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O:\OZG5\PolitievoertuigenTerPlaatse\Documents\scoping review\data\"/>
    </mc:Choice>
  </mc:AlternateContent>
  <xr:revisionPtr revIDLastSave="0" documentId="13_ncr:1_{9DDB2624-38AB-419F-861F-AAD244BCEAD3}" xr6:coauthVersionLast="36" xr6:coauthVersionMax="36" xr10:uidLastSave="{00000000-0000-0000-0000-000000000000}"/>
  <bookViews>
    <workbookView xWindow="0" yWindow="0" windowWidth="28800" windowHeight="12225" tabRatio="771" firstSheet="1" activeTab="3" xr2:uid="{9F9DDB9C-1EE5-4F11-903B-57E04AA0449C}"/>
  </bookViews>
  <sheets>
    <sheet name="main_generics" sheetId="1" state="hidden" r:id="rId1"/>
    <sheet name="generics" sheetId="12" r:id="rId2"/>
    <sheet name="extractions" sheetId="17" r:id="rId3"/>
    <sheet name="interpretations" sheetId="6" r:id="rId4"/>
    <sheet name="conclusions" sheetId="14" r:id="rId5"/>
    <sheet name="variables_value" sheetId="2" state="hidden" r:id="rId6"/>
    <sheet name="variables_unit" sheetId="3" state="hidden" r:id="rId7"/>
    <sheet name="variables_significance" sheetId="5" state="hidden" r:id="rId8"/>
    <sheet name="variable_mechanism" sheetId="10" state="hidden" r:id="rId9"/>
    <sheet name="relative_distribution" sheetId="9" state="hidden" r:id="rId10"/>
    <sheet name="statistic_interpretations" sheetId="8" r:id="rId11"/>
    <sheet name="Table 4" sheetId="11" state="hidden" r:id="rId12"/>
    <sheet name="Sheet1" sheetId="13" state="hidden" r:id="rId13"/>
    <sheet name="categories" sheetId="16" r:id="rId14"/>
    <sheet name="SANKEY" sheetId="15" r:id="rId15"/>
  </sheets>
  <definedNames>
    <definedName name="_xlnm._FilterDatabase" localSheetId="4" hidden="1">conclusions!$A$1:$F$631</definedName>
    <definedName name="_xlnm._FilterDatabase" localSheetId="1" hidden="1">generics!$A$1:$AB$99</definedName>
    <definedName name="_xlnm._FilterDatabase" localSheetId="3" hidden="1">interpretations!$A$1:$AC$549</definedName>
    <definedName name="descr">interpretations!$D$5:$D$1048576</definedName>
    <definedName name="vars">interpretations!$A$5:$A$1048576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L606" i="6" l="1"/>
  <c r="BL605" i="6"/>
  <c r="BL604" i="6"/>
  <c r="BL603" i="6"/>
  <c r="BL602" i="6"/>
  <c r="BL601" i="6"/>
  <c r="BL600" i="6"/>
  <c r="BL599" i="6"/>
  <c r="BL598" i="6"/>
  <c r="BL597" i="6"/>
  <c r="BL596" i="6"/>
  <c r="BL595" i="6"/>
  <c r="M595" i="14" s="1"/>
  <c r="BL594" i="6"/>
  <c r="BL593" i="6"/>
  <c r="BL592" i="6"/>
  <c r="BL591" i="6"/>
  <c r="BL590" i="6"/>
  <c r="BL589" i="6"/>
  <c r="BL588" i="6"/>
  <c r="BL587" i="6"/>
  <c r="BL586" i="6"/>
  <c r="BL585" i="6"/>
  <c r="BL584" i="6"/>
  <c r="BL583" i="6"/>
  <c r="M583" i="14" s="1"/>
  <c r="BL582" i="6"/>
  <c r="BL581" i="6"/>
  <c r="BL580" i="6"/>
  <c r="BL579" i="6"/>
  <c r="BL578" i="6"/>
  <c r="BL577" i="6"/>
  <c r="BL576" i="6"/>
  <c r="BL575" i="6"/>
  <c r="BL574" i="6"/>
  <c r="BL573" i="6"/>
  <c r="BL572" i="6"/>
  <c r="BL571" i="6"/>
  <c r="M571" i="14" s="1"/>
  <c r="BL570" i="6"/>
  <c r="BL569" i="6"/>
  <c r="BL568" i="6"/>
  <c r="BL567" i="6"/>
  <c r="BL566" i="6"/>
  <c r="BL565" i="6"/>
  <c r="BL564" i="6"/>
  <c r="BL563" i="6"/>
  <c r="BL562" i="6"/>
  <c r="BL561" i="6"/>
  <c r="BL560" i="6"/>
  <c r="BL559" i="6"/>
  <c r="M559" i="14" s="1"/>
  <c r="BL558" i="6"/>
  <c r="BL557" i="6"/>
  <c r="BL556" i="6"/>
  <c r="BL555" i="6"/>
  <c r="BL554" i="6"/>
  <c r="BL553" i="6"/>
  <c r="BL552" i="6"/>
  <c r="BL551" i="6"/>
  <c r="BL550" i="6"/>
  <c r="BL549" i="6"/>
  <c r="BL548" i="6"/>
  <c r="BL547" i="6"/>
  <c r="M547" i="14" s="1"/>
  <c r="BL546" i="6"/>
  <c r="BL545" i="6"/>
  <c r="BL544" i="6"/>
  <c r="BL543" i="6"/>
  <c r="BL542" i="6"/>
  <c r="BL541" i="6"/>
  <c r="BL540" i="6"/>
  <c r="BL539" i="6"/>
  <c r="BL538" i="6"/>
  <c r="BL537" i="6"/>
  <c r="BL536" i="6"/>
  <c r="BL535" i="6"/>
  <c r="M535" i="14" s="1"/>
  <c r="BL534" i="6"/>
  <c r="BL533" i="6"/>
  <c r="BL532" i="6"/>
  <c r="BL531" i="6"/>
  <c r="BL530" i="6"/>
  <c r="BL529" i="6"/>
  <c r="BL528" i="6"/>
  <c r="BL527" i="6"/>
  <c r="BL526" i="6"/>
  <c r="BL525" i="6"/>
  <c r="BL524" i="6"/>
  <c r="BL523" i="6"/>
  <c r="M523" i="14" s="1"/>
  <c r="BL522" i="6"/>
  <c r="BL521" i="6"/>
  <c r="BL520" i="6"/>
  <c r="BL519" i="6"/>
  <c r="BL518" i="6"/>
  <c r="BL517" i="6"/>
  <c r="BL516" i="6"/>
  <c r="BL515" i="6"/>
  <c r="BL514" i="6"/>
  <c r="BL513" i="6"/>
  <c r="BL512" i="6"/>
  <c r="BL511" i="6"/>
  <c r="M511" i="14" s="1"/>
  <c r="BL510" i="6"/>
  <c r="BL509" i="6"/>
  <c r="BL508" i="6"/>
  <c r="BL507" i="6"/>
  <c r="BL506" i="6"/>
  <c r="BL505" i="6"/>
  <c r="BL504" i="6"/>
  <c r="BL503" i="6"/>
  <c r="BL502" i="6"/>
  <c r="BL501" i="6"/>
  <c r="BL500" i="6"/>
  <c r="BL499" i="6"/>
  <c r="M499" i="14" s="1"/>
  <c r="BL498" i="6"/>
  <c r="BL497" i="6"/>
  <c r="BL496" i="6"/>
  <c r="BL495" i="6"/>
  <c r="BL494" i="6"/>
  <c r="BL493" i="6"/>
  <c r="BL492" i="6"/>
  <c r="BL491" i="6"/>
  <c r="BL490" i="6"/>
  <c r="BL489" i="6"/>
  <c r="BL488" i="6"/>
  <c r="BL487" i="6"/>
  <c r="M487" i="14" s="1"/>
  <c r="BL486" i="6"/>
  <c r="BL485" i="6"/>
  <c r="BL484" i="6"/>
  <c r="BL483" i="6"/>
  <c r="BL482" i="6"/>
  <c r="BL481" i="6"/>
  <c r="BL480" i="6"/>
  <c r="BL479" i="6"/>
  <c r="BL478" i="6"/>
  <c r="BL477" i="6"/>
  <c r="BL476" i="6"/>
  <c r="BL475" i="6"/>
  <c r="M475" i="14" s="1"/>
  <c r="BL474" i="6"/>
  <c r="BL473" i="6"/>
  <c r="BL472" i="6"/>
  <c r="BL471" i="6"/>
  <c r="BL470" i="6"/>
  <c r="BL469" i="6"/>
  <c r="BL468" i="6"/>
  <c r="BL467" i="6"/>
  <c r="BL466" i="6"/>
  <c r="BL465" i="6"/>
  <c r="BL464" i="6"/>
  <c r="BL463" i="6"/>
  <c r="M463" i="14" s="1"/>
  <c r="BL462" i="6"/>
  <c r="BL461" i="6"/>
  <c r="BL460" i="6"/>
  <c r="BL459" i="6"/>
  <c r="BL458" i="6"/>
  <c r="BL457" i="6"/>
  <c r="BL456" i="6"/>
  <c r="BL455" i="6"/>
  <c r="BL454" i="6"/>
  <c r="BL453" i="6"/>
  <c r="BL452" i="6"/>
  <c r="BL451" i="6"/>
  <c r="M451" i="14" s="1"/>
  <c r="BL450" i="6"/>
  <c r="BL449" i="6"/>
  <c r="BL448" i="6"/>
  <c r="BL447" i="6"/>
  <c r="BL446" i="6"/>
  <c r="BL445" i="6"/>
  <c r="BL444" i="6"/>
  <c r="BL443" i="6"/>
  <c r="BL442" i="6"/>
  <c r="BL441" i="6"/>
  <c r="BL440" i="6"/>
  <c r="BL439" i="6"/>
  <c r="M439" i="14" s="1"/>
  <c r="BL438" i="6"/>
  <c r="BL437" i="6"/>
  <c r="BL436" i="6"/>
  <c r="BL435" i="6"/>
  <c r="BL434" i="6"/>
  <c r="BL433" i="6"/>
  <c r="BL432" i="6"/>
  <c r="BL431" i="6"/>
  <c r="BL430" i="6"/>
  <c r="BL429" i="6"/>
  <c r="BL428" i="6"/>
  <c r="BL427" i="6"/>
  <c r="M427" i="14" s="1"/>
  <c r="BL426" i="6"/>
  <c r="BL425" i="6"/>
  <c r="BL424" i="6"/>
  <c r="BL423" i="6"/>
  <c r="BL422" i="6"/>
  <c r="BL421" i="6"/>
  <c r="BL420" i="6"/>
  <c r="BL419" i="6"/>
  <c r="BL418" i="6"/>
  <c r="BL417" i="6"/>
  <c r="BL416" i="6"/>
  <c r="BL415" i="6"/>
  <c r="M415" i="14" s="1"/>
  <c r="BL414" i="6"/>
  <c r="BL413" i="6"/>
  <c r="BL412" i="6"/>
  <c r="BL411" i="6"/>
  <c r="BL410" i="6"/>
  <c r="BL409" i="6"/>
  <c r="BL408" i="6"/>
  <c r="BL407" i="6"/>
  <c r="BL406" i="6"/>
  <c r="BL405" i="6"/>
  <c r="BL404" i="6"/>
  <c r="BL403" i="6"/>
  <c r="M403" i="14" s="1"/>
  <c r="BL402" i="6"/>
  <c r="BL401" i="6"/>
  <c r="BL400" i="6"/>
  <c r="BL399" i="6"/>
  <c r="BL398" i="6"/>
  <c r="BL397" i="6"/>
  <c r="BL396" i="6"/>
  <c r="BL395" i="6"/>
  <c r="BL394" i="6"/>
  <c r="BL393" i="6"/>
  <c r="BL392" i="6"/>
  <c r="BL391" i="6"/>
  <c r="M391" i="14" s="1"/>
  <c r="BL390" i="6"/>
  <c r="BL389" i="6"/>
  <c r="BL388" i="6"/>
  <c r="BL387" i="6"/>
  <c r="BL386" i="6"/>
  <c r="BL385" i="6"/>
  <c r="BL384" i="6"/>
  <c r="BL383" i="6"/>
  <c r="BL382" i="6"/>
  <c r="BL381" i="6"/>
  <c r="BL380" i="6"/>
  <c r="BL379" i="6"/>
  <c r="M379" i="14" s="1"/>
  <c r="BL378" i="6"/>
  <c r="BL377" i="6"/>
  <c r="BL376" i="6"/>
  <c r="BL375" i="6"/>
  <c r="BL374" i="6"/>
  <c r="BL373" i="6"/>
  <c r="BL372" i="6"/>
  <c r="BL371" i="6"/>
  <c r="BL370" i="6"/>
  <c r="BL369" i="6"/>
  <c r="BL368" i="6"/>
  <c r="BL367" i="6"/>
  <c r="M367" i="14" s="1"/>
  <c r="BL366" i="6"/>
  <c r="BL365" i="6"/>
  <c r="BL364" i="6"/>
  <c r="BL363" i="6"/>
  <c r="BL362" i="6"/>
  <c r="BL361" i="6"/>
  <c r="BL360" i="6"/>
  <c r="BL359" i="6"/>
  <c r="BL358" i="6"/>
  <c r="BL357" i="6"/>
  <c r="BL356" i="6"/>
  <c r="BL355" i="6"/>
  <c r="M355" i="14" s="1"/>
  <c r="BL354" i="6"/>
  <c r="BL353" i="6"/>
  <c r="BL352" i="6"/>
  <c r="BL351" i="6"/>
  <c r="BL350" i="6"/>
  <c r="BL349" i="6"/>
  <c r="BL348" i="6"/>
  <c r="BL347" i="6"/>
  <c r="BL346" i="6"/>
  <c r="BL345" i="6"/>
  <c r="BL344" i="6"/>
  <c r="BL343" i="6"/>
  <c r="M343" i="14" s="1"/>
  <c r="BL342" i="6"/>
  <c r="BL341" i="6"/>
  <c r="BL340" i="6"/>
  <c r="BL339" i="6"/>
  <c r="BL338" i="6"/>
  <c r="BL337" i="6"/>
  <c r="BL336" i="6"/>
  <c r="BL335" i="6"/>
  <c r="BL334" i="6"/>
  <c r="BL333" i="6"/>
  <c r="BL332" i="6"/>
  <c r="BL331" i="6"/>
  <c r="M331" i="14" s="1"/>
  <c r="BL330" i="6"/>
  <c r="BL329" i="6"/>
  <c r="BL328" i="6"/>
  <c r="BL327" i="6"/>
  <c r="BL326" i="6"/>
  <c r="BL325" i="6"/>
  <c r="BL324" i="6"/>
  <c r="BL323" i="6"/>
  <c r="BL322" i="6"/>
  <c r="BL321" i="6"/>
  <c r="BL320" i="6"/>
  <c r="BL319" i="6"/>
  <c r="M319" i="14" s="1"/>
  <c r="BL318" i="6"/>
  <c r="BL317" i="6"/>
  <c r="BL316" i="6"/>
  <c r="BL315" i="6"/>
  <c r="BL314" i="6"/>
  <c r="BL313" i="6"/>
  <c r="BL312" i="6"/>
  <c r="BL311" i="6"/>
  <c r="BL310" i="6"/>
  <c r="BL309" i="6"/>
  <c r="BL308" i="6"/>
  <c r="BL307" i="6"/>
  <c r="M307" i="14" s="1"/>
  <c r="BL306" i="6"/>
  <c r="BL305" i="6"/>
  <c r="BL304" i="6"/>
  <c r="BL303" i="6"/>
  <c r="BL302" i="6"/>
  <c r="BL301" i="6"/>
  <c r="BL300" i="6"/>
  <c r="BL299" i="6"/>
  <c r="BL298" i="6"/>
  <c r="BL297" i="6"/>
  <c r="BL296" i="6"/>
  <c r="BL295" i="6"/>
  <c r="M295" i="14" s="1"/>
  <c r="BL294" i="6"/>
  <c r="BL293" i="6"/>
  <c r="BL292" i="6"/>
  <c r="BL291" i="6"/>
  <c r="BL290" i="6"/>
  <c r="BL289" i="6"/>
  <c r="BL288" i="6"/>
  <c r="BL287" i="6"/>
  <c r="BL286" i="6"/>
  <c r="BL285" i="6"/>
  <c r="BL284" i="6"/>
  <c r="BL283" i="6"/>
  <c r="M283" i="14" s="1"/>
  <c r="BL282" i="6"/>
  <c r="BL281" i="6"/>
  <c r="BL280" i="6"/>
  <c r="BL279" i="6"/>
  <c r="BL278" i="6"/>
  <c r="BL277" i="6"/>
  <c r="BL276" i="6"/>
  <c r="BL275" i="6"/>
  <c r="BL274" i="6"/>
  <c r="BL273" i="6"/>
  <c r="BL272" i="6"/>
  <c r="BL271" i="6"/>
  <c r="M271" i="14" s="1"/>
  <c r="BL270" i="6"/>
  <c r="BL269" i="6"/>
  <c r="BL268" i="6"/>
  <c r="BL267" i="6"/>
  <c r="BL266" i="6"/>
  <c r="BL265" i="6"/>
  <c r="BL264" i="6"/>
  <c r="BL263" i="6"/>
  <c r="BL262" i="6"/>
  <c r="BL261" i="6"/>
  <c r="BL260" i="6"/>
  <c r="BL259" i="6"/>
  <c r="M259" i="14" s="1"/>
  <c r="BL258" i="6"/>
  <c r="BL257" i="6"/>
  <c r="BL256" i="6"/>
  <c r="BL255" i="6"/>
  <c r="BL254" i="6"/>
  <c r="BL253" i="6"/>
  <c r="BL252" i="6"/>
  <c r="BL251" i="6"/>
  <c r="BL250" i="6"/>
  <c r="BL249" i="6"/>
  <c r="BL248" i="6"/>
  <c r="BL247" i="6"/>
  <c r="M247" i="14" s="1"/>
  <c r="BL246" i="6"/>
  <c r="BL245" i="6"/>
  <c r="BL244" i="6"/>
  <c r="BL243" i="6"/>
  <c r="BL242" i="6"/>
  <c r="BL241" i="6"/>
  <c r="BL240" i="6"/>
  <c r="BL239" i="6"/>
  <c r="BL238" i="6"/>
  <c r="BL237" i="6"/>
  <c r="BL236" i="6"/>
  <c r="BL235" i="6"/>
  <c r="M235" i="14" s="1"/>
  <c r="BL234" i="6"/>
  <c r="BL233" i="6"/>
  <c r="BL232" i="6"/>
  <c r="BL231" i="6"/>
  <c r="BL230" i="6"/>
  <c r="BL229" i="6"/>
  <c r="BL228" i="6"/>
  <c r="BL227" i="6"/>
  <c r="BL226" i="6"/>
  <c r="BL225" i="6"/>
  <c r="BL224" i="6"/>
  <c r="BL223" i="6"/>
  <c r="M223" i="14" s="1"/>
  <c r="BL222" i="6"/>
  <c r="BL221" i="6"/>
  <c r="BL220" i="6"/>
  <c r="BL219" i="6"/>
  <c r="BL218" i="6"/>
  <c r="BL217" i="6"/>
  <c r="BL216" i="6"/>
  <c r="BL215" i="6"/>
  <c r="BL214" i="6"/>
  <c r="BL213" i="6"/>
  <c r="BL212" i="6"/>
  <c r="BL211" i="6"/>
  <c r="M211" i="14" s="1"/>
  <c r="BL210" i="6"/>
  <c r="BL209" i="6"/>
  <c r="BL208" i="6"/>
  <c r="BL207" i="6"/>
  <c r="BL206" i="6"/>
  <c r="BL205" i="6"/>
  <c r="BL204" i="6"/>
  <c r="BL203" i="6"/>
  <c r="BL202" i="6"/>
  <c r="BL201" i="6"/>
  <c r="BL200" i="6"/>
  <c r="BL199" i="6"/>
  <c r="M199" i="14" s="1"/>
  <c r="BL198" i="6"/>
  <c r="BL197" i="6"/>
  <c r="BL196" i="6"/>
  <c r="BL195" i="6"/>
  <c r="BL194" i="6"/>
  <c r="BL193" i="6"/>
  <c r="BL192" i="6"/>
  <c r="BL191" i="6"/>
  <c r="BL190" i="6"/>
  <c r="BL189" i="6"/>
  <c r="BL188" i="6"/>
  <c r="BL187" i="6"/>
  <c r="M187" i="14" s="1"/>
  <c r="BL186" i="6"/>
  <c r="BL185" i="6"/>
  <c r="BL184" i="6"/>
  <c r="BL183" i="6"/>
  <c r="BL182" i="6"/>
  <c r="BL181" i="6"/>
  <c r="BL180" i="6"/>
  <c r="BL179" i="6"/>
  <c r="BL178" i="6"/>
  <c r="BL177" i="6"/>
  <c r="BL176" i="6"/>
  <c r="BL175" i="6"/>
  <c r="M175" i="14" s="1"/>
  <c r="BL174" i="6"/>
  <c r="BL173" i="6"/>
  <c r="BL172" i="6"/>
  <c r="BL171" i="6"/>
  <c r="BL170" i="6"/>
  <c r="BL169" i="6"/>
  <c r="BL168" i="6"/>
  <c r="BL167" i="6"/>
  <c r="BL166" i="6"/>
  <c r="BL165" i="6"/>
  <c r="BL164" i="6"/>
  <c r="BL163" i="6"/>
  <c r="M163" i="14" s="1"/>
  <c r="BL162" i="6"/>
  <c r="BL161" i="6"/>
  <c r="BL160" i="6"/>
  <c r="BL159" i="6"/>
  <c r="BL158" i="6"/>
  <c r="BL157" i="6"/>
  <c r="BL156" i="6"/>
  <c r="BL155" i="6"/>
  <c r="BL154" i="6"/>
  <c r="BL153" i="6"/>
  <c r="BL152" i="6"/>
  <c r="BL151" i="6"/>
  <c r="M151" i="14" s="1"/>
  <c r="BL150" i="6"/>
  <c r="BL149" i="6"/>
  <c r="BL148" i="6"/>
  <c r="BL147" i="6"/>
  <c r="BL146" i="6"/>
  <c r="BL145" i="6"/>
  <c r="BL144" i="6"/>
  <c r="BL143" i="6"/>
  <c r="BL142" i="6"/>
  <c r="BL141" i="6"/>
  <c r="BL140" i="6"/>
  <c r="BL139" i="6"/>
  <c r="M139" i="14" s="1"/>
  <c r="BL138" i="6"/>
  <c r="BL137" i="6"/>
  <c r="BL136" i="6"/>
  <c r="BL135" i="6"/>
  <c r="BL134" i="6"/>
  <c r="BL133" i="6"/>
  <c r="BL132" i="6"/>
  <c r="BL131" i="6"/>
  <c r="BL130" i="6"/>
  <c r="BL129" i="6"/>
  <c r="BL128" i="6"/>
  <c r="BL127" i="6"/>
  <c r="M127" i="14" s="1"/>
  <c r="BL126" i="6"/>
  <c r="BL125" i="6"/>
  <c r="BL124" i="6"/>
  <c r="BL123" i="6"/>
  <c r="BL122" i="6"/>
  <c r="BL121" i="6"/>
  <c r="BL120" i="6"/>
  <c r="BL119" i="6"/>
  <c r="BL118" i="6"/>
  <c r="BL117" i="6"/>
  <c r="BL116" i="6"/>
  <c r="BL115" i="6"/>
  <c r="M115" i="14" s="1"/>
  <c r="BL114" i="6"/>
  <c r="BL113" i="6"/>
  <c r="BL112" i="6"/>
  <c r="BL111" i="6"/>
  <c r="BL110" i="6"/>
  <c r="BL109" i="6"/>
  <c r="BL108" i="6"/>
  <c r="BL107" i="6"/>
  <c r="BL106" i="6"/>
  <c r="BL105" i="6"/>
  <c r="BL104" i="6"/>
  <c r="BL103" i="6"/>
  <c r="M103" i="14" s="1"/>
  <c r="BL102" i="6"/>
  <c r="BL101" i="6"/>
  <c r="BL100" i="6"/>
  <c r="BL99" i="6"/>
  <c r="BL98" i="6"/>
  <c r="BL97" i="6"/>
  <c r="BL96" i="6"/>
  <c r="BL95" i="6"/>
  <c r="BL94" i="6"/>
  <c r="BL93" i="6"/>
  <c r="BL92" i="6"/>
  <c r="BL91" i="6"/>
  <c r="M91" i="14" s="1"/>
  <c r="BL90" i="6"/>
  <c r="BL89" i="6"/>
  <c r="BL88" i="6"/>
  <c r="BL87" i="6"/>
  <c r="BL86" i="6"/>
  <c r="BL85" i="6"/>
  <c r="BL84" i="6"/>
  <c r="BL83" i="6"/>
  <c r="BL82" i="6"/>
  <c r="BL81" i="6"/>
  <c r="BL80" i="6"/>
  <c r="BL79" i="6"/>
  <c r="M79" i="14" s="1"/>
  <c r="BL78" i="6"/>
  <c r="BL77" i="6"/>
  <c r="BL76" i="6"/>
  <c r="BL75" i="6"/>
  <c r="M75" i="14" s="1"/>
  <c r="BL74" i="6"/>
  <c r="BL73" i="6"/>
  <c r="BL72" i="6"/>
  <c r="BL71" i="6"/>
  <c r="BL70" i="6"/>
  <c r="BL69" i="6"/>
  <c r="BL68" i="6"/>
  <c r="BL67" i="6"/>
  <c r="M67" i="14" s="1"/>
  <c r="BL66" i="6"/>
  <c r="BL65" i="6"/>
  <c r="BL64" i="6"/>
  <c r="BL63" i="6"/>
  <c r="M63" i="14" s="1"/>
  <c r="BL62" i="6"/>
  <c r="BL61" i="6"/>
  <c r="BL60" i="6"/>
  <c r="BL59" i="6"/>
  <c r="BL58" i="6"/>
  <c r="BL57" i="6"/>
  <c r="BL56" i="6"/>
  <c r="BL55" i="6"/>
  <c r="M55" i="14" s="1"/>
  <c r="BL54" i="6"/>
  <c r="BL53" i="6"/>
  <c r="BL52" i="6"/>
  <c r="BL51" i="6"/>
  <c r="M51" i="14" s="1"/>
  <c r="BL50" i="6"/>
  <c r="BL49" i="6"/>
  <c r="BL48" i="6"/>
  <c r="BL47" i="6"/>
  <c r="BL46" i="6"/>
  <c r="BL45" i="6"/>
  <c r="BL44" i="6"/>
  <c r="BL43" i="6"/>
  <c r="M43" i="14" s="1"/>
  <c r="BL42" i="6"/>
  <c r="BL41" i="6"/>
  <c r="BL40" i="6"/>
  <c r="BL39" i="6"/>
  <c r="M39" i="14" s="1"/>
  <c r="BL38" i="6"/>
  <c r="BL37" i="6"/>
  <c r="BL36" i="6"/>
  <c r="BL35" i="6"/>
  <c r="BL34" i="6"/>
  <c r="BL33" i="6"/>
  <c r="BL32" i="6"/>
  <c r="BL31" i="6"/>
  <c r="M31" i="14" s="1"/>
  <c r="BL30" i="6"/>
  <c r="BL29" i="6"/>
  <c r="BL28" i="6"/>
  <c r="BL27" i="6"/>
  <c r="M27" i="14" s="1"/>
  <c r="BL26" i="6"/>
  <c r="BL25" i="6"/>
  <c r="BL24" i="6"/>
  <c r="BL23" i="6"/>
  <c r="BL22" i="6"/>
  <c r="BL21" i="6"/>
  <c r="BL20" i="6"/>
  <c r="BL19" i="6"/>
  <c r="M19" i="14" s="1"/>
  <c r="BL18" i="6"/>
  <c r="BL17" i="6"/>
  <c r="BL16" i="6"/>
  <c r="BL15" i="6"/>
  <c r="M15" i="14" s="1"/>
  <c r="BL14" i="6"/>
  <c r="BL13" i="6"/>
  <c r="BL12" i="6"/>
  <c r="BL11" i="6"/>
  <c r="BL10" i="6"/>
  <c r="BL9" i="6"/>
  <c r="BL8" i="6"/>
  <c r="BL7" i="6"/>
  <c r="M7" i="14" s="1"/>
  <c r="BL6" i="6"/>
  <c r="BL5" i="6"/>
  <c r="BL4" i="6"/>
  <c r="BL3" i="6"/>
  <c r="M3" i="14" s="1"/>
  <c r="BL2" i="6"/>
  <c r="BL631" i="6"/>
  <c r="BL630" i="6"/>
  <c r="BL629" i="6"/>
  <c r="BL628" i="6"/>
  <c r="BL627" i="6"/>
  <c r="BL626" i="6"/>
  <c r="M626" i="14" s="1"/>
  <c r="BL625" i="6"/>
  <c r="BL624" i="6"/>
  <c r="M624" i="14" s="1"/>
  <c r="BL623" i="6"/>
  <c r="BL622" i="6"/>
  <c r="M622" i="14" s="1"/>
  <c r="BL621" i="6"/>
  <c r="BL620" i="6"/>
  <c r="M620" i="14" s="1"/>
  <c r="BL619" i="6"/>
  <c r="BL618" i="6"/>
  <c r="BL617" i="6"/>
  <c r="BL616" i="6"/>
  <c r="BL615" i="6"/>
  <c r="BL614" i="6"/>
  <c r="M614" i="14" s="1"/>
  <c r="BL613" i="6"/>
  <c r="BL612" i="6"/>
  <c r="M612" i="14" s="1"/>
  <c r="BL611" i="6"/>
  <c r="BL610" i="6"/>
  <c r="M610" i="14" s="1"/>
  <c r="BL609" i="6"/>
  <c r="BL608" i="6"/>
  <c r="M608" i="14" s="1"/>
  <c r="BL607" i="6"/>
  <c r="BM631" i="6"/>
  <c r="BM630" i="6"/>
  <c r="BM629" i="6"/>
  <c r="BM628" i="6"/>
  <c r="BM627" i="6"/>
  <c r="BM626" i="6"/>
  <c r="BM625" i="6"/>
  <c r="BM624" i="6"/>
  <c r="BM623" i="6"/>
  <c r="BM622" i="6"/>
  <c r="BM621" i="6"/>
  <c r="BM620" i="6"/>
  <c r="BM619" i="6"/>
  <c r="BM618" i="6"/>
  <c r="BM617" i="6"/>
  <c r="BM616" i="6"/>
  <c r="BM615" i="6"/>
  <c r="BM614" i="6"/>
  <c r="BM613" i="6"/>
  <c r="BM612" i="6"/>
  <c r="BM611" i="6"/>
  <c r="BM610" i="6"/>
  <c r="BM609" i="6"/>
  <c r="BM608" i="6"/>
  <c r="BM607" i="6"/>
  <c r="BM606" i="6"/>
  <c r="BM604" i="6"/>
  <c r="BM603" i="6"/>
  <c r="BM602" i="6"/>
  <c r="BM601" i="6"/>
  <c r="BM600" i="6"/>
  <c r="BM599" i="6"/>
  <c r="BM598" i="6"/>
  <c r="BM597" i="6"/>
  <c r="BM596" i="6"/>
  <c r="BM595" i="6"/>
  <c r="BM594" i="6"/>
  <c r="BM593" i="6"/>
  <c r="BM592" i="6"/>
  <c r="BM591" i="6"/>
  <c r="BM590" i="6"/>
  <c r="BM589" i="6"/>
  <c r="BM588" i="6"/>
  <c r="BM587" i="6"/>
  <c r="BM586" i="6"/>
  <c r="BM585" i="6"/>
  <c r="BM584" i="6"/>
  <c r="BM583" i="6"/>
  <c r="BM582" i="6"/>
  <c r="BM581" i="6"/>
  <c r="BM580" i="6"/>
  <c r="BM579" i="6"/>
  <c r="BM578" i="6"/>
  <c r="BM577" i="6"/>
  <c r="BM576" i="6"/>
  <c r="BM575" i="6"/>
  <c r="BM574" i="6"/>
  <c r="BM573" i="6"/>
  <c r="BM572" i="6"/>
  <c r="BM571" i="6"/>
  <c r="BM570" i="6"/>
  <c r="BM569" i="6"/>
  <c r="BM568" i="6"/>
  <c r="BM567" i="6"/>
  <c r="BM566" i="6"/>
  <c r="BM565" i="6"/>
  <c r="BM564" i="6"/>
  <c r="BM563" i="6"/>
  <c r="BM562" i="6"/>
  <c r="BM561" i="6"/>
  <c r="BM560" i="6"/>
  <c r="BM559" i="6"/>
  <c r="BM558" i="6"/>
  <c r="BM557" i="6"/>
  <c r="BM556" i="6"/>
  <c r="BM555" i="6"/>
  <c r="BM554" i="6"/>
  <c r="BM553" i="6"/>
  <c r="BM552" i="6"/>
  <c r="BM551" i="6"/>
  <c r="BM550" i="6"/>
  <c r="BM549" i="6"/>
  <c r="BM548" i="6"/>
  <c r="BM547" i="6"/>
  <c r="BM546" i="6"/>
  <c r="BM545" i="6"/>
  <c r="BM544" i="6"/>
  <c r="BM543" i="6"/>
  <c r="BM542" i="6"/>
  <c r="BM541" i="6"/>
  <c r="BM540" i="6"/>
  <c r="BM539" i="6"/>
  <c r="BM538" i="6"/>
  <c r="BM537" i="6"/>
  <c r="BM536" i="6"/>
  <c r="BM535" i="6"/>
  <c r="BM534" i="6"/>
  <c r="BM533" i="6"/>
  <c r="BM532" i="6"/>
  <c r="BM531" i="6"/>
  <c r="BM530" i="6"/>
  <c r="BM529" i="6"/>
  <c r="BM528" i="6"/>
  <c r="BM527" i="6"/>
  <c r="BM526" i="6"/>
  <c r="BM525" i="6"/>
  <c r="BM524" i="6"/>
  <c r="BM523" i="6"/>
  <c r="BM522" i="6"/>
  <c r="BM521" i="6"/>
  <c r="BM520" i="6"/>
  <c r="BM519" i="6"/>
  <c r="BM518" i="6"/>
  <c r="BM517" i="6"/>
  <c r="BM516" i="6"/>
  <c r="BM515" i="6"/>
  <c r="BM514" i="6"/>
  <c r="BM513" i="6"/>
  <c r="BM512" i="6"/>
  <c r="BM511" i="6"/>
  <c r="BM510" i="6"/>
  <c r="BM509" i="6"/>
  <c r="BM508" i="6"/>
  <c r="BM507" i="6"/>
  <c r="BM506" i="6"/>
  <c r="BM505" i="6"/>
  <c r="BM504" i="6"/>
  <c r="BM503" i="6"/>
  <c r="BM502" i="6"/>
  <c r="BM501" i="6"/>
  <c r="BM500" i="6"/>
  <c r="BM499" i="6"/>
  <c r="BM498" i="6"/>
  <c r="BM497" i="6"/>
  <c r="BM496" i="6"/>
  <c r="BM495" i="6"/>
  <c r="BM494" i="6"/>
  <c r="BM493" i="6"/>
  <c r="BM492" i="6"/>
  <c r="BM491" i="6"/>
  <c r="BM490" i="6"/>
  <c r="BM489" i="6"/>
  <c r="BM488" i="6"/>
  <c r="BM487" i="6"/>
  <c r="BM486" i="6"/>
  <c r="BM485" i="6"/>
  <c r="BM484" i="6"/>
  <c r="BM483" i="6"/>
  <c r="BM482" i="6"/>
  <c r="BM481" i="6"/>
  <c r="BM480" i="6"/>
  <c r="BM479" i="6"/>
  <c r="BM478" i="6"/>
  <c r="BM477" i="6"/>
  <c r="BM476" i="6"/>
  <c r="BM475" i="6"/>
  <c r="BM474" i="6"/>
  <c r="BM473" i="6"/>
  <c r="BM472" i="6"/>
  <c r="BM471" i="6"/>
  <c r="BM470" i="6"/>
  <c r="BM469" i="6"/>
  <c r="BM468" i="6"/>
  <c r="BM467" i="6"/>
  <c r="BM466" i="6"/>
  <c r="BM465" i="6"/>
  <c r="BM464" i="6"/>
  <c r="BM463" i="6"/>
  <c r="BM462" i="6"/>
  <c r="BM461" i="6"/>
  <c r="BM460" i="6"/>
  <c r="BM459" i="6"/>
  <c r="BM458" i="6"/>
  <c r="BM457" i="6"/>
  <c r="BM456" i="6"/>
  <c r="BM455" i="6"/>
  <c r="BM454" i="6"/>
  <c r="BM453" i="6"/>
  <c r="BM452" i="6"/>
  <c r="BM451" i="6"/>
  <c r="BM450" i="6"/>
  <c r="BM449" i="6"/>
  <c r="BM448" i="6"/>
  <c r="BM447" i="6"/>
  <c r="BM446" i="6"/>
  <c r="BM445" i="6"/>
  <c r="BM444" i="6"/>
  <c r="BM443" i="6"/>
  <c r="BM442" i="6"/>
  <c r="BM441" i="6"/>
  <c r="BM440" i="6"/>
  <c r="BM439" i="6"/>
  <c r="BM438" i="6"/>
  <c r="BM437" i="6"/>
  <c r="BM436" i="6"/>
  <c r="BM435" i="6"/>
  <c r="BM434" i="6"/>
  <c r="BM433" i="6"/>
  <c r="BM432" i="6"/>
  <c r="BM431" i="6"/>
  <c r="BM430" i="6"/>
  <c r="BM429" i="6"/>
  <c r="BM428" i="6"/>
  <c r="BM427" i="6"/>
  <c r="BM426" i="6"/>
  <c r="BM425" i="6"/>
  <c r="BM424" i="6"/>
  <c r="BM423" i="6"/>
  <c r="BM422" i="6"/>
  <c r="BM421" i="6"/>
  <c r="BM420" i="6"/>
  <c r="BM419" i="6"/>
  <c r="BM418" i="6"/>
  <c r="BM417" i="6"/>
  <c r="BM416" i="6"/>
  <c r="BM415" i="6"/>
  <c r="BM414" i="6"/>
  <c r="BM413" i="6"/>
  <c r="BM412" i="6"/>
  <c r="BM411" i="6"/>
  <c r="BM410" i="6"/>
  <c r="BM409" i="6"/>
  <c r="BM408" i="6"/>
  <c r="BM407" i="6"/>
  <c r="BM406" i="6"/>
  <c r="BM405" i="6"/>
  <c r="BM404" i="6"/>
  <c r="BM403" i="6"/>
  <c r="BM402" i="6"/>
  <c r="BM401" i="6"/>
  <c r="BM400" i="6"/>
  <c r="BM399" i="6"/>
  <c r="BM398" i="6"/>
  <c r="BM397" i="6"/>
  <c r="BM396" i="6"/>
  <c r="BM395" i="6"/>
  <c r="BM394" i="6"/>
  <c r="BM393" i="6"/>
  <c r="BM392" i="6"/>
  <c r="BM391" i="6"/>
  <c r="BM390" i="6"/>
  <c r="BM389" i="6"/>
  <c r="BM388" i="6"/>
  <c r="BM387" i="6"/>
  <c r="BM386" i="6"/>
  <c r="BM385" i="6"/>
  <c r="BM384" i="6"/>
  <c r="BM383" i="6"/>
  <c r="BM382" i="6"/>
  <c r="BM381" i="6"/>
  <c r="BM380" i="6"/>
  <c r="BM379" i="6"/>
  <c r="BM378" i="6"/>
  <c r="BM377" i="6"/>
  <c r="BM376" i="6"/>
  <c r="BM375" i="6"/>
  <c r="BM374" i="6"/>
  <c r="BM373" i="6"/>
  <c r="BM372" i="6"/>
  <c r="BM371" i="6"/>
  <c r="BM370" i="6"/>
  <c r="BM369" i="6"/>
  <c r="BM368" i="6"/>
  <c r="BM367" i="6"/>
  <c r="BM366" i="6"/>
  <c r="BM365" i="6"/>
  <c r="BM364" i="6"/>
  <c r="BM363" i="6"/>
  <c r="BM362" i="6"/>
  <c r="BM361" i="6"/>
  <c r="BM360" i="6"/>
  <c r="BM359" i="6"/>
  <c r="BM358" i="6"/>
  <c r="BM357" i="6"/>
  <c r="BM356" i="6"/>
  <c r="BM355" i="6"/>
  <c r="BM354" i="6"/>
  <c r="BM353" i="6"/>
  <c r="BM352" i="6"/>
  <c r="BM351" i="6"/>
  <c r="BM350" i="6"/>
  <c r="BM349" i="6"/>
  <c r="BM348" i="6"/>
  <c r="BM347" i="6"/>
  <c r="BM346" i="6"/>
  <c r="BM345" i="6"/>
  <c r="BM344" i="6"/>
  <c r="BM343" i="6"/>
  <c r="BM342" i="6"/>
  <c r="BM341" i="6"/>
  <c r="BM340" i="6"/>
  <c r="BM339" i="6"/>
  <c r="BM338" i="6"/>
  <c r="BM337" i="6"/>
  <c r="BM336" i="6"/>
  <c r="BM335" i="6"/>
  <c r="BM334" i="6"/>
  <c r="BM333" i="6"/>
  <c r="BM332" i="6"/>
  <c r="BM331" i="6"/>
  <c r="BM330" i="6"/>
  <c r="BM329" i="6"/>
  <c r="BM328" i="6"/>
  <c r="BM327" i="6"/>
  <c r="BM326" i="6"/>
  <c r="BM325" i="6"/>
  <c r="BM324" i="6"/>
  <c r="BM323" i="6"/>
  <c r="BM322" i="6"/>
  <c r="BM321" i="6"/>
  <c r="BM320" i="6"/>
  <c r="BM319" i="6"/>
  <c r="BM318" i="6"/>
  <c r="BM317" i="6"/>
  <c r="BM316" i="6"/>
  <c r="BM315" i="6"/>
  <c r="BM314" i="6"/>
  <c r="BM313" i="6"/>
  <c r="BM312" i="6"/>
  <c r="BM311" i="6"/>
  <c r="BM310" i="6"/>
  <c r="BM309" i="6"/>
  <c r="BM308" i="6"/>
  <c r="BM307" i="6"/>
  <c r="BM306" i="6"/>
  <c r="BM305" i="6"/>
  <c r="BM304" i="6"/>
  <c r="BM303" i="6"/>
  <c r="BM302" i="6"/>
  <c r="BM301" i="6"/>
  <c r="BM300" i="6"/>
  <c r="BM299" i="6"/>
  <c r="BM298" i="6"/>
  <c r="BM297" i="6"/>
  <c r="BM296" i="6"/>
  <c r="BM295" i="6"/>
  <c r="BM294" i="6"/>
  <c r="BM293" i="6"/>
  <c r="BM292" i="6"/>
  <c r="BM291" i="6"/>
  <c r="BM290" i="6"/>
  <c r="BM289" i="6"/>
  <c r="BM288" i="6"/>
  <c r="BM287" i="6"/>
  <c r="BM286" i="6"/>
  <c r="BM285" i="6"/>
  <c r="BM284" i="6"/>
  <c r="BM283" i="6"/>
  <c r="BM282" i="6"/>
  <c r="BM281" i="6"/>
  <c r="BM280" i="6"/>
  <c r="BM279" i="6"/>
  <c r="BM278" i="6"/>
  <c r="BM277" i="6"/>
  <c r="BM276" i="6"/>
  <c r="BM275" i="6"/>
  <c r="BM274" i="6"/>
  <c r="BM273" i="6"/>
  <c r="BM272" i="6"/>
  <c r="BM271" i="6"/>
  <c r="BM270" i="6"/>
  <c r="BM269" i="6"/>
  <c r="BM268" i="6"/>
  <c r="BM267" i="6"/>
  <c r="BM266" i="6"/>
  <c r="BM265" i="6"/>
  <c r="BM264" i="6"/>
  <c r="BM263" i="6"/>
  <c r="BM262" i="6"/>
  <c r="BM261" i="6"/>
  <c r="BM260" i="6"/>
  <c r="BM259" i="6"/>
  <c r="BM258" i="6"/>
  <c r="BM257" i="6"/>
  <c r="BM256" i="6"/>
  <c r="BM255" i="6"/>
  <c r="BM254" i="6"/>
  <c r="BM253" i="6"/>
  <c r="BM252" i="6"/>
  <c r="BM251" i="6"/>
  <c r="BM250" i="6"/>
  <c r="BM249" i="6"/>
  <c r="BM248" i="6"/>
  <c r="BM247" i="6"/>
  <c r="BM246" i="6"/>
  <c r="BM245" i="6"/>
  <c r="BM244" i="6"/>
  <c r="BM243" i="6"/>
  <c r="BM242" i="6"/>
  <c r="BM241" i="6"/>
  <c r="BM240" i="6"/>
  <c r="BM239" i="6"/>
  <c r="BM238" i="6"/>
  <c r="BM237" i="6"/>
  <c r="BM236" i="6"/>
  <c r="BM235" i="6"/>
  <c r="BM234" i="6"/>
  <c r="BM233" i="6"/>
  <c r="BM232" i="6"/>
  <c r="BM231" i="6"/>
  <c r="BM230" i="6"/>
  <c r="BM229" i="6"/>
  <c r="BM228" i="6"/>
  <c r="BM227" i="6"/>
  <c r="BM226" i="6"/>
  <c r="BM225" i="6"/>
  <c r="BM224" i="6"/>
  <c r="BM223" i="6"/>
  <c r="BM222" i="6"/>
  <c r="BM221" i="6"/>
  <c r="BM220" i="6"/>
  <c r="BM219" i="6"/>
  <c r="BM218" i="6"/>
  <c r="BM217" i="6"/>
  <c r="BM216" i="6"/>
  <c r="BM215" i="6"/>
  <c r="BM214" i="6"/>
  <c r="BM213" i="6"/>
  <c r="BM212" i="6"/>
  <c r="BM211" i="6"/>
  <c r="BM210" i="6"/>
  <c r="BM209" i="6"/>
  <c r="BM208" i="6"/>
  <c r="BM207" i="6"/>
  <c r="BM206" i="6"/>
  <c r="BM205" i="6"/>
  <c r="BM204" i="6"/>
  <c r="BM203" i="6"/>
  <c r="BM202" i="6"/>
  <c r="BM201" i="6"/>
  <c r="BM200" i="6"/>
  <c r="BM199" i="6"/>
  <c r="BM198" i="6"/>
  <c r="BM197" i="6"/>
  <c r="BM196" i="6"/>
  <c r="BM195" i="6"/>
  <c r="BM194" i="6"/>
  <c r="BM193" i="6"/>
  <c r="BM192" i="6"/>
  <c r="BM191" i="6"/>
  <c r="BM190" i="6"/>
  <c r="BM189" i="6"/>
  <c r="BM188" i="6"/>
  <c r="BM187" i="6"/>
  <c r="BM186" i="6"/>
  <c r="BM185" i="6"/>
  <c r="BM184" i="6"/>
  <c r="BM183" i="6"/>
  <c r="BM182" i="6"/>
  <c r="BM181" i="6"/>
  <c r="BM180" i="6"/>
  <c r="BM179" i="6"/>
  <c r="BM178" i="6"/>
  <c r="BM177" i="6"/>
  <c r="BM176" i="6"/>
  <c r="BM175" i="6"/>
  <c r="BM174" i="6"/>
  <c r="BM173" i="6"/>
  <c r="BM172" i="6"/>
  <c r="BM171" i="6"/>
  <c r="BM170" i="6"/>
  <c r="BM169" i="6"/>
  <c r="BM168" i="6"/>
  <c r="BM167" i="6"/>
  <c r="BM166" i="6"/>
  <c r="BM165" i="6"/>
  <c r="BM164" i="6"/>
  <c r="BM163" i="6"/>
  <c r="BM162" i="6"/>
  <c r="BM161" i="6"/>
  <c r="BM160" i="6"/>
  <c r="BM159" i="6"/>
  <c r="BM158" i="6"/>
  <c r="BM157" i="6"/>
  <c r="BM156" i="6"/>
  <c r="BM155" i="6"/>
  <c r="BM154" i="6"/>
  <c r="BM153" i="6"/>
  <c r="BM152" i="6"/>
  <c r="BM151" i="6"/>
  <c r="BM150" i="6"/>
  <c r="BM149" i="6"/>
  <c r="BM148" i="6"/>
  <c r="BM147" i="6"/>
  <c r="BM146" i="6"/>
  <c r="BM145" i="6"/>
  <c r="BM144" i="6"/>
  <c r="BM143" i="6"/>
  <c r="BM142" i="6"/>
  <c r="BM141" i="6"/>
  <c r="BM140" i="6"/>
  <c r="BM139" i="6"/>
  <c r="BM138" i="6"/>
  <c r="BM137" i="6"/>
  <c r="BM136" i="6"/>
  <c r="BM135" i="6"/>
  <c r="BM134" i="6"/>
  <c r="BM133" i="6"/>
  <c r="BM132" i="6"/>
  <c r="BM131" i="6"/>
  <c r="BM130" i="6"/>
  <c r="BM129" i="6"/>
  <c r="BM128" i="6"/>
  <c r="BM127" i="6"/>
  <c r="BM126" i="6"/>
  <c r="BM125" i="6"/>
  <c r="BM124" i="6"/>
  <c r="BM123" i="6"/>
  <c r="BM122" i="6"/>
  <c r="BM121" i="6"/>
  <c r="BM120" i="6"/>
  <c r="BM119" i="6"/>
  <c r="BM118" i="6"/>
  <c r="BM117" i="6"/>
  <c r="BM116" i="6"/>
  <c r="BM115" i="6"/>
  <c r="BM114" i="6"/>
  <c r="BM113" i="6"/>
  <c r="BM112" i="6"/>
  <c r="BM111" i="6"/>
  <c r="BM110" i="6"/>
  <c r="BM109" i="6"/>
  <c r="BM108" i="6"/>
  <c r="BM107" i="6"/>
  <c r="BM106" i="6"/>
  <c r="BM105" i="6"/>
  <c r="BM104" i="6"/>
  <c r="BM103" i="6"/>
  <c r="BM102" i="6"/>
  <c r="BM101" i="6"/>
  <c r="BM100" i="6"/>
  <c r="BM99" i="6"/>
  <c r="BM98" i="6"/>
  <c r="BM97" i="6"/>
  <c r="BM96" i="6"/>
  <c r="BM95" i="6"/>
  <c r="BM94" i="6"/>
  <c r="BM93" i="6"/>
  <c r="BM92" i="6"/>
  <c r="BM91" i="6"/>
  <c r="BM90" i="6"/>
  <c r="BM89" i="6"/>
  <c r="BM88" i="6"/>
  <c r="BM87" i="6"/>
  <c r="BM86" i="6"/>
  <c r="BM85" i="6"/>
  <c r="BM84" i="6"/>
  <c r="BM83" i="6"/>
  <c r="BM82" i="6"/>
  <c r="BM81" i="6"/>
  <c r="BM80" i="6"/>
  <c r="BM79" i="6"/>
  <c r="BM78" i="6"/>
  <c r="BM77" i="6"/>
  <c r="BM76" i="6"/>
  <c r="BM75" i="6"/>
  <c r="BM74" i="6"/>
  <c r="BM73" i="6"/>
  <c r="BM72" i="6"/>
  <c r="BM71" i="6"/>
  <c r="BM70" i="6"/>
  <c r="BM69" i="6"/>
  <c r="BM68" i="6"/>
  <c r="BM67" i="6"/>
  <c r="BM66" i="6"/>
  <c r="BM65" i="6"/>
  <c r="BM64" i="6"/>
  <c r="BM63" i="6"/>
  <c r="BM62" i="6"/>
  <c r="BM61" i="6"/>
  <c r="BM60" i="6"/>
  <c r="BM59" i="6"/>
  <c r="BM58" i="6"/>
  <c r="BM57" i="6"/>
  <c r="BM56" i="6"/>
  <c r="BM55" i="6"/>
  <c r="BM54" i="6"/>
  <c r="BM53" i="6"/>
  <c r="BM52" i="6"/>
  <c r="BM51" i="6"/>
  <c r="BM50" i="6"/>
  <c r="BM49" i="6"/>
  <c r="BM48" i="6"/>
  <c r="BM47" i="6"/>
  <c r="BM46" i="6"/>
  <c r="BM45" i="6"/>
  <c r="BM44" i="6"/>
  <c r="BM43" i="6"/>
  <c r="BM42" i="6"/>
  <c r="BM41" i="6"/>
  <c r="BM40" i="6"/>
  <c r="BM39" i="6"/>
  <c r="BM38" i="6"/>
  <c r="BM37" i="6"/>
  <c r="BM36" i="6"/>
  <c r="BM35" i="6"/>
  <c r="BM34" i="6"/>
  <c r="BM33" i="6"/>
  <c r="BM32" i="6"/>
  <c r="BM31" i="6"/>
  <c r="BM30" i="6"/>
  <c r="BM29" i="6"/>
  <c r="BM28" i="6"/>
  <c r="BM27" i="6"/>
  <c r="BM26" i="6"/>
  <c r="BM25" i="6"/>
  <c r="BM24" i="6"/>
  <c r="BM23" i="6"/>
  <c r="BM22" i="6"/>
  <c r="BM21" i="6"/>
  <c r="BM20" i="6"/>
  <c r="BM19" i="6"/>
  <c r="BM18" i="6"/>
  <c r="BM17" i="6"/>
  <c r="BM16" i="6"/>
  <c r="BM15" i="6"/>
  <c r="BM14" i="6"/>
  <c r="BM13" i="6"/>
  <c r="BM12" i="6"/>
  <c r="BM11" i="6"/>
  <c r="BM10" i="6"/>
  <c r="BM9" i="6"/>
  <c r="BM8" i="6"/>
  <c r="BM7" i="6"/>
  <c r="BM6" i="6"/>
  <c r="BM5" i="6"/>
  <c r="BM4" i="6"/>
  <c r="BM3" i="6"/>
  <c r="BM2" i="6"/>
  <c r="BM605" i="6"/>
  <c r="BE605" i="6"/>
  <c r="BE604" i="6"/>
  <c r="BE603" i="6"/>
  <c r="M631" i="14"/>
  <c r="L631" i="14"/>
  <c r="M630" i="14"/>
  <c r="L630" i="14"/>
  <c r="M629" i="14"/>
  <c r="L629" i="14"/>
  <c r="M628" i="14"/>
  <c r="L628" i="14"/>
  <c r="M627" i="14"/>
  <c r="L627" i="14"/>
  <c r="L626" i="14"/>
  <c r="M625" i="14"/>
  <c r="L625" i="14"/>
  <c r="L624" i="14"/>
  <c r="M623" i="14"/>
  <c r="L623" i="14"/>
  <c r="L622" i="14"/>
  <c r="M621" i="14"/>
  <c r="L621" i="14"/>
  <c r="L620" i="14"/>
  <c r="M619" i="14"/>
  <c r="L619" i="14"/>
  <c r="M618" i="14"/>
  <c r="L618" i="14"/>
  <c r="M617" i="14"/>
  <c r="L617" i="14"/>
  <c r="M616" i="14"/>
  <c r="L616" i="14"/>
  <c r="M615" i="14"/>
  <c r="L615" i="14"/>
  <c r="L614" i="14"/>
  <c r="M613" i="14"/>
  <c r="L613" i="14"/>
  <c r="L612" i="14"/>
  <c r="M611" i="14"/>
  <c r="L611" i="14"/>
  <c r="L610" i="14"/>
  <c r="M609" i="14"/>
  <c r="L609" i="14"/>
  <c r="L608" i="14"/>
  <c r="M606" i="14"/>
  <c r="L606" i="14"/>
  <c r="M597" i="14"/>
  <c r="L597" i="14"/>
  <c r="M596" i="14"/>
  <c r="L596" i="14"/>
  <c r="L595" i="14"/>
  <c r="M594" i="14"/>
  <c r="L594" i="14"/>
  <c r="M593" i="14"/>
  <c r="L593" i="14"/>
  <c r="M592" i="14"/>
  <c r="L592" i="14"/>
  <c r="M591" i="14"/>
  <c r="L591" i="14"/>
  <c r="M590" i="14"/>
  <c r="L590" i="14"/>
  <c r="M589" i="14"/>
  <c r="L589" i="14"/>
  <c r="M588" i="14"/>
  <c r="L588" i="14"/>
  <c r="M587" i="14"/>
  <c r="L587" i="14"/>
  <c r="M586" i="14"/>
  <c r="L586" i="14"/>
  <c r="M585" i="14"/>
  <c r="L585" i="14"/>
  <c r="M584" i="14"/>
  <c r="L584" i="14"/>
  <c r="L583" i="14"/>
  <c r="M582" i="14"/>
  <c r="L582" i="14"/>
  <c r="M581" i="14"/>
  <c r="L581" i="14"/>
  <c r="M580" i="14"/>
  <c r="L580" i="14"/>
  <c r="M579" i="14"/>
  <c r="L579" i="14"/>
  <c r="M578" i="14"/>
  <c r="L578" i="14"/>
  <c r="M577" i="14"/>
  <c r="L577" i="14"/>
  <c r="M576" i="14"/>
  <c r="L576" i="14"/>
  <c r="M575" i="14"/>
  <c r="L575" i="14"/>
  <c r="M574" i="14"/>
  <c r="L574" i="14"/>
  <c r="M573" i="14"/>
  <c r="L573" i="14"/>
  <c r="M572" i="14"/>
  <c r="L572" i="14"/>
  <c r="L571" i="14"/>
  <c r="M570" i="14"/>
  <c r="L570" i="14"/>
  <c r="M569" i="14"/>
  <c r="L569" i="14"/>
  <c r="M568" i="14"/>
  <c r="L568" i="14"/>
  <c r="M567" i="14"/>
  <c r="L567" i="14"/>
  <c r="M566" i="14"/>
  <c r="L566" i="14"/>
  <c r="M565" i="14"/>
  <c r="L565" i="14"/>
  <c r="M564" i="14"/>
  <c r="L564" i="14"/>
  <c r="M563" i="14"/>
  <c r="L563" i="14"/>
  <c r="M562" i="14"/>
  <c r="L562" i="14"/>
  <c r="M561" i="14"/>
  <c r="M560" i="14"/>
  <c r="M558" i="14"/>
  <c r="M557" i="14"/>
  <c r="L557" i="14"/>
  <c r="M556" i="14"/>
  <c r="L556" i="14"/>
  <c r="M555" i="14"/>
  <c r="L555" i="14"/>
  <c r="M554" i="14"/>
  <c r="L554" i="14"/>
  <c r="M553" i="14"/>
  <c r="L553" i="14"/>
  <c r="M552" i="14"/>
  <c r="L552" i="14"/>
  <c r="M551" i="14"/>
  <c r="L551" i="14"/>
  <c r="M550" i="14"/>
  <c r="L550" i="14"/>
  <c r="M549" i="14"/>
  <c r="L549" i="14"/>
  <c r="M548" i="14"/>
  <c r="L548" i="14"/>
  <c r="L547" i="14"/>
  <c r="M546" i="14"/>
  <c r="L546" i="14"/>
  <c r="M545" i="14"/>
  <c r="L545" i="14"/>
  <c r="M544" i="14"/>
  <c r="L544" i="14"/>
  <c r="M543" i="14"/>
  <c r="L543" i="14"/>
  <c r="M542" i="14"/>
  <c r="L542" i="14"/>
  <c r="M541" i="14"/>
  <c r="L541" i="14"/>
  <c r="M540" i="14"/>
  <c r="L540" i="14"/>
  <c r="M539" i="14"/>
  <c r="L539" i="14"/>
  <c r="M538" i="14"/>
  <c r="L538" i="14"/>
  <c r="M537" i="14"/>
  <c r="L537" i="14"/>
  <c r="M536" i="14"/>
  <c r="L536" i="14"/>
  <c r="L535" i="14"/>
  <c r="M534" i="14"/>
  <c r="L534" i="14"/>
  <c r="M533" i="14"/>
  <c r="L533" i="14"/>
  <c r="M532" i="14"/>
  <c r="L532" i="14"/>
  <c r="M531" i="14"/>
  <c r="L531" i="14"/>
  <c r="M530" i="14"/>
  <c r="L530" i="14"/>
  <c r="M529" i="14"/>
  <c r="L529" i="14"/>
  <c r="M528" i="14"/>
  <c r="L528" i="14"/>
  <c r="M527" i="14"/>
  <c r="L527" i="14"/>
  <c r="M526" i="14"/>
  <c r="L526" i="14"/>
  <c r="M525" i="14"/>
  <c r="L525" i="14"/>
  <c r="M524" i="14"/>
  <c r="L524" i="14"/>
  <c r="L523" i="14"/>
  <c r="M522" i="14"/>
  <c r="L522" i="14"/>
  <c r="M521" i="14"/>
  <c r="L521" i="14"/>
  <c r="M520" i="14"/>
  <c r="L520" i="14"/>
  <c r="M519" i="14"/>
  <c r="L519" i="14"/>
  <c r="M518" i="14"/>
  <c r="L518" i="14"/>
  <c r="M517" i="14"/>
  <c r="L517" i="14"/>
  <c r="M516" i="14"/>
  <c r="L516" i="14"/>
  <c r="M515" i="14"/>
  <c r="L515" i="14"/>
  <c r="M514" i="14"/>
  <c r="L514" i="14"/>
  <c r="M513" i="14"/>
  <c r="L513" i="14"/>
  <c r="M512" i="14"/>
  <c r="L512" i="14"/>
  <c r="L511" i="14"/>
  <c r="M510" i="14"/>
  <c r="L510" i="14"/>
  <c r="M509" i="14"/>
  <c r="L509" i="14"/>
  <c r="M508" i="14"/>
  <c r="L508" i="14"/>
  <c r="M507" i="14"/>
  <c r="L507" i="14"/>
  <c r="M506" i="14"/>
  <c r="L506" i="14"/>
  <c r="M505" i="14"/>
  <c r="L505" i="14"/>
  <c r="M504" i="14"/>
  <c r="L504" i="14"/>
  <c r="M503" i="14"/>
  <c r="L503" i="14"/>
  <c r="M502" i="14"/>
  <c r="L502" i="14"/>
  <c r="M501" i="14"/>
  <c r="L501" i="14"/>
  <c r="M500" i="14"/>
  <c r="L500" i="14"/>
  <c r="L499" i="14"/>
  <c r="M498" i="14"/>
  <c r="L498" i="14"/>
  <c r="M497" i="14"/>
  <c r="L497" i="14"/>
  <c r="M496" i="14"/>
  <c r="L496" i="14"/>
  <c r="M495" i="14"/>
  <c r="L495" i="14"/>
  <c r="M494" i="14"/>
  <c r="L494" i="14"/>
  <c r="M493" i="14"/>
  <c r="L493" i="14"/>
  <c r="M492" i="14"/>
  <c r="L492" i="14"/>
  <c r="M491" i="14"/>
  <c r="L491" i="14"/>
  <c r="M490" i="14"/>
  <c r="L490" i="14"/>
  <c r="M489" i="14"/>
  <c r="L489" i="14"/>
  <c r="M488" i="14"/>
  <c r="L488" i="14"/>
  <c r="L487" i="14"/>
  <c r="M486" i="14"/>
  <c r="L486" i="14"/>
  <c r="M485" i="14"/>
  <c r="L485" i="14"/>
  <c r="M484" i="14"/>
  <c r="L484" i="14"/>
  <c r="M483" i="14"/>
  <c r="L483" i="14"/>
  <c r="M482" i="14"/>
  <c r="L482" i="14"/>
  <c r="M481" i="14"/>
  <c r="L481" i="14"/>
  <c r="M480" i="14"/>
  <c r="L480" i="14"/>
  <c r="M479" i="14"/>
  <c r="L479" i="14"/>
  <c r="M478" i="14"/>
  <c r="L478" i="14"/>
  <c r="M477" i="14"/>
  <c r="L477" i="14"/>
  <c r="M476" i="14"/>
  <c r="L476" i="14"/>
  <c r="L475" i="14"/>
  <c r="M474" i="14"/>
  <c r="L474" i="14"/>
  <c r="M473" i="14"/>
  <c r="L473" i="14"/>
  <c r="M472" i="14"/>
  <c r="L472" i="14"/>
  <c r="M471" i="14"/>
  <c r="L471" i="14"/>
  <c r="M470" i="14"/>
  <c r="L470" i="14"/>
  <c r="M469" i="14"/>
  <c r="L469" i="14"/>
  <c r="M468" i="14"/>
  <c r="L468" i="14"/>
  <c r="M467" i="14"/>
  <c r="L467" i="14"/>
  <c r="M466" i="14"/>
  <c r="L466" i="14"/>
  <c r="M465" i="14"/>
  <c r="L465" i="14"/>
  <c r="M464" i="14"/>
  <c r="L464" i="14"/>
  <c r="L463" i="14"/>
  <c r="M462" i="14"/>
  <c r="L462" i="14"/>
  <c r="M461" i="14"/>
  <c r="L461" i="14"/>
  <c r="M460" i="14"/>
  <c r="L460" i="14"/>
  <c r="M459" i="14"/>
  <c r="L459" i="14"/>
  <c r="M458" i="14"/>
  <c r="L458" i="14"/>
  <c r="M457" i="14"/>
  <c r="L457" i="14"/>
  <c r="M456" i="14"/>
  <c r="L456" i="14"/>
  <c r="M455" i="14"/>
  <c r="L455" i="14"/>
  <c r="M454" i="14"/>
  <c r="L454" i="14"/>
  <c r="M453" i="14"/>
  <c r="L453" i="14"/>
  <c r="M452" i="14"/>
  <c r="L452" i="14"/>
  <c r="L451" i="14"/>
  <c r="M450" i="14"/>
  <c r="L450" i="14"/>
  <c r="M449" i="14"/>
  <c r="L449" i="14"/>
  <c r="M448" i="14"/>
  <c r="L448" i="14"/>
  <c r="M447" i="14"/>
  <c r="L447" i="14"/>
  <c r="M446" i="14"/>
  <c r="L446" i="14"/>
  <c r="M445" i="14"/>
  <c r="L445" i="14"/>
  <c r="M444" i="14"/>
  <c r="L444" i="14"/>
  <c r="M443" i="14"/>
  <c r="L443" i="14"/>
  <c r="M442" i="14"/>
  <c r="L442" i="14"/>
  <c r="M441" i="14"/>
  <c r="L441" i="14"/>
  <c r="M440" i="14"/>
  <c r="L440" i="14"/>
  <c r="L439" i="14"/>
  <c r="M438" i="14"/>
  <c r="L438" i="14"/>
  <c r="M437" i="14"/>
  <c r="L437" i="14"/>
  <c r="M436" i="14"/>
  <c r="L436" i="14"/>
  <c r="M435" i="14"/>
  <c r="L435" i="14"/>
  <c r="M434" i="14"/>
  <c r="L434" i="14"/>
  <c r="M433" i="14"/>
  <c r="L433" i="14"/>
  <c r="M432" i="14"/>
  <c r="L432" i="14"/>
  <c r="M431" i="14"/>
  <c r="L431" i="14"/>
  <c r="M430" i="14"/>
  <c r="L430" i="14"/>
  <c r="M429" i="14"/>
  <c r="L429" i="14"/>
  <c r="M428" i="14"/>
  <c r="L428" i="14"/>
  <c r="L427" i="14"/>
  <c r="M426" i="14"/>
  <c r="L426" i="14"/>
  <c r="M425" i="14"/>
  <c r="L425" i="14"/>
  <c r="M424" i="14"/>
  <c r="L424" i="14"/>
  <c r="M423" i="14"/>
  <c r="L423" i="14"/>
  <c r="M422" i="14"/>
  <c r="L422" i="14"/>
  <c r="M421" i="14"/>
  <c r="L421" i="14"/>
  <c r="M420" i="14"/>
  <c r="L420" i="14"/>
  <c r="M419" i="14"/>
  <c r="L419" i="14"/>
  <c r="M418" i="14"/>
  <c r="L418" i="14"/>
  <c r="M417" i="14"/>
  <c r="L417" i="14"/>
  <c r="M416" i="14"/>
  <c r="L416" i="14"/>
  <c r="L415" i="14"/>
  <c r="M414" i="14"/>
  <c r="L414" i="14"/>
  <c r="M413" i="14"/>
  <c r="L413" i="14"/>
  <c r="M412" i="14"/>
  <c r="L412" i="14"/>
  <c r="M411" i="14"/>
  <c r="L411" i="14"/>
  <c r="M410" i="14"/>
  <c r="L410" i="14"/>
  <c r="M409" i="14"/>
  <c r="L409" i="14"/>
  <c r="M408" i="14"/>
  <c r="L408" i="14"/>
  <c r="M407" i="14"/>
  <c r="L407" i="14"/>
  <c r="M406" i="14"/>
  <c r="L406" i="14"/>
  <c r="M405" i="14"/>
  <c r="L405" i="14"/>
  <c r="M404" i="14"/>
  <c r="L404" i="14"/>
  <c r="L403" i="14"/>
  <c r="M402" i="14"/>
  <c r="L402" i="14"/>
  <c r="M401" i="14"/>
  <c r="L401" i="14"/>
  <c r="M400" i="14"/>
  <c r="L400" i="14"/>
  <c r="M399" i="14"/>
  <c r="L399" i="14"/>
  <c r="M398" i="14"/>
  <c r="L398" i="14"/>
  <c r="M397" i="14"/>
  <c r="L397" i="14"/>
  <c r="M396" i="14"/>
  <c r="L396" i="14"/>
  <c r="M395" i="14"/>
  <c r="L395" i="14"/>
  <c r="M394" i="14"/>
  <c r="L394" i="14"/>
  <c r="M393" i="14"/>
  <c r="L393" i="14"/>
  <c r="M392" i="14"/>
  <c r="L392" i="14"/>
  <c r="L391" i="14"/>
  <c r="M390" i="14"/>
  <c r="L390" i="14"/>
  <c r="M389" i="14"/>
  <c r="L389" i="14"/>
  <c r="M388" i="14"/>
  <c r="L388" i="14"/>
  <c r="M387" i="14"/>
  <c r="L387" i="14"/>
  <c r="M386" i="14"/>
  <c r="L386" i="14"/>
  <c r="M385" i="14"/>
  <c r="L385" i="14"/>
  <c r="M384" i="14"/>
  <c r="L384" i="14"/>
  <c r="M383" i="14"/>
  <c r="L383" i="14"/>
  <c r="M382" i="14"/>
  <c r="L382" i="14"/>
  <c r="M381" i="14"/>
  <c r="L381" i="14"/>
  <c r="M380" i="14"/>
  <c r="L380" i="14"/>
  <c r="L379" i="14"/>
  <c r="M378" i="14"/>
  <c r="L378" i="14"/>
  <c r="M377" i="14"/>
  <c r="L377" i="14"/>
  <c r="M376" i="14"/>
  <c r="L376" i="14"/>
  <c r="M375" i="14"/>
  <c r="L375" i="14"/>
  <c r="M374" i="14"/>
  <c r="L374" i="14"/>
  <c r="M373" i="14"/>
  <c r="L373" i="14"/>
  <c r="M372" i="14"/>
  <c r="L372" i="14"/>
  <c r="M371" i="14"/>
  <c r="L371" i="14"/>
  <c r="M370" i="14"/>
  <c r="L370" i="14"/>
  <c r="M369" i="14"/>
  <c r="L369" i="14"/>
  <c r="M368" i="14"/>
  <c r="L368" i="14"/>
  <c r="L367" i="14"/>
  <c r="M366" i="14"/>
  <c r="L366" i="14"/>
  <c r="M365" i="14"/>
  <c r="L365" i="14"/>
  <c r="M364" i="14"/>
  <c r="L364" i="14"/>
  <c r="M363" i="14"/>
  <c r="L363" i="14"/>
  <c r="M362" i="14"/>
  <c r="L362" i="14"/>
  <c r="M361" i="14"/>
  <c r="L361" i="14"/>
  <c r="M360" i="14"/>
  <c r="L360" i="14"/>
  <c r="M359" i="14"/>
  <c r="L359" i="14"/>
  <c r="M358" i="14"/>
  <c r="L358" i="14"/>
  <c r="M357" i="14"/>
  <c r="L357" i="14"/>
  <c r="M356" i="14"/>
  <c r="L356" i="14"/>
  <c r="L355" i="14"/>
  <c r="M354" i="14"/>
  <c r="L354" i="14"/>
  <c r="M353" i="14"/>
  <c r="L353" i="14"/>
  <c r="M352" i="14"/>
  <c r="L352" i="14"/>
  <c r="M351" i="14"/>
  <c r="L351" i="14"/>
  <c r="M350" i="14"/>
  <c r="L350" i="14"/>
  <c r="M349" i="14"/>
  <c r="L349" i="14"/>
  <c r="M348" i="14"/>
  <c r="L348" i="14"/>
  <c r="M347" i="14"/>
  <c r="L347" i="14"/>
  <c r="M346" i="14"/>
  <c r="L346" i="14"/>
  <c r="M345" i="14"/>
  <c r="L345" i="14"/>
  <c r="M344" i="14"/>
  <c r="L344" i="14"/>
  <c r="L343" i="14"/>
  <c r="M342" i="14"/>
  <c r="L342" i="14"/>
  <c r="M341" i="14"/>
  <c r="L341" i="14"/>
  <c r="M340" i="14"/>
  <c r="L340" i="14"/>
  <c r="M339" i="14"/>
  <c r="L339" i="14"/>
  <c r="M338" i="14"/>
  <c r="L338" i="14"/>
  <c r="M337" i="14"/>
  <c r="L337" i="14"/>
  <c r="M336" i="14"/>
  <c r="L336" i="14"/>
  <c r="M335" i="14"/>
  <c r="L335" i="14"/>
  <c r="M334" i="14"/>
  <c r="L334" i="14"/>
  <c r="M333" i="14"/>
  <c r="L333" i="14"/>
  <c r="M332" i="14"/>
  <c r="L332" i="14"/>
  <c r="L331" i="14"/>
  <c r="M330" i="14"/>
  <c r="L330" i="14"/>
  <c r="M329" i="14"/>
  <c r="L329" i="14"/>
  <c r="M328" i="14"/>
  <c r="L328" i="14"/>
  <c r="M327" i="14"/>
  <c r="L327" i="14"/>
  <c r="M326" i="14"/>
  <c r="L326" i="14"/>
  <c r="M325" i="14"/>
  <c r="L325" i="14"/>
  <c r="M324" i="14"/>
  <c r="L324" i="14"/>
  <c r="M323" i="14"/>
  <c r="L323" i="14"/>
  <c r="M322" i="14"/>
  <c r="L322" i="14"/>
  <c r="M321" i="14"/>
  <c r="L321" i="14"/>
  <c r="M320" i="14"/>
  <c r="L320" i="14"/>
  <c r="L319" i="14"/>
  <c r="M318" i="14"/>
  <c r="L318" i="14"/>
  <c r="M317" i="14"/>
  <c r="L317" i="14"/>
  <c r="M316" i="14"/>
  <c r="L316" i="14"/>
  <c r="M315" i="14"/>
  <c r="L315" i="14"/>
  <c r="M314" i="14"/>
  <c r="L314" i="14"/>
  <c r="M313" i="14"/>
  <c r="L313" i="14"/>
  <c r="M312" i="14"/>
  <c r="L312" i="14"/>
  <c r="M311" i="14"/>
  <c r="L311" i="14"/>
  <c r="M310" i="14"/>
  <c r="L310" i="14"/>
  <c r="M309" i="14"/>
  <c r="L309" i="14"/>
  <c r="M308" i="14"/>
  <c r="L308" i="14"/>
  <c r="L307" i="14"/>
  <c r="M306" i="14"/>
  <c r="L306" i="14"/>
  <c r="M305" i="14"/>
  <c r="L305" i="14"/>
  <c r="M304" i="14"/>
  <c r="L304" i="14"/>
  <c r="M303" i="14"/>
  <c r="L303" i="14"/>
  <c r="M302" i="14"/>
  <c r="L302" i="14"/>
  <c r="M301" i="14"/>
  <c r="L301" i="14"/>
  <c r="M300" i="14"/>
  <c r="L300" i="14"/>
  <c r="M299" i="14"/>
  <c r="L299" i="14"/>
  <c r="M298" i="14"/>
  <c r="L298" i="14"/>
  <c r="M297" i="14"/>
  <c r="L297" i="14"/>
  <c r="M296" i="14"/>
  <c r="L296" i="14"/>
  <c r="L295" i="14"/>
  <c r="M294" i="14"/>
  <c r="L294" i="14"/>
  <c r="M293" i="14"/>
  <c r="L293" i="14"/>
  <c r="M292" i="14"/>
  <c r="L292" i="14"/>
  <c r="M291" i="14"/>
  <c r="L291" i="14"/>
  <c r="M290" i="14"/>
  <c r="L290" i="14"/>
  <c r="M289" i="14"/>
  <c r="L289" i="14"/>
  <c r="M288" i="14"/>
  <c r="L288" i="14"/>
  <c r="M287" i="14"/>
  <c r="L287" i="14"/>
  <c r="M286" i="14"/>
  <c r="L286" i="14"/>
  <c r="M285" i="14"/>
  <c r="L285" i="14"/>
  <c r="M284" i="14"/>
  <c r="L284" i="14"/>
  <c r="L283" i="14"/>
  <c r="M282" i="14"/>
  <c r="L282" i="14"/>
  <c r="M281" i="14"/>
  <c r="L281" i="14"/>
  <c r="M280" i="14"/>
  <c r="L280" i="14"/>
  <c r="M279" i="14"/>
  <c r="L279" i="14"/>
  <c r="M278" i="14"/>
  <c r="L278" i="14"/>
  <c r="M277" i="14"/>
  <c r="L277" i="14"/>
  <c r="M276" i="14"/>
  <c r="L276" i="14"/>
  <c r="M275" i="14"/>
  <c r="L275" i="14"/>
  <c r="M274" i="14"/>
  <c r="L274" i="14"/>
  <c r="M273" i="14"/>
  <c r="L273" i="14"/>
  <c r="M272" i="14"/>
  <c r="L272" i="14"/>
  <c r="L271" i="14"/>
  <c r="M270" i="14"/>
  <c r="L270" i="14"/>
  <c r="M269" i="14"/>
  <c r="L269" i="14"/>
  <c r="M268" i="14"/>
  <c r="L268" i="14"/>
  <c r="M267" i="14"/>
  <c r="L267" i="14"/>
  <c r="M266" i="14"/>
  <c r="L266" i="14"/>
  <c r="M265" i="14"/>
  <c r="L265" i="14"/>
  <c r="M264" i="14"/>
  <c r="L264" i="14"/>
  <c r="M263" i="14"/>
  <c r="L263" i="14"/>
  <c r="M262" i="14"/>
  <c r="L262" i="14"/>
  <c r="M261" i="14"/>
  <c r="L261" i="14"/>
  <c r="M260" i="14"/>
  <c r="L260" i="14"/>
  <c r="L259" i="14"/>
  <c r="M258" i="14"/>
  <c r="L258" i="14"/>
  <c r="M257" i="14"/>
  <c r="L257" i="14"/>
  <c r="M256" i="14"/>
  <c r="L256" i="14"/>
  <c r="M255" i="14"/>
  <c r="L255" i="14"/>
  <c r="M254" i="14"/>
  <c r="L254" i="14"/>
  <c r="M253" i="14"/>
  <c r="L253" i="14"/>
  <c r="M252" i="14"/>
  <c r="L252" i="14"/>
  <c r="M251" i="14"/>
  <c r="L251" i="14"/>
  <c r="M250" i="14"/>
  <c r="L250" i="14"/>
  <c r="M249" i="14"/>
  <c r="L249" i="14"/>
  <c r="M248" i="14"/>
  <c r="L248" i="14"/>
  <c r="L247" i="14"/>
  <c r="M246" i="14"/>
  <c r="L246" i="14"/>
  <c r="M245" i="14"/>
  <c r="L245" i="14"/>
  <c r="M244" i="14"/>
  <c r="L244" i="14"/>
  <c r="M243" i="14"/>
  <c r="L243" i="14"/>
  <c r="M242" i="14"/>
  <c r="L242" i="14"/>
  <c r="M241" i="14"/>
  <c r="L241" i="14"/>
  <c r="M240" i="14"/>
  <c r="L240" i="14"/>
  <c r="M239" i="14"/>
  <c r="L239" i="14"/>
  <c r="M238" i="14"/>
  <c r="L238" i="14"/>
  <c r="M237" i="14"/>
  <c r="L237" i="14"/>
  <c r="M236" i="14"/>
  <c r="L236" i="14"/>
  <c r="L235" i="14"/>
  <c r="M234" i="14"/>
  <c r="L234" i="14"/>
  <c r="M233" i="14"/>
  <c r="L233" i="14"/>
  <c r="M232" i="14"/>
  <c r="L232" i="14"/>
  <c r="M231" i="14"/>
  <c r="L231" i="14"/>
  <c r="M230" i="14"/>
  <c r="L230" i="14"/>
  <c r="M229" i="14"/>
  <c r="L229" i="14"/>
  <c r="M228" i="14"/>
  <c r="L228" i="14"/>
  <c r="M227" i="14"/>
  <c r="L227" i="14"/>
  <c r="M226" i="14"/>
  <c r="L226" i="14"/>
  <c r="M225" i="14"/>
  <c r="L225" i="14"/>
  <c r="M224" i="14"/>
  <c r="L224" i="14"/>
  <c r="L223" i="14"/>
  <c r="M222" i="14"/>
  <c r="L222" i="14"/>
  <c r="M221" i="14"/>
  <c r="L221" i="14"/>
  <c r="M220" i="14"/>
  <c r="L220" i="14"/>
  <c r="M219" i="14"/>
  <c r="L219" i="14"/>
  <c r="M218" i="14"/>
  <c r="L218" i="14"/>
  <c r="M217" i="14"/>
  <c r="L217" i="14"/>
  <c r="M216" i="14"/>
  <c r="L216" i="14"/>
  <c r="M215" i="14"/>
  <c r="L215" i="14"/>
  <c r="M214" i="14"/>
  <c r="L214" i="14"/>
  <c r="M213" i="14"/>
  <c r="L213" i="14"/>
  <c r="M212" i="14"/>
  <c r="L212" i="14"/>
  <c r="L211" i="14"/>
  <c r="M210" i="14"/>
  <c r="L210" i="14"/>
  <c r="M209" i="14"/>
  <c r="L209" i="14"/>
  <c r="M208" i="14"/>
  <c r="L208" i="14"/>
  <c r="M207" i="14"/>
  <c r="L207" i="14"/>
  <c r="M206" i="14"/>
  <c r="L206" i="14"/>
  <c r="M205" i="14"/>
  <c r="L205" i="14"/>
  <c r="M204" i="14"/>
  <c r="L204" i="14"/>
  <c r="M203" i="14"/>
  <c r="L203" i="14"/>
  <c r="M202" i="14"/>
  <c r="L202" i="14"/>
  <c r="M201" i="14"/>
  <c r="L201" i="14"/>
  <c r="M200" i="14"/>
  <c r="L200" i="14"/>
  <c r="L199" i="14"/>
  <c r="M198" i="14"/>
  <c r="L198" i="14"/>
  <c r="M197" i="14"/>
  <c r="L197" i="14"/>
  <c r="M196" i="14"/>
  <c r="L196" i="14"/>
  <c r="M195" i="14"/>
  <c r="L195" i="14"/>
  <c r="M194" i="14"/>
  <c r="L194" i="14"/>
  <c r="M193" i="14"/>
  <c r="L193" i="14"/>
  <c r="M192" i="14"/>
  <c r="L192" i="14"/>
  <c r="M191" i="14"/>
  <c r="L191" i="14"/>
  <c r="M190" i="14"/>
  <c r="L190" i="14"/>
  <c r="M189" i="14"/>
  <c r="L189" i="14"/>
  <c r="M188" i="14"/>
  <c r="L188" i="14"/>
  <c r="L187" i="14"/>
  <c r="M186" i="14"/>
  <c r="L186" i="14"/>
  <c r="M185" i="14"/>
  <c r="L185" i="14"/>
  <c r="M184" i="14"/>
  <c r="L184" i="14"/>
  <c r="M183" i="14"/>
  <c r="L183" i="14"/>
  <c r="M182" i="14"/>
  <c r="L182" i="14"/>
  <c r="M181" i="14"/>
  <c r="L181" i="14"/>
  <c r="M180" i="14"/>
  <c r="L180" i="14"/>
  <c r="M179" i="14"/>
  <c r="L179" i="14"/>
  <c r="M178" i="14"/>
  <c r="L178" i="14"/>
  <c r="M177" i="14"/>
  <c r="L177" i="14"/>
  <c r="M176" i="14"/>
  <c r="L176" i="14"/>
  <c r="L175" i="14"/>
  <c r="M174" i="14"/>
  <c r="L174" i="14"/>
  <c r="M173" i="14"/>
  <c r="L173" i="14"/>
  <c r="M172" i="14"/>
  <c r="L172" i="14"/>
  <c r="M171" i="14"/>
  <c r="L171" i="14"/>
  <c r="M170" i="14"/>
  <c r="L170" i="14"/>
  <c r="M169" i="14"/>
  <c r="L169" i="14"/>
  <c r="M168" i="14"/>
  <c r="L168" i="14"/>
  <c r="M167" i="14"/>
  <c r="L167" i="14"/>
  <c r="M166" i="14"/>
  <c r="L166" i="14"/>
  <c r="M165" i="14"/>
  <c r="L165" i="14"/>
  <c r="M164" i="14"/>
  <c r="L164" i="14"/>
  <c r="L163" i="14"/>
  <c r="M162" i="14"/>
  <c r="L162" i="14"/>
  <c r="M161" i="14"/>
  <c r="L161" i="14"/>
  <c r="M160" i="14"/>
  <c r="L160" i="14"/>
  <c r="M159" i="14"/>
  <c r="L159" i="14"/>
  <c r="M158" i="14"/>
  <c r="L158" i="14"/>
  <c r="M157" i="14"/>
  <c r="L157" i="14"/>
  <c r="M156" i="14"/>
  <c r="L156" i="14"/>
  <c r="M155" i="14"/>
  <c r="L155" i="14"/>
  <c r="M154" i="14"/>
  <c r="L154" i="14"/>
  <c r="M153" i="14"/>
  <c r="L153" i="14"/>
  <c r="M152" i="14"/>
  <c r="L152" i="14"/>
  <c r="L151" i="14"/>
  <c r="M150" i="14"/>
  <c r="L150" i="14"/>
  <c r="M149" i="14"/>
  <c r="L149" i="14"/>
  <c r="M148" i="14"/>
  <c r="L148" i="14"/>
  <c r="M147" i="14"/>
  <c r="L147" i="14"/>
  <c r="M146" i="14"/>
  <c r="L146" i="14"/>
  <c r="M145" i="14"/>
  <c r="L145" i="14"/>
  <c r="M144" i="14"/>
  <c r="L144" i="14"/>
  <c r="M143" i="14"/>
  <c r="L143" i="14"/>
  <c r="M142" i="14"/>
  <c r="L142" i="14"/>
  <c r="M141" i="14"/>
  <c r="L141" i="14"/>
  <c r="M140" i="14"/>
  <c r="L140" i="14"/>
  <c r="L139" i="14"/>
  <c r="M138" i="14"/>
  <c r="L138" i="14"/>
  <c r="M137" i="14"/>
  <c r="L137" i="14"/>
  <c r="M136" i="14"/>
  <c r="L136" i="14"/>
  <c r="M135" i="14"/>
  <c r="L135" i="14"/>
  <c r="M134" i="14"/>
  <c r="L134" i="14"/>
  <c r="M133" i="14"/>
  <c r="L133" i="14"/>
  <c r="M132" i="14"/>
  <c r="L132" i="14"/>
  <c r="M131" i="14"/>
  <c r="L131" i="14"/>
  <c r="M130" i="14"/>
  <c r="L130" i="14"/>
  <c r="M129" i="14"/>
  <c r="L129" i="14"/>
  <c r="M128" i="14"/>
  <c r="L128" i="14"/>
  <c r="L127" i="14"/>
  <c r="M126" i="14"/>
  <c r="L126" i="14"/>
  <c r="M125" i="14"/>
  <c r="L125" i="14"/>
  <c r="M124" i="14"/>
  <c r="L124" i="14"/>
  <c r="M123" i="14"/>
  <c r="L123" i="14"/>
  <c r="M122" i="14"/>
  <c r="L122" i="14"/>
  <c r="M121" i="14"/>
  <c r="L121" i="14"/>
  <c r="M120" i="14"/>
  <c r="L120" i="14"/>
  <c r="M119" i="14"/>
  <c r="L119" i="14"/>
  <c r="M118" i="14"/>
  <c r="L118" i="14"/>
  <c r="M117" i="14"/>
  <c r="L117" i="14"/>
  <c r="M116" i="14"/>
  <c r="L116" i="14"/>
  <c r="L115" i="14"/>
  <c r="M114" i="14"/>
  <c r="L114" i="14"/>
  <c r="M113" i="14"/>
  <c r="L113" i="14"/>
  <c r="M112" i="14"/>
  <c r="L112" i="14"/>
  <c r="M111" i="14"/>
  <c r="L111" i="14"/>
  <c r="M110" i="14"/>
  <c r="L110" i="14"/>
  <c r="M109" i="14"/>
  <c r="L109" i="14"/>
  <c r="M108" i="14"/>
  <c r="L108" i="14"/>
  <c r="M107" i="14"/>
  <c r="L107" i="14"/>
  <c r="M106" i="14"/>
  <c r="L106" i="14"/>
  <c r="M105" i="14"/>
  <c r="L105" i="14"/>
  <c r="M104" i="14"/>
  <c r="L104" i="14"/>
  <c r="L103" i="14"/>
  <c r="M102" i="14"/>
  <c r="L102" i="14"/>
  <c r="M101" i="14"/>
  <c r="L101" i="14"/>
  <c r="M100" i="14"/>
  <c r="L100" i="14"/>
  <c r="M99" i="14"/>
  <c r="L99" i="14"/>
  <c r="M98" i="14"/>
  <c r="L98" i="14"/>
  <c r="M97" i="14"/>
  <c r="L97" i="14"/>
  <c r="M96" i="14"/>
  <c r="L96" i="14"/>
  <c r="M95" i="14"/>
  <c r="L95" i="14"/>
  <c r="M94" i="14"/>
  <c r="L94" i="14"/>
  <c r="M93" i="14"/>
  <c r="L93" i="14"/>
  <c r="M92" i="14"/>
  <c r="L92" i="14"/>
  <c r="L91" i="14"/>
  <c r="M90" i="14"/>
  <c r="L90" i="14"/>
  <c r="M89" i="14"/>
  <c r="L89" i="14"/>
  <c r="M88" i="14"/>
  <c r="L88" i="14"/>
  <c r="M87" i="14"/>
  <c r="L87" i="14"/>
  <c r="M86" i="14"/>
  <c r="L86" i="14"/>
  <c r="M85" i="14"/>
  <c r="L85" i="14"/>
  <c r="M84" i="14"/>
  <c r="L84" i="14"/>
  <c r="M83" i="14"/>
  <c r="L83" i="14"/>
  <c r="M82" i="14"/>
  <c r="L82" i="14"/>
  <c r="M81" i="14"/>
  <c r="L81" i="14"/>
  <c r="M80" i="14"/>
  <c r="L80" i="14"/>
  <c r="L79" i="14"/>
  <c r="M78" i="14"/>
  <c r="L78" i="14"/>
  <c r="M77" i="14"/>
  <c r="L77" i="14"/>
  <c r="M76" i="14"/>
  <c r="L76" i="14"/>
  <c r="L75" i="14"/>
  <c r="M74" i="14"/>
  <c r="L74" i="14"/>
  <c r="M73" i="14"/>
  <c r="L73" i="14"/>
  <c r="M72" i="14"/>
  <c r="L72" i="14"/>
  <c r="M71" i="14"/>
  <c r="L71" i="14"/>
  <c r="M70" i="14"/>
  <c r="L70" i="14"/>
  <c r="M69" i="14"/>
  <c r="L69" i="14"/>
  <c r="M68" i="14"/>
  <c r="L68" i="14"/>
  <c r="L67" i="14"/>
  <c r="M66" i="14"/>
  <c r="L66" i="14"/>
  <c r="M65" i="14"/>
  <c r="L65" i="14"/>
  <c r="M64" i="14"/>
  <c r="L64" i="14"/>
  <c r="L63" i="14"/>
  <c r="M62" i="14"/>
  <c r="L62" i="14"/>
  <c r="M61" i="14"/>
  <c r="L61" i="14"/>
  <c r="M60" i="14"/>
  <c r="L60" i="14"/>
  <c r="M59" i="14"/>
  <c r="L59" i="14"/>
  <c r="M58" i="14"/>
  <c r="L58" i="14"/>
  <c r="M57" i="14"/>
  <c r="L57" i="14"/>
  <c r="M56" i="14"/>
  <c r="L56" i="14"/>
  <c r="L55" i="14"/>
  <c r="M54" i="14"/>
  <c r="L54" i="14"/>
  <c r="M53" i="14"/>
  <c r="L53" i="14"/>
  <c r="M52" i="14"/>
  <c r="L52" i="14"/>
  <c r="L51" i="14"/>
  <c r="M50" i="14"/>
  <c r="L50" i="14"/>
  <c r="M49" i="14"/>
  <c r="L49" i="14"/>
  <c r="M48" i="14"/>
  <c r="L48" i="14"/>
  <c r="M47" i="14"/>
  <c r="L47" i="14"/>
  <c r="M46" i="14"/>
  <c r="L46" i="14"/>
  <c r="M45" i="14"/>
  <c r="L45" i="14"/>
  <c r="M44" i="14"/>
  <c r="L44" i="14"/>
  <c r="L43" i="14"/>
  <c r="M42" i="14"/>
  <c r="L42" i="14"/>
  <c r="M41" i="14"/>
  <c r="L41" i="14"/>
  <c r="M40" i="14"/>
  <c r="L40" i="14"/>
  <c r="L39" i="14"/>
  <c r="M38" i="14"/>
  <c r="L38" i="14"/>
  <c r="M37" i="14"/>
  <c r="L37" i="14"/>
  <c r="M36" i="14"/>
  <c r="L36" i="14"/>
  <c r="M35" i="14"/>
  <c r="L35" i="14"/>
  <c r="M34" i="14"/>
  <c r="L34" i="14"/>
  <c r="M33" i="14"/>
  <c r="L33" i="14"/>
  <c r="M32" i="14"/>
  <c r="L32" i="14"/>
  <c r="L31" i="14"/>
  <c r="M30" i="14"/>
  <c r="L30" i="14"/>
  <c r="M29" i="14"/>
  <c r="L29" i="14"/>
  <c r="M28" i="14"/>
  <c r="L28" i="14"/>
  <c r="L27" i="14"/>
  <c r="M26" i="14"/>
  <c r="L26" i="14"/>
  <c r="M25" i="14"/>
  <c r="L25" i="14"/>
  <c r="M24" i="14"/>
  <c r="L24" i="14"/>
  <c r="M23" i="14"/>
  <c r="L23" i="14"/>
  <c r="M22" i="14"/>
  <c r="L22" i="14"/>
  <c r="M21" i="14"/>
  <c r="L21" i="14"/>
  <c r="M20" i="14"/>
  <c r="L20" i="14"/>
  <c r="L19" i="14"/>
  <c r="M18" i="14"/>
  <c r="L18" i="14"/>
  <c r="M17" i="14"/>
  <c r="L17" i="14"/>
  <c r="M16" i="14"/>
  <c r="L16" i="14"/>
  <c r="L15" i="14"/>
  <c r="M14" i="14"/>
  <c r="L14" i="14"/>
  <c r="M13" i="14"/>
  <c r="L13" i="14"/>
  <c r="M12" i="14"/>
  <c r="L12" i="14"/>
  <c r="M11" i="14"/>
  <c r="L11" i="14"/>
  <c r="M10" i="14"/>
  <c r="L10" i="14"/>
  <c r="M9" i="14"/>
  <c r="L9" i="14"/>
  <c r="M8" i="14"/>
  <c r="L8" i="14"/>
  <c r="L7" i="14"/>
  <c r="M6" i="14"/>
  <c r="L6" i="14"/>
  <c r="M5" i="14"/>
  <c r="L5" i="14"/>
  <c r="M4" i="14"/>
  <c r="L4" i="14"/>
  <c r="L3" i="14"/>
  <c r="M2" i="14"/>
  <c r="L2" i="14"/>
  <c r="M1" i="14"/>
  <c r="L1" i="14"/>
  <c r="K631" i="14"/>
  <c r="J631" i="14"/>
  <c r="I631" i="14"/>
  <c r="H631" i="14"/>
  <c r="K630" i="14"/>
  <c r="J630" i="14"/>
  <c r="I630" i="14"/>
  <c r="H630" i="14"/>
  <c r="K629" i="14"/>
  <c r="J629" i="14"/>
  <c r="I629" i="14"/>
  <c r="H629" i="14"/>
  <c r="K628" i="14"/>
  <c r="J628" i="14"/>
  <c r="I628" i="14"/>
  <c r="H628" i="14"/>
  <c r="K627" i="14"/>
  <c r="J627" i="14"/>
  <c r="I627" i="14"/>
  <c r="H627" i="14"/>
  <c r="K626" i="14"/>
  <c r="J626" i="14"/>
  <c r="I626" i="14"/>
  <c r="H626" i="14"/>
  <c r="K625" i="14"/>
  <c r="J625" i="14"/>
  <c r="I625" i="14"/>
  <c r="H625" i="14"/>
  <c r="K624" i="14"/>
  <c r="J624" i="14"/>
  <c r="I624" i="14"/>
  <c r="H624" i="14"/>
  <c r="K623" i="14"/>
  <c r="J623" i="14"/>
  <c r="I623" i="14"/>
  <c r="H623" i="14"/>
  <c r="K622" i="14"/>
  <c r="J622" i="14"/>
  <c r="I622" i="14"/>
  <c r="H622" i="14"/>
  <c r="K621" i="14"/>
  <c r="J621" i="14"/>
  <c r="I621" i="14"/>
  <c r="H621" i="14"/>
  <c r="K620" i="14"/>
  <c r="J620" i="14"/>
  <c r="I620" i="14"/>
  <c r="H620" i="14"/>
  <c r="K619" i="14"/>
  <c r="J619" i="14"/>
  <c r="I619" i="14"/>
  <c r="H619" i="14"/>
  <c r="K618" i="14"/>
  <c r="J618" i="14"/>
  <c r="I618" i="14"/>
  <c r="H618" i="14"/>
  <c r="K617" i="14"/>
  <c r="J617" i="14"/>
  <c r="I617" i="14"/>
  <c r="H617" i="14"/>
  <c r="K616" i="14"/>
  <c r="J616" i="14"/>
  <c r="I616" i="14"/>
  <c r="H616" i="14"/>
  <c r="K615" i="14"/>
  <c r="J615" i="14"/>
  <c r="I615" i="14"/>
  <c r="H615" i="14"/>
  <c r="K614" i="14"/>
  <c r="J614" i="14"/>
  <c r="I614" i="14"/>
  <c r="H614" i="14"/>
  <c r="K613" i="14"/>
  <c r="J613" i="14"/>
  <c r="I613" i="14"/>
  <c r="H613" i="14"/>
  <c r="K612" i="14"/>
  <c r="J612" i="14"/>
  <c r="I612" i="14"/>
  <c r="H612" i="14"/>
  <c r="K611" i="14"/>
  <c r="J611" i="14"/>
  <c r="I611" i="14"/>
  <c r="H611" i="14"/>
  <c r="K610" i="14"/>
  <c r="J610" i="14"/>
  <c r="I610" i="14"/>
  <c r="H610" i="14"/>
  <c r="K609" i="14"/>
  <c r="J609" i="14"/>
  <c r="I609" i="14"/>
  <c r="H609" i="14"/>
  <c r="K608" i="14"/>
  <c r="J608" i="14"/>
  <c r="I608" i="14"/>
  <c r="H608" i="14"/>
  <c r="K607" i="14"/>
  <c r="J607" i="14"/>
  <c r="I607" i="14"/>
  <c r="H607" i="14"/>
  <c r="K606" i="14"/>
  <c r="J606" i="14"/>
  <c r="I606" i="14"/>
  <c r="H606" i="14"/>
  <c r="K605" i="14"/>
  <c r="J605" i="14"/>
  <c r="I605" i="14"/>
  <c r="H605" i="14"/>
  <c r="K604" i="14"/>
  <c r="J604" i="14"/>
  <c r="I604" i="14"/>
  <c r="H604" i="14"/>
  <c r="K603" i="14"/>
  <c r="J603" i="14"/>
  <c r="I603" i="14"/>
  <c r="H603" i="14"/>
  <c r="K602" i="14"/>
  <c r="J602" i="14"/>
  <c r="I602" i="14"/>
  <c r="H602" i="14"/>
  <c r="K601" i="14"/>
  <c r="J601" i="14"/>
  <c r="I601" i="14"/>
  <c r="H601" i="14"/>
  <c r="K600" i="14"/>
  <c r="J600" i="14"/>
  <c r="I600" i="14"/>
  <c r="H600" i="14"/>
  <c r="K599" i="14"/>
  <c r="J599" i="14"/>
  <c r="I599" i="14"/>
  <c r="H599" i="14"/>
  <c r="K598" i="14"/>
  <c r="J598" i="14"/>
  <c r="I598" i="14"/>
  <c r="H598" i="14"/>
  <c r="K597" i="14"/>
  <c r="J597" i="14"/>
  <c r="I597" i="14"/>
  <c r="H597" i="14"/>
  <c r="K596" i="14"/>
  <c r="J596" i="14"/>
  <c r="I596" i="14"/>
  <c r="H596" i="14"/>
  <c r="K595" i="14"/>
  <c r="J595" i="14"/>
  <c r="I595" i="14"/>
  <c r="H595" i="14"/>
  <c r="K594" i="14"/>
  <c r="J594" i="14"/>
  <c r="I594" i="14"/>
  <c r="H594" i="14"/>
  <c r="K593" i="14"/>
  <c r="J593" i="14"/>
  <c r="I593" i="14"/>
  <c r="H593" i="14"/>
  <c r="K592" i="14"/>
  <c r="J592" i="14"/>
  <c r="I592" i="14"/>
  <c r="H592" i="14"/>
  <c r="K591" i="14"/>
  <c r="J591" i="14"/>
  <c r="I591" i="14"/>
  <c r="H591" i="14"/>
  <c r="K590" i="14"/>
  <c r="J590" i="14"/>
  <c r="I590" i="14"/>
  <c r="H590" i="14"/>
  <c r="K589" i="14"/>
  <c r="J589" i="14"/>
  <c r="I589" i="14"/>
  <c r="H589" i="14"/>
  <c r="K588" i="14"/>
  <c r="J588" i="14"/>
  <c r="I588" i="14"/>
  <c r="H588" i="14"/>
  <c r="K587" i="14"/>
  <c r="J587" i="14"/>
  <c r="I587" i="14"/>
  <c r="H587" i="14"/>
  <c r="K586" i="14"/>
  <c r="J586" i="14"/>
  <c r="I586" i="14"/>
  <c r="H586" i="14"/>
  <c r="K585" i="14"/>
  <c r="J585" i="14"/>
  <c r="I585" i="14"/>
  <c r="H585" i="14"/>
  <c r="K584" i="14"/>
  <c r="J584" i="14"/>
  <c r="I584" i="14"/>
  <c r="H584" i="14"/>
  <c r="K583" i="14"/>
  <c r="J583" i="14"/>
  <c r="I583" i="14"/>
  <c r="H583" i="14"/>
  <c r="K582" i="14"/>
  <c r="J582" i="14"/>
  <c r="I582" i="14"/>
  <c r="H582" i="14"/>
  <c r="K581" i="14"/>
  <c r="J581" i="14"/>
  <c r="I581" i="14"/>
  <c r="H581" i="14"/>
  <c r="K580" i="14"/>
  <c r="J580" i="14"/>
  <c r="I580" i="14"/>
  <c r="H580" i="14"/>
  <c r="K579" i="14"/>
  <c r="J579" i="14"/>
  <c r="I579" i="14"/>
  <c r="H579" i="14"/>
  <c r="K578" i="14"/>
  <c r="J578" i="14"/>
  <c r="I578" i="14"/>
  <c r="H578" i="14"/>
  <c r="K577" i="14"/>
  <c r="J577" i="14"/>
  <c r="I577" i="14"/>
  <c r="H577" i="14"/>
  <c r="K576" i="14"/>
  <c r="J576" i="14"/>
  <c r="I576" i="14"/>
  <c r="H576" i="14"/>
  <c r="K575" i="14"/>
  <c r="J575" i="14"/>
  <c r="I575" i="14"/>
  <c r="H575" i="14"/>
  <c r="K574" i="14"/>
  <c r="J574" i="14"/>
  <c r="I574" i="14"/>
  <c r="H574" i="14"/>
  <c r="K573" i="14"/>
  <c r="J573" i="14"/>
  <c r="I573" i="14"/>
  <c r="H573" i="14"/>
  <c r="K572" i="14"/>
  <c r="J572" i="14"/>
  <c r="I572" i="14"/>
  <c r="H572" i="14"/>
  <c r="K571" i="14"/>
  <c r="J571" i="14"/>
  <c r="I571" i="14"/>
  <c r="H571" i="14"/>
  <c r="K570" i="14"/>
  <c r="J570" i="14"/>
  <c r="I570" i="14"/>
  <c r="H570" i="14"/>
  <c r="K569" i="14"/>
  <c r="J569" i="14"/>
  <c r="I569" i="14"/>
  <c r="H569" i="14"/>
  <c r="K568" i="14"/>
  <c r="J568" i="14"/>
  <c r="I568" i="14"/>
  <c r="H568" i="14"/>
  <c r="K567" i="14"/>
  <c r="J567" i="14"/>
  <c r="I567" i="14"/>
  <c r="H567" i="14"/>
  <c r="K566" i="14"/>
  <c r="J566" i="14"/>
  <c r="I566" i="14"/>
  <c r="H566" i="14"/>
  <c r="K565" i="14"/>
  <c r="J565" i="14"/>
  <c r="I565" i="14"/>
  <c r="H565" i="14"/>
  <c r="K564" i="14"/>
  <c r="J564" i="14"/>
  <c r="I564" i="14"/>
  <c r="H564" i="14"/>
  <c r="K563" i="14"/>
  <c r="J563" i="14"/>
  <c r="I563" i="14"/>
  <c r="H563" i="14"/>
  <c r="K562" i="14"/>
  <c r="J562" i="14"/>
  <c r="I562" i="14"/>
  <c r="H562" i="14"/>
  <c r="K561" i="14"/>
  <c r="J561" i="14"/>
  <c r="I561" i="14"/>
  <c r="H561" i="14"/>
  <c r="K560" i="14"/>
  <c r="J560" i="14"/>
  <c r="I560" i="14"/>
  <c r="H560" i="14"/>
  <c r="K559" i="14"/>
  <c r="J559" i="14"/>
  <c r="I559" i="14"/>
  <c r="H559" i="14"/>
  <c r="K558" i="14"/>
  <c r="J558" i="14"/>
  <c r="I558" i="14"/>
  <c r="H558" i="14"/>
  <c r="K557" i="14"/>
  <c r="J557" i="14"/>
  <c r="I557" i="14"/>
  <c r="H557" i="14"/>
  <c r="K556" i="14"/>
  <c r="J556" i="14"/>
  <c r="I556" i="14"/>
  <c r="H556" i="14"/>
  <c r="K555" i="14"/>
  <c r="J555" i="14"/>
  <c r="I555" i="14"/>
  <c r="H555" i="14"/>
  <c r="K554" i="14"/>
  <c r="J554" i="14"/>
  <c r="I554" i="14"/>
  <c r="H554" i="14"/>
  <c r="K553" i="14"/>
  <c r="J553" i="14"/>
  <c r="I553" i="14"/>
  <c r="H553" i="14"/>
  <c r="K552" i="14"/>
  <c r="J552" i="14"/>
  <c r="I552" i="14"/>
  <c r="H552" i="14"/>
  <c r="K551" i="14"/>
  <c r="J551" i="14"/>
  <c r="I551" i="14"/>
  <c r="H551" i="14"/>
  <c r="K550" i="14"/>
  <c r="J550" i="14"/>
  <c r="I550" i="14"/>
  <c r="H550" i="14"/>
  <c r="K549" i="14"/>
  <c r="J549" i="14"/>
  <c r="I549" i="14"/>
  <c r="H549" i="14"/>
  <c r="K548" i="14"/>
  <c r="J548" i="14"/>
  <c r="I548" i="14"/>
  <c r="H548" i="14"/>
  <c r="K547" i="14"/>
  <c r="J547" i="14"/>
  <c r="I547" i="14"/>
  <c r="H547" i="14"/>
  <c r="K546" i="14"/>
  <c r="J546" i="14"/>
  <c r="I546" i="14"/>
  <c r="H546" i="14"/>
  <c r="K545" i="14"/>
  <c r="J545" i="14"/>
  <c r="I545" i="14"/>
  <c r="H545" i="14"/>
  <c r="K544" i="14"/>
  <c r="J544" i="14"/>
  <c r="I544" i="14"/>
  <c r="H544" i="14"/>
  <c r="BG112" i="6"/>
  <c r="BG631" i="6"/>
  <c r="BG630" i="6"/>
  <c r="BG629" i="6"/>
  <c r="BG628" i="6"/>
  <c r="BG627" i="6"/>
  <c r="BG626" i="6"/>
  <c r="BG625" i="6"/>
  <c r="BG624" i="6"/>
  <c r="BG623" i="6"/>
  <c r="BG622" i="6"/>
  <c r="BG621" i="6"/>
  <c r="BG620" i="6"/>
  <c r="BG619" i="6"/>
  <c r="BG618" i="6"/>
  <c r="BG617" i="6"/>
  <c r="BG616" i="6"/>
  <c r="BG615" i="6"/>
  <c r="BG614" i="6"/>
  <c r="BG613" i="6"/>
  <c r="BG612" i="6"/>
  <c r="BG611" i="6"/>
  <c r="BG610" i="6"/>
  <c r="BG609" i="6"/>
  <c r="BG608" i="6"/>
  <c r="BG607" i="6"/>
  <c r="BG606" i="6"/>
  <c r="BG605" i="6"/>
  <c r="BG604" i="6"/>
  <c r="BG603" i="6"/>
  <c r="BG602" i="6"/>
  <c r="BG601" i="6"/>
  <c r="BG600" i="6"/>
  <c r="BG599" i="6"/>
  <c r="BG598" i="6"/>
  <c r="BG597" i="6"/>
  <c r="BG596" i="6"/>
  <c r="BG595" i="6"/>
  <c r="BG594" i="6"/>
  <c r="BG593" i="6"/>
  <c r="BG592" i="6"/>
  <c r="BG591" i="6"/>
  <c r="BG590" i="6"/>
  <c r="BG589" i="6"/>
  <c r="BG588" i="6"/>
  <c r="BG587" i="6"/>
  <c r="BG586" i="6"/>
  <c r="BG585" i="6"/>
  <c r="BG584" i="6"/>
  <c r="BG583" i="6"/>
  <c r="BG582" i="6"/>
  <c r="BG581" i="6"/>
  <c r="BG580" i="6"/>
  <c r="BG579" i="6"/>
  <c r="BG578" i="6"/>
  <c r="BG577" i="6"/>
  <c r="BG576" i="6"/>
  <c r="BG575" i="6"/>
  <c r="BG574" i="6"/>
  <c r="BG573" i="6"/>
  <c r="BG572" i="6"/>
  <c r="BG571" i="6"/>
  <c r="BG570" i="6"/>
  <c r="BG569" i="6"/>
  <c r="BG568" i="6"/>
  <c r="BG567" i="6"/>
  <c r="BG566" i="6"/>
  <c r="BG565" i="6"/>
  <c r="BG564" i="6"/>
  <c r="BG563" i="6"/>
  <c r="BG562" i="6"/>
  <c r="BG561" i="6"/>
  <c r="BG560" i="6"/>
  <c r="BG559" i="6"/>
  <c r="BG558" i="6"/>
  <c r="BG557" i="6"/>
  <c r="BG556" i="6"/>
  <c r="BG555" i="6"/>
  <c r="BG554" i="6"/>
  <c r="BG553" i="6"/>
  <c r="BG552" i="6"/>
  <c r="BG551" i="6"/>
  <c r="BG550" i="6"/>
  <c r="BG549" i="6"/>
  <c r="BG548" i="6"/>
  <c r="BG547" i="6"/>
  <c r="BG546" i="6"/>
  <c r="BG545" i="6"/>
  <c r="BG544" i="6"/>
  <c r="BG543" i="6"/>
  <c r="BG542" i="6"/>
  <c r="BG541" i="6"/>
  <c r="BG540" i="6"/>
  <c r="BG539" i="6"/>
  <c r="BG538" i="6"/>
  <c r="BG537" i="6"/>
  <c r="BG536" i="6"/>
  <c r="BG535" i="6"/>
  <c r="BG534" i="6"/>
  <c r="BG533" i="6"/>
  <c r="BG532" i="6"/>
  <c r="BG531" i="6"/>
  <c r="BG530" i="6"/>
  <c r="BG529" i="6"/>
  <c r="BG528" i="6"/>
  <c r="BG527" i="6"/>
  <c r="BG526" i="6"/>
  <c r="BG525" i="6"/>
  <c r="BG524" i="6"/>
  <c r="BG523" i="6"/>
  <c r="BG522" i="6"/>
  <c r="BG521" i="6"/>
  <c r="BG520" i="6"/>
  <c r="BG519" i="6"/>
  <c r="BG518" i="6"/>
  <c r="BG517" i="6"/>
  <c r="BG516" i="6"/>
  <c r="BG515" i="6"/>
  <c r="BG514" i="6"/>
  <c r="BG513" i="6"/>
  <c r="BG512" i="6"/>
  <c r="BG511" i="6"/>
  <c r="BG510" i="6"/>
  <c r="BG509" i="6"/>
  <c r="BG508" i="6"/>
  <c r="BG507" i="6"/>
  <c r="BG506" i="6"/>
  <c r="BG505" i="6"/>
  <c r="BG504" i="6"/>
  <c r="BG503" i="6"/>
  <c r="BG502" i="6"/>
  <c r="BG501" i="6"/>
  <c r="BG500" i="6"/>
  <c r="BG499" i="6"/>
  <c r="BG498" i="6"/>
  <c r="BG497" i="6"/>
  <c r="BG496" i="6"/>
  <c r="BG495" i="6"/>
  <c r="BG494" i="6"/>
  <c r="BG493" i="6"/>
  <c r="BG492" i="6"/>
  <c r="BG491" i="6"/>
  <c r="BG490" i="6"/>
  <c r="BG489" i="6"/>
  <c r="BG488" i="6"/>
  <c r="BG487" i="6"/>
  <c r="BG486" i="6"/>
  <c r="BG485" i="6"/>
  <c r="BG484" i="6"/>
  <c r="BG483" i="6"/>
  <c r="BG482" i="6"/>
  <c r="BG481" i="6"/>
  <c r="BG480" i="6"/>
  <c r="BG479" i="6"/>
  <c r="BG478" i="6"/>
  <c r="BG477" i="6"/>
  <c r="BG476" i="6"/>
  <c r="BG475" i="6"/>
  <c r="BG474" i="6"/>
  <c r="BG473" i="6"/>
  <c r="BG472" i="6"/>
  <c r="BG471" i="6"/>
  <c r="BG470" i="6"/>
  <c r="BG469" i="6"/>
  <c r="BG468" i="6"/>
  <c r="BG467" i="6"/>
  <c r="BG466" i="6"/>
  <c r="BG465" i="6"/>
  <c r="BG464" i="6"/>
  <c r="BG463" i="6"/>
  <c r="BG462" i="6"/>
  <c r="BG461" i="6"/>
  <c r="BG460" i="6"/>
  <c r="BG459" i="6"/>
  <c r="BG458" i="6"/>
  <c r="BG457" i="6"/>
  <c r="BG456" i="6"/>
  <c r="BG455" i="6"/>
  <c r="BG454" i="6"/>
  <c r="BG453" i="6"/>
  <c r="BG452" i="6"/>
  <c r="BG451" i="6"/>
  <c r="BG450" i="6"/>
  <c r="BG449" i="6"/>
  <c r="BG448" i="6"/>
  <c r="BG447" i="6"/>
  <c r="BG446" i="6"/>
  <c r="BG445" i="6"/>
  <c r="BG444" i="6"/>
  <c r="BG443" i="6"/>
  <c r="BG442" i="6"/>
  <c r="BG441" i="6"/>
  <c r="BG440" i="6"/>
  <c r="BG439" i="6"/>
  <c r="BG438" i="6"/>
  <c r="BG437" i="6"/>
  <c r="BG436" i="6"/>
  <c r="BG435" i="6"/>
  <c r="BG434" i="6"/>
  <c r="BG433" i="6"/>
  <c r="BG432" i="6"/>
  <c r="BG431" i="6"/>
  <c r="BG430" i="6"/>
  <c r="BG429" i="6"/>
  <c r="BG428" i="6"/>
  <c r="BG427" i="6"/>
  <c r="BG426" i="6"/>
  <c r="BG425" i="6"/>
  <c r="BG424" i="6"/>
  <c r="BG423" i="6"/>
  <c r="BG422" i="6"/>
  <c r="BG421" i="6"/>
  <c r="BG420" i="6"/>
  <c r="BG419" i="6"/>
  <c r="BG418" i="6"/>
  <c r="BG417" i="6"/>
  <c r="BG416" i="6"/>
  <c r="BG415" i="6"/>
  <c r="BG414" i="6"/>
  <c r="BG413" i="6"/>
  <c r="BG412" i="6"/>
  <c r="BG411" i="6"/>
  <c r="BG410" i="6"/>
  <c r="BG409" i="6"/>
  <c r="BG408" i="6"/>
  <c r="BG407" i="6"/>
  <c r="BG406" i="6"/>
  <c r="BG405" i="6"/>
  <c r="BG404" i="6"/>
  <c r="BG403" i="6"/>
  <c r="BG402" i="6"/>
  <c r="BG401" i="6"/>
  <c r="BG400" i="6"/>
  <c r="BG399" i="6"/>
  <c r="BG398" i="6"/>
  <c r="BG397" i="6"/>
  <c r="BG396" i="6"/>
  <c r="BG395" i="6"/>
  <c r="BG394" i="6"/>
  <c r="BG393" i="6"/>
  <c r="BG392" i="6"/>
  <c r="BG391" i="6"/>
  <c r="BG390" i="6"/>
  <c r="BG389" i="6"/>
  <c r="BG388" i="6"/>
  <c r="BG387" i="6"/>
  <c r="BG386" i="6"/>
  <c r="BG385" i="6"/>
  <c r="BG384" i="6"/>
  <c r="BG383" i="6"/>
  <c r="BG382" i="6"/>
  <c r="BG381" i="6"/>
  <c r="BG380" i="6"/>
  <c r="BG379" i="6"/>
  <c r="BG378" i="6"/>
  <c r="BG377" i="6"/>
  <c r="BG376" i="6"/>
  <c r="BG375" i="6"/>
  <c r="BG374" i="6"/>
  <c r="BG373" i="6"/>
  <c r="BG372" i="6"/>
  <c r="BG371" i="6"/>
  <c r="BG370" i="6"/>
  <c r="BG369" i="6"/>
  <c r="BG368" i="6"/>
  <c r="BG367" i="6"/>
  <c r="BG366" i="6"/>
  <c r="BG365" i="6"/>
  <c r="BG364" i="6"/>
  <c r="BG363" i="6"/>
  <c r="BG362" i="6"/>
  <c r="BG361" i="6"/>
  <c r="BG360" i="6"/>
  <c r="BG359" i="6"/>
  <c r="BG358" i="6"/>
  <c r="BG357" i="6"/>
  <c r="BG356" i="6"/>
  <c r="BG355" i="6"/>
  <c r="BG354" i="6"/>
  <c r="BG353" i="6"/>
  <c r="BG352" i="6"/>
  <c r="BG351" i="6"/>
  <c r="BG350" i="6"/>
  <c r="BG349" i="6"/>
  <c r="BG348" i="6"/>
  <c r="BG347" i="6"/>
  <c r="BG346" i="6"/>
  <c r="BG345" i="6"/>
  <c r="BG344" i="6"/>
  <c r="BG343" i="6"/>
  <c r="BG342" i="6"/>
  <c r="BG341" i="6"/>
  <c r="BG340" i="6"/>
  <c r="BG339" i="6"/>
  <c r="BG338" i="6"/>
  <c r="BG337" i="6"/>
  <c r="BG336" i="6"/>
  <c r="BG335" i="6"/>
  <c r="BG334" i="6"/>
  <c r="BG333" i="6"/>
  <c r="BG332" i="6"/>
  <c r="BG331" i="6"/>
  <c r="BG330" i="6"/>
  <c r="BG329" i="6"/>
  <c r="BG328" i="6"/>
  <c r="BG327" i="6"/>
  <c r="BG326" i="6"/>
  <c r="BG325" i="6"/>
  <c r="BG324" i="6"/>
  <c r="BG323" i="6"/>
  <c r="BG322" i="6"/>
  <c r="BG321" i="6"/>
  <c r="BG320" i="6"/>
  <c r="BG319" i="6"/>
  <c r="BG318" i="6"/>
  <c r="BG317" i="6"/>
  <c r="BG316" i="6"/>
  <c r="BG315" i="6"/>
  <c r="BG314" i="6"/>
  <c r="BG313" i="6"/>
  <c r="BG312" i="6"/>
  <c r="BG311" i="6"/>
  <c r="BG310" i="6"/>
  <c r="BG309" i="6"/>
  <c r="BG308" i="6"/>
  <c r="BG307" i="6"/>
  <c r="BG306" i="6"/>
  <c r="BG305" i="6"/>
  <c r="BG304" i="6"/>
  <c r="BG303" i="6"/>
  <c r="BG302" i="6"/>
  <c r="BG301" i="6"/>
  <c r="BG300" i="6"/>
  <c r="BG299" i="6"/>
  <c r="BG298" i="6"/>
  <c r="BG297" i="6"/>
  <c r="BG296" i="6"/>
  <c r="BG295" i="6"/>
  <c r="BG294" i="6"/>
  <c r="BG293" i="6"/>
  <c r="BG292" i="6"/>
  <c r="BG291" i="6"/>
  <c r="BG290" i="6"/>
  <c r="BG289" i="6"/>
  <c r="BG288" i="6"/>
  <c r="BG287" i="6"/>
  <c r="BG286" i="6"/>
  <c r="BG285" i="6"/>
  <c r="BG284" i="6"/>
  <c r="BG283" i="6"/>
  <c r="BG282" i="6"/>
  <c r="BG281" i="6"/>
  <c r="BG280" i="6"/>
  <c r="BG279" i="6"/>
  <c r="BG278" i="6"/>
  <c r="BG277" i="6"/>
  <c r="BG276" i="6"/>
  <c r="BG275" i="6"/>
  <c r="BG274" i="6"/>
  <c r="BG273" i="6"/>
  <c r="BG272" i="6"/>
  <c r="BG271" i="6"/>
  <c r="BG270" i="6"/>
  <c r="BG269" i="6"/>
  <c r="BG268" i="6"/>
  <c r="BG267" i="6"/>
  <c r="BG266" i="6"/>
  <c r="BG265" i="6"/>
  <c r="BG264" i="6"/>
  <c r="BG263" i="6"/>
  <c r="BG262" i="6"/>
  <c r="BG261" i="6"/>
  <c r="BG260" i="6"/>
  <c r="BG259" i="6"/>
  <c r="BG258" i="6"/>
  <c r="BG257" i="6"/>
  <c r="BG256" i="6"/>
  <c r="BG255" i="6"/>
  <c r="BG254" i="6"/>
  <c r="BG253" i="6"/>
  <c r="BG252" i="6"/>
  <c r="BG251" i="6"/>
  <c r="BG250" i="6"/>
  <c r="BG249" i="6"/>
  <c r="BG248" i="6"/>
  <c r="BG247" i="6"/>
  <c r="BG246" i="6"/>
  <c r="BG245" i="6"/>
  <c r="BG244" i="6"/>
  <c r="BG243" i="6"/>
  <c r="BG242" i="6"/>
  <c r="BG241" i="6"/>
  <c r="BG240" i="6"/>
  <c r="BG239" i="6"/>
  <c r="BG238" i="6"/>
  <c r="BG237" i="6"/>
  <c r="BG236" i="6"/>
  <c r="BG235" i="6"/>
  <c r="BG234" i="6"/>
  <c r="BG233" i="6"/>
  <c r="BG232" i="6"/>
  <c r="BG231" i="6"/>
  <c r="BG230" i="6"/>
  <c r="BG229" i="6"/>
  <c r="BG228" i="6"/>
  <c r="BG227" i="6"/>
  <c r="BG226" i="6"/>
  <c r="BG225" i="6"/>
  <c r="BG224" i="6"/>
  <c r="BG223" i="6"/>
  <c r="BG222" i="6"/>
  <c r="BG221" i="6"/>
  <c r="BG220" i="6"/>
  <c r="BG219" i="6"/>
  <c r="BG218" i="6"/>
  <c r="BG217" i="6"/>
  <c r="BG216" i="6"/>
  <c r="BG215" i="6"/>
  <c r="BG214" i="6"/>
  <c r="BG213" i="6"/>
  <c r="BG212" i="6"/>
  <c r="BG211" i="6"/>
  <c r="BG210" i="6"/>
  <c r="BG209" i="6"/>
  <c r="BG208" i="6"/>
  <c r="BG207" i="6"/>
  <c r="BG206" i="6"/>
  <c r="BG205" i="6"/>
  <c r="BG204" i="6"/>
  <c r="BG203" i="6"/>
  <c r="BG202" i="6"/>
  <c r="BG201" i="6"/>
  <c r="BG200" i="6"/>
  <c r="BG199" i="6"/>
  <c r="BG198" i="6"/>
  <c r="BG197" i="6"/>
  <c r="BG196" i="6"/>
  <c r="BG195" i="6"/>
  <c r="BG194" i="6"/>
  <c r="BG193" i="6"/>
  <c r="BG192" i="6"/>
  <c r="BG191" i="6"/>
  <c r="BG190" i="6"/>
  <c r="BG189" i="6"/>
  <c r="BG188" i="6"/>
  <c r="BG187" i="6"/>
  <c r="BG186" i="6"/>
  <c r="BG185" i="6"/>
  <c r="BG184" i="6"/>
  <c r="BG183" i="6"/>
  <c r="BG182" i="6"/>
  <c r="BG181" i="6"/>
  <c r="BG180" i="6"/>
  <c r="BG179" i="6"/>
  <c r="BG178" i="6"/>
  <c r="BG177" i="6"/>
  <c r="BG176" i="6"/>
  <c r="BG175" i="6"/>
  <c r="BG174" i="6"/>
  <c r="BG173" i="6"/>
  <c r="BG172" i="6"/>
  <c r="BG171" i="6"/>
  <c r="BG170" i="6"/>
  <c r="BG169" i="6"/>
  <c r="BG168" i="6"/>
  <c r="BG167" i="6"/>
  <c r="BG166" i="6"/>
  <c r="BG165" i="6"/>
  <c r="BG164" i="6"/>
  <c r="BG163" i="6"/>
  <c r="BG162" i="6"/>
  <c r="BG161" i="6"/>
  <c r="BG160" i="6"/>
  <c r="BG159" i="6"/>
  <c r="BG158" i="6"/>
  <c r="BG157" i="6"/>
  <c r="BG156" i="6"/>
  <c r="BG155" i="6"/>
  <c r="BG154" i="6"/>
  <c r="BG153" i="6"/>
  <c r="BG152" i="6"/>
  <c r="BG151" i="6"/>
  <c r="BG150" i="6"/>
  <c r="BG149" i="6"/>
  <c r="BG148" i="6"/>
  <c r="BG147" i="6"/>
  <c r="BG146" i="6"/>
  <c r="BG145" i="6"/>
  <c r="BG144" i="6"/>
  <c r="BG143" i="6"/>
  <c r="BG142" i="6"/>
  <c r="BG141" i="6"/>
  <c r="BG140" i="6"/>
  <c r="BG139" i="6"/>
  <c r="BG138" i="6"/>
  <c r="BG137" i="6"/>
  <c r="BG136" i="6"/>
  <c r="BG135" i="6"/>
  <c r="BG134" i="6"/>
  <c r="BG133" i="6"/>
  <c r="BG132" i="6"/>
  <c r="BG131" i="6"/>
  <c r="BG130" i="6"/>
  <c r="BG129" i="6"/>
  <c r="BG128" i="6"/>
  <c r="BG127" i="6"/>
  <c r="BG126" i="6"/>
  <c r="BG125" i="6"/>
  <c r="BG124" i="6"/>
  <c r="BG123" i="6"/>
  <c r="BG122" i="6"/>
  <c r="BG121" i="6"/>
  <c r="BG120" i="6"/>
  <c r="BG119" i="6"/>
  <c r="BG118" i="6"/>
  <c r="BG117" i="6"/>
  <c r="BG116" i="6"/>
  <c r="BG115" i="6"/>
  <c r="BG114" i="6"/>
  <c r="BG113" i="6"/>
  <c r="BG111" i="6"/>
  <c r="BG110" i="6"/>
  <c r="BG109" i="6"/>
  <c r="BG108" i="6"/>
  <c r="BG107" i="6"/>
  <c r="BG106" i="6"/>
  <c r="BG105" i="6"/>
  <c r="BG104" i="6"/>
  <c r="BG103" i="6"/>
  <c r="BG102" i="6"/>
  <c r="BG101" i="6"/>
  <c r="BG100" i="6"/>
  <c r="BG99" i="6"/>
  <c r="BG98" i="6"/>
  <c r="BG97" i="6"/>
  <c r="BG96" i="6"/>
  <c r="BG95" i="6"/>
  <c r="BG94" i="6"/>
  <c r="BG93" i="6"/>
  <c r="BG92" i="6"/>
  <c r="BG91" i="6"/>
  <c r="BG90" i="6"/>
  <c r="BG89" i="6"/>
  <c r="BG88" i="6"/>
  <c r="BG87" i="6"/>
  <c r="BG86" i="6"/>
  <c r="BG85" i="6"/>
  <c r="BG84" i="6"/>
  <c r="BG83" i="6"/>
  <c r="BG82" i="6"/>
  <c r="BG81" i="6"/>
  <c r="BG80" i="6"/>
  <c r="BG79" i="6"/>
  <c r="BG78" i="6"/>
  <c r="BG77" i="6"/>
  <c r="BG76" i="6"/>
  <c r="BG75" i="6"/>
  <c r="BG74" i="6"/>
  <c r="BG73" i="6"/>
  <c r="BG72" i="6"/>
  <c r="BG71" i="6"/>
  <c r="BG70" i="6"/>
  <c r="BG69" i="6"/>
  <c r="BG68" i="6"/>
  <c r="BG67" i="6"/>
  <c r="BG66" i="6"/>
  <c r="BG65" i="6"/>
  <c r="BG64" i="6"/>
  <c r="BG63" i="6"/>
  <c r="BG62" i="6"/>
  <c r="BG61" i="6"/>
  <c r="BG60" i="6"/>
  <c r="BG59" i="6"/>
  <c r="BG58" i="6"/>
  <c r="BG57" i="6"/>
  <c r="BG56" i="6"/>
  <c r="BG55" i="6"/>
  <c r="BG54" i="6"/>
  <c r="BG53" i="6"/>
  <c r="BG52" i="6"/>
  <c r="BG51" i="6"/>
  <c r="BG50" i="6"/>
  <c r="BG49" i="6"/>
  <c r="BG48" i="6"/>
  <c r="BG47" i="6"/>
  <c r="BG46" i="6"/>
  <c r="BG45" i="6"/>
  <c r="BG44" i="6"/>
  <c r="BG43" i="6"/>
  <c r="BG42" i="6"/>
  <c r="BG41" i="6"/>
  <c r="BG40" i="6"/>
  <c r="BG39" i="6"/>
  <c r="BG38" i="6"/>
  <c r="BG37" i="6"/>
  <c r="BG36" i="6"/>
  <c r="BG35" i="6"/>
  <c r="BG34" i="6"/>
  <c r="BG33" i="6"/>
  <c r="BG32" i="6"/>
  <c r="BG31" i="6"/>
  <c r="BG30" i="6"/>
  <c r="BG29" i="6"/>
  <c r="BG28" i="6"/>
  <c r="BG27" i="6"/>
  <c r="BG26" i="6"/>
  <c r="BG25" i="6"/>
  <c r="BG24" i="6"/>
  <c r="BG23" i="6"/>
  <c r="BG22" i="6"/>
  <c r="BG21" i="6"/>
  <c r="BG20" i="6"/>
  <c r="BG19" i="6"/>
  <c r="BG18" i="6"/>
  <c r="BG17" i="6"/>
  <c r="BG16" i="6"/>
  <c r="BG15" i="6"/>
  <c r="BG14" i="6"/>
  <c r="BG13" i="6"/>
  <c r="BG12" i="6"/>
  <c r="BG11" i="6"/>
  <c r="BG10" i="6"/>
  <c r="BG9" i="6"/>
  <c r="BG8" i="6"/>
  <c r="BG7" i="6"/>
  <c r="BG6" i="6"/>
  <c r="BG4" i="6"/>
  <c r="BG3" i="6"/>
  <c r="BG2" i="6"/>
  <c r="BG5" i="6"/>
  <c r="D631" i="14" l="1"/>
  <c r="D630" i="14"/>
  <c r="D629" i="14"/>
  <c r="D628" i="14"/>
  <c r="D627" i="14"/>
  <c r="D626" i="14"/>
  <c r="D625" i="14"/>
  <c r="D624" i="14"/>
  <c r="D623" i="14"/>
  <c r="D622" i="14"/>
  <c r="D621" i="14"/>
  <c r="D620" i="14"/>
  <c r="D619" i="14"/>
  <c r="D618" i="14"/>
  <c r="D617" i="14"/>
  <c r="D616" i="14"/>
  <c r="D615" i="14"/>
  <c r="D614" i="14"/>
  <c r="D613" i="14"/>
  <c r="D612" i="14"/>
  <c r="D611" i="14"/>
  <c r="D610" i="14"/>
  <c r="D609" i="14"/>
  <c r="D608" i="14"/>
  <c r="D607" i="14"/>
  <c r="D606" i="14"/>
  <c r="D605" i="14"/>
  <c r="D604" i="14"/>
  <c r="D603" i="14"/>
  <c r="D602" i="14"/>
  <c r="D601" i="14"/>
  <c r="D600" i="14"/>
  <c r="D599" i="14"/>
  <c r="D598" i="14"/>
  <c r="D597" i="14"/>
  <c r="D596" i="14"/>
  <c r="D595" i="14"/>
  <c r="D594" i="14"/>
  <c r="D593" i="14"/>
  <c r="D592" i="14"/>
  <c r="D591" i="14"/>
  <c r="D590" i="14"/>
  <c r="D589" i="14"/>
  <c r="D588" i="14"/>
  <c r="D587" i="14"/>
  <c r="D586" i="14"/>
  <c r="D585" i="14"/>
  <c r="D584" i="14"/>
  <c r="D583" i="14"/>
  <c r="D582" i="14"/>
  <c r="D581" i="14"/>
  <c r="D580" i="14"/>
  <c r="D579" i="14"/>
  <c r="D578" i="14"/>
  <c r="D577" i="14"/>
  <c r="D576" i="14"/>
  <c r="D575" i="14"/>
  <c r="D574" i="14"/>
  <c r="D573" i="14"/>
  <c r="D572" i="14"/>
  <c r="D571" i="14"/>
  <c r="D570" i="14"/>
  <c r="D569" i="14"/>
  <c r="D568" i="14"/>
  <c r="D567" i="14"/>
  <c r="D566" i="14"/>
  <c r="D565" i="14"/>
  <c r="D564" i="14"/>
  <c r="D563" i="14"/>
  <c r="D562" i="14"/>
  <c r="D561" i="14"/>
  <c r="D560" i="14"/>
  <c r="D559" i="14"/>
  <c r="D558" i="14"/>
  <c r="D557" i="14"/>
  <c r="D556" i="14"/>
  <c r="D555" i="14"/>
  <c r="D554" i="14"/>
  <c r="D553" i="14"/>
  <c r="D552" i="14"/>
  <c r="D551" i="14"/>
  <c r="D550" i="14"/>
  <c r="D549" i="14"/>
  <c r="D548" i="14"/>
  <c r="D547" i="14"/>
  <c r="D546" i="14"/>
  <c r="D545" i="14"/>
  <c r="D544" i="14"/>
  <c r="D543" i="14"/>
  <c r="D542" i="14"/>
  <c r="D541" i="14"/>
  <c r="D540" i="14"/>
  <c r="D539" i="14"/>
  <c r="D538" i="14"/>
  <c r="D537" i="14"/>
  <c r="D536" i="14"/>
  <c r="D535" i="14"/>
  <c r="D534" i="14"/>
  <c r="D533" i="14"/>
  <c r="D532" i="14"/>
  <c r="D531" i="14"/>
  <c r="D530" i="14"/>
  <c r="D529" i="14"/>
  <c r="D528" i="14"/>
  <c r="D527" i="14"/>
  <c r="D526" i="14"/>
  <c r="D525" i="14"/>
  <c r="D524" i="14"/>
  <c r="D523" i="14"/>
  <c r="D522" i="14"/>
  <c r="D521" i="14"/>
  <c r="D520" i="14"/>
  <c r="D519" i="14"/>
  <c r="D518" i="14"/>
  <c r="D517" i="14"/>
  <c r="D516" i="14"/>
  <c r="D515" i="14"/>
  <c r="D514" i="14"/>
  <c r="D513" i="14"/>
  <c r="D512" i="14"/>
  <c r="D511" i="14"/>
  <c r="D510" i="14"/>
  <c r="D509" i="14"/>
  <c r="D508" i="14"/>
  <c r="D507" i="14"/>
  <c r="D506" i="14"/>
  <c r="D505" i="14"/>
  <c r="D504" i="14"/>
  <c r="D503" i="14"/>
  <c r="D502" i="14"/>
  <c r="D501" i="14"/>
  <c r="D500" i="14"/>
  <c r="D499" i="14"/>
  <c r="D498" i="14"/>
  <c r="D497" i="14"/>
  <c r="D496" i="14"/>
  <c r="D495" i="14"/>
  <c r="D494" i="14"/>
  <c r="D493" i="14"/>
  <c r="D492" i="14"/>
  <c r="D491" i="14"/>
  <c r="D490" i="14"/>
  <c r="D489" i="14"/>
  <c r="D488" i="14"/>
  <c r="D487" i="14"/>
  <c r="D486" i="14"/>
  <c r="D485" i="14"/>
  <c r="D484" i="14"/>
  <c r="D483" i="14"/>
  <c r="D482" i="14"/>
  <c r="D481" i="14"/>
  <c r="D480" i="14"/>
  <c r="D479" i="14"/>
  <c r="D478" i="14"/>
  <c r="D477" i="14"/>
  <c r="D476" i="14"/>
  <c r="D475" i="14"/>
  <c r="D474" i="14"/>
  <c r="D473" i="14"/>
  <c r="D472" i="14"/>
  <c r="D471" i="14"/>
  <c r="D470" i="14"/>
  <c r="D469" i="14"/>
  <c r="D468" i="14"/>
  <c r="D467" i="14"/>
  <c r="D466" i="14"/>
  <c r="D465" i="14"/>
  <c r="D464" i="14"/>
  <c r="D463" i="14"/>
  <c r="D462" i="14"/>
  <c r="D461" i="14"/>
  <c r="D460" i="14"/>
  <c r="D459" i="14"/>
  <c r="D458" i="14"/>
  <c r="D457" i="14"/>
  <c r="D456" i="14"/>
  <c r="D455" i="14"/>
  <c r="D454" i="14"/>
  <c r="D453" i="14"/>
  <c r="D452" i="14"/>
  <c r="D451" i="14"/>
  <c r="D450" i="14"/>
  <c r="D449" i="14"/>
  <c r="D448" i="14"/>
  <c r="D447" i="14"/>
  <c r="D446" i="14"/>
  <c r="D445" i="14"/>
  <c r="D444" i="14"/>
  <c r="D443" i="14"/>
  <c r="D442" i="14"/>
  <c r="D441" i="14"/>
  <c r="D440" i="14"/>
  <c r="D439" i="14"/>
  <c r="D438" i="14"/>
  <c r="D437" i="14"/>
  <c r="D436" i="14"/>
  <c r="D435" i="14"/>
  <c r="D434" i="14"/>
  <c r="D433" i="14"/>
  <c r="D432" i="14"/>
  <c r="D431" i="14"/>
  <c r="D430" i="14"/>
  <c r="D429" i="14"/>
  <c r="D428" i="14"/>
  <c r="D427" i="14"/>
  <c r="D426" i="14"/>
  <c r="D425" i="14"/>
  <c r="D424" i="14"/>
  <c r="D423" i="14"/>
  <c r="D422" i="14"/>
  <c r="D421" i="14"/>
  <c r="D420" i="14"/>
  <c r="D419" i="14"/>
  <c r="D418" i="14"/>
  <c r="D417" i="14"/>
  <c r="D416" i="14"/>
  <c r="D415" i="14"/>
  <c r="D414" i="14"/>
  <c r="D413" i="14"/>
  <c r="D412" i="14"/>
  <c r="D411" i="14"/>
  <c r="D410" i="14"/>
  <c r="D409" i="14"/>
  <c r="D408" i="14"/>
  <c r="D407" i="14"/>
  <c r="D406" i="14"/>
  <c r="D405" i="14"/>
  <c r="D404" i="14"/>
  <c r="D403" i="14"/>
  <c r="D402" i="14"/>
  <c r="D401" i="14"/>
  <c r="D400" i="14"/>
  <c r="D399" i="14"/>
  <c r="D398" i="14"/>
  <c r="D397" i="14"/>
  <c r="D396" i="14"/>
  <c r="D395" i="14"/>
  <c r="D394" i="14"/>
  <c r="D393" i="14"/>
  <c r="D392" i="14"/>
  <c r="D391" i="14"/>
  <c r="D390" i="14"/>
  <c r="D389" i="14"/>
  <c r="D388" i="14"/>
  <c r="D387" i="14"/>
  <c r="D386" i="14"/>
  <c r="D385" i="14"/>
  <c r="D384" i="14"/>
  <c r="D383" i="14"/>
  <c r="D382" i="14"/>
  <c r="D381" i="14"/>
  <c r="D380" i="14"/>
  <c r="D379" i="14"/>
  <c r="D378" i="14"/>
  <c r="D377" i="14"/>
  <c r="D376" i="14"/>
  <c r="D375" i="14"/>
  <c r="D374" i="14"/>
  <c r="D373" i="14"/>
  <c r="D372" i="14"/>
  <c r="D371" i="14"/>
  <c r="D370" i="14"/>
  <c r="D369" i="14"/>
  <c r="D368" i="14"/>
  <c r="D367" i="14"/>
  <c r="D366" i="14"/>
  <c r="D365" i="14"/>
  <c r="D364" i="14"/>
  <c r="D363" i="14"/>
  <c r="D362" i="14"/>
  <c r="D361" i="14"/>
  <c r="D360" i="14"/>
  <c r="D359" i="14"/>
  <c r="D358" i="14"/>
  <c r="D357" i="14"/>
  <c r="D356" i="14"/>
  <c r="D355" i="14"/>
  <c r="D354" i="14"/>
  <c r="D353" i="14"/>
  <c r="D352" i="14"/>
  <c r="D351" i="14"/>
  <c r="D350" i="14"/>
  <c r="D349" i="14"/>
  <c r="D348" i="14"/>
  <c r="D347" i="14"/>
  <c r="D346" i="14"/>
  <c r="D345" i="14"/>
  <c r="D344" i="14"/>
  <c r="D343" i="14"/>
  <c r="D342" i="14"/>
  <c r="D341" i="14"/>
  <c r="D340" i="14"/>
  <c r="D339" i="14"/>
  <c r="D338" i="14"/>
  <c r="D337" i="14"/>
  <c r="D336" i="14"/>
  <c r="D335" i="14"/>
  <c r="D334" i="14"/>
  <c r="D333" i="14"/>
  <c r="D332" i="14"/>
  <c r="D331" i="14"/>
  <c r="D330" i="14"/>
  <c r="D329" i="14"/>
  <c r="D328" i="14"/>
  <c r="D327" i="14"/>
  <c r="D326" i="14"/>
  <c r="D325" i="14"/>
  <c r="D324" i="14"/>
  <c r="D323" i="14"/>
  <c r="D322" i="14"/>
  <c r="D321" i="14"/>
  <c r="D320" i="14"/>
  <c r="D319" i="14"/>
  <c r="D318" i="14"/>
  <c r="D317" i="14"/>
  <c r="D316" i="14"/>
  <c r="D315" i="14"/>
  <c r="D314" i="14"/>
  <c r="D313" i="14"/>
  <c r="D312" i="14"/>
  <c r="D311" i="14"/>
  <c r="D310" i="14"/>
  <c r="D309" i="14"/>
  <c r="D308" i="14"/>
  <c r="D307" i="14"/>
  <c r="D306" i="14"/>
  <c r="D305" i="14"/>
  <c r="D304" i="14"/>
  <c r="D303" i="14"/>
  <c r="D302" i="14"/>
  <c r="D301" i="14"/>
  <c r="D300" i="14"/>
  <c r="D299" i="14"/>
  <c r="D298" i="14"/>
  <c r="D297" i="14"/>
  <c r="D296" i="14"/>
  <c r="D295" i="14"/>
  <c r="D294" i="14"/>
  <c r="D293" i="14"/>
  <c r="D292" i="14"/>
  <c r="D291" i="14"/>
  <c r="D290" i="14"/>
  <c r="D289" i="14"/>
  <c r="D288" i="14"/>
  <c r="D287" i="14"/>
  <c r="D286" i="14"/>
  <c r="D285" i="14"/>
  <c r="D284" i="14"/>
  <c r="D283" i="14"/>
  <c r="D282" i="14"/>
  <c r="D281" i="14"/>
  <c r="D280" i="14"/>
  <c r="D279" i="14"/>
  <c r="D278" i="14"/>
  <c r="D277" i="14"/>
  <c r="D276" i="14"/>
  <c r="D275" i="14"/>
  <c r="D274" i="14"/>
  <c r="D273" i="14"/>
  <c r="D272" i="14"/>
  <c r="D271" i="14"/>
  <c r="D270" i="14"/>
  <c r="D269" i="14"/>
  <c r="D268" i="14"/>
  <c r="D267" i="14"/>
  <c r="D266" i="14"/>
  <c r="D265" i="14"/>
  <c r="D264" i="14"/>
  <c r="D263" i="14"/>
  <c r="D262" i="14"/>
  <c r="D261" i="14"/>
  <c r="D260" i="14"/>
  <c r="D259" i="14"/>
  <c r="D258" i="14"/>
  <c r="D257" i="14"/>
  <c r="D256" i="14"/>
  <c r="D255" i="14"/>
  <c r="D254" i="14"/>
  <c r="D253" i="14"/>
  <c r="D252" i="14"/>
  <c r="D251" i="14"/>
  <c r="D250" i="14"/>
  <c r="D249" i="14"/>
  <c r="D248" i="14"/>
  <c r="D247" i="14"/>
  <c r="D246" i="14"/>
  <c r="D245" i="14"/>
  <c r="D244" i="14"/>
  <c r="D243" i="14"/>
  <c r="D242" i="14"/>
  <c r="D241" i="14"/>
  <c r="D240" i="14"/>
  <c r="D239" i="14"/>
  <c r="D238" i="14"/>
  <c r="D237" i="14"/>
  <c r="D236" i="14"/>
  <c r="D235" i="14"/>
  <c r="D234" i="14"/>
  <c r="D233" i="14"/>
  <c r="D232" i="14"/>
  <c r="D231" i="14"/>
  <c r="D230" i="14"/>
  <c r="D229" i="14"/>
  <c r="D228" i="14"/>
  <c r="D227" i="14"/>
  <c r="D226" i="14"/>
  <c r="D225" i="14"/>
  <c r="D224" i="14"/>
  <c r="D223" i="14"/>
  <c r="D222" i="14"/>
  <c r="D221" i="14"/>
  <c r="D220" i="14"/>
  <c r="D219" i="14"/>
  <c r="D218" i="14"/>
  <c r="D217" i="14"/>
  <c r="D216" i="14"/>
  <c r="D215" i="14"/>
  <c r="D214" i="14"/>
  <c r="D213" i="14"/>
  <c r="D212" i="14"/>
  <c r="D211" i="14"/>
  <c r="D210" i="14"/>
  <c r="D209" i="14"/>
  <c r="D208" i="14"/>
  <c r="D207" i="14"/>
  <c r="D206" i="14"/>
  <c r="D205" i="14"/>
  <c r="D204" i="14"/>
  <c r="D203" i="14"/>
  <c r="D202" i="14"/>
  <c r="D201" i="14"/>
  <c r="D200" i="14"/>
  <c r="D199" i="14"/>
  <c r="D198" i="14"/>
  <c r="D197" i="14"/>
  <c r="D196" i="14"/>
  <c r="D195" i="14"/>
  <c r="D194" i="14"/>
  <c r="D193" i="14"/>
  <c r="D192" i="14"/>
  <c r="D191" i="14"/>
  <c r="D190" i="14"/>
  <c r="D189" i="14"/>
  <c r="D188" i="14"/>
  <c r="D187" i="14"/>
  <c r="D186" i="14"/>
  <c r="D185" i="14"/>
  <c r="D184" i="14"/>
  <c r="D183" i="14"/>
  <c r="D182" i="14"/>
  <c r="D181" i="14"/>
  <c r="D180" i="14"/>
  <c r="D179" i="14"/>
  <c r="D178" i="14"/>
  <c r="D177" i="14"/>
  <c r="D176" i="14"/>
  <c r="D175" i="14"/>
  <c r="D174" i="14"/>
  <c r="D173" i="14"/>
  <c r="D172" i="14"/>
  <c r="D171" i="14"/>
  <c r="D170" i="14"/>
  <c r="D169" i="14"/>
  <c r="D168" i="14"/>
  <c r="D167" i="14"/>
  <c r="D166" i="14"/>
  <c r="D165" i="14"/>
  <c r="D164" i="14"/>
  <c r="D163" i="14"/>
  <c r="D162" i="14"/>
  <c r="D161" i="14"/>
  <c r="D160" i="14"/>
  <c r="D159" i="14"/>
  <c r="D158" i="14"/>
  <c r="D157" i="14"/>
  <c r="D156" i="14"/>
  <c r="D155" i="14"/>
  <c r="D154" i="14"/>
  <c r="D153" i="14"/>
  <c r="D152" i="14"/>
  <c r="D151" i="14"/>
  <c r="D150" i="14"/>
  <c r="D149" i="14"/>
  <c r="D148" i="14"/>
  <c r="D147" i="14"/>
  <c r="D146" i="14"/>
  <c r="D145" i="14"/>
  <c r="D144" i="14"/>
  <c r="D143" i="14"/>
  <c r="D142" i="14"/>
  <c r="D141" i="14"/>
  <c r="D140" i="14"/>
  <c r="D139" i="14"/>
  <c r="D138" i="14"/>
  <c r="D137" i="14"/>
  <c r="D136" i="14"/>
  <c r="D135" i="14"/>
  <c r="D134" i="14"/>
  <c r="D133" i="14"/>
  <c r="D132" i="14"/>
  <c r="D131" i="14"/>
  <c r="D130" i="14"/>
  <c r="D129" i="14"/>
  <c r="D128" i="14"/>
  <c r="D127" i="14"/>
  <c r="D126" i="14"/>
  <c r="D125" i="14"/>
  <c r="D124" i="14"/>
  <c r="D123" i="14"/>
  <c r="D122" i="14"/>
  <c r="D121" i="14"/>
  <c r="D120" i="14"/>
  <c r="D119" i="14"/>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86" i="14"/>
  <c r="D85" i="14"/>
  <c r="D84" i="14"/>
  <c r="D83" i="14"/>
  <c r="D82" i="14"/>
  <c r="D81" i="14"/>
  <c r="D80" i="14"/>
  <c r="D79" i="14"/>
  <c r="D78" i="14"/>
  <c r="D77" i="14"/>
  <c r="D76" i="14"/>
  <c r="D75" i="14"/>
  <c r="D74" i="14"/>
  <c r="D73" i="14"/>
  <c r="D72" i="14"/>
  <c r="D71" i="14"/>
  <c r="D70" i="14"/>
  <c r="D69" i="14"/>
  <c r="D68" i="14"/>
  <c r="D67" i="14"/>
  <c r="D66" i="14"/>
  <c r="D65" i="14"/>
  <c r="D64" i="14"/>
  <c r="D63" i="14"/>
  <c r="D62" i="14"/>
  <c r="D61" i="14"/>
  <c r="D60" i="14"/>
  <c r="D59" i="14"/>
  <c r="D58" i="14"/>
  <c r="D57" i="14"/>
  <c r="D56" i="14"/>
  <c r="D55" i="14"/>
  <c r="D54" i="14"/>
  <c r="D53" i="14"/>
  <c r="D52" i="14"/>
  <c r="D51" i="14"/>
  <c r="D50" i="14"/>
  <c r="D49" i="14"/>
  <c r="D48" i="14"/>
  <c r="D47" i="14"/>
  <c r="D46" i="14"/>
  <c r="D45" i="14"/>
  <c r="D44" i="14"/>
  <c r="D43" i="14"/>
  <c r="D42" i="14"/>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D1" i="14"/>
  <c r="C631" i="14"/>
  <c r="C630" i="14"/>
  <c r="C629" i="14"/>
  <c r="C628" i="14"/>
  <c r="C627" i="14"/>
  <c r="C626" i="14"/>
  <c r="C625" i="14"/>
  <c r="C624" i="14"/>
  <c r="C623" i="14"/>
  <c r="C622" i="14"/>
  <c r="C621" i="14"/>
  <c r="C620" i="14"/>
  <c r="C619" i="14"/>
  <c r="C618" i="14"/>
  <c r="C617" i="14"/>
  <c r="C616" i="14"/>
  <c r="C615" i="14"/>
  <c r="C614" i="14"/>
  <c r="C613" i="14"/>
  <c r="C612" i="14"/>
  <c r="C611" i="14"/>
  <c r="C610" i="14"/>
  <c r="C609" i="14"/>
  <c r="C608" i="14"/>
  <c r="C607" i="14"/>
  <c r="C606" i="14"/>
  <c r="C605" i="14"/>
  <c r="C604" i="14"/>
  <c r="C603" i="14"/>
  <c r="C602" i="14"/>
  <c r="C601" i="14"/>
  <c r="C600" i="14"/>
  <c r="C599" i="14"/>
  <c r="C598" i="14"/>
  <c r="C597" i="14"/>
  <c r="C596" i="14"/>
  <c r="C595" i="14"/>
  <c r="C594" i="14"/>
  <c r="C593" i="14"/>
  <c r="C592" i="14"/>
  <c r="C591" i="14"/>
  <c r="C590" i="14"/>
  <c r="C589" i="14"/>
  <c r="C588" i="14"/>
  <c r="C587" i="14"/>
  <c r="C586" i="14"/>
  <c r="C585" i="14"/>
  <c r="C584" i="14"/>
  <c r="C583" i="14"/>
  <c r="C582" i="14"/>
  <c r="C581" i="14"/>
  <c r="C580" i="14"/>
  <c r="C579" i="14"/>
  <c r="C578" i="14"/>
  <c r="C577" i="14"/>
  <c r="C576" i="14"/>
  <c r="C575" i="14"/>
  <c r="C574" i="14"/>
  <c r="C573" i="14"/>
  <c r="C572" i="14"/>
  <c r="C571" i="14"/>
  <c r="C570" i="14"/>
  <c r="C569" i="14"/>
  <c r="C568" i="14"/>
  <c r="C567" i="14"/>
  <c r="C566" i="14"/>
  <c r="C565" i="14"/>
  <c r="C564" i="14"/>
  <c r="C563" i="14"/>
  <c r="C562" i="14"/>
  <c r="C561" i="14"/>
  <c r="C560" i="14"/>
  <c r="C559" i="14"/>
  <c r="C558" i="14"/>
  <c r="C557" i="14"/>
  <c r="C556" i="14"/>
  <c r="C555" i="14"/>
  <c r="C554" i="14"/>
  <c r="C553" i="14"/>
  <c r="C552" i="14"/>
  <c r="C551" i="14"/>
  <c r="C550" i="14"/>
  <c r="C549" i="14"/>
  <c r="C548" i="14"/>
  <c r="C547" i="14"/>
  <c r="C546" i="14"/>
  <c r="C545" i="14"/>
  <c r="C544" i="14"/>
  <c r="C543" i="14"/>
  <c r="C542" i="14"/>
  <c r="C541" i="14"/>
  <c r="C540" i="14"/>
  <c r="C539" i="14"/>
  <c r="C538" i="14"/>
  <c r="C537" i="14"/>
  <c r="C536" i="14"/>
  <c r="C535" i="14"/>
  <c r="C534" i="14"/>
  <c r="C533" i="14"/>
  <c r="C532" i="14"/>
  <c r="C531" i="14"/>
  <c r="C530" i="14"/>
  <c r="C529" i="14"/>
  <c r="C528" i="14"/>
  <c r="C527" i="14"/>
  <c r="C526" i="14"/>
  <c r="C525" i="14"/>
  <c r="C524" i="14"/>
  <c r="C523" i="14"/>
  <c r="C522" i="14"/>
  <c r="C521" i="14"/>
  <c r="C520" i="14"/>
  <c r="C519" i="14"/>
  <c r="C518" i="14"/>
  <c r="C517" i="14"/>
  <c r="C516" i="14"/>
  <c r="C515" i="14"/>
  <c r="C514" i="14"/>
  <c r="C513" i="14"/>
  <c r="C512" i="14"/>
  <c r="C511" i="14"/>
  <c r="C510" i="14"/>
  <c r="C509" i="14"/>
  <c r="C508" i="14"/>
  <c r="C507" i="14"/>
  <c r="C506" i="14"/>
  <c r="C505" i="14"/>
  <c r="C504" i="14"/>
  <c r="C503" i="14"/>
  <c r="C502" i="14"/>
  <c r="C501" i="14"/>
  <c r="C500" i="14"/>
  <c r="C499" i="14"/>
  <c r="C498" i="14"/>
  <c r="C497" i="14"/>
  <c r="C496" i="14"/>
  <c r="C495" i="14"/>
  <c r="C494" i="14"/>
  <c r="C493" i="14"/>
  <c r="C492" i="14"/>
  <c r="C491" i="14"/>
  <c r="C490" i="14"/>
  <c r="C489" i="14"/>
  <c r="C488" i="14"/>
  <c r="C487" i="14"/>
  <c r="C486" i="14"/>
  <c r="C485" i="14"/>
  <c r="C484" i="14"/>
  <c r="C483" i="14"/>
  <c r="C482" i="14"/>
  <c r="C481" i="14"/>
  <c r="C480" i="14"/>
  <c r="C479" i="14"/>
  <c r="C478" i="14"/>
  <c r="C477" i="14"/>
  <c r="C476" i="14"/>
  <c r="C475" i="14"/>
  <c r="C474" i="14"/>
  <c r="C473" i="14"/>
  <c r="C472" i="14"/>
  <c r="C471" i="14"/>
  <c r="C470" i="14"/>
  <c r="C469" i="14"/>
  <c r="C468" i="14"/>
  <c r="C467" i="14"/>
  <c r="C466" i="14"/>
  <c r="C465" i="14"/>
  <c r="C464" i="14"/>
  <c r="C463" i="14"/>
  <c r="C462" i="14"/>
  <c r="C461" i="14"/>
  <c r="C460" i="14"/>
  <c r="C459" i="14"/>
  <c r="C458" i="14"/>
  <c r="C457" i="14"/>
  <c r="C456" i="14"/>
  <c r="C455" i="14"/>
  <c r="C454" i="14"/>
  <c r="C453" i="14"/>
  <c r="C452" i="14"/>
  <c r="C451" i="14"/>
  <c r="C450" i="14"/>
  <c r="C449" i="14"/>
  <c r="C448" i="14"/>
  <c r="C447" i="14"/>
  <c r="C446" i="14"/>
  <c r="C445" i="14"/>
  <c r="C444" i="14"/>
  <c r="C443" i="14"/>
  <c r="C442" i="14"/>
  <c r="C441" i="14"/>
  <c r="C440" i="14"/>
  <c r="C439" i="14"/>
  <c r="C438" i="14"/>
  <c r="C437" i="14"/>
  <c r="C436" i="14"/>
  <c r="C435" i="14"/>
  <c r="C434" i="14"/>
  <c r="C433" i="14"/>
  <c r="C432" i="14"/>
  <c r="C431" i="14"/>
  <c r="C430" i="14"/>
  <c r="C429" i="14"/>
  <c r="C428" i="14"/>
  <c r="C427" i="14"/>
  <c r="C426" i="14"/>
  <c r="C425" i="14"/>
  <c r="C424" i="14"/>
  <c r="C423" i="14"/>
  <c r="C422" i="14"/>
  <c r="C421" i="14"/>
  <c r="C420" i="14"/>
  <c r="C419" i="14"/>
  <c r="C418" i="14"/>
  <c r="C417" i="14"/>
  <c r="C416" i="14"/>
  <c r="C415" i="14"/>
  <c r="C414" i="14"/>
  <c r="C413" i="14"/>
  <c r="C412" i="14"/>
  <c r="C411" i="14"/>
  <c r="C410" i="14"/>
  <c r="C409" i="14"/>
  <c r="C408" i="14"/>
  <c r="C407" i="14"/>
  <c r="C406" i="14"/>
  <c r="C405" i="14"/>
  <c r="C404" i="14"/>
  <c r="C403" i="14"/>
  <c r="C402" i="14"/>
  <c r="C401" i="14"/>
  <c r="C400" i="14"/>
  <c r="C399" i="14"/>
  <c r="C398" i="14"/>
  <c r="C397" i="14"/>
  <c r="C396" i="14"/>
  <c r="C395" i="14"/>
  <c r="C394" i="14"/>
  <c r="C393" i="14"/>
  <c r="C392" i="14"/>
  <c r="C391" i="14"/>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80" i="14"/>
  <c r="C279" i="14"/>
  <c r="C278" i="14"/>
  <c r="C277" i="14"/>
  <c r="C276" i="14"/>
  <c r="C275" i="14"/>
  <c r="C274" i="14"/>
  <c r="C273" i="14"/>
  <c r="C272" i="14"/>
  <c r="C271" i="14"/>
  <c r="C270" i="14"/>
  <c r="C269" i="14"/>
  <c r="C268" i="14"/>
  <c r="C267" i="14"/>
  <c r="C266" i="14"/>
  <c r="C265" i="14"/>
  <c r="C264" i="14"/>
  <c r="C263" i="14"/>
  <c r="C262" i="14"/>
  <c r="C261" i="14"/>
  <c r="C260" i="14"/>
  <c r="C259" i="14"/>
  <c r="C258" i="14"/>
  <c r="C257" i="14"/>
  <c r="C256" i="14"/>
  <c r="C255" i="14"/>
  <c r="C254" i="14"/>
  <c r="C253" i="14"/>
  <c r="C252" i="14"/>
  <c r="C251" i="14"/>
  <c r="C250" i="14"/>
  <c r="C249" i="14"/>
  <c r="C248" i="14"/>
  <c r="C247" i="14"/>
  <c r="C246" i="14"/>
  <c r="C245" i="14"/>
  <c r="C244" i="14"/>
  <c r="C243" i="14"/>
  <c r="C242" i="14"/>
  <c r="C241" i="14"/>
  <c r="C240" i="14"/>
  <c r="C239" i="14"/>
  <c r="C238" i="14"/>
  <c r="C237" i="14"/>
  <c r="C236" i="14"/>
  <c r="C235" i="14"/>
  <c r="C234" i="14"/>
  <c r="C233" i="14"/>
  <c r="C232" i="14"/>
  <c r="C231" i="14"/>
  <c r="C230" i="14"/>
  <c r="C229" i="14"/>
  <c r="C228" i="14"/>
  <c r="C227" i="14"/>
  <c r="C226" i="14"/>
  <c r="C225" i="14"/>
  <c r="C224" i="14"/>
  <c r="C223" i="14"/>
  <c r="C222" i="14"/>
  <c r="C221" i="14"/>
  <c r="C220" i="14"/>
  <c r="C219" i="14"/>
  <c r="C218" i="14"/>
  <c r="C217" i="14"/>
  <c r="C216" i="14"/>
  <c r="C215" i="14"/>
  <c r="C214" i="14"/>
  <c r="C213" i="14"/>
  <c r="C212" i="14"/>
  <c r="C211" i="14"/>
  <c r="C210" i="14"/>
  <c r="C209" i="14"/>
  <c r="C208" i="14"/>
  <c r="C207" i="14"/>
  <c r="C206" i="14"/>
  <c r="C205" i="14"/>
  <c r="C204" i="14"/>
  <c r="C203" i="14"/>
  <c r="C202" i="14"/>
  <c r="C201" i="14"/>
  <c r="C200" i="14"/>
  <c r="C199" i="14"/>
  <c r="C198" i="14"/>
  <c r="C197" i="14"/>
  <c r="C196" i="14"/>
  <c r="C195" i="14"/>
  <c r="C194" i="14"/>
  <c r="C193" i="14"/>
  <c r="C192" i="14"/>
  <c r="C191" i="14"/>
  <c r="C190" i="14"/>
  <c r="C189" i="14"/>
  <c r="C188" i="14"/>
  <c r="C187" i="14"/>
  <c r="C186" i="14"/>
  <c r="C185" i="14"/>
  <c r="C184" i="14"/>
  <c r="C183" i="14"/>
  <c r="C182" i="14"/>
  <c r="C181" i="14"/>
  <c r="C180" i="14"/>
  <c r="C179" i="14"/>
  <c r="C178" i="14"/>
  <c r="C177" i="14"/>
  <c r="C176" i="14"/>
  <c r="C175" i="14"/>
  <c r="C174" i="14"/>
  <c r="C173" i="14"/>
  <c r="C172" i="14"/>
  <c r="C171" i="14"/>
  <c r="C170" i="14"/>
  <c r="C169" i="14"/>
  <c r="C168" i="14"/>
  <c r="C167" i="14"/>
  <c r="C166" i="14"/>
  <c r="C165" i="14"/>
  <c r="C164" i="14"/>
  <c r="C163" i="14"/>
  <c r="C162" i="14"/>
  <c r="C161" i="14"/>
  <c r="C160" i="14"/>
  <c r="C159" i="14"/>
  <c r="C158" i="14"/>
  <c r="C157" i="14"/>
  <c r="C156" i="14"/>
  <c r="C155" i="14"/>
  <c r="C154" i="14"/>
  <c r="C153" i="14"/>
  <c r="C152" i="14"/>
  <c r="C151" i="14"/>
  <c r="C150" i="14"/>
  <c r="C149" i="14"/>
  <c r="C148" i="14"/>
  <c r="C147" i="14"/>
  <c r="C146" i="14"/>
  <c r="C145" i="14"/>
  <c r="C144" i="14"/>
  <c r="C143" i="14"/>
  <c r="C142" i="14"/>
  <c r="C141" i="14"/>
  <c r="C140" i="14"/>
  <c r="C139" i="14"/>
  <c r="C138" i="14"/>
  <c r="C137" i="14"/>
  <c r="C136" i="14"/>
  <c r="C135" i="14"/>
  <c r="C134" i="14"/>
  <c r="C133" i="14"/>
  <c r="C132" i="14"/>
  <c r="C131" i="14"/>
  <c r="C130" i="14"/>
  <c r="C129" i="14"/>
  <c r="C128" i="14"/>
  <c r="C127" i="14"/>
  <c r="C126" i="14"/>
  <c r="C125" i="14"/>
  <c r="C124" i="14"/>
  <c r="C123" i="14"/>
  <c r="C122" i="14"/>
  <c r="C121" i="14"/>
  <c r="C120" i="14"/>
  <c r="C119" i="14"/>
  <c r="C118" i="14"/>
  <c r="C117" i="14"/>
  <c r="C116" i="14"/>
  <c r="C115" i="14"/>
  <c r="C114" i="14"/>
  <c r="C113" i="14"/>
  <c r="C112" i="14"/>
  <c r="C111" i="14"/>
  <c r="C110" i="14"/>
  <c r="C109" i="14"/>
  <c r="C108" i="14"/>
  <c r="C107" i="14"/>
  <c r="C106" i="14"/>
  <c r="C105" i="14"/>
  <c r="C104"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C4" i="14"/>
  <c r="C3" i="14"/>
  <c r="C2" i="14"/>
  <c r="C1" i="14"/>
  <c r="B1" i="14"/>
  <c r="A1" i="14"/>
  <c r="BK340" i="6"/>
  <c r="BD631" i="6"/>
  <c r="BC631" i="6"/>
  <c r="BB631" i="6"/>
  <c r="BA631" i="6"/>
  <c r="AZ631" i="6"/>
  <c r="AY631" i="6"/>
  <c r="AX631" i="6"/>
  <c r="AW631" i="6"/>
  <c r="AV631" i="6"/>
  <c r="AU631" i="6"/>
  <c r="BD630" i="6"/>
  <c r="BC630" i="6"/>
  <c r="BB630" i="6"/>
  <c r="BA630" i="6"/>
  <c r="AZ630" i="6"/>
  <c r="AY630" i="6"/>
  <c r="AX630" i="6"/>
  <c r="AW630" i="6"/>
  <c r="AV630" i="6"/>
  <c r="AU630" i="6"/>
  <c r="BD629" i="6"/>
  <c r="BC629" i="6"/>
  <c r="BB629" i="6"/>
  <c r="BA629" i="6"/>
  <c r="AZ629" i="6"/>
  <c r="AY629" i="6"/>
  <c r="AX629" i="6"/>
  <c r="AW629" i="6"/>
  <c r="AV629" i="6"/>
  <c r="AU629" i="6"/>
  <c r="BD628" i="6"/>
  <c r="BC628" i="6"/>
  <c r="BB628" i="6"/>
  <c r="BA628" i="6"/>
  <c r="AZ628" i="6"/>
  <c r="AY628" i="6"/>
  <c r="AX628" i="6"/>
  <c r="AW628" i="6"/>
  <c r="AV628" i="6"/>
  <c r="AU628" i="6"/>
  <c r="BD627" i="6"/>
  <c r="BC627" i="6"/>
  <c r="BB627" i="6"/>
  <c r="BA627" i="6"/>
  <c r="AZ627" i="6"/>
  <c r="AY627" i="6"/>
  <c r="AX627" i="6"/>
  <c r="AW627" i="6"/>
  <c r="AV627" i="6"/>
  <c r="AU627" i="6"/>
  <c r="BD626" i="6"/>
  <c r="BC626" i="6"/>
  <c r="BB626" i="6"/>
  <c r="BA626" i="6"/>
  <c r="AZ626" i="6"/>
  <c r="AY626" i="6"/>
  <c r="AX626" i="6"/>
  <c r="AW626" i="6"/>
  <c r="AV626" i="6"/>
  <c r="AU626" i="6"/>
  <c r="BD625" i="6"/>
  <c r="BC625" i="6"/>
  <c r="BB625" i="6"/>
  <c r="BA625" i="6"/>
  <c r="AZ625" i="6"/>
  <c r="AY625" i="6"/>
  <c r="AX625" i="6"/>
  <c r="AW625" i="6"/>
  <c r="AV625" i="6"/>
  <c r="AU625" i="6"/>
  <c r="BD624" i="6"/>
  <c r="BC624" i="6"/>
  <c r="BB624" i="6"/>
  <c r="BA624" i="6"/>
  <c r="AZ624" i="6"/>
  <c r="AY624" i="6"/>
  <c r="AX624" i="6"/>
  <c r="AW624" i="6"/>
  <c r="AV624" i="6"/>
  <c r="AU624" i="6"/>
  <c r="BD623" i="6"/>
  <c r="BC623" i="6"/>
  <c r="BB623" i="6"/>
  <c r="BA623" i="6"/>
  <c r="AZ623" i="6"/>
  <c r="AY623" i="6"/>
  <c r="AX623" i="6"/>
  <c r="AW623" i="6"/>
  <c r="AV623" i="6"/>
  <c r="AU623" i="6"/>
  <c r="BD622" i="6"/>
  <c r="BC622" i="6"/>
  <c r="BB622" i="6"/>
  <c r="BA622" i="6"/>
  <c r="AZ622" i="6"/>
  <c r="AY622" i="6"/>
  <c r="AX622" i="6"/>
  <c r="AW622" i="6"/>
  <c r="AV622" i="6"/>
  <c r="AU622" i="6"/>
  <c r="BD621" i="6"/>
  <c r="BC621" i="6"/>
  <c r="BB621" i="6"/>
  <c r="BA621" i="6"/>
  <c r="AZ621" i="6"/>
  <c r="AY621" i="6"/>
  <c r="AX621" i="6"/>
  <c r="AW621" i="6"/>
  <c r="AV621" i="6"/>
  <c r="AU621" i="6"/>
  <c r="BD620" i="6"/>
  <c r="BC620" i="6"/>
  <c r="BB620" i="6"/>
  <c r="BA620" i="6"/>
  <c r="AZ620" i="6"/>
  <c r="AY620" i="6"/>
  <c r="AX620" i="6"/>
  <c r="AW620" i="6"/>
  <c r="AV620" i="6"/>
  <c r="AU620" i="6"/>
  <c r="BD619" i="6"/>
  <c r="BC619" i="6"/>
  <c r="BB619" i="6"/>
  <c r="BA619" i="6"/>
  <c r="AZ619" i="6"/>
  <c r="AY619" i="6"/>
  <c r="AX619" i="6"/>
  <c r="AW619" i="6"/>
  <c r="AV619" i="6"/>
  <c r="AU619" i="6"/>
  <c r="BD618" i="6"/>
  <c r="BC618" i="6"/>
  <c r="BB618" i="6"/>
  <c r="BA618" i="6"/>
  <c r="AZ618" i="6"/>
  <c r="AY618" i="6"/>
  <c r="AX618" i="6"/>
  <c r="AW618" i="6"/>
  <c r="AV618" i="6"/>
  <c r="AU618" i="6"/>
  <c r="BD617" i="6"/>
  <c r="BC617" i="6"/>
  <c r="BB617" i="6"/>
  <c r="BA617" i="6"/>
  <c r="AZ617" i="6"/>
  <c r="AY617" i="6"/>
  <c r="AX617" i="6"/>
  <c r="AW617" i="6"/>
  <c r="AV617" i="6"/>
  <c r="AU617" i="6"/>
  <c r="BD616" i="6"/>
  <c r="BC616" i="6"/>
  <c r="BB616" i="6"/>
  <c r="BA616" i="6"/>
  <c r="AZ616" i="6"/>
  <c r="AY616" i="6"/>
  <c r="AX616" i="6"/>
  <c r="AW616" i="6"/>
  <c r="AV616" i="6"/>
  <c r="AU616" i="6"/>
  <c r="BD615" i="6"/>
  <c r="BC615" i="6"/>
  <c r="BB615" i="6"/>
  <c r="BA615" i="6"/>
  <c r="AZ615" i="6"/>
  <c r="AY615" i="6"/>
  <c r="AX615" i="6"/>
  <c r="AW615" i="6"/>
  <c r="AV615" i="6"/>
  <c r="AU615" i="6"/>
  <c r="BD614" i="6"/>
  <c r="BC614" i="6"/>
  <c r="BB614" i="6"/>
  <c r="BA614" i="6"/>
  <c r="AZ614" i="6"/>
  <c r="AY614" i="6"/>
  <c r="AX614" i="6"/>
  <c r="AW614" i="6"/>
  <c r="AV614" i="6"/>
  <c r="AU614" i="6"/>
  <c r="BD613" i="6"/>
  <c r="BC613" i="6"/>
  <c r="BB613" i="6"/>
  <c r="BA613" i="6"/>
  <c r="AZ613" i="6"/>
  <c r="AY613" i="6"/>
  <c r="AX613" i="6"/>
  <c r="AW613" i="6"/>
  <c r="AV613" i="6"/>
  <c r="AU613" i="6"/>
  <c r="BD612" i="6"/>
  <c r="BC612" i="6"/>
  <c r="BB612" i="6"/>
  <c r="BA612" i="6"/>
  <c r="AZ612" i="6"/>
  <c r="AY612" i="6"/>
  <c r="AX612" i="6"/>
  <c r="AW612" i="6"/>
  <c r="AV612" i="6"/>
  <c r="AU612" i="6"/>
  <c r="BD611" i="6"/>
  <c r="BC611" i="6"/>
  <c r="BB611" i="6"/>
  <c r="BA611" i="6"/>
  <c r="AZ611" i="6"/>
  <c r="AY611" i="6"/>
  <c r="AX611" i="6"/>
  <c r="AW611" i="6"/>
  <c r="AV611" i="6"/>
  <c r="AU611" i="6"/>
  <c r="BD610" i="6"/>
  <c r="BC610" i="6"/>
  <c r="BB610" i="6"/>
  <c r="BA610" i="6"/>
  <c r="AZ610" i="6"/>
  <c r="AY610" i="6"/>
  <c r="AX610" i="6"/>
  <c r="AW610" i="6"/>
  <c r="AV610" i="6"/>
  <c r="AU610" i="6"/>
  <c r="BD609" i="6"/>
  <c r="BC609" i="6"/>
  <c r="BB609" i="6"/>
  <c r="BA609" i="6"/>
  <c r="AZ609" i="6"/>
  <c r="AY609" i="6"/>
  <c r="AX609" i="6"/>
  <c r="AW609" i="6"/>
  <c r="AV609" i="6"/>
  <c r="AU609" i="6"/>
  <c r="BD608" i="6"/>
  <c r="BC608" i="6"/>
  <c r="BB608" i="6"/>
  <c r="BA608" i="6"/>
  <c r="AZ608" i="6"/>
  <c r="AY608" i="6"/>
  <c r="AX608" i="6"/>
  <c r="AW608" i="6"/>
  <c r="AV608" i="6"/>
  <c r="AU608" i="6"/>
  <c r="BD607" i="6"/>
  <c r="BC607" i="6"/>
  <c r="BB607" i="6"/>
  <c r="BA607" i="6"/>
  <c r="AZ607" i="6"/>
  <c r="AY607" i="6"/>
  <c r="AX607" i="6"/>
  <c r="AW607" i="6"/>
  <c r="AV607" i="6"/>
  <c r="AU607" i="6"/>
  <c r="BD606" i="6"/>
  <c r="BC606" i="6"/>
  <c r="BB606" i="6"/>
  <c r="BA606" i="6"/>
  <c r="AZ606" i="6"/>
  <c r="AY606" i="6"/>
  <c r="AX606" i="6"/>
  <c r="AW606" i="6"/>
  <c r="AV606" i="6"/>
  <c r="AU606" i="6"/>
  <c r="BD605" i="6"/>
  <c r="BC605" i="6"/>
  <c r="BB605" i="6"/>
  <c r="BA605" i="6"/>
  <c r="AZ605" i="6"/>
  <c r="AY605" i="6"/>
  <c r="AX605" i="6"/>
  <c r="AW605" i="6"/>
  <c r="AV605" i="6"/>
  <c r="AU605" i="6"/>
  <c r="BD604" i="6"/>
  <c r="BC604" i="6"/>
  <c r="BB604" i="6"/>
  <c r="BA604" i="6"/>
  <c r="AZ604" i="6"/>
  <c r="AY604" i="6"/>
  <c r="AX604" i="6"/>
  <c r="AW604" i="6"/>
  <c r="AV604" i="6"/>
  <c r="AU604" i="6"/>
  <c r="BD603" i="6"/>
  <c r="BC603" i="6"/>
  <c r="BB603" i="6"/>
  <c r="BA603" i="6"/>
  <c r="AZ603" i="6"/>
  <c r="AY603" i="6"/>
  <c r="AX603" i="6"/>
  <c r="AW603" i="6"/>
  <c r="AV603" i="6"/>
  <c r="AU603" i="6"/>
  <c r="BD602" i="6"/>
  <c r="BC602" i="6"/>
  <c r="BB602" i="6"/>
  <c r="BA602" i="6"/>
  <c r="AZ602" i="6"/>
  <c r="AY602" i="6"/>
  <c r="AX602" i="6"/>
  <c r="AW602" i="6"/>
  <c r="AV602" i="6"/>
  <c r="AU602" i="6"/>
  <c r="BD601" i="6"/>
  <c r="BC601" i="6"/>
  <c r="BB601" i="6"/>
  <c r="BA601" i="6"/>
  <c r="AZ601" i="6"/>
  <c r="AY601" i="6"/>
  <c r="AX601" i="6"/>
  <c r="AW601" i="6"/>
  <c r="AV601" i="6"/>
  <c r="AU601" i="6"/>
  <c r="BD600" i="6"/>
  <c r="BC600" i="6"/>
  <c r="BB600" i="6"/>
  <c r="BA600" i="6"/>
  <c r="AZ600" i="6"/>
  <c r="AY600" i="6"/>
  <c r="AX600" i="6"/>
  <c r="AW600" i="6"/>
  <c r="AV600" i="6"/>
  <c r="AU600" i="6"/>
  <c r="BD599" i="6"/>
  <c r="BC599" i="6"/>
  <c r="BB599" i="6"/>
  <c r="BA599" i="6"/>
  <c r="AZ599" i="6"/>
  <c r="AY599" i="6"/>
  <c r="AX599" i="6"/>
  <c r="AW599" i="6"/>
  <c r="AV599" i="6"/>
  <c r="AU599" i="6"/>
  <c r="BD598" i="6"/>
  <c r="BC598" i="6"/>
  <c r="BB598" i="6"/>
  <c r="BA598" i="6"/>
  <c r="AZ598" i="6"/>
  <c r="AY598" i="6"/>
  <c r="AX598" i="6"/>
  <c r="AW598" i="6"/>
  <c r="AV598" i="6"/>
  <c r="AU598" i="6"/>
  <c r="BD597" i="6"/>
  <c r="BC597" i="6"/>
  <c r="BB597" i="6"/>
  <c r="BA597" i="6"/>
  <c r="AZ597" i="6"/>
  <c r="AY597" i="6"/>
  <c r="AX597" i="6"/>
  <c r="AW597" i="6"/>
  <c r="AV597" i="6"/>
  <c r="AU597" i="6"/>
  <c r="BD596" i="6"/>
  <c r="BC596" i="6"/>
  <c r="BB596" i="6"/>
  <c r="BA596" i="6"/>
  <c r="AZ596" i="6"/>
  <c r="AY596" i="6"/>
  <c r="AX596" i="6"/>
  <c r="AW596" i="6"/>
  <c r="AV596" i="6"/>
  <c r="AU596" i="6"/>
  <c r="BD595" i="6"/>
  <c r="BC595" i="6"/>
  <c r="BB595" i="6"/>
  <c r="BA595" i="6"/>
  <c r="AZ595" i="6"/>
  <c r="AY595" i="6"/>
  <c r="AX595" i="6"/>
  <c r="AW595" i="6"/>
  <c r="AV595" i="6"/>
  <c r="AU595" i="6"/>
  <c r="BD594" i="6"/>
  <c r="BC594" i="6"/>
  <c r="BB594" i="6"/>
  <c r="BA594" i="6"/>
  <c r="AZ594" i="6"/>
  <c r="AY594" i="6"/>
  <c r="AX594" i="6"/>
  <c r="AW594" i="6"/>
  <c r="AV594" i="6"/>
  <c r="AU594" i="6"/>
  <c r="BD593" i="6"/>
  <c r="BC593" i="6"/>
  <c r="BB593" i="6"/>
  <c r="BA593" i="6"/>
  <c r="AZ593" i="6"/>
  <c r="AY593" i="6"/>
  <c r="AX593" i="6"/>
  <c r="AW593" i="6"/>
  <c r="AV593" i="6"/>
  <c r="AU593" i="6"/>
  <c r="BD592" i="6"/>
  <c r="BC592" i="6"/>
  <c r="BB592" i="6"/>
  <c r="BA592" i="6"/>
  <c r="AZ592" i="6"/>
  <c r="AY592" i="6"/>
  <c r="AX592" i="6"/>
  <c r="AW592" i="6"/>
  <c r="AV592" i="6"/>
  <c r="AU592" i="6"/>
  <c r="BD591" i="6"/>
  <c r="BC591" i="6"/>
  <c r="BB591" i="6"/>
  <c r="BA591" i="6"/>
  <c r="AZ591" i="6"/>
  <c r="AY591" i="6"/>
  <c r="AX591" i="6"/>
  <c r="AW591" i="6"/>
  <c r="AV591" i="6"/>
  <c r="AU591" i="6"/>
  <c r="BD590" i="6"/>
  <c r="BC590" i="6"/>
  <c r="BB590" i="6"/>
  <c r="BA590" i="6"/>
  <c r="AZ590" i="6"/>
  <c r="AY590" i="6"/>
  <c r="AX590" i="6"/>
  <c r="AW590" i="6"/>
  <c r="AV590" i="6"/>
  <c r="AU590" i="6"/>
  <c r="BD589" i="6"/>
  <c r="BC589" i="6"/>
  <c r="BB589" i="6"/>
  <c r="BA589" i="6"/>
  <c r="AZ589" i="6"/>
  <c r="AY589" i="6"/>
  <c r="AX589" i="6"/>
  <c r="AW589" i="6"/>
  <c r="AV589" i="6"/>
  <c r="AU589" i="6"/>
  <c r="BD588" i="6"/>
  <c r="BC588" i="6"/>
  <c r="BB588" i="6"/>
  <c r="BA588" i="6"/>
  <c r="AZ588" i="6"/>
  <c r="AY588" i="6"/>
  <c r="AX588" i="6"/>
  <c r="AW588" i="6"/>
  <c r="AV588" i="6"/>
  <c r="AU588" i="6"/>
  <c r="BD587" i="6"/>
  <c r="BC587" i="6"/>
  <c r="BB587" i="6"/>
  <c r="BA587" i="6"/>
  <c r="AZ587" i="6"/>
  <c r="AY587" i="6"/>
  <c r="AX587" i="6"/>
  <c r="AW587" i="6"/>
  <c r="AV587" i="6"/>
  <c r="AU587" i="6"/>
  <c r="BD586" i="6"/>
  <c r="BC586" i="6"/>
  <c r="BB586" i="6"/>
  <c r="BA586" i="6"/>
  <c r="AZ586" i="6"/>
  <c r="AY586" i="6"/>
  <c r="AX586" i="6"/>
  <c r="AW586" i="6"/>
  <c r="AV586" i="6"/>
  <c r="AU586" i="6"/>
  <c r="BD585" i="6"/>
  <c r="BC585" i="6"/>
  <c r="BB585" i="6"/>
  <c r="BA585" i="6"/>
  <c r="AZ585" i="6"/>
  <c r="AY585" i="6"/>
  <c r="AX585" i="6"/>
  <c r="AW585" i="6"/>
  <c r="AV585" i="6"/>
  <c r="AU585" i="6"/>
  <c r="BD584" i="6"/>
  <c r="BC584" i="6"/>
  <c r="BB584" i="6"/>
  <c r="BA584" i="6"/>
  <c r="AZ584" i="6"/>
  <c r="AY584" i="6"/>
  <c r="AX584" i="6"/>
  <c r="AW584" i="6"/>
  <c r="AV584" i="6"/>
  <c r="AU584" i="6"/>
  <c r="BD583" i="6"/>
  <c r="BC583" i="6"/>
  <c r="BB583" i="6"/>
  <c r="BA583" i="6"/>
  <c r="AZ583" i="6"/>
  <c r="AY583" i="6"/>
  <c r="AX583" i="6"/>
  <c r="AW583" i="6"/>
  <c r="AV583" i="6"/>
  <c r="AU583" i="6"/>
  <c r="BD582" i="6"/>
  <c r="BC582" i="6"/>
  <c r="BB582" i="6"/>
  <c r="BA582" i="6"/>
  <c r="AZ582" i="6"/>
  <c r="AY582" i="6"/>
  <c r="AX582" i="6"/>
  <c r="AW582" i="6"/>
  <c r="AV582" i="6"/>
  <c r="AU582" i="6"/>
  <c r="BD581" i="6"/>
  <c r="BC581" i="6"/>
  <c r="BB581" i="6"/>
  <c r="BA581" i="6"/>
  <c r="AZ581" i="6"/>
  <c r="AY581" i="6"/>
  <c r="AX581" i="6"/>
  <c r="AW581" i="6"/>
  <c r="AV581" i="6"/>
  <c r="AU581" i="6"/>
  <c r="BD580" i="6"/>
  <c r="BC580" i="6"/>
  <c r="BB580" i="6"/>
  <c r="BA580" i="6"/>
  <c r="AZ580" i="6"/>
  <c r="AY580" i="6"/>
  <c r="AX580" i="6"/>
  <c r="AW580" i="6"/>
  <c r="AV580" i="6"/>
  <c r="AU580" i="6"/>
  <c r="BD579" i="6"/>
  <c r="BC579" i="6"/>
  <c r="BB579" i="6"/>
  <c r="BA579" i="6"/>
  <c r="AZ579" i="6"/>
  <c r="AY579" i="6"/>
  <c r="AX579" i="6"/>
  <c r="AW579" i="6"/>
  <c r="AV579" i="6"/>
  <c r="AU579" i="6"/>
  <c r="BD578" i="6"/>
  <c r="BC578" i="6"/>
  <c r="BB578" i="6"/>
  <c r="BA578" i="6"/>
  <c r="AZ578" i="6"/>
  <c r="AY578" i="6"/>
  <c r="AX578" i="6"/>
  <c r="AW578" i="6"/>
  <c r="AV578" i="6"/>
  <c r="AU578" i="6"/>
  <c r="BD577" i="6"/>
  <c r="BC577" i="6"/>
  <c r="BB577" i="6"/>
  <c r="BA577" i="6"/>
  <c r="AZ577" i="6"/>
  <c r="AY577" i="6"/>
  <c r="AX577" i="6"/>
  <c r="AW577" i="6"/>
  <c r="AV577" i="6"/>
  <c r="AU577" i="6"/>
  <c r="BD576" i="6"/>
  <c r="BC576" i="6"/>
  <c r="BB576" i="6"/>
  <c r="BA576" i="6"/>
  <c r="AZ576" i="6"/>
  <c r="AY576" i="6"/>
  <c r="AX576" i="6"/>
  <c r="AW576" i="6"/>
  <c r="AV576" i="6"/>
  <c r="AU576" i="6"/>
  <c r="BD575" i="6"/>
  <c r="BC575" i="6"/>
  <c r="BB575" i="6"/>
  <c r="BA575" i="6"/>
  <c r="AZ575" i="6"/>
  <c r="AY575" i="6"/>
  <c r="AX575" i="6"/>
  <c r="AW575" i="6"/>
  <c r="AV575" i="6"/>
  <c r="AU575" i="6"/>
  <c r="BD574" i="6"/>
  <c r="BC574" i="6"/>
  <c r="BB574" i="6"/>
  <c r="BA574" i="6"/>
  <c r="AZ574" i="6"/>
  <c r="AY574" i="6"/>
  <c r="AX574" i="6"/>
  <c r="AW574" i="6"/>
  <c r="AV574" i="6"/>
  <c r="AU574" i="6"/>
  <c r="BD573" i="6"/>
  <c r="BC573" i="6"/>
  <c r="BB573" i="6"/>
  <c r="BA573" i="6"/>
  <c r="AZ573" i="6"/>
  <c r="AY573" i="6"/>
  <c r="AX573" i="6"/>
  <c r="AW573" i="6"/>
  <c r="AV573" i="6"/>
  <c r="AU573" i="6"/>
  <c r="BD572" i="6"/>
  <c r="BC572" i="6"/>
  <c r="BB572" i="6"/>
  <c r="BA572" i="6"/>
  <c r="AZ572" i="6"/>
  <c r="AY572" i="6"/>
  <c r="AX572" i="6"/>
  <c r="AW572" i="6"/>
  <c r="AV572" i="6"/>
  <c r="AU572" i="6"/>
  <c r="BD571" i="6"/>
  <c r="BC571" i="6"/>
  <c r="BB571" i="6"/>
  <c r="BA571" i="6"/>
  <c r="AZ571" i="6"/>
  <c r="AY571" i="6"/>
  <c r="AX571" i="6"/>
  <c r="AW571" i="6"/>
  <c r="AV571" i="6"/>
  <c r="AU571" i="6"/>
  <c r="BD570" i="6"/>
  <c r="BC570" i="6"/>
  <c r="BB570" i="6"/>
  <c r="BA570" i="6"/>
  <c r="AZ570" i="6"/>
  <c r="AY570" i="6"/>
  <c r="AX570" i="6"/>
  <c r="AW570" i="6"/>
  <c r="AV570" i="6"/>
  <c r="AU570" i="6"/>
  <c r="BD569" i="6"/>
  <c r="BC569" i="6"/>
  <c r="BB569" i="6"/>
  <c r="BA569" i="6"/>
  <c r="AZ569" i="6"/>
  <c r="AY569" i="6"/>
  <c r="AX569" i="6"/>
  <c r="AW569" i="6"/>
  <c r="AV569" i="6"/>
  <c r="AU569" i="6"/>
  <c r="BD568" i="6"/>
  <c r="BC568" i="6"/>
  <c r="BB568" i="6"/>
  <c r="BA568" i="6"/>
  <c r="AZ568" i="6"/>
  <c r="AY568" i="6"/>
  <c r="AX568" i="6"/>
  <c r="AW568" i="6"/>
  <c r="AV568" i="6"/>
  <c r="AU568" i="6"/>
  <c r="BD567" i="6"/>
  <c r="BC567" i="6"/>
  <c r="BB567" i="6"/>
  <c r="BA567" i="6"/>
  <c r="AZ567" i="6"/>
  <c r="AY567" i="6"/>
  <c r="AX567" i="6"/>
  <c r="AW567" i="6"/>
  <c r="AV567" i="6"/>
  <c r="AU567" i="6"/>
  <c r="BD566" i="6"/>
  <c r="BC566" i="6"/>
  <c r="BB566" i="6"/>
  <c r="BA566" i="6"/>
  <c r="AZ566" i="6"/>
  <c r="AY566" i="6"/>
  <c r="AX566" i="6"/>
  <c r="AW566" i="6"/>
  <c r="AV566" i="6"/>
  <c r="AU566" i="6"/>
  <c r="BD565" i="6"/>
  <c r="BC565" i="6"/>
  <c r="BB565" i="6"/>
  <c r="BA565" i="6"/>
  <c r="AZ565" i="6"/>
  <c r="AY565" i="6"/>
  <c r="AX565" i="6"/>
  <c r="AW565" i="6"/>
  <c r="AV565" i="6"/>
  <c r="AU565" i="6"/>
  <c r="BD564" i="6"/>
  <c r="BC564" i="6"/>
  <c r="BB564" i="6"/>
  <c r="BA564" i="6"/>
  <c r="AZ564" i="6"/>
  <c r="AY564" i="6"/>
  <c r="AX564" i="6"/>
  <c r="AW564" i="6"/>
  <c r="AV564" i="6"/>
  <c r="AU564" i="6"/>
  <c r="BD563" i="6"/>
  <c r="BC563" i="6"/>
  <c r="BB563" i="6"/>
  <c r="BA563" i="6"/>
  <c r="AZ563" i="6"/>
  <c r="AY563" i="6"/>
  <c r="AX563" i="6"/>
  <c r="AW563" i="6"/>
  <c r="AV563" i="6"/>
  <c r="AU563" i="6"/>
  <c r="BD562" i="6"/>
  <c r="BC562" i="6"/>
  <c r="BB562" i="6"/>
  <c r="BA562" i="6"/>
  <c r="AZ562" i="6"/>
  <c r="AY562" i="6"/>
  <c r="AX562" i="6"/>
  <c r="AW562" i="6"/>
  <c r="AV562" i="6"/>
  <c r="AU562" i="6"/>
  <c r="BD561" i="6"/>
  <c r="BC561" i="6"/>
  <c r="BB561" i="6"/>
  <c r="BA561" i="6"/>
  <c r="AZ561" i="6"/>
  <c r="AY561" i="6"/>
  <c r="AX561" i="6"/>
  <c r="AW561" i="6"/>
  <c r="AV561" i="6"/>
  <c r="AU561" i="6"/>
  <c r="BD560" i="6"/>
  <c r="BC560" i="6"/>
  <c r="BB560" i="6"/>
  <c r="BA560" i="6"/>
  <c r="AZ560" i="6"/>
  <c r="AY560" i="6"/>
  <c r="AX560" i="6"/>
  <c r="AW560" i="6"/>
  <c r="AV560" i="6"/>
  <c r="AU560" i="6"/>
  <c r="BD559" i="6"/>
  <c r="BC559" i="6"/>
  <c r="BB559" i="6"/>
  <c r="BA559" i="6"/>
  <c r="AZ559" i="6"/>
  <c r="AY559" i="6"/>
  <c r="AX559" i="6"/>
  <c r="AW559" i="6"/>
  <c r="AV559" i="6"/>
  <c r="AU559" i="6"/>
  <c r="BD558" i="6"/>
  <c r="BC558" i="6"/>
  <c r="BB558" i="6"/>
  <c r="BA558" i="6"/>
  <c r="AZ558" i="6"/>
  <c r="AY558" i="6"/>
  <c r="AX558" i="6"/>
  <c r="AW558" i="6"/>
  <c r="AV558" i="6"/>
  <c r="AU558" i="6"/>
  <c r="BD557" i="6"/>
  <c r="BC557" i="6"/>
  <c r="BB557" i="6"/>
  <c r="BA557" i="6"/>
  <c r="AZ557" i="6"/>
  <c r="AY557" i="6"/>
  <c r="AX557" i="6"/>
  <c r="AW557" i="6"/>
  <c r="AV557" i="6"/>
  <c r="AU557" i="6"/>
  <c r="BD556" i="6"/>
  <c r="BC556" i="6"/>
  <c r="BB556" i="6"/>
  <c r="BA556" i="6"/>
  <c r="AZ556" i="6"/>
  <c r="AY556" i="6"/>
  <c r="AX556" i="6"/>
  <c r="AW556" i="6"/>
  <c r="AV556" i="6"/>
  <c r="AU556" i="6"/>
  <c r="BD555" i="6"/>
  <c r="BC555" i="6"/>
  <c r="BB555" i="6"/>
  <c r="BA555" i="6"/>
  <c r="AZ555" i="6"/>
  <c r="AY555" i="6"/>
  <c r="AX555" i="6"/>
  <c r="AW555" i="6"/>
  <c r="AV555" i="6"/>
  <c r="AU555" i="6"/>
  <c r="BD554" i="6"/>
  <c r="BC554" i="6"/>
  <c r="BB554" i="6"/>
  <c r="BA554" i="6"/>
  <c r="AZ554" i="6"/>
  <c r="AY554" i="6"/>
  <c r="AX554" i="6"/>
  <c r="AW554" i="6"/>
  <c r="AV554" i="6"/>
  <c r="AU554" i="6"/>
  <c r="BD553" i="6"/>
  <c r="BC553" i="6"/>
  <c r="BB553" i="6"/>
  <c r="BA553" i="6"/>
  <c r="AZ553" i="6"/>
  <c r="AY553" i="6"/>
  <c r="AX553" i="6"/>
  <c r="AW553" i="6"/>
  <c r="AV553" i="6"/>
  <c r="AU553" i="6"/>
  <c r="BD552" i="6"/>
  <c r="BC552" i="6"/>
  <c r="BB552" i="6"/>
  <c r="BA552" i="6"/>
  <c r="AZ552" i="6"/>
  <c r="AY552" i="6"/>
  <c r="AX552" i="6"/>
  <c r="AW552" i="6"/>
  <c r="AV552" i="6"/>
  <c r="AU552" i="6"/>
  <c r="BD551" i="6"/>
  <c r="BC551" i="6"/>
  <c r="BB551" i="6"/>
  <c r="BA551" i="6"/>
  <c r="AZ551" i="6"/>
  <c r="AY551" i="6"/>
  <c r="AX551" i="6"/>
  <c r="AW551" i="6"/>
  <c r="AV551" i="6"/>
  <c r="AU551" i="6"/>
  <c r="BD550" i="6"/>
  <c r="BC550" i="6"/>
  <c r="BB550" i="6"/>
  <c r="BA550" i="6"/>
  <c r="AZ550" i="6"/>
  <c r="AY550" i="6"/>
  <c r="AX550" i="6"/>
  <c r="AW550" i="6"/>
  <c r="AV550" i="6"/>
  <c r="AU550" i="6"/>
  <c r="BD549" i="6"/>
  <c r="BC549" i="6"/>
  <c r="BB549" i="6"/>
  <c r="BA549" i="6"/>
  <c r="AZ549" i="6"/>
  <c r="AY549" i="6"/>
  <c r="AX549" i="6"/>
  <c r="AW549" i="6"/>
  <c r="AV549" i="6"/>
  <c r="AU549" i="6"/>
  <c r="BD548" i="6"/>
  <c r="BC548" i="6"/>
  <c r="BB548" i="6"/>
  <c r="BA548" i="6"/>
  <c r="AZ548" i="6"/>
  <c r="AY548" i="6"/>
  <c r="AX548" i="6"/>
  <c r="AW548" i="6"/>
  <c r="AV548" i="6"/>
  <c r="AU548" i="6"/>
  <c r="BD547" i="6"/>
  <c r="BC547" i="6"/>
  <c r="BB547" i="6"/>
  <c r="BA547" i="6"/>
  <c r="AZ547" i="6"/>
  <c r="AY547" i="6"/>
  <c r="AX547" i="6"/>
  <c r="AW547" i="6"/>
  <c r="AV547" i="6"/>
  <c r="AU547" i="6"/>
  <c r="BD546" i="6"/>
  <c r="BC546" i="6"/>
  <c r="BB546" i="6"/>
  <c r="BA546" i="6"/>
  <c r="AZ546" i="6"/>
  <c r="AY546" i="6"/>
  <c r="AX546" i="6"/>
  <c r="AW546" i="6"/>
  <c r="AV546" i="6"/>
  <c r="AU546" i="6"/>
  <c r="BD545" i="6"/>
  <c r="BC545" i="6"/>
  <c r="BB545" i="6"/>
  <c r="BA545" i="6"/>
  <c r="AZ545" i="6"/>
  <c r="AY545" i="6"/>
  <c r="AX545" i="6"/>
  <c r="AW545" i="6"/>
  <c r="AV545" i="6"/>
  <c r="AU545" i="6"/>
  <c r="BD544" i="6"/>
  <c r="BC544" i="6"/>
  <c r="BB544" i="6"/>
  <c r="BA544" i="6"/>
  <c r="AZ544" i="6"/>
  <c r="AY544" i="6"/>
  <c r="AX544" i="6"/>
  <c r="AW544" i="6"/>
  <c r="AV544" i="6"/>
  <c r="AU544" i="6"/>
  <c r="BD543" i="6"/>
  <c r="BC543" i="6"/>
  <c r="BB543" i="6"/>
  <c r="BA543" i="6"/>
  <c r="AZ543" i="6"/>
  <c r="AY543" i="6"/>
  <c r="AX543" i="6"/>
  <c r="AW543" i="6"/>
  <c r="AV543" i="6"/>
  <c r="AU543" i="6"/>
  <c r="BD542" i="6"/>
  <c r="BC542" i="6"/>
  <c r="BB542" i="6"/>
  <c r="BA542" i="6"/>
  <c r="AZ542" i="6"/>
  <c r="AY542" i="6"/>
  <c r="AX542" i="6"/>
  <c r="AW542" i="6"/>
  <c r="AV542" i="6"/>
  <c r="AU542" i="6"/>
  <c r="BD541" i="6"/>
  <c r="BC541" i="6"/>
  <c r="BB541" i="6"/>
  <c r="BA541" i="6"/>
  <c r="AZ541" i="6"/>
  <c r="AY541" i="6"/>
  <c r="AX541" i="6"/>
  <c r="AW541" i="6"/>
  <c r="AV541" i="6"/>
  <c r="AU541" i="6"/>
  <c r="BD540" i="6"/>
  <c r="BC540" i="6"/>
  <c r="BB540" i="6"/>
  <c r="BA540" i="6"/>
  <c r="AZ540" i="6"/>
  <c r="AY540" i="6"/>
  <c r="AX540" i="6"/>
  <c r="AW540" i="6"/>
  <c r="AV540" i="6"/>
  <c r="AU540" i="6"/>
  <c r="BD539" i="6"/>
  <c r="BC539" i="6"/>
  <c r="BB539" i="6"/>
  <c r="BA539" i="6"/>
  <c r="AZ539" i="6"/>
  <c r="AY539" i="6"/>
  <c r="AX539" i="6"/>
  <c r="AW539" i="6"/>
  <c r="AV539" i="6"/>
  <c r="AU539" i="6"/>
  <c r="BD538" i="6"/>
  <c r="BC538" i="6"/>
  <c r="BB538" i="6"/>
  <c r="BA538" i="6"/>
  <c r="AZ538" i="6"/>
  <c r="AY538" i="6"/>
  <c r="AX538" i="6"/>
  <c r="AW538" i="6"/>
  <c r="AV538" i="6"/>
  <c r="AU538" i="6"/>
  <c r="BD537" i="6"/>
  <c r="BC537" i="6"/>
  <c r="BB537" i="6"/>
  <c r="BA537" i="6"/>
  <c r="AZ537" i="6"/>
  <c r="AY537" i="6"/>
  <c r="AX537" i="6"/>
  <c r="AW537" i="6"/>
  <c r="AV537" i="6"/>
  <c r="AU537" i="6"/>
  <c r="BD536" i="6"/>
  <c r="BC536" i="6"/>
  <c r="BB536" i="6"/>
  <c r="BA536" i="6"/>
  <c r="AZ536" i="6"/>
  <c r="AY536" i="6"/>
  <c r="AX536" i="6"/>
  <c r="AW536" i="6"/>
  <c r="AV536" i="6"/>
  <c r="AU536" i="6"/>
  <c r="BD535" i="6"/>
  <c r="BC535" i="6"/>
  <c r="BB535" i="6"/>
  <c r="BA535" i="6"/>
  <c r="AZ535" i="6"/>
  <c r="AY535" i="6"/>
  <c r="AX535" i="6"/>
  <c r="AW535" i="6"/>
  <c r="AV535" i="6"/>
  <c r="AU535" i="6"/>
  <c r="BD534" i="6"/>
  <c r="BC534" i="6"/>
  <c r="BB534" i="6"/>
  <c r="BA534" i="6"/>
  <c r="AZ534" i="6"/>
  <c r="AY534" i="6"/>
  <c r="AX534" i="6"/>
  <c r="AW534" i="6"/>
  <c r="AV534" i="6"/>
  <c r="AU534" i="6"/>
  <c r="BD533" i="6"/>
  <c r="BC533" i="6"/>
  <c r="BB533" i="6"/>
  <c r="BA533" i="6"/>
  <c r="AZ533" i="6"/>
  <c r="AY533" i="6"/>
  <c r="AX533" i="6"/>
  <c r="AW533" i="6"/>
  <c r="AV533" i="6"/>
  <c r="AU533" i="6"/>
  <c r="BD532" i="6"/>
  <c r="BC532" i="6"/>
  <c r="BB532" i="6"/>
  <c r="BA532" i="6"/>
  <c r="AZ532" i="6"/>
  <c r="AY532" i="6"/>
  <c r="AX532" i="6"/>
  <c r="AW532" i="6"/>
  <c r="AV532" i="6"/>
  <c r="AU532" i="6"/>
  <c r="BD531" i="6"/>
  <c r="BC531" i="6"/>
  <c r="BB531" i="6"/>
  <c r="BA531" i="6"/>
  <c r="AZ531" i="6"/>
  <c r="AY531" i="6"/>
  <c r="AX531" i="6"/>
  <c r="AW531" i="6"/>
  <c r="AV531" i="6"/>
  <c r="AU531" i="6"/>
  <c r="BD530" i="6"/>
  <c r="BC530" i="6"/>
  <c r="BB530" i="6"/>
  <c r="BA530" i="6"/>
  <c r="AZ530" i="6"/>
  <c r="AY530" i="6"/>
  <c r="AX530" i="6"/>
  <c r="AW530" i="6"/>
  <c r="AV530" i="6"/>
  <c r="AU530" i="6"/>
  <c r="BD529" i="6"/>
  <c r="BC529" i="6"/>
  <c r="BB529" i="6"/>
  <c r="BA529" i="6"/>
  <c r="AZ529" i="6"/>
  <c r="AY529" i="6"/>
  <c r="AX529" i="6"/>
  <c r="AW529" i="6"/>
  <c r="AV529" i="6"/>
  <c r="AU529" i="6"/>
  <c r="BD528" i="6"/>
  <c r="BC528" i="6"/>
  <c r="BB528" i="6"/>
  <c r="BA528" i="6"/>
  <c r="AZ528" i="6"/>
  <c r="AY528" i="6"/>
  <c r="AX528" i="6"/>
  <c r="AW528" i="6"/>
  <c r="AV528" i="6"/>
  <c r="AU528" i="6"/>
  <c r="BD527" i="6"/>
  <c r="BC527" i="6"/>
  <c r="BB527" i="6"/>
  <c r="BA527" i="6"/>
  <c r="AZ527" i="6"/>
  <c r="AY527" i="6"/>
  <c r="AX527" i="6"/>
  <c r="AW527" i="6"/>
  <c r="AV527" i="6"/>
  <c r="AU527" i="6"/>
  <c r="BD526" i="6"/>
  <c r="BC526" i="6"/>
  <c r="BB526" i="6"/>
  <c r="BA526" i="6"/>
  <c r="AZ526" i="6"/>
  <c r="AY526" i="6"/>
  <c r="AX526" i="6"/>
  <c r="AW526" i="6"/>
  <c r="AV526" i="6"/>
  <c r="AU526" i="6"/>
  <c r="BD525" i="6"/>
  <c r="BC525" i="6"/>
  <c r="BB525" i="6"/>
  <c r="BA525" i="6"/>
  <c r="AZ525" i="6"/>
  <c r="AY525" i="6"/>
  <c r="AX525" i="6"/>
  <c r="AW525" i="6"/>
  <c r="AV525" i="6"/>
  <c r="AU525" i="6"/>
  <c r="BD524" i="6"/>
  <c r="BC524" i="6"/>
  <c r="BB524" i="6"/>
  <c r="BA524" i="6"/>
  <c r="AZ524" i="6"/>
  <c r="AY524" i="6"/>
  <c r="AX524" i="6"/>
  <c r="AW524" i="6"/>
  <c r="AV524" i="6"/>
  <c r="AU524" i="6"/>
  <c r="BD523" i="6"/>
  <c r="BC523" i="6"/>
  <c r="BB523" i="6"/>
  <c r="BA523" i="6"/>
  <c r="AZ523" i="6"/>
  <c r="AY523" i="6"/>
  <c r="AX523" i="6"/>
  <c r="AW523" i="6"/>
  <c r="AV523" i="6"/>
  <c r="AU523" i="6"/>
  <c r="BD522" i="6"/>
  <c r="BC522" i="6"/>
  <c r="BB522" i="6"/>
  <c r="BA522" i="6"/>
  <c r="AZ522" i="6"/>
  <c r="AY522" i="6"/>
  <c r="AX522" i="6"/>
  <c r="AW522" i="6"/>
  <c r="AV522" i="6"/>
  <c r="AU522" i="6"/>
  <c r="BD521" i="6"/>
  <c r="BC521" i="6"/>
  <c r="BB521" i="6"/>
  <c r="BA521" i="6"/>
  <c r="AZ521" i="6"/>
  <c r="AY521" i="6"/>
  <c r="AX521" i="6"/>
  <c r="AW521" i="6"/>
  <c r="AV521" i="6"/>
  <c r="AU521" i="6"/>
  <c r="BD520" i="6"/>
  <c r="BC520" i="6"/>
  <c r="BB520" i="6"/>
  <c r="BA520" i="6"/>
  <c r="AZ520" i="6"/>
  <c r="AY520" i="6"/>
  <c r="AX520" i="6"/>
  <c r="AW520" i="6"/>
  <c r="AV520" i="6"/>
  <c r="AU520" i="6"/>
  <c r="BD519" i="6"/>
  <c r="BC519" i="6"/>
  <c r="BB519" i="6"/>
  <c r="BA519" i="6"/>
  <c r="AZ519" i="6"/>
  <c r="AY519" i="6"/>
  <c r="AX519" i="6"/>
  <c r="AW519" i="6"/>
  <c r="AV519" i="6"/>
  <c r="AU519" i="6"/>
  <c r="BD518" i="6"/>
  <c r="BC518" i="6"/>
  <c r="BB518" i="6"/>
  <c r="BA518" i="6"/>
  <c r="AZ518" i="6"/>
  <c r="AY518" i="6"/>
  <c r="AX518" i="6"/>
  <c r="AW518" i="6"/>
  <c r="AV518" i="6"/>
  <c r="AU518" i="6"/>
  <c r="BD517" i="6"/>
  <c r="BC517" i="6"/>
  <c r="BB517" i="6"/>
  <c r="BA517" i="6"/>
  <c r="AZ517" i="6"/>
  <c r="AY517" i="6"/>
  <c r="AX517" i="6"/>
  <c r="AW517" i="6"/>
  <c r="AV517" i="6"/>
  <c r="AU517" i="6"/>
  <c r="BD516" i="6"/>
  <c r="BC516" i="6"/>
  <c r="BB516" i="6"/>
  <c r="BA516" i="6"/>
  <c r="AZ516" i="6"/>
  <c r="AY516" i="6"/>
  <c r="AX516" i="6"/>
  <c r="AW516" i="6"/>
  <c r="AV516" i="6"/>
  <c r="AU516" i="6"/>
  <c r="BD515" i="6"/>
  <c r="BC515" i="6"/>
  <c r="BB515" i="6"/>
  <c r="BA515" i="6"/>
  <c r="AZ515" i="6"/>
  <c r="AY515" i="6"/>
  <c r="AX515" i="6"/>
  <c r="AW515" i="6"/>
  <c r="AV515" i="6"/>
  <c r="AU515" i="6"/>
  <c r="BD514" i="6"/>
  <c r="BC514" i="6"/>
  <c r="BB514" i="6"/>
  <c r="BA514" i="6"/>
  <c r="AZ514" i="6"/>
  <c r="AY514" i="6"/>
  <c r="AX514" i="6"/>
  <c r="AW514" i="6"/>
  <c r="AV514" i="6"/>
  <c r="AU514" i="6"/>
  <c r="BD513" i="6"/>
  <c r="BC513" i="6"/>
  <c r="BB513" i="6"/>
  <c r="BA513" i="6"/>
  <c r="AZ513" i="6"/>
  <c r="AY513" i="6"/>
  <c r="AX513" i="6"/>
  <c r="AW513" i="6"/>
  <c r="AV513" i="6"/>
  <c r="AU513" i="6"/>
  <c r="BD512" i="6"/>
  <c r="BC512" i="6"/>
  <c r="BB512" i="6"/>
  <c r="BA512" i="6"/>
  <c r="AZ512" i="6"/>
  <c r="AY512" i="6"/>
  <c r="AX512" i="6"/>
  <c r="AW512" i="6"/>
  <c r="AV512" i="6"/>
  <c r="AU512" i="6"/>
  <c r="BD511" i="6"/>
  <c r="BC511" i="6"/>
  <c r="BB511" i="6"/>
  <c r="BA511" i="6"/>
  <c r="AZ511" i="6"/>
  <c r="AY511" i="6"/>
  <c r="AX511" i="6"/>
  <c r="AW511" i="6"/>
  <c r="AV511" i="6"/>
  <c r="AU511" i="6"/>
  <c r="BD510" i="6"/>
  <c r="BC510" i="6"/>
  <c r="BB510" i="6"/>
  <c r="BA510" i="6"/>
  <c r="AZ510" i="6"/>
  <c r="AY510" i="6"/>
  <c r="AX510" i="6"/>
  <c r="AW510" i="6"/>
  <c r="AV510" i="6"/>
  <c r="AU510" i="6"/>
  <c r="BD509" i="6"/>
  <c r="BC509" i="6"/>
  <c r="BB509" i="6"/>
  <c r="BA509" i="6"/>
  <c r="AZ509" i="6"/>
  <c r="AY509" i="6"/>
  <c r="AX509" i="6"/>
  <c r="AW509" i="6"/>
  <c r="AV509" i="6"/>
  <c r="AU509" i="6"/>
  <c r="BD508" i="6"/>
  <c r="BC508" i="6"/>
  <c r="BB508" i="6"/>
  <c r="BA508" i="6"/>
  <c r="AZ508" i="6"/>
  <c r="AY508" i="6"/>
  <c r="AX508" i="6"/>
  <c r="AW508" i="6"/>
  <c r="AV508" i="6"/>
  <c r="AU508" i="6"/>
  <c r="BD507" i="6"/>
  <c r="BC507" i="6"/>
  <c r="BB507" i="6"/>
  <c r="BA507" i="6"/>
  <c r="AZ507" i="6"/>
  <c r="AY507" i="6"/>
  <c r="AX507" i="6"/>
  <c r="AW507" i="6"/>
  <c r="AV507" i="6"/>
  <c r="AU507" i="6"/>
  <c r="BD506" i="6"/>
  <c r="BC506" i="6"/>
  <c r="BB506" i="6"/>
  <c r="BA506" i="6"/>
  <c r="AZ506" i="6"/>
  <c r="AY506" i="6"/>
  <c r="AX506" i="6"/>
  <c r="AW506" i="6"/>
  <c r="AV506" i="6"/>
  <c r="AU506" i="6"/>
  <c r="BD505" i="6"/>
  <c r="BC505" i="6"/>
  <c r="BB505" i="6"/>
  <c r="BA505" i="6"/>
  <c r="AZ505" i="6"/>
  <c r="AY505" i="6"/>
  <c r="AX505" i="6"/>
  <c r="AW505" i="6"/>
  <c r="AV505" i="6"/>
  <c r="AU505" i="6"/>
  <c r="BD504" i="6"/>
  <c r="BC504" i="6"/>
  <c r="BB504" i="6"/>
  <c r="BA504" i="6"/>
  <c r="AZ504" i="6"/>
  <c r="AY504" i="6"/>
  <c r="AX504" i="6"/>
  <c r="AW504" i="6"/>
  <c r="AV504" i="6"/>
  <c r="AU504" i="6"/>
  <c r="BD503" i="6"/>
  <c r="BC503" i="6"/>
  <c r="BB503" i="6"/>
  <c r="BA503" i="6"/>
  <c r="AZ503" i="6"/>
  <c r="AY503" i="6"/>
  <c r="AX503" i="6"/>
  <c r="AW503" i="6"/>
  <c r="AV503" i="6"/>
  <c r="AU503" i="6"/>
  <c r="BD502" i="6"/>
  <c r="BC502" i="6"/>
  <c r="BB502" i="6"/>
  <c r="BA502" i="6"/>
  <c r="AZ502" i="6"/>
  <c r="AY502" i="6"/>
  <c r="AX502" i="6"/>
  <c r="AW502" i="6"/>
  <c r="AV502" i="6"/>
  <c r="AU502" i="6"/>
  <c r="BD501" i="6"/>
  <c r="BC501" i="6"/>
  <c r="BB501" i="6"/>
  <c r="BA501" i="6"/>
  <c r="AZ501" i="6"/>
  <c r="AY501" i="6"/>
  <c r="AX501" i="6"/>
  <c r="AW501" i="6"/>
  <c r="AV501" i="6"/>
  <c r="AU501" i="6"/>
  <c r="BD500" i="6"/>
  <c r="BC500" i="6"/>
  <c r="BB500" i="6"/>
  <c r="BA500" i="6"/>
  <c r="AZ500" i="6"/>
  <c r="AY500" i="6"/>
  <c r="AX500" i="6"/>
  <c r="AW500" i="6"/>
  <c r="AV500" i="6"/>
  <c r="AU500" i="6"/>
  <c r="BD499" i="6"/>
  <c r="BC499" i="6"/>
  <c r="BB499" i="6"/>
  <c r="BA499" i="6"/>
  <c r="AZ499" i="6"/>
  <c r="AY499" i="6"/>
  <c r="AX499" i="6"/>
  <c r="AW499" i="6"/>
  <c r="AV499" i="6"/>
  <c r="AU499" i="6"/>
  <c r="BD498" i="6"/>
  <c r="BC498" i="6"/>
  <c r="BB498" i="6"/>
  <c r="BA498" i="6"/>
  <c r="AZ498" i="6"/>
  <c r="AY498" i="6"/>
  <c r="AX498" i="6"/>
  <c r="AW498" i="6"/>
  <c r="AV498" i="6"/>
  <c r="AU498" i="6"/>
  <c r="BD497" i="6"/>
  <c r="BC497" i="6"/>
  <c r="BB497" i="6"/>
  <c r="BA497" i="6"/>
  <c r="AZ497" i="6"/>
  <c r="AY497" i="6"/>
  <c r="AX497" i="6"/>
  <c r="AW497" i="6"/>
  <c r="AV497" i="6"/>
  <c r="AU497" i="6"/>
  <c r="BD496" i="6"/>
  <c r="BC496" i="6"/>
  <c r="BB496" i="6"/>
  <c r="BA496" i="6"/>
  <c r="AZ496" i="6"/>
  <c r="AY496" i="6"/>
  <c r="AX496" i="6"/>
  <c r="AW496" i="6"/>
  <c r="AV496" i="6"/>
  <c r="AU496" i="6"/>
  <c r="BD495" i="6"/>
  <c r="BC495" i="6"/>
  <c r="BB495" i="6"/>
  <c r="BA495" i="6"/>
  <c r="AZ495" i="6"/>
  <c r="AY495" i="6"/>
  <c r="AX495" i="6"/>
  <c r="AW495" i="6"/>
  <c r="AV495" i="6"/>
  <c r="AU495" i="6"/>
  <c r="BD494" i="6"/>
  <c r="BC494" i="6"/>
  <c r="BB494" i="6"/>
  <c r="BA494" i="6"/>
  <c r="AZ494" i="6"/>
  <c r="AY494" i="6"/>
  <c r="AX494" i="6"/>
  <c r="AW494" i="6"/>
  <c r="AV494" i="6"/>
  <c r="AU494" i="6"/>
  <c r="BD493" i="6"/>
  <c r="BC493" i="6"/>
  <c r="BB493" i="6"/>
  <c r="BA493" i="6"/>
  <c r="AZ493" i="6"/>
  <c r="AY493" i="6"/>
  <c r="AX493" i="6"/>
  <c r="AW493" i="6"/>
  <c r="AV493" i="6"/>
  <c r="AU493" i="6"/>
  <c r="BD492" i="6"/>
  <c r="BC492" i="6"/>
  <c r="BB492" i="6"/>
  <c r="BA492" i="6"/>
  <c r="AZ492" i="6"/>
  <c r="AY492" i="6"/>
  <c r="AX492" i="6"/>
  <c r="AW492" i="6"/>
  <c r="AV492" i="6"/>
  <c r="AU492" i="6"/>
  <c r="BD491" i="6"/>
  <c r="BC491" i="6"/>
  <c r="BB491" i="6"/>
  <c r="BA491" i="6"/>
  <c r="AZ491" i="6"/>
  <c r="AY491" i="6"/>
  <c r="AX491" i="6"/>
  <c r="AW491" i="6"/>
  <c r="AV491" i="6"/>
  <c r="AU491" i="6"/>
  <c r="BD490" i="6"/>
  <c r="BC490" i="6"/>
  <c r="BB490" i="6"/>
  <c r="BA490" i="6"/>
  <c r="AZ490" i="6"/>
  <c r="AY490" i="6"/>
  <c r="AX490" i="6"/>
  <c r="AW490" i="6"/>
  <c r="AV490" i="6"/>
  <c r="AU490" i="6"/>
  <c r="BD489" i="6"/>
  <c r="BC489" i="6"/>
  <c r="BB489" i="6"/>
  <c r="BA489" i="6"/>
  <c r="AZ489" i="6"/>
  <c r="AY489" i="6"/>
  <c r="AX489" i="6"/>
  <c r="AW489" i="6"/>
  <c r="AV489" i="6"/>
  <c r="AU489" i="6"/>
  <c r="BD488" i="6"/>
  <c r="BC488" i="6"/>
  <c r="BB488" i="6"/>
  <c r="BA488" i="6"/>
  <c r="AZ488" i="6"/>
  <c r="AY488" i="6"/>
  <c r="AX488" i="6"/>
  <c r="AW488" i="6"/>
  <c r="AV488" i="6"/>
  <c r="AU488" i="6"/>
  <c r="BD487" i="6"/>
  <c r="BC487" i="6"/>
  <c r="BB487" i="6"/>
  <c r="BA487" i="6"/>
  <c r="AZ487" i="6"/>
  <c r="AY487" i="6"/>
  <c r="AX487" i="6"/>
  <c r="AW487" i="6"/>
  <c r="AV487" i="6"/>
  <c r="AU487" i="6"/>
  <c r="BD486" i="6"/>
  <c r="BC486" i="6"/>
  <c r="BB486" i="6"/>
  <c r="BA486" i="6"/>
  <c r="AZ486" i="6"/>
  <c r="AY486" i="6"/>
  <c r="AX486" i="6"/>
  <c r="AW486" i="6"/>
  <c r="AV486" i="6"/>
  <c r="AU486" i="6"/>
  <c r="BD485" i="6"/>
  <c r="BC485" i="6"/>
  <c r="BB485" i="6"/>
  <c r="BA485" i="6"/>
  <c r="AZ485" i="6"/>
  <c r="AY485" i="6"/>
  <c r="AX485" i="6"/>
  <c r="AW485" i="6"/>
  <c r="AV485" i="6"/>
  <c r="AU485" i="6"/>
  <c r="BD484" i="6"/>
  <c r="BC484" i="6"/>
  <c r="BB484" i="6"/>
  <c r="BA484" i="6"/>
  <c r="AZ484" i="6"/>
  <c r="AY484" i="6"/>
  <c r="AX484" i="6"/>
  <c r="AW484" i="6"/>
  <c r="AV484" i="6"/>
  <c r="AU484" i="6"/>
  <c r="BD483" i="6"/>
  <c r="BC483" i="6"/>
  <c r="BB483" i="6"/>
  <c r="BA483" i="6"/>
  <c r="AZ483" i="6"/>
  <c r="AY483" i="6"/>
  <c r="AX483" i="6"/>
  <c r="AW483" i="6"/>
  <c r="AV483" i="6"/>
  <c r="AU483" i="6"/>
  <c r="BD482" i="6"/>
  <c r="BC482" i="6"/>
  <c r="BB482" i="6"/>
  <c r="BA482" i="6"/>
  <c r="AZ482" i="6"/>
  <c r="AY482" i="6"/>
  <c r="AX482" i="6"/>
  <c r="AW482" i="6"/>
  <c r="AV482" i="6"/>
  <c r="AU482" i="6"/>
  <c r="BD481" i="6"/>
  <c r="BC481" i="6"/>
  <c r="BB481" i="6"/>
  <c r="BA481" i="6"/>
  <c r="AZ481" i="6"/>
  <c r="AY481" i="6"/>
  <c r="AX481" i="6"/>
  <c r="AW481" i="6"/>
  <c r="AV481" i="6"/>
  <c r="AU481" i="6"/>
  <c r="BD480" i="6"/>
  <c r="BC480" i="6"/>
  <c r="BB480" i="6"/>
  <c r="BA480" i="6"/>
  <c r="AZ480" i="6"/>
  <c r="AY480" i="6"/>
  <c r="AX480" i="6"/>
  <c r="AW480" i="6"/>
  <c r="AV480" i="6"/>
  <c r="AU480" i="6"/>
  <c r="BD479" i="6"/>
  <c r="BC479" i="6"/>
  <c r="BB479" i="6"/>
  <c r="BA479" i="6"/>
  <c r="AZ479" i="6"/>
  <c r="AY479" i="6"/>
  <c r="AX479" i="6"/>
  <c r="AW479" i="6"/>
  <c r="AV479" i="6"/>
  <c r="AU479" i="6"/>
  <c r="BD478" i="6"/>
  <c r="BC478" i="6"/>
  <c r="BB478" i="6"/>
  <c r="BA478" i="6"/>
  <c r="AZ478" i="6"/>
  <c r="AY478" i="6"/>
  <c r="AX478" i="6"/>
  <c r="AW478" i="6"/>
  <c r="AV478" i="6"/>
  <c r="AU478" i="6"/>
  <c r="BD477" i="6"/>
  <c r="BC477" i="6"/>
  <c r="BB477" i="6"/>
  <c r="BA477" i="6"/>
  <c r="AZ477" i="6"/>
  <c r="AY477" i="6"/>
  <c r="AX477" i="6"/>
  <c r="AW477" i="6"/>
  <c r="AV477" i="6"/>
  <c r="AU477" i="6"/>
  <c r="BD476" i="6"/>
  <c r="BC476" i="6"/>
  <c r="BB476" i="6"/>
  <c r="BA476" i="6"/>
  <c r="AZ476" i="6"/>
  <c r="AY476" i="6"/>
  <c r="AX476" i="6"/>
  <c r="AW476" i="6"/>
  <c r="AV476" i="6"/>
  <c r="AU476" i="6"/>
  <c r="BD475" i="6"/>
  <c r="BC475" i="6"/>
  <c r="BB475" i="6"/>
  <c r="BA475" i="6"/>
  <c r="AZ475" i="6"/>
  <c r="AY475" i="6"/>
  <c r="AX475" i="6"/>
  <c r="AW475" i="6"/>
  <c r="AV475" i="6"/>
  <c r="AU475" i="6"/>
  <c r="BD474" i="6"/>
  <c r="BC474" i="6"/>
  <c r="BB474" i="6"/>
  <c r="BA474" i="6"/>
  <c r="AZ474" i="6"/>
  <c r="AY474" i="6"/>
  <c r="AX474" i="6"/>
  <c r="AW474" i="6"/>
  <c r="AV474" i="6"/>
  <c r="AU474" i="6"/>
  <c r="BD473" i="6"/>
  <c r="BC473" i="6"/>
  <c r="BB473" i="6"/>
  <c r="BA473" i="6"/>
  <c r="AZ473" i="6"/>
  <c r="AY473" i="6"/>
  <c r="AX473" i="6"/>
  <c r="AW473" i="6"/>
  <c r="AV473" i="6"/>
  <c r="AU473" i="6"/>
  <c r="BD472" i="6"/>
  <c r="BC472" i="6"/>
  <c r="BB472" i="6"/>
  <c r="BA472" i="6"/>
  <c r="AZ472" i="6"/>
  <c r="AY472" i="6"/>
  <c r="AX472" i="6"/>
  <c r="AW472" i="6"/>
  <c r="AV472" i="6"/>
  <c r="AU472" i="6"/>
  <c r="BD471" i="6"/>
  <c r="BC471" i="6"/>
  <c r="BB471" i="6"/>
  <c r="BA471" i="6"/>
  <c r="AZ471" i="6"/>
  <c r="AY471" i="6"/>
  <c r="AX471" i="6"/>
  <c r="AW471" i="6"/>
  <c r="AV471" i="6"/>
  <c r="AU471" i="6"/>
  <c r="BD470" i="6"/>
  <c r="BC470" i="6"/>
  <c r="BB470" i="6"/>
  <c r="BA470" i="6"/>
  <c r="AZ470" i="6"/>
  <c r="AY470" i="6"/>
  <c r="AX470" i="6"/>
  <c r="AW470" i="6"/>
  <c r="AV470" i="6"/>
  <c r="AU470" i="6"/>
  <c r="BD469" i="6"/>
  <c r="BC469" i="6"/>
  <c r="BB469" i="6"/>
  <c r="BA469" i="6"/>
  <c r="AZ469" i="6"/>
  <c r="AY469" i="6"/>
  <c r="AX469" i="6"/>
  <c r="AW469" i="6"/>
  <c r="AV469" i="6"/>
  <c r="AU469" i="6"/>
  <c r="BD468" i="6"/>
  <c r="BC468" i="6"/>
  <c r="BB468" i="6"/>
  <c r="BA468" i="6"/>
  <c r="AZ468" i="6"/>
  <c r="AY468" i="6"/>
  <c r="AX468" i="6"/>
  <c r="AW468" i="6"/>
  <c r="AV468" i="6"/>
  <c r="AU468" i="6"/>
  <c r="BD467" i="6"/>
  <c r="BC467" i="6"/>
  <c r="BB467" i="6"/>
  <c r="BA467" i="6"/>
  <c r="AZ467" i="6"/>
  <c r="AY467" i="6"/>
  <c r="AX467" i="6"/>
  <c r="AW467" i="6"/>
  <c r="AV467" i="6"/>
  <c r="AU467" i="6"/>
  <c r="BD466" i="6"/>
  <c r="BC466" i="6"/>
  <c r="BB466" i="6"/>
  <c r="BA466" i="6"/>
  <c r="AZ466" i="6"/>
  <c r="AY466" i="6"/>
  <c r="AX466" i="6"/>
  <c r="AW466" i="6"/>
  <c r="AV466" i="6"/>
  <c r="AU466" i="6"/>
  <c r="BD465" i="6"/>
  <c r="BC465" i="6"/>
  <c r="BB465" i="6"/>
  <c r="BA465" i="6"/>
  <c r="AZ465" i="6"/>
  <c r="AY465" i="6"/>
  <c r="AX465" i="6"/>
  <c r="AW465" i="6"/>
  <c r="AV465" i="6"/>
  <c r="AU465" i="6"/>
  <c r="BD464" i="6"/>
  <c r="BC464" i="6"/>
  <c r="BB464" i="6"/>
  <c r="BA464" i="6"/>
  <c r="AZ464" i="6"/>
  <c r="AY464" i="6"/>
  <c r="AX464" i="6"/>
  <c r="AW464" i="6"/>
  <c r="AV464" i="6"/>
  <c r="AU464" i="6"/>
  <c r="BD463" i="6"/>
  <c r="BC463" i="6"/>
  <c r="BB463" i="6"/>
  <c r="BA463" i="6"/>
  <c r="AZ463" i="6"/>
  <c r="AY463" i="6"/>
  <c r="AX463" i="6"/>
  <c r="AW463" i="6"/>
  <c r="AV463" i="6"/>
  <c r="AU463" i="6"/>
  <c r="BD462" i="6"/>
  <c r="BC462" i="6"/>
  <c r="BB462" i="6"/>
  <c r="BA462" i="6"/>
  <c r="AZ462" i="6"/>
  <c r="AY462" i="6"/>
  <c r="AX462" i="6"/>
  <c r="AW462" i="6"/>
  <c r="AV462" i="6"/>
  <c r="AU462" i="6"/>
  <c r="BD461" i="6"/>
  <c r="BC461" i="6"/>
  <c r="BB461" i="6"/>
  <c r="BA461" i="6"/>
  <c r="AZ461" i="6"/>
  <c r="AY461" i="6"/>
  <c r="AX461" i="6"/>
  <c r="AW461" i="6"/>
  <c r="AV461" i="6"/>
  <c r="AU461" i="6"/>
  <c r="BD460" i="6"/>
  <c r="BC460" i="6"/>
  <c r="BB460" i="6"/>
  <c r="BA460" i="6"/>
  <c r="AZ460" i="6"/>
  <c r="AY460" i="6"/>
  <c r="AX460" i="6"/>
  <c r="AW460" i="6"/>
  <c r="AV460" i="6"/>
  <c r="AU460" i="6"/>
  <c r="BD459" i="6"/>
  <c r="BC459" i="6"/>
  <c r="BB459" i="6"/>
  <c r="BA459" i="6"/>
  <c r="AZ459" i="6"/>
  <c r="AY459" i="6"/>
  <c r="AX459" i="6"/>
  <c r="AW459" i="6"/>
  <c r="AV459" i="6"/>
  <c r="AU459" i="6"/>
  <c r="BD458" i="6"/>
  <c r="BC458" i="6"/>
  <c r="BB458" i="6"/>
  <c r="BA458" i="6"/>
  <c r="AZ458" i="6"/>
  <c r="AY458" i="6"/>
  <c r="AX458" i="6"/>
  <c r="AW458" i="6"/>
  <c r="AV458" i="6"/>
  <c r="AU458" i="6"/>
  <c r="BD457" i="6"/>
  <c r="BC457" i="6"/>
  <c r="BB457" i="6"/>
  <c r="BA457" i="6"/>
  <c r="AZ457" i="6"/>
  <c r="AY457" i="6"/>
  <c r="AX457" i="6"/>
  <c r="AW457" i="6"/>
  <c r="AV457" i="6"/>
  <c r="AU457" i="6"/>
  <c r="BD456" i="6"/>
  <c r="BC456" i="6"/>
  <c r="BB456" i="6"/>
  <c r="BA456" i="6"/>
  <c r="AZ456" i="6"/>
  <c r="AY456" i="6"/>
  <c r="AX456" i="6"/>
  <c r="AW456" i="6"/>
  <c r="AV456" i="6"/>
  <c r="AU456" i="6"/>
  <c r="BD455" i="6"/>
  <c r="BC455" i="6"/>
  <c r="BB455" i="6"/>
  <c r="BA455" i="6"/>
  <c r="AZ455" i="6"/>
  <c r="AY455" i="6"/>
  <c r="AX455" i="6"/>
  <c r="AW455" i="6"/>
  <c r="AV455" i="6"/>
  <c r="AU455" i="6"/>
  <c r="BD454" i="6"/>
  <c r="BC454" i="6"/>
  <c r="BB454" i="6"/>
  <c r="BA454" i="6"/>
  <c r="AZ454" i="6"/>
  <c r="AY454" i="6"/>
  <c r="AX454" i="6"/>
  <c r="AW454" i="6"/>
  <c r="AV454" i="6"/>
  <c r="AU454" i="6"/>
  <c r="BD453" i="6"/>
  <c r="BC453" i="6"/>
  <c r="BB453" i="6"/>
  <c r="BA453" i="6"/>
  <c r="AZ453" i="6"/>
  <c r="AY453" i="6"/>
  <c r="AX453" i="6"/>
  <c r="AW453" i="6"/>
  <c r="AV453" i="6"/>
  <c r="AU453" i="6"/>
  <c r="BD452" i="6"/>
  <c r="BC452" i="6"/>
  <c r="BB452" i="6"/>
  <c r="BA452" i="6"/>
  <c r="AZ452" i="6"/>
  <c r="AY452" i="6"/>
  <c r="AX452" i="6"/>
  <c r="AW452" i="6"/>
  <c r="AV452" i="6"/>
  <c r="AU452" i="6"/>
  <c r="BD451" i="6"/>
  <c r="BC451" i="6"/>
  <c r="BB451" i="6"/>
  <c r="BA451" i="6"/>
  <c r="AZ451" i="6"/>
  <c r="AY451" i="6"/>
  <c r="AX451" i="6"/>
  <c r="AW451" i="6"/>
  <c r="AV451" i="6"/>
  <c r="AU451" i="6"/>
  <c r="BD450" i="6"/>
  <c r="BC450" i="6"/>
  <c r="BB450" i="6"/>
  <c r="BA450" i="6"/>
  <c r="AZ450" i="6"/>
  <c r="AY450" i="6"/>
  <c r="AX450" i="6"/>
  <c r="AW450" i="6"/>
  <c r="AV450" i="6"/>
  <c r="AU450" i="6"/>
  <c r="BD449" i="6"/>
  <c r="BC449" i="6"/>
  <c r="BB449" i="6"/>
  <c r="BA449" i="6"/>
  <c r="AZ449" i="6"/>
  <c r="AY449" i="6"/>
  <c r="AX449" i="6"/>
  <c r="AW449" i="6"/>
  <c r="AV449" i="6"/>
  <c r="AU449" i="6"/>
  <c r="BD448" i="6"/>
  <c r="BC448" i="6"/>
  <c r="BB448" i="6"/>
  <c r="BA448" i="6"/>
  <c r="AZ448" i="6"/>
  <c r="AY448" i="6"/>
  <c r="AX448" i="6"/>
  <c r="AW448" i="6"/>
  <c r="AV448" i="6"/>
  <c r="AU448" i="6"/>
  <c r="BD447" i="6"/>
  <c r="BC447" i="6"/>
  <c r="BB447" i="6"/>
  <c r="BA447" i="6"/>
  <c r="AZ447" i="6"/>
  <c r="AY447" i="6"/>
  <c r="AX447" i="6"/>
  <c r="AW447" i="6"/>
  <c r="AV447" i="6"/>
  <c r="AU447" i="6"/>
  <c r="BD446" i="6"/>
  <c r="BC446" i="6"/>
  <c r="BB446" i="6"/>
  <c r="BA446" i="6"/>
  <c r="AZ446" i="6"/>
  <c r="AY446" i="6"/>
  <c r="AX446" i="6"/>
  <c r="AW446" i="6"/>
  <c r="AV446" i="6"/>
  <c r="AU446" i="6"/>
  <c r="BD445" i="6"/>
  <c r="BC445" i="6"/>
  <c r="BB445" i="6"/>
  <c r="BA445" i="6"/>
  <c r="AZ445" i="6"/>
  <c r="AY445" i="6"/>
  <c r="AX445" i="6"/>
  <c r="AW445" i="6"/>
  <c r="AV445" i="6"/>
  <c r="AU445" i="6"/>
  <c r="BD444" i="6"/>
  <c r="BC444" i="6"/>
  <c r="BB444" i="6"/>
  <c r="BA444" i="6"/>
  <c r="AZ444" i="6"/>
  <c r="AY444" i="6"/>
  <c r="AX444" i="6"/>
  <c r="AW444" i="6"/>
  <c r="AV444" i="6"/>
  <c r="AU444" i="6"/>
  <c r="BD443" i="6"/>
  <c r="BC443" i="6"/>
  <c r="BB443" i="6"/>
  <c r="BA443" i="6"/>
  <c r="AZ443" i="6"/>
  <c r="AY443" i="6"/>
  <c r="AX443" i="6"/>
  <c r="AW443" i="6"/>
  <c r="AV443" i="6"/>
  <c r="AU443" i="6"/>
  <c r="BD442" i="6"/>
  <c r="BC442" i="6"/>
  <c r="BB442" i="6"/>
  <c r="BA442" i="6"/>
  <c r="AZ442" i="6"/>
  <c r="AY442" i="6"/>
  <c r="AX442" i="6"/>
  <c r="AW442" i="6"/>
  <c r="AV442" i="6"/>
  <c r="AU442" i="6"/>
  <c r="BD441" i="6"/>
  <c r="BC441" i="6"/>
  <c r="BB441" i="6"/>
  <c r="BA441" i="6"/>
  <c r="AZ441" i="6"/>
  <c r="AY441" i="6"/>
  <c r="AX441" i="6"/>
  <c r="AW441" i="6"/>
  <c r="AV441" i="6"/>
  <c r="AU441" i="6"/>
  <c r="BD440" i="6"/>
  <c r="BC440" i="6"/>
  <c r="BB440" i="6"/>
  <c r="BA440" i="6"/>
  <c r="AZ440" i="6"/>
  <c r="AY440" i="6"/>
  <c r="AX440" i="6"/>
  <c r="AW440" i="6"/>
  <c r="AV440" i="6"/>
  <c r="AU440" i="6"/>
  <c r="BD439" i="6"/>
  <c r="BC439" i="6"/>
  <c r="BB439" i="6"/>
  <c r="BA439" i="6"/>
  <c r="AZ439" i="6"/>
  <c r="AY439" i="6"/>
  <c r="AX439" i="6"/>
  <c r="AW439" i="6"/>
  <c r="AV439" i="6"/>
  <c r="AU439" i="6"/>
  <c r="BD438" i="6"/>
  <c r="BC438" i="6"/>
  <c r="BB438" i="6"/>
  <c r="BA438" i="6"/>
  <c r="AZ438" i="6"/>
  <c r="AY438" i="6"/>
  <c r="AX438" i="6"/>
  <c r="AW438" i="6"/>
  <c r="AV438" i="6"/>
  <c r="AU438" i="6"/>
  <c r="BD437" i="6"/>
  <c r="BC437" i="6"/>
  <c r="BB437" i="6"/>
  <c r="BA437" i="6"/>
  <c r="AZ437" i="6"/>
  <c r="AY437" i="6"/>
  <c r="AX437" i="6"/>
  <c r="AW437" i="6"/>
  <c r="AV437" i="6"/>
  <c r="AU437" i="6"/>
  <c r="BD436" i="6"/>
  <c r="BC436" i="6"/>
  <c r="BB436" i="6"/>
  <c r="BA436" i="6"/>
  <c r="AZ436" i="6"/>
  <c r="AY436" i="6"/>
  <c r="AX436" i="6"/>
  <c r="AW436" i="6"/>
  <c r="AV436" i="6"/>
  <c r="AU436" i="6"/>
  <c r="BD435" i="6"/>
  <c r="BC435" i="6"/>
  <c r="BB435" i="6"/>
  <c r="BA435" i="6"/>
  <c r="AZ435" i="6"/>
  <c r="AY435" i="6"/>
  <c r="AX435" i="6"/>
  <c r="AW435" i="6"/>
  <c r="AV435" i="6"/>
  <c r="AU435" i="6"/>
  <c r="BD434" i="6"/>
  <c r="BC434" i="6"/>
  <c r="BB434" i="6"/>
  <c r="BA434" i="6"/>
  <c r="AZ434" i="6"/>
  <c r="AY434" i="6"/>
  <c r="AX434" i="6"/>
  <c r="AW434" i="6"/>
  <c r="AV434" i="6"/>
  <c r="AU434" i="6"/>
  <c r="BD433" i="6"/>
  <c r="BC433" i="6"/>
  <c r="BB433" i="6"/>
  <c r="BA433" i="6"/>
  <c r="AZ433" i="6"/>
  <c r="AY433" i="6"/>
  <c r="AX433" i="6"/>
  <c r="AW433" i="6"/>
  <c r="AV433" i="6"/>
  <c r="AU433" i="6"/>
  <c r="BD432" i="6"/>
  <c r="BC432" i="6"/>
  <c r="BB432" i="6"/>
  <c r="BA432" i="6"/>
  <c r="AZ432" i="6"/>
  <c r="AY432" i="6"/>
  <c r="AX432" i="6"/>
  <c r="AW432" i="6"/>
  <c r="AV432" i="6"/>
  <c r="AU432" i="6"/>
  <c r="BD431" i="6"/>
  <c r="BC431" i="6"/>
  <c r="BB431" i="6"/>
  <c r="BA431" i="6"/>
  <c r="AZ431" i="6"/>
  <c r="AY431" i="6"/>
  <c r="AX431" i="6"/>
  <c r="AW431" i="6"/>
  <c r="AV431" i="6"/>
  <c r="AU431" i="6"/>
  <c r="BD430" i="6"/>
  <c r="BC430" i="6"/>
  <c r="BB430" i="6"/>
  <c r="BA430" i="6"/>
  <c r="AZ430" i="6"/>
  <c r="AY430" i="6"/>
  <c r="AX430" i="6"/>
  <c r="AW430" i="6"/>
  <c r="AV430" i="6"/>
  <c r="AU430" i="6"/>
  <c r="BD429" i="6"/>
  <c r="BC429" i="6"/>
  <c r="BB429" i="6"/>
  <c r="BA429" i="6"/>
  <c r="AZ429" i="6"/>
  <c r="AY429" i="6"/>
  <c r="AX429" i="6"/>
  <c r="AW429" i="6"/>
  <c r="AV429" i="6"/>
  <c r="AU429" i="6"/>
  <c r="BD428" i="6"/>
  <c r="BC428" i="6"/>
  <c r="BB428" i="6"/>
  <c r="BA428" i="6"/>
  <c r="AZ428" i="6"/>
  <c r="AY428" i="6"/>
  <c r="AX428" i="6"/>
  <c r="AW428" i="6"/>
  <c r="AV428" i="6"/>
  <c r="AU428" i="6"/>
  <c r="BD427" i="6"/>
  <c r="BC427" i="6"/>
  <c r="BB427" i="6"/>
  <c r="BA427" i="6"/>
  <c r="AZ427" i="6"/>
  <c r="AY427" i="6"/>
  <c r="AX427" i="6"/>
  <c r="AW427" i="6"/>
  <c r="AV427" i="6"/>
  <c r="AU427" i="6"/>
  <c r="BD426" i="6"/>
  <c r="BC426" i="6"/>
  <c r="BB426" i="6"/>
  <c r="BA426" i="6"/>
  <c r="AZ426" i="6"/>
  <c r="AY426" i="6"/>
  <c r="AX426" i="6"/>
  <c r="AW426" i="6"/>
  <c r="AV426" i="6"/>
  <c r="AU426" i="6"/>
  <c r="BD425" i="6"/>
  <c r="BC425" i="6"/>
  <c r="BB425" i="6"/>
  <c r="BA425" i="6"/>
  <c r="AZ425" i="6"/>
  <c r="AY425" i="6"/>
  <c r="AX425" i="6"/>
  <c r="AW425" i="6"/>
  <c r="AV425" i="6"/>
  <c r="AU425" i="6"/>
  <c r="BD424" i="6"/>
  <c r="BC424" i="6"/>
  <c r="BB424" i="6"/>
  <c r="BA424" i="6"/>
  <c r="AZ424" i="6"/>
  <c r="AY424" i="6"/>
  <c r="AX424" i="6"/>
  <c r="AW424" i="6"/>
  <c r="AV424" i="6"/>
  <c r="AU424" i="6"/>
  <c r="BD423" i="6"/>
  <c r="BC423" i="6"/>
  <c r="BB423" i="6"/>
  <c r="BA423" i="6"/>
  <c r="AZ423" i="6"/>
  <c r="AY423" i="6"/>
  <c r="AX423" i="6"/>
  <c r="AW423" i="6"/>
  <c r="AV423" i="6"/>
  <c r="AU423" i="6"/>
  <c r="BD422" i="6"/>
  <c r="BC422" i="6"/>
  <c r="BB422" i="6"/>
  <c r="BA422" i="6"/>
  <c r="AZ422" i="6"/>
  <c r="AY422" i="6"/>
  <c r="AX422" i="6"/>
  <c r="AW422" i="6"/>
  <c r="AV422" i="6"/>
  <c r="AU422" i="6"/>
  <c r="BD421" i="6"/>
  <c r="BC421" i="6"/>
  <c r="BB421" i="6"/>
  <c r="BA421" i="6"/>
  <c r="AZ421" i="6"/>
  <c r="AY421" i="6"/>
  <c r="AX421" i="6"/>
  <c r="AW421" i="6"/>
  <c r="AV421" i="6"/>
  <c r="AU421" i="6"/>
  <c r="BD420" i="6"/>
  <c r="BC420" i="6"/>
  <c r="BB420" i="6"/>
  <c r="BA420" i="6"/>
  <c r="AZ420" i="6"/>
  <c r="AY420" i="6"/>
  <c r="AX420" i="6"/>
  <c r="AW420" i="6"/>
  <c r="AV420" i="6"/>
  <c r="AU420" i="6"/>
  <c r="BD419" i="6"/>
  <c r="BC419" i="6"/>
  <c r="BB419" i="6"/>
  <c r="BA419" i="6"/>
  <c r="AZ419" i="6"/>
  <c r="AY419" i="6"/>
  <c r="AX419" i="6"/>
  <c r="AW419" i="6"/>
  <c r="AV419" i="6"/>
  <c r="AU419" i="6"/>
  <c r="BD418" i="6"/>
  <c r="BC418" i="6"/>
  <c r="BB418" i="6"/>
  <c r="BA418" i="6"/>
  <c r="AZ418" i="6"/>
  <c r="AY418" i="6"/>
  <c r="AX418" i="6"/>
  <c r="AW418" i="6"/>
  <c r="AV418" i="6"/>
  <c r="AU418" i="6"/>
  <c r="BD417" i="6"/>
  <c r="BC417" i="6"/>
  <c r="BB417" i="6"/>
  <c r="BA417" i="6"/>
  <c r="AZ417" i="6"/>
  <c r="AY417" i="6"/>
  <c r="AX417" i="6"/>
  <c r="AW417" i="6"/>
  <c r="AV417" i="6"/>
  <c r="AU417" i="6"/>
  <c r="BD416" i="6"/>
  <c r="BC416" i="6"/>
  <c r="BB416" i="6"/>
  <c r="BA416" i="6"/>
  <c r="AZ416" i="6"/>
  <c r="AY416" i="6"/>
  <c r="AX416" i="6"/>
  <c r="AW416" i="6"/>
  <c r="AV416" i="6"/>
  <c r="AU416" i="6"/>
  <c r="BD415" i="6"/>
  <c r="BC415" i="6"/>
  <c r="BB415" i="6"/>
  <c r="BA415" i="6"/>
  <c r="AZ415" i="6"/>
  <c r="AY415" i="6"/>
  <c r="AX415" i="6"/>
  <c r="AW415" i="6"/>
  <c r="AV415" i="6"/>
  <c r="AU415" i="6"/>
  <c r="BD414" i="6"/>
  <c r="BC414" i="6"/>
  <c r="BB414" i="6"/>
  <c r="BA414" i="6"/>
  <c r="AZ414" i="6"/>
  <c r="AY414" i="6"/>
  <c r="AX414" i="6"/>
  <c r="AW414" i="6"/>
  <c r="AV414" i="6"/>
  <c r="AU414" i="6"/>
  <c r="BD413" i="6"/>
  <c r="BC413" i="6"/>
  <c r="BB413" i="6"/>
  <c r="BA413" i="6"/>
  <c r="AZ413" i="6"/>
  <c r="AY413" i="6"/>
  <c r="AX413" i="6"/>
  <c r="AW413" i="6"/>
  <c r="AV413" i="6"/>
  <c r="AU413" i="6"/>
  <c r="BD412" i="6"/>
  <c r="BC412" i="6"/>
  <c r="BB412" i="6"/>
  <c r="BA412" i="6"/>
  <c r="AZ412" i="6"/>
  <c r="AY412" i="6"/>
  <c r="AX412" i="6"/>
  <c r="AW412" i="6"/>
  <c r="AV412" i="6"/>
  <c r="AU412" i="6"/>
  <c r="BD411" i="6"/>
  <c r="BC411" i="6"/>
  <c r="BB411" i="6"/>
  <c r="BA411" i="6"/>
  <c r="AZ411" i="6"/>
  <c r="AY411" i="6"/>
  <c r="AX411" i="6"/>
  <c r="AW411" i="6"/>
  <c r="AV411" i="6"/>
  <c r="AU411" i="6"/>
  <c r="BD410" i="6"/>
  <c r="BC410" i="6"/>
  <c r="BB410" i="6"/>
  <c r="BA410" i="6"/>
  <c r="AZ410" i="6"/>
  <c r="AY410" i="6"/>
  <c r="AX410" i="6"/>
  <c r="AW410" i="6"/>
  <c r="AV410" i="6"/>
  <c r="AU410" i="6"/>
  <c r="BD409" i="6"/>
  <c r="BC409" i="6"/>
  <c r="BB409" i="6"/>
  <c r="BA409" i="6"/>
  <c r="AZ409" i="6"/>
  <c r="AY409" i="6"/>
  <c r="AX409" i="6"/>
  <c r="AW409" i="6"/>
  <c r="AV409" i="6"/>
  <c r="AU409" i="6"/>
  <c r="BD408" i="6"/>
  <c r="BC408" i="6"/>
  <c r="BB408" i="6"/>
  <c r="BA408" i="6"/>
  <c r="AZ408" i="6"/>
  <c r="AY408" i="6"/>
  <c r="AX408" i="6"/>
  <c r="AW408" i="6"/>
  <c r="AV408" i="6"/>
  <c r="AU408" i="6"/>
  <c r="BD407" i="6"/>
  <c r="BC407" i="6"/>
  <c r="BB407" i="6"/>
  <c r="BA407" i="6"/>
  <c r="AZ407" i="6"/>
  <c r="AY407" i="6"/>
  <c r="AX407" i="6"/>
  <c r="AW407" i="6"/>
  <c r="AV407" i="6"/>
  <c r="AU407" i="6"/>
  <c r="BD406" i="6"/>
  <c r="BC406" i="6"/>
  <c r="BB406" i="6"/>
  <c r="BA406" i="6"/>
  <c r="AZ406" i="6"/>
  <c r="AY406" i="6"/>
  <c r="AX406" i="6"/>
  <c r="AW406" i="6"/>
  <c r="AV406" i="6"/>
  <c r="AU406" i="6"/>
  <c r="BD405" i="6"/>
  <c r="BC405" i="6"/>
  <c r="BB405" i="6"/>
  <c r="BA405" i="6"/>
  <c r="AZ405" i="6"/>
  <c r="AY405" i="6"/>
  <c r="AX405" i="6"/>
  <c r="AW405" i="6"/>
  <c r="AV405" i="6"/>
  <c r="AU405" i="6"/>
  <c r="BD404" i="6"/>
  <c r="BC404" i="6"/>
  <c r="BB404" i="6"/>
  <c r="BA404" i="6"/>
  <c r="AZ404" i="6"/>
  <c r="AY404" i="6"/>
  <c r="AX404" i="6"/>
  <c r="AW404" i="6"/>
  <c r="AV404" i="6"/>
  <c r="AU404" i="6"/>
  <c r="BD403" i="6"/>
  <c r="BC403" i="6"/>
  <c r="BB403" i="6"/>
  <c r="BA403" i="6"/>
  <c r="AZ403" i="6"/>
  <c r="AY403" i="6"/>
  <c r="AX403" i="6"/>
  <c r="AW403" i="6"/>
  <c r="AV403" i="6"/>
  <c r="AU403" i="6"/>
  <c r="BD402" i="6"/>
  <c r="BC402" i="6"/>
  <c r="BB402" i="6"/>
  <c r="BA402" i="6"/>
  <c r="AZ402" i="6"/>
  <c r="AY402" i="6"/>
  <c r="AX402" i="6"/>
  <c r="AW402" i="6"/>
  <c r="AV402" i="6"/>
  <c r="AU402" i="6"/>
  <c r="BD401" i="6"/>
  <c r="BC401" i="6"/>
  <c r="BB401" i="6"/>
  <c r="BA401" i="6"/>
  <c r="AZ401" i="6"/>
  <c r="AY401" i="6"/>
  <c r="AX401" i="6"/>
  <c r="AW401" i="6"/>
  <c r="AV401" i="6"/>
  <c r="AU401" i="6"/>
  <c r="BD400" i="6"/>
  <c r="BC400" i="6"/>
  <c r="BB400" i="6"/>
  <c r="BA400" i="6"/>
  <c r="AZ400" i="6"/>
  <c r="AY400" i="6"/>
  <c r="AX400" i="6"/>
  <c r="AW400" i="6"/>
  <c r="AV400" i="6"/>
  <c r="AU400" i="6"/>
  <c r="BD399" i="6"/>
  <c r="BC399" i="6"/>
  <c r="BB399" i="6"/>
  <c r="BA399" i="6"/>
  <c r="AZ399" i="6"/>
  <c r="AY399" i="6"/>
  <c r="AX399" i="6"/>
  <c r="AW399" i="6"/>
  <c r="AV399" i="6"/>
  <c r="AU399" i="6"/>
  <c r="BD398" i="6"/>
  <c r="BC398" i="6"/>
  <c r="BB398" i="6"/>
  <c r="BA398" i="6"/>
  <c r="AZ398" i="6"/>
  <c r="AY398" i="6"/>
  <c r="AX398" i="6"/>
  <c r="AW398" i="6"/>
  <c r="AV398" i="6"/>
  <c r="AU398" i="6"/>
  <c r="BD397" i="6"/>
  <c r="BC397" i="6"/>
  <c r="BB397" i="6"/>
  <c r="BA397" i="6"/>
  <c r="AZ397" i="6"/>
  <c r="AY397" i="6"/>
  <c r="AX397" i="6"/>
  <c r="AW397" i="6"/>
  <c r="AV397" i="6"/>
  <c r="AU397" i="6"/>
  <c r="BD396" i="6"/>
  <c r="BC396" i="6"/>
  <c r="BB396" i="6"/>
  <c r="BA396" i="6"/>
  <c r="AZ396" i="6"/>
  <c r="AY396" i="6"/>
  <c r="AX396" i="6"/>
  <c r="AW396" i="6"/>
  <c r="AV396" i="6"/>
  <c r="AU396" i="6"/>
  <c r="BD395" i="6"/>
  <c r="BC395" i="6"/>
  <c r="BB395" i="6"/>
  <c r="BA395" i="6"/>
  <c r="AZ395" i="6"/>
  <c r="AY395" i="6"/>
  <c r="AX395" i="6"/>
  <c r="AW395" i="6"/>
  <c r="AV395" i="6"/>
  <c r="AU395" i="6"/>
  <c r="BD394" i="6"/>
  <c r="BC394" i="6"/>
  <c r="BB394" i="6"/>
  <c r="BA394" i="6"/>
  <c r="AZ394" i="6"/>
  <c r="AY394" i="6"/>
  <c r="AX394" i="6"/>
  <c r="AW394" i="6"/>
  <c r="AV394" i="6"/>
  <c r="AU394" i="6"/>
  <c r="BD393" i="6"/>
  <c r="BC393" i="6"/>
  <c r="BB393" i="6"/>
  <c r="BA393" i="6"/>
  <c r="AZ393" i="6"/>
  <c r="AY393" i="6"/>
  <c r="AX393" i="6"/>
  <c r="AW393" i="6"/>
  <c r="AV393" i="6"/>
  <c r="AU393" i="6"/>
  <c r="BD392" i="6"/>
  <c r="BC392" i="6"/>
  <c r="BB392" i="6"/>
  <c r="BA392" i="6"/>
  <c r="AZ392" i="6"/>
  <c r="AY392" i="6"/>
  <c r="AX392" i="6"/>
  <c r="AW392" i="6"/>
  <c r="AV392" i="6"/>
  <c r="AU392" i="6"/>
  <c r="BD391" i="6"/>
  <c r="BC391" i="6"/>
  <c r="BB391" i="6"/>
  <c r="BA391" i="6"/>
  <c r="AZ391" i="6"/>
  <c r="AY391" i="6"/>
  <c r="AX391" i="6"/>
  <c r="AW391" i="6"/>
  <c r="AV391" i="6"/>
  <c r="AU391" i="6"/>
  <c r="BD390" i="6"/>
  <c r="BC390" i="6"/>
  <c r="BB390" i="6"/>
  <c r="BA390" i="6"/>
  <c r="AZ390" i="6"/>
  <c r="AY390" i="6"/>
  <c r="AX390" i="6"/>
  <c r="AW390" i="6"/>
  <c r="AV390" i="6"/>
  <c r="AU390" i="6"/>
  <c r="BD389" i="6"/>
  <c r="BC389" i="6"/>
  <c r="BB389" i="6"/>
  <c r="BA389" i="6"/>
  <c r="AZ389" i="6"/>
  <c r="AY389" i="6"/>
  <c r="AX389" i="6"/>
  <c r="AW389" i="6"/>
  <c r="AV389" i="6"/>
  <c r="AU389" i="6"/>
  <c r="BD388" i="6"/>
  <c r="BC388" i="6"/>
  <c r="BB388" i="6"/>
  <c r="BA388" i="6"/>
  <c r="AZ388" i="6"/>
  <c r="AY388" i="6"/>
  <c r="AX388" i="6"/>
  <c r="AW388" i="6"/>
  <c r="AV388" i="6"/>
  <c r="AU388" i="6"/>
  <c r="BD387" i="6"/>
  <c r="BC387" i="6"/>
  <c r="BB387" i="6"/>
  <c r="BA387" i="6"/>
  <c r="AZ387" i="6"/>
  <c r="AY387" i="6"/>
  <c r="AX387" i="6"/>
  <c r="AW387" i="6"/>
  <c r="AV387" i="6"/>
  <c r="AU387" i="6"/>
  <c r="BD386" i="6"/>
  <c r="BC386" i="6"/>
  <c r="BB386" i="6"/>
  <c r="BA386" i="6"/>
  <c r="AZ386" i="6"/>
  <c r="AY386" i="6"/>
  <c r="AX386" i="6"/>
  <c r="AW386" i="6"/>
  <c r="AV386" i="6"/>
  <c r="AU386" i="6"/>
  <c r="BD385" i="6"/>
  <c r="BC385" i="6"/>
  <c r="BB385" i="6"/>
  <c r="BA385" i="6"/>
  <c r="AZ385" i="6"/>
  <c r="AY385" i="6"/>
  <c r="AX385" i="6"/>
  <c r="AW385" i="6"/>
  <c r="AV385" i="6"/>
  <c r="AU385" i="6"/>
  <c r="BD384" i="6"/>
  <c r="BC384" i="6"/>
  <c r="BB384" i="6"/>
  <c r="BA384" i="6"/>
  <c r="AZ384" i="6"/>
  <c r="AY384" i="6"/>
  <c r="AX384" i="6"/>
  <c r="AW384" i="6"/>
  <c r="AV384" i="6"/>
  <c r="AU384" i="6"/>
  <c r="BD383" i="6"/>
  <c r="BC383" i="6"/>
  <c r="BB383" i="6"/>
  <c r="BA383" i="6"/>
  <c r="AZ383" i="6"/>
  <c r="AY383" i="6"/>
  <c r="AX383" i="6"/>
  <c r="AW383" i="6"/>
  <c r="AV383" i="6"/>
  <c r="AU383" i="6"/>
  <c r="BD382" i="6"/>
  <c r="BC382" i="6"/>
  <c r="BB382" i="6"/>
  <c r="BA382" i="6"/>
  <c r="AZ382" i="6"/>
  <c r="AY382" i="6"/>
  <c r="AX382" i="6"/>
  <c r="AW382" i="6"/>
  <c r="AV382" i="6"/>
  <c r="AU382" i="6"/>
  <c r="BD381" i="6"/>
  <c r="BC381" i="6"/>
  <c r="BB381" i="6"/>
  <c r="BA381" i="6"/>
  <c r="AZ381" i="6"/>
  <c r="AY381" i="6"/>
  <c r="AX381" i="6"/>
  <c r="AW381" i="6"/>
  <c r="AV381" i="6"/>
  <c r="AU381" i="6"/>
  <c r="BD380" i="6"/>
  <c r="BC380" i="6"/>
  <c r="BB380" i="6"/>
  <c r="BA380" i="6"/>
  <c r="AZ380" i="6"/>
  <c r="AY380" i="6"/>
  <c r="AX380" i="6"/>
  <c r="AW380" i="6"/>
  <c r="AV380" i="6"/>
  <c r="AU380" i="6"/>
  <c r="BD379" i="6"/>
  <c r="BC379" i="6"/>
  <c r="BB379" i="6"/>
  <c r="BA379" i="6"/>
  <c r="AZ379" i="6"/>
  <c r="AY379" i="6"/>
  <c r="AX379" i="6"/>
  <c r="AW379" i="6"/>
  <c r="AV379" i="6"/>
  <c r="AU379" i="6"/>
  <c r="BD378" i="6"/>
  <c r="BC378" i="6"/>
  <c r="BB378" i="6"/>
  <c r="BA378" i="6"/>
  <c r="AZ378" i="6"/>
  <c r="AY378" i="6"/>
  <c r="AX378" i="6"/>
  <c r="AW378" i="6"/>
  <c r="AV378" i="6"/>
  <c r="AU378" i="6"/>
  <c r="BD377" i="6"/>
  <c r="BC377" i="6"/>
  <c r="BB377" i="6"/>
  <c r="BA377" i="6"/>
  <c r="AZ377" i="6"/>
  <c r="AY377" i="6"/>
  <c r="AX377" i="6"/>
  <c r="AW377" i="6"/>
  <c r="AV377" i="6"/>
  <c r="AU377" i="6"/>
  <c r="BD376" i="6"/>
  <c r="BC376" i="6"/>
  <c r="BB376" i="6"/>
  <c r="BA376" i="6"/>
  <c r="AZ376" i="6"/>
  <c r="AY376" i="6"/>
  <c r="AX376" i="6"/>
  <c r="AW376" i="6"/>
  <c r="AV376" i="6"/>
  <c r="AU376" i="6"/>
  <c r="BD375" i="6"/>
  <c r="BC375" i="6"/>
  <c r="BB375" i="6"/>
  <c r="BA375" i="6"/>
  <c r="AZ375" i="6"/>
  <c r="AY375" i="6"/>
  <c r="AX375" i="6"/>
  <c r="AW375" i="6"/>
  <c r="AV375" i="6"/>
  <c r="AU375" i="6"/>
  <c r="BD374" i="6"/>
  <c r="BC374" i="6"/>
  <c r="BB374" i="6"/>
  <c r="BA374" i="6"/>
  <c r="AZ374" i="6"/>
  <c r="AY374" i="6"/>
  <c r="AX374" i="6"/>
  <c r="AW374" i="6"/>
  <c r="AV374" i="6"/>
  <c r="AU374" i="6"/>
  <c r="BD373" i="6"/>
  <c r="BC373" i="6"/>
  <c r="BB373" i="6"/>
  <c r="BA373" i="6"/>
  <c r="AZ373" i="6"/>
  <c r="AY373" i="6"/>
  <c r="AX373" i="6"/>
  <c r="AW373" i="6"/>
  <c r="AV373" i="6"/>
  <c r="AU373" i="6"/>
  <c r="BD372" i="6"/>
  <c r="BC372" i="6"/>
  <c r="BB372" i="6"/>
  <c r="BA372" i="6"/>
  <c r="AZ372" i="6"/>
  <c r="AY372" i="6"/>
  <c r="AX372" i="6"/>
  <c r="AW372" i="6"/>
  <c r="AV372" i="6"/>
  <c r="AU372" i="6"/>
  <c r="BD371" i="6"/>
  <c r="BC371" i="6"/>
  <c r="BB371" i="6"/>
  <c r="BA371" i="6"/>
  <c r="AZ371" i="6"/>
  <c r="AY371" i="6"/>
  <c r="AX371" i="6"/>
  <c r="AW371" i="6"/>
  <c r="AV371" i="6"/>
  <c r="AU371" i="6"/>
  <c r="BD370" i="6"/>
  <c r="BC370" i="6"/>
  <c r="BB370" i="6"/>
  <c r="BA370" i="6"/>
  <c r="AZ370" i="6"/>
  <c r="AY370" i="6"/>
  <c r="AX370" i="6"/>
  <c r="AW370" i="6"/>
  <c r="AV370" i="6"/>
  <c r="AU370" i="6"/>
  <c r="BD369" i="6"/>
  <c r="BC369" i="6"/>
  <c r="BB369" i="6"/>
  <c r="BA369" i="6"/>
  <c r="AZ369" i="6"/>
  <c r="AY369" i="6"/>
  <c r="AX369" i="6"/>
  <c r="AW369" i="6"/>
  <c r="AV369" i="6"/>
  <c r="AU369" i="6"/>
  <c r="BD368" i="6"/>
  <c r="BC368" i="6"/>
  <c r="BB368" i="6"/>
  <c r="BA368" i="6"/>
  <c r="AZ368" i="6"/>
  <c r="AY368" i="6"/>
  <c r="AX368" i="6"/>
  <c r="AW368" i="6"/>
  <c r="AV368" i="6"/>
  <c r="AU368" i="6"/>
  <c r="BD367" i="6"/>
  <c r="BC367" i="6"/>
  <c r="BB367" i="6"/>
  <c r="BA367" i="6"/>
  <c r="AZ367" i="6"/>
  <c r="AY367" i="6"/>
  <c r="AX367" i="6"/>
  <c r="AW367" i="6"/>
  <c r="AV367" i="6"/>
  <c r="AU367" i="6"/>
  <c r="BD366" i="6"/>
  <c r="BC366" i="6"/>
  <c r="BB366" i="6"/>
  <c r="BA366" i="6"/>
  <c r="AZ366" i="6"/>
  <c r="AY366" i="6"/>
  <c r="AX366" i="6"/>
  <c r="AW366" i="6"/>
  <c r="AV366" i="6"/>
  <c r="AU366" i="6"/>
  <c r="BD365" i="6"/>
  <c r="BC365" i="6"/>
  <c r="BB365" i="6"/>
  <c r="BA365" i="6"/>
  <c r="AZ365" i="6"/>
  <c r="AY365" i="6"/>
  <c r="AX365" i="6"/>
  <c r="AW365" i="6"/>
  <c r="AV365" i="6"/>
  <c r="AU365" i="6"/>
  <c r="BD364" i="6"/>
  <c r="BC364" i="6"/>
  <c r="BB364" i="6"/>
  <c r="BA364" i="6"/>
  <c r="AZ364" i="6"/>
  <c r="AY364" i="6"/>
  <c r="AX364" i="6"/>
  <c r="AW364" i="6"/>
  <c r="AV364" i="6"/>
  <c r="AU364" i="6"/>
  <c r="BD363" i="6"/>
  <c r="BC363" i="6"/>
  <c r="BB363" i="6"/>
  <c r="BA363" i="6"/>
  <c r="AZ363" i="6"/>
  <c r="AY363" i="6"/>
  <c r="AX363" i="6"/>
  <c r="AW363" i="6"/>
  <c r="AV363" i="6"/>
  <c r="AU363" i="6"/>
  <c r="BD362" i="6"/>
  <c r="BC362" i="6"/>
  <c r="BB362" i="6"/>
  <c r="BA362" i="6"/>
  <c r="AZ362" i="6"/>
  <c r="AY362" i="6"/>
  <c r="AX362" i="6"/>
  <c r="AW362" i="6"/>
  <c r="AV362" i="6"/>
  <c r="AU362" i="6"/>
  <c r="BD361" i="6"/>
  <c r="BC361" i="6"/>
  <c r="BB361" i="6"/>
  <c r="BA361" i="6"/>
  <c r="AZ361" i="6"/>
  <c r="AY361" i="6"/>
  <c r="AX361" i="6"/>
  <c r="AW361" i="6"/>
  <c r="AV361" i="6"/>
  <c r="AU361" i="6"/>
  <c r="BD360" i="6"/>
  <c r="BC360" i="6"/>
  <c r="BB360" i="6"/>
  <c r="BA360" i="6"/>
  <c r="AZ360" i="6"/>
  <c r="AY360" i="6"/>
  <c r="AX360" i="6"/>
  <c r="AW360" i="6"/>
  <c r="AV360" i="6"/>
  <c r="AU360" i="6"/>
  <c r="BD359" i="6"/>
  <c r="BC359" i="6"/>
  <c r="BB359" i="6"/>
  <c r="BA359" i="6"/>
  <c r="AZ359" i="6"/>
  <c r="AY359" i="6"/>
  <c r="AX359" i="6"/>
  <c r="AW359" i="6"/>
  <c r="AV359" i="6"/>
  <c r="AU359" i="6"/>
  <c r="BD358" i="6"/>
  <c r="BC358" i="6"/>
  <c r="BB358" i="6"/>
  <c r="BA358" i="6"/>
  <c r="AZ358" i="6"/>
  <c r="AY358" i="6"/>
  <c r="AX358" i="6"/>
  <c r="AW358" i="6"/>
  <c r="AV358" i="6"/>
  <c r="AU358" i="6"/>
  <c r="BD357" i="6"/>
  <c r="BC357" i="6"/>
  <c r="BB357" i="6"/>
  <c r="BA357" i="6"/>
  <c r="AZ357" i="6"/>
  <c r="AY357" i="6"/>
  <c r="AX357" i="6"/>
  <c r="AW357" i="6"/>
  <c r="AV357" i="6"/>
  <c r="AU357" i="6"/>
  <c r="BD356" i="6"/>
  <c r="BC356" i="6"/>
  <c r="BB356" i="6"/>
  <c r="BA356" i="6"/>
  <c r="AZ356" i="6"/>
  <c r="AY356" i="6"/>
  <c r="AX356" i="6"/>
  <c r="AW356" i="6"/>
  <c r="AV356" i="6"/>
  <c r="AU356" i="6"/>
  <c r="BD355" i="6"/>
  <c r="BC355" i="6"/>
  <c r="BB355" i="6"/>
  <c r="BA355" i="6"/>
  <c r="AZ355" i="6"/>
  <c r="AY355" i="6"/>
  <c r="AX355" i="6"/>
  <c r="AW355" i="6"/>
  <c r="AV355" i="6"/>
  <c r="AU355" i="6"/>
  <c r="BD354" i="6"/>
  <c r="BC354" i="6"/>
  <c r="BB354" i="6"/>
  <c r="BA354" i="6"/>
  <c r="AZ354" i="6"/>
  <c r="AY354" i="6"/>
  <c r="AX354" i="6"/>
  <c r="AW354" i="6"/>
  <c r="AV354" i="6"/>
  <c r="AU354" i="6"/>
  <c r="BD353" i="6"/>
  <c r="BC353" i="6"/>
  <c r="BB353" i="6"/>
  <c r="BA353" i="6"/>
  <c r="AZ353" i="6"/>
  <c r="AY353" i="6"/>
  <c r="AX353" i="6"/>
  <c r="AW353" i="6"/>
  <c r="AV353" i="6"/>
  <c r="AU353" i="6"/>
  <c r="BD352" i="6"/>
  <c r="BC352" i="6"/>
  <c r="BB352" i="6"/>
  <c r="BA352" i="6"/>
  <c r="AZ352" i="6"/>
  <c r="AY352" i="6"/>
  <c r="AX352" i="6"/>
  <c r="AW352" i="6"/>
  <c r="AV352" i="6"/>
  <c r="AU352" i="6"/>
  <c r="BD351" i="6"/>
  <c r="BC351" i="6"/>
  <c r="BB351" i="6"/>
  <c r="BA351" i="6"/>
  <c r="AZ351" i="6"/>
  <c r="AY351" i="6"/>
  <c r="AX351" i="6"/>
  <c r="AW351" i="6"/>
  <c r="AV351" i="6"/>
  <c r="AU351" i="6"/>
  <c r="BD350" i="6"/>
  <c r="BC350" i="6"/>
  <c r="BB350" i="6"/>
  <c r="BA350" i="6"/>
  <c r="AZ350" i="6"/>
  <c r="AY350" i="6"/>
  <c r="AX350" i="6"/>
  <c r="AW350" i="6"/>
  <c r="AV350" i="6"/>
  <c r="AU350" i="6"/>
  <c r="BD349" i="6"/>
  <c r="BC349" i="6"/>
  <c r="BB349" i="6"/>
  <c r="BA349" i="6"/>
  <c r="AZ349" i="6"/>
  <c r="AY349" i="6"/>
  <c r="AX349" i="6"/>
  <c r="AW349" i="6"/>
  <c r="AV349" i="6"/>
  <c r="AU349" i="6"/>
  <c r="BD348" i="6"/>
  <c r="BC348" i="6"/>
  <c r="BB348" i="6"/>
  <c r="BA348" i="6"/>
  <c r="AZ348" i="6"/>
  <c r="AY348" i="6"/>
  <c r="AX348" i="6"/>
  <c r="AW348" i="6"/>
  <c r="AV348" i="6"/>
  <c r="AU348" i="6"/>
  <c r="BD347" i="6"/>
  <c r="BC347" i="6"/>
  <c r="BB347" i="6"/>
  <c r="BA347" i="6"/>
  <c r="AZ347" i="6"/>
  <c r="AY347" i="6"/>
  <c r="AX347" i="6"/>
  <c r="AW347" i="6"/>
  <c r="AV347" i="6"/>
  <c r="AU347" i="6"/>
  <c r="BD346" i="6"/>
  <c r="BC346" i="6"/>
  <c r="BB346" i="6"/>
  <c r="BA346" i="6"/>
  <c r="AZ346" i="6"/>
  <c r="AY346" i="6"/>
  <c r="AX346" i="6"/>
  <c r="AW346" i="6"/>
  <c r="AV346" i="6"/>
  <c r="AU346" i="6"/>
  <c r="BD345" i="6"/>
  <c r="BC345" i="6"/>
  <c r="BB345" i="6"/>
  <c r="BA345" i="6"/>
  <c r="AZ345" i="6"/>
  <c r="AY345" i="6"/>
  <c r="AX345" i="6"/>
  <c r="AW345" i="6"/>
  <c r="AV345" i="6"/>
  <c r="AU345" i="6"/>
  <c r="BD344" i="6"/>
  <c r="BC344" i="6"/>
  <c r="BB344" i="6"/>
  <c r="BA344" i="6"/>
  <c r="AZ344" i="6"/>
  <c r="AY344" i="6"/>
  <c r="AX344" i="6"/>
  <c r="AW344" i="6"/>
  <c r="AV344" i="6"/>
  <c r="AU344" i="6"/>
  <c r="BD343" i="6"/>
  <c r="BC343" i="6"/>
  <c r="BB343" i="6"/>
  <c r="BA343" i="6"/>
  <c r="AZ343" i="6"/>
  <c r="AY343" i="6"/>
  <c r="AX343" i="6"/>
  <c r="AW343" i="6"/>
  <c r="AV343" i="6"/>
  <c r="AU343" i="6"/>
  <c r="BD342" i="6"/>
  <c r="BC342" i="6"/>
  <c r="BB342" i="6"/>
  <c r="BA342" i="6"/>
  <c r="AZ342" i="6"/>
  <c r="AY342" i="6"/>
  <c r="AX342" i="6"/>
  <c r="AW342" i="6"/>
  <c r="AV342" i="6"/>
  <c r="AU342" i="6"/>
  <c r="BD341" i="6"/>
  <c r="BC341" i="6"/>
  <c r="BB341" i="6"/>
  <c r="BA341" i="6"/>
  <c r="AZ341" i="6"/>
  <c r="AY341" i="6"/>
  <c r="AX341" i="6"/>
  <c r="AW341" i="6"/>
  <c r="AV341" i="6"/>
  <c r="AU341" i="6"/>
  <c r="BD340" i="6"/>
  <c r="BC340" i="6"/>
  <c r="BB340" i="6"/>
  <c r="BA340" i="6"/>
  <c r="AZ340" i="6"/>
  <c r="AY340" i="6"/>
  <c r="AX340" i="6"/>
  <c r="AW340" i="6"/>
  <c r="AV340" i="6"/>
  <c r="AU340" i="6"/>
  <c r="BD339" i="6"/>
  <c r="BC339" i="6"/>
  <c r="BB339" i="6"/>
  <c r="BA339" i="6"/>
  <c r="AZ339" i="6"/>
  <c r="AY339" i="6"/>
  <c r="AX339" i="6"/>
  <c r="AW339" i="6"/>
  <c r="AV339" i="6"/>
  <c r="AU339" i="6"/>
  <c r="BD338" i="6"/>
  <c r="BC338" i="6"/>
  <c r="BB338" i="6"/>
  <c r="BA338" i="6"/>
  <c r="AZ338" i="6"/>
  <c r="AY338" i="6"/>
  <c r="AX338" i="6"/>
  <c r="AW338" i="6"/>
  <c r="AV338" i="6"/>
  <c r="AU338" i="6"/>
  <c r="BD337" i="6"/>
  <c r="BC337" i="6"/>
  <c r="BB337" i="6"/>
  <c r="BA337" i="6"/>
  <c r="AZ337" i="6"/>
  <c r="AY337" i="6"/>
  <c r="AX337" i="6"/>
  <c r="AW337" i="6"/>
  <c r="AV337" i="6"/>
  <c r="AU337" i="6"/>
  <c r="BD336" i="6"/>
  <c r="BC336" i="6"/>
  <c r="BB336" i="6"/>
  <c r="BA336" i="6"/>
  <c r="AZ336" i="6"/>
  <c r="AY336" i="6"/>
  <c r="AX336" i="6"/>
  <c r="AW336" i="6"/>
  <c r="AV336" i="6"/>
  <c r="AU336" i="6"/>
  <c r="BD335" i="6"/>
  <c r="BC335" i="6"/>
  <c r="BB335" i="6"/>
  <c r="BA335" i="6"/>
  <c r="AZ335" i="6"/>
  <c r="AY335" i="6"/>
  <c r="AX335" i="6"/>
  <c r="AW335" i="6"/>
  <c r="AV335" i="6"/>
  <c r="AU335" i="6"/>
  <c r="BD334" i="6"/>
  <c r="BC334" i="6"/>
  <c r="BB334" i="6"/>
  <c r="BA334" i="6"/>
  <c r="AZ334" i="6"/>
  <c r="AY334" i="6"/>
  <c r="AX334" i="6"/>
  <c r="AW334" i="6"/>
  <c r="AV334" i="6"/>
  <c r="AU334" i="6"/>
  <c r="BD333" i="6"/>
  <c r="BC333" i="6"/>
  <c r="BB333" i="6"/>
  <c r="BA333" i="6"/>
  <c r="AZ333" i="6"/>
  <c r="AY333" i="6"/>
  <c r="AX333" i="6"/>
  <c r="AW333" i="6"/>
  <c r="AV333" i="6"/>
  <c r="AU333" i="6"/>
  <c r="BD332" i="6"/>
  <c r="BC332" i="6"/>
  <c r="BB332" i="6"/>
  <c r="BA332" i="6"/>
  <c r="AZ332" i="6"/>
  <c r="AY332" i="6"/>
  <c r="AX332" i="6"/>
  <c r="AW332" i="6"/>
  <c r="AV332" i="6"/>
  <c r="AU332" i="6"/>
  <c r="BD331" i="6"/>
  <c r="BC331" i="6"/>
  <c r="BB331" i="6"/>
  <c r="BA331" i="6"/>
  <c r="AZ331" i="6"/>
  <c r="AY331" i="6"/>
  <c r="AX331" i="6"/>
  <c r="AW331" i="6"/>
  <c r="AV331" i="6"/>
  <c r="AU331" i="6"/>
  <c r="BD330" i="6"/>
  <c r="BC330" i="6"/>
  <c r="BB330" i="6"/>
  <c r="BA330" i="6"/>
  <c r="AZ330" i="6"/>
  <c r="AY330" i="6"/>
  <c r="AX330" i="6"/>
  <c r="AW330" i="6"/>
  <c r="AV330" i="6"/>
  <c r="AU330" i="6"/>
  <c r="BD329" i="6"/>
  <c r="BC329" i="6"/>
  <c r="BB329" i="6"/>
  <c r="BA329" i="6"/>
  <c r="AZ329" i="6"/>
  <c r="AY329" i="6"/>
  <c r="AX329" i="6"/>
  <c r="AW329" i="6"/>
  <c r="AV329" i="6"/>
  <c r="AU329" i="6"/>
  <c r="BD328" i="6"/>
  <c r="BC328" i="6"/>
  <c r="BB328" i="6"/>
  <c r="BA328" i="6"/>
  <c r="AZ328" i="6"/>
  <c r="AY328" i="6"/>
  <c r="AX328" i="6"/>
  <c r="AW328" i="6"/>
  <c r="AV328" i="6"/>
  <c r="AU328" i="6"/>
  <c r="BD327" i="6"/>
  <c r="BC327" i="6"/>
  <c r="BB327" i="6"/>
  <c r="BA327" i="6"/>
  <c r="AZ327" i="6"/>
  <c r="AY327" i="6"/>
  <c r="AX327" i="6"/>
  <c r="AW327" i="6"/>
  <c r="AV327" i="6"/>
  <c r="AU327" i="6"/>
  <c r="BD326" i="6"/>
  <c r="BC326" i="6"/>
  <c r="BB326" i="6"/>
  <c r="BA326" i="6"/>
  <c r="AZ326" i="6"/>
  <c r="AY326" i="6"/>
  <c r="AX326" i="6"/>
  <c r="AW326" i="6"/>
  <c r="AV326" i="6"/>
  <c r="AU326" i="6"/>
  <c r="BD325" i="6"/>
  <c r="BC325" i="6"/>
  <c r="BB325" i="6"/>
  <c r="BA325" i="6"/>
  <c r="AZ325" i="6"/>
  <c r="AY325" i="6"/>
  <c r="AX325" i="6"/>
  <c r="AW325" i="6"/>
  <c r="AV325" i="6"/>
  <c r="AU325" i="6"/>
  <c r="BD324" i="6"/>
  <c r="BC324" i="6"/>
  <c r="BB324" i="6"/>
  <c r="BA324" i="6"/>
  <c r="AZ324" i="6"/>
  <c r="AY324" i="6"/>
  <c r="AX324" i="6"/>
  <c r="AW324" i="6"/>
  <c r="AV324" i="6"/>
  <c r="AU324" i="6"/>
  <c r="BD323" i="6"/>
  <c r="BC323" i="6"/>
  <c r="BB323" i="6"/>
  <c r="BA323" i="6"/>
  <c r="AZ323" i="6"/>
  <c r="AY323" i="6"/>
  <c r="AX323" i="6"/>
  <c r="AW323" i="6"/>
  <c r="AV323" i="6"/>
  <c r="AU323" i="6"/>
  <c r="BD322" i="6"/>
  <c r="BC322" i="6"/>
  <c r="BB322" i="6"/>
  <c r="BA322" i="6"/>
  <c r="AZ322" i="6"/>
  <c r="AY322" i="6"/>
  <c r="AX322" i="6"/>
  <c r="AW322" i="6"/>
  <c r="AV322" i="6"/>
  <c r="AU322" i="6"/>
  <c r="BD321" i="6"/>
  <c r="BC321" i="6"/>
  <c r="BB321" i="6"/>
  <c r="BA321" i="6"/>
  <c r="AZ321" i="6"/>
  <c r="AY321" i="6"/>
  <c r="AX321" i="6"/>
  <c r="AW321" i="6"/>
  <c r="AV321" i="6"/>
  <c r="AU321" i="6"/>
  <c r="BD320" i="6"/>
  <c r="BC320" i="6"/>
  <c r="BB320" i="6"/>
  <c r="BA320" i="6"/>
  <c r="AZ320" i="6"/>
  <c r="AY320" i="6"/>
  <c r="AX320" i="6"/>
  <c r="AW320" i="6"/>
  <c r="AV320" i="6"/>
  <c r="AU320" i="6"/>
  <c r="BD319" i="6"/>
  <c r="BC319" i="6"/>
  <c r="BB319" i="6"/>
  <c r="BA319" i="6"/>
  <c r="AZ319" i="6"/>
  <c r="AY319" i="6"/>
  <c r="AX319" i="6"/>
  <c r="AW319" i="6"/>
  <c r="AV319" i="6"/>
  <c r="AU319" i="6"/>
  <c r="BD318" i="6"/>
  <c r="BC318" i="6"/>
  <c r="BB318" i="6"/>
  <c r="BA318" i="6"/>
  <c r="AZ318" i="6"/>
  <c r="AY318" i="6"/>
  <c r="AX318" i="6"/>
  <c r="AW318" i="6"/>
  <c r="AV318" i="6"/>
  <c r="AU318" i="6"/>
  <c r="BD317" i="6"/>
  <c r="BC317" i="6"/>
  <c r="BB317" i="6"/>
  <c r="BA317" i="6"/>
  <c r="AZ317" i="6"/>
  <c r="AY317" i="6"/>
  <c r="AX317" i="6"/>
  <c r="AW317" i="6"/>
  <c r="AV317" i="6"/>
  <c r="AU317" i="6"/>
  <c r="BD316" i="6"/>
  <c r="BC316" i="6"/>
  <c r="BB316" i="6"/>
  <c r="BA316" i="6"/>
  <c r="AZ316" i="6"/>
  <c r="AY316" i="6"/>
  <c r="AX316" i="6"/>
  <c r="AW316" i="6"/>
  <c r="AV316" i="6"/>
  <c r="AU316" i="6"/>
  <c r="BD315" i="6"/>
  <c r="BC315" i="6"/>
  <c r="BB315" i="6"/>
  <c r="BA315" i="6"/>
  <c r="AZ315" i="6"/>
  <c r="AY315" i="6"/>
  <c r="AX315" i="6"/>
  <c r="AW315" i="6"/>
  <c r="AV315" i="6"/>
  <c r="AU315" i="6"/>
  <c r="BD314" i="6"/>
  <c r="BC314" i="6"/>
  <c r="BB314" i="6"/>
  <c r="BA314" i="6"/>
  <c r="AZ314" i="6"/>
  <c r="AY314" i="6"/>
  <c r="AX314" i="6"/>
  <c r="AW314" i="6"/>
  <c r="AV314" i="6"/>
  <c r="AU314" i="6"/>
  <c r="BD313" i="6"/>
  <c r="BC313" i="6"/>
  <c r="BB313" i="6"/>
  <c r="BA313" i="6"/>
  <c r="AZ313" i="6"/>
  <c r="AY313" i="6"/>
  <c r="AX313" i="6"/>
  <c r="AW313" i="6"/>
  <c r="AV313" i="6"/>
  <c r="AU313" i="6"/>
  <c r="BD312" i="6"/>
  <c r="BC312" i="6"/>
  <c r="BB312" i="6"/>
  <c r="BA312" i="6"/>
  <c r="AZ312" i="6"/>
  <c r="AY312" i="6"/>
  <c r="AX312" i="6"/>
  <c r="AW312" i="6"/>
  <c r="AV312" i="6"/>
  <c r="AU312" i="6"/>
  <c r="BD311" i="6"/>
  <c r="BC311" i="6"/>
  <c r="BB311" i="6"/>
  <c r="BA311" i="6"/>
  <c r="AZ311" i="6"/>
  <c r="AY311" i="6"/>
  <c r="AX311" i="6"/>
  <c r="AW311" i="6"/>
  <c r="AV311" i="6"/>
  <c r="AU311" i="6"/>
  <c r="BD310" i="6"/>
  <c r="BC310" i="6"/>
  <c r="BB310" i="6"/>
  <c r="BA310" i="6"/>
  <c r="AZ310" i="6"/>
  <c r="AY310" i="6"/>
  <c r="AX310" i="6"/>
  <c r="AW310" i="6"/>
  <c r="AV310" i="6"/>
  <c r="AU310" i="6"/>
  <c r="BD309" i="6"/>
  <c r="BC309" i="6"/>
  <c r="BB309" i="6"/>
  <c r="BA309" i="6"/>
  <c r="AZ309" i="6"/>
  <c r="AY309" i="6"/>
  <c r="AX309" i="6"/>
  <c r="AW309" i="6"/>
  <c r="AV309" i="6"/>
  <c r="AU309" i="6"/>
  <c r="BD308" i="6"/>
  <c r="BC308" i="6"/>
  <c r="BB308" i="6"/>
  <c r="BA308" i="6"/>
  <c r="AZ308" i="6"/>
  <c r="AY308" i="6"/>
  <c r="AX308" i="6"/>
  <c r="AW308" i="6"/>
  <c r="AV308" i="6"/>
  <c r="AU308" i="6"/>
  <c r="BD307" i="6"/>
  <c r="BC307" i="6"/>
  <c r="BB307" i="6"/>
  <c r="BA307" i="6"/>
  <c r="AZ307" i="6"/>
  <c r="AY307" i="6"/>
  <c r="AX307" i="6"/>
  <c r="AW307" i="6"/>
  <c r="AV307" i="6"/>
  <c r="AU307" i="6"/>
  <c r="BD306" i="6"/>
  <c r="BC306" i="6"/>
  <c r="BB306" i="6"/>
  <c r="BA306" i="6"/>
  <c r="AZ306" i="6"/>
  <c r="AY306" i="6"/>
  <c r="AX306" i="6"/>
  <c r="AW306" i="6"/>
  <c r="AV306" i="6"/>
  <c r="AU306" i="6"/>
  <c r="BD305" i="6"/>
  <c r="BC305" i="6"/>
  <c r="BB305" i="6"/>
  <c r="BA305" i="6"/>
  <c r="AZ305" i="6"/>
  <c r="AY305" i="6"/>
  <c r="AX305" i="6"/>
  <c r="AW305" i="6"/>
  <c r="AV305" i="6"/>
  <c r="AU305" i="6"/>
  <c r="BD304" i="6"/>
  <c r="BC304" i="6"/>
  <c r="BB304" i="6"/>
  <c r="BA304" i="6"/>
  <c r="AZ304" i="6"/>
  <c r="AY304" i="6"/>
  <c r="AX304" i="6"/>
  <c r="AW304" i="6"/>
  <c r="AV304" i="6"/>
  <c r="AU304" i="6"/>
  <c r="BD303" i="6"/>
  <c r="BC303" i="6"/>
  <c r="BB303" i="6"/>
  <c r="BA303" i="6"/>
  <c r="AZ303" i="6"/>
  <c r="AY303" i="6"/>
  <c r="AX303" i="6"/>
  <c r="AW303" i="6"/>
  <c r="AV303" i="6"/>
  <c r="AU303" i="6"/>
  <c r="BD302" i="6"/>
  <c r="BC302" i="6"/>
  <c r="BB302" i="6"/>
  <c r="BA302" i="6"/>
  <c r="AZ302" i="6"/>
  <c r="AY302" i="6"/>
  <c r="AX302" i="6"/>
  <c r="AW302" i="6"/>
  <c r="AV302" i="6"/>
  <c r="AU302" i="6"/>
  <c r="BD301" i="6"/>
  <c r="BC301" i="6"/>
  <c r="BB301" i="6"/>
  <c r="BA301" i="6"/>
  <c r="AZ301" i="6"/>
  <c r="AY301" i="6"/>
  <c r="AX301" i="6"/>
  <c r="AW301" i="6"/>
  <c r="AV301" i="6"/>
  <c r="AU301" i="6"/>
  <c r="BD300" i="6"/>
  <c r="BC300" i="6"/>
  <c r="BB300" i="6"/>
  <c r="BA300" i="6"/>
  <c r="AZ300" i="6"/>
  <c r="AY300" i="6"/>
  <c r="AX300" i="6"/>
  <c r="AW300" i="6"/>
  <c r="AV300" i="6"/>
  <c r="AU300" i="6"/>
  <c r="BD299" i="6"/>
  <c r="BC299" i="6"/>
  <c r="BB299" i="6"/>
  <c r="BA299" i="6"/>
  <c r="AZ299" i="6"/>
  <c r="AY299" i="6"/>
  <c r="AX299" i="6"/>
  <c r="AW299" i="6"/>
  <c r="AV299" i="6"/>
  <c r="AU299" i="6"/>
  <c r="BD298" i="6"/>
  <c r="BC298" i="6"/>
  <c r="BB298" i="6"/>
  <c r="BA298" i="6"/>
  <c r="AZ298" i="6"/>
  <c r="AY298" i="6"/>
  <c r="AX298" i="6"/>
  <c r="AW298" i="6"/>
  <c r="AV298" i="6"/>
  <c r="AU298" i="6"/>
  <c r="BD297" i="6"/>
  <c r="BC297" i="6"/>
  <c r="BB297" i="6"/>
  <c r="BA297" i="6"/>
  <c r="AZ297" i="6"/>
  <c r="AY297" i="6"/>
  <c r="AX297" i="6"/>
  <c r="AW297" i="6"/>
  <c r="AV297" i="6"/>
  <c r="AU297" i="6"/>
  <c r="BD296" i="6"/>
  <c r="BC296" i="6"/>
  <c r="BB296" i="6"/>
  <c r="BA296" i="6"/>
  <c r="AZ296" i="6"/>
  <c r="AY296" i="6"/>
  <c r="AX296" i="6"/>
  <c r="AW296" i="6"/>
  <c r="AV296" i="6"/>
  <c r="AU296" i="6"/>
  <c r="BD295" i="6"/>
  <c r="BC295" i="6"/>
  <c r="BB295" i="6"/>
  <c r="BA295" i="6"/>
  <c r="AZ295" i="6"/>
  <c r="AY295" i="6"/>
  <c r="AX295" i="6"/>
  <c r="AW295" i="6"/>
  <c r="AV295" i="6"/>
  <c r="AU295" i="6"/>
  <c r="BD294" i="6"/>
  <c r="BC294" i="6"/>
  <c r="BB294" i="6"/>
  <c r="BA294" i="6"/>
  <c r="AZ294" i="6"/>
  <c r="AY294" i="6"/>
  <c r="AX294" i="6"/>
  <c r="AW294" i="6"/>
  <c r="AV294" i="6"/>
  <c r="AU294" i="6"/>
  <c r="BD293" i="6"/>
  <c r="BC293" i="6"/>
  <c r="BB293" i="6"/>
  <c r="BA293" i="6"/>
  <c r="AZ293" i="6"/>
  <c r="AY293" i="6"/>
  <c r="AX293" i="6"/>
  <c r="AW293" i="6"/>
  <c r="AV293" i="6"/>
  <c r="AU293" i="6"/>
  <c r="BD292" i="6"/>
  <c r="BC292" i="6"/>
  <c r="BB292" i="6"/>
  <c r="BA292" i="6"/>
  <c r="AZ292" i="6"/>
  <c r="AY292" i="6"/>
  <c r="AX292" i="6"/>
  <c r="AW292" i="6"/>
  <c r="AV292" i="6"/>
  <c r="AU292" i="6"/>
  <c r="BD291" i="6"/>
  <c r="BC291" i="6"/>
  <c r="BB291" i="6"/>
  <c r="BA291" i="6"/>
  <c r="AZ291" i="6"/>
  <c r="AY291" i="6"/>
  <c r="AX291" i="6"/>
  <c r="AW291" i="6"/>
  <c r="AV291" i="6"/>
  <c r="AU291" i="6"/>
  <c r="BD290" i="6"/>
  <c r="BC290" i="6"/>
  <c r="BB290" i="6"/>
  <c r="BA290" i="6"/>
  <c r="AZ290" i="6"/>
  <c r="AY290" i="6"/>
  <c r="AX290" i="6"/>
  <c r="AW290" i="6"/>
  <c r="AV290" i="6"/>
  <c r="AU290" i="6"/>
  <c r="BD289" i="6"/>
  <c r="BC289" i="6"/>
  <c r="BB289" i="6"/>
  <c r="BA289" i="6"/>
  <c r="AZ289" i="6"/>
  <c r="AY289" i="6"/>
  <c r="AX289" i="6"/>
  <c r="AW289" i="6"/>
  <c r="AV289" i="6"/>
  <c r="AU289" i="6"/>
  <c r="BD288" i="6"/>
  <c r="BC288" i="6"/>
  <c r="BB288" i="6"/>
  <c r="BA288" i="6"/>
  <c r="AZ288" i="6"/>
  <c r="AY288" i="6"/>
  <c r="AX288" i="6"/>
  <c r="AW288" i="6"/>
  <c r="AV288" i="6"/>
  <c r="AU288" i="6"/>
  <c r="BD287" i="6"/>
  <c r="BC287" i="6"/>
  <c r="BB287" i="6"/>
  <c r="BA287" i="6"/>
  <c r="AZ287" i="6"/>
  <c r="AY287" i="6"/>
  <c r="AX287" i="6"/>
  <c r="AW287" i="6"/>
  <c r="AV287" i="6"/>
  <c r="AU287" i="6"/>
  <c r="BD286" i="6"/>
  <c r="BC286" i="6"/>
  <c r="BB286" i="6"/>
  <c r="BA286" i="6"/>
  <c r="AZ286" i="6"/>
  <c r="AY286" i="6"/>
  <c r="AX286" i="6"/>
  <c r="AW286" i="6"/>
  <c r="AV286" i="6"/>
  <c r="AU286" i="6"/>
  <c r="BD285" i="6"/>
  <c r="BC285" i="6"/>
  <c r="BB285" i="6"/>
  <c r="BA285" i="6"/>
  <c r="AZ285" i="6"/>
  <c r="AY285" i="6"/>
  <c r="AX285" i="6"/>
  <c r="AW285" i="6"/>
  <c r="AV285" i="6"/>
  <c r="AU285" i="6"/>
  <c r="BD284" i="6"/>
  <c r="BC284" i="6"/>
  <c r="BB284" i="6"/>
  <c r="BA284" i="6"/>
  <c r="AZ284" i="6"/>
  <c r="AY284" i="6"/>
  <c r="AX284" i="6"/>
  <c r="AW284" i="6"/>
  <c r="AV284" i="6"/>
  <c r="AU284" i="6"/>
  <c r="BD283" i="6"/>
  <c r="BC283" i="6"/>
  <c r="BB283" i="6"/>
  <c r="BA283" i="6"/>
  <c r="AZ283" i="6"/>
  <c r="AY283" i="6"/>
  <c r="AX283" i="6"/>
  <c r="AW283" i="6"/>
  <c r="AV283" i="6"/>
  <c r="AU283" i="6"/>
  <c r="BD282" i="6"/>
  <c r="BC282" i="6"/>
  <c r="BB282" i="6"/>
  <c r="BA282" i="6"/>
  <c r="AZ282" i="6"/>
  <c r="AY282" i="6"/>
  <c r="AX282" i="6"/>
  <c r="AW282" i="6"/>
  <c r="AV282" i="6"/>
  <c r="AU282" i="6"/>
  <c r="BD281" i="6"/>
  <c r="BC281" i="6"/>
  <c r="BB281" i="6"/>
  <c r="BA281" i="6"/>
  <c r="AZ281" i="6"/>
  <c r="AY281" i="6"/>
  <c r="AX281" i="6"/>
  <c r="AW281" i="6"/>
  <c r="AV281" i="6"/>
  <c r="AU281" i="6"/>
  <c r="BD280" i="6"/>
  <c r="BC280" i="6"/>
  <c r="BB280" i="6"/>
  <c r="BA280" i="6"/>
  <c r="AZ280" i="6"/>
  <c r="AY280" i="6"/>
  <c r="AX280" i="6"/>
  <c r="AW280" i="6"/>
  <c r="AV280" i="6"/>
  <c r="AU280" i="6"/>
  <c r="BD279" i="6"/>
  <c r="BC279" i="6"/>
  <c r="BB279" i="6"/>
  <c r="BA279" i="6"/>
  <c r="AZ279" i="6"/>
  <c r="AY279" i="6"/>
  <c r="AX279" i="6"/>
  <c r="AW279" i="6"/>
  <c r="AV279" i="6"/>
  <c r="AU279" i="6"/>
  <c r="BD278" i="6"/>
  <c r="BC278" i="6"/>
  <c r="BB278" i="6"/>
  <c r="BA278" i="6"/>
  <c r="AZ278" i="6"/>
  <c r="AY278" i="6"/>
  <c r="AX278" i="6"/>
  <c r="AW278" i="6"/>
  <c r="AV278" i="6"/>
  <c r="AU278" i="6"/>
  <c r="BD277" i="6"/>
  <c r="BC277" i="6"/>
  <c r="BB277" i="6"/>
  <c r="BA277" i="6"/>
  <c r="AZ277" i="6"/>
  <c r="AY277" i="6"/>
  <c r="AX277" i="6"/>
  <c r="AW277" i="6"/>
  <c r="AV277" i="6"/>
  <c r="AU277" i="6"/>
  <c r="BD276" i="6"/>
  <c r="BC276" i="6"/>
  <c r="BB276" i="6"/>
  <c r="BA276" i="6"/>
  <c r="AZ276" i="6"/>
  <c r="AY276" i="6"/>
  <c r="AX276" i="6"/>
  <c r="AW276" i="6"/>
  <c r="AV276" i="6"/>
  <c r="AU276" i="6"/>
  <c r="BD275" i="6"/>
  <c r="BC275" i="6"/>
  <c r="BB275" i="6"/>
  <c r="BA275" i="6"/>
  <c r="AZ275" i="6"/>
  <c r="AY275" i="6"/>
  <c r="AX275" i="6"/>
  <c r="AW275" i="6"/>
  <c r="AV275" i="6"/>
  <c r="AU275" i="6"/>
  <c r="BD274" i="6"/>
  <c r="BC274" i="6"/>
  <c r="BB274" i="6"/>
  <c r="BA274" i="6"/>
  <c r="AZ274" i="6"/>
  <c r="AY274" i="6"/>
  <c r="AX274" i="6"/>
  <c r="AW274" i="6"/>
  <c r="AV274" i="6"/>
  <c r="AU274" i="6"/>
  <c r="BD273" i="6"/>
  <c r="BC273" i="6"/>
  <c r="BB273" i="6"/>
  <c r="BA273" i="6"/>
  <c r="AZ273" i="6"/>
  <c r="AY273" i="6"/>
  <c r="AX273" i="6"/>
  <c r="AW273" i="6"/>
  <c r="AV273" i="6"/>
  <c r="AU273" i="6"/>
  <c r="BD272" i="6"/>
  <c r="BC272" i="6"/>
  <c r="BB272" i="6"/>
  <c r="BA272" i="6"/>
  <c r="AZ272" i="6"/>
  <c r="AY272" i="6"/>
  <c r="AX272" i="6"/>
  <c r="AW272" i="6"/>
  <c r="AV272" i="6"/>
  <c r="AU272" i="6"/>
  <c r="BD271" i="6"/>
  <c r="BC271" i="6"/>
  <c r="BB271" i="6"/>
  <c r="BA271" i="6"/>
  <c r="AZ271" i="6"/>
  <c r="AY271" i="6"/>
  <c r="AX271" i="6"/>
  <c r="AW271" i="6"/>
  <c r="AV271" i="6"/>
  <c r="AU271" i="6"/>
  <c r="BD270" i="6"/>
  <c r="BC270" i="6"/>
  <c r="BB270" i="6"/>
  <c r="BA270" i="6"/>
  <c r="AZ270" i="6"/>
  <c r="AY270" i="6"/>
  <c r="AX270" i="6"/>
  <c r="AW270" i="6"/>
  <c r="AV270" i="6"/>
  <c r="AU270" i="6"/>
  <c r="BD269" i="6"/>
  <c r="BC269" i="6"/>
  <c r="BB269" i="6"/>
  <c r="BA269" i="6"/>
  <c r="AZ269" i="6"/>
  <c r="AY269" i="6"/>
  <c r="AX269" i="6"/>
  <c r="AW269" i="6"/>
  <c r="AV269" i="6"/>
  <c r="AU269" i="6"/>
  <c r="BD268" i="6"/>
  <c r="BC268" i="6"/>
  <c r="BB268" i="6"/>
  <c r="BA268" i="6"/>
  <c r="AZ268" i="6"/>
  <c r="AY268" i="6"/>
  <c r="AX268" i="6"/>
  <c r="AW268" i="6"/>
  <c r="AV268" i="6"/>
  <c r="AU268" i="6"/>
  <c r="BD267" i="6"/>
  <c r="BC267" i="6"/>
  <c r="BB267" i="6"/>
  <c r="BA267" i="6"/>
  <c r="AZ267" i="6"/>
  <c r="AY267" i="6"/>
  <c r="AX267" i="6"/>
  <c r="AW267" i="6"/>
  <c r="AV267" i="6"/>
  <c r="AU267" i="6"/>
  <c r="BD266" i="6"/>
  <c r="BC266" i="6"/>
  <c r="BB266" i="6"/>
  <c r="BA266" i="6"/>
  <c r="AZ266" i="6"/>
  <c r="AY266" i="6"/>
  <c r="AX266" i="6"/>
  <c r="AW266" i="6"/>
  <c r="AV266" i="6"/>
  <c r="AU266" i="6"/>
  <c r="BD265" i="6"/>
  <c r="BC265" i="6"/>
  <c r="BB265" i="6"/>
  <c r="BA265" i="6"/>
  <c r="AZ265" i="6"/>
  <c r="AY265" i="6"/>
  <c r="AX265" i="6"/>
  <c r="AW265" i="6"/>
  <c r="AV265" i="6"/>
  <c r="AU265" i="6"/>
  <c r="BD264" i="6"/>
  <c r="BC264" i="6"/>
  <c r="BB264" i="6"/>
  <c r="BA264" i="6"/>
  <c r="AZ264" i="6"/>
  <c r="AY264" i="6"/>
  <c r="AX264" i="6"/>
  <c r="AW264" i="6"/>
  <c r="AV264" i="6"/>
  <c r="AU264" i="6"/>
  <c r="BD263" i="6"/>
  <c r="BC263" i="6"/>
  <c r="BB263" i="6"/>
  <c r="BA263" i="6"/>
  <c r="AZ263" i="6"/>
  <c r="AY263" i="6"/>
  <c r="AX263" i="6"/>
  <c r="AW263" i="6"/>
  <c r="AV263" i="6"/>
  <c r="AU263" i="6"/>
  <c r="BD262" i="6"/>
  <c r="BC262" i="6"/>
  <c r="BB262" i="6"/>
  <c r="BA262" i="6"/>
  <c r="AZ262" i="6"/>
  <c r="AY262" i="6"/>
  <c r="AX262" i="6"/>
  <c r="AW262" i="6"/>
  <c r="AV262" i="6"/>
  <c r="AU262" i="6"/>
  <c r="BD261" i="6"/>
  <c r="BC261" i="6"/>
  <c r="BB261" i="6"/>
  <c r="BA261" i="6"/>
  <c r="AZ261" i="6"/>
  <c r="AY261" i="6"/>
  <c r="AX261" i="6"/>
  <c r="AW261" i="6"/>
  <c r="AV261" i="6"/>
  <c r="AU261" i="6"/>
  <c r="BD260" i="6"/>
  <c r="BC260" i="6"/>
  <c r="BB260" i="6"/>
  <c r="BA260" i="6"/>
  <c r="AZ260" i="6"/>
  <c r="AY260" i="6"/>
  <c r="AX260" i="6"/>
  <c r="AW260" i="6"/>
  <c r="AV260" i="6"/>
  <c r="AU260" i="6"/>
  <c r="BD259" i="6"/>
  <c r="BC259" i="6"/>
  <c r="BB259" i="6"/>
  <c r="BA259" i="6"/>
  <c r="AZ259" i="6"/>
  <c r="AY259" i="6"/>
  <c r="AX259" i="6"/>
  <c r="AW259" i="6"/>
  <c r="AV259" i="6"/>
  <c r="AU259" i="6"/>
  <c r="BD258" i="6"/>
  <c r="BC258" i="6"/>
  <c r="BB258" i="6"/>
  <c r="BA258" i="6"/>
  <c r="AZ258" i="6"/>
  <c r="AY258" i="6"/>
  <c r="AX258" i="6"/>
  <c r="AW258" i="6"/>
  <c r="AV258" i="6"/>
  <c r="AU258" i="6"/>
  <c r="BD257" i="6"/>
  <c r="BC257" i="6"/>
  <c r="BB257" i="6"/>
  <c r="BA257" i="6"/>
  <c r="AZ257" i="6"/>
  <c r="AY257" i="6"/>
  <c r="AX257" i="6"/>
  <c r="AW257" i="6"/>
  <c r="AV257" i="6"/>
  <c r="AU257" i="6"/>
  <c r="BD256" i="6"/>
  <c r="BC256" i="6"/>
  <c r="BB256" i="6"/>
  <c r="BA256" i="6"/>
  <c r="AZ256" i="6"/>
  <c r="AY256" i="6"/>
  <c r="AX256" i="6"/>
  <c r="AW256" i="6"/>
  <c r="AV256" i="6"/>
  <c r="AU256" i="6"/>
  <c r="BD255" i="6"/>
  <c r="BC255" i="6"/>
  <c r="BB255" i="6"/>
  <c r="BA255" i="6"/>
  <c r="AZ255" i="6"/>
  <c r="AY255" i="6"/>
  <c r="AX255" i="6"/>
  <c r="AW255" i="6"/>
  <c r="AV255" i="6"/>
  <c r="AU255" i="6"/>
  <c r="BD254" i="6"/>
  <c r="BC254" i="6"/>
  <c r="BB254" i="6"/>
  <c r="BA254" i="6"/>
  <c r="AZ254" i="6"/>
  <c r="AY254" i="6"/>
  <c r="AX254" i="6"/>
  <c r="AW254" i="6"/>
  <c r="AV254" i="6"/>
  <c r="AU254" i="6"/>
  <c r="BD253" i="6"/>
  <c r="BC253" i="6"/>
  <c r="BB253" i="6"/>
  <c r="BA253" i="6"/>
  <c r="AZ253" i="6"/>
  <c r="AY253" i="6"/>
  <c r="AX253" i="6"/>
  <c r="AW253" i="6"/>
  <c r="AV253" i="6"/>
  <c r="AU253" i="6"/>
  <c r="BD252" i="6"/>
  <c r="BC252" i="6"/>
  <c r="BB252" i="6"/>
  <c r="BA252" i="6"/>
  <c r="AZ252" i="6"/>
  <c r="AY252" i="6"/>
  <c r="AX252" i="6"/>
  <c r="AW252" i="6"/>
  <c r="AV252" i="6"/>
  <c r="AU252" i="6"/>
  <c r="BD251" i="6"/>
  <c r="BC251" i="6"/>
  <c r="BB251" i="6"/>
  <c r="BA251" i="6"/>
  <c r="AZ251" i="6"/>
  <c r="AY251" i="6"/>
  <c r="AX251" i="6"/>
  <c r="AW251" i="6"/>
  <c r="AV251" i="6"/>
  <c r="AU251" i="6"/>
  <c r="BD250" i="6"/>
  <c r="BC250" i="6"/>
  <c r="BB250" i="6"/>
  <c r="BA250" i="6"/>
  <c r="AZ250" i="6"/>
  <c r="AY250" i="6"/>
  <c r="AX250" i="6"/>
  <c r="AW250" i="6"/>
  <c r="AV250" i="6"/>
  <c r="AU250" i="6"/>
  <c r="BD249" i="6"/>
  <c r="BC249" i="6"/>
  <c r="BB249" i="6"/>
  <c r="BA249" i="6"/>
  <c r="AZ249" i="6"/>
  <c r="AY249" i="6"/>
  <c r="AX249" i="6"/>
  <c r="AW249" i="6"/>
  <c r="AV249" i="6"/>
  <c r="AU249" i="6"/>
  <c r="BD248" i="6"/>
  <c r="BC248" i="6"/>
  <c r="BB248" i="6"/>
  <c r="BA248" i="6"/>
  <c r="AZ248" i="6"/>
  <c r="AY248" i="6"/>
  <c r="AX248" i="6"/>
  <c r="AW248" i="6"/>
  <c r="AV248" i="6"/>
  <c r="AU248" i="6"/>
  <c r="BD247" i="6"/>
  <c r="BC247" i="6"/>
  <c r="BB247" i="6"/>
  <c r="BA247" i="6"/>
  <c r="AZ247" i="6"/>
  <c r="AY247" i="6"/>
  <c r="AX247" i="6"/>
  <c r="AW247" i="6"/>
  <c r="AV247" i="6"/>
  <c r="AU247" i="6"/>
  <c r="BD246" i="6"/>
  <c r="BC246" i="6"/>
  <c r="BB246" i="6"/>
  <c r="BA246" i="6"/>
  <c r="AZ246" i="6"/>
  <c r="AY246" i="6"/>
  <c r="AX246" i="6"/>
  <c r="AW246" i="6"/>
  <c r="AV246" i="6"/>
  <c r="AU246" i="6"/>
  <c r="BD245" i="6"/>
  <c r="BC245" i="6"/>
  <c r="BB245" i="6"/>
  <c r="BA245" i="6"/>
  <c r="AZ245" i="6"/>
  <c r="AY245" i="6"/>
  <c r="AX245" i="6"/>
  <c r="AW245" i="6"/>
  <c r="AV245" i="6"/>
  <c r="AU245" i="6"/>
  <c r="BD244" i="6"/>
  <c r="BC244" i="6"/>
  <c r="BB244" i="6"/>
  <c r="BA244" i="6"/>
  <c r="AZ244" i="6"/>
  <c r="AY244" i="6"/>
  <c r="AX244" i="6"/>
  <c r="AW244" i="6"/>
  <c r="AV244" i="6"/>
  <c r="AU244" i="6"/>
  <c r="BD243" i="6"/>
  <c r="BC243" i="6"/>
  <c r="BB243" i="6"/>
  <c r="BA243" i="6"/>
  <c r="AZ243" i="6"/>
  <c r="AY243" i="6"/>
  <c r="AX243" i="6"/>
  <c r="AW243" i="6"/>
  <c r="AV243" i="6"/>
  <c r="AU243" i="6"/>
  <c r="BD242" i="6"/>
  <c r="BC242" i="6"/>
  <c r="BB242" i="6"/>
  <c r="BA242" i="6"/>
  <c r="AZ242" i="6"/>
  <c r="AY242" i="6"/>
  <c r="AX242" i="6"/>
  <c r="AW242" i="6"/>
  <c r="AV242" i="6"/>
  <c r="AU242" i="6"/>
  <c r="BD241" i="6"/>
  <c r="BC241" i="6"/>
  <c r="BB241" i="6"/>
  <c r="BA241" i="6"/>
  <c r="AZ241" i="6"/>
  <c r="AY241" i="6"/>
  <c r="AX241" i="6"/>
  <c r="AW241" i="6"/>
  <c r="AV241" i="6"/>
  <c r="AU241" i="6"/>
  <c r="BD240" i="6"/>
  <c r="BC240" i="6"/>
  <c r="BB240" i="6"/>
  <c r="BA240" i="6"/>
  <c r="AZ240" i="6"/>
  <c r="AY240" i="6"/>
  <c r="AX240" i="6"/>
  <c r="AW240" i="6"/>
  <c r="AV240" i="6"/>
  <c r="AU240" i="6"/>
  <c r="BD239" i="6"/>
  <c r="BC239" i="6"/>
  <c r="BB239" i="6"/>
  <c r="BA239" i="6"/>
  <c r="AZ239" i="6"/>
  <c r="AY239" i="6"/>
  <c r="AX239" i="6"/>
  <c r="AW239" i="6"/>
  <c r="AV239" i="6"/>
  <c r="AU239" i="6"/>
  <c r="BD238" i="6"/>
  <c r="BC238" i="6"/>
  <c r="BB238" i="6"/>
  <c r="BA238" i="6"/>
  <c r="AZ238" i="6"/>
  <c r="AY238" i="6"/>
  <c r="AX238" i="6"/>
  <c r="AW238" i="6"/>
  <c r="AV238" i="6"/>
  <c r="AU238" i="6"/>
  <c r="BD237" i="6"/>
  <c r="BC237" i="6"/>
  <c r="BB237" i="6"/>
  <c r="BA237" i="6"/>
  <c r="AZ237" i="6"/>
  <c r="AY237" i="6"/>
  <c r="AX237" i="6"/>
  <c r="AW237" i="6"/>
  <c r="AV237" i="6"/>
  <c r="AU237" i="6"/>
  <c r="BD236" i="6"/>
  <c r="BC236" i="6"/>
  <c r="BB236" i="6"/>
  <c r="BA236" i="6"/>
  <c r="AZ236" i="6"/>
  <c r="AY236" i="6"/>
  <c r="AX236" i="6"/>
  <c r="AW236" i="6"/>
  <c r="AV236" i="6"/>
  <c r="AU236" i="6"/>
  <c r="BD235" i="6"/>
  <c r="BC235" i="6"/>
  <c r="BB235" i="6"/>
  <c r="BA235" i="6"/>
  <c r="AZ235" i="6"/>
  <c r="AY235" i="6"/>
  <c r="AX235" i="6"/>
  <c r="AW235" i="6"/>
  <c r="AV235" i="6"/>
  <c r="AU235" i="6"/>
  <c r="BD234" i="6"/>
  <c r="BC234" i="6"/>
  <c r="BB234" i="6"/>
  <c r="BA234" i="6"/>
  <c r="AZ234" i="6"/>
  <c r="AY234" i="6"/>
  <c r="AX234" i="6"/>
  <c r="AW234" i="6"/>
  <c r="AV234" i="6"/>
  <c r="AU234" i="6"/>
  <c r="BD233" i="6"/>
  <c r="BC233" i="6"/>
  <c r="BB233" i="6"/>
  <c r="BA233" i="6"/>
  <c r="AZ233" i="6"/>
  <c r="AY233" i="6"/>
  <c r="AX233" i="6"/>
  <c r="AW233" i="6"/>
  <c r="AV233" i="6"/>
  <c r="AU233" i="6"/>
  <c r="BD232" i="6"/>
  <c r="BC232" i="6"/>
  <c r="BB232" i="6"/>
  <c r="BA232" i="6"/>
  <c r="AZ232" i="6"/>
  <c r="AY232" i="6"/>
  <c r="AX232" i="6"/>
  <c r="AW232" i="6"/>
  <c r="AV232" i="6"/>
  <c r="AU232" i="6"/>
  <c r="BD231" i="6"/>
  <c r="BC231" i="6"/>
  <c r="BB231" i="6"/>
  <c r="BA231" i="6"/>
  <c r="AZ231" i="6"/>
  <c r="AY231" i="6"/>
  <c r="AX231" i="6"/>
  <c r="AW231" i="6"/>
  <c r="AV231" i="6"/>
  <c r="AU231" i="6"/>
  <c r="BD230" i="6"/>
  <c r="BC230" i="6"/>
  <c r="BB230" i="6"/>
  <c r="BA230" i="6"/>
  <c r="AZ230" i="6"/>
  <c r="AY230" i="6"/>
  <c r="AX230" i="6"/>
  <c r="AW230" i="6"/>
  <c r="AV230" i="6"/>
  <c r="AU230" i="6"/>
  <c r="BD229" i="6"/>
  <c r="BC229" i="6"/>
  <c r="BB229" i="6"/>
  <c r="BA229" i="6"/>
  <c r="AZ229" i="6"/>
  <c r="AY229" i="6"/>
  <c r="AX229" i="6"/>
  <c r="AW229" i="6"/>
  <c r="AV229" i="6"/>
  <c r="AU229" i="6"/>
  <c r="BD228" i="6"/>
  <c r="BC228" i="6"/>
  <c r="BB228" i="6"/>
  <c r="BA228" i="6"/>
  <c r="AZ228" i="6"/>
  <c r="AY228" i="6"/>
  <c r="AX228" i="6"/>
  <c r="AW228" i="6"/>
  <c r="AV228" i="6"/>
  <c r="AU228" i="6"/>
  <c r="BD227" i="6"/>
  <c r="BC227" i="6"/>
  <c r="BB227" i="6"/>
  <c r="BA227" i="6"/>
  <c r="AZ227" i="6"/>
  <c r="AY227" i="6"/>
  <c r="AX227" i="6"/>
  <c r="AW227" i="6"/>
  <c r="AV227" i="6"/>
  <c r="AU227" i="6"/>
  <c r="BD226" i="6"/>
  <c r="BC226" i="6"/>
  <c r="BB226" i="6"/>
  <c r="BA226" i="6"/>
  <c r="AZ226" i="6"/>
  <c r="AY226" i="6"/>
  <c r="AX226" i="6"/>
  <c r="AW226" i="6"/>
  <c r="AV226" i="6"/>
  <c r="AU226" i="6"/>
  <c r="BD225" i="6"/>
  <c r="BC225" i="6"/>
  <c r="BB225" i="6"/>
  <c r="BA225" i="6"/>
  <c r="AZ225" i="6"/>
  <c r="AY225" i="6"/>
  <c r="AX225" i="6"/>
  <c r="AW225" i="6"/>
  <c r="AV225" i="6"/>
  <c r="AU225" i="6"/>
  <c r="BD224" i="6"/>
  <c r="BC224" i="6"/>
  <c r="BB224" i="6"/>
  <c r="BA224" i="6"/>
  <c r="AZ224" i="6"/>
  <c r="AY224" i="6"/>
  <c r="AX224" i="6"/>
  <c r="AW224" i="6"/>
  <c r="AV224" i="6"/>
  <c r="AU224" i="6"/>
  <c r="BD223" i="6"/>
  <c r="BC223" i="6"/>
  <c r="BB223" i="6"/>
  <c r="BA223" i="6"/>
  <c r="AZ223" i="6"/>
  <c r="AY223" i="6"/>
  <c r="AX223" i="6"/>
  <c r="AW223" i="6"/>
  <c r="AV223" i="6"/>
  <c r="AU223" i="6"/>
  <c r="BD222" i="6"/>
  <c r="BC222" i="6"/>
  <c r="BB222" i="6"/>
  <c r="BA222" i="6"/>
  <c r="AZ222" i="6"/>
  <c r="AY222" i="6"/>
  <c r="AX222" i="6"/>
  <c r="AW222" i="6"/>
  <c r="AV222" i="6"/>
  <c r="AU222" i="6"/>
  <c r="BD221" i="6"/>
  <c r="BC221" i="6"/>
  <c r="BB221" i="6"/>
  <c r="BA221" i="6"/>
  <c r="AZ221" i="6"/>
  <c r="AY221" i="6"/>
  <c r="AX221" i="6"/>
  <c r="AW221" i="6"/>
  <c r="AV221" i="6"/>
  <c r="AU221" i="6"/>
  <c r="BD220" i="6"/>
  <c r="BC220" i="6"/>
  <c r="BB220" i="6"/>
  <c r="BA220" i="6"/>
  <c r="AZ220" i="6"/>
  <c r="AY220" i="6"/>
  <c r="AX220" i="6"/>
  <c r="AW220" i="6"/>
  <c r="AV220" i="6"/>
  <c r="AU220" i="6"/>
  <c r="BD219" i="6"/>
  <c r="BC219" i="6"/>
  <c r="BB219" i="6"/>
  <c r="BA219" i="6"/>
  <c r="AZ219" i="6"/>
  <c r="AY219" i="6"/>
  <c r="AX219" i="6"/>
  <c r="AW219" i="6"/>
  <c r="AV219" i="6"/>
  <c r="AU219" i="6"/>
  <c r="BD218" i="6"/>
  <c r="BC218" i="6"/>
  <c r="BB218" i="6"/>
  <c r="BA218" i="6"/>
  <c r="AZ218" i="6"/>
  <c r="AY218" i="6"/>
  <c r="AX218" i="6"/>
  <c r="AW218" i="6"/>
  <c r="AV218" i="6"/>
  <c r="AU218" i="6"/>
  <c r="BD217" i="6"/>
  <c r="BC217" i="6"/>
  <c r="BB217" i="6"/>
  <c r="BA217" i="6"/>
  <c r="AZ217" i="6"/>
  <c r="AY217" i="6"/>
  <c r="AX217" i="6"/>
  <c r="AW217" i="6"/>
  <c r="AV217" i="6"/>
  <c r="AU217" i="6"/>
  <c r="BD216" i="6"/>
  <c r="BC216" i="6"/>
  <c r="BB216" i="6"/>
  <c r="BA216" i="6"/>
  <c r="AZ216" i="6"/>
  <c r="AY216" i="6"/>
  <c r="AX216" i="6"/>
  <c r="AW216" i="6"/>
  <c r="AV216" i="6"/>
  <c r="AU216" i="6"/>
  <c r="BD215" i="6"/>
  <c r="BC215" i="6"/>
  <c r="BB215" i="6"/>
  <c r="BA215" i="6"/>
  <c r="AZ215" i="6"/>
  <c r="AY215" i="6"/>
  <c r="AX215" i="6"/>
  <c r="AW215" i="6"/>
  <c r="AV215" i="6"/>
  <c r="AU215" i="6"/>
  <c r="BD214" i="6"/>
  <c r="BC214" i="6"/>
  <c r="BB214" i="6"/>
  <c r="BA214" i="6"/>
  <c r="AZ214" i="6"/>
  <c r="AY214" i="6"/>
  <c r="AX214" i="6"/>
  <c r="AW214" i="6"/>
  <c r="AV214" i="6"/>
  <c r="AU214" i="6"/>
  <c r="BD213" i="6"/>
  <c r="BC213" i="6"/>
  <c r="BB213" i="6"/>
  <c r="BA213" i="6"/>
  <c r="AZ213" i="6"/>
  <c r="AY213" i="6"/>
  <c r="AX213" i="6"/>
  <c r="AW213" i="6"/>
  <c r="AV213" i="6"/>
  <c r="AU213" i="6"/>
  <c r="BD212" i="6"/>
  <c r="BC212" i="6"/>
  <c r="BB212" i="6"/>
  <c r="BA212" i="6"/>
  <c r="AZ212" i="6"/>
  <c r="AY212" i="6"/>
  <c r="AX212" i="6"/>
  <c r="AW212" i="6"/>
  <c r="AV212" i="6"/>
  <c r="AU212" i="6"/>
  <c r="BD211" i="6"/>
  <c r="BC211" i="6"/>
  <c r="BB211" i="6"/>
  <c r="BA211" i="6"/>
  <c r="AZ211" i="6"/>
  <c r="AY211" i="6"/>
  <c r="AX211" i="6"/>
  <c r="AW211" i="6"/>
  <c r="AV211" i="6"/>
  <c r="AU211" i="6"/>
  <c r="BD210" i="6"/>
  <c r="BC210" i="6"/>
  <c r="BB210" i="6"/>
  <c r="BA210" i="6"/>
  <c r="AZ210" i="6"/>
  <c r="AY210" i="6"/>
  <c r="AX210" i="6"/>
  <c r="AW210" i="6"/>
  <c r="AV210" i="6"/>
  <c r="AU210" i="6"/>
  <c r="BD209" i="6"/>
  <c r="BC209" i="6"/>
  <c r="BB209" i="6"/>
  <c r="BA209" i="6"/>
  <c r="AZ209" i="6"/>
  <c r="AY209" i="6"/>
  <c r="AX209" i="6"/>
  <c r="AW209" i="6"/>
  <c r="AV209" i="6"/>
  <c r="AU209" i="6"/>
  <c r="BD208" i="6"/>
  <c r="BC208" i="6"/>
  <c r="BB208" i="6"/>
  <c r="BA208" i="6"/>
  <c r="AZ208" i="6"/>
  <c r="AY208" i="6"/>
  <c r="AX208" i="6"/>
  <c r="AW208" i="6"/>
  <c r="AV208" i="6"/>
  <c r="AU208" i="6"/>
  <c r="BD207" i="6"/>
  <c r="BC207" i="6"/>
  <c r="BB207" i="6"/>
  <c r="BA207" i="6"/>
  <c r="AZ207" i="6"/>
  <c r="AY207" i="6"/>
  <c r="AX207" i="6"/>
  <c r="AW207" i="6"/>
  <c r="AV207" i="6"/>
  <c r="AU207" i="6"/>
  <c r="BD206" i="6"/>
  <c r="BC206" i="6"/>
  <c r="BB206" i="6"/>
  <c r="BA206" i="6"/>
  <c r="AZ206" i="6"/>
  <c r="AY206" i="6"/>
  <c r="AX206" i="6"/>
  <c r="AW206" i="6"/>
  <c r="AV206" i="6"/>
  <c r="AU206" i="6"/>
  <c r="BD205" i="6"/>
  <c r="BC205" i="6"/>
  <c r="BB205" i="6"/>
  <c r="BA205" i="6"/>
  <c r="AZ205" i="6"/>
  <c r="AY205" i="6"/>
  <c r="AX205" i="6"/>
  <c r="AW205" i="6"/>
  <c r="AV205" i="6"/>
  <c r="AU205" i="6"/>
  <c r="BD204" i="6"/>
  <c r="BC204" i="6"/>
  <c r="BB204" i="6"/>
  <c r="BA204" i="6"/>
  <c r="AZ204" i="6"/>
  <c r="AY204" i="6"/>
  <c r="AX204" i="6"/>
  <c r="AW204" i="6"/>
  <c r="AV204" i="6"/>
  <c r="AU204" i="6"/>
  <c r="BD203" i="6"/>
  <c r="BC203" i="6"/>
  <c r="BB203" i="6"/>
  <c r="BA203" i="6"/>
  <c r="AZ203" i="6"/>
  <c r="AY203" i="6"/>
  <c r="AX203" i="6"/>
  <c r="AW203" i="6"/>
  <c r="AV203" i="6"/>
  <c r="AU203" i="6"/>
  <c r="BD202" i="6"/>
  <c r="BC202" i="6"/>
  <c r="BB202" i="6"/>
  <c r="BA202" i="6"/>
  <c r="AZ202" i="6"/>
  <c r="AY202" i="6"/>
  <c r="AX202" i="6"/>
  <c r="AW202" i="6"/>
  <c r="AV202" i="6"/>
  <c r="AU202" i="6"/>
  <c r="BD201" i="6"/>
  <c r="BC201" i="6"/>
  <c r="BB201" i="6"/>
  <c r="BA201" i="6"/>
  <c r="AZ201" i="6"/>
  <c r="AY201" i="6"/>
  <c r="AX201" i="6"/>
  <c r="AW201" i="6"/>
  <c r="AV201" i="6"/>
  <c r="AU201" i="6"/>
  <c r="BD200" i="6"/>
  <c r="BC200" i="6"/>
  <c r="BB200" i="6"/>
  <c r="BA200" i="6"/>
  <c r="AZ200" i="6"/>
  <c r="AY200" i="6"/>
  <c r="AX200" i="6"/>
  <c r="AW200" i="6"/>
  <c r="AV200" i="6"/>
  <c r="AU200" i="6"/>
  <c r="BD199" i="6"/>
  <c r="BC199" i="6"/>
  <c r="BB199" i="6"/>
  <c r="BA199" i="6"/>
  <c r="AZ199" i="6"/>
  <c r="AY199" i="6"/>
  <c r="AX199" i="6"/>
  <c r="AW199" i="6"/>
  <c r="AV199" i="6"/>
  <c r="AU199" i="6"/>
  <c r="BD198" i="6"/>
  <c r="BC198" i="6"/>
  <c r="BB198" i="6"/>
  <c r="BA198" i="6"/>
  <c r="AZ198" i="6"/>
  <c r="AY198" i="6"/>
  <c r="AX198" i="6"/>
  <c r="AW198" i="6"/>
  <c r="AV198" i="6"/>
  <c r="AU198" i="6"/>
  <c r="BD197" i="6"/>
  <c r="BC197" i="6"/>
  <c r="BB197" i="6"/>
  <c r="BA197" i="6"/>
  <c r="AZ197" i="6"/>
  <c r="AY197" i="6"/>
  <c r="AX197" i="6"/>
  <c r="AW197" i="6"/>
  <c r="AV197" i="6"/>
  <c r="AU197" i="6"/>
  <c r="BD196" i="6"/>
  <c r="BC196" i="6"/>
  <c r="BB196" i="6"/>
  <c r="BA196" i="6"/>
  <c r="AZ196" i="6"/>
  <c r="AY196" i="6"/>
  <c r="AX196" i="6"/>
  <c r="AW196" i="6"/>
  <c r="AV196" i="6"/>
  <c r="AU196" i="6"/>
  <c r="BD195" i="6"/>
  <c r="BC195" i="6"/>
  <c r="BB195" i="6"/>
  <c r="BA195" i="6"/>
  <c r="AZ195" i="6"/>
  <c r="AY195" i="6"/>
  <c r="AX195" i="6"/>
  <c r="AW195" i="6"/>
  <c r="AV195" i="6"/>
  <c r="AU195" i="6"/>
  <c r="BD194" i="6"/>
  <c r="BC194" i="6"/>
  <c r="BB194" i="6"/>
  <c r="BA194" i="6"/>
  <c r="AZ194" i="6"/>
  <c r="AY194" i="6"/>
  <c r="AX194" i="6"/>
  <c r="AW194" i="6"/>
  <c r="AV194" i="6"/>
  <c r="AU194" i="6"/>
  <c r="BD193" i="6"/>
  <c r="BC193" i="6"/>
  <c r="BB193" i="6"/>
  <c r="BA193" i="6"/>
  <c r="AZ193" i="6"/>
  <c r="AY193" i="6"/>
  <c r="AX193" i="6"/>
  <c r="AW193" i="6"/>
  <c r="AV193" i="6"/>
  <c r="AU193" i="6"/>
  <c r="BD192" i="6"/>
  <c r="BC192" i="6"/>
  <c r="BB192" i="6"/>
  <c r="BA192" i="6"/>
  <c r="AZ192" i="6"/>
  <c r="AY192" i="6"/>
  <c r="AX192" i="6"/>
  <c r="AW192" i="6"/>
  <c r="AV192" i="6"/>
  <c r="AU192" i="6"/>
  <c r="BD191" i="6"/>
  <c r="BC191" i="6"/>
  <c r="BB191" i="6"/>
  <c r="BA191" i="6"/>
  <c r="AZ191" i="6"/>
  <c r="AY191" i="6"/>
  <c r="AX191" i="6"/>
  <c r="AW191" i="6"/>
  <c r="AV191" i="6"/>
  <c r="AU191" i="6"/>
  <c r="BD190" i="6"/>
  <c r="BC190" i="6"/>
  <c r="BB190" i="6"/>
  <c r="BA190" i="6"/>
  <c r="AZ190" i="6"/>
  <c r="AY190" i="6"/>
  <c r="AX190" i="6"/>
  <c r="AW190" i="6"/>
  <c r="AV190" i="6"/>
  <c r="AU190" i="6"/>
  <c r="BD189" i="6"/>
  <c r="BC189" i="6"/>
  <c r="BB189" i="6"/>
  <c r="BA189" i="6"/>
  <c r="AZ189" i="6"/>
  <c r="AY189" i="6"/>
  <c r="AX189" i="6"/>
  <c r="AW189" i="6"/>
  <c r="AV189" i="6"/>
  <c r="AU189" i="6"/>
  <c r="BD188" i="6"/>
  <c r="BC188" i="6"/>
  <c r="BB188" i="6"/>
  <c r="BA188" i="6"/>
  <c r="AZ188" i="6"/>
  <c r="AY188" i="6"/>
  <c r="AX188" i="6"/>
  <c r="AW188" i="6"/>
  <c r="AV188" i="6"/>
  <c r="AU188" i="6"/>
  <c r="BD187" i="6"/>
  <c r="BC187" i="6"/>
  <c r="BB187" i="6"/>
  <c r="BA187" i="6"/>
  <c r="AZ187" i="6"/>
  <c r="AY187" i="6"/>
  <c r="AX187" i="6"/>
  <c r="AW187" i="6"/>
  <c r="AV187" i="6"/>
  <c r="AU187" i="6"/>
  <c r="BD186" i="6"/>
  <c r="BC186" i="6"/>
  <c r="BB186" i="6"/>
  <c r="BA186" i="6"/>
  <c r="AZ186" i="6"/>
  <c r="AY186" i="6"/>
  <c r="AX186" i="6"/>
  <c r="AW186" i="6"/>
  <c r="AV186" i="6"/>
  <c r="AU186" i="6"/>
  <c r="BD185" i="6"/>
  <c r="BC185" i="6"/>
  <c r="BB185" i="6"/>
  <c r="BA185" i="6"/>
  <c r="AZ185" i="6"/>
  <c r="AY185" i="6"/>
  <c r="AX185" i="6"/>
  <c r="AW185" i="6"/>
  <c r="AV185" i="6"/>
  <c r="AU185" i="6"/>
  <c r="BD184" i="6"/>
  <c r="BC184" i="6"/>
  <c r="BB184" i="6"/>
  <c r="BA184" i="6"/>
  <c r="AZ184" i="6"/>
  <c r="AY184" i="6"/>
  <c r="AX184" i="6"/>
  <c r="AW184" i="6"/>
  <c r="AV184" i="6"/>
  <c r="AU184" i="6"/>
  <c r="BD183" i="6"/>
  <c r="BC183" i="6"/>
  <c r="BB183" i="6"/>
  <c r="BA183" i="6"/>
  <c r="AZ183" i="6"/>
  <c r="AY183" i="6"/>
  <c r="AX183" i="6"/>
  <c r="AW183" i="6"/>
  <c r="AV183" i="6"/>
  <c r="AU183" i="6"/>
  <c r="BD182" i="6"/>
  <c r="BC182" i="6"/>
  <c r="BB182" i="6"/>
  <c r="BA182" i="6"/>
  <c r="AZ182" i="6"/>
  <c r="AY182" i="6"/>
  <c r="AX182" i="6"/>
  <c r="AW182" i="6"/>
  <c r="AV182" i="6"/>
  <c r="AU182" i="6"/>
  <c r="BD181" i="6"/>
  <c r="BC181" i="6"/>
  <c r="BB181" i="6"/>
  <c r="BA181" i="6"/>
  <c r="AZ181" i="6"/>
  <c r="AY181" i="6"/>
  <c r="AX181" i="6"/>
  <c r="AW181" i="6"/>
  <c r="AV181" i="6"/>
  <c r="AU181" i="6"/>
  <c r="BD180" i="6"/>
  <c r="BC180" i="6"/>
  <c r="BB180" i="6"/>
  <c r="BA180" i="6"/>
  <c r="AZ180" i="6"/>
  <c r="AY180" i="6"/>
  <c r="AX180" i="6"/>
  <c r="AW180" i="6"/>
  <c r="AV180" i="6"/>
  <c r="AU180" i="6"/>
  <c r="BD179" i="6"/>
  <c r="BC179" i="6"/>
  <c r="BB179" i="6"/>
  <c r="BA179" i="6"/>
  <c r="AZ179" i="6"/>
  <c r="AY179" i="6"/>
  <c r="AX179" i="6"/>
  <c r="AW179" i="6"/>
  <c r="AV179" i="6"/>
  <c r="AU179" i="6"/>
  <c r="BD178" i="6"/>
  <c r="BC178" i="6"/>
  <c r="BB178" i="6"/>
  <c r="BA178" i="6"/>
  <c r="AZ178" i="6"/>
  <c r="AY178" i="6"/>
  <c r="AX178" i="6"/>
  <c r="AW178" i="6"/>
  <c r="AV178" i="6"/>
  <c r="AU178" i="6"/>
  <c r="BD177" i="6"/>
  <c r="BC177" i="6"/>
  <c r="BB177" i="6"/>
  <c r="BA177" i="6"/>
  <c r="AZ177" i="6"/>
  <c r="AY177" i="6"/>
  <c r="AX177" i="6"/>
  <c r="AW177" i="6"/>
  <c r="AV177" i="6"/>
  <c r="AU177" i="6"/>
  <c r="BD176" i="6"/>
  <c r="BC176" i="6"/>
  <c r="BB176" i="6"/>
  <c r="BA176" i="6"/>
  <c r="AZ176" i="6"/>
  <c r="AY176" i="6"/>
  <c r="AX176" i="6"/>
  <c r="AW176" i="6"/>
  <c r="AV176" i="6"/>
  <c r="AU176" i="6"/>
  <c r="BD175" i="6"/>
  <c r="BC175" i="6"/>
  <c r="BB175" i="6"/>
  <c r="BA175" i="6"/>
  <c r="AZ175" i="6"/>
  <c r="AY175" i="6"/>
  <c r="AX175" i="6"/>
  <c r="AW175" i="6"/>
  <c r="AV175" i="6"/>
  <c r="AU175" i="6"/>
  <c r="BD174" i="6"/>
  <c r="BC174" i="6"/>
  <c r="BB174" i="6"/>
  <c r="BA174" i="6"/>
  <c r="AZ174" i="6"/>
  <c r="AY174" i="6"/>
  <c r="AX174" i="6"/>
  <c r="AW174" i="6"/>
  <c r="AV174" i="6"/>
  <c r="AU174" i="6"/>
  <c r="BD173" i="6"/>
  <c r="BC173" i="6"/>
  <c r="BB173" i="6"/>
  <c r="BA173" i="6"/>
  <c r="AZ173" i="6"/>
  <c r="AY173" i="6"/>
  <c r="AX173" i="6"/>
  <c r="AW173" i="6"/>
  <c r="AV173" i="6"/>
  <c r="AU173" i="6"/>
  <c r="BD172" i="6"/>
  <c r="BC172" i="6"/>
  <c r="BB172" i="6"/>
  <c r="BA172" i="6"/>
  <c r="AZ172" i="6"/>
  <c r="AY172" i="6"/>
  <c r="AX172" i="6"/>
  <c r="AW172" i="6"/>
  <c r="AV172" i="6"/>
  <c r="AU172" i="6"/>
  <c r="BD171" i="6"/>
  <c r="BC171" i="6"/>
  <c r="BB171" i="6"/>
  <c r="BA171" i="6"/>
  <c r="AZ171" i="6"/>
  <c r="AY171" i="6"/>
  <c r="AX171" i="6"/>
  <c r="AW171" i="6"/>
  <c r="AV171" i="6"/>
  <c r="AU171" i="6"/>
  <c r="BD170" i="6"/>
  <c r="BC170" i="6"/>
  <c r="BB170" i="6"/>
  <c r="BA170" i="6"/>
  <c r="AZ170" i="6"/>
  <c r="AY170" i="6"/>
  <c r="AX170" i="6"/>
  <c r="AW170" i="6"/>
  <c r="AV170" i="6"/>
  <c r="AU170" i="6"/>
  <c r="BD169" i="6"/>
  <c r="BC169" i="6"/>
  <c r="BB169" i="6"/>
  <c r="BA169" i="6"/>
  <c r="AZ169" i="6"/>
  <c r="AY169" i="6"/>
  <c r="AX169" i="6"/>
  <c r="AW169" i="6"/>
  <c r="AV169" i="6"/>
  <c r="AU169" i="6"/>
  <c r="BD168" i="6"/>
  <c r="BC168" i="6"/>
  <c r="BB168" i="6"/>
  <c r="BA168" i="6"/>
  <c r="AZ168" i="6"/>
  <c r="AY168" i="6"/>
  <c r="AX168" i="6"/>
  <c r="AW168" i="6"/>
  <c r="AV168" i="6"/>
  <c r="AU168" i="6"/>
  <c r="BD167" i="6"/>
  <c r="BC167" i="6"/>
  <c r="BB167" i="6"/>
  <c r="BA167" i="6"/>
  <c r="AZ167" i="6"/>
  <c r="AY167" i="6"/>
  <c r="AX167" i="6"/>
  <c r="AW167" i="6"/>
  <c r="AV167" i="6"/>
  <c r="AU167" i="6"/>
  <c r="BD166" i="6"/>
  <c r="BC166" i="6"/>
  <c r="BB166" i="6"/>
  <c r="BA166" i="6"/>
  <c r="AZ166" i="6"/>
  <c r="AY166" i="6"/>
  <c r="AX166" i="6"/>
  <c r="AW166" i="6"/>
  <c r="AV166" i="6"/>
  <c r="AU166" i="6"/>
  <c r="BD165" i="6"/>
  <c r="BC165" i="6"/>
  <c r="BB165" i="6"/>
  <c r="BA165" i="6"/>
  <c r="AZ165" i="6"/>
  <c r="AY165" i="6"/>
  <c r="AX165" i="6"/>
  <c r="AW165" i="6"/>
  <c r="AV165" i="6"/>
  <c r="AU165" i="6"/>
  <c r="BD164" i="6"/>
  <c r="BC164" i="6"/>
  <c r="BB164" i="6"/>
  <c r="BA164" i="6"/>
  <c r="AZ164" i="6"/>
  <c r="AY164" i="6"/>
  <c r="AX164" i="6"/>
  <c r="AW164" i="6"/>
  <c r="AV164" i="6"/>
  <c r="AU164" i="6"/>
  <c r="BD163" i="6"/>
  <c r="BC163" i="6"/>
  <c r="BB163" i="6"/>
  <c r="BA163" i="6"/>
  <c r="AZ163" i="6"/>
  <c r="AY163" i="6"/>
  <c r="AX163" i="6"/>
  <c r="AW163" i="6"/>
  <c r="AV163" i="6"/>
  <c r="AU163" i="6"/>
  <c r="BD162" i="6"/>
  <c r="BC162" i="6"/>
  <c r="BB162" i="6"/>
  <c r="BA162" i="6"/>
  <c r="AZ162" i="6"/>
  <c r="AY162" i="6"/>
  <c r="AX162" i="6"/>
  <c r="AW162" i="6"/>
  <c r="AV162" i="6"/>
  <c r="AU162" i="6"/>
  <c r="BD161" i="6"/>
  <c r="BC161" i="6"/>
  <c r="BB161" i="6"/>
  <c r="BA161" i="6"/>
  <c r="AZ161" i="6"/>
  <c r="AY161" i="6"/>
  <c r="AX161" i="6"/>
  <c r="AW161" i="6"/>
  <c r="AV161" i="6"/>
  <c r="AU161" i="6"/>
  <c r="BD160" i="6"/>
  <c r="BC160" i="6"/>
  <c r="BB160" i="6"/>
  <c r="BA160" i="6"/>
  <c r="AZ160" i="6"/>
  <c r="AY160" i="6"/>
  <c r="AX160" i="6"/>
  <c r="AW160" i="6"/>
  <c r="AV160" i="6"/>
  <c r="AU160" i="6"/>
  <c r="BD159" i="6"/>
  <c r="BC159" i="6"/>
  <c r="BB159" i="6"/>
  <c r="BA159" i="6"/>
  <c r="AZ159" i="6"/>
  <c r="AY159" i="6"/>
  <c r="AX159" i="6"/>
  <c r="AW159" i="6"/>
  <c r="AV159" i="6"/>
  <c r="AU159" i="6"/>
  <c r="BD158" i="6"/>
  <c r="BC158" i="6"/>
  <c r="BB158" i="6"/>
  <c r="BA158" i="6"/>
  <c r="AZ158" i="6"/>
  <c r="AY158" i="6"/>
  <c r="AX158" i="6"/>
  <c r="AW158" i="6"/>
  <c r="AV158" i="6"/>
  <c r="AU158" i="6"/>
  <c r="BD157" i="6"/>
  <c r="BC157" i="6"/>
  <c r="BB157" i="6"/>
  <c r="BA157" i="6"/>
  <c r="AZ157" i="6"/>
  <c r="AY157" i="6"/>
  <c r="AX157" i="6"/>
  <c r="AW157" i="6"/>
  <c r="AV157" i="6"/>
  <c r="AU157" i="6"/>
  <c r="BD156" i="6"/>
  <c r="BC156" i="6"/>
  <c r="BB156" i="6"/>
  <c r="BA156" i="6"/>
  <c r="AZ156" i="6"/>
  <c r="AY156" i="6"/>
  <c r="AX156" i="6"/>
  <c r="AW156" i="6"/>
  <c r="AV156" i="6"/>
  <c r="AU156" i="6"/>
  <c r="BD155" i="6"/>
  <c r="BC155" i="6"/>
  <c r="BB155" i="6"/>
  <c r="BA155" i="6"/>
  <c r="AZ155" i="6"/>
  <c r="AY155" i="6"/>
  <c r="AX155" i="6"/>
  <c r="AW155" i="6"/>
  <c r="AV155" i="6"/>
  <c r="AU155" i="6"/>
  <c r="BD154" i="6"/>
  <c r="BC154" i="6"/>
  <c r="BB154" i="6"/>
  <c r="BA154" i="6"/>
  <c r="AZ154" i="6"/>
  <c r="AY154" i="6"/>
  <c r="AX154" i="6"/>
  <c r="AW154" i="6"/>
  <c r="AV154" i="6"/>
  <c r="AU154" i="6"/>
  <c r="BD153" i="6"/>
  <c r="BC153" i="6"/>
  <c r="BB153" i="6"/>
  <c r="BA153" i="6"/>
  <c r="AZ153" i="6"/>
  <c r="AY153" i="6"/>
  <c r="AX153" i="6"/>
  <c r="AW153" i="6"/>
  <c r="AV153" i="6"/>
  <c r="AU153" i="6"/>
  <c r="BD152" i="6"/>
  <c r="BC152" i="6"/>
  <c r="BB152" i="6"/>
  <c r="BA152" i="6"/>
  <c r="AZ152" i="6"/>
  <c r="AY152" i="6"/>
  <c r="AX152" i="6"/>
  <c r="AW152" i="6"/>
  <c r="AV152" i="6"/>
  <c r="AU152" i="6"/>
  <c r="BD151" i="6"/>
  <c r="BC151" i="6"/>
  <c r="BB151" i="6"/>
  <c r="BA151" i="6"/>
  <c r="AZ151" i="6"/>
  <c r="AY151" i="6"/>
  <c r="AX151" i="6"/>
  <c r="AW151" i="6"/>
  <c r="AV151" i="6"/>
  <c r="AU151" i="6"/>
  <c r="BD150" i="6"/>
  <c r="BC150" i="6"/>
  <c r="BB150" i="6"/>
  <c r="BA150" i="6"/>
  <c r="AZ150" i="6"/>
  <c r="AY150" i="6"/>
  <c r="AX150" i="6"/>
  <c r="AW150" i="6"/>
  <c r="AV150" i="6"/>
  <c r="AU150" i="6"/>
  <c r="BD149" i="6"/>
  <c r="BC149" i="6"/>
  <c r="BB149" i="6"/>
  <c r="BA149" i="6"/>
  <c r="AZ149" i="6"/>
  <c r="AY149" i="6"/>
  <c r="AX149" i="6"/>
  <c r="AW149" i="6"/>
  <c r="AV149" i="6"/>
  <c r="AU149" i="6"/>
  <c r="BD148" i="6"/>
  <c r="BC148" i="6"/>
  <c r="BB148" i="6"/>
  <c r="BA148" i="6"/>
  <c r="AZ148" i="6"/>
  <c r="AY148" i="6"/>
  <c r="AX148" i="6"/>
  <c r="AW148" i="6"/>
  <c r="AV148" i="6"/>
  <c r="AU148" i="6"/>
  <c r="BD147" i="6"/>
  <c r="BC147" i="6"/>
  <c r="BB147" i="6"/>
  <c r="BA147" i="6"/>
  <c r="AZ147" i="6"/>
  <c r="AY147" i="6"/>
  <c r="AX147" i="6"/>
  <c r="AW147" i="6"/>
  <c r="AV147" i="6"/>
  <c r="AU147" i="6"/>
  <c r="BD146" i="6"/>
  <c r="BC146" i="6"/>
  <c r="BB146" i="6"/>
  <c r="BA146" i="6"/>
  <c r="AZ146" i="6"/>
  <c r="AY146" i="6"/>
  <c r="AX146" i="6"/>
  <c r="AW146" i="6"/>
  <c r="AV146" i="6"/>
  <c r="AU146" i="6"/>
  <c r="BD145" i="6"/>
  <c r="BC145" i="6"/>
  <c r="BB145" i="6"/>
  <c r="BA145" i="6"/>
  <c r="AZ145" i="6"/>
  <c r="AY145" i="6"/>
  <c r="AX145" i="6"/>
  <c r="AW145" i="6"/>
  <c r="AV145" i="6"/>
  <c r="AU145" i="6"/>
  <c r="BD144" i="6"/>
  <c r="BC144" i="6"/>
  <c r="BB144" i="6"/>
  <c r="BA144" i="6"/>
  <c r="AZ144" i="6"/>
  <c r="AY144" i="6"/>
  <c r="AX144" i="6"/>
  <c r="AW144" i="6"/>
  <c r="AV144" i="6"/>
  <c r="AU144" i="6"/>
  <c r="BD143" i="6"/>
  <c r="BC143" i="6"/>
  <c r="BB143" i="6"/>
  <c r="BA143" i="6"/>
  <c r="AZ143" i="6"/>
  <c r="AY143" i="6"/>
  <c r="AX143" i="6"/>
  <c r="AW143" i="6"/>
  <c r="AV143" i="6"/>
  <c r="AU143" i="6"/>
  <c r="BD142" i="6"/>
  <c r="BC142" i="6"/>
  <c r="BB142" i="6"/>
  <c r="BA142" i="6"/>
  <c r="AZ142" i="6"/>
  <c r="AY142" i="6"/>
  <c r="AX142" i="6"/>
  <c r="AW142" i="6"/>
  <c r="AV142" i="6"/>
  <c r="AU142" i="6"/>
  <c r="BD141" i="6"/>
  <c r="BC141" i="6"/>
  <c r="BB141" i="6"/>
  <c r="BA141" i="6"/>
  <c r="AZ141" i="6"/>
  <c r="AY141" i="6"/>
  <c r="AX141" i="6"/>
  <c r="AW141" i="6"/>
  <c r="AV141" i="6"/>
  <c r="AU141" i="6"/>
  <c r="BD140" i="6"/>
  <c r="BC140" i="6"/>
  <c r="BB140" i="6"/>
  <c r="BA140" i="6"/>
  <c r="AZ140" i="6"/>
  <c r="AY140" i="6"/>
  <c r="AX140" i="6"/>
  <c r="AW140" i="6"/>
  <c r="AV140" i="6"/>
  <c r="AU140" i="6"/>
  <c r="BD139" i="6"/>
  <c r="BC139" i="6"/>
  <c r="BB139" i="6"/>
  <c r="BA139" i="6"/>
  <c r="AZ139" i="6"/>
  <c r="AY139" i="6"/>
  <c r="AX139" i="6"/>
  <c r="AW139" i="6"/>
  <c r="AV139" i="6"/>
  <c r="AU139" i="6"/>
  <c r="BD138" i="6"/>
  <c r="BC138" i="6"/>
  <c r="BB138" i="6"/>
  <c r="BA138" i="6"/>
  <c r="AZ138" i="6"/>
  <c r="AY138" i="6"/>
  <c r="AX138" i="6"/>
  <c r="AW138" i="6"/>
  <c r="AV138" i="6"/>
  <c r="AU138" i="6"/>
  <c r="BD137" i="6"/>
  <c r="BC137" i="6"/>
  <c r="BB137" i="6"/>
  <c r="BA137" i="6"/>
  <c r="AZ137" i="6"/>
  <c r="AY137" i="6"/>
  <c r="AX137" i="6"/>
  <c r="AW137" i="6"/>
  <c r="AV137" i="6"/>
  <c r="AU137" i="6"/>
  <c r="BD136" i="6"/>
  <c r="BC136" i="6"/>
  <c r="BB136" i="6"/>
  <c r="BA136" i="6"/>
  <c r="AZ136" i="6"/>
  <c r="AY136" i="6"/>
  <c r="AX136" i="6"/>
  <c r="AW136" i="6"/>
  <c r="AV136" i="6"/>
  <c r="AU136" i="6"/>
  <c r="BD135" i="6"/>
  <c r="BC135" i="6"/>
  <c r="BB135" i="6"/>
  <c r="BA135" i="6"/>
  <c r="AZ135" i="6"/>
  <c r="AY135" i="6"/>
  <c r="AX135" i="6"/>
  <c r="AW135" i="6"/>
  <c r="AV135" i="6"/>
  <c r="AU135" i="6"/>
  <c r="BD134" i="6"/>
  <c r="BC134" i="6"/>
  <c r="BB134" i="6"/>
  <c r="BA134" i="6"/>
  <c r="AZ134" i="6"/>
  <c r="AY134" i="6"/>
  <c r="AX134" i="6"/>
  <c r="AW134" i="6"/>
  <c r="AV134" i="6"/>
  <c r="AU134" i="6"/>
  <c r="BD133" i="6"/>
  <c r="BC133" i="6"/>
  <c r="BB133" i="6"/>
  <c r="BA133" i="6"/>
  <c r="AZ133" i="6"/>
  <c r="AY133" i="6"/>
  <c r="AX133" i="6"/>
  <c r="AW133" i="6"/>
  <c r="AV133" i="6"/>
  <c r="AU133" i="6"/>
  <c r="BD132" i="6"/>
  <c r="BC132" i="6"/>
  <c r="BB132" i="6"/>
  <c r="BA132" i="6"/>
  <c r="AZ132" i="6"/>
  <c r="AY132" i="6"/>
  <c r="AX132" i="6"/>
  <c r="AW132" i="6"/>
  <c r="AV132" i="6"/>
  <c r="AU132" i="6"/>
  <c r="BD131" i="6"/>
  <c r="BC131" i="6"/>
  <c r="BB131" i="6"/>
  <c r="BA131" i="6"/>
  <c r="AZ131" i="6"/>
  <c r="AY131" i="6"/>
  <c r="AX131" i="6"/>
  <c r="AW131" i="6"/>
  <c r="AV131" i="6"/>
  <c r="AU131" i="6"/>
  <c r="BD130" i="6"/>
  <c r="BC130" i="6"/>
  <c r="BB130" i="6"/>
  <c r="BA130" i="6"/>
  <c r="AZ130" i="6"/>
  <c r="AY130" i="6"/>
  <c r="AX130" i="6"/>
  <c r="AW130" i="6"/>
  <c r="AV130" i="6"/>
  <c r="AU130" i="6"/>
  <c r="BD129" i="6"/>
  <c r="BC129" i="6"/>
  <c r="BB129" i="6"/>
  <c r="BA129" i="6"/>
  <c r="AZ129" i="6"/>
  <c r="AY129" i="6"/>
  <c r="AX129" i="6"/>
  <c r="AW129" i="6"/>
  <c r="AV129" i="6"/>
  <c r="AU129" i="6"/>
  <c r="BD128" i="6"/>
  <c r="BC128" i="6"/>
  <c r="BB128" i="6"/>
  <c r="BA128" i="6"/>
  <c r="AZ128" i="6"/>
  <c r="AY128" i="6"/>
  <c r="AX128" i="6"/>
  <c r="AW128" i="6"/>
  <c r="AV128" i="6"/>
  <c r="AU128" i="6"/>
  <c r="BD127" i="6"/>
  <c r="BC127" i="6"/>
  <c r="BB127" i="6"/>
  <c r="BA127" i="6"/>
  <c r="AZ127" i="6"/>
  <c r="AY127" i="6"/>
  <c r="AX127" i="6"/>
  <c r="AW127" i="6"/>
  <c r="AV127" i="6"/>
  <c r="AU127" i="6"/>
  <c r="BD126" i="6"/>
  <c r="BC126" i="6"/>
  <c r="BB126" i="6"/>
  <c r="BA126" i="6"/>
  <c r="AZ126" i="6"/>
  <c r="AY126" i="6"/>
  <c r="AX126" i="6"/>
  <c r="AW126" i="6"/>
  <c r="AV126" i="6"/>
  <c r="AU126" i="6"/>
  <c r="BD125" i="6"/>
  <c r="BC125" i="6"/>
  <c r="BB125" i="6"/>
  <c r="BA125" i="6"/>
  <c r="AZ125" i="6"/>
  <c r="AY125" i="6"/>
  <c r="AX125" i="6"/>
  <c r="AW125" i="6"/>
  <c r="AV125" i="6"/>
  <c r="AU125" i="6"/>
  <c r="BD124" i="6"/>
  <c r="BC124" i="6"/>
  <c r="BB124" i="6"/>
  <c r="BA124" i="6"/>
  <c r="AZ124" i="6"/>
  <c r="AY124" i="6"/>
  <c r="AX124" i="6"/>
  <c r="AW124" i="6"/>
  <c r="AV124" i="6"/>
  <c r="AU124" i="6"/>
  <c r="BD123" i="6"/>
  <c r="BC123" i="6"/>
  <c r="BB123" i="6"/>
  <c r="BA123" i="6"/>
  <c r="AZ123" i="6"/>
  <c r="AY123" i="6"/>
  <c r="AX123" i="6"/>
  <c r="AW123" i="6"/>
  <c r="AV123" i="6"/>
  <c r="AU123" i="6"/>
  <c r="BD122" i="6"/>
  <c r="BC122" i="6"/>
  <c r="BB122" i="6"/>
  <c r="BA122" i="6"/>
  <c r="AZ122" i="6"/>
  <c r="AY122" i="6"/>
  <c r="AX122" i="6"/>
  <c r="AW122" i="6"/>
  <c r="AV122" i="6"/>
  <c r="AU122" i="6"/>
  <c r="BD121" i="6"/>
  <c r="BC121" i="6"/>
  <c r="BB121" i="6"/>
  <c r="BA121" i="6"/>
  <c r="AZ121" i="6"/>
  <c r="AY121" i="6"/>
  <c r="AX121" i="6"/>
  <c r="AW121" i="6"/>
  <c r="AV121" i="6"/>
  <c r="AU121" i="6"/>
  <c r="BD120" i="6"/>
  <c r="BC120" i="6"/>
  <c r="BB120" i="6"/>
  <c r="BA120" i="6"/>
  <c r="AZ120" i="6"/>
  <c r="AY120" i="6"/>
  <c r="AX120" i="6"/>
  <c r="AW120" i="6"/>
  <c r="AV120" i="6"/>
  <c r="AU120" i="6"/>
  <c r="BD119" i="6"/>
  <c r="BC119" i="6"/>
  <c r="BB119" i="6"/>
  <c r="BA119" i="6"/>
  <c r="AZ119" i="6"/>
  <c r="AY119" i="6"/>
  <c r="AX119" i="6"/>
  <c r="AW119" i="6"/>
  <c r="AV119" i="6"/>
  <c r="AU119" i="6"/>
  <c r="BD118" i="6"/>
  <c r="BC118" i="6"/>
  <c r="BB118" i="6"/>
  <c r="BA118" i="6"/>
  <c r="AZ118" i="6"/>
  <c r="AY118" i="6"/>
  <c r="AX118" i="6"/>
  <c r="AW118" i="6"/>
  <c r="AV118" i="6"/>
  <c r="AU118" i="6"/>
  <c r="BD117" i="6"/>
  <c r="BC117" i="6"/>
  <c r="BB117" i="6"/>
  <c r="BA117" i="6"/>
  <c r="AZ117" i="6"/>
  <c r="AY117" i="6"/>
  <c r="AX117" i="6"/>
  <c r="AW117" i="6"/>
  <c r="AV117" i="6"/>
  <c r="AU117" i="6"/>
  <c r="BD116" i="6"/>
  <c r="BC116" i="6"/>
  <c r="BB116" i="6"/>
  <c r="BA116" i="6"/>
  <c r="AZ116" i="6"/>
  <c r="AY116" i="6"/>
  <c r="AX116" i="6"/>
  <c r="AW116" i="6"/>
  <c r="AV116" i="6"/>
  <c r="AU116" i="6"/>
  <c r="BD115" i="6"/>
  <c r="BC115" i="6"/>
  <c r="BB115" i="6"/>
  <c r="BA115" i="6"/>
  <c r="AZ115" i="6"/>
  <c r="AY115" i="6"/>
  <c r="AX115" i="6"/>
  <c r="AW115" i="6"/>
  <c r="AV115" i="6"/>
  <c r="AU115" i="6"/>
  <c r="BD114" i="6"/>
  <c r="BC114" i="6"/>
  <c r="BB114" i="6"/>
  <c r="BA114" i="6"/>
  <c r="AZ114" i="6"/>
  <c r="AY114" i="6"/>
  <c r="AX114" i="6"/>
  <c r="AW114" i="6"/>
  <c r="AV114" i="6"/>
  <c r="AU114" i="6"/>
  <c r="BD113" i="6"/>
  <c r="BC113" i="6"/>
  <c r="BB113" i="6"/>
  <c r="BA113" i="6"/>
  <c r="AZ113" i="6"/>
  <c r="AY113" i="6"/>
  <c r="AX113" i="6"/>
  <c r="AW113" i="6"/>
  <c r="AV113" i="6"/>
  <c r="AU113" i="6"/>
  <c r="BD112" i="6"/>
  <c r="BC112" i="6"/>
  <c r="BB112" i="6"/>
  <c r="BA112" i="6"/>
  <c r="AZ112" i="6"/>
  <c r="AY112" i="6"/>
  <c r="AX112" i="6"/>
  <c r="AW112" i="6"/>
  <c r="AV112" i="6"/>
  <c r="AU112" i="6"/>
  <c r="BD111" i="6"/>
  <c r="BC111" i="6"/>
  <c r="BB111" i="6"/>
  <c r="BA111" i="6"/>
  <c r="AZ111" i="6"/>
  <c r="AY111" i="6"/>
  <c r="AX111" i="6"/>
  <c r="AW111" i="6"/>
  <c r="AV111" i="6"/>
  <c r="AU111" i="6"/>
  <c r="BD110" i="6"/>
  <c r="BC110" i="6"/>
  <c r="BB110" i="6"/>
  <c r="BA110" i="6"/>
  <c r="AZ110" i="6"/>
  <c r="AY110" i="6"/>
  <c r="AX110" i="6"/>
  <c r="AW110" i="6"/>
  <c r="AV110" i="6"/>
  <c r="AU110" i="6"/>
  <c r="BD109" i="6"/>
  <c r="BC109" i="6"/>
  <c r="BB109" i="6"/>
  <c r="BA109" i="6"/>
  <c r="AZ109" i="6"/>
  <c r="AY109" i="6"/>
  <c r="AX109" i="6"/>
  <c r="AW109" i="6"/>
  <c r="AV109" i="6"/>
  <c r="AU109" i="6"/>
  <c r="BD108" i="6"/>
  <c r="BC108" i="6"/>
  <c r="BB108" i="6"/>
  <c r="BA108" i="6"/>
  <c r="AZ108" i="6"/>
  <c r="AY108" i="6"/>
  <c r="AX108" i="6"/>
  <c r="AW108" i="6"/>
  <c r="AV108" i="6"/>
  <c r="AU108" i="6"/>
  <c r="BD107" i="6"/>
  <c r="BC107" i="6"/>
  <c r="BB107" i="6"/>
  <c r="BA107" i="6"/>
  <c r="AZ107" i="6"/>
  <c r="AY107" i="6"/>
  <c r="AX107" i="6"/>
  <c r="AW107" i="6"/>
  <c r="AV107" i="6"/>
  <c r="AU107" i="6"/>
  <c r="BD106" i="6"/>
  <c r="BC106" i="6"/>
  <c r="BB106" i="6"/>
  <c r="BA106" i="6"/>
  <c r="AZ106" i="6"/>
  <c r="AY106" i="6"/>
  <c r="AX106" i="6"/>
  <c r="AW106" i="6"/>
  <c r="AV106" i="6"/>
  <c r="AU106" i="6"/>
  <c r="BD105" i="6"/>
  <c r="BC105" i="6"/>
  <c r="BB105" i="6"/>
  <c r="BA105" i="6"/>
  <c r="AZ105" i="6"/>
  <c r="AY105" i="6"/>
  <c r="AX105" i="6"/>
  <c r="AW105" i="6"/>
  <c r="AV105" i="6"/>
  <c r="AU105" i="6"/>
  <c r="BD104" i="6"/>
  <c r="BC104" i="6"/>
  <c r="BB104" i="6"/>
  <c r="BA104" i="6"/>
  <c r="AZ104" i="6"/>
  <c r="AY104" i="6"/>
  <c r="AX104" i="6"/>
  <c r="AW104" i="6"/>
  <c r="AV104" i="6"/>
  <c r="AU104" i="6"/>
  <c r="BD103" i="6"/>
  <c r="BC103" i="6"/>
  <c r="BB103" i="6"/>
  <c r="BA103" i="6"/>
  <c r="AZ103" i="6"/>
  <c r="AY103" i="6"/>
  <c r="AX103" i="6"/>
  <c r="AW103" i="6"/>
  <c r="AV103" i="6"/>
  <c r="AU103" i="6"/>
  <c r="BD102" i="6"/>
  <c r="BC102" i="6"/>
  <c r="BB102" i="6"/>
  <c r="BA102" i="6"/>
  <c r="AZ102" i="6"/>
  <c r="AY102" i="6"/>
  <c r="AX102" i="6"/>
  <c r="AW102" i="6"/>
  <c r="AV102" i="6"/>
  <c r="AU102" i="6"/>
  <c r="BD101" i="6"/>
  <c r="BC101" i="6"/>
  <c r="BB101" i="6"/>
  <c r="BA101" i="6"/>
  <c r="AZ101" i="6"/>
  <c r="AY101" i="6"/>
  <c r="AX101" i="6"/>
  <c r="AW101" i="6"/>
  <c r="AV101" i="6"/>
  <c r="AU101" i="6"/>
  <c r="BD100" i="6"/>
  <c r="BC100" i="6"/>
  <c r="BB100" i="6"/>
  <c r="BA100" i="6"/>
  <c r="AZ100" i="6"/>
  <c r="AY100" i="6"/>
  <c r="AX100" i="6"/>
  <c r="AW100" i="6"/>
  <c r="AV100" i="6"/>
  <c r="AU100" i="6"/>
  <c r="BD99" i="6"/>
  <c r="BC99" i="6"/>
  <c r="BB99" i="6"/>
  <c r="BA99" i="6"/>
  <c r="AZ99" i="6"/>
  <c r="AY99" i="6"/>
  <c r="AX99" i="6"/>
  <c r="AW99" i="6"/>
  <c r="AV99" i="6"/>
  <c r="AU99" i="6"/>
  <c r="BD98" i="6"/>
  <c r="BC98" i="6"/>
  <c r="BB98" i="6"/>
  <c r="BA98" i="6"/>
  <c r="AZ98" i="6"/>
  <c r="AY98" i="6"/>
  <c r="AX98" i="6"/>
  <c r="AW98" i="6"/>
  <c r="AV98" i="6"/>
  <c r="AU98" i="6"/>
  <c r="BD97" i="6"/>
  <c r="BC97" i="6"/>
  <c r="BB97" i="6"/>
  <c r="BA97" i="6"/>
  <c r="AZ97" i="6"/>
  <c r="AY97" i="6"/>
  <c r="AX97" i="6"/>
  <c r="AW97" i="6"/>
  <c r="AV97" i="6"/>
  <c r="AU97" i="6"/>
  <c r="BD96" i="6"/>
  <c r="BC96" i="6"/>
  <c r="BB96" i="6"/>
  <c r="BA96" i="6"/>
  <c r="AZ96" i="6"/>
  <c r="AY96" i="6"/>
  <c r="AX96" i="6"/>
  <c r="AW96" i="6"/>
  <c r="AV96" i="6"/>
  <c r="AU96" i="6"/>
  <c r="BD95" i="6"/>
  <c r="BC95" i="6"/>
  <c r="BB95" i="6"/>
  <c r="BA95" i="6"/>
  <c r="AZ95" i="6"/>
  <c r="AY95" i="6"/>
  <c r="AX95" i="6"/>
  <c r="AW95" i="6"/>
  <c r="AV95" i="6"/>
  <c r="AU95" i="6"/>
  <c r="BD94" i="6"/>
  <c r="BC94" i="6"/>
  <c r="BB94" i="6"/>
  <c r="BA94" i="6"/>
  <c r="AZ94" i="6"/>
  <c r="AY94" i="6"/>
  <c r="AX94" i="6"/>
  <c r="AW94" i="6"/>
  <c r="AV94" i="6"/>
  <c r="AU94" i="6"/>
  <c r="BD93" i="6"/>
  <c r="BC93" i="6"/>
  <c r="BB93" i="6"/>
  <c r="BA93" i="6"/>
  <c r="AZ93" i="6"/>
  <c r="AY93" i="6"/>
  <c r="AX93" i="6"/>
  <c r="AW93" i="6"/>
  <c r="AV93" i="6"/>
  <c r="AU93" i="6"/>
  <c r="BD92" i="6"/>
  <c r="BC92" i="6"/>
  <c r="BB92" i="6"/>
  <c r="BA92" i="6"/>
  <c r="AZ92" i="6"/>
  <c r="AY92" i="6"/>
  <c r="AX92" i="6"/>
  <c r="AW92" i="6"/>
  <c r="AV92" i="6"/>
  <c r="AU92" i="6"/>
  <c r="BD91" i="6"/>
  <c r="BC91" i="6"/>
  <c r="BB91" i="6"/>
  <c r="BA91" i="6"/>
  <c r="AZ91" i="6"/>
  <c r="AY91" i="6"/>
  <c r="AX91" i="6"/>
  <c r="AW91" i="6"/>
  <c r="AV91" i="6"/>
  <c r="AU91" i="6"/>
  <c r="BD90" i="6"/>
  <c r="BC90" i="6"/>
  <c r="BB90" i="6"/>
  <c r="BA90" i="6"/>
  <c r="AZ90" i="6"/>
  <c r="AY90" i="6"/>
  <c r="AX90" i="6"/>
  <c r="AW90" i="6"/>
  <c r="AV90" i="6"/>
  <c r="AU90" i="6"/>
  <c r="BD89" i="6"/>
  <c r="BC89" i="6"/>
  <c r="BB89" i="6"/>
  <c r="BA89" i="6"/>
  <c r="AZ89" i="6"/>
  <c r="AY89" i="6"/>
  <c r="AX89" i="6"/>
  <c r="AW89" i="6"/>
  <c r="AV89" i="6"/>
  <c r="AU89" i="6"/>
  <c r="BD88" i="6"/>
  <c r="BC88" i="6"/>
  <c r="BB88" i="6"/>
  <c r="BA88" i="6"/>
  <c r="AZ88" i="6"/>
  <c r="AY88" i="6"/>
  <c r="AX88" i="6"/>
  <c r="AW88" i="6"/>
  <c r="AV88" i="6"/>
  <c r="AU88" i="6"/>
  <c r="BD87" i="6"/>
  <c r="BC87" i="6"/>
  <c r="BB87" i="6"/>
  <c r="BA87" i="6"/>
  <c r="AZ87" i="6"/>
  <c r="AY87" i="6"/>
  <c r="AX87" i="6"/>
  <c r="AW87" i="6"/>
  <c r="AV87" i="6"/>
  <c r="AU87" i="6"/>
  <c r="BD86" i="6"/>
  <c r="BC86" i="6"/>
  <c r="BB86" i="6"/>
  <c r="BA86" i="6"/>
  <c r="AZ86" i="6"/>
  <c r="AY86" i="6"/>
  <c r="AX86" i="6"/>
  <c r="AW86" i="6"/>
  <c r="AV86" i="6"/>
  <c r="AU86" i="6"/>
  <c r="BD85" i="6"/>
  <c r="BC85" i="6"/>
  <c r="BB85" i="6"/>
  <c r="BA85" i="6"/>
  <c r="AZ85" i="6"/>
  <c r="AY85" i="6"/>
  <c r="AX85" i="6"/>
  <c r="AW85" i="6"/>
  <c r="AV85" i="6"/>
  <c r="AU85" i="6"/>
  <c r="BD84" i="6"/>
  <c r="BC84" i="6"/>
  <c r="BB84" i="6"/>
  <c r="BA84" i="6"/>
  <c r="AZ84" i="6"/>
  <c r="AY84" i="6"/>
  <c r="AX84" i="6"/>
  <c r="AW84" i="6"/>
  <c r="AV84" i="6"/>
  <c r="AU84" i="6"/>
  <c r="BD83" i="6"/>
  <c r="BC83" i="6"/>
  <c r="BB83" i="6"/>
  <c r="BA83" i="6"/>
  <c r="AZ83" i="6"/>
  <c r="AY83" i="6"/>
  <c r="AX83" i="6"/>
  <c r="AW83" i="6"/>
  <c r="AV83" i="6"/>
  <c r="AU83" i="6"/>
  <c r="BD82" i="6"/>
  <c r="BC82" i="6"/>
  <c r="BB82" i="6"/>
  <c r="BA82" i="6"/>
  <c r="AZ82" i="6"/>
  <c r="AY82" i="6"/>
  <c r="AX82" i="6"/>
  <c r="AW82" i="6"/>
  <c r="AV82" i="6"/>
  <c r="AU82" i="6"/>
  <c r="BD81" i="6"/>
  <c r="BC81" i="6"/>
  <c r="BB81" i="6"/>
  <c r="BA81" i="6"/>
  <c r="AZ81" i="6"/>
  <c r="AY81" i="6"/>
  <c r="AX81" i="6"/>
  <c r="AW81" i="6"/>
  <c r="AV81" i="6"/>
  <c r="AU81" i="6"/>
  <c r="BD80" i="6"/>
  <c r="BC80" i="6"/>
  <c r="BB80" i="6"/>
  <c r="BA80" i="6"/>
  <c r="AZ80" i="6"/>
  <c r="AY80" i="6"/>
  <c r="AX80" i="6"/>
  <c r="AW80" i="6"/>
  <c r="AV80" i="6"/>
  <c r="AU80" i="6"/>
  <c r="BD79" i="6"/>
  <c r="BC79" i="6"/>
  <c r="BB79" i="6"/>
  <c r="BA79" i="6"/>
  <c r="AZ79" i="6"/>
  <c r="AY79" i="6"/>
  <c r="AX79" i="6"/>
  <c r="AW79" i="6"/>
  <c r="AV79" i="6"/>
  <c r="AU79" i="6"/>
  <c r="BD78" i="6"/>
  <c r="BC78" i="6"/>
  <c r="BB78" i="6"/>
  <c r="BA78" i="6"/>
  <c r="AZ78" i="6"/>
  <c r="AY78" i="6"/>
  <c r="AX78" i="6"/>
  <c r="AW78" i="6"/>
  <c r="AV78" i="6"/>
  <c r="AU78" i="6"/>
  <c r="BD77" i="6"/>
  <c r="BC77" i="6"/>
  <c r="BB77" i="6"/>
  <c r="BA77" i="6"/>
  <c r="AZ77" i="6"/>
  <c r="AY77" i="6"/>
  <c r="AX77" i="6"/>
  <c r="AW77" i="6"/>
  <c r="AV77" i="6"/>
  <c r="AU77" i="6"/>
  <c r="BD76" i="6"/>
  <c r="BC76" i="6"/>
  <c r="BB76" i="6"/>
  <c r="BA76" i="6"/>
  <c r="AZ76" i="6"/>
  <c r="AY76" i="6"/>
  <c r="AX76" i="6"/>
  <c r="AW76" i="6"/>
  <c r="AV76" i="6"/>
  <c r="AU76" i="6"/>
  <c r="BD75" i="6"/>
  <c r="BC75" i="6"/>
  <c r="BB75" i="6"/>
  <c r="BA75" i="6"/>
  <c r="AZ75" i="6"/>
  <c r="AY75" i="6"/>
  <c r="AX75" i="6"/>
  <c r="AW75" i="6"/>
  <c r="AV75" i="6"/>
  <c r="AU75" i="6"/>
  <c r="BD74" i="6"/>
  <c r="BC74" i="6"/>
  <c r="BB74" i="6"/>
  <c r="BA74" i="6"/>
  <c r="AZ74" i="6"/>
  <c r="AY74" i="6"/>
  <c r="AX74" i="6"/>
  <c r="AW74" i="6"/>
  <c r="AV74" i="6"/>
  <c r="AU74" i="6"/>
  <c r="BD73" i="6"/>
  <c r="BC73" i="6"/>
  <c r="BB73" i="6"/>
  <c r="BA73" i="6"/>
  <c r="AZ73" i="6"/>
  <c r="AY73" i="6"/>
  <c r="AX73" i="6"/>
  <c r="AW73" i="6"/>
  <c r="AV73" i="6"/>
  <c r="AU73" i="6"/>
  <c r="BD72" i="6"/>
  <c r="BC72" i="6"/>
  <c r="BB72" i="6"/>
  <c r="BA72" i="6"/>
  <c r="AZ72" i="6"/>
  <c r="AY72" i="6"/>
  <c r="AX72" i="6"/>
  <c r="AW72" i="6"/>
  <c r="AV72" i="6"/>
  <c r="AU72" i="6"/>
  <c r="BD71" i="6"/>
  <c r="BC71" i="6"/>
  <c r="BB71" i="6"/>
  <c r="BA71" i="6"/>
  <c r="AZ71" i="6"/>
  <c r="AY71" i="6"/>
  <c r="AX71" i="6"/>
  <c r="AW71" i="6"/>
  <c r="AV71" i="6"/>
  <c r="AU71" i="6"/>
  <c r="BD70" i="6"/>
  <c r="BC70" i="6"/>
  <c r="BB70" i="6"/>
  <c r="BA70" i="6"/>
  <c r="AZ70" i="6"/>
  <c r="AY70" i="6"/>
  <c r="AX70" i="6"/>
  <c r="AW70" i="6"/>
  <c r="AV70" i="6"/>
  <c r="AU70" i="6"/>
  <c r="BD69" i="6"/>
  <c r="BC69" i="6"/>
  <c r="BB69" i="6"/>
  <c r="BA69" i="6"/>
  <c r="AZ69" i="6"/>
  <c r="AY69" i="6"/>
  <c r="AX69" i="6"/>
  <c r="AW69" i="6"/>
  <c r="AV69" i="6"/>
  <c r="AU69" i="6"/>
  <c r="BD68" i="6"/>
  <c r="BC68" i="6"/>
  <c r="BB68" i="6"/>
  <c r="BA68" i="6"/>
  <c r="AZ68" i="6"/>
  <c r="AY68" i="6"/>
  <c r="AX68" i="6"/>
  <c r="AW68" i="6"/>
  <c r="AV68" i="6"/>
  <c r="AU68" i="6"/>
  <c r="BD67" i="6"/>
  <c r="BC67" i="6"/>
  <c r="BB67" i="6"/>
  <c r="BA67" i="6"/>
  <c r="AZ67" i="6"/>
  <c r="AY67" i="6"/>
  <c r="AX67" i="6"/>
  <c r="AW67" i="6"/>
  <c r="AV67" i="6"/>
  <c r="AU67" i="6"/>
  <c r="BD66" i="6"/>
  <c r="BC66" i="6"/>
  <c r="BB66" i="6"/>
  <c r="BA66" i="6"/>
  <c r="AZ66" i="6"/>
  <c r="AY66" i="6"/>
  <c r="AX66" i="6"/>
  <c r="AW66" i="6"/>
  <c r="AV66" i="6"/>
  <c r="AU66" i="6"/>
  <c r="BD65" i="6"/>
  <c r="BC65" i="6"/>
  <c r="BB65" i="6"/>
  <c r="BA65" i="6"/>
  <c r="AZ65" i="6"/>
  <c r="AY65" i="6"/>
  <c r="AX65" i="6"/>
  <c r="AW65" i="6"/>
  <c r="AV65" i="6"/>
  <c r="AU65" i="6"/>
  <c r="BD64" i="6"/>
  <c r="BC64" i="6"/>
  <c r="BB64" i="6"/>
  <c r="BA64" i="6"/>
  <c r="AZ64" i="6"/>
  <c r="AY64" i="6"/>
  <c r="AX64" i="6"/>
  <c r="AW64" i="6"/>
  <c r="AV64" i="6"/>
  <c r="AU64" i="6"/>
  <c r="BD63" i="6"/>
  <c r="BC63" i="6"/>
  <c r="BB63" i="6"/>
  <c r="BA63" i="6"/>
  <c r="AZ63" i="6"/>
  <c r="AY63" i="6"/>
  <c r="AX63" i="6"/>
  <c r="AW63" i="6"/>
  <c r="AV63" i="6"/>
  <c r="AU63" i="6"/>
  <c r="BD62" i="6"/>
  <c r="BC62" i="6"/>
  <c r="BB62" i="6"/>
  <c r="BA62" i="6"/>
  <c r="AZ62" i="6"/>
  <c r="AY62" i="6"/>
  <c r="AX62" i="6"/>
  <c r="AW62" i="6"/>
  <c r="AV62" i="6"/>
  <c r="AU62" i="6"/>
  <c r="BD61" i="6"/>
  <c r="BC61" i="6"/>
  <c r="BB61" i="6"/>
  <c r="BA61" i="6"/>
  <c r="AZ61" i="6"/>
  <c r="AY61" i="6"/>
  <c r="AX61" i="6"/>
  <c r="AW61" i="6"/>
  <c r="AV61" i="6"/>
  <c r="AU61" i="6"/>
  <c r="BD60" i="6"/>
  <c r="BC60" i="6"/>
  <c r="BB60" i="6"/>
  <c r="BA60" i="6"/>
  <c r="AZ60" i="6"/>
  <c r="AY60" i="6"/>
  <c r="AX60" i="6"/>
  <c r="AW60" i="6"/>
  <c r="AV60" i="6"/>
  <c r="AU60" i="6"/>
  <c r="BD59" i="6"/>
  <c r="BC59" i="6"/>
  <c r="BB59" i="6"/>
  <c r="BA59" i="6"/>
  <c r="AZ59" i="6"/>
  <c r="AY59" i="6"/>
  <c r="AX59" i="6"/>
  <c r="AW59" i="6"/>
  <c r="AV59" i="6"/>
  <c r="AU59" i="6"/>
  <c r="BD58" i="6"/>
  <c r="BC58" i="6"/>
  <c r="BB58" i="6"/>
  <c r="BA58" i="6"/>
  <c r="AZ58" i="6"/>
  <c r="AY58" i="6"/>
  <c r="AX58" i="6"/>
  <c r="AW58" i="6"/>
  <c r="AV58" i="6"/>
  <c r="AU58" i="6"/>
  <c r="BD57" i="6"/>
  <c r="BC57" i="6"/>
  <c r="BB57" i="6"/>
  <c r="BA57" i="6"/>
  <c r="AZ57" i="6"/>
  <c r="AY57" i="6"/>
  <c r="AX57" i="6"/>
  <c r="AW57" i="6"/>
  <c r="AV57" i="6"/>
  <c r="AU57" i="6"/>
  <c r="BD56" i="6"/>
  <c r="BC56" i="6"/>
  <c r="BB56" i="6"/>
  <c r="BA56" i="6"/>
  <c r="AZ56" i="6"/>
  <c r="AY56" i="6"/>
  <c r="AX56" i="6"/>
  <c r="AW56" i="6"/>
  <c r="AV56" i="6"/>
  <c r="AU56" i="6"/>
  <c r="BD55" i="6"/>
  <c r="BC55" i="6"/>
  <c r="BB55" i="6"/>
  <c r="BA55" i="6"/>
  <c r="AZ55" i="6"/>
  <c r="AY55" i="6"/>
  <c r="AX55" i="6"/>
  <c r="AW55" i="6"/>
  <c r="AV55" i="6"/>
  <c r="AU55" i="6"/>
  <c r="BD54" i="6"/>
  <c r="BC54" i="6"/>
  <c r="BB54" i="6"/>
  <c r="BA54" i="6"/>
  <c r="AZ54" i="6"/>
  <c r="AY54" i="6"/>
  <c r="AX54" i="6"/>
  <c r="AW54" i="6"/>
  <c r="AV54" i="6"/>
  <c r="AU54" i="6"/>
  <c r="BD53" i="6"/>
  <c r="BC53" i="6"/>
  <c r="BB53" i="6"/>
  <c r="BA53" i="6"/>
  <c r="AZ53" i="6"/>
  <c r="AY53" i="6"/>
  <c r="AX53" i="6"/>
  <c r="AW53" i="6"/>
  <c r="AV53" i="6"/>
  <c r="AU53" i="6"/>
  <c r="BD52" i="6"/>
  <c r="BC52" i="6"/>
  <c r="BB52" i="6"/>
  <c r="BA52" i="6"/>
  <c r="AZ52" i="6"/>
  <c r="AY52" i="6"/>
  <c r="AX52" i="6"/>
  <c r="AW52" i="6"/>
  <c r="AV52" i="6"/>
  <c r="AU52" i="6"/>
  <c r="BD51" i="6"/>
  <c r="BC51" i="6"/>
  <c r="BB51" i="6"/>
  <c r="BA51" i="6"/>
  <c r="AZ51" i="6"/>
  <c r="AY51" i="6"/>
  <c r="AX51" i="6"/>
  <c r="AW51" i="6"/>
  <c r="AV51" i="6"/>
  <c r="AU51" i="6"/>
  <c r="BD50" i="6"/>
  <c r="BC50" i="6"/>
  <c r="BB50" i="6"/>
  <c r="BA50" i="6"/>
  <c r="AZ50" i="6"/>
  <c r="AY50" i="6"/>
  <c r="AX50" i="6"/>
  <c r="AW50" i="6"/>
  <c r="AV50" i="6"/>
  <c r="AU50" i="6"/>
  <c r="BD49" i="6"/>
  <c r="BC49" i="6"/>
  <c r="BB49" i="6"/>
  <c r="BA49" i="6"/>
  <c r="AZ49" i="6"/>
  <c r="AY49" i="6"/>
  <c r="AX49" i="6"/>
  <c r="AW49" i="6"/>
  <c r="AV49" i="6"/>
  <c r="AU49" i="6"/>
  <c r="BD48" i="6"/>
  <c r="BC48" i="6"/>
  <c r="BB48" i="6"/>
  <c r="BA48" i="6"/>
  <c r="AZ48" i="6"/>
  <c r="AY48" i="6"/>
  <c r="AX48" i="6"/>
  <c r="AW48" i="6"/>
  <c r="AV48" i="6"/>
  <c r="AU48" i="6"/>
  <c r="BD47" i="6"/>
  <c r="BC47" i="6"/>
  <c r="BB47" i="6"/>
  <c r="BA47" i="6"/>
  <c r="AZ47" i="6"/>
  <c r="AY47" i="6"/>
  <c r="AX47" i="6"/>
  <c r="AW47" i="6"/>
  <c r="AV47" i="6"/>
  <c r="AU47" i="6"/>
  <c r="BD46" i="6"/>
  <c r="BC46" i="6"/>
  <c r="BB46" i="6"/>
  <c r="BA46" i="6"/>
  <c r="AZ46" i="6"/>
  <c r="AY46" i="6"/>
  <c r="AX46" i="6"/>
  <c r="AW46" i="6"/>
  <c r="AV46" i="6"/>
  <c r="AU46" i="6"/>
  <c r="BD45" i="6"/>
  <c r="BC45" i="6"/>
  <c r="BB45" i="6"/>
  <c r="BA45" i="6"/>
  <c r="AZ45" i="6"/>
  <c r="AY45" i="6"/>
  <c r="AX45" i="6"/>
  <c r="AW45" i="6"/>
  <c r="AV45" i="6"/>
  <c r="AU45" i="6"/>
  <c r="BD44" i="6"/>
  <c r="BC44" i="6"/>
  <c r="BB44" i="6"/>
  <c r="BA44" i="6"/>
  <c r="AZ44" i="6"/>
  <c r="AY44" i="6"/>
  <c r="AX44" i="6"/>
  <c r="AW44" i="6"/>
  <c r="AV44" i="6"/>
  <c r="AU44" i="6"/>
  <c r="BD43" i="6"/>
  <c r="BC43" i="6"/>
  <c r="BB43" i="6"/>
  <c r="BA43" i="6"/>
  <c r="AZ43" i="6"/>
  <c r="AY43" i="6"/>
  <c r="AX43" i="6"/>
  <c r="AW43" i="6"/>
  <c r="AV43" i="6"/>
  <c r="AU43" i="6"/>
  <c r="BD42" i="6"/>
  <c r="BC42" i="6"/>
  <c r="BB42" i="6"/>
  <c r="BA42" i="6"/>
  <c r="AZ42" i="6"/>
  <c r="AY42" i="6"/>
  <c r="AX42" i="6"/>
  <c r="AW42" i="6"/>
  <c r="AV42" i="6"/>
  <c r="AU42" i="6"/>
  <c r="BD41" i="6"/>
  <c r="BC41" i="6"/>
  <c r="BB41" i="6"/>
  <c r="BA41" i="6"/>
  <c r="AZ41" i="6"/>
  <c r="AY41" i="6"/>
  <c r="AX41" i="6"/>
  <c r="AW41" i="6"/>
  <c r="AV41" i="6"/>
  <c r="AU41" i="6"/>
  <c r="BD40" i="6"/>
  <c r="BC40" i="6"/>
  <c r="BB40" i="6"/>
  <c r="BA40" i="6"/>
  <c r="AZ40" i="6"/>
  <c r="AY40" i="6"/>
  <c r="AX40" i="6"/>
  <c r="AW40" i="6"/>
  <c r="AV40" i="6"/>
  <c r="AU40" i="6"/>
  <c r="BD39" i="6"/>
  <c r="BC39" i="6"/>
  <c r="BB39" i="6"/>
  <c r="BA39" i="6"/>
  <c r="AZ39" i="6"/>
  <c r="AY39" i="6"/>
  <c r="AX39" i="6"/>
  <c r="AW39" i="6"/>
  <c r="AV39" i="6"/>
  <c r="AU39" i="6"/>
  <c r="BD38" i="6"/>
  <c r="BC38" i="6"/>
  <c r="BB38" i="6"/>
  <c r="BA38" i="6"/>
  <c r="AZ38" i="6"/>
  <c r="AY38" i="6"/>
  <c r="AX38" i="6"/>
  <c r="AW38" i="6"/>
  <c r="AV38" i="6"/>
  <c r="AU38" i="6"/>
  <c r="BD37" i="6"/>
  <c r="BC37" i="6"/>
  <c r="BB37" i="6"/>
  <c r="BA37" i="6"/>
  <c r="AZ37" i="6"/>
  <c r="AY37" i="6"/>
  <c r="AX37" i="6"/>
  <c r="AW37" i="6"/>
  <c r="AV37" i="6"/>
  <c r="AU37" i="6"/>
  <c r="BD36" i="6"/>
  <c r="BC36" i="6"/>
  <c r="BB36" i="6"/>
  <c r="BA36" i="6"/>
  <c r="AZ36" i="6"/>
  <c r="AY36" i="6"/>
  <c r="AX36" i="6"/>
  <c r="AW36" i="6"/>
  <c r="AV36" i="6"/>
  <c r="AU36" i="6"/>
  <c r="BD35" i="6"/>
  <c r="BC35" i="6"/>
  <c r="BB35" i="6"/>
  <c r="BA35" i="6"/>
  <c r="AZ35" i="6"/>
  <c r="AY35" i="6"/>
  <c r="AX35" i="6"/>
  <c r="AW35" i="6"/>
  <c r="AV35" i="6"/>
  <c r="AU35" i="6"/>
  <c r="BD34" i="6"/>
  <c r="BC34" i="6"/>
  <c r="BB34" i="6"/>
  <c r="BA34" i="6"/>
  <c r="AZ34" i="6"/>
  <c r="AY34" i="6"/>
  <c r="AX34" i="6"/>
  <c r="AW34" i="6"/>
  <c r="AV34" i="6"/>
  <c r="AU34" i="6"/>
  <c r="BD33" i="6"/>
  <c r="BC33" i="6"/>
  <c r="BB33" i="6"/>
  <c r="BA33" i="6"/>
  <c r="AZ33" i="6"/>
  <c r="AY33" i="6"/>
  <c r="AX33" i="6"/>
  <c r="AW33" i="6"/>
  <c r="AV33" i="6"/>
  <c r="AU33" i="6"/>
  <c r="BD32" i="6"/>
  <c r="BC32" i="6"/>
  <c r="BB32" i="6"/>
  <c r="BA32" i="6"/>
  <c r="AZ32" i="6"/>
  <c r="AY32" i="6"/>
  <c r="AX32" i="6"/>
  <c r="AW32" i="6"/>
  <c r="AV32" i="6"/>
  <c r="AU32" i="6"/>
  <c r="BD31" i="6"/>
  <c r="BC31" i="6"/>
  <c r="BB31" i="6"/>
  <c r="BA31" i="6"/>
  <c r="AZ31" i="6"/>
  <c r="AY31" i="6"/>
  <c r="AX31" i="6"/>
  <c r="AW31" i="6"/>
  <c r="AV31" i="6"/>
  <c r="AU31" i="6"/>
  <c r="BD30" i="6"/>
  <c r="BC30" i="6"/>
  <c r="BB30" i="6"/>
  <c r="BA30" i="6"/>
  <c r="AZ30" i="6"/>
  <c r="AY30" i="6"/>
  <c r="AX30" i="6"/>
  <c r="AW30" i="6"/>
  <c r="AV30" i="6"/>
  <c r="AU30" i="6"/>
  <c r="BD29" i="6"/>
  <c r="BC29" i="6"/>
  <c r="BB29" i="6"/>
  <c r="BA29" i="6"/>
  <c r="AZ29" i="6"/>
  <c r="AY29" i="6"/>
  <c r="AX29" i="6"/>
  <c r="AW29" i="6"/>
  <c r="AV29" i="6"/>
  <c r="AU29" i="6"/>
  <c r="BD28" i="6"/>
  <c r="BC28" i="6"/>
  <c r="BB28" i="6"/>
  <c r="BA28" i="6"/>
  <c r="AZ28" i="6"/>
  <c r="AY28" i="6"/>
  <c r="AX28" i="6"/>
  <c r="AW28" i="6"/>
  <c r="AV28" i="6"/>
  <c r="AU28" i="6"/>
  <c r="BD27" i="6"/>
  <c r="BC27" i="6"/>
  <c r="BB27" i="6"/>
  <c r="BA27" i="6"/>
  <c r="AZ27" i="6"/>
  <c r="AY27" i="6"/>
  <c r="AX27" i="6"/>
  <c r="AW27" i="6"/>
  <c r="AV27" i="6"/>
  <c r="AU27" i="6"/>
  <c r="BD26" i="6"/>
  <c r="BC26" i="6"/>
  <c r="BB26" i="6"/>
  <c r="BA26" i="6"/>
  <c r="AZ26" i="6"/>
  <c r="AY26" i="6"/>
  <c r="AX26" i="6"/>
  <c r="AW26" i="6"/>
  <c r="AV26" i="6"/>
  <c r="AU26" i="6"/>
  <c r="BD25" i="6"/>
  <c r="BC25" i="6"/>
  <c r="BB25" i="6"/>
  <c r="BA25" i="6"/>
  <c r="AZ25" i="6"/>
  <c r="AY25" i="6"/>
  <c r="AX25" i="6"/>
  <c r="AW25" i="6"/>
  <c r="AV25" i="6"/>
  <c r="AU25" i="6"/>
  <c r="BD24" i="6"/>
  <c r="BC24" i="6"/>
  <c r="BB24" i="6"/>
  <c r="BA24" i="6"/>
  <c r="AZ24" i="6"/>
  <c r="AY24" i="6"/>
  <c r="AX24" i="6"/>
  <c r="AW24" i="6"/>
  <c r="AV24" i="6"/>
  <c r="AU24" i="6"/>
  <c r="BD23" i="6"/>
  <c r="BC23" i="6"/>
  <c r="BB23" i="6"/>
  <c r="BA23" i="6"/>
  <c r="AZ23" i="6"/>
  <c r="AY23" i="6"/>
  <c r="AX23" i="6"/>
  <c r="AW23" i="6"/>
  <c r="AV23" i="6"/>
  <c r="AU23" i="6"/>
  <c r="BD22" i="6"/>
  <c r="BC22" i="6"/>
  <c r="BB22" i="6"/>
  <c r="BA22" i="6"/>
  <c r="AZ22" i="6"/>
  <c r="AY22" i="6"/>
  <c r="AX22" i="6"/>
  <c r="AW22" i="6"/>
  <c r="AV22" i="6"/>
  <c r="AU22" i="6"/>
  <c r="BD21" i="6"/>
  <c r="BC21" i="6"/>
  <c r="BB21" i="6"/>
  <c r="BA21" i="6"/>
  <c r="AZ21" i="6"/>
  <c r="AY21" i="6"/>
  <c r="AX21" i="6"/>
  <c r="AW21" i="6"/>
  <c r="AV21" i="6"/>
  <c r="AU21" i="6"/>
  <c r="BD20" i="6"/>
  <c r="BC20" i="6"/>
  <c r="BB20" i="6"/>
  <c r="BA20" i="6"/>
  <c r="AZ20" i="6"/>
  <c r="AY20" i="6"/>
  <c r="AX20" i="6"/>
  <c r="AW20" i="6"/>
  <c r="AV20" i="6"/>
  <c r="AU20" i="6"/>
  <c r="BD19" i="6"/>
  <c r="BC19" i="6"/>
  <c r="BB19" i="6"/>
  <c r="BA19" i="6"/>
  <c r="AZ19" i="6"/>
  <c r="AY19" i="6"/>
  <c r="AX19" i="6"/>
  <c r="AW19" i="6"/>
  <c r="AV19" i="6"/>
  <c r="AU19" i="6"/>
  <c r="BD18" i="6"/>
  <c r="BC18" i="6"/>
  <c r="BB18" i="6"/>
  <c r="BA18" i="6"/>
  <c r="AZ18" i="6"/>
  <c r="AY18" i="6"/>
  <c r="AX18" i="6"/>
  <c r="AW18" i="6"/>
  <c r="AV18" i="6"/>
  <c r="AU18" i="6"/>
  <c r="BD17" i="6"/>
  <c r="BC17" i="6"/>
  <c r="BB17" i="6"/>
  <c r="BA17" i="6"/>
  <c r="AZ17" i="6"/>
  <c r="AY17" i="6"/>
  <c r="AX17" i="6"/>
  <c r="AW17" i="6"/>
  <c r="AV17" i="6"/>
  <c r="AU17" i="6"/>
  <c r="BD16" i="6"/>
  <c r="BC16" i="6"/>
  <c r="BB16" i="6"/>
  <c r="BA16" i="6"/>
  <c r="AZ16" i="6"/>
  <c r="AY16" i="6"/>
  <c r="AX16" i="6"/>
  <c r="AW16" i="6"/>
  <c r="AV16" i="6"/>
  <c r="AU16" i="6"/>
  <c r="BD15" i="6"/>
  <c r="BC15" i="6"/>
  <c r="BB15" i="6"/>
  <c r="BA15" i="6"/>
  <c r="AZ15" i="6"/>
  <c r="AY15" i="6"/>
  <c r="AX15" i="6"/>
  <c r="AW15" i="6"/>
  <c r="AV15" i="6"/>
  <c r="AU15" i="6"/>
  <c r="BD14" i="6"/>
  <c r="BC14" i="6"/>
  <c r="BB14" i="6"/>
  <c r="BA14" i="6"/>
  <c r="AZ14" i="6"/>
  <c r="AY14" i="6"/>
  <c r="AX14" i="6"/>
  <c r="AW14" i="6"/>
  <c r="AV14" i="6"/>
  <c r="AU14" i="6"/>
  <c r="BD13" i="6"/>
  <c r="BC13" i="6"/>
  <c r="BB13" i="6"/>
  <c r="BA13" i="6"/>
  <c r="AZ13" i="6"/>
  <c r="AY13" i="6"/>
  <c r="AX13" i="6"/>
  <c r="AW13" i="6"/>
  <c r="AV13" i="6"/>
  <c r="AU13" i="6"/>
  <c r="BD12" i="6"/>
  <c r="BC12" i="6"/>
  <c r="BB12" i="6"/>
  <c r="BA12" i="6"/>
  <c r="AZ12" i="6"/>
  <c r="AY12" i="6"/>
  <c r="AX12" i="6"/>
  <c r="AW12" i="6"/>
  <c r="AV12" i="6"/>
  <c r="AU12" i="6"/>
  <c r="BD11" i="6"/>
  <c r="BC11" i="6"/>
  <c r="BB11" i="6"/>
  <c r="BA11" i="6"/>
  <c r="AZ11" i="6"/>
  <c r="AY11" i="6"/>
  <c r="AX11" i="6"/>
  <c r="AW11" i="6"/>
  <c r="AV11" i="6"/>
  <c r="AU11" i="6"/>
  <c r="BD10" i="6"/>
  <c r="BC10" i="6"/>
  <c r="BB10" i="6"/>
  <c r="BA10" i="6"/>
  <c r="AZ10" i="6"/>
  <c r="AY10" i="6"/>
  <c r="AX10" i="6"/>
  <c r="AW10" i="6"/>
  <c r="AV10" i="6"/>
  <c r="AU10" i="6"/>
  <c r="BD9" i="6"/>
  <c r="BC9" i="6"/>
  <c r="BB9" i="6"/>
  <c r="BA9" i="6"/>
  <c r="AZ9" i="6"/>
  <c r="AY9" i="6"/>
  <c r="AX9" i="6"/>
  <c r="AW9" i="6"/>
  <c r="AV9" i="6"/>
  <c r="AU9" i="6"/>
  <c r="BD8" i="6"/>
  <c r="BC8" i="6"/>
  <c r="BB8" i="6"/>
  <c r="BA8" i="6"/>
  <c r="AZ8" i="6"/>
  <c r="AY8" i="6"/>
  <c r="AX8" i="6"/>
  <c r="AW8" i="6"/>
  <c r="AV8" i="6"/>
  <c r="AU8" i="6"/>
  <c r="BD7" i="6"/>
  <c r="BC7" i="6"/>
  <c r="BB7" i="6"/>
  <c r="BA7" i="6"/>
  <c r="AZ7" i="6"/>
  <c r="AY7" i="6"/>
  <c r="AX7" i="6"/>
  <c r="AW7" i="6"/>
  <c r="AV7" i="6"/>
  <c r="AU7" i="6"/>
  <c r="BD6" i="6"/>
  <c r="BC6" i="6"/>
  <c r="BB6" i="6"/>
  <c r="BA6" i="6"/>
  <c r="AZ6" i="6"/>
  <c r="AY6" i="6"/>
  <c r="AX6" i="6"/>
  <c r="AW6" i="6"/>
  <c r="AV6" i="6"/>
  <c r="AU6" i="6"/>
  <c r="BD5" i="6"/>
  <c r="BC5" i="6"/>
  <c r="BB5" i="6"/>
  <c r="BA5" i="6"/>
  <c r="AZ5" i="6"/>
  <c r="AY5" i="6"/>
  <c r="AX5" i="6"/>
  <c r="AW5" i="6"/>
  <c r="AV5" i="6"/>
  <c r="AU5" i="6"/>
  <c r="BD4" i="6"/>
  <c r="BC4" i="6"/>
  <c r="BB4" i="6"/>
  <c r="BA4" i="6"/>
  <c r="AZ4" i="6"/>
  <c r="AY4" i="6"/>
  <c r="AX4" i="6"/>
  <c r="AW4" i="6"/>
  <c r="AV4" i="6"/>
  <c r="AU4" i="6"/>
  <c r="BD3" i="6"/>
  <c r="BC3" i="6"/>
  <c r="BB3" i="6"/>
  <c r="BA3" i="6"/>
  <c r="AZ3" i="6"/>
  <c r="AY3" i="6"/>
  <c r="AX3" i="6"/>
  <c r="AW3" i="6"/>
  <c r="AV3" i="6"/>
  <c r="AU3" i="6"/>
  <c r="BD2" i="6"/>
  <c r="BC2" i="6"/>
  <c r="BB2" i="6"/>
  <c r="BA2" i="6"/>
  <c r="AZ2" i="6"/>
  <c r="AY2" i="6"/>
  <c r="AX2" i="6"/>
  <c r="AW2" i="6"/>
  <c r="AV2" i="6"/>
  <c r="AU2" i="6"/>
  <c r="AT631" i="6"/>
  <c r="AS631" i="6"/>
  <c r="AR631" i="6"/>
  <c r="AQ631" i="6"/>
  <c r="AP631" i="6"/>
  <c r="AO631" i="6"/>
  <c r="AN631" i="6"/>
  <c r="AM631" i="6"/>
  <c r="AL631" i="6"/>
  <c r="AK631" i="6"/>
  <c r="AJ631" i="6"/>
  <c r="AI631" i="6"/>
  <c r="AH631" i="6"/>
  <c r="AG631" i="6"/>
  <c r="AF631" i="6"/>
  <c r="BN631" i="6" s="1"/>
  <c r="E631" i="14" s="1"/>
  <c r="AE631" i="6"/>
  <c r="BK631" i="6" s="1"/>
  <c r="AD631" i="6"/>
  <c r="AC631" i="6"/>
  <c r="AB631" i="6"/>
  <c r="AA631" i="6"/>
  <c r="AT630" i="6"/>
  <c r="AS630" i="6"/>
  <c r="AR630" i="6"/>
  <c r="AQ630" i="6"/>
  <c r="AP630" i="6"/>
  <c r="AO630" i="6"/>
  <c r="AN630" i="6"/>
  <c r="AM630" i="6"/>
  <c r="AL630" i="6"/>
  <c r="AK630" i="6"/>
  <c r="AJ630" i="6"/>
  <c r="AI630" i="6"/>
  <c r="AH630" i="6"/>
  <c r="AG630" i="6"/>
  <c r="AF630" i="6"/>
  <c r="BN630" i="6" s="1"/>
  <c r="E630" i="14" s="1"/>
  <c r="AE630" i="6"/>
  <c r="BK630" i="6" s="1"/>
  <c r="BO630" i="6" s="1"/>
  <c r="F630" i="14" s="1"/>
  <c r="AD630" i="6"/>
  <c r="AC630" i="6"/>
  <c r="AB630" i="6"/>
  <c r="AA630" i="6"/>
  <c r="AT629" i="6"/>
  <c r="AS629" i="6"/>
  <c r="AR629" i="6"/>
  <c r="AQ629" i="6"/>
  <c r="AP629" i="6"/>
  <c r="AO629" i="6"/>
  <c r="AN629" i="6"/>
  <c r="AM629" i="6"/>
  <c r="AL629" i="6"/>
  <c r="AK629" i="6"/>
  <c r="AJ629" i="6"/>
  <c r="AI629" i="6"/>
  <c r="AH629" i="6"/>
  <c r="AG629" i="6"/>
  <c r="AF629" i="6"/>
  <c r="BN629" i="6" s="1"/>
  <c r="E629" i="14" s="1"/>
  <c r="AE629" i="6"/>
  <c r="BK629" i="6" s="1"/>
  <c r="AD629" i="6"/>
  <c r="AC629" i="6"/>
  <c r="AB629" i="6"/>
  <c r="AA629" i="6"/>
  <c r="AT628" i="6"/>
  <c r="AS628" i="6"/>
  <c r="AR628" i="6"/>
  <c r="AQ628" i="6"/>
  <c r="AP628" i="6"/>
  <c r="AO628" i="6"/>
  <c r="AN628" i="6"/>
  <c r="AM628" i="6"/>
  <c r="AL628" i="6"/>
  <c r="AK628" i="6"/>
  <c r="AJ628" i="6"/>
  <c r="AI628" i="6"/>
  <c r="AH628" i="6"/>
  <c r="AG628" i="6"/>
  <c r="AF628" i="6"/>
  <c r="BN628" i="6" s="1"/>
  <c r="E628" i="14" s="1"/>
  <c r="AE628" i="6"/>
  <c r="BK628" i="6" s="1"/>
  <c r="AD628" i="6"/>
  <c r="AC628" i="6"/>
  <c r="AB628" i="6"/>
  <c r="AA628" i="6"/>
  <c r="AT627" i="6"/>
  <c r="AS627" i="6"/>
  <c r="AR627" i="6"/>
  <c r="AQ627" i="6"/>
  <c r="AP627" i="6"/>
  <c r="AO627" i="6"/>
  <c r="AN627" i="6"/>
  <c r="AM627" i="6"/>
  <c r="AL627" i="6"/>
  <c r="AK627" i="6"/>
  <c r="AJ627" i="6"/>
  <c r="AI627" i="6"/>
  <c r="AH627" i="6"/>
  <c r="AG627" i="6"/>
  <c r="AF627" i="6"/>
  <c r="BN627" i="6" s="1"/>
  <c r="E627" i="14" s="1"/>
  <c r="AE627" i="6"/>
  <c r="BK627" i="6" s="1"/>
  <c r="BO627" i="6" s="1"/>
  <c r="F627" i="14" s="1"/>
  <c r="AD627" i="6"/>
  <c r="AC627" i="6"/>
  <c r="AB627" i="6"/>
  <c r="AA627" i="6"/>
  <c r="AT626" i="6"/>
  <c r="AS626" i="6"/>
  <c r="AR626" i="6"/>
  <c r="AQ626" i="6"/>
  <c r="AP626" i="6"/>
  <c r="AO626" i="6"/>
  <c r="AN626" i="6"/>
  <c r="AM626" i="6"/>
  <c r="AL626" i="6"/>
  <c r="AK626" i="6"/>
  <c r="AJ626" i="6"/>
  <c r="AI626" i="6"/>
  <c r="AH626" i="6"/>
  <c r="AG626" i="6"/>
  <c r="AF626" i="6"/>
  <c r="BN626" i="6" s="1"/>
  <c r="E626" i="14" s="1"/>
  <c r="AE626" i="6"/>
  <c r="BK626" i="6" s="1"/>
  <c r="AD626" i="6"/>
  <c r="AC626" i="6"/>
  <c r="AB626" i="6"/>
  <c r="AA626" i="6"/>
  <c r="AT625" i="6"/>
  <c r="AS625" i="6"/>
  <c r="AR625" i="6"/>
  <c r="AQ625" i="6"/>
  <c r="AP625" i="6"/>
  <c r="AO625" i="6"/>
  <c r="AN625" i="6"/>
  <c r="AM625" i="6"/>
  <c r="AL625" i="6"/>
  <c r="AK625" i="6"/>
  <c r="AJ625" i="6"/>
  <c r="AI625" i="6"/>
  <c r="AH625" i="6"/>
  <c r="AG625" i="6"/>
  <c r="AF625" i="6"/>
  <c r="BN625" i="6" s="1"/>
  <c r="E625" i="14" s="1"/>
  <c r="AE625" i="6"/>
  <c r="BK625" i="6" s="1"/>
  <c r="AD625" i="6"/>
  <c r="AC625" i="6"/>
  <c r="AB625" i="6"/>
  <c r="AA625" i="6"/>
  <c r="AT624" i="6"/>
  <c r="AS624" i="6"/>
  <c r="AR624" i="6"/>
  <c r="AQ624" i="6"/>
  <c r="AP624" i="6"/>
  <c r="AO624" i="6"/>
  <c r="AN624" i="6"/>
  <c r="AM624" i="6"/>
  <c r="AL624" i="6"/>
  <c r="AK624" i="6"/>
  <c r="AJ624" i="6"/>
  <c r="AI624" i="6"/>
  <c r="AH624" i="6"/>
  <c r="AG624" i="6"/>
  <c r="AF624" i="6"/>
  <c r="BN624" i="6" s="1"/>
  <c r="E624" i="14" s="1"/>
  <c r="AE624" i="6"/>
  <c r="BK624" i="6" s="1"/>
  <c r="BO624" i="6" s="1"/>
  <c r="F624" i="14" s="1"/>
  <c r="AD624" i="6"/>
  <c r="AC624" i="6"/>
  <c r="AB624" i="6"/>
  <c r="AA624" i="6"/>
  <c r="AT623" i="6"/>
  <c r="AS623" i="6"/>
  <c r="AR623" i="6"/>
  <c r="AQ623" i="6"/>
  <c r="AP623" i="6"/>
  <c r="AO623" i="6"/>
  <c r="AN623" i="6"/>
  <c r="AM623" i="6"/>
  <c r="AL623" i="6"/>
  <c r="AK623" i="6"/>
  <c r="AJ623" i="6"/>
  <c r="AI623" i="6"/>
  <c r="AH623" i="6"/>
  <c r="AG623" i="6"/>
  <c r="AF623" i="6"/>
  <c r="BN623" i="6" s="1"/>
  <c r="E623" i="14" s="1"/>
  <c r="AE623" i="6"/>
  <c r="BK623" i="6" s="1"/>
  <c r="AD623" i="6"/>
  <c r="AC623" i="6"/>
  <c r="AB623" i="6"/>
  <c r="AA623" i="6"/>
  <c r="AT622" i="6"/>
  <c r="AS622" i="6"/>
  <c r="AR622" i="6"/>
  <c r="AQ622" i="6"/>
  <c r="AP622" i="6"/>
  <c r="AO622" i="6"/>
  <c r="AN622" i="6"/>
  <c r="AM622" i="6"/>
  <c r="AL622" i="6"/>
  <c r="AK622" i="6"/>
  <c r="AJ622" i="6"/>
  <c r="AI622" i="6"/>
  <c r="AH622" i="6"/>
  <c r="AG622" i="6"/>
  <c r="AF622" i="6"/>
  <c r="BN622" i="6" s="1"/>
  <c r="E622" i="14" s="1"/>
  <c r="AE622" i="6"/>
  <c r="BK622" i="6" s="1"/>
  <c r="AD622" i="6"/>
  <c r="AC622" i="6"/>
  <c r="AB622" i="6"/>
  <c r="AA622" i="6"/>
  <c r="AT621" i="6"/>
  <c r="AS621" i="6"/>
  <c r="AR621" i="6"/>
  <c r="AQ621" i="6"/>
  <c r="AP621" i="6"/>
  <c r="AO621" i="6"/>
  <c r="AN621" i="6"/>
  <c r="AM621" i="6"/>
  <c r="AL621" i="6"/>
  <c r="AK621" i="6"/>
  <c r="AJ621" i="6"/>
  <c r="AI621" i="6"/>
  <c r="AH621" i="6"/>
  <c r="AG621" i="6"/>
  <c r="AF621" i="6"/>
  <c r="BN621" i="6" s="1"/>
  <c r="E621" i="14" s="1"/>
  <c r="AE621" i="6"/>
  <c r="BK621" i="6" s="1"/>
  <c r="BO621" i="6" s="1"/>
  <c r="F621" i="14" s="1"/>
  <c r="AD621" i="6"/>
  <c r="AC621" i="6"/>
  <c r="AB621" i="6"/>
  <c r="AA621" i="6"/>
  <c r="AT620" i="6"/>
  <c r="AS620" i="6"/>
  <c r="AR620" i="6"/>
  <c r="AQ620" i="6"/>
  <c r="AP620" i="6"/>
  <c r="AO620" i="6"/>
  <c r="AN620" i="6"/>
  <c r="AM620" i="6"/>
  <c r="AL620" i="6"/>
  <c r="AK620" i="6"/>
  <c r="AJ620" i="6"/>
  <c r="AI620" i="6"/>
  <c r="AH620" i="6"/>
  <c r="AG620" i="6"/>
  <c r="AF620" i="6"/>
  <c r="BN620" i="6" s="1"/>
  <c r="E620" i="14" s="1"/>
  <c r="AE620" i="6"/>
  <c r="BK620" i="6" s="1"/>
  <c r="AD620" i="6"/>
  <c r="AC620" i="6"/>
  <c r="AB620" i="6"/>
  <c r="AA620" i="6"/>
  <c r="AT619" i="6"/>
  <c r="AS619" i="6"/>
  <c r="AR619" i="6"/>
  <c r="AQ619" i="6"/>
  <c r="AP619" i="6"/>
  <c r="AO619" i="6"/>
  <c r="AN619" i="6"/>
  <c r="AM619" i="6"/>
  <c r="AL619" i="6"/>
  <c r="AK619" i="6"/>
  <c r="AJ619" i="6"/>
  <c r="AI619" i="6"/>
  <c r="AH619" i="6"/>
  <c r="AG619" i="6"/>
  <c r="AF619" i="6"/>
  <c r="BN619" i="6" s="1"/>
  <c r="E619" i="14" s="1"/>
  <c r="AE619" i="6"/>
  <c r="BK619" i="6" s="1"/>
  <c r="AD619" i="6"/>
  <c r="AC619" i="6"/>
  <c r="AB619" i="6"/>
  <c r="AA619" i="6"/>
  <c r="AT618" i="6"/>
  <c r="AS618" i="6"/>
  <c r="AR618" i="6"/>
  <c r="AQ618" i="6"/>
  <c r="AP618" i="6"/>
  <c r="AO618" i="6"/>
  <c r="AN618" i="6"/>
  <c r="AM618" i="6"/>
  <c r="AL618" i="6"/>
  <c r="AK618" i="6"/>
  <c r="AJ618" i="6"/>
  <c r="AI618" i="6"/>
  <c r="AH618" i="6"/>
  <c r="AG618" i="6"/>
  <c r="AF618" i="6"/>
  <c r="BN618" i="6" s="1"/>
  <c r="E618" i="14" s="1"/>
  <c r="AE618" i="6"/>
  <c r="BK618" i="6" s="1"/>
  <c r="BO618" i="6" s="1"/>
  <c r="F618" i="14" s="1"/>
  <c r="AD618" i="6"/>
  <c r="AC618" i="6"/>
  <c r="AB618" i="6"/>
  <c r="AA618" i="6"/>
  <c r="AT617" i="6"/>
  <c r="AS617" i="6"/>
  <c r="AR617" i="6"/>
  <c r="AQ617" i="6"/>
  <c r="AP617" i="6"/>
  <c r="AO617" i="6"/>
  <c r="AN617" i="6"/>
  <c r="AM617" i="6"/>
  <c r="AL617" i="6"/>
  <c r="AK617" i="6"/>
  <c r="AJ617" i="6"/>
  <c r="AI617" i="6"/>
  <c r="AH617" i="6"/>
  <c r="AG617" i="6"/>
  <c r="AF617" i="6"/>
  <c r="BN617" i="6" s="1"/>
  <c r="E617" i="14" s="1"/>
  <c r="AE617" i="6"/>
  <c r="BK617" i="6" s="1"/>
  <c r="AD617" i="6"/>
  <c r="AC617" i="6"/>
  <c r="AB617" i="6"/>
  <c r="AA617" i="6"/>
  <c r="AT616" i="6"/>
  <c r="AS616" i="6"/>
  <c r="AR616" i="6"/>
  <c r="AQ616" i="6"/>
  <c r="AP616" i="6"/>
  <c r="AO616" i="6"/>
  <c r="AN616" i="6"/>
  <c r="AM616" i="6"/>
  <c r="AL616" i="6"/>
  <c r="AK616" i="6"/>
  <c r="AJ616" i="6"/>
  <c r="AI616" i="6"/>
  <c r="AH616" i="6"/>
  <c r="AG616" i="6"/>
  <c r="AF616" i="6"/>
  <c r="BN616" i="6" s="1"/>
  <c r="E616" i="14" s="1"/>
  <c r="AE616" i="6"/>
  <c r="BK616" i="6" s="1"/>
  <c r="AD616" i="6"/>
  <c r="AC616" i="6"/>
  <c r="AB616" i="6"/>
  <c r="AA616" i="6"/>
  <c r="AT615" i="6"/>
  <c r="AS615" i="6"/>
  <c r="AR615" i="6"/>
  <c r="AQ615" i="6"/>
  <c r="AP615" i="6"/>
  <c r="AO615" i="6"/>
  <c r="AN615" i="6"/>
  <c r="AM615" i="6"/>
  <c r="AL615" i="6"/>
  <c r="AK615" i="6"/>
  <c r="AJ615" i="6"/>
  <c r="AI615" i="6"/>
  <c r="AH615" i="6"/>
  <c r="AG615" i="6"/>
  <c r="AF615" i="6"/>
  <c r="BN615" i="6" s="1"/>
  <c r="E615" i="14" s="1"/>
  <c r="AE615" i="6"/>
  <c r="BK615" i="6" s="1"/>
  <c r="BO615" i="6" s="1"/>
  <c r="F615" i="14" s="1"/>
  <c r="AD615" i="6"/>
  <c r="AC615" i="6"/>
  <c r="AB615" i="6"/>
  <c r="AA615" i="6"/>
  <c r="AT614" i="6"/>
  <c r="AS614" i="6"/>
  <c r="AR614" i="6"/>
  <c r="AQ614" i="6"/>
  <c r="AP614" i="6"/>
  <c r="AO614" i="6"/>
  <c r="AN614" i="6"/>
  <c r="AM614" i="6"/>
  <c r="AL614" i="6"/>
  <c r="AK614" i="6"/>
  <c r="AJ614" i="6"/>
  <c r="AI614" i="6"/>
  <c r="AH614" i="6"/>
  <c r="AG614" i="6"/>
  <c r="AF614" i="6"/>
  <c r="BN614" i="6" s="1"/>
  <c r="E614" i="14" s="1"/>
  <c r="AE614" i="6"/>
  <c r="BK614" i="6" s="1"/>
  <c r="AD614" i="6"/>
  <c r="AC614" i="6"/>
  <c r="AB614" i="6"/>
  <c r="AA614" i="6"/>
  <c r="AT613" i="6"/>
  <c r="AS613" i="6"/>
  <c r="AR613" i="6"/>
  <c r="AQ613" i="6"/>
  <c r="AP613" i="6"/>
  <c r="AO613" i="6"/>
  <c r="AN613" i="6"/>
  <c r="AM613" i="6"/>
  <c r="AL613" i="6"/>
  <c r="AK613" i="6"/>
  <c r="AJ613" i="6"/>
  <c r="AI613" i="6"/>
  <c r="AH613" i="6"/>
  <c r="AG613" i="6"/>
  <c r="AF613" i="6"/>
  <c r="BN613" i="6" s="1"/>
  <c r="E613" i="14" s="1"/>
  <c r="AE613" i="6"/>
  <c r="BK613" i="6" s="1"/>
  <c r="AD613" i="6"/>
  <c r="AC613" i="6"/>
  <c r="AB613" i="6"/>
  <c r="AA613" i="6"/>
  <c r="AT612" i="6"/>
  <c r="AS612" i="6"/>
  <c r="AR612" i="6"/>
  <c r="AQ612" i="6"/>
  <c r="AP612" i="6"/>
  <c r="AO612" i="6"/>
  <c r="AN612" i="6"/>
  <c r="AM612" i="6"/>
  <c r="AL612" i="6"/>
  <c r="AK612" i="6"/>
  <c r="AJ612" i="6"/>
  <c r="AI612" i="6"/>
  <c r="AH612" i="6"/>
  <c r="AG612" i="6"/>
  <c r="AF612" i="6"/>
  <c r="BN612" i="6" s="1"/>
  <c r="E612" i="14" s="1"/>
  <c r="AE612" i="6"/>
  <c r="BK612" i="6" s="1"/>
  <c r="BO612" i="6" s="1"/>
  <c r="F612" i="14" s="1"/>
  <c r="AD612" i="6"/>
  <c r="AC612" i="6"/>
  <c r="AB612" i="6"/>
  <c r="AA612" i="6"/>
  <c r="AT611" i="6"/>
  <c r="AS611" i="6"/>
  <c r="AR611" i="6"/>
  <c r="AQ611" i="6"/>
  <c r="AP611" i="6"/>
  <c r="AO611" i="6"/>
  <c r="AN611" i="6"/>
  <c r="AM611" i="6"/>
  <c r="AL611" i="6"/>
  <c r="AK611" i="6"/>
  <c r="AJ611" i="6"/>
  <c r="AI611" i="6"/>
  <c r="AH611" i="6"/>
  <c r="AG611" i="6"/>
  <c r="AF611" i="6"/>
  <c r="BN611" i="6" s="1"/>
  <c r="E611" i="14" s="1"/>
  <c r="AE611" i="6"/>
  <c r="BK611" i="6" s="1"/>
  <c r="AD611" i="6"/>
  <c r="AC611" i="6"/>
  <c r="AB611" i="6"/>
  <c r="AA611" i="6"/>
  <c r="AT610" i="6"/>
  <c r="AS610" i="6"/>
  <c r="AR610" i="6"/>
  <c r="AQ610" i="6"/>
  <c r="AP610" i="6"/>
  <c r="AO610" i="6"/>
  <c r="AN610" i="6"/>
  <c r="AM610" i="6"/>
  <c r="AL610" i="6"/>
  <c r="AK610" i="6"/>
  <c r="AJ610" i="6"/>
  <c r="AI610" i="6"/>
  <c r="AH610" i="6"/>
  <c r="AG610" i="6"/>
  <c r="AF610" i="6"/>
  <c r="BN610" i="6" s="1"/>
  <c r="E610" i="14" s="1"/>
  <c r="AE610" i="6"/>
  <c r="BK610" i="6" s="1"/>
  <c r="AD610" i="6"/>
  <c r="AC610" i="6"/>
  <c r="AB610" i="6"/>
  <c r="AA610" i="6"/>
  <c r="AT609" i="6"/>
  <c r="AS609" i="6"/>
  <c r="AR609" i="6"/>
  <c r="AQ609" i="6"/>
  <c r="AP609" i="6"/>
  <c r="AO609" i="6"/>
  <c r="AN609" i="6"/>
  <c r="AM609" i="6"/>
  <c r="AL609" i="6"/>
  <c r="AK609" i="6"/>
  <c r="AJ609" i="6"/>
  <c r="AI609" i="6"/>
  <c r="AH609" i="6"/>
  <c r="AG609" i="6"/>
  <c r="AF609" i="6"/>
  <c r="BN609" i="6" s="1"/>
  <c r="E609" i="14" s="1"/>
  <c r="AE609" i="6"/>
  <c r="BK609" i="6" s="1"/>
  <c r="BO609" i="6" s="1"/>
  <c r="F609" i="14" s="1"/>
  <c r="AD609" i="6"/>
  <c r="AC609" i="6"/>
  <c r="AB609" i="6"/>
  <c r="AA609" i="6"/>
  <c r="AT608" i="6"/>
  <c r="AS608" i="6"/>
  <c r="AR608" i="6"/>
  <c r="AQ608" i="6"/>
  <c r="AP608" i="6"/>
  <c r="AO608" i="6"/>
  <c r="AN608" i="6"/>
  <c r="AM608" i="6"/>
  <c r="AL608" i="6"/>
  <c r="AK608" i="6"/>
  <c r="AJ608" i="6"/>
  <c r="AI608" i="6"/>
  <c r="AH608" i="6"/>
  <c r="AG608" i="6"/>
  <c r="AF608" i="6"/>
  <c r="BN608" i="6" s="1"/>
  <c r="E608" i="14" s="1"/>
  <c r="AE608" i="6"/>
  <c r="BK608" i="6" s="1"/>
  <c r="AD608" i="6"/>
  <c r="AC608" i="6"/>
  <c r="AB608" i="6"/>
  <c r="AA608" i="6"/>
  <c r="AT607" i="6"/>
  <c r="AS607" i="6"/>
  <c r="AR607" i="6"/>
  <c r="AQ607" i="6"/>
  <c r="AP607" i="6"/>
  <c r="AO607" i="6"/>
  <c r="AN607" i="6"/>
  <c r="AM607" i="6"/>
  <c r="AL607" i="6"/>
  <c r="AK607" i="6"/>
  <c r="AJ607" i="6"/>
  <c r="AI607" i="6"/>
  <c r="AH607" i="6"/>
  <c r="AG607" i="6"/>
  <c r="AE607" i="6"/>
  <c r="AD607" i="6"/>
  <c r="AC607" i="6"/>
  <c r="AB607" i="6"/>
  <c r="AA607" i="6"/>
  <c r="AT606" i="6"/>
  <c r="AS606" i="6"/>
  <c r="AR606" i="6"/>
  <c r="AQ606" i="6"/>
  <c r="AP606" i="6"/>
  <c r="AO606" i="6"/>
  <c r="AN606" i="6"/>
  <c r="AM606" i="6"/>
  <c r="AL606" i="6"/>
  <c r="AK606" i="6"/>
  <c r="AJ606" i="6"/>
  <c r="AI606" i="6"/>
  <c r="AH606" i="6"/>
  <c r="AG606" i="6"/>
  <c r="AF606" i="6"/>
  <c r="AE606" i="6"/>
  <c r="AD606" i="6"/>
  <c r="AC606" i="6"/>
  <c r="AB606" i="6"/>
  <c r="AA606" i="6"/>
  <c r="AT605" i="6"/>
  <c r="AS605" i="6"/>
  <c r="AR605" i="6"/>
  <c r="AQ605" i="6"/>
  <c r="AP605" i="6"/>
  <c r="AO605" i="6"/>
  <c r="AN605" i="6"/>
  <c r="AM605" i="6"/>
  <c r="AL605" i="6"/>
  <c r="AK605" i="6"/>
  <c r="AJ605" i="6"/>
  <c r="AI605" i="6"/>
  <c r="AH605" i="6"/>
  <c r="AG605" i="6"/>
  <c r="AF605" i="6"/>
  <c r="AE605" i="6"/>
  <c r="AD605" i="6"/>
  <c r="AC605" i="6"/>
  <c r="AB605" i="6"/>
  <c r="AA605" i="6"/>
  <c r="AT604" i="6"/>
  <c r="AS604" i="6"/>
  <c r="AR604" i="6"/>
  <c r="AQ604" i="6"/>
  <c r="AP604" i="6"/>
  <c r="AO604" i="6"/>
  <c r="AN604" i="6"/>
  <c r="AM604" i="6"/>
  <c r="AL604" i="6"/>
  <c r="AK604" i="6"/>
  <c r="AJ604" i="6"/>
  <c r="AI604" i="6"/>
  <c r="AH604" i="6"/>
  <c r="AG604" i="6"/>
  <c r="AF604" i="6"/>
  <c r="AE604" i="6"/>
  <c r="AD604" i="6"/>
  <c r="AC604" i="6"/>
  <c r="AB604" i="6"/>
  <c r="AA604" i="6"/>
  <c r="AT603" i="6"/>
  <c r="AS603" i="6"/>
  <c r="AR603" i="6"/>
  <c r="AQ603" i="6"/>
  <c r="AP603" i="6"/>
  <c r="AO603" i="6"/>
  <c r="AN603" i="6"/>
  <c r="AM603" i="6"/>
  <c r="AL603" i="6"/>
  <c r="AK603" i="6"/>
  <c r="AJ603" i="6"/>
  <c r="AI603" i="6"/>
  <c r="AH603" i="6"/>
  <c r="AG603" i="6"/>
  <c r="AF603" i="6"/>
  <c r="AE603" i="6"/>
  <c r="AD603" i="6"/>
  <c r="AC603" i="6"/>
  <c r="AB603" i="6"/>
  <c r="AA603" i="6"/>
  <c r="AT602" i="6"/>
  <c r="AS602" i="6"/>
  <c r="AR602" i="6"/>
  <c r="AQ602" i="6"/>
  <c r="AP602" i="6"/>
  <c r="AO602" i="6"/>
  <c r="AN602" i="6"/>
  <c r="AM602" i="6"/>
  <c r="AL602" i="6"/>
  <c r="AK602" i="6"/>
  <c r="AJ602" i="6"/>
  <c r="AI602" i="6"/>
  <c r="AH602" i="6"/>
  <c r="AG602" i="6"/>
  <c r="AE602" i="6"/>
  <c r="AD602" i="6"/>
  <c r="AC602" i="6"/>
  <c r="AB602" i="6"/>
  <c r="AA602" i="6"/>
  <c r="AT601" i="6"/>
  <c r="AS601" i="6"/>
  <c r="AR601" i="6"/>
  <c r="AQ601" i="6"/>
  <c r="AP601" i="6"/>
  <c r="AO601" i="6"/>
  <c r="AN601" i="6"/>
  <c r="AM601" i="6"/>
  <c r="AL601" i="6"/>
  <c r="AK601" i="6"/>
  <c r="AJ601" i="6"/>
  <c r="AI601" i="6"/>
  <c r="AH601" i="6"/>
  <c r="AG601" i="6"/>
  <c r="AE601" i="6"/>
  <c r="AD601" i="6"/>
  <c r="AC601" i="6"/>
  <c r="AB601" i="6"/>
  <c r="AA601" i="6"/>
  <c r="AT600" i="6"/>
  <c r="AS600" i="6"/>
  <c r="AR600" i="6"/>
  <c r="AQ600" i="6"/>
  <c r="AP600" i="6"/>
  <c r="AO600" i="6"/>
  <c r="AN600" i="6"/>
  <c r="AM600" i="6"/>
  <c r="AL600" i="6"/>
  <c r="AK600" i="6"/>
  <c r="AJ600" i="6"/>
  <c r="AI600" i="6"/>
  <c r="AH600" i="6"/>
  <c r="AG600" i="6"/>
  <c r="AE600" i="6"/>
  <c r="AD600" i="6"/>
  <c r="AC600" i="6"/>
  <c r="AB600" i="6"/>
  <c r="AA600" i="6"/>
  <c r="AT599" i="6"/>
  <c r="AS599" i="6"/>
  <c r="AR599" i="6"/>
  <c r="AQ599" i="6"/>
  <c r="AP599" i="6"/>
  <c r="AO599" i="6"/>
  <c r="AN599" i="6"/>
  <c r="AM599" i="6"/>
  <c r="AL599" i="6"/>
  <c r="AK599" i="6"/>
  <c r="AJ599" i="6"/>
  <c r="AI599" i="6"/>
  <c r="AH599" i="6"/>
  <c r="AG599" i="6"/>
  <c r="AE599" i="6"/>
  <c r="AD599" i="6"/>
  <c r="AC599" i="6"/>
  <c r="AB599" i="6"/>
  <c r="AA599" i="6"/>
  <c r="AT598" i="6"/>
  <c r="AS598" i="6"/>
  <c r="AR598" i="6"/>
  <c r="AQ598" i="6"/>
  <c r="AP598" i="6"/>
  <c r="AO598" i="6"/>
  <c r="AN598" i="6"/>
  <c r="AM598" i="6"/>
  <c r="AL598" i="6"/>
  <c r="AK598" i="6"/>
  <c r="AJ598" i="6"/>
  <c r="AI598" i="6"/>
  <c r="AH598" i="6"/>
  <c r="AG598" i="6"/>
  <c r="AE598" i="6"/>
  <c r="AD598" i="6"/>
  <c r="AC598" i="6"/>
  <c r="AB598" i="6"/>
  <c r="AA598" i="6"/>
  <c r="AT597" i="6"/>
  <c r="AS597" i="6"/>
  <c r="AR597" i="6"/>
  <c r="AQ597" i="6"/>
  <c r="AP597" i="6"/>
  <c r="AO597" i="6"/>
  <c r="AN597" i="6"/>
  <c r="AM597" i="6"/>
  <c r="AL597" i="6"/>
  <c r="AK597" i="6"/>
  <c r="AJ597" i="6"/>
  <c r="AI597" i="6"/>
  <c r="AH597" i="6"/>
  <c r="AG597" i="6"/>
  <c r="AF597" i="6"/>
  <c r="BN597" i="6" s="1"/>
  <c r="E597" i="14" s="1"/>
  <c r="AE597" i="6"/>
  <c r="BK597" i="6" s="1"/>
  <c r="AD597" i="6"/>
  <c r="AC597" i="6"/>
  <c r="AB597" i="6"/>
  <c r="AA597" i="6"/>
  <c r="AT596" i="6"/>
  <c r="AS596" i="6"/>
  <c r="AR596" i="6"/>
  <c r="AQ596" i="6"/>
  <c r="AP596" i="6"/>
  <c r="AO596" i="6"/>
  <c r="AN596" i="6"/>
  <c r="AM596" i="6"/>
  <c r="AL596" i="6"/>
  <c r="AK596" i="6"/>
  <c r="AJ596" i="6"/>
  <c r="AI596" i="6"/>
  <c r="AH596" i="6"/>
  <c r="AG596" i="6"/>
  <c r="AF596" i="6"/>
  <c r="BN596" i="6" s="1"/>
  <c r="E596" i="14" s="1"/>
  <c r="AE596" i="6"/>
  <c r="BK596" i="6" s="1"/>
  <c r="AD596" i="6"/>
  <c r="AC596" i="6"/>
  <c r="AB596" i="6"/>
  <c r="AA596" i="6"/>
  <c r="AT595" i="6"/>
  <c r="AS595" i="6"/>
  <c r="AR595" i="6"/>
  <c r="AQ595" i="6"/>
  <c r="AP595" i="6"/>
  <c r="AO595" i="6"/>
  <c r="AN595" i="6"/>
  <c r="AM595" i="6"/>
  <c r="AL595" i="6"/>
  <c r="AK595" i="6"/>
  <c r="AJ595" i="6"/>
  <c r="AI595" i="6"/>
  <c r="AH595" i="6"/>
  <c r="AG595" i="6"/>
  <c r="AF595" i="6"/>
  <c r="BN595" i="6" s="1"/>
  <c r="E595" i="14" s="1"/>
  <c r="AE595" i="6"/>
  <c r="BK595" i="6" s="1"/>
  <c r="BO595" i="6" s="1"/>
  <c r="F595" i="14" s="1"/>
  <c r="AD595" i="6"/>
  <c r="AC595" i="6"/>
  <c r="AB595" i="6"/>
  <c r="AA595" i="6"/>
  <c r="AT594" i="6"/>
  <c r="AS594" i="6"/>
  <c r="AR594" i="6"/>
  <c r="AQ594" i="6"/>
  <c r="AP594" i="6"/>
  <c r="AO594" i="6"/>
  <c r="AN594" i="6"/>
  <c r="AM594" i="6"/>
  <c r="AL594" i="6"/>
  <c r="AK594" i="6"/>
  <c r="AJ594" i="6"/>
  <c r="AI594" i="6"/>
  <c r="AH594" i="6"/>
  <c r="AG594" i="6"/>
  <c r="AF594" i="6"/>
  <c r="AE594" i="6"/>
  <c r="AD594" i="6"/>
  <c r="AC594" i="6"/>
  <c r="AB594" i="6"/>
  <c r="AA594" i="6"/>
  <c r="AT593" i="6"/>
  <c r="AS593" i="6"/>
  <c r="AR593" i="6"/>
  <c r="AQ593" i="6"/>
  <c r="AP593" i="6"/>
  <c r="AO593" i="6"/>
  <c r="AN593" i="6"/>
  <c r="AM593" i="6"/>
  <c r="AL593" i="6"/>
  <c r="AK593" i="6"/>
  <c r="AJ593" i="6"/>
  <c r="AI593" i="6"/>
  <c r="AH593" i="6"/>
  <c r="AG593" i="6"/>
  <c r="AF593" i="6"/>
  <c r="AE593" i="6"/>
  <c r="AD593" i="6"/>
  <c r="AC593" i="6"/>
  <c r="AB593" i="6"/>
  <c r="AA593" i="6"/>
  <c r="AT592" i="6"/>
  <c r="AS592" i="6"/>
  <c r="AR592" i="6"/>
  <c r="AQ592" i="6"/>
  <c r="AP592" i="6"/>
  <c r="AO592" i="6"/>
  <c r="AN592" i="6"/>
  <c r="AM592" i="6"/>
  <c r="AL592" i="6"/>
  <c r="AK592" i="6"/>
  <c r="AJ592" i="6"/>
  <c r="AI592" i="6"/>
  <c r="AH592" i="6"/>
  <c r="AG592" i="6"/>
  <c r="AF592" i="6"/>
  <c r="AE592" i="6"/>
  <c r="AD592" i="6"/>
  <c r="AC592" i="6"/>
  <c r="AB592" i="6"/>
  <c r="AA592" i="6"/>
  <c r="AT591" i="6"/>
  <c r="AS591" i="6"/>
  <c r="AR591" i="6"/>
  <c r="AQ591" i="6"/>
  <c r="AP591" i="6"/>
  <c r="AO591" i="6"/>
  <c r="AN591" i="6"/>
  <c r="AM591" i="6"/>
  <c r="AL591" i="6"/>
  <c r="AK591" i="6"/>
  <c r="AJ591" i="6"/>
  <c r="AI591" i="6"/>
  <c r="AH591" i="6"/>
  <c r="AG591" i="6"/>
  <c r="AF591" i="6"/>
  <c r="AE591" i="6"/>
  <c r="AD591" i="6"/>
  <c r="AC591" i="6"/>
  <c r="AB591" i="6"/>
  <c r="AA591" i="6"/>
  <c r="AT590" i="6"/>
  <c r="AS590" i="6"/>
  <c r="AR590" i="6"/>
  <c r="AQ590" i="6"/>
  <c r="AP590" i="6"/>
  <c r="AO590" i="6"/>
  <c r="AN590" i="6"/>
  <c r="AM590" i="6"/>
  <c r="AL590" i="6"/>
  <c r="AK590" i="6"/>
  <c r="AJ590" i="6"/>
  <c r="AI590" i="6"/>
  <c r="AH590" i="6"/>
  <c r="AG590" i="6"/>
  <c r="AF590" i="6"/>
  <c r="AE590" i="6"/>
  <c r="AD590" i="6"/>
  <c r="AC590" i="6"/>
  <c r="AB590" i="6"/>
  <c r="AA590" i="6"/>
  <c r="AT589" i="6"/>
  <c r="AS589" i="6"/>
  <c r="AR589" i="6"/>
  <c r="AQ589" i="6"/>
  <c r="AP589" i="6"/>
  <c r="AO589" i="6"/>
  <c r="AN589" i="6"/>
  <c r="AM589" i="6"/>
  <c r="AL589" i="6"/>
  <c r="AK589" i="6"/>
  <c r="AJ589" i="6"/>
  <c r="AI589" i="6"/>
  <c r="AH589" i="6"/>
  <c r="AG589" i="6"/>
  <c r="AF589" i="6"/>
  <c r="AE589" i="6"/>
  <c r="AD589" i="6"/>
  <c r="AC589" i="6"/>
  <c r="AB589" i="6"/>
  <c r="AA589" i="6"/>
  <c r="AT588" i="6"/>
  <c r="AS588" i="6"/>
  <c r="AR588" i="6"/>
  <c r="AQ588" i="6"/>
  <c r="AP588" i="6"/>
  <c r="AO588" i="6"/>
  <c r="AN588" i="6"/>
  <c r="AM588" i="6"/>
  <c r="AL588" i="6"/>
  <c r="AK588" i="6"/>
  <c r="AJ588" i="6"/>
  <c r="AI588" i="6"/>
  <c r="AH588" i="6"/>
  <c r="AG588" i="6"/>
  <c r="AF588" i="6"/>
  <c r="AE588" i="6"/>
  <c r="AD588" i="6"/>
  <c r="AC588" i="6"/>
  <c r="AB588" i="6"/>
  <c r="AA588" i="6"/>
  <c r="AT587" i="6"/>
  <c r="AS587" i="6"/>
  <c r="AR587" i="6"/>
  <c r="AQ587" i="6"/>
  <c r="AP587" i="6"/>
  <c r="AO587" i="6"/>
  <c r="AN587" i="6"/>
  <c r="AM587" i="6"/>
  <c r="AL587" i="6"/>
  <c r="AK587" i="6"/>
  <c r="AJ587" i="6"/>
  <c r="AI587" i="6"/>
  <c r="AH587" i="6"/>
  <c r="AG587" i="6"/>
  <c r="AF587" i="6"/>
  <c r="AE587" i="6"/>
  <c r="AD587" i="6"/>
  <c r="AC587" i="6"/>
  <c r="AB587" i="6"/>
  <c r="AA587" i="6"/>
  <c r="AT586" i="6"/>
  <c r="AS586" i="6"/>
  <c r="AR586" i="6"/>
  <c r="AQ586" i="6"/>
  <c r="AP586" i="6"/>
  <c r="AO586" i="6"/>
  <c r="AN586" i="6"/>
  <c r="AM586" i="6"/>
  <c r="AL586" i="6"/>
  <c r="AK586" i="6"/>
  <c r="AJ586" i="6"/>
  <c r="AI586" i="6"/>
  <c r="AH586" i="6"/>
  <c r="AG586" i="6"/>
  <c r="AF586" i="6"/>
  <c r="AE586" i="6"/>
  <c r="AD586" i="6"/>
  <c r="AC586" i="6"/>
  <c r="AB586" i="6"/>
  <c r="AA586" i="6"/>
  <c r="AT585" i="6"/>
  <c r="AS585" i="6"/>
  <c r="AR585" i="6"/>
  <c r="AQ585" i="6"/>
  <c r="AP585" i="6"/>
  <c r="AO585" i="6"/>
  <c r="AN585" i="6"/>
  <c r="AM585" i="6"/>
  <c r="AL585" i="6"/>
  <c r="AK585" i="6"/>
  <c r="AJ585" i="6"/>
  <c r="AI585" i="6"/>
  <c r="AH585" i="6"/>
  <c r="AG585" i="6"/>
  <c r="AF585" i="6"/>
  <c r="AE585" i="6"/>
  <c r="AD585" i="6"/>
  <c r="AC585" i="6"/>
  <c r="AB585" i="6"/>
  <c r="AA585" i="6"/>
  <c r="AT584" i="6"/>
  <c r="AS584" i="6"/>
  <c r="AR584" i="6"/>
  <c r="AQ584" i="6"/>
  <c r="AP584" i="6"/>
  <c r="AO584" i="6"/>
  <c r="AN584" i="6"/>
  <c r="AM584" i="6"/>
  <c r="AL584" i="6"/>
  <c r="AK584" i="6"/>
  <c r="AJ584" i="6"/>
  <c r="AI584" i="6"/>
  <c r="AH584" i="6"/>
  <c r="AG584" i="6"/>
  <c r="AF584" i="6"/>
  <c r="AE584" i="6"/>
  <c r="AD584" i="6"/>
  <c r="AC584" i="6"/>
  <c r="AB584" i="6"/>
  <c r="AA584" i="6"/>
  <c r="AT583" i="6"/>
  <c r="AS583" i="6"/>
  <c r="AR583" i="6"/>
  <c r="AQ583" i="6"/>
  <c r="AP583" i="6"/>
  <c r="AO583" i="6"/>
  <c r="AN583" i="6"/>
  <c r="AM583" i="6"/>
  <c r="AL583" i="6"/>
  <c r="AK583" i="6"/>
  <c r="AJ583" i="6"/>
  <c r="AI583" i="6"/>
  <c r="AH583" i="6"/>
  <c r="AG583" i="6"/>
  <c r="AF583" i="6"/>
  <c r="AE583" i="6"/>
  <c r="AD583" i="6"/>
  <c r="AC583" i="6"/>
  <c r="AB583" i="6"/>
  <c r="AA583" i="6"/>
  <c r="AT582" i="6"/>
  <c r="AS582" i="6"/>
  <c r="AR582" i="6"/>
  <c r="AQ582" i="6"/>
  <c r="AP582" i="6"/>
  <c r="AO582" i="6"/>
  <c r="AN582" i="6"/>
  <c r="AM582" i="6"/>
  <c r="AL582" i="6"/>
  <c r="AK582" i="6"/>
  <c r="AJ582" i="6"/>
  <c r="AI582" i="6"/>
  <c r="AH582" i="6"/>
  <c r="AG582" i="6"/>
  <c r="AF582" i="6"/>
  <c r="AE582" i="6"/>
  <c r="AD582" i="6"/>
  <c r="AC582" i="6"/>
  <c r="AB582" i="6"/>
  <c r="AA582" i="6"/>
  <c r="AT581" i="6"/>
  <c r="AS581" i="6"/>
  <c r="AR581" i="6"/>
  <c r="AQ581" i="6"/>
  <c r="AP581" i="6"/>
  <c r="AO581" i="6"/>
  <c r="AN581" i="6"/>
  <c r="AM581" i="6"/>
  <c r="AL581" i="6"/>
  <c r="AK581" i="6"/>
  <c r="AJ581" i="6"/>
  <c r="AI581" i="6"/>
  <c r="AH581" i="6"/>
  <c r="AG581" i="6"/>
  <c r="AF581" i="6"/>
  <c r="AE581" i="6"/>
  <c r="AD581" i="6"/>
  <c r="AC581" i="6"/>
  <c r="AB581" i="6"/>
  <c r="AA581" i="6"/>
  <c r="AT580" i="6"/>
  <c r="AS580" i="6"/>
  <c r="AR580" i="6"/>
  <c r="AQ580" i="6"/>
  <c r="AP580" i="6"/>
  <c r="AO580" i="6"/>
  <c r="AN580" i="6"/>
  <c r="AM580" i="6"/>
  <c r="AL580" i="6"/>
  <c r="AK580" i="6"/>
  <c r="AJ580" i="6"/>
  <c r="AI580" i="6"/>
  <c r="AH580" i="6"/>
  <c r="AG580" i="6"/>
  <c r="AF580" i="6"/>
  <c r="AE580" i="6"/>
  <c r="AD580" i="6"/>
  <c r="AC580" i="6"/>
  <c r="AB580" i="6"/>
  <c r="AA580" i="6"/>
  <c r="AT579" i="6"/>
  <c r="AS579" i="6"/>
  <c r="AR579" i="6"/>
  <c r="AQ579" i="6"/>
  <c r="AP579" i="6"/>
  <c r="AO579" i="6"/>
  <c r="AN579" i="6"/>
  <c r="AM579" i="6"/>
  <c r="AL579" i="6"/>
  <c r="AK579" i="6"/>
  <c r="AJ579" i="6"/>
  <c r="AI579" i="6"/>
  <c r="AH579" i="6"/>
  <c r="AG579" i="6"/>
  <c r="AF579" i="6"/>
  <c r="AE579" i="6"/>
  <c r="AD579" i="6"/>
  <c r="AC579" i="6"/>
  <c r="AB579" i="6"/>
  <c r="AA579" i="6"/>
  <c r="AT578" i="6"/>
  <c r="AS578" i="6"/>
  <c r="AR578" i="6"/>
  <c r="AQ578" i="6"/>
  <c r="AP578" i="6"/>
  <c r="AO578" i="6"/>
  <c r="AN578" i="6"/>
  <c r="AM578" i="6"/>
  <c r="AL578" i="6"/>
  <c r="AK578" i="6"/>
  <c r="AJ578" i="6"/>
  <c r="AI578" i="6"/>
  <c r="AH578" i="6"/>
  <c r="AG578" i="6"/>
  <c r="AF578" i="6"/>
  <c r="AE578" i="6"/>
  <c r="AD578" i="6"/>
  <c r="AC578" i="6"/>
  <c r="AB578" i="6"/>
  <c r="AA578" i="6"/>
  <c r="AT577" i="6"/>
  <c r="AS577" i="6"/>
  <c r="AR577" i="6"/>
  <c r="AQ577" i="6"/>
  <c r="AP577" i="6"/>
  <c r="AO577" i="6"/>
  <c r="AN577" i="6"/>
  <c r="AM577" i="6"/>
  <c r="AL577" i="6"/>
  <c r="AK577" i="6"/>
  <c r="AJ577" i="6"/>
  <c r="AI577" i="6"/>
  <c r="AH577" i="6"/>
  <c r="AG577" i="6"/>
  <c r="AF577" i="6"/>
  <c r="AE577" i="6"/>
  <c r="AD577" i="6"/>
  <c r="AC577" i="6"/>
  <c r="AB577" i="6"/>
  <c r="AA577" i="6"/>
  <c r="AT576" i="6"/>
  <c r="AS576" i="6"/>
  <c r="AR576" i="6"/>
  <c r="AQ576" i="6"/>
  <c r="AP576" i="6"/>
  <c r="AO576" i="6"/>
  <c r="AN576" i="6"/>
  <c r="AM576" i="6"/>
  <c r="AL576" i="6"/>
  <c r="AK576" i="6"/>
  <c r="AJ576" i="6"/>
  <c r="AI576" i="6"/>
  <c r="AH576" i="6"/>
  <c r="AG576" i="6"/>
  <c r="AF576" i="6"/>
  <c r="AE576" i="6"/>
  <c r="AD576" i="6"/>
  <c r="AC576" i="6"/>
  <c r="AB576" i="6"/>
  <c r="AA576" i="6"/>
  <c r="AT575" i="6"/>
  <c r="AS575" i="6"/>
  <c r="AR575" i="6"/>
  <c r="AQ575" i="6"/>
  <c r="AP575" i="6"/>
  <c r="AO575" i="6"/>
  <c r="AN575" i="6"/>
  <c r="AM575" i="6"/>
  <c r="AL575" i="6"/>
  <c r="AK575" i="6"/>
  <c r="AJ575" i="6"/>
  <c r="AI575" i="6"/>
  <c r="AH575" i="6"/>
  <c r="AG575" i="6"/>
  <c r="AF575" i="6"/>
  <c r="AE575" i="6"/>
  <c r="AD575" i="6"/>
  <c r="AC575" i="6"/>
  <c r="AB575" i="6"/>
  <c r="AA575" i="6"/>
  <c r="AT574" i="6"/>
  <c r="AS574" i="6"/>
  <c r="AR574" i="6"/>
  <c r="AQ574" i="6"/>
  <c r="AP574" i="6"/>
  <c r="AO574" i="6"/>
  <c r="AN574" i="6"/>
  <c r="AM574" i="6"/>
  <c r="AL574" i="6"/>
  <c r="AK574" i="6"/>
  <c r="AJ574" i="6"/>
  <c r="AI574" i="6"/>
  <c r="AH574" i="6"/>
  <c r="AG574" i="6"/>
  <c r="AF574" i="6"/>
  <c r="AE574" i="6"/>
  <c r="AD574" i="6"/>
  <c r="AC574" i="6"/>
  <c r="AB574" i="6"/>
  <c r="AA574" i="6"/>
  <c r="AT573" i="6"/>
  <c r="AS573" i="6"/>
  <c r="AR573" i="6"/>
  <c r="AQ573" i="6"/>
  <c r="AP573" i="6"/>
  <c r="AO573" i="6"/>
  <c r="AN573" i="6"/>
  <c r="AM573" i="6"/>
  <c r="AL573" i="6"/>
  <c r="AK573" i="6"/>
  <c r="AJ573" i="6"/>
  <c r="AI573" i="6"/>
  <c r="AH573" i="6"/>
  <c r="AG573" i="6"/>
  <c r="AF573" i="6"/>
  <c r="AE573" i="6"/>
  <c r="AD573" i="6"/>
  <c r="AC573" i="6"/>
  <c r="AB573" i="6"/>
  <c r="AA573" i="6"/>
  <c r="AT572" i="6"/>
  <c r="AS572" i="6"/>
  <c r="AR572" i="6"/>
  <c r="AQ572" i="6"/>
  <c r="AP572" i="6"/>
  <c r="AO572" i="6"/>
  <c r="AN572" i="6"/>
  <c r="AM572" i="6"/>
  <c r="AL572" i="6"/>
  <c r="AK572" i="6"/>
  <c r="AJ572" i="6"/>
  <c r="AI572" i="6"/>
  <c r="AH572" i="6"/>
  <c r="AG572" i="6"/>
  <c r="AF572" i="6"/>
  <c r="AE572" i="6"/>
  <c r="AD572" i="6"/>
  <c r="AC572" i="6"/>
  <c r="AB572" i="6"/>
  <c r="AA572" i="6"/>
  <c r="AT571" i="6"/>
  <c r="AS571" i="6"/>
  <c r="AR571" i="6"/>
  <c r="AQ571" i="6"/>
  <c r="AP571" i="6"/>
  <c r="AO571" i="6"/>
  <c r="AN571" i="6"/>
  <c r="AM571" i="6"/>
  <c r="AL571" i="6"/>
  <c r="AK571" i="6"/>
  <c r="AJ571" i="6"/>
  <c r="AI571" i="6"/>
  <c r="AH571" i="6"/>
  <c r="AG571" i="6"/>
  <c r="AF571" i="6"/>
  <c r="AE571" i="6"/>
  <c r="AD571" i="6"/>
  <c r="AC571" i="6"/>
  <c r="AB571" i="6"/>
  <c r="AA571" i="6"/>
  <c r="AT570" i="6"/>
  <c r="AS570" i="6"/>
  <c r="AR570" i="6"/>
  <c r="AQ570" i="6"/>
  <c r="AP570" i="6"/>
  <c r="AO570" i="6"/>
  <c r="AN570" i="6"/>
  <c r="AM570" i="6"/>
  <c r="AL570" i="6"/>
  <c r="AK570" i="6"/>
  <c r="AJ570" i="6"/>
  <c r="AI570" i="6"/>
  <c r="AH570" i="6"/>
  <c r="AG570" i="6"/>
  <c r="AF570" i="6"/>
  <c r="AE570" i="6"/>
  <c r="AD570" i="6"/>
  <c r="AC570" i="6"/>
  <c r="AB570" i="6"/>
  <c r="AA570" i="6"/>
  <c r="AT569" i="6"/>
  <c r="AS569" i="6"/>
  <c r="AR569" i="6"/>
  <c r="AQ569" i="6"/>
  <c r="AP569" i="6"/>
  <c r="AO569" i="6"/>
  <c r="AN569" i="6"/>
  <c r="AM569" i="6"/>
  <c r="AL569" i="6"/>
  <c r="AK569" i="6"/>
  <c r="AJ569" i="6"/>
  <c r="AI569" i="6"/>
  <c r="AH569" i="6"/>
  <c r="AG569" i="6"/>
  <c r="AF569" i="6"/>
  <c r="AE569" i="6"/>
  <c r="AD569" i="6"/>
  <c r="AC569" i="6"/>
  <c r="AB569" i="6"/>
  <c r="AA569" i="6"/>
  <c r="AT568" i="6"/>
  <c r="AS568" i="6"/>
  <c r="AR568" i="6"/>
  <c r="AQ568" i="6"/>
  <c r="AP568" i="6"/>
  <c r="AO568" i="6"/>
  <c r="AN568" i="6"/>
  <c r="AM568" i="6"/>
  <c r="AL568" i="6"/>
  <c r="AK568" i="6"/>
  <c r="AJ568" i="6"/>
  <c r="AI568" i="6"/>
  <c r="AH568" i="6"/>
  <c r="AG568" i="6"/>
  <c r="AF568" i="6"/>
  <c r="AE568" i="6"/>
  <c r="AD568" i="6"/>
  <c r="AC568" i="6"/>
  <c r="AB568" i="6"/>
  <c r="AA568" i="6"/>
  <c r="AT567" i="6"/>
  <c r="AS567" i="6"/>
  <c r="AR567" i="6"/>
  <c r="AQ567" i="6"/>
  <c r="AP567" i="6"/>
  <c r="AO567" i="6"/>
  <c r="AN567" i="6"/>
  <c r="AM567" i="6"/>
  <c r="AL567" i="6"/>
  <c r="AK567" i="6"/>
  <c r="AJ567" i="6"/>
  <c r="AI567" i="6"/>
  <c r="AH567" i="6"/>
  <c r="AG567" i="6"/>
  <c r="AF567" i="6"/>
  <c r="AE567" i="6"/>
  <c r="AD567" i="6"/>
  <c r="AC567" i="6"/>
  <c r="AB567" i="6"/>
  <c r="AA567" i="6"/>
  <c r="AT566" i="6"/>
  <c r="AS566" i="6"/>
  <c r="AR566" i="6"/>
  <c r="AQ566" i="6"/>
  <c r="AP566" i="6"/>
  <c r="AO566" i="6"/>
  <c r="AN566" i="6"/>
  <c r="AM566" i="6"/>
  <c r="AL566" i="6"/>
  <c r="AK566" i="6"/>
  <c r="AJ566" i="6"/>
  <c r="AI566" i="6"/>
  <c r="AH566" i="6"/>
  <c r="AG566" i="6"/>
  <c r="AF566" i="6"/>
  <c r="AE566" i="6"/>
  <c r="AD566" i="6"/>
  <c r="AC566" i="6"/>
  <c r="AB566" i="6"/>
  <c r="AA566" i="6"/>
  <c r="AT565" i="6"/>
  <c r="AS565" i="6"/>
  <c r="AR565" i="6"/>
  <c r="AQ565" i="6"/>
  <c r="AP565" i="6"/>
  <c r="AO565" i="6"/>
  <c r="AN565" i="6"/>
  <c r="AM565" i="6"/>
  <c r="AL565" i="6"/>
  <c r="AK565" i="6"/>
  <c r="AJ565" i="6"/>
  <c r="AI565" i="6"/>
  <c r="AH565" i="6"/>
  <c r="AG565" i="6"/>
  <c r="AF565" i="6"/>
  <c r="AE565" i="6"/>
  <c r="AD565" i="6"/>
  <c r="AC565" i="6"/>
  <c r="AB565" i="6"/>
  <c r="AA565" i="6"/>
  <c r="AT564" i="6"/>
  <c r="AS564" i="6"/>
  <c r="AR564" i="6"/>
  <c r="AQ564" i="6"/>
  <c r="AP564" i="6"/>
  <c r="AO564" i="6"/>
  <c r="AN564" i="6"/>
  <c r="AM564" i="6"/>
  <c r="AL564" i="6"/>
  <c r="AK564" i="6"/>
  <c r="AJ564" i="6"/>
  <c r="AI564" i="6"/>
  <c r="AH564" i="6"/>
  <c r="AG564" i="6"/>
  <c r="AF564" i="6"/>
  <c r="AE564" i="6"/>
  <c r="AD564" i="6"/>
  <c r="AC564" i="6"/>
  <c r="AB564" i="6"/>
  <c r="AA564" i="6"/>
  <c r="AT563" i="6"/>
  <c r="AS563" i="6"/>
  <c r="AR563" i="6"/>
  <c r="AQ563" i="6"/>
  <c r="AP563" i="6"/>
  <c r="AO563" i="6"/>
  <c r="AN563" i="6"/>
  <c r="AM563" i="6"/>
  <c r="AL563" i="6"/>
  <c r="AK563" i="6"/>
  <c r="AJ563" i="6"/>
  <c r="AI563" i="6"/>
  <c r="AH563" i="6"/>
  <c r="AG563" i="6"/>
  <c r="AF563" i="6"/>
  <c r="AE563" i="6"/>
  <c r="AD563" i="6"/>
  <c r="AC563" i="6"/>
  <c r="AB563" i="6"/>
  <c r="AA563" i="6"/>
  <c r="AT562" i="6"/>
  <c r="AS562" i="6"/>
  <c r="AR562" i="6"/>
  <c r="AQ562" i="6"/>
  <c r="AP562" i="6"/>
  <c r="AO562" i="6"/>
  <c r="AN562" i="6"/>
  <c r="AM562" i="6"/>
  <c r="AL562" i="6"/>
  <c r="AK562" i="6"/>
  <c r="AJ562" i="6"/>
  <c r="AI562" i="6"/>
  <c r="AH562" i="6"/>
  <c r="AG562" i="6"/>
  <c r="AF562" i="6"/>
  <c r="AE562" i="6"/>
  <c r="AD562" i="6"/>
  <c r="AC562" i="6"/>
  <c r="AB562" i="6"/>
  <c r="AA562" i="6"/>
  <c r="AT561" i="6"/>
  <c r="AS561" i="6"/>
  <c r="AR561" i="6"/>
  <c r="AQ561" i="6"/>
  <c r="AP561" i="6"/>
  <c r="AO561" i="6"/>
  <c r="AN561" i="6"/>
  <c r="AM561" i="6"/>
  <c r="AL561" i="6"/>
  <c r="AK561" i="6"/>
  <c r="AJ561" i="6"/>
  <c r="AI561" i="6"/>
  <c r="AH561" i="6"/>
  <c r="AG561" i="6"/>
  <c r="AE561" i="6"/>
  <c r="AD561" i="6"/>
  <c r="AC561" i="6"/>
  <c r="AB561" i="6"/>
  <c r="AA561" i="6"/>
  <c r="AT560" i="6"/>
  <c r="AS560" i="6"/>
  <c r="AR560" i="6"/>
  <c r="AQ560" i="6"/>
  <c r="AP560" i="6"/>
  <c r="AO560" i="6"/>
  <c r="AN560" i="6"/>
  <c r="AM560" i="6"/>
  <c r="AL560" i="6"/>
  <c r="AK560" i="6"/>
  <c r="AJ560" i="6"/>
  <c r="AI560" i="6"/>
  <c r="AH560" i="6"/>
  <c r="AG560" i="6"/>
  <c r="AE560" i="6"/>
  <c r="AD560" i="6"/>
  <c r="AC560" i="6"/>
  <c r="AB560" i="6"/>
  <c r="AA560" i="6"/>
  <c r="AT559" i="6"/>
  <c r="AS559" i="6"/>
  <c r="AR559" i="6"/>
  <c r="AQ559" i="6"/>
  <c r="AP559" i="6"/>
  <c r="AO559" i="6"/>
  <c r="AN559" i="6"/>
  <c r="AM559" i="6"/>
  <c r="AL559" i="6"/>
  <c r="AK559" i="6"/>
  <c r="AJ559" i="6"/>
  <c r="AI559" i="6"/>
  <c r="AH559" i="6"/>
  <c r="AG559" i="6"/>
  <c r="AE559" i="6"/>
  <c r="AD559" i="6"/>
  <c r="AC559" i="6"/>
  <c r="AB559" i="6"/>
  <c r="AA559" i="6"/>
  <c r="AT558" i="6"/>
  <c r="AS558" i="6"/>
  <c r="AR558" i="6"/>
  <c r="AQ558" i="6"/>
  <c r="AP558" i="6"/>
  <c r="AO558" i="6"/>
  <c r="AN558" i="6"/>
  <c r="AM558" i="6"/>
  <c r="AL558" i="6"/>
  <c r="AK558" i="6"/>
  <c r="AJ558" i="6"/>
  <c r="AI558" i="6"/>
  <c r="AH558" i="6"/>
  <c r="AG558" i="6"/>
  <c r="AE558" i="6"/>
  <c r="AD558" i="6"/>
  <c r="AC558" i="6"/>
  <c r="AB558" i="6"/>
  <c r="AA558" i="6"/>
  <c r="AT557" i="6"/>
  <c r="AS557" i="6"/>
  <c r="AR557" i="6"/>
  <c r="AQ557" i="6"/>
  <c r="AP557" i="6"/>
  <c r="AO557" i="6"/>
  <c r="AN557" i="6"/>
  <c r="AM557" i="6"/>
  <c r="AL557" i="6"/>
  <c r="AK557" i="6"/>
  <c r="AJ557" i="6"/>
  <c r="AI557" i="6"/>
  <c r="AH557" i="6"/>
  <c r="AG557" i="6"/>
  <c r="AF557" i="6"/>
  <c r="BN557" i="6" s="1"/>
  <c r="E557" i="14" s="1"/>
  <c r="AE557" i="6"/>
  <c r="BK557" i="6" s="1"/>
  <c r="BO557" i="6" s="1"/>
  <c r="F557" i="14" s="1"/>
  <c r="AD557" i="6"/>
  <c r="AC557" i="6"/>
  <c r="AB557" i="6"/>
  <c r="AA557" i="6"/>
  <c r="AT556" i="6"/>
  <c r="AS556" i="6"/>
  <c r="AR556" i="6"/>
  <c r="AQ556" i="6"/>
  <c r="AP556" i="6"/>
  <c r="AO556" i="6"/>
  <c r="AN556" i="6"/>
  <c r="AM556" i="6"/>
  <c r="AL556" i="6"/>
  <c r="AK556" i="6"/>
  <c r="AJ556" i="6"/>
  <c r="AI556" i="6"/>
  <c r="AH556" i="6"/>
  <c r="AG556" i="6"/>
  <c r="AF556" i="6"/>
  <c r="BN556" i="6" s="1"/>
  <c r="E556" i="14" s="1"/>
  <c r="AE556" i="6"/>
  <c r="BK556" i="6" s="1"/>
  <c r="AD556" i="6"/>
  <c r="AC556" i="6"/>
  <c r="AB556" i="6"/>
  <c r="AA556" i="6"/>
  <c r="AT555" i="6"/>
  <c r="AS555" i="6"/>
  <c r="AR555" i="6"/>
  <c r="AQ555" i="6"/>
  <c r="AP555" i="6"/>
  <c r="AO555" i="6"/>
  <c r="AN555" i="6"/>
  <c r="AM555" i="6"/>
  <c r="AL555" i="6"/>
  <c r="AK555" i="6"/>
  <c r="AJ555" i="6"/>
  <c r="AI555" i="6"/>
  <c r="AH555" i="6"/>
  <c r="AG555" i="6"/>
  <c r="AF555" i="6"/>
  <c r="BN555" i="6" s="1"/>
  <c r="E555" i="14" s="1"/>
  <c r="AE555" i="6"/>
  <c r="BK555" i="6" s="1"/>
  <c r="AD555" i="6"/>
  <c r="AC555" i="6"/>
  <c r="AB555" i="6"/>
  <c r="AA555" i="6"/>
  <c r="AT554" i="6"/>
  <c r="AS554" i="6"/>
  <c r="AR554" i="6"/>
  <c r="AQ554" i="6"/>
  <c r="AP554" i="6"/>
  <c r="AO554" i="6"/>
  <c r="AN554" i="6"/>
  <c r="AM554" i="6"/>
  <c r="AL554" i="6"/>
  <c r="AK554" i="6"/>
  <c r="AJ554" i="6"/>
  <c r="AI554" i="6"/>
  <c r="AH554" i="6"/>
  <c r="AG554" i="6"/>
  <c r="AF554" i="6"/>
  <c r="BN554" i="6" s="1"/>
  <c r="E554" i="14" s="1"/>
  <c r="AE554" i="6"/>
  <c r="BK554" i="6" s="1"/>
  <c r="BO554" i="6" s="1"/>
  <c r="F554" i="14" s="1"/>
  <c r="AD554" i="6"/>
  <c r="AC554" i="6"/>
  <c r="AB554" i="6"/>
  <c r="AA554" i="6"/>
  <c r="AT553" i="6"/>
  <c r="AS553" i="6"/>
  <c r="AR553" i="6"/>
  <c r="AQ553" i="6"/>
  <c r="AP553" i="6"/>
  <c r="AO553" i="6"/>
  <c r="AN553" i="6"/>
  <c r="AM553" i="6"/>
  <c r="AL553" i="6"/>
  <c r="AK553" i="6"/>
  <c r="AJ553" i="6"/>
  <c r="AI553" i="6"/>
  <c r="AH553" i="6"/>
  <c r="AG553" i="6"/>
  <c r="AF553" i="6"/>
  <c r="BN553" i="6" s="1"/>
  <c r="E553" i="14" s="1"/>
  <c r="AE553" i="6"/>
  <c r="BK553" i="6" s="1"/>
  <c r="AD553" i="6"/>
  <c r="AC553" i="6"/>
  <c r="AB553" i="6"/>
  <c r="AA553" i="6"/>
  <c r="AT552" i="6"/>
  <c r="AS552" i="6"/>
  <c r="AR552" i="6"/>
  <c r="AQ552" i="6"/>
  <c r="AP552" i="6"/>
  <c r="AO552" i="6"/>
  <c r="AN552" i="6"/>
  <c r="AM552" i="6"/>
  <c r="AL552" i="6"/>
  <c r="AK552" i="6"/>
  <c r="AJ552" i="6"/>
  <c r="AI552" i="6"/>
  <c r="AH552" i="6"/>
  <c r="AG552" i="6"/>
  <c r="AF552" i="6"/>
  <c r="BN552" i="6" s="1"/>
  <c r="E552" i="14" s="1"/>
  <c r="AE552" i="6"/>
  <c r="BK552" i="6" s="1"/>
  <c r="AD552" i="6"/>
  <c r="AC552" i="6"/>
  <c r="AB552" i="6"/>
  <c r="AA552" i="6"/>
  <c r="AT551" i="6"/>
  <c r="AS551" i="6"/>
  <c r="AR551" i="6"/>
  <c r="AQ551" i="6"/>
  <c r="AP551" i="6"/>
  <c r="AO551" i="6"/>
  <c r="AN551" i="6"/>
  <c r="AM551" i="6"/>
  <c r="AL551" i="6"/>
  <c r="AK551" i="6"/>
  <c r="AJ551" i="6"/>
  <c r="AI551" i="6"/>
  <c r="AH551" i="6"/>
  <c r="AG551" i="6"/>
  <c r="AF551" i="6"/>
  <c r="BN551" i="6" s="1"/>
  <c r="E551" i="14" s="1"/>
  <c r="AE551" i="6"/>
  <c r="BK551" i="6" s="1"/>
  <c r="BO551" i="6" s="1"/>
  <c r="F551" i="14" s="1"/>
  <c r="AD551" i="6"/>
  <c r="AC551" i="6"/>
  <c r="AB551" i="6"/>
  <c r="AA551" i="6"/>
  <c r="AT550" i="6"/>
  <c r="AS550" i="6"/>
  <c r="AR550" i="6"/>
  <c r="AQ550" i="6"/>
  <c r="AP550" i="6"/>
  <c r="AO550" i="6"/>
  <c r="AN550" i="6"/>
  <c r="AM550" i="6"/>
  <c r="AL550" i="6"/>
  <c r="AK550" i="6"/>
  <c r="AJ550" i="6"/>
  <c r="AI550" i="6"/>
  <c r="AH550" i="6"/>
  <c r="AG550" i="6"/>
  <c r="AF550" i="6"/>
  <c r="BN550" i="6" s="1"/>
  <c r="E550" i="14" s="1"/>
  <c r="AE550" i="6"/>
  <c r="BK550" i="6" s="1"/>
  <c r="AD550" i="6"/>
  <c r="AC550" i="6"/>
  <c r="AB550" i="6"/>
  <c r="AA550" i="6"/>
  <c r="AT549" i="6"/>
  <c r="AS549" i="6"/>
  <c r="AR549" i="6"/>
  <c r="AQ549" i="6"/>
  <c r="AP549" i="6"/>
  <c r="AO549" i="6"/>
  <c r="AN549" i="6"/>
  <c r="AM549" i="6"/>
  <c r="AL549" i="6"/>
  <c r="AK549" i="6"/>
  <c r="AJ549" i="6"/>
  <c r="AI549" i="6"/>
  <c r="AH549" i="6"/>
  <c r="AG549" i="6"/>
  <c r="AF549" i="6"/>
  <c r="BN549" i="6" s="1"/>
  <c r="E549" i="14" s="1"/>
  <c r="AE549" i="6"/>
  <c r="BK549" i="6" s="1"/>
  <c r="AD549" i="6"/>
  <c r="AC549" i="6"/>
  <c r="AB549" i="6"/>
  <c r="AA549" i="6"/>
  <c r="AT548" i="6"/>
  <c r="AS548" i="6"/>
  <c r="AR548" i="6"/>
  <c r="AQ548" i="6"/>
  <c r="AP548" i="6"/>
  <c r="AO548" i="6"/>
  <c r="AN548" i="6"/>
  <c r="AM548" i="6"/>
  <c r="AL548" i="6"/>
  <c r="AK548" i="6"/>
  <c r="AJ548" i="6"/>
  <c r="AI548" i="6"/>
  <c r="AH548" i="6"/>
  <c r="AG548" i="6"/>
  <c r="AF548" i="6"/>
  <c r="BN548" i="6" s="1"/>
  <c r="E548" i="14" s="1"/>
  <c r="AE548" i="6"/>
  <c r="BK548" i="6" s="1"/>
  <c r="BO548" i="6" s="1"/>
  <c r="F548" i="14" s="1"/>
  <c r="AD548" i="6"/>
  <c r="AC548" i="6"/>
  <c r="AB548" i="6"/>
  <c r="AA548" i="6"/>
  <c r="AT547" i="6"/>
  <c r="AS547" i="6"/>
  <c r="AR547" i="6"/>
  <c r="AQ547" i="6"/>
  <c r="AP547" i="6"/>
  <c r="AO547" i="6"/>
  <c r="AN547" i="6"/>
  <c r="AM547" i="6"/>
  <c r="AL547" i="6"/>
  <c r="AK547" i="6"/>
  <c r="AJ547" i="6"/>
  <c r="AI547" i="6"/>
  <c r="AH547" i="6"/>
  <c r="AG547" i="6"/>
  <c r="AF547" i="6"/>
  <c r="BN547" i="6" s="1"/>
  <c r="E547" i="14" s="1"/>
  <c r="AE547" i="6"/>
  <c r="BK547" i="6" s="1"/>
  <c r="AD547" i="6"/>
  <c r="AC547" i="6"/>
  <c r="AB547" i="6"/>
  <c r="AA547" i="6"/>
  <c r="AT546" i="6"/>
  <c r="AS546" i="6"/>
  <c r="AR546" i="6"/>
  <c r="AQ546" i="6"/>
  <c r="AP546" i="6"/>
  <c r="AO546" i="6"/>
  <c r="AN546" i="6"/>
  <c r="AM546" i="6"/>
  <c r="AL546" i="6"/>
  <c r="AK546" i="6"/>
  <c r="AJ546" i="6"/>
  <c r="AI546" i="6"/>
  <c r="AH546" i="6"/>
  <c r="AG546" i="6"/>
  <c r="AF546" i="6"/>
  <c r="BN546" i="6" s="1"/>
  <c r="E546" i="14" s="1"/>
  <c r="AE546" i="6"/>
  <c r="BK546" i="6" s="1"/>
  <c r="AD546" i="6"/>
  <c r="AC546" i="6"/>
  <c r="AB546" i="6"/>
  <c r="AA546" i="6"/>
  <c r="AT545" i="6"/>
  <c r="AS545" i="6"/>
  <c r="AR545" i="6"/>
  <c r="AQ545" i="6"/>
  <c r="AP545" i="6"/>
  <c r="AO545" i="6"/>
  <c r="AN545" i="6"/>
  <c r="AM545" i="6"/>
  <c r="AL545" i="6"/>
  <c r="AK545" i="6"/>
  <c r="AJ545" i="6"/>
  <c r="AI545" i="6"/>
  <c r="AH545" i="6"/>
  <c r="AG545" i="6"/>
  <c r="AF545" i="6"/>
  <c r="BN545" i="6" s="1"/>
  <c r="E545" i="14" s="1"/>
  <c r="AE545" i="6"/>
  <c r="BK545" i="6" s="1"/>
  <c r="BO545" i="6" s="1"/>
  <c r="F545" i="14" s="1"/>
  <c r="AD545" i="6"/>
  <c r="AC545" i="6"/>
  <c r="AB545" i="6"/>
  <c r="AA545" i="6"/>
  <c r="AT544" i="6"/>
  <c r="AS544" i="6"/>
  <c r="AR544" i="6"/>
  <c r="AQ544" i="6"/>
  <c r="AP544" i="6"/>
  <c r="AO544" i="6"/>
  <c r="AN544" i="6"/>
  <c r="AM544" i="6"/>
  <c r="AL544" i="6"/>
  <c r="AK544" i="6"/>
  <c r="AJ544" i="6"/>
  <c r="AI544" i="6"/>
  <c r="AH544" i="6"/>
  <c r="AG544" i="6"/>
  <c r="AF544" i="6"/>
  <c r="BN544" i="6" s="1"/>
  <c r="E544" i="14" s="1"/>
  <c r="AE544" i="6"/>
  <c r="BK544" i="6" s="1"/>
  <c r="AD544" i="6"/>
  <c r="AC544" i="6"/>
  <c r="AB544" i="6"/>
  <c r="AA544" i="6"/>
  <c r="AT543" i="6"/>
  <c r="AS543" i="6"/>
  <c r="AR543" i="6"/>
  <c r="AQ543" i="6"/>
  <c r="AP543" i="6"/>
  <c r="AO543" i="6"/>
  <c r="AN543" i="6"/>
  <c r="AM543" i="6"/>
  <c r="AL543" i="6"/>
  <c r="AK543" i="6"/>
  <c r="AJ543" i="6"/>
  <c r="AI543" i="6"/>
  <c r="AH543" i="6"/>
  <c r="AG543" i="6"/>
  <c r="AF543" i="6"/>
  <c r="BN543" i="6" s="1"/>
  <c r="AE543" i="6"/>
  <c r="BK543" i="6" s="1"/>
  <c r="AD543" i="6"/>
  <c r="AC543" i="6"/>
  <c r="AB543" i="6"/>
  <c r="AA543" i="6"/>
  <c r="AT542" i="6"/>
  <c r="AS542" i="6"/>
  <c r="AR542" i="6"/>
  <c r="AQ542" i="6"/>
  <c r="AP542" i="6"/>
  <c r="AO542" i="6"/>
  <c r="AN542" i="6"/>
  <c r="AM542" i="6"/>
  <c r="AL542" i="6"/>
  <c r="AK542" i="6"/>
  <c r="AJ542" i="6"/>
  <c r="AI542" i="6"/>
  <c r="AH542" i="6"/>
  <c r="AG542" i="6"/>
  <c r="AF542" i="6"/>
  <c r="BN542" i="6" s="1"/>
  <c r="AE542" i="6"/>
  <c r="BK542" i="6" s="1"/>
  <c r="BO542" i="6" s="1"/>
  <c r="AD542" i="6"/>
  <c r="AC542" i="6"/>
  <c r="AB542" i="6"/>
  <c r="AA542" i="6"/>
  <c r="AT541" i="6"/>
  <c r="AS541" i="6"/>
  <c r="AR541" i="6"/>
  <c r="AQ541" i="6"/>
  <c r="AP541" i="6"/>
  <c r="AO541" i="6"/>
  <c r="AN541" i="6"/>
  <c r="AM541" i="6"/>
  <c r="AL541" i="6"/>
  <c r="AK541" i="6"/>
  <c r="AJ541" i="6"/>
  <c r="AI541" i="6"/>
  <c r="AH541" i="6"/>
  <c r="AG541" i="6"/>
  <c r="AF541" i="6"/>
  <c r="BN541" i="6" s="1"/>
  <c r="AE541" i="6"/>
  <c r="BK541" i="6" s="1"/>
  <c r="AD541" i="6"/>
  <c r="AC541" i="6"/>
  <c r="AB541" i="6"/>
  <c r="AA541" i="6"/>
  <c r="AT540" i="6"/>
  <c r="AS540" i="6"/>
  <c r="AR540" i="6"/>
  <c r="AQ540" i="6"/>
  <c r="AP540" i="6"/>
  <c r="AO540" i="6"/>
  <c r="AN540" i="6"/>
  <c r="AM540" i="6"/>
  <c r="AL540" i="6"/>
  <c r="AK540" i="6"/>
  <c r="AJ540" i="6"/>
  <c r="AI540" i="6"/>
  <c r="AH540" i="6"/>
  <c r="AG540" i="6"/>
  <c r="AF540" i="6"/>
  <c r="BN540" i="6" s="1"/>
  <c r="AE540" i="6"/>
  <c r="BK540" i="6" s="1"/>
  <c r="AD540" i="6"/>
  <c r="AC540" i="6"/>
  <c r="AB540" i="6"/>
  <c r="AA540" i="6"/>
  <c r="AT539" i="6"/>
  <c r="AS539" i="6"/>
  <c r="AR539" i="6"/>
  <c r="AQ539" i="6"/>
  <c r="AP539" i="6"/>
  <c r="AO539" i="6"/>
  <c r="AN539" i="6"/>
  <c r="AM539" i="6"/>
  <c r="AL539" i="6"/>
  <c r="AK539" i="6"/>
  <c r="AJ539" i="6"/>
  <c r="AI539" i="6"/>
  <c r="AH539" i="6"/>
  <c r="AG539" i="6"/>
  <c r="AF539" i="6"/>
  <c r="BN539" i="6" s="1"/>
  <c r="AE539" i="6"/>
  <c r="BK539" i="6" s="1"/>
  <c r="BO539" i="6" s="1"/>
  <c r="AD539" i="6"/>
  <c r="AC539" i="6"/>
  <c r="AB539" i="6"/>
  <c r="AA539" i="6"/>
  <c r="AT538" i="6"/>
  <c r="AS538" i="6"/>
  <c r="AR538" i="6"/>
  <c r="AQ538" i="6"/>
  <c r="AP538" i="6"/>
  <c r="AO538" i="6"/>
  <c r="AN538" i="6"/>
  <c r="AM538" i="6"/>
  <c r="AL538" i="6"/>
  <c r="AK538" i="6"/>
  <c r="AJ538" i="6"/>
  <c r="AI538" i="6"/>
  <c r="AH538" i="6"/>
  <c r="AG538" i="6"/>
  <c r="AF538" i="6"/>
  <c r="BN538" i="6" s="1"/>
  <c r="AE538" i="6"/>
  <c r="BK538" i="6" s="1"/>
  <c r="AD538" i="6"/>
  <c r="AC538" i="6"/>
  <c r="AB538" i="6"/>
  <c r="AA538" i="6"/>
  <c r="AT537" i="6"/>
  <c r="AS537" i="6"/>
  <c r="AR537" i="6"/>
  <c r="AQ537" i="6"/>
  <c r="AP537" i="6"/>
  <c r="AO537" i="6"/>
  <c r="AN537" i="6"/>
  <c r="AM537" i="6"/>
  <c r="AL537" i="6"/>
  <c r="AK537" i="6"/>
  <c r="AJ537" i="6"/>
  <c r="AI537" i="6"/>
  <c r="AH537" i="6"/>
  <c r="AG537" i="6"/>
  <c r="AF537" i="6"/>
  <c r="BN537" i="6" s="1"/>
  <c r="AE537" i="6"/>
  <c r="BK537" i="6" s="1"/>
  <c r="AD537" i="6"/>
  <c r="AC537" i="6"/>
  <c r="AB537" i="6"/>
  <c r="AA537" i="6"/>
  <c r="AT536" i="6"/>
  <c r="AS536" i="6"/>
  <c r="AR536" i="6"/>
  <c r="AQ536" i="6"/>
  <c r="AP536" i="6"/>
  <c r="AO536" i="6"/>
  <c r="AN536" i="6"/>
  <c r="AM536" i="6"/>
  <c r="AL536" i="6"/>
  <c r="AK536" i="6"/>
  <c r="AJ536" i="6"/>
  <c r="AI536" i="6"/>
  <c r="AH536" i="6"/>
  <c r="AG536" i="6"/>
  <c r="AF536" i="6"/>
  <c r="BN536" i="6" s="1"/>
  <c r="AE536" i="6"/>
  <c r="BK536" i="6" s="1"/>
  <c r="BO536" i="6" s="1"/>
  <c r="AD536" i="6"/>
  <c r="AC536" i="6"/>
  <c r="AB536" i="6"/>
  <c r="AA536" i="6"/>
  <c r="AT535" i="6"/>
  <c r="AS535" i="6"/>
  <c r="AR535" i="6"/>
  <c r="AQ535" i="6"/>
  <c r="AP535" i="6"/>
  <c r="AO535" i="6"/>
  <c r="AN535" i="6"/>
  <c r="AM535" i="6"/>
  <c r="AL535" i="6"/>
  <c r="AK535" i="6"/>
  <c r="AJ535" i="6"/>
  <c r="AI535" i="6"/>
  <c r="AH535" i="6"/>
  <c r="AG535" i="6"/>
  <c r="AF535" i="6"/>
  <c r="BN535" i="6" s="1"/>
  <c r="AE535" i="6"/>
  <c r="BK535" i="6" s="1"/>
  <c r="AD535" i="6"/>
  <c r="AC535" i="6"/>
  <c r="AB535" i="6"/>
  <c r="AA535" i="6"/>
  <c r="AT534" i="6"/>
  <c r="AS534" i="6"/>
  <c r="AR534" i="6"/>
  <c r="AQ534" i="6"/>
  <c r="AP534" i="6"/>
  <c r="AO534" i="6"/>
  <c r="AN534" i="6"/>
  <c r="AM534" i="6"/>
  <c r="AL534" i="6"/>
  <c r="AK534" i="6"/>
  <c r="AJ534" i="6"/>
  <c r="AI534" i="6"/>
  <c r="AH534" i="6"/>
  <c r="AG534" i="6"/>
  <c r="AF534" i="6"/>
  <c r="BN534" i="6" s="1"/>
  <c r="AE534" i="6"/>
  <c r="BK534" i="6" s="1"/>
  <c r="AD534" i="6"/>
  <c r="AC534" i="6"/>
  <c r="AB534" i="6"/>
  <c r="AA534" i="6"/>
  <c r="AT533" i="6"/>
  <c r="AS533" i="6"/>
  <c r="AR533" i="6"/>
  <c r="AQ533" i="6"/>
  <c r="AP533" i="6"/>
  <c r="AO533" i="6"/>
  <c r="AN533" i="6"/>
  <c r="AM533" i="6"/>
  <c r="AL533" i="6"/>
  <c r="AK533" i="6"/>
  <c r="AJ533" i="6"/>
  <c r="AI533" i="6"/>
  <c r="AH533" i="6"/>
  <c r="AG533" i="6"/>
  <c r="AF533" i="6"/>
  <c r="BN533" i="6" s="1"/>
  <c r="AE533" i="6"/>
  <c r="BK533" i="6" s="1"/>
  <c r="BO533" i="6" s="1"/>
  <c r="AD533" i="6"/>
  <c r="AC533" i="6"/>
  <c r="AB533" i="6"/>
  <c r="AA533" i="6"/>
  <c r="AT532" i="6"/>
  <c r="AS532" i="6"/>
  <c r="AR532" i="6"/>
  <c r="AQ532" i="6"/>
  <c r="AP532" i="6"/>
  <c r="AO532" i="6"/>
  <c r="AN532" i="6"/>
  <c r="AM532" i="6"/>
  <c r="AL532" i="6"/>
  <c r="AK532" i="6"/>
  <c r="AJ532" i="6"/>
  <c r="AI532" i="6"/>
  <c r="AH532" i="6"/>
  <c r="AG532" i="6"/>
  <c r="AF532" i="6"/>
  <c r="BN532" i="6" s="1"/>
  <c r="AE532" i="6"/>
  <c r="BK532" i="6" s="1"/>
  <c r="AD532" i="6"/>
  <c r="AC532" i="6"/>
  <c r="AB532" i="6"/>
  <c r="AA532" i="6"/>
  <c r="AT531" i="6"/>
  <c r="AS531" i="6"/>
  <c r="AR531" i="6"/>
  <c r="AQ531" i="6"/>
  <c r="AP531" i="6"/>
  <c r="AO531" i="6"/>
  <c r="AN531" i="6"/>
  <c r="AM531" i="6"/>
  <c r="AL531" i="6"/>
  <c r="AK531" i="6"/>
  <c r="AJ531" i="6"/>
  <c r="AI531" i="6"/>
  <c r="AH531" i="6"/>
  <c r="AG531" i="6"/>
  <c r="AF531" i="6"/>
  <c r="BN531" i="6" s="1"/>
  <c r="AE531" i="6"/>
  <c r="BK531" i="6" s="1"/>
  <c r="AD531" i="6"/>
  <c r="AC531" i="6"/>
  <c r="AB531" i="6"/>
  <c r="AA531" i="6"/>
  <c r="AT530" i="6"/>
  <c r="AS530" i="6"/>
  <c r="AR530" i="6"/>
  <c r="AQ530" i="6"/>
  <c r="AP530" i="6"/>
  <c r="AO530" i="6"/>
  <c r="AN530" i="6"/>
  <c r="AM530" i="6"/>
  <c r="AL530" i="6"/>
  <c r="AK530" i="6"/>
  <c r="AJ530" i="6"/>
  <c r="AI530" i="6"/>
  <c r="AH530" i="6"/>
  <c r="AG530" i="6"/>
  <c r="AF530" i="6"/>
  <c r="BN530" i="6" s="1"/>
  <c r="AE530" i="6"/>
  <c r="BK530" i="6" s="1"/>
  <c r="BO530" i="6" s="1"/>
  <c r="AD530" i="6"/>
  <c r="AC530" i="6"/>
  <c r="AB530" i="6"/>
  <c r="AA530" i="6"/>
  <c r="AT529" i="6"/>
  <c r="AS529" i="6"/>
  <c r="AR529" i="6"/>
  <c r="AQ529" i="6"/>
  <c r="AP529" i="6"/>
  <c r="AO529" i="6"/>
  <c r="AN529" i="6"/>
  <c r="AM529" i="6"/>
  <c r="AL529" i="6"/>
  <c r="AK529" i="6"/>
  <c r="AJ529" i="6"/>
  <c r="AI529" i="6"/>
  <c r="AH529" i="6"/>
  <c r="AG529" i="6"/>
  <c r="AF529" i="6"/>
  <c r="BN529" i="6" s="1"/>
  <c r="AE529" i="6"/>
  <c r="BK529" i="6" s="1"/>
  <c r="AD529" i="6"/>
  <c r="AC529" i="6"/>
  <c r="AB529" i="6"/>
  <c r="AA529" i="6"/>
  <c r="AT528" i="6"/>
  <c r="AS528" i="6"/>
  <c r="AR528" i="6"/>
  <c r="AQ528" i="6"/>
  <c r="AP528" i="6"/>
  <c r="AO528" i="6"/>
  <c r="AN528" i="6"/>
  <c r="AM528" i="6"/>
  <c r="AL528" i="6"/>
  <c r="AK528" i="6"/>
  <c r="AJ528" i="6"/>
  <c r="AI528" i="6"/>
  <c r="AH528" i="6"/>
  <c r="AG528" i="6"/>
  <c r="AF528" i="6"/>
  <c r="BN528" i="6" s="1"/>
  <c r="AE528" i="6"/>
  <c r="BK528" i="6" s="1"/>
  <c r="AD528" i="6"/>
  <c r="AC528" i="6"/>
  <c r="AB528" i="6"/>
  <c r="AA528" i="6"/>
  <c r="AT527" i="6"/>
  <c r="AS527" i="6"/>
  <c r="AR527" i="6"/>
  <c r="AQ527" i="6"/>
  <c r="AP527" i="6"/>
  <c r="AO527" i="6"/>
  <c r="AN527" i="6"/>
  <c r="AM527" i="6"/>
  <c r="AL527" i="6"/>
  <c r="AK527" i="6"/>
  <c r="AJ527" i="6"/>
  <c r="AI527" i="6"/>
  <c r="AH527" i="6"/>
  <c r="AG527" i="6"/>
  <c r="AF527" i="6"/>
  <c r="BN527" i="6" s="1"/>
  <c r="AE527" i="6"/>
  <c r="BK527" i="6" s="1"/>
  <c r="BO527" i="6" s="1"/>
  <c r="AD527" i="6"/>
  <c r="AC527" i="6"/>
  <c r="AB527" i="6"/>
  <c r="AA527" i="6"/>
  <c r="AT526" i="6"/>
  <c r="AS526" i="6"/>
  <c r="AR526" i="6"/>
  <c r="AQ526" i="6"/>
  <c r="AP526" i="6"/>
  <c r="AO526" i="6"/>
  <c r="AN526" i="6"/>
  <c r="AM526" i="6"/>
  <c r="AL526" i="6"/>
  <c r="AK526" i="6"/>
  <c r="AJ526" i="6"/>
  <c r="AI526" i="6"/>
  <c r="AH526" i="6"/>
  <c r="AG526" i="6"/>
  <c r="AF526" i="6"/>
  <c r="BN526" i="6" s="1"/>
  <c r="AE526" i="6"/>
  <c r="BK526" i="6" s="1"/>
  <c r="AD526" i="6"/>
  <c r="AC526" i="6"/>
  <c r="AB526" i="6"/>
  <c r="AA526" i="6"/>
  <c r="AT525" i="6"/>
  <c r="AS525" i="6"/>
  <c r="AR525" i="6"/>
  <c r="AQ525" i="6"/>
  <c r="AP525" i="6"/>
  <c r="AO525" i="6"/>
  <c r="AN525" i="6"/>
  <c r="AM525" i="6"/>
  <c r="AL525" i="6"/>
  <c r="AK525" i="6"/>
  <c r="AJ525" i="6"/>
  <c r="AI525" i="6"/>
  <c r="AH525" i="6"/>
  <c r="AG525" i="6"/>
  <c r="AF525" i="6"/>
  <c r="BN525" i="6" s="1"/>
  <c r="AE525" i="6"/>
  <c r="BK525" i="6" s="1"/>
  <c r="AD525" i="6"/>
  <c r="AC525" i="6"/>
  <c r="AB525" i="6"/>
  <c r="AA525" i="6"/>
  <c r="AT524" i="6"/>
  <c r="AS524" i="6"/>
  <c r="AR524" i="6"/>
  <c r="AQ524" i="6"/>
  <c r="AP524" i="6"/>
  <c r="AO524" i="6"/>
  <c r="AN524" i="6"/>
  <c r="AM524" i="6"/>
  <c r="AL524" i="6"/>
  <c r="AK524" i="6"/>
  <c r="AJ524" i="6"/>
  <c r="AI524" i="6"/>
  <c r="AH524" i="6"/>
  <c r="AG524" i="6"/>
  <c r="AF524" i="6"/>
  <c r="BN524" i="6" s="1"/>
  <c r="AE524" i="6"/>
  <c r="BK524" i="6" s="1"/>
  <c r="BO524" i="6" s="1"/>
  <c r="AD524" i="6"/>
  <c r="AC524" i="6"/>
  <c r="AB524" i="6"/>
  <c r="AA524" i="6"/>
  <c r="AT523" i="6"/>
  <c r="AS523" i="6"/>
  <c r="AR523" i="6"/>
  <c r="AQ523" i="6"/>
  <c r="AP523" i="6"/>
  <c r="AO523" i="6"/>
  <c r="AN523" i="6"/>
  <c r="AM523" i="6"/>
  <c r="AL523" i="6"/>
  <c r="AK523" i="6"/>
  <c r="AJ523" i="6"/>
  <c r="AI523" i="6"/>
  <c r="AH523" i="6"/>
  <c r="AG523" i="6"/>
  <c r="AF523" i="6"/>
  <c r="BN523" i="6" s="1"/>
  <c r="AE523" i="6"/>
  <c r="BK523" i="6" s="1"/>
  <c r="AD523" i="6"/>
  <c r="AC523" i="6"/>
  <c r="AB523" i="6"/>
  <c r="AA523" i="6"/>
  <c r="AT522" i="6"/>
  <c r="AS522" i="6"/>
  <c r="AR522" i="6"/>
  <c r="AQ522" i="6"/>
  <c r="AP522" i="6"/>
  <c r="AO522" i="6"/>
  <c r="AN522" i="6"/>
  <c r="AM522" i="6"/>
  <c r="AL522" i="6"/>
  <c r="AK522" i="6"/>
  <c r="AJ522" i="6"/>
  <c r="AI522" i="6"/>
  <c r="AH522" i="6"/>
  <c r="AG522" i="6"/>
  <c r="AF522" i="6"/>
  <c r="BN522" i="6" s="1"/>
  <c r="AE522" i="6"/>
  <c r="BK522" i="6" s="1"/>
  <c r="AD522" i="6"/>
  <c r="AC522" i="6"/>
  <c r="AB522" i="6"/>
  <c r="AA522" i="6"/>
  <c r="AT521" i="6"/>
  <c r="AS521" i="6"/>
  <c r="AR521" i="6"/>
  <c r="AQ521" i="6"/>
  <c r="AP521" i="6"/>
  <c r="AO521" i="6"/>
  <c r="AN521" i="6"/>
  <c r="AM521" i="6"/>
  <c r="AL521" i="6"/>
  <c r="AK521" i="6"/>
  <c r="AJ521" i="6"/>
  <c r="AI521" i="6"/>
  <c r="AH521" i="6"/>
  <c r="AG521" i="6"/>
  <c r="AF521" i="6"/>
  <c r="BN521" i="6" s="1"/>
  <c r="AE521" i="6"/>
  <c r="BK521" i="6" s="1"/>
  <c r="BO521" i="6" s="1"/>
  <c r="AD521" i="6"/>
  <c r="AC521" i="6"/>
  <c r="AB521" i="6"/>
  <c r="AA521" i="6"/>
  <c r="AT520" i="6"/>
  <c r="AS520" i="6"/>
  <c r="AR520" i="6"/>
  <c r="AQ520" i="6"/>
  <c r="AP520" i="6"/>
  <c r="AO520" i="6"/>
  <c r="AN520" i="6"/>
  <c r="AM520" i="6"/>
  <c r="AL520" i="6"/>
  <c r="AK520" i="6"/>
  <c r="AJ520" i="6"/>
  <c r="AI520" i="6"/>
  <c r="AH520" i="6"/>
  <c r="AG520" i="6"/>
  <c r="AF520" i="6"/>
  <c r="BN520" i="6" s="1"/>
  <c r="AE520" i="6"/>
  <c r="BK520" i="6" s="1"/>
  <c r="AD520" i="6"/>
  <c r="AC520" i="6"/>
  <c r="AB520" i="6"/>
  <c r="AA520" i="6"/>
  <c r="AT519" i="6"/>
  <c r="AS519" i="6"/>
  <c r="AR519" i="6"/>
  <c r="AQ519" i="6"/>
  <c r="AP519" i="6"/>
  <c r="AO519" i="6"/>
  <c r="AN519" i="6"/>
  <c r="AM519" i="6"/>
  <c r="AL519" i="6"/>
  <c r="AK519" i="6"/>
  <c r="AJ519" i="6"/>
  <c r="AI519" i="6"/>
  <c r="AH519" i="6"/>
  <c r="AG519" i="6"/>
  <c r="AF519" i="6"/>
  <c r="BN519" i="6" s="1"/>
  <c r="AE519" i="6"/>
  <c r="BK519" i="6" s="1"/>
  <c r="AD519" i="6"/>
  <c r="AC519" i="6"/>
  <c r="AB519" i="6"/>
  <c r="AA519" i="6"/>
  <c r="AT518" i="6"/>
  <c r="AS518" i="6"/>
  <c r="AR518" i="6"/>
  <c r="AQ518" i="6"/>
  <c r="AP518" i="6"/>
  <c r="AO518" i="6"/>
  <c r="AN518" i="6"/>
  <c r="AM518" i="6"/>
  <c r="AL518" i="6"/>
  <c r="AK518" i="6"/>
  <c r="AJ518" i="6"/>
  <c r="AI518" i="6"/>
  <c r="AH518" i="6"/>
  <c r="AG518" i="6"/>
  <c r="AF518" i="6"/>
  <c r="BN518" i="6" s="1"/>
  <c r="AE518" i="6"/>
  <c r="BK518" i="6" s="1"/>
  <c r="BO518" i="6" s="1"/>
  <c r="AD518" i="6"/>
  <c r="AC518" i="6"/>
  <c r="AB518" i="6"/>
  <c r="AA518" i="6"/>
  <c r="AT517" i="6"/>
  <c r="AS517" i="6"/>
  <c r="AR517" i="6"/>
  <c r="AQ517" i="6"/>
  <c r="AP517" i="6"/>
  <c r="AO517" i="6"/>
  <c r="AN517" i="6"/>
  <c r="AM517" i="6"/>
  <c r="AL517" i="6"/>
  <c r="AK517" i="6"/>
  <c r="AJ517" i="6"/>
  <c r="AI517" i="6"/>
  <c r="AH517" i="6"/>
  <c r="AG517" i="6"/>
  <c r="AF517" i="6"/>
  <c r="BN517" i="6" s="1"/>
  <c r="AE517" i="6"/>
  <c r="BK517" i="6" s="1"/>
  <c r="AD517" i="6"/>
  <c r="AC517" i="6"/>
  <c r="AB517" i="6"/>
  <c r="AA517" i="6"/>
  <c r="AT516" i="6"/>
  <c r="AS516" i="6"/>
  <c r="AR516" i="6"/>
  <c r="AQ516" i="6"/>
  <c r="AP516" i="6"/>
  <c r="AO516" i="6"/>
  <c r="AN516" i="6"/>
  <c r="AM516" i="6"/>
  <c r="AL516" i="6"/>
  <c r="AK516" i="6"/>
  <c r="AJ516" i="6"/>
  <c r="AI516" i="6"/>
  <c r="AH516" i="6"/>
  <c r="AG516" i="6"/>
  <c r="AF516" i="6"/>
  <c r="BN516" i="6" s="1"/>
  <c r="AE516" i="6"/>
  <c r="BK516" i="6" s="1"/>
  <c r="AD516" i="6"/>
  <c r="AC516" i="6"/>
  <c r="AB516" i="6"/>
  <c r="AA516" i="6"/>
  <c r="AT515" i="6"/>
  <c r="AS515" i="6"/>
  <c r="AR515" i="6"/>
  <c r="AQ515" i="6"/>
  <c r="AP515" i="6"/>
  <c r="AO515" i="6"/>
  <c r="AN515" i="6"/>
  <c r="AM515" i="6"/>
  <c r="AL515" i="6"/>
  <c r="AK515" i="6"/>
  <c r="AJ515" i="6"/>
  <c r="AI515" i="6"/>
  <c r="AH515" i="6"/>
  <c r="AG515" i="6"/>
  <c r="AF515" i="6"/>
  <c r="BN515" i="6" s="1"/>
  <c r="AE515" i="6"/>
  <c r="BK515" i="6" s="1"/>
  <c r="BO515" i="6" s="1"/>
  <c r="AD515" i="6"/>
  <c r="AC515" i="6"/>
  <c r="AB515" i="6"/>
  <c r="AA515" i="6"/>
  <c r="AT514" i="6"/>
  <c r="AS514" i="6"/>
  <c r="AR514" i="6"/>
  <c r="AQ514" i="6"/>
  <c r="AP514" i="6"/>
  <c r="AO514" i="6"/>
  <c r="AN514" i="6"/>
  <c r="AM514" i="6"/>
  <c r="AL514" i="6"/>
  <c r="AK514" i="6"/>
  <c r="AJ514" i="6"/>
  <c r="AI514" i="6"/>
  <c r="AH514" i="6"/>
  <c r="AG514" i="6"/>
  <c r="AF514" i="6"/>
  <c r="BN514" i="6" s="1"/>
  <c r="AE514" i="6"/>
  <c r="BK514" i="6" s="1"/>
  <c r="AD514" i="6"/>
  <c r="AC514" i="6"/>
  <c r="AB514" i="6"/>
  <c r="AA514" i="6"/>
  <c r="AT513" i="6"/>
  <c r="AS513" i="6"/>
  <c r="AR513" i="6"/>
  <c r="AQ513" i="6"/>
  <c r="AP513" i="6"/>
  <c r="AO513" i="6"/>
  <c r="AN513" i="6"/>
  <c r="AM513" i="6"/>
  <c r="AL513" i="6"/>
  <c r="AK513" i="6"/>
  <c r="AJ513" i="6"/>
  <c r="AI513" i="6"/>
  <c r="AH513" i="6"/>
  <c r="AG513" i="6"/>
  <c r="AF513" i="6"/>
  <c r="BN513" i="6" s="1"/>
  <c r="AE513" i="6"/>
  <c r="BK513" i="6" s="1"/>
  <c r="AD513" i="6"/>
  <c r="AC513" i="6"/>
  <c r="AB513" i="6"/>
  <c r="AA513" i="6"/>
  <c r="AT512" i="6"/>
  <c r="AS512" i="6"/>
  <c r="AR512" i="6"/>
  <c r="AQ512" i="6"/>
  <c r="AP512" i="6"/>
  <c r="AO512" i="6"/>
  <c r="AN512" i="6"/>
  <c r="AM512" i="6"/>
  <c r="AL512" i="6"/>
  <c r="AK512" i="6"/>
  <c r="AJ512" i="6"/>
  <c r="AI512" i="6"/>
  <c r="AH512" i="6"/>
  <c r="AG512" i="6"/>
  <c r="AF512" i="6"/>
  <c r="BN512" i="6" s="1"/>
  <c r="AE512" i="6"/>
  <c r="BK512" i="6" s="1"/>
  <c r="BO512" i="6" s="1"/>
  <c r="AD512" i="6"/>
  <c r="AC512" i="6"/>
  <c r="AB512" i="6"/>
  <c r="AA512" i="6"/>
  <c r="AT511" i="6"/>
  <c r="AS511" i="6"/>
  <c r="AR511" i="6"/>
  <c r="AQ511" i="6"/>
  <c r="AP511" i="6"/>
  <c r="AO511" i="6"/>
  <c r="AN511" i="6"/>
  <c r="AM511" i="6"/>
  <c r="AL511" i="6"/>
  <c r="AK511" i="6"/>
  <c r="AJ511" i="6"/>
  <c r="AI511" i="6"/>
  <c r="AH511" i="6"/>
  <c r="AG511" i="6"/>
  <c r="AF511" i="6"/>
  <c r="BN511" i="6" s="1"/>
  <c r="AE511" i="6"/>
  <c r="BK511" i="6" s="1"/>
  <c r="AD511" i="6"/>
  <c r="AC511" i="6"/>
  <c r="AB511" i="6"/>
  <c r="AA511" i="6"/>
  <c r="AT510" i="6"/>
  <c r="AS510" i="6"/>
  <c r="AR510" i="6"/>
  <c r="AQ510" i="6"/>
  <c r="AP510" i="6"/>
  <c r="AO510" i="6"/>
  <c r="AN510" i="6"/>
  <c r="AM510" i="6"/>
  <c r="AL510" i="6"/>
  <c r="AK510" i="6"/>
  <c r="AJ510" i="6"/>
  <c r="AI510" i="6"/>
  <c r="AH510" i="6"/>
  <c r="AG510" i="6"/>
  <c r="AF510" i="6"/>
  <c r="BN510" i="6" s="1"/>
  <c r="AE510" i="6"/>
  <c r="BK510" i="6" s="1"/>
  <c r="AD510" i="6"/>
  <c r="AC510" i="6"/>
  <c r="AB510" i="6"/>
  <c r="AA510" i="6"/>
  <c r="AT509" i="6"/>
  <c r="AS509" i="6"/>
  <c r="AR509" i="6"/>
  <c r="AQ509" i="6"/>
  <c r="AP509" i="6"/>
  <c r="AO509" i="6"/>
  <c r="AN509" i="6"/>
  <c r="AM509" i="6"/>
  <c r="AL509" i="6"/>
  <c r="AK509" i="6"/>
  <c r="AJ509" i="6"/>
  <c r="AI509" i="6"/>
  <c r="AH509" i="6"/>
  <c r="AG509" i="6"/>
  <c r="AF509" i="6"/>
  <c r="BN509" i="6" s="1"/>
  <c r="AE509" i="6"/>
  <c r="BK509" i="6" s="1"/>
  <c r="BO509" i="6" s="1"/>
  <c r="AD509" i="6"/>
  <c r="AC509" i="6"/>
  <c r="AB509" i="6"/>
  <c r="AA509" i="6"/>
  <c r="AT508" i="6"/>
  <c r="AS508" i="6"/>
  <c r="AR508" i="6"/>
  <c r="AQ508" i="6"/>
  <c r="AP508" i="6"/>
  <c r="AO508" i="6"/>
  <c r="AN508" i="6"/>
  <c r="AM508" i="6"/>
  <c r="AL508" i="6"/>
  <c r="AK508" i="6"/>
  <c r="AJ508" i="6"/>
  <c r="AI508" i="6"/>
  <c r="AH508" i="6"/>
  <c r="AG508" i="6"/>
  <c r="AF508" i="6"/>
  <c r="BN508" i="6" s="1"/>
  <c r="AE508" i="6"/>
  <c r="BK508" i="6" s="1"/>
  <c r="AD508" i="6"/>
  <c r="AC508" i="6"/>
  <c r="AB508" i="6"/>
  <c r="AA508" i="6"/>
  <c r="AT507" i="6"/>
  <c r="AS507" i="6"/>
  <c r="AR507" i="6"/>
  <c r="AQ507" i="6"/>
  <c r="AP507" i="6"/>
  <c r="AO507" i="6"/>
  <c r="AN507" i="6"/>
  <c r="AM507" i="6"/>
  <c r="AL507" i="6"/>
  <c r="AK507" i="6"/>
  <c r="AJ507" i="6"/>
  <c r="AI507" i="6"/>
  <c r="AH507" i="6"/>
  <c r="AG507" i="6"/>
  <c r="AF507" i="6"/>
  <c r="BN507" i="6" s="1"/>
  <c r="AE507" i="6"/>
  <c r="BK507" i="6" s="1"/>
  <c r="AD507" i="6"/>
  <c r="AC507" i="6"/>
  <c r="AB507" i="6"/>
  <c r="AA507" i="6"/>
  <c r="AT506" i="6"/>
  <c r="AS506" i="6"/>
  <c r="AR506" i="6"/>
  <c r="AQ506" i="6"/>
  <c r="AP506" i="6"/>
  <c r="AO506" i="6"/>
  <c r="AN506" i="6"/>
  <c r="AM506" i="6"/>
  <c r="AL506" i="6"/>
  <c r="AK506" i="6"/>
  <c r="AJ506" i="6"/>
  <c r="AI506" i="6"/>
  <c r="AH506" i="6"/>
  <c r="AG506" i="6"/>
  <c r="AF506" i="6"/>
  <c r="BN506" i="6" s="1"/>
  <c r="AE506" i="6"/>
  <c r="BK506" i="6" s="1"/>
  <c r="BO506" i="6" s="1"/>
  <c r="AD506" i="6"/>
  <c r="AC506" i="6"/>
  <c r="AB506" i="6"/>
  <c r="AA506" i="6"/>
  <c r="AT505" i="6"/>
  <c r="AS505" i="6"/>
  <c r="AR505" i="6"/>
  <c r="AQ505" i="6"/>
  <c r="AP505" i="6"/>
  <c r="AO505" i="6"/>
  <c r="AN505" i="6"/>
  <c r="AM505" i="6"/>
  <c r="AL505" i="6"/>
  <c r="AK505" i="6"/>
  <c r="AJ505" i="6"/>
  <c r="AI505" i="6"/>
  <c r="AH505" i="6"/>
  <c r="AG505" i="6"/>
  <c r="AF505" i="6"/>
  <c r="BN505" i="6" s="1"/>
  <c r="AE505" i="6"/>
  <c r="BK505" i="6" s="1"/>
  <c r="AD505" i="6"/>
  <c r="AC505" i="6"/>
  <c r="AB505" i="6"/>
  <c r="AA505" i="6"/>
  <c r="AT504" i="6"/>
  <c r="AS504" i="6"/>
  <c r="AR504" i="6"/>
  <c r="AQ504" i="6"/>
  <c r="AP504" i="6"/>
  <c r="AO504" i="6"/>
  <c r="AN504" i="6"/>
  <c r="AM504" i="6"/>
  <c r="AL504" i="6"/>
  <c r="AK504" i="6"/>
  <c r="AJ504" i="6"/>
  <c r="AI504" i="6"/>
  <c r="AH504" i="6"/>
  <c r="AG504" i="6"/>
  <c r="AF504" i="6"/>
  <c r="BN504" i="6" s="1"/>
  <c r="AE504" i="6"/>
  <c r="BK504" i="6" s="1"/>
  <c r="AD504" i="6"/>
  <c r="AC504" i="6"/>
  <c r="AB504" i="6"/>
  <c r="AA504" i="6"/>
  <c r="AT503" i="6"/>
  <c r="AS503" i="6"/>
  <c r="AR503" i="6"/>
  <c r="AQ503" i="6"/>
  <c r="AP503" i="6"/>
  <c r="AO503" i="6"/>
  <c r="AN503" i="6"/>
  <c r="AM503" i="6"/>
  <c r="AL503" i="6"/>
  <c r="AK503" i="6"/>
  <c r="AJ503" i="6"/>
  <c r="AI503" i="6"/>
  <c r="AH503" i="6"/>
  <c r="AG503" i="6"/>
  <c r="AF503" i="6"/>
  <c r="BN503" i="6" s="1"/>
  <c r="AE503" i="6"/>
  <c r="BK503" i="6" s="1"/>
  <c r="BO503" i="6" s="1"/>
  <c r="AD503" i="6"/>
  <c r="AC503" i="6"/>
  <c r="AB503" i="6"/>
  <c r="AA503" i="6"/>
  <c r="AT502" i="6"/>
  <c r="AS502" i="6"/>
  <c r="AR502" i="6"/>
  <c r="AQ502" i="6"/>
  <c r="AP502" i="6"/>
  <c r="AO502" i="6"/>
  <c r="AN502" i="6"/>
  <c r="AM502" i="6"/>
  <c r="AL502" i="6"/>
  <c r="AK502" i="6"/>
  <c r="AJ502" i="6"/>
  <c r="AI502" i="6"/>
  <c r="AH502" i="6"/>
  <c r="AG502" i="6"/>
  <c r="AF502" i="6"/>
  <c r="BN502" i="6" s="1"/>
  <c r="AE502" i="6"/>
  <c r="BK502" i="6" s="1"/>
  <c r="AD502" i="6"/>
  <c r="AC502" i="6"/>
  <c r="AB502" i="6"/>
  <c r="AA502" i="6"/>
  <c r="AT501" i="6"/>
  <c r="AS501" i="6"/>
  <c r="AR501" i="6"/>
  <c r="AQ501" i="6"/>
  <c r="AP501" i="6"/>
  <c r="AO501" i="6"/>
  <c r="AN501" i="6"/>
  <c r="AM501" i="6"/>
  <c r="AL501" i="6"/>
  <c r="AK501" i="6"/>
  <c r="AJ501" i="6"/>
  <c r="AI501" i="6"/>
  <c r="AH501" i="6"/>
  <c r="AG501" i="6"/>
  <c r="AF501" i="6"/>
  <c r="BN501" i="6" s="1"/>
  <c r="AE501" i="6"/>
  <c r="BK501" i="6" s="1"/>
  <c r="AD501" i="6"/>
  <c r="AC501" i="6"/>
  <c r="AB501" i="6"/>
  <c r="AA501" i="6"/>
  <c r="AT500" i="6"/>
  <c r="AS500" i="6"/>
  <c r="AR500" i="6"/>
  <c r="AQ500" i="6"/>
  <c r="AP500" i="6"/>
  <c r="AO500" i="6"/>
  <c r="AN500" i="6"/>
  <c r="AM500" i="6"/>
  <c r="AL500" i="6"/>
  <c r="AK500" i="6"/>
  <c r="AJ500" i="6"/>
  <c r="AI500" i="6"/>
  <c r="AH500" i="6"/>
  <c r="AG500" i="6"/>
  <c r="AF500" i="6"/>
  <c r="BN500" i="6" s="1"/>
  <c r="AE500" i="6"/>
  <c r="BK500" i="6" s="1"/>
  <c r="BO500" i="6" s="1"/>
  <c r="AD500" i="6"/>
  <c r="AC500" i="6"/>
  <c r="AB500" i="6"/>
  <c r="AA500" i="6"/>
  <c r="AT499" i="6"/>
  <c r="AS499" i="6"/>
  <c r="AR499" i="6"/>
  <c r="AQ499" i="6"/>
  <c r="AP499" i="6"/>
  <c r="AO499" i="6"/>
  <c r="AN499" i="6"/>
  <c r="AM499" i="6"/>
  <c r="AL499" i="6"/>
  <c r="AK499" i="6"/>
  <c r="AJ499" i="6"/>
  <c r="AI499" i="6"/>
  <c r="AH499" i="6"/>
  <c r="AG499" i="6"/>
  <c r="AF499" i="6"/>
  <c r="BN499" i="6" s="1"/>
  <c r="AE499" i="6"/>
  <c r="BK499" i="6" s="1"/>
  <c r="AD499" i="6"/>
  <c r="AC499" i="6"/>
  <c r="AB499" i="6"/>
  <c r="AA499" i="6"/>
  <c r="AT498" i="6"/>
  <c r="AS498" i="6"/>
  <c r="AR498" i="6"/>
  <c r="AQ498" i="6"/>
  <c r="AP498" i="6"/>
  <c r="AO498" i="6"/>
  <c r="AN498" i="6"/>
  <c r="AM498" i="6"/>
  <c r="AL498" i="6"/>
  <c r="AK498" i="6"/>
  <c r="AJ498" i="6"/>
  <c r="AI498" i="6"/>
  <c r="AH498" i="6"/>
  <c r="AG498" i="6"/>
  <c r="AF498" i="6"/>
  <c r="BN498" i="6" s="1"/>
  <c r="AE498" i="6"/>
  <c r="BK498" i="6" s="1"/>
  <c r="AD498" i="6"/>
  <c r="AC498" i="6"/>
  <c r="AB498" i="6"/>
  <c r="AA498" i="6"/>
  <c r="AT497" i="6"/>
  <c r="AS497" i="6"/>
  <c r="AR497" i="6"/>
  <c r="AQ497" i="6"/>
  <c r="AP497" i="6"/>
  <c r="AO497" i="6"/>
  <c r="AN497" i="6"/>
  <c r="AM497" i="6"/>
  <c r="AL497" i="6"/>
  <c r="AK497" i="6"/>
  <c r="AJ497" i="6"/>
  <c r="AI497" i="6"/>
  <c r="AH497" i="6"/>
  <c r="AG497" i="6"/>
  <c r="AF497" i="6"/>
  <c r="BN497" i="6" s="1"/>
  <c r="AE497" i="6"/>
  <c r="BK497" i="6" s="1"/>
  <c r="BO497" i="6" s="1"/>
  <c r="AD497" i="6"/>
  <c r="AC497" i="6"/>
  <c r="AB497" i="6"/>
  <c r="AA497" i="6"/>
  <c r="AT496" i="6"/>
  <c r="AS496" i="6"/>
  <c r="AR496" i="6"/>
  <c r="AQ496" i="6"/>
  <c r="AP496" i="6"/>
  <c r="AO496" i="6"/>
  <c r="AN496" i="6"/>
  <c r="AM496" i="6"/>
  <c r="AL496" i="6"/>
  <c r="AK496" i="6"/>
  <c r="AJ496" i="6"/>
  <c r="AI496" i="6"/>
  <c r="AH496" i="6"/>
  <c r="AG496" i="6"/>
  <c r="AF496" i="6"/>
  <c r="BN496" i="6" s="1"/>
  <c r="AE496" i="6"/>
  <c r="BK496" i="6" s="1"/>
  <c r="AD496" i="6"/>
  <c r="AC496" i="6"/>
  <c r="AB496" i="6"/>
  <c r="AA496" i="6"/>
  <c r="AT495" i="6"/>
  <c r="AS495" i="6"/>
  <c r="AR495" i="6"/>
  <c r="AQ495" i="6"/>
  <c r="AP495" i="6"/>
  <c r="AO495" i="6"/>
  <c r="AN495" i="6"/>
  <c r="AM495" i="6"/>
  <c r="AL495" i="6"/>
  <c r="AK495" i="6"/>
  <c r="AJ495" i="6"/>
  <c r="AI495" i="6"/>
  <c r="AH495" i="6"/>
  <c r="AG495" i="6"/>
  <c r="AF495" i="6"/>
  <c r="BN495" i="6" s="1"/>
  <c r="AE495" i="6"/>
  <c r="BK495" i="6" s="1"/>
  <c r="AD495" i="6"/>
  <c r="AC495" i="6"/>
  <c r="AB495" i="6"/>
  <c r="AA495" i="6"/>
  <c r="AT494" i="6"/>
  <c r="AS494" i="6"/>
  <c r="AR494" i="6"/>
  <c r="AQ494" i="6"/>
  <c r="AP494" i="6"/>
  <c r="AO494" i="6"/>
  <c r="AN494" i="6"/>
  <c r="AM494" i="6"/>
  <c r="AL494" i="6"/>
  <c r="AK494" i="6"/>
  <c r="AJ494" i="6"/>
  <c r="AI494" i="6"/>
  <c r="AH494" i="6"/>
  <c r="AG494" i="6"/>
  <c r="AF494" i="6"/>
  <c r="BN494" i="6" s="1"/>
  <c r="AE494" i="6"/>
  <c r="BK494" i="6" s="1"/>
  <c r="BO494" i="6" s="1"/>
  <c r="AD494" i="6"/>
  <c r="AC494" i="6"/>
  <c r="AB494" i="6"/>
  <c r="AA494" i="6"/>
  <c r="AT493" i="6"/>
  <c r="AS493" i="6"/>
  <c r="AR493" i="6"/>
  <c r="AQ493" i="6"/>
  <c r="AP493" i="6"/>
  <c r="AO493" i="6"/>
  <c r="AN493" i="6"/>
  <c r="AM493" i="6"/>
  <c r="AL493" i="6"/>
  <c r="AK493" i="6"/>
  <c r="AJ493" i="6"/>
  <c r="AI493" i="6"/>
  <c r="AH493" i="6"/>
  <c r="AG493" i="6"/>
  <c r="AF493" i="6"/>
  <c r="BN493" i="6" s="1"/>
  <c r="AE493" i="6"/>
  <c r="BK493" i="6" s="1"/>
  <c r="AD493" i="6"/>
  <c r="AC493" i="6"/>
  <c r="AB493" i="6"/>
  <c r="AA493" i="6"/>
  <c r="AT492" i="6"/>
  <c r="AS492" i="6"/>
  <c r="AR492" i="6"/>
  <c r="AQ492" i="6"/>
  <c r="AP492" i="6"/>
  <c r="AO492" i="6"/>
  <c r="AN492" i="6"/>
  <c r="AM492" i="6"/>
  <c r="AL492" i="6"/>
  <c r="AK492" i="6"/>
  <c r="AJ492" i="6"/>
  <c r="AI492" i="6"/>
  <c r="AH492" i="6"/>
  <c r="AG492" i="6"/>
  <c r="AF492" i="6"/>
  <c r="BN492" i="6" s="1"/>
  <c r="AE492" i="6"/>
  <c r="BK492" i="6" s="1"/>
  <c r="AD492" i="6"/>
  <c r="AC492" i="6"/>
  <c r="AB492" i="6"/>
  <c r="AA492" i="6"/>
  <c r="AT491" i="6"/>
  <c r="AS491" i="6"/>
  <c r="AR491" i="6"/>
  <c r="AQ491" i="6"/>
  <c r="AP491" i="6"/>
  <c r="AO491" i="6"/>
  <c r="AN491" i="6"/>
  <c r="AM491" i="6"/>
  <c r="AL491" i="6"/>
  <c r="AK491" i="6"/>
  <c r="AJ491" i="6"/>
  <c r="AI491" i="6"/>
  <c r="AH491" i="6"/>
  <c r="AG491" i="6"/>
  <c r="AF491" i="6"/>
  <c r="BN491" i="6" s="1"/>
  <c r="AE491" i="6"/>
  <c r="BK491" i="6" s="1"/>
  <c r="BO491" i="6" s="1"/>
  <c r="AD491" i="6"/>
  <c r="AC491" i="6"/>
  <c r="AB491" i="6"/>
  <c r="AA491" i="6"/>
  <c r="AT490" i="6"/>
  <c r="AS490" i="6"/>
  <c r="AR490" i="6"/>
  <c r="AQ490" i="6"/>
  <c r="AP490" i="6"/>
  <c r="AO490" i="6"/>
  <c r="AN490" i="6"/>
  <c r="AM490" i="6"/>
  <c r="AL490" i="6"/>
  <c r="AK490" i="6"/>
  <c r="AJ490" i="6"/>
  <c r="AI490" i="6"/>
  <c r="AH490" i="6"/>
  <c r="AG490" i="6"/>
  <c r="AF490" i="6"/>
  <c r="BN490" i="6" s="1"/>
  <c r="AE490" i="6"/>
  <c r="BK490" i="6" s="1"/>
  <c r="AD490" i="6"/>
  <c r="AC490" i="6"/>
  <c r="AB490" i="6"/>
  <c r="AA490" i="6"/>
  <c r="AT489" i="6"/>
  <c r="AS489" i="6"/>
  <c r="AR489" i="6"/>
  <c r="AQ489" i="6"/>
  <c r="AP489" i="6"/>
  <c r="AO489" i="6"/>
  <c r="AN489" i="6"/>
  <c r="AM489" i="6"/>
  <c r="AL489" i="6"/>
  <c r="AK489" i="6"/>
  <c r="AJ489" i="6"/>
  <c r="AI489" i="6"/>
  <c r="AH489" i="6"/>
  <c r="AG489" i="6"/>
  <c r="AF489" i="6"/>
  <c r="BN489" i="6" s="1"/>
  <c r="AE489" i="6"/>
  <c r="BK489" i="6" s="1"/>
  <c r="AD489" i="6"/>
  <c r="AC489" i="6"/>
  <c r="AB489" i="6"/>
  <c r="AA489" i="6"/>
  <c r="AT488" i="6"/>
  <c r="AS488" i="6"/>
  <c r="AR488" i="6"/>
  <c r="AQ488" i="6"/>
  <c r="AP488" i="6"/>
  <c r="AO488" i="6"/>
  <c r="AN488" i="6"/>
  <c r="AM488" i="6"/>
  <c r="AL488" i="6"/>
  <c r="AK488" i="6"/>
  <c r="AJ488" i="6"/>
  <c r="AI488" i="6"/>
  <c r="AH488" i="6"/>
  <c r="AG488" i="6"/>
  <c r="AF488" i="6"/>
  <c r="BN488" i="6" s="1"/>
  <c r="AE488" i="6"/>
  <c r="BK488" i="6" s="1"/>
  <c r="BO488" i="6" s="1"/>
  <c r="AD488" i="6"/>
  <c r="AC488" i="6"/>
  <c r="AB488" i="6"/>
  <c r="AA488" i="6"/>
  <c r="AT487" i="6"/>
  <c r="AS487" i="6"/>
  <c r="AR487" i="6"/>
  <c r="AQ487" i="6"/>
  <c r="AP487" i="6"/>
  <c r="AO487" i="6"/>
  <c r="AN487" i="6"/>
  <c r="AM487" i="6"/>
  <c r="AL487" i="6"/>
  <c r="AK487" i="6"/>
  <c r="AJ487" i="6"/>
  <c r="AI487" i="6"/>
  <c r="AH487" i="6"/>
  <c r="AG487" i="6"/>
  <c r="AF487" i="6"/>
  <c r="BN487" i="6" s="1"/>
  <c r="AE487" i="6"/>
  <c r="BK487" i="6" s="1"/>
  <c r="AD487" i="6"/>
  <c r="AC487" i="6"/>
  <c r="AB487" i="6"/>
  <c r="AA487" i="6"/>
  <c r="AT486" i="6"/>
  <c r="AS486" i="6"/>
  <c r="AR486" i="6"/>
  <c r="AQ486" i="6"/>
  <c r="AP486" i="6"/>
  <c r="AO486" i="6"/>
  <c r="AN486" i="6"/>
  <c r="AM486" i="6"/>
  <c r="AL486" i="6"/>
  <c r="AK486" i="6"/>
  <c r="AJ486" i="6"/>
  <c r="AI486" i="6"/>
  <c r="AH486" i="6"/>
  <c r="AG486" i="6"/>
  <c r="AF486" i="6"/>
  <c r="BN486" i="6" s="1"/>
  <c r="AE486" i="6"/>
  <c r="BK486" i="6" s="1"/>
  <c r="AD486" i="6"/>
  <c r="AC486" i="6"/>
  <c r="AB486" i="6"/>
  <c r="AA486" i="6"/>
  <c r="AT485" i="6"/>
  <c r="AS485" i="6"/>
  <c r="AR485" i="6"/>
  <c r="AQ485" i="6"/>
  <c r="AP485" i="6"/>
  <c r="AO485" i="6"/>
  <c r="AN485" i="6"/>
  <c r="AM485" i="6"/>
  <c r="AL485" i="6"/>
  <c r="AK485" i="6"/>
  <c r="AJ485" i="6"/>
  <c r="AI485" i="6"/>
  <c r="AH485" i="6"/>
  <c r="AG485" i="6"/>
  <c r="AF485" i="6"/>
  <c r="BN485" i="6" s="1"/>
  <c r="AE485" i="6"/>
  <c r="BK485" i="6" s="1"/>
  <c r="BO485" i="6" s="1"/>
  <c r="AD485" i="6"/>
  <c r="AC485" i="6"/>
  <c r="AB485" i="6"/>
  <c r="AA485" i="6"/>
  <c r="AT484" i="6"/>
  <c r="AS484" i="6"/>
  <c r="AR484" i="6"/>
  <c r="AQ484" i="6"/>
  <c r="AP484" i="6"/>
  <c r="AO484" i="6"/>
  <c r="AN484" i="6"/>
  <c r="AM484" i="6"/>
  <c r="AL484" i="6"/>
  <c r="AK484" i="6"/>
  <c r="AJ484" i="6"/>
  <c r="AI484" i="6"/>
  <c r="AH484" i="6"/>
  <c r="AG484" i="6"/>
  <c r="AF484" i="6"/>
  <c r="BN484" i="6" s="1"/>
  <c r="AE484" i="6"/>
  <c r="BK484" i="6" s="1"/>
  <c r="AD484" i="6"/>
  <c r="AC484" i="6"/>
  <c r="AB484" i="6"/>
  <c r="AA484" i="6"/>
  <c r="AT483" i="6"/>
  <c r="AS483" i="6"/>
  <c r="AR483" i="6"/>
  <c r="AQ483" i="6"/>
  <c r="AP483" i="6"/>
  <c r="AO483" i="6"/>
  <c r="AN483" i="6"/>
  <c r="AM483" i="6"/>
  <c r="AL483" i="6"/>
  <c r="AK483" i="6"/>
  <c r="AJ483" i="6"/>
  <c r="AI483" i="6"/>
  <c r="AH483" i="6"/>
  <c r="AG483" i="6"/>
  <c r="AF483" i="6"/>
  <c r="BN483" i="6" s="1"/>
  <c r="AE483" i="6"/>
  <c r="BK483" i="6" s="1"/>
  <c r="AD483" i="6"/>
  <c r="AC483" i="6"/>
  <c r="AB483" i="6"/>
  <c r="AA483" i="6"/>
  <c r="AT482" i="6"/>
  <c r="AS482" i="6"/>
  <c r="AR482" i="6"/>
  <c r="AQ482" i="6"/>
  <c r="AP482" i="6"/>
  <c r="AO482" i="6"/>
  <c r="AN482" i="6"/>
  <c r="AM482" i="6"/>
  <c r="AL482" i="6"/>
  <c r="AK482" i="6"/>
  <c r="AJ482" i="6"/>
  <c r="AI482" i="6"/>
  <c r="AH482" i="6"/>
  <c r="AG482" i="6"/>
  <c r="AF482" i="6"/>
  <c r="BN482" i="6" s="1"/>
  <c r="AE482" i="6"/>
  <c r="BK482" i="6" s="1"/>
  <c r="BO482" i="6" s="1"/>
  <c r="AD482" i="6"/>
  <c r="AC482" i="6"/>
  <c r="AB482" i="6"/>
  <c r="AA482" i="6"/>
  <c r="AT481" i="6"/>
  <c r="AS481" i="6"/>
  <c r="AR481" i="6"/>
  <c r="AQ481" i="6"/>
  <c r="AP481" i="6"/>
  <c r="AO481" i="6"/>
  <c r="AN481" i="6"/>
  <c r="AM481" i="6"/>
  <c r="AL481" i="6"/>
  <c r="AK481" i="6"/>
  <c r="AJ481" i="6"/>
  <c r="AI481" i="6"/>
  <c r="AH481" i="6"/>
  <c r="AG481" i="6"/>
  <c r="AF481" i="6"/>
  <c r="BN481" i="6" s="1"/>
  <c r="AE481" i="6"/>
  <c r="BK481" i="6" s="1"/>
  <c r="AD481" i="6"/>
  <c r="AC481" i="6"/>
  <c r="AB481" i="6"/>
  <c r="AA481" i="6"/>
  <c r="AT480" i="6"/>
  <c r="AS480" i="6"/>
  <c r="AR480" i="6"/>
  <c r="AQ480" i="6"/>
  <c r="AP480" i="6"/>
  <c r="AO480" i="6"/>
  <c r="AN480" i="6"/>
  <c r="AM480" i="6"/>
  <c r="AL480" i="6"/>
  <c r="AK480" i="6"/>
  <c r="AJ480" i="6"/>
  <c r="AI480" i="6"/>
  <c r="AH480" i="6"/>
  <c r="AG480" i="6"/>
  <c r="AF480" i="6"/>
  <c r="BN480" i="6" s="1"/>
  <c r="AE480" i="6"/>
  <c r="BK480" i="6" s="1"/>
  <c r="AD480" i="6"/>
  <c r="AC480" i="6"/>
  <c r="AB480" i="6"/>
  <c r="AA480" i="6"/>
  <c r="AT479" i="6"/>
  <c r="AS479" i="6"/>
  <c r="AR479" i="6"/>
  <c r="AQ479" i="6"/>
  <c r="AP479" i="6"/>
  <c r="AO479" i="6"/>
  <c r="AN479" i="6"/>
  <c r="AM479" i="6"/>
  <c r="AL479" i="6"/>
  <c r="AK479" i="6"/>
  <c r="AJ479" i="6"/>
  <c r="AI479" i="6"/>
  <c r="AH479" i="6"/>
  <c r="AG479" i="6"/>
  <c r="AF479" i="6"/>
  <c r="BN479" i="6" s="1"/>
  <c r="AE479" i="6"/>
  <c r="BK479" i="6" s="1"/>
  <c r="BO479" i="6" s="1"/>
  <c r="AD479" i="6"/>
  <c r="AC479" i="6"/>
  <c r="AB479" i="6"/>
  <c r="AA479" i="6"/>
  <c r="AT478" i="6"/>
  <c r="AS478" i="6"/>
  <c r="AR478" i="6"/>
  <c r="AQ478" i="6"/>
  <c r="AP478" i="6"/>
  <c r="AO478" i="6"/>
  <c r="AN478" i="6"/>
  <c r="AM478" i="6"/>
  <c r="AL478" i="6"/>
  <c r="AK478" i="6"/>
  <c r="AJ478" i="6"/>
  <c r="AI478" i="6"/>
  <c r="AH478" i="6"/>
  <c r="AG478" i="6"/>
  <c r="AF478" i="6"/>
  <c r="BN478" i="6" s="1"/>
  <c r="AE478" i="6"/>
  <c r="BK478" i="6" s="1"/>
  <c r="AD478" i="6"/>
  <c r="AC478" i="6"/>
  <c r="AB478" i="6"/>
  <c r="AA478" i="6"/>
  <c r="AT477" i="6"/>
  <c r="AS477" i="6"/>
  <c r="AR477" i="6"/>
  <c r="AQ477" i="6"/>
  <c r="AP477" i="6"/>
  <c r="AO477" i="6"/>
  <c r="AN477" i="6"/>
  <c r="AM477" i="6"/>
  <c r="AL477" i="6"/>
  <c r="AK477" i="6"/>
  <c r="AJ477" i="6"/>
  <c r="AI477" i="6"/>
  <c r="AH477" i="6"/>
  <c r="AG477" i="6"/>
  <c r="AF477" i="6"/>
  <c r="BN477" i="6" s="1"/>
  <c r="AE477" i="6"/>
  <c r="BK477" i="6" s="1"/>
  <c r="AD477" i="6"/>
  <c r="AC477" i="6"/>
  <c r="AB477" i="6"/>
  <c r="AA477" i="6"/>
  <c r="AT476" i="6"/>
  <c r="AS476" i="6"/>
  <c r="AR476" i="6"/>
  <c r="AQ476" i="6"/>
  <c r="AP476" i="6"/>
  <c r="AO476" i="6"/>
  <c r="AN476" i="6"/>
  <c r="AM476" i="6"/>
  <c r="AL476" i="6"/>
  <c r="AK476" i="6"/>
  <c r="AJ476" i="6"/>
  <c r="AI476" i="6"/>
  <c r="AH476" i="6"/>
  <c r="AG476" i="6"/>
  <c r="AF476" i="6"/>
  <c r="BN476" i="6" s="1"/>
  <c r="AE476" i="6"/>
  <c r="BK476" i="6" s="1"/>
  <c r="BO476" i="6" s="1"/>
  <c r="AD476" i="6"/>
  <c r="AC476" i="6"/>
  <c r="AB476" i="6"/>
  <c r="AA476" i="6"/>
  <c r="AT475" i="6"/>
  <c r="AS475" i="6"/>
  <c r="AR475" i="6"/>
  <c r="AQ475" i="6"/>
  <c r="AP475" i="6"/>
  <c r="AO475" i="6"/>
  <c r="AN475" i="6"/>
  <c r="AM475" i="6"/>
  <c r="AL475" i="6"/>
  <c r="AK475" i="6"/>
  <c r="AJ475" i="6"/>
  <c r="AI475" i="6"/>
  <c r="AH475" i="6"/>
  <c r="AG475" i="6"/>
  <c r="AF475" i="6"/>
  <c r="BN475" i="6" s="1"/>
  <c r="AE475" i="6"/>
  <c r="BK475" i="6" s="1"/>
  <c r="AD475" i="6"/>
  <c r="AC475" i="6"/>
  <c r="AB475" i="6"/>
  <c r="AA475" i="6"/>
  <c r="AT474" i="6"/>
  <c r="AS474" i="6"/>
  <c r="AR474" i="6"/>
  <c r="AQ474" i="6"/>
  <c r="AP474" i="6"/>
  <c r="AO474" i="6"/>
  <c r="AN474" i="6"/>
  <c r="AM474" i="6"/>
  <c r="AL474" i="6"/>
  <c r="AK474" i="6"/>
  <c r="AJ474" i="6"/>
  <c r="AI474" i="6"/>
  <c r="AH474" i="6"/>
  <c r="AG474" i="6"/>
  <c r="AF474" i="6"/>
  <c r="BN474" i="6" s="1"/>
  <c r="AE474" i="6"/>
  <c r="BK474" i="6" s="1"/>
  <c r="AD474" i="6"/>
  <c r="AC474" i="6"/>
  <c r="AB474" i="6"/>
  <c r="AA474" i="6"/>
  <c r="AT473" i="6"/>
  <c r="AS473" i="6"/>
  <c r="AR473" i="6"/>
  <c r="AQ473" i="6"/>
  <c r="AP473" i="6"/>
  <c r="AO473" i="6"/>
  <c r="AN473" i="6"/>
  <c r="AM473" i="6"/>
  <c r="AL473" i="6"/>
  <c r="AK473" i="6"/>
  <c r="AJ473" i="6"/>
  <c r="AI473" i="6"/>
  <c r="AH473" i="6"/>
  <c r="AG473" i="6"/>
  <c r="AF473" i="6"/>
  <c r="BN473" i="6" s="1"/>
  <c r="AE473" i="6"/>
  <c r="BK473" i="6" s="1"/>
  <c r="BO473" i="6" s="1"/>
  <c r="AD473" i="6"/>
  <c r="AC473" i="6"/>
  <c r="AB473" i="6"/>
  <c r="AA473" i="6"/>
  <c r="AT472" i="6"/>
  <c r="AS472" i="6"/>
  <c r="AR472" i="6"/>
  <c r="AQ472" i="6"/>
  <c r="AP472" i="6"/>
  <c r="AO472" i="6"/>
  <c r="AN472" i="6"/>
  <c r="AM472" i="6"/>
  <c r="AL472" i="6"/>
  <c r="AK472" i="6"/>
  <c r="AJ472" i="6"/>
  <c r="AI472" i="6"/>
  <c r="AH472" i="6"/>
  <c r="AG472" i="6"/>
  <c r="AF472" i="6"/>
  <c r="BN472" i="6" s="1"/>
  <c r="AE472" i="6"/>
  <c r="BK472" i="6" s="1"/>
  <c r="AD472" i="6"/>
  <c r="AC472" i="6"/>
  <c r="AB472" i="6"/>
  <c r="AA472" i="6"/>
  <c r="AT471" i="6"/>
  <c r="AS471" i="6"/>
  <c r="AR471" i="6"/>
  <c r="AQ471" i="6"/>
  <c r="AP471" i="6"/>
  <c r="AO471" i="6"/>
  <c r="AN471" i="6"/>
  <c r="AM471" i="6"/>
  <c r="AL471" i="6"/>
  <c r="AK471" i="6"/>
  <c r="AJ471" i="6"/>
  <c r="AI471" i="6"/>
  <c r="AH471" i="6"/>
  <c r="AG471" i="6"/>
  <c r="AF471" i="6"/>
  <c r="BN471" i="6" s="1"/>
  <c r="AE471" i="6"/>
  <c r="BK471" i="6" s="1"/>
  <c r="AD471" i="6"/>
  <c r="AC471" i="6"/>
  <c r="AB471" i="6"/>
  <c r="AA471" i="6"/>
  <c r="AT470" i="6"/>
  <c r="AS470" i="6"/>
  <c r="AR470" i="6"/>
  <c r="AQ470" i="6"/>
  <c r="AP470" i="6"/>
  <c r="AO470" i="6"/>
  <c r="AN470" i="6"/>
  <c r="AM470" i="6"/>
  <c r="AL470" i="6"/>
  <c r="AK470" i="6"/>
  <c r="AJ470" i="6"/>
  <c r="AI470" i="6"/>
  <c r="AH470" i="6"/>
  <c r="AG470" i="6"/>
  <c r="AF470" i="6"/>
  <c r="BN470" i="6" s="1"/>
  <c r="AE470" i="6"/>
  <c r="BK470" i="6" s="1"/>
  <c r="BO470" i="6" s="1"/>
  <c r="AD470" i="6"/>
  <c r="AC470" i="6"/>
  <c r="AB470" i="6"/>
  <c r="AA470" i="6"/>
  <c r="AT469" i="6"/>
  <c r="AS469" i="6"/>
  <c r="AR469" i="6"/>
  <c r="AQ469" i="6"/>
  <c r="AP469" i="6"/>
  <c r="AO469" i="6"/>
  <c r="AN469" i="6"/>
  <c r="AM469" i="6"/>
  <c r="AL469" i="6"/>
  <c r="AK469" i="6"/>
  <c r="AJ469" i="6"/>
  <c r="AI469" i="6"/>
  <c r="AH469" i="6"/>
  <c r="AG469" i="6"/>
  <c r="AF469" i="6"/>
  <c r="BN469" i="6" s="1"/>
  <c r="AE469" i="6"/>
  <c r="BK469" i="6" s="1"/>
  <c r="AD469" i="6"/>
  <c r="AC469" i="6"/>
  <c r="AB469" i="6"/>
  <c r="AA469" i="6"/>
  <c r="AT468" i="6"/>
  <c r="AS468" i="6"/>
  <c r="AR468" i="6"/>
  <c r="AQ468" i="6"/>
  <c r="AP468" i="6"/>
  <c r="AO468" i="6"/>
  <c r="AN468" i="6"/>
  <c r="AM468" i="6"/>
  <c r="AL468" i="6"/>
  <c r="AK468" i="6"/>
  <c r="AJ468" i="6"/>
  <c r="AI468" i="6"/>
  <c r="AH468" i="6"/>
  <c r="AG468" i="6"/>
  <c r="AF468" i="6"/>
  <c r="BN468" i="6" s="1"/>
  <c r="AE468" i="6"/>
  <c r="BK468" i="6" s="1"/>
  <c r="AD468" i="6"/>
  <c r="AC468" i="6"/>
  <c r="AB468" i="6"/>
  <c r="AA468" i="6"/>
  <c r="AT467" i="6"/>
  <c r="AS467" i="6"/>
  <c r="AR467" i="6"/>
  <c r="AQ467" i="6"/>
  <c r="AP467" i="6"/>
  <c r="AO467" i="6"/>
  <c r="AN467" i="6"/>
  <c r="AM467" i="6"/>
  <c r="AL467" i="6"/>
  <c r="AK467" i="6"/>
  <c r="AJ467" i="6"/>
  <c r="AI467" i="6"/>
  <c r="AH467" i="6"/>
  <c r="AG467" i="6"/>
  <c r="AF467" i="6"/>
  <c r="BN467" i="6" s="1"/>
  <c r="AE467" i="6"/>
  <c r="BK467" i="6" s="1"/>
  <c r="BO467" i="6" s="1"/>
  <c r="AD467" i="6"/>
  <c r="AC467" i="6"/>
  <c r="AB467" i="6"/>
  <c r="AA467" i="6"/>
  <c r="AT466" i="6"/>
  <c r="AS466" i="6"/>
  <c r="AR466" i="6"/>
  <c r="AQ466" i="6"/>
  <c r="AP466" i="6"/>
  <c r="AO466" i="6"/>
  <c r="AN466" i="6"/>
  <c r="AM466" i="6"/>
  <c r="AL466" i="6"/>
  <c r="AK466" i="6"/>
  <c r="AJ466" i="6"/>
  <c r="AI466" i="6"/>
  <c r="AH466" i="6"/>
  <c r="AG466" i="6"/>
  <c r="AF466" i="6"/>
  <c r="BN466" i="6" s="1"/>
  <c r="AE466" i="6"/>
  <c r="BK466" i="6" s="1"/>
  <c r="AD466" i="6"/>
  <c r="AC466" i="6"/>
  <c r="AB466" i="6"/>
  <c r="AA466" i="6"/>
  <c r="AT465" i="6"/>
  <c r="AS465" i="6"/>
  <c r="AR465" i="6"/>
  <c r="AQ465" i="6"/>
  <c r="AP465" i="6"/>
  <c r="AO465" i="6"/>
  <c r="AN465" i="6"/>
  <c r="AM465" i="6"/>
  <c r="AL465" i="6"/>
  <c r="AK465" i="6"/>
  <c r="AJ465" i="6"/>
  <c r="AI465" i="6"/>
  <c r="AH465" i="6"/>
  <c r="AG465" i="6"/>
  <c r="AF465" i="6"/>
  <c r="BN465" i="6" s="1"/>
  <c r="AE465" i="6"/>
  <c r="BK465" i="6" s="1"/>
  <c r="AD465" i="6"/>
  <c r="AC465" i="6"/>
  <c r="AB465" i="6"/>
  <c r="AA465" i="6"/>
  <c r="AT464" i="6"/>
  <c r="AS464" i="6"/>
  <c r="AR464" i="6"/>
  <c r="AQ464" i="6"/>
  <c r="AP464" i="6"/>
  <c r="AO464" i="6"/>
  <c r="AN464" i="6"/>
  <c r="AM464" i="6"/>
  <c r="AL464" i="6"/>
  <c r="AK464" i="6"/>
  <c r="AJ464" i="6"/>
  <c r="AI464" i="6"/>
  <c r="AH464" i="6"/>
  <c r="AG464" i="6"/>
  <c r="AF464" i="6"/>
  <c r="BN464" i="6" s="1"/>
  <c r="AE464" i="6"/>
  <c r="BK464" i="6" s="1"/>
  <c r="BO464" i="6" s="1"/>
  <c r="AD464" i="6"/>
  <c r="AC464" i="6"/>
  <c r="AB464" i="6"/>
  <c r="AA464" i="6"/>
  <c r="AT463" i="6"/>
  <c r="AS463" i="6"/>
  <c r="AR463" i="6"/>
  <c r="AQ463" i="6"/>
  <c r="AP463" i="6"/>
  <c r="AO463" i="6"/>
  <c r="AN463" i="6"/>
  <c r="AM463" i="6"/>
  <c r="AL463" i="6"/>
  <c r="AK463" i="6"/>
  <c r="AJ463" i="6"/>
  <c r="AI463" i="6"/>
  <c r="AH463" i="6"/>
  <c r="AG463" i="6"/>
  <c r="AF463" i="6"/>
  <c r="BN463" i="6" s="1"/>
  <c r="AE463" i="6"/>
  <c r="BK463" i="6" s="1"/>
  <c r="AD463" i="6"/>
  <c r="AC463" i="6"/>
  <c r="AB463" i="6"/>
  <c r="AA463" i="6"/>
  <c r="AT462" i="6"/>
  <c r="AS462" i="6"/>
  <c r="AR462" i="6"/>
  <c r="AQ462" i="6"/>
  <c r="AP462" i="6"/>
  <c r="AO462" i="6"/>
  <c r="AN462" i="6"/>
  <c r="AM462" i="6"/>
  <c r="AL462" i="6"/>
  <c r="AK462" i="6"/>
  <c r="AJ462" i="6"/>
  <c r="AI462" i="6"/>
  <c r="AH462" i="6"/>
  <c r="AG462" i="6"/>
  <c r="AF462" i="6"/>
  <c r="BN462" i="6" s="1"/>
  <c r="AE462" i="6"/>
  <c r="BK462" i="6" s="1"/>
  <c r="AD462" i="6"/>
  <c r="AC462" i="6"/>
  <c r="AB462" i="6"/>
  <c r="AA462" i="6"/>
  <c r="AT461" i="6"/>
  <c r="AS461" i="6"/>
  <c r="AR461" i="6"/>
  <c r="AQ461" i="6"/>
  <c r="AP461" i="6"/>
  <c r="AO461" i="6"/>
  <c r="AN461" i="6"/>
  <c r="AM461" i="6"/>
  <c r="AL461" i="6"/>
  <c r="AK461" i="6"/>
  <c r="AJ461" i="6"/>
  <c r="AI461" i="6"/>
  <c r="AH461" i="6"/>
  <c r="AG461" i="6"/>
  <c r="AF461" i="6"/>
  <c r="BN461" i="6" s="1"/>
  <c r="AE461" i="6"/>
  <c r="BK461" i="6" s="1"/>
  <c r="BO461" i="6" s="1"/>
  <c r="AD461" i="6"/>
  <c r="AC461" i="6"/>
  <c r="AB461" i="6"/>
  <c r="AA461" i="6"/>
  <c r="AT460" i="6"/>
  <c r="AS460" i="6"/>
  <c r="AR460" i="6"/>
  <c r="AQ460" i="6"/>
  <c r="AP460" i="6"/>
  <c r="AO460" i="6"/>
  <c r="AN460" i="6"/>
  <c r="AM460" i="6"/>
  <c r="AL460" i="6"/>
  <c r="AK460" i="6"/>
  <c r="AJ460" i="6"/>
  <c r="AI460" i="6"/>
  <c r="AH460" i="6"/>
  <c r="AG460" i="6"/>
  <c r="AF460" i="6"/>
  <c r="BN460" i="6" s="1"/>
  <c r="AE460" i="6"/>
  <c r="BK460" i="6" s="1"/>
  <c r="AD460" i="6"/>
  <c r="AC460" i="6"/>
  <c r="AB460" i="6"/>
  <c r="AA460" i="6"/>
  <c r="AT459" i="6"/>
  <c r="AS459" i="6"/>
  <c r="AR459" i="6"/>
  <c r="AQ459" i="6"/>
  <c r="AP459" i="6"/>
  <c r="AO459" i="6"/>
  <c r="AN459" i="6"/>
  <c r="AM459" i="6"/>
  <c r="AL459" i="6"/>
  <c r="AK459" i="6"/>
  <c r="AJ459" i="6"/>
  <c r="AI459" i="6"/>
  <c r="AH459" i="6"/>
  <c r="AG459" i="6"/>
  <c r="AF459" i="6"/>
  <c r="BN459" i="6" s="1"/>
  <c r="AE459" i="6"/>
  <c r="BK459" i="6" s="1"/>
  <c r="AD459" i="6"/>
  <c r="AC459" i="6"/>
  <c r="AB459" i="6"/>
  <c r="AA459" i="6"/>
  <c r="AT458" i="6"/>
  <c r="AS458" i="6"/>
  <c r="AR458" i="6"/>
  <c r="AQ458" i="6"/>
  <c r="AP458" i="6"/>
  <c r="AO458" i="6"/>
  <c r="AN458" i="6"/>
  <c r="AM458" i="6"/>
  <c r="AL458" i="6"/>
  <c r="AK458" i="6"/>
  <c r="AJ458" i="6"/>
  <c r="AI458" i="6"/>
  <c r="AH458" i="6"/>
  <c r="AG458" i="6"/>
  <c r="AF458" i="6"/>
  <c r="BN458" i="6" s="1"/>
  <c r="AE458" i="6"/>
  <c r="BK458" i="6" s="1"/>
  <c r="BO458" i="6" s="1"/>
  <c r="AD458" i="6"/>
  <c r="AC458" i="6"/>
  <c r="AB458" i="6"/>
  <c r="AA458" i="6"/>
  <c r="AT457" i="6"/>
  <c r="AS457" i="6"/>
  <c r="AR457" i="6"/>
  <c r="AQ457" i="6"/>
  <c r="AP457" i="6"/>
  <c r="AO457" i="6"/>
  <c r="AN457" i="6"/>
  <c r="AM457" i="6"/>
  <c r="AL457" i="6"/>
  <c r="AK457" i="6"/>
  <c r="AJ457" i="6"/>
  <c r="AI457" i="6"/>
  <c r="AH457" i="6"/>
  <c r="AG457" i="6"/>
  <c r="AF457" i="6"/>
  <c r="BN457" i="6" s="1"/>
  <c r="AE457" i="6"/>
  <c r="BK457" i="6" s="1"/>
  <c r="AD457" i="6"/>
  <c r="AC457" i="6"/>
  <c r="AB457" i="6"/>
  <c r="AA457" i="6"/>
  <c r="AT456" i="6"/>
  <c r="AS456" i="6"/>
  <c r="AR456" i="6"/>
  <c r="AQ456" i="6"/>
  <c r="AP456" i="6"/>
  <c r="AO456" i="6"/>
  <c r="AN456" i="6"/>
  <c r="AM456" i="6"/>
  <c r="AL456" i="6"/>
  <c r="AK456" i="6"/>
  <c r="AJ456" i="6"/>
  <c r="AI456" i="6"/>
  <c r="AH456" i="6"/>
  <c r="AG456" i="6"/>
  <c r="AF456" i="6"/>
  <c r="BN456" i="6" s="1"/>
  <c r="AE456" i="6"/>
  <c r="BK456" i="6" s="1"/>
  <c r="AD456" i="6"/>
  <c r="AC456" i="6"/>
  <c r="AB456" i="6"/>
  <c r="AA456" i="6"/>
  <c r="AT455" i="6"/>
  <c r="AS455" i="6"/>
  <c r="AR455" i="6"/>
  <c r="AQ455" i="6"/>
  <c r="AP455" i="6"/>
  <c r="AO455" i="6"/>
  <c r="AN455" i="6"/>
  <c r="AM455" i="6"/>
  <c r="AL455" i="6"/>
  <c r="AK455" i="6"/>
  <c r="AJ455" i="6"/>
  <c r="AI455" i="6"/>
  <c r="AH455" i="6"/>
  <c r="AG455" i="6"/>
  <c r="AF455" i="6"/>
  <c r="BN455" i="6" s="1"/>
  <c r="AE455" i="6"/>
  <c r="BK455" i="6" s="1"/>
  <c r="BO455" i="6" s="1"/>
  <c r="AD455" i="6"/>
  <c r="AC455" i="6"/>
  <c r="AB455" i="6"/>
  <c r="AA455" i="6"/>
  <c r="AT454" i="6"/>
  <c r="AS454" i="6"/>
  <c r="AR454" i="6"/>
  <c r="AQ454" i="6"/>
  <c r="AP454" i="6"/>
  <c r="AO454" i="6"/>
  <c r="AN454" i="6"/>
  <c r="AM454" i="6"/>
  <c r="AL454" i="6"/>
  <c r="AK454" i="6"/>
  <c r="AJ454" i="6"/>
  <c r="AI454" i="6"/>
  <c r="AH454" i="6"/>
  <c r="AG454" i="6"/>
  <c r="AF454" i="6"/>
  <c r="BN454" i="6" s="1"/>
  <c r="AE454" i="6"/>
  <c r="BK454" i="6" s="1"/>
  <c r="AD454" i="6"/>
  <c r="AC454" i="6"/>
  <c r="AB454" i="6"/>
  <c r="AA454" i="6"/>
  <c r="AT453" i="6"/>
  <c r="AS453" i="6"/>
  <c r="AR453" i="6"/>
  <c r="AQ453" i="6"/>
  <c r="AP453" i="6"/>
  <c r="AO453" i="6"/>
  <c r="AN453" i="6"/>
  <c r="AM453" i="6"/>
  <c r="AL453" i="6"/>
  <c r="AK453" i="6"/>
  <c r="AJ453" i="6"/>
  <c r="AI453" i="6"/>
  <c r="AH453" i="6"/>
  <c r="AG453" i="6"/>
  <c r="AF453" i="6"/>
  <c r="BN453" i="6" s="1"/>
  <c r="AE453" i="6"/>
  <c r="BK453" i="6" s="1"/>
  <c r="AD453" i="6"/>
  <c r="AC453" i="6"/>
  <c r="AB453" i="6"/>
  <c r="AA453" i="6"/>
  <c r="AT452" i="6"/>
  <c r="AS452" i="6"/>
  <c r="AR452" i="6"/>
  <c r="AQ452" i="6"/>
  <c r="AP452" i="6"/>
  <c r="AO452" i="6"/>
  <c r="AN452" i="6"/>
  <c r="AM452" i="6"/>
  <c r="AL452" i="6"/>
  <c r="AK452" i="6"/>
  <c r="AJ452" i="6"/>
  <c r="AI452" i="6"/>
  <c r="AH452" i="6"/>
  <c r="AG452" i="6"/>
  <c r="AF452" i="6"/>
  <c r="BN452" i="6" s="1"/>
  <c r="AE452" i="6"/>
  <c r="BK452" i="6" s="1"/>
  <c r="BO452" i="6" s="1"/>
  <c r="AD452" i="6"/>
  <c r="AC452" i="6"/>
  <c r="AB452" i="6"/>
  <c r="AA452" i="6"/>
  <c r="AT451" i="6"/>
  <c r="AS451" i="6"/>
  <c r="AR451" i="6"/>
  <c r="AQ451" i="6"/>
  <c r="AP451" i="6"/>
  <c r="AO451" i="6"/>
  <c r="AN451" i="6"/>
  <c r="AM451" i="6"/>
  <c r="AL451" i="6"/>
  <c r="AK451" i="6"/>
  <c r="AJ451" i="6"/>
  <c r="AI451" i="6"/>
  <c r="AH451" i="6"/>
  <c r="AG451" i="6"/>
  <c r="AF451" i="6"/>
  <c r="BN451" i="6" s="1"/>
  <c r="AE451" i="6"/>
  <c r="BK451" i="6" s="1"/>
  <c r="AD451" i="6"/>
  <c r="AC451" i="6"/>
  <c r="AB451" i="6"/>
  <c r="AA451" i="6"/>
  <c r="AT450" i="6"/>
  <c r="AS450" i="6"/>
  <c r="AR450" i="6"/>
  <c r="AQ450" i="6"/>
  <c r="AP450" i="6"/>
  <c r="AO450" i="6"/>
  <c r="AN450" i="6"/>
  <c r="AM450" i="6"/>
  <c r="AL450" i="6"/>
  <c r="AK450" i="6"/>
  <c r="AJ450" i="6"/>
  <c r="AI450" i="6"/>
  <c r="AH450" i="6"/>
  <c r="AG450" i="6"/>
  <c r="AF450" i="6"/>
  <c r="BN450" i="6" s="1"/>
  <c r="AE450" i="6"/>
  <c r="BK450" i="6" s="1"/>
  <c r="AD450" i="6"/>
  <c r="AC450" i="6"/>
  <c r="AB450" i="6"/>
  <c r="AA450" i="6"/>
  <c r="AT449" i="6"/>
  <c r="AS449" i="6"/>
  <c r="AR449" i="6"/>
  <c r="AQ449" i="6"/>
  <c r="AP449" i="6"/>
  <c r="AO449" i="6"/>
  <c r="AN449" i="6"/>
  <c r="AM449" i="6"/>
  <c r="AL449" i="6"/>
  <c r="AK449" i="6"/>
  <c r="AJ449" i="6"/>
  <c r="AI449" i="6"/>
  <c r="AH449" i="6"/>
  <c r="AG449" i="6"/>
  <c r="AF449" i="6"/>
  <c r="BN449" i="6" s="1"/>
  <c r="AE449" i="6"/>
  <c r="BK449" i="6" s="1"/>
  <c r="BO449" i="6" s="1"/>
  <c r="AD449" i="6"/>
  <c r="AC449" i="6"/>
  <c r="AB449" i="6"/>
  <c r="AA449" i="6"/>
  <c r="AT448" i="6"/>
  <c r="AS448" i="6"/>
  <c r="AR448" i="6"/>
  <c r="AQ448" i="6"/>
  <c r="AP448" i="6"/>
  <c r="AO448" i="6"/>
  <c r="AN448" i="6"/>
  <c r="AM448" i="6"/>
  <c r="AL448" i="6"/>
  <c r="AK448" i="6"/>
  <c r="AJ448" i="6"/>
  <c r="AI448" i="6"/>
  <c r="AH448" i="6"/>
  <c r="AG448" i="6"/>
  <c r="AF448" i="6"/>
  <c r="BN448" i="6" s="1"/>
  <c r="AE448" i="6"/>
  <c r="BK448" i="6" s="1"/>
  <c r="AD448" i="6"/>
  <c r="AC448" i="6"/>
  <c r="AB448" i="6"/>
  <c r="AA448" i="6"/>
  <c r="AT447" i="6"/>
  <c r="AS447" i="6"/>
  <c r="AR447" i="6"/>
  <c r="AQ447" i="6"/>
  <c r="AP447" i="6"/>
  <c r="AO447" i="6"/>
  <c r="AN447" i="6"/>
  <c r="AM447" i="6"/>
  <c r="AL447" i="6"/>
  <c r="AK447" i="6"/>
  <c r="AJ447" i="6"/>
  <c r="AI447" i="6"/>
  <c r="AH447" i="6"/>
  <c r="AG447" i="6"/>
  <c r="AF447" i="6"/>
  <c r="BN447" i="6" s="1"/>
  <c r="AE447" i="6"/>
  <c r="BK447" i="6" s="1"/>
  <c r="BO447" i="6" s="1"/>
  <c r="AD447" i="6"/>
  <c r="AC447" i="6"/>
  <c r="AB447" i="6"/>
  <c r="AA447" i="6"/>
  <c r="AT446" i="6"/>
  <c r="AS446" i="6"/>
  <c r="AR446" i="6"/>
  <c r="AQ446" i="6"/>
  <c r="AP446" i="6"/>
  <c r="AO446" i="6"/>
  <c r="AN446" i="6"/>
  <c r="AM446" i="6"/>
  <c r="AL446" i="6"/>
  <c r="AK446" i="6"/>
  <c r="AJ446" i="6"/>
  <c r="AI446" i="6"/>
  <c r="AH446" i="6"/>
  <c r="AG446" i="6"/>
  <c r="AF446" i="6"/>
  <c r="BN446" i="6" s="1"/>
  <c r="AE446" i="6"/>
  <c r="BK446" i="6" s="1"/>
  <c r="BO446" i="6" s="1"/>
  <c r="AD446" i="6"/>
  <c r="AC446" i="6"/>
  <c r="AB446" i="6"/>
  <c r="AA446" i="6"/>
  <c r="AT445" i="6"/>
  <c r="AS445" i="6"/>
  <c r="AR445" i="6"/>
  <c r="AQ445" i="6"/>
  <c r="AP445" i="6"/>
  <c r="AO445" i="6"/>
  <c r="AN445" i="6"/>
  <c r="AM445" i="6"/>
  <c r="AL445" i="6"/>
  <c r="AK445" i="6"/>
  <c r="AJ445" i="6"/>
  <c r="AI445" i="6"/>
  <c r="AH445" i="6"/>
  <c r="AG445" i="6"/>
  <c r="AF445" i="6"/>
  <c r="BN445" i="6" s="1"/>
  <c r="AE445" i="6"/>
  <c r="BK445" i="6" s="1"/>
  <c r="AD445" i="6"/>
  <c r="AC445" i="6"/>
  <c r="AB445" i="6"/>
  <c r="AA445" i="6"/>
  <c r="AT444" i="6"/>
  <c r="AS444" i="6"/>
  <c r="AR444" i="6"/>
  <c r="AQ444" i="6"/>
  <c r="AP444" i="6"/>
  <c r="AO444" i="6"/>
  <c r="AN444" i="6"/>
  <c r="AM444" i="6"/>
  <c r="AL444" i="6"/>
  <c r="AK444" i="6"/>
  <c r="AJ444" i="6"/>
  <c r="AI444" i="6"/>
  <c r="AH444" i="6"/>
  <c r="AG444" i="6"/>
  <c r="AF444" i="6"/>
  <c r="BN444" i="6" s="1"/>
  <c r="AE444" i="6"/>
  <c r="BK444" i="6" s="1"/>
  <c r="BO444" i="6" s="1"/>
  <c r="AD444" i="6"/>
  <c r="AC444" i="6"/>
  <c r="AB444" i="6"/>
  <c r="AA444" i="6"/>
  <c r="AT443" i="6"/>
  <c r="AS443" i="6"/>
  <c r="AR443" i="6"/>
  <c r="AQ443" i="6"/>
  <c r="AP443" i="6"/>
  <c r="AO443" i="6"/>
  <c r="AN443" i="6"/>
  <c r="AM443" i="6"/>
  <c r="AL443" i="6"/>
  <c r="AK443" i="6"/>
  <c r="AJ443" i="6"/>
  <c r="AI443" i="6"/>
  <c r="AH443" i="6"/>
  <c r="AG443" i="6"/>
  <c r="AF443" i="6"/>
  <c r="BN443" i="6" s="1"/>
  <c r="AE443" i="6"/>
  <c r="BK443" i="6" s="1"/>
  <c r="BO443" i="6" s="1"/>
  <c r="AD443" i="6"/>
  <c r="AC443" i="6"/>
  <c r="AB443" i="6"/>
  <c r="AA443" i="6"/>
  <c r="AT442" i="6"/>
  <c r="AS442" i="6"/>
  <c r="AR442" i="6"/>
  <c r="AQ442" i="6"/>
  <c r="AP442" i="6"/>
  <c r="AO442" i="6"/>
  <c r="AN442" i="6"/>
  <c r="AM442" i="6"/>
  <c r="AL442" i="6"/>
  <c r="AK442" i="6"/>
  <c r="AJ442" i="6"/>
  <c r="AI442" i="6"/>
  <c r="AH442" i="6"/>
  <c r="AG442" i="6"/>
  <c r="AF442" i="6"/>
  <c r="BN442" i="6" s="1"/>
  <c r="AE442" i="6"/>
  <c r="BK442" i="6" s="1"/>
  <c r="AD442" i="6"/>
  <c r="AC442" i="6"/>
  <c r="AB442" i="6"/>
  <c r="AA442" i="6"/>
  <c r="AT441" i="6"/>
  <c r="AS441" i="6"/>
  <c r="AR441" i="6"/>
  <c r="AQ441" i="6"/>
  <c r="AP441" i="6"/>
  <c r="AO441" i="6"/>
  <c r="AN441" i="6"/>
  <c r="AM441" i="6"/>
  <c r="AL441" i="6"/>
  <c r="AK441" i="6"/>
  <c r="AJ441" i="6"/>
  <c r="AI441" i="6"/>
  <c r="AH441" i="6"/>
  <c r="AG441" i="6"/>
  <c r="AF441" i="6"/>
  <c r="BN441" i="6" s="1"/>
  <c r="AE441" i="6"/>
  <c r="BK441" i="6" s="1"/>
  <c r="BO441" i="6" s="1"/>
  <c r="AD441" i="6"/>
  <c r="AC441" i="6"/>
  <c r="AB441" i="6"/>
  <c r="AA441" i="6"/>
  <c r="AT440" i="6"/>
  <c r="AS440" i="6"/>
  <c r="AR440" i="6"/>
  <c r="AQ440" i="6"/>
  <c r="AP440" i="6"/>
  <c r="AO440" i="6"/>
  <c r="AN440" i="6"/>
  <c r="AM440" i="6"/>
  <c r="AL440" i="6"/>
  <c r="AK440" i="6"/>
  <c r="AJ440" i="6"/>
  <c r="AI440" i="6"/>
  <c r="AH440" i="6"/>
  <c r="AG440" i="6"/>
  <c r="AF440" i="6"/>
  <c r="BN440" i="6" s="1"/>
  <c r="AE440" i="6"/>
  <c r="BK440" i="6" s="1"/>
  <c r="BO440" i="6" s="1"/>
  <c r="AD440" i="6"/>
  <c r="AC440" i="6"/>
  <c r="AB440" i="6"/>
  <c r="AA440" i="6"/>
  <c r="AT439" i="6"/>
  <c r="AS439" i="6"/>
  <c r="AR439" i="6"/>
  <c r="AQ439" i="6"/>
  <c r="AP439" i="6"/>
  <c r="AO439" i="6"/>
  <c r="AN439" i="6"/>
  <c r="AM439" i="6"/>
  <c r="AL439" i="6"/>
  <c r="AK439" i="6"/>
  <c r="AJ439" i="6"/>
  <c r="AI439" i="6"/>
  <c r="AH439" i="6"/>
  <c r="AG439" i="6"/>
  <c r="AF439" i="6"/>
  <c r="BN439" i="6" s="1"/>
  <c r="AE439" i="6"/>
  <c r="BK439" i="6" s="1"/>
  <c r="AD439" i="6"/>
  <c r="AC439" i="6"/>
  <c r="AB439" i="6"/>
  <c r="AA439" i="6"/>
  <c r="AT438" i="6"/>
  <c r="AS438" i="6"/>
  <c r="AR438" i="6"/>
  <c r="AQ438" i="6"/>
  <c r="AP438" i="6"/>
  <c r="AO438" i="6"/>
  <c r="AN438" i="6"/>
  <c r="AM438" i="6"/>
  <c r="AL438" i="6"/>
  <c r="AK438" i="6"/>
  <c r="AJ438" i="6"/>
  <c r="AI438" i="6"/>
  <c r="AH438" i="6"/>
  <c r="AG438" i="6"/>
  <c r="AF438" i="6"/>
  <c r="BN438" i="6" s="1"/>
  <c r="AE438" i="6"/>
  <c r="BK438" i="6" s="1"/>
  <c r="BO438" i="6" s="1"/>
  <c r="AD438" i="6"/>
  <c r="AC438" i="6"/>
  <c r="AB438" i="6"/>
  <c r="AA438" i="6"/>
  <c r="AT437" i="6"/>
  <c r="AS437" i="6"/>
  <c r="AR437" i="6"/>
  <c r="AQ437" i="6"/>
  <c r="AP437" i="6"/>
  <c r="AO437" i="6"/>
  <c r="AN437" i="6"/>
  <c r="AM437" i="6"/>
  <c r="AL437" i="6"/>
  <c r="AK437" i="6"/>
  <c r="AJ437" i="6"/>
  <c r="AI437" i="6"/>
  <c r="AH437" i="6"/>
  <c r="AG437" i="6"/>
  <c r="AF437" i="6"/>
  <c r="BN437" i="6" s="1"/>
  <c r="AE437" i="6"/>
  <c r="BK437" i="6" s="1"/>
  <c r="BO437" i="6" s="1"/>
  <c r="AD437" i="6"/>
  <c r="AC437" i="6"/>
  <c r="AB437" i="6"/>
  <c r="AA437" i="6"/>
  <c r="AT436" i="6"/>
  <c r="AS436" i="6"/>
  <c r="AR436" i="6"/>
  <c r="AQ436" i="6"/>
  <c r="AP436" i="6"/>
  <c r="AO436" i="6"/>
  <c r="AN436" i="6"/>
  <c r="AM436" i="6"/>
  <c r="AL436" i="6"/>
  <c r="AK436" i="6"/>
  <c r="AJ436" i="6"/>
  <c r="AI436" i="6"/>
  <c r="AH436" i="6"/>
  <c r="AG436" i="6"/>
  <c r="AF436" i="6"/>
  <c r="BN436" i="6" s="1"/>
  <c r="AE436" i="6"/>
  <c r="BK436" i="6" s="1"/>
  <c r="AD436" i="6"/>
  <c r="AC436" i="6"/>
  <c r="AB436" i="6"/>
  <c r="AA436" i="6"/>
  <c r="AT435" i="6"/>
  <c r="AS435" i="6"/>
  <c r="AR435" i="6"/>
  <c r="AQ435" i="6"/>
  <c r="AP435" i="6"/>
  <c r="AO435" i="6"/>
  <c r="AN435" i="6"/>
  <c r="AM435" i="6"/>
  <c r="AL435" i="6"/>
  <c r="AK435" i="6"/>
  <c r="AJ435" i="6"/>
  <c r="AI435" i="6"/>
  <c r="AH435" i="6"/>
  <c r="AG435" i="6"/>
  <c r="AF435" i="6"/>
  <c r="BN435" i="6" s="1"/>
  <c r="AE435" i="6"/>
  <c r="BK435" i="6" s="1"/>
  <c r="BO435" i="6" s="1"/>
  <c r="AD435" i="6"/>
  <c r="AC435" i="6"/>
  <c r="AB435" i="6"/>
  <c r="AA435" i="6"/>
  <c r="AT434" i="6"/>
  <c r="AS434" i="6"/>
  <c r="AR434" i="6"/>
  <c r="AQ434" i="6"/>
  <c r="AP434" i="6"/>
  <c r="AO434" i="6"/>
  <c r="AN434" i="6"/>
  <c r="AM434" i="6"/>
  <c r="AL434" i="6"/>
  <c r="AK434" i="6"/>
  <c r="AJ434" i="6"/>
  <c r="AI434" i="6"/>
  <c r="AH434" i="6"/>
  <c r="AG434" i="6"/>
  <c r="AF434" i="6"/>
  <c r="BN434" i="6" s="1"/>
  <c r="AE434" i="6"/>
  <c r="BK434" i="6" s="1"/>
  <c r="BO434" i="6" s="1"/>
  <c r="AD434" i="6"/>
  <c r="AC434" i="6"/>
  <c r="AB434" i="6"/>
  <c r="AA434" i="6"/>
  <c r="AT433" i="6"/>
  <c r="AS433" i="6"/>
  <c r="AR433" i="6"/>
  <c r="AQ433" i="6"/>
  <c r="AP433" i="6"/>
  <c r="AO433" i="6"/>
  <c r="AN433" i="6"/>
  <c r="AM433" i="6"/>
  <c r="AL433" i="6"/>
  <c r="AK433" i="6"/>
  <c r="AJ433" i="6"/>
  <c r="AI433" i="6"/>
  <c r="AH433" i="6"/>
  <c r="AG433" i="6"/>
  <c r="AF433" i="6"/>
  <c r="BN433" i="6" s="1"/>
  <c r="AE433" i="6"/>
  <c r="BK433" i="6" s="1"/>
  <c r="AD433" i="6"/>
  <c r="AC433" i="6"/>
  <c r="AB433" i="6"/>
  <c r="AA433" i="6"/>
  <c r="AT432" i="6"/>
  <c r="AS432" i="6"/>
  <c r="AR432" i="6"/>
  <c r="AQ432" i="6"/>
  <c r="AP432" i="6"/>
  <c r="AO432" i="6"/>
  <c r="AN432" i="6"/>
  <c r="AM432" i="6"/>
  <c r="AL432" i="6"/>
  <c r="AK432" i="6"/>
  <c r="AJ432" i="6"/>
  <c r="AI432" i="6"/>
  <c r="AH432" i="6"/>
  <c r="AG432" i="6"/>
  <c r="AF432" i="6"/>
  <c r="BN432" i="6" s="1"/>
  <c r="AE432" i="6"/>
  <c r="BK432" i="6" s="1"/>
  <c r="BO432" i="6" s="1"/>
  <c r="AD432" i="6"/>
  <c r="AC432" i="6"/>
  <c r="AB432" i="6"/>
  <c r="AA432" i="6"/>
  <c r="AT431" i="6"/>
  <c r="AS431" i="6"/>
  <c r="AR431" i="6"/>
  <c r="AQ431" i="6"/>
  <c r="AP431" i="6"/>
  <c r="AO431" i="6"/>
  <c r="AN431" i="6"/>
  <c r="AM431" i="6"/>
  <c r="AL431" i="6"/>
  <c r="AK431" i="6"/>
  <c r="AJ431" i="6"/>
  <c r="AI431" i="6"/>
  <c r="AH431" i="6"/>
  <c r="AG431" i="6"/>
  <c r="AF431" i="6"/>
  <c r="BN431" i="6" s="1"/>
  <c r="AE431" i="6"/>
  <c r="BK431" i="6" s="1"/>
  <c r="BO431" i="6" s="1"/>
  <c r="AD431" i="6"/>
  <c r="AC431" i="6"/>
  <c r="AB431" i="6"/>
  <c r="AA431" i="6"/>
  <c r="AT430" i="6"/>
  <c r="AS430" i="6"/>
  <c r="AR430" i="6"/>
  <c r="AQ430" i="6"/>
  <c r="AP430" i="6"/>
  <c r="AO430" i="6"/>
  <c r="AN430" i="6"/>
  <c r="AM430" i="6"/>
  <c r="AL430" i="6"/>
  <c r="AK430" i="6"/>
  <c r="AJ430" i="6"/>
  <c r="AI430" i="6"/>
  <c r="AH430" i="6"/>
  <c r="AG430" i="6"/>
  <c r="AF430" i="6"/>
  <c r="BN430" i="6" s="1"/>
  <c r="AE430" i="6"/>
  <c r="BK430" i="6" s="1"/>
  <c r="AD430" i="6"/>
  <c r="AC430" i="6"/>
  <c r="AB430" i="6"/>
  <c r="AA430" i="6"/>
  <c r="AT429" i="6"/>
  <c r="AS429" i="6"/>
  <c r="AR429" i="6"/>
  <c r="AQ429" i="6"/>
  <c r="AP429" i="6"/>
  <c r="AO429" i="6"/>
  <c r="AN429" i="6"/>
  <c r="AM429" i="6"/>
  <c r="AL429" i="6"/>
  <c r="AK429" i="6"/>
  <c r="AJ429" i="6"/>
  <c r="AI429" i="6"/>
  <c r="AH429" i="6"/>
  <c r="AG429" i="6"/>
  <c r="AF429" i="6"/>
  <c r="BN429" i="6" s="1"/>
  <c r="AE429" i="6"/>
  <c r="BK429" i="6" s="1"/>
  <c r="BO429" i="6" s="1"/>
  <c r="AD429" i="6"/>
  <c r="AC429" i="6"/>
  <c r="AB429" i="6"/>
  <c r="AA429" i="6"/>
  <c r="AT428" i="6"/>
  <c r="AS428" i="6"/>
  <c r="AR428" i="6"/>
  <c r="AQ428" i="6"/>
  <c r="AP428" i="6"/>
  <c r="AO428" i="6"/>
  <c r="AN428" i="6"/>
  <c r="AM428" i="6"/>
  <c r="AL428" i="6"/>
  <c r="AK428" i="6"/>
  <c r="AJ428" i="6"/>
  <c r="AI428" i="6"/>
  <c r="AH428" i="6"/>
  <c r="AG428" i="6"/>
  <c r="AF428" i="6"/>
  <c r="BN428" i="6" s="1"/>
  <c r="AE428" i="6"/>
  <c r="BK428" i="6" s="1"/>
  <c r="BO428" i="6" s="1"/>
  <c r="AD428" i="6"/>
  <c r="AC428" i="6"/>
  <c r="AB428" i="6"/>
  <c r="AA428" i="6"/>
  <c r="AT427" i="6"/>
  <c r="AS427" i="6"/>
  <c r="AR427" i="6"/>
  <c r="AQ427" i="6"/>
  <c r="AP427" i="6"/>
  <c r="AO427" i="6"/>
  <c r="AN427" i="6"/>
  <c r="AM427" i="6"/>
  <c r="AL427" i="6"/>
  <c r="AK427" i="6"/>
  <c r="AJ427" i="6"/>
  <c r="AI427" i="6"/>
  <c r="AH427" i="6"/>
  <c r="AG427" i="6"/>
  <c r="AF427" i="6"/>
  <c r="BN427" i="6" s="1"/>
  <c r="AE427" i="6"/>
  <c r="BK427" i="6" s="1"/>
  <c r="AD427" i="6"/>
  <c r="AC427" i="6"/>
  <c r="AB427" i="6"/>
  <c r="AA427" i="6"/>
  <c r="AT426" i="6"/>
  <c r="AS426" i="6"/>
  <c r="AR426" i="6"/>
  <c r="AQ426" i="6"/>
  <c r="AP426" i="6"/>
  <c r="AO426" i="6"/>
  <c r="AN426" i="6"/>
  <c r="AM426" i="6"/>
  <c r="AL426" i="6"/>
  <c r="AK426" i="6"/>
  <c r="AJ426" i="6"/>
  <c r="AI426" i="6"/>
  <c r="AH426" i="6"/>
  <c r="AG426" i="6"/>
  <c r="AF426" i="6"/>
  <c r="BN426" i="6" s="1"/>
  <c r="AE426" i="6"/>
  <c r="BK426" i="6" s="1"/>
  <c r="BO426" i="6" s="1"/>
  <c r="AD426" i="6"/>
  <c r="AC426" i="6"/>
  <c r="AB426" i="6"/>
  <c r="AA426" i="6"/>
  <c r="AT425" i="6"/>
  <c r="AS425" i="6"/>
  <c r="AR425" i="6"/>
  <c r="AQ425" i="6"/>
  <c r="AP425" i="6"/>
  <c r="AO425" i="6"/>
  <c r="AN425" i="6"/>
  <c r="AM425" i="6"/>
  <c r="AL425" i="6"/>
  <c r="AK425" i="6"/>
  <c r="AJ425" i="6"/>
  <c r="AI425" i="6"/>
  <c r="AH425" i="6"/>
  <c r="AG425" i="6"/>
  <c r="AF425" i="6"/>
  <c r="BN425" i="6" s="1"/>
  <c r="AE425" i="6"/>
  <c r="BK425" i="6" s="1"/>
  <c r="BO425" i="6" s="1"/>
  <c r="AD425" i="6"/>
  <c r="AC425" i="6"/>
  <c r="AB425" i="6"/>
  <c r="AA425" i="6"/>
  <c r="AT424" i="6"/>
  <c r="AS424" i="6"/>
  <c r="AR424" i="6"/>
  <c r="AQ424" i="6"/>
  <c r="AP424" i="6"/>
  <c r="AO424" i="6"/>
  <c r="AN424" i="6"/>
  <c r="AM424" i="6"/>
  <c r="AL424" i="6"/>
  <c r="AK424" i="6"/>
  <c r="AJ424" i="6"/>
  <c r="AI424" i="6"/>
  <c r="AH424" i="6"/>
  <c r="AG424" i="6"/>
  <c r="AF424" i="6"/>
  <c r="BN424" i="6" s="1"/>
  <c r="AE424" i="6"/>
  <c r="BK424" i="6" s="1"/>
  <c r="AD424" i="6"/>
  <c r="AC424" i="6"/>
  <c r="AB424" i="6"/>
  <c r="AA424" i="6"/>
  <c r="AT423" i="6"/>
  <c r="AS423" i="6"/>
  <c r="AR423" i="6"/>
  <c r="AQ423" i="6"/>
  <c r="AP423" i="6"/>
  <c r="AO423" i="6"/>
  <c r="AN423" i="6"/>
  <c r="AM423" i="6"/>
  <c r="AL423" i="6"/>
  <c r="AK423" i="6"/>
  <c r="AJ423" i="6"/>
  <c r="AI423" i="6"/>
  <c r="AH423" i="6"/>
  <c r="AG423" i="6"/>
  <c r="AF423" i="6"/>
  <c r="BN423" i="6" s="1"/>
  <c r="AE423" i="6"/>
  <c r="BK423" i="6" s="1"/>
  <c r="BO423" i="6" s="1"/>
  <c r="AD423" i="6"/>
  <c r="AC423" i="6"/>
  <c r="AB423" i="6"/>
  <c r="AA423" i="6"/>
  <c r="AT422" i="6"/>
  <c r="AS422" i="6"/>
  <c r="AR422" i="6"/>
  <c r="AQ422" i="6"/>
  <c r="AP422" i="6"/>
  <c r="AO422" i="6"/>
  <c r="AN422" i="6"/>
  <c r="AM422" i="6"/>
  <c r="AL422" i="6"/>
  <c r="AK422" i="6"/>
  <c r="AJ422" i="6"/>
  <c r="AI422" i="6"/>
  <c r="AH422" i="6"/>
  <c r="AG422" i="6"/>
  <c r="AF422" i="6"/>
  <c r="BN422" i="6" s="1"/>
  <c r="AE422" i="6"/>
  <c r="BK422" i="6" s="1"/>
  <c r="BO422" i="6" s="1"/>
  <c r="AD422" i="6"/>
  <c r="AC422" i="6"/>
  <c r="AB422" i="6"/>
  <c r="AA422" i="6"/>
  <c r="AT421" i="6"/>
  <c r="AS421" i="6"/>
  <c r="AR421" i="6"/>
  <c r="AQ421" i="6"/>
  <c r="AP421" i="6"/>
  <c r="AO421" i="6"/>
  <c r="AN421" i="6"/>
  <c r="AM421" i="6"/>
  <c r="AL421" i="6"/>
  <c r="AK421" i="6"/>
  <c r="AJ421" i="6"/>
  <c r="AI421" i="6"/>
  <c r="AH421" i="6"/>
  <c r="AG421" i="6"/>
  <c r="AF421" i="6"/>
  <c r="BN421" i="6" s="1"/>
  <c r="AE421" i="6"/>
  <c r="BK421" i="6" s="1"/>
  <c r="AD421" i="6"/>
  <c r="AC421" i="6"/>
  <c r="AB421" i="6"/>
  <c r="AA421" i="6"/>
  <c r="AT420" i="6"/>
  <c r="AS420" i="6"/>
  <c r="AR420" i="6"/>
  <c r="AQ420" i="6"/>
  <c r="AP420" i="6"/>
  <c r="AO420" i="6"/>
  <c r="AN420" i="6"/>
  <c r="AM420" i="6"/>
  <c r="AL420" i="6"/>
  <c r="AK420" i="6"/>
  <c r="AJ420" i="6"/>
  <c r="AI420" i="6"/>
  <c r="AH420" i="6"/>
  <c r="AG420" i="6"/>
  <c r="AF420" i="6"/>
  <c r="BN420" i="6" s="1"/>
  <c r="AE420" i="6"/>
  <c r="BK420" i="6" s="1"/>
  <c r="BO420" i="6" s="1"/>
  <c r="AD420" i="6"/>
  <c r="AC420" i="6"/>
  <c r="AB420" i="6"/>
  <c r="AA420" i="6"/>
  <c r="AT419" i="6"/>
  <c r="AS419" i="6"/>
  <c r="AR419" i="6"/>
  <c r="AQ419" i="6"/>
  <c r="AP419" i="6"/>
  <c r="AO419" i="6"/>
  <c r="AN419" i="6"/>
  <c r="AM419" i="6"/>
  <c r="AL419" i="6"/>
  <c r="AK419" i="6"/>
  <c r="AJ419" i="6"/>
  <c r="AI419" i="6"/>
  <c r="AH419" i="6"/>
  <c r="AG419" i="6"/>
  <c r="AF419" i="6"/>
  <c r="BN419" i="6" s="1"/>
  <c r="AE419" i="6"/>
  <c r="BK419" i="6" s="1"/>
  <c r="BO419" i="6" s="1"/>
  <c r="AD419" i="6"/>
  <c r="AC419" i="6"/>
  <c r="AB419" i="6"/>
  <c r="AA419" i="6"/>
  <c r="AT418" i="6"/>
  <c r="AS418" i="6"/>
  <c r="AR418" i="6"/>
  <c r="AQ418" i="6"/>
  <c r="AP418" i="6"/>
  <c r="AO418" i="6"/>
  <c r="AN418" i="6"/>
  <c r="AM418" i="6"/>
  <c r="AL418" i="6"/>
  <c r="AK418" i="6"/>
  <c r="AJ418" i="6"/>
  <c r="AI418" i="6"/>
  <c r="AH418" i="6"/>
  <c r="AG418" i="6"/>
  <c r="AF418" i="6"/>
  <c r="BN418" i="6" s="1"/>
  <c r="AE418" i="6"/>
  <c r="BK418" i="6" s="1"/>
  <c r="AD418" i="6"/>
  <c r="AC418" i="6"/>
  <c r="AB418" i="6"/>
  <c r="AA418" i="6"/>
  <c r="AT417" i="6"/>
  <c r="AS417" i="6"/>
  <c r="AR417" i="6"/>
  <c r="AQ417" i="6"/>
  <c r="AP417" i="6"/>
  <c r="AO417" i="6"/>
  <c r="AN417" i="6"/>
  <c r="AM417" i="6"/>
  <c r="AL417" i="6"/>
  <c r="AK417" i="6"/>
  <c r="AJ417" i="6"/>
  <c r="AI417" i="6"/>
  <c r="AH417" i="6"/>
  <c r="AG417" i="6"/>
  <c r="AF417" i="6"/>
  <c r="BN417" i="6" s="1"/>
  <c r="AE417" i="6"/>
  <c r="BK417" i="6" s="1"/>
  <c r="BO417" i="6" s="1"/>
  <c r="AD417" i="6"/>
  <c r="AC417" i="6"/>
  <c r="AB417" i="6"/>
  <c r="AA417" i="6"/>
  <c r="AT416" i="6"/>
  <c r="AS416" i="6"/>
  <c r="AR416" i="6"/>
  <c r="AQ416" i="6"/>
  <c r="AP416" i="6"/>
  <c r="AO416" i="6"/>
  <c r="AN416" i="6"/>
  <c r="AM416" i="6"/>
  <c r="AL416" i="6"/>
  <c r="AK416" i="6"/>
  <c r="AJ416" i="6"/>
  <c r="AI416" i="6"/>
  <c r="AH416" i="6"/>
  <c r="AG416" i="6"/>
  <c r="AF416" i="6"/>
  <c r="BN416" i="6" s="1"/>
  <c r="AE416" i="6"/>
  <c r="BK416" i="6" s="1"/>
  <c r="BO416" i="6" s="1"/>
  <c r="AD416" i="6"/>
  <c r="AC416" i="6"/>
  <c r="AB416" i="6"/>
  <c r="AA416" i="6"/>
  <c r="AT415" i="6"/>
  <c r="AS415" i="6"/>
  <c r="AR415" i="6"/>
  <c r="AQ415" i="6"/>
  <c r="AP415" i="6"/>
  <c r="AO415" i="6"/>
  <c r="AN415" i="6"/>
  <c r="AM415" i="6"/>
  <c r="AL415" i="6"/>
  <c r="AK415" i="6"/>
  <c r="AJ415" i="6"/>
  <c r="AI415" i="6"/>
  <c r="AH415" i="6"/>
  <c r="AG415" i="6"/>
  <c r="AF415" i="6"/>
  <c r="BN415" i="6" s="1"/>
  <c r="AE415" i="6"/>
  <c r="BK415" i="6" s="1"/>
  <c r="AD415" i="6"/>
  <c r="AC415" i="6"/>
  <c r="AB415" i="6"/>
  <c r="AA415" i="6"/>
  <c r="AT414" i="6"/>
  <c r="AS414" i="6"/>
  <c r="AR414" i="6"/>
  <c r="AQ414" i="6"/>
  <c r="AP414" i="6"/>
  <c r="AO414" i="6"/>
  <c r="AN414" i="6"/>
  <c r="AM414" i="6"/>
  <c r="AL414" i="6"/>
  <c r="AK414" i="6"/>
  <c r="AJ414" i="6"/>
  <c r="AI414" i="6"/>
  <c r="AH414" i="6"/>
  <c r="AG414" i="6"/>
  <c r="AF414" i="6"/>
  <c r="BN414" i="6" s="1"/>
  <c r="AE414" i="6"/>
  <c r="BK414" i="6" s="1"/>
  <c r="BO414" i="6" s="1"/>
  <c r="AD414" i="6"/>
  <c r="AC414" i="6"/>
  <c r="AB414" i="6"/>
  <c r="AA414" i="6"/>
  <c r="AT413" i="6"/>
  <c r="AS413" i="6"/>
  <c r="AR413" i="6"/>
  <c r="AQ413" i="6"/>
  <c r="AP413" i="6"/>
  <c r="AO413" i="6"/>
  <c r="AN413" i="6"/>
  <c r="AM413" i="6"/>
  <c r="AL413" i="6"/>
  <c r="AK413" i="6"/>
  <c r="AJ413" i="6"/>
  <c r="AI413" i="6"/>
  <c r="AH413" i="6"/>
  <c r="AG413" i="6"/>
  <c r="AF413" i="6"/>
  <c r="BN413" i="6" s="1"/>
  <c r="AE413" i="6"/>
  <c r="BK413" i="6" s="1"/>
  <c r="BO413" i="6" s="1"/>
  <c r="AD413" i="6"/>
  <c r="AC413" i="6"/>
  <c r="AB413" i="6"/>
  <c r="AA413" i="6"/>
  <c r="AT412" i="6"/>
  <c r="AS412" i="6"/>
  <c r="AR412" i="6"/>
  <c r="AQ412" i="6"/>
  <c r="AP412" i="6"/>
  <c r="AO412" i="6"/>
  <c r="AN412" i="6"/>
  <c r="AM412" i="6"/>
  <c r="AL412" i="6"/>
  <c r="AK412" i="6"/>
  <c r="AJ412" i="6"/>
  <c r="AI412" i="6"/>
  <c r="AH412" i="6"/>
  <c r="AG412" i="6"/>
  <c r="AF412" i="6"/>
  <c r="BN412" i="6" s="1"/>
  <c r="AE412" i="6"/>
  <c r="BK412" i="6" s="1"/>
  <c r="AD412" i="6"/>
  <c r="AC412" i="6"/>
  <c r="AB412" i="6"/>
  <c r="AA412" i="6"/>
  <c r="AT411" i="6"/>
  <c r="AS411" i="6"/>
  <c r="AR411" i="6"/>
  <c r="AQ411" i="6"/>
  <c r="AP411" i="6"/>
  <c r="AO411" i="6"/>
  <c r="AN411" i="6"/>
  <c r="AM411" i="6"/>
  <c r="AL411" i="6"/>
  <c r="AK411" i="6"/>
  <c r="AJ411" i="6"/>
  <c r="AI411" i="6"/>
  <c r="AH411" i="6"/>
  <c r="AG411" i="6"/>
  <c r="AF411" i="6"/>
  <c r="BN411" i="6" s="1"/>
  <c r="AE411" i="6"/>
  <c r="BK411" i="6" s="1"/>
  <c r="BO411" i="6" s="1"/>
  <c r="AD411" i="6"/>
  <c r="AC411" i="6"/>
  <c r="AB411" i="6"/>
  <c r="AA411" i="6"/>
  <c r="AT410" i="6"/>
  <c r="AS410" i="6"/>
  <c r="AR410" i="6"/>
  <c r="AQ410" i="6"/>
  <c r="AP410" i="6"/>
  <c r="AO410" i="6"/>
  <c r="AN410" i="6"/>
  <c r="AM410" i="6"/>
  <c r="AL410" i="6"/>
  <c r="AK410" i="6"/>
  <c r="AJ410" i="6"/>
  <c r="AI410" i="6"/>
  <c r="AH410" i="6"/>
  <c r="AG410" i="6"/>
  <c r="AF410" i="6"/>
  <c r="BN410" i="6" s="1"/>
  <c r="AE410" i="6"/>
  <c r="BK410" i="6" s="1"/>
  <c r="BO410" i="6" s="1"/>
  <c r="AD410" i="6"/>
  <c r="AC410" i="6"/>
  <c r="AB410" i="6"/>
  <c r="AA410" i="6"/>
  <c r="AT409" i="6"/>
  <c r="AS409" i="6"/>
  <c r="AR409" i="6"/>
  <c r="AQ409" i="6"/>
  <c r="AP409" i="6"/>
  <c r="AO409" i="6"/>
  <c r="AN409" i="6"/>
  <c r="AM409" i="6"/>
  <c r="AL409" i="6"/>
  <c r="AK409" i="6"/>
  <c r="AJ409" i="6"/>
  <c r="AI409" i="6"/>
  <c r="AH409" i="6"/>
  <c r="AG409" i="6"/>
  <c r="AF409" i="6"/>
  <c r="BN409" i="6" s="1"/>
  <c r="AE409" i="6"/>
  <c r="BK409" i="6" s="1"/>
  <c r="AD409" i="6"/>
  <c r="AC409" i="6"/>
  <c r="AB409" i="6"/>
  <c r="AA409" i="6"/>
  <c r="AT408" i="6"/>
  <c r="AS408" i="6"/>
  <c r="AR408" i="6"/>
  <c r="AQ408" i="6"/>
  <c r="AP408" i="6"/>
  <c r="AO408" i="6"/>
  <c r="AN408" i="6"/>
  <c r="AM408" i="6"/>
  <c r="AL408" i="6"/>
  <c r="AK408" i="6"/>
  <c r="AJ408" i="6"/>
  <c r="AI408" i="6"/>
  <c r="AH408" i="6"/>
  <c r="AG408" i="6"/>
  <c r="AF408" i="6"/>
  <c r="BN408" i="6" s="1"/>
  <c r="AE408" i="6"/>
  <c r="BK408" i="6" s="1"/>
  <c r="BO408" i="6" s="1"/>
  <c r="AD408" i="6"/>
  <c r="AC408" i="6"/>
  <c r="AB408" i="6"/>
  <c r="AA408" i="6"/>
  <c r="AT407" i="6"/>
  <c r="AS407" i="6"/>
  <c r="AR407" i="6"/>
  <c r="AQ407" i="6"/>
  <c r="AP407" i="6"/>
  <c r="AO407" i="6"/>
  <c r="AN407" i="6"/>
  <c r="AM407" i="6"/>
  <c r="AL407" i="6"/>
  <c r="AK407" i="6"/>
  <c r="AJ407" i="6"/>
  <c r="AI407" i="6"/>
  <c r="AH407" i="6"/>
  <c r="AG407" i="6"/>
  <c r="AF407" i="6"/>
  <c r="BN407" i="6" s="1"/>
  <c r="AE407" i="6"/>
  <c r="BK407" i="6" s="1"/>
  <c r="BO407" i="6" s="1"/>
  <c r="AD407" i="6"/>
  <c r="AC407" i="6"/>
  <c r="AB407" i="6"/>
  <c r="AA407" i="6"/>
  <c r="AT406" i="6"/>
  <c r="AS406" i="6"/>
  <c r="AR406" i="6"/>
  <c r="AQ406" i="6"/>
  <c r="AP406" i="6"/>
  <c r="AO406" i="6"/>
  <c r="AN406" i="6"/>
  <c r="AM406" i="6"/>
  <c r="AL406" i="6"/>
  <c r="AK406" i="6"/>
  <c r="AJ406" i="6"/>
  <c r="AI406" i="6"/>
  <c r="AH406" i="6"/>
  <c r="AG406" i="6"/>
  <c r="AF406" i="6"/>
  <c r="BN406" i="6" s="1"/>
  <c r="AE406" i="6"/>
  <c r="BK406" i="6" s="1"/>
  <c r="AD406" i="6"/>
  <c r="AC406" i="6"/>
  <c r="AB406" i="6"/>
  <c r="AA406" i="6"/>
  <c r="AT405" i="6"/>
  <c r="AS405" i="6"/>
  <c r="AR405" i="6"/>
  <c r="AQ405" i="6"/>
  <c r="AP405" i="6"/>
  <c r="AO405" i="6"/>
  <c r="AN405" i="6"/>
  <c r="AM405" i="6"/>
  <c r="AL405" i="6"/>
  <c r="AK405" i="6"/>
  <c r="AJ405" i="6"/>
  <c r="AI405" i="6"/>
  <c r="AH405" i="6"/>
  <c r="AG405" i="6"/>
  <c r="AF405" i="6"/>
  <c r="BN405" i="6" s="1"/>
  <c r="AE405" i="6"/>
  <c r="BK405" i="6" s="1"/>
  <c r="BO405" i="6" s="1"/>
  <c r="AD405" i="6"/>
  <c r="AC405" i="6"/>
  <c r="AB405" i="6"/>
  <c r="AA405" i="6"/>
  <c r="AT404" i="6"/>
  <c r="AS404" i="6"/>
  <c r="AR404" i="6"/>
  <c r="AQ404" i="6"/>
  <c r="AP404" i="6"/>
  <c r="AO404" i="6"/>
  <c r="AN404" i="6"/>
  <c r="AM404" i="6"/>
  <c r="AL404" i="6"/>
  <c r="AK404" i="6"/>
  <c r="AJ404" i="6"/>
  <c r="AI404" i="6"/>
  <c r="AH404" i="6"/>
  <c r="AG404" i="6"/>
  <c r="AF404" i="6"/>
  <c r="BN404" i="6" s="1"/>
  <c r="AE404" i="6"/>
  <c r="BK404" i="6" s="1"/>
  <c r="BO404" i="6" s="1"/>
  <c r="AD404" i="6"/>
  <c r="AC404" i="6"/>
  <c r="AB404" i="6"/>
  <c r="AA404" i="6"/>
  <c r="AT403" i="6"/>
  <c r="AS403" i="6"/>
  <c r="AR403" i="6"/>
  <c r="AQ403" i="6"/>
  <c r="AP403" i="6"/>
  <c r="AO403" i="6"/>
  <c r="AN403" i="6"/>
  <c r="AM403" i="6"/>
  <c r="AL403" i="6"/>
  <c r="AK403" i="6"/>
  <c r="AJ403" i="6"/>
  <c r="AI403" i="6"/>
  <c r="AH403" i="6"/>
  <c r="AG403" i="6"/>
  <c r="AF403" i="6"/>
  <c r="BN403" i="6" s="1"/>
  <c r="AE403" i="6"/>
  <c r="BK403" i="6" s="1"/>
  <c r="AD403" i="6"/>
  <c r="AC403" i="6"/>
  <c r="AB403" i="6"/>
  <c r="AA403" i="6"/>
  <c r="AT402" i="6"/>
  <c r="AS402" i="6"/>
  <c r="AR402" i="6"/>
  <c r="AQ402" i="6"/>
  <c r="AP402" i="6"/>
  <c r="AO402" i="6"/>
  <c r="AN402" i="6"/>
  <c r="AM402" i="6"/>
  <c r="AL402" i="6"/>
  <c r="AK402" i="6"/>
  <c r="AJ402" i="6"/>
  <c r="AI402" i="6"/>
  <c r="AH402" i="6"/>
  <c r="AG402" i="6"/>
  <c r="AF402" i="6"/>
  <c r="BN402" i="6" s="1"/>
  <c r="AE402" i="6"/>
  <c r="BK402" i="6" s="1"/>
  <c r="BO402" i="6" s="1"/>
  <c r="AD402" i="6"/>
  <c r="AC402" i="6"/>
  <c r="AB402" i="6"/>
  <c r="AA402" i="6"/>
  <c r="AT401" i="6"/>
  <c r="AS401" i="6"/>
  <c r="AR401" i="6"/>
  <c r="AQ401" i="6"/>
  <c r="AP401" i="6"/>
  <c r="AO401" i="6"/>
  <c r="AN401" i="6"/>
  <c r="AM401" i="6"/>
  <c r="AL401" i="6"/>
  <c r="AK401" i="6"/>
  <c r="AJ401" i="6"/>
  <c r="AI401" i="6"/>
  <c r="AH401" i="6"/>
  <c r="AG401" i="6"/>
  <c r="AF401" i="6"/>
  <c r="BN401" i="6" s="1"/>
  <c r="AE401" i="6"/>
  <c r="BK401" i="6" s="1"/>
  <c r="BO401" i="6" s="1"/>
  <c r="AD401" i="6"/>
  <c r="AC401" i="6"/>
  <c r="AB401" i="6"/>
  <c r="AA401" i="6"/>
  <c r="AT400" i="6"/>
  <c r="AS400" i="6"/>
  <c r="AR400" i="6"/>
  <c r="AQ400" i="6"/>
  <c r="AP400" i="6"/>
  <c r="AO400" i="6"/>
  <c r="AN400" i="6"/>
  <c r="AM400" i="6"/>
  <c r="AL400" i="6"/>
  <c r="AK400" i="6"/>
  <c r="AJ400" i="6"/>
  <c r="AI400" i="6"/>
  <c r="AH400" i="6"/>
  <c r="AG400" i="6"/>
  <c r="AF400" i="6"/>
  <c r="BN400" i="6" s="1"/>
  <c r="AE400" i="6"/>
  <c r="BK400" i="6" s="1"/>
  <c r="AD400" i="6"/>
  <c r="AC400" i="6"/>
  <c r="AB400" i="6"/>
  <c r="AA400" i="6"/>
  <c r="AT399" i="6"/>
  <c r="AS399" i="6"/>
  <c r="AR399" i="6"/>
  <c r="AQ399" i="6"/>
  <c r="AP399" i="6"/>
  <c r="AO399" i="6"/>
  <c r="AN399" i="6"/>
  <c r="AM399" i="6"/>
  <c r="AL399" i="6"/>
  <c r="AK399" i="6"/>
  <c r="AJ399" i="6"/>
  <c r="AI399" i="6"/>
  <c r="AH399" i="6"/>
  <c r="AG399" i="6"/>
  <c r="AF399" i="6"/>
  <c r="BN399" i="6" s="1"/>
  <c r="AE399" i="6"/>
  <c r="BK399" i="6" s="1"/>
  <c r="BO399" i="6" s="1"/>
  <c r="AD399" i="6"/>
  <c r="AC399" i="6"/>
  <c r="AB399" i="6"/>
  <c r="AA399" i="6"/>
  <c r="AT398" i="6"/>
  <c r="AS398" i="6"/>
  <c r="AR398" i="6"/>
  <c r="AQ398" i="6"/>
  <c r="AP398" i="6"/>
  <c r="AO398" i="6"/>
  <c r="AN398" i="6"/>
  <c r="AM398" i="6"/>
  <c r="AL398" i="6"/>
  <c r="AK398" i="6"/>
  <c r="AJ398" i="6"/>
  <c r="AI398" i="6"/>
  <c r="AH398" i="6"/>
  <c r="AG398" i="6"/>
  <c r="AF398" i="6"/>
  <c r="BN398" i="6" s="1"/>
  <c r="AE398" i="6"/>
  <c r="BK398" i="6" s="1"/>
  <c r="BO398" i="6" s="1"/>
  <c r="AD398" i="6"/>
  <c r="AC398" i="6"/>
  <c r="AB398" i="6"/>
  <c r="AA398" i="6"/>
  <c r="AT397" i="6"/>
  <c r="AS397" i="6"/>
  <c r="AR397" i="6"/>
  <c r="AQ397" i="6"/>
  <c r="AP397" i="6"/>
  <c r="AO397" i="6"/>
  <c r="AN397" i="6"/>
  <c r="AM397" i="6"/>
  <c r="AL397" i="6"/>
  <c r="AK397" i="6"/>
  <c r="AJ397" i="6"/>
  <c r="AI397" i="6"/>
  <c r="AH397" i="6"/>
  <c r="AG397" i="6"/>
  <c r="AF397" i="6"/>
  <c r="BN397" i="6" s="1"/>
  <c r="AE397" i="6"/>
  <c r="BK397" i="6" s="1"/>
  <c r="AD397" i="6"/>
  <c r="AC397" i="6"/>
  <c r="AB397" i="6"/>
  <c r="AA397" i="6"/>
  <c r="AT396" i="6"/>
  <c r="AS396" i="6"/>
  <c r="AR396" i="6"/>
  <c r="AQ396" i="6"/>
  <c r="AP396" i="6"/>
  <c r="AO396" i="6"/>
  <c r="AN396" i="6"/>
  <c r="AM396" i="6"/>
  <c r="AL396" i="6"/>
  <c r="AK396" i="6"/>
  <c r="AJ396" i="6"/>
  <c r="AI396" i="6"/>
  <c r="AH396" i="6"/>
  <c r="AG396" i="6"/>
  <c r="AF396" i="6"/>
  <c r="BN396" i="6" s="1"/>
  <c r="AE396" i="6"/>
  <c r="BK396" i="6" s="1"/>
  <c r="BO396" i="6" s="1"/>
  <c r="AD396" i="6"/>
  <c r="AC396" i="6"/>
  <c r="AB396" i="6"/>
  <c r="AA396" i="6"/>
  <c r="AT395" i="6"/>
  <c r="AS395" i="6"/>
  <c r="AR395" i="6"/>
  <c r="AQ395" i="6"/>
  <c r="AP395" i="6"/>
  <c r="AO395" i="6"/>
  <c r="AN395" i="6"/>
  <c r="AM395" i="6"/>
  <c r="AL395" i="6"/>
  <c r="AK395" i="6"/>
  <c r="AJ395" i="6"/>
  <c r="AI395" i="6"/>
  <c r="AH395" i="6"/>
  <c r="AG395" i="6"/>
  <c r="AF395" i="6"/>
  <c r="BN395" i="6" s="1"/>
  <c r="AE395" i="6"/>
  <c r="BK395" i="6" s="1"/>
  <c r="BO395" i="6" s="1"/>
  <c r="AD395" i="6"/>
  <c r="AC395" i="6"/>
  <c r="AB395" i="6"/>
  <c r="AA395" i="6"/>
  <c r="AT394" i="6"/>
  <c r="AS394" i="6"/>
  <c r="AR394" i="6"/>
  <c r="AQ394" i="6"/>
  <c r="AP394" i="6"/>
  <c r="AO394" i="6"/>
  <c r="AN394" i="6"/>
  <c r="AM394" i="6"/>
  <c r="AL394" i="6"/>
  <c r="AK394" i="6"/>
  <c r="AJ394" i="6"/>
  <c r="AI394" i="6"/>
  <c r="AH394" i="6"/>
  <c r="AG394" i="6"/>
  <c r="AF394" i="6"/>
  <c r="BN394" i="6" s="1"/>
  <c r="AE394" i="6"/>
  <c r="BK394" i="6" s="1"/>
  <c r="AD394" i="6"/>
  <c r="AC394" i="6"/>
  <c r="AB394" i="6"/>
  <c r="AA394" i="6"/>
  <c r="AT393" i="6"/>
  <c r="AS393" i="6"/>
  <c r="AR393" i="6"/>
  <c r="AQ393" i="6"/>
  <c r="AP393" i="6"/>
  <c r="AO393" i="6"/>
  <c r="AN393" i="6"/>
  <c r="AM393" i="6"/>
  <c r="AL393" i="6"/>
  <c r="AK393" i="6"/>
  <c r="AJ393" i="6"/>
  <c r="AI393" i="6"/>
  <c r="AH393" i="6"/>
  <c r="AG393" i="6"/>
  <c r="AF393" i="6"/>
  <c r="BN393" i="6" s="1"/>
  <c r="AE393" i="6"/>
  <c r="BK393" i="6" s="1"/>
  <c r="BO393" i="6" s="1"/>
  <c r="AD393" i="6"/>
  <c r="AC393" i="6"/>
  <c r="AB393" i="6"/>
  <c r="AA393" i="6"/>
  <c r="AT392" i="6"/>
  <c r="AS392" i="6"/>
  <c r="AR392" i="6"/>
  <c r="AQ392" i="6"/>
  <c r="AP392" i="6"/>
  <c r="AO392" i="6"/>
  <c r="AN392" i="6"/>
  <c r="AM392" i="6"/>
  <c r="AL392" i="6"/>
  <c r="AK392" i="6"/>
  <c r="AJ392" i="6"/>
  <c r="AI392" i="6"/>
  <c r="AH392" i="6"/>
  <c r="AG392" i="6"/>
  <c r="AF392" i="6"/>
  <c r="BN392" i="6" s="1"/>
  <c r="AE392" i="6"/>
  <c r="BK392" i="6" s="1"/>
  <c r="BO392" i="6" s="1"/>
  <c r="AD392" i="6"/>
  <c r="AC392" i="6"/>
  <c r="AB392" i="6"/>
  <c r="AA392" i="6"/>
  <c r="AT391" i="6"/>
  <c r="AS391" i="6"/>
  <c r="AR391" i="6"/>
  <c r="AQ391" i="6"/>
  <c r="AP391" i="6"/>
  <c r="AO391" i="6"/>
  <c r="AN391" i="6"/>
  <c r="AM391" i="6"/>
  <c r="AL391" i="6"/>
  <c r="AK391" i="6"/>
  <c r="AJ391" i="6"/>
  <c r="AI391" i="6"/>
  <c r="AH391" i="6"/>
  <c r="AG391" i="6"/>
  <c r="AF391" i="6"/>
  <c r="BN391" i="6" s="1"/>
  <c r="AE391" i="6"/>
  <c r="BK391" i="6" s="1"/>
  <c r="AD391" i="6"/>
  <c r="AC391" i="6"/>
  <c r="AB391" i="6"/>
  <c r="AA391" i="6"/>
  <c r="AT390" i="6"/>
  <c r="AS390" i="6"/>
  <c r="AR390" i="6"/>
  <c r="AQ390" i="6"/>
  <c r="AP390" i="6"/>
  <c r="AO390" i="6"/>
  <c r="AN390" i="6"/>
  <c r="AM390" i="6"/>
  <c r="AL390" i="6"/>
  <c r="AK390" i="6"/>
  <c r="AJ390" i="6"/>
  <c r="AI390" i="6"/>
  <c r="AH390" i="6"/>
  <c r="AG390" i="6"/>
  <c r="AF390" i="6"/>
  <c r="BN390" i="6" s="1"/>
  <c r="AE390" i="6"/>
  <c r="BK390" i="6" s="1"/>
  <c r="BO390" i="6" s="1"/>
  <c r="AD390" i="6"/>
  <c r="AC390" i="6"/>
  <c r="AB390" i="6"/>
  <c r="AA390" i="6"/>
  <c r="AT389" i="6"/>
  <c r="AS389" i="6"/>
  <c r="AR389" i="6"/>
  <c r="AQ389" i="6"/>
  <c r="AP389" i="6"/>
  <c r="AO389" i="6"/>
  <c r="AN389" i="6"/>
  <c r="AM389" i="6"/>
  <c r="AL389" i="6"/>
  <c r="AK389" i="6"/>
  <c r="AJ389" i="6"/>
  <c r="AI389" i="6"/>
  <c r="AH389" i="6"/>
  <c r="AG389" i="6"/>
  <c r="AF389" i="6"/>
  <c r="BN389" i="6" s="1"/>
  <c r="AE389" i="6"/>
  <c r="BK389" i="6" s="1"/>
  <c r="BO389" i="6" s="1"/>
  <c r="AD389" i="6"/>
  <c r="AC389" i="6"/>
  <c r="AB389" i="6"/>
  <c r="AA389" i="6"/>
  <c r="AT388" i="6"/>
  <c r="AS388" i="6"/>
  <c r="AR388" i="6"/>
  <c r="AQ388" i="6"/>
  <c r="AP388" i="6"/>
  <c r="AO388" i="6"/>
  <c r="AN388" i="6"/>
  <c r="AM388" i="6"/>
  <c r="AL388" i="6"/>
  <c r="AK388" i="6"/>
  <c r="AJ388" i="6"/>
  <c r="AI388" i="6"/>
  <c r="AH388" i="6"/>
  <c r="AG388" i="6"/>
  <c r="AF388" i="6"/>
  <c r="AE388" i="6"/>
  <c r="AD388" i="6"/>
  <c r="AC388" i="6"/>
  <c r="AB388" i="6"/>
  <c r="AA388" i="6"/>
  <c r="AT387" i="6"/>
  <c r="AS387" i="6"/>
  <c r="AR387" i="6"/>
  <c r="AQ387" i="6"/>
  <c r="AP387" i="6"/>
  <c r="AO387" i="6"/>
  <c r="AN387" i="6"/>
  <c r="AM387" i="6"/>
  <c r="AL387" i="6"/>
  <c r="AK387" i="6"/>
  <c r="AJ387" i="6"/>
  <c r="AI387" i="6"/>
  <c r="AH387" i="6"/>
  <c r="AG387" i="6"/>
  <c r="AF387" i="6"/>
  <c r="AE387" i="6"/>
  <c r="AD387" i="6"/>
  <c r="AC387" i="6"/>
  <c r="AB387" i="6"/>
  <c r="AA387" i="6"/>
  <c r="AT386" i="6"/>
  <c r="AS386" i="6"/>
  <c r="AR386" i="6"/>
  <c r="AQ386" i="6"/>
  <c r="AP386" i="6"/>
  <c r="AO386" i="6"/>
  <c r="AN386" i="6"/>
  <c r="AM386" i="6"/>
  <c r="AL386" i="6"/>
  <c r="AK386" i="6"/>
  <c r="AJ386" i="6"/>
  <c r="AI386" i="6"/>
  <c r="AH386" i="6"/>
  <c r="AG386" i="6"/>
  <c r="AF386" i="6"/>
  <c r="AE386" i="6"/>
  <c r="AD386" i="6"/>
  <c r="AC386" i="6"/>
  <c r="AB386" i="6"/>
  <c r="AA386" i="6"/>
  <c r="AT385" i="6"/>
  <c r="AS385" i="6"/>
  <c r="AR385" i="6"/>
  <c r="AQ385" i="6"/>
  <c r="AP385" i="6"/>
  <c r="AO385" i="6"/>
  <c r="AN385" i="6"/>
  <c r="AM385" i="6"/>
  <c r="AL385" i="6"/>
  <c r="AK385" i="6"/>
  <c r="AJ385" i="6"/>
  <c r="AI385" i="6"/>
  <c r="AH385" i="6"/>
  <c r="AG385" i="6"/>
  <c r="AF385" i="6"/>
  <c r="AE385" i="6"/>
  <c r="AD385" i="6"/>
  <c r="AC385" i="6"/>
  <c r="AB385" i="6"/>
  <c r="AA385" i="6"/>
  <c r="AT384" i="6"/>
  <c r="AS384" i="6"/>
  <c r="AR384" i="6"/>
  <c r="AQ384" i="6"/>
  <c r="AP384" i="6"/>
  <c r="AO384" i="6"/>
  <c r="AN384" i="6"/>
  <c r="AM384" i="6"/>
  <c r="AL384" i="6"/>
  <c r="AK384" i="6"/>
  <c r="AJ384" i="6"/>
  <c r="AI384" i="6"/>
  <c r="AH384" i="6"/>
  <c r="AG384" i="6"/>
  <c r="AF384" i="6"/>
  <c r="AE384" i="6"/>
  <c r="AD384" i="6"/>
  <c r="AC384" i="6"/>
  <c r="AB384" i="6"/>
  <c r="AA384" i="6"/>
  <c r="AT383" i="6"/>
  <c r="AS383" i="6"/>
  <c r="AR383" i="6"/>
  <c r="AQ383" i="6"/>
  <c r="AP383" i="6"/>
  <c r="AO383" i="6"/>
  <c r="AN383" i="6"/>
  <c r="AM383" i="6"/>
  <c r="AL383" i="6"/>
  <c r="AK383" i="6"/>
  <c r="AJ383" i="6"/>
  <c r="AI383" i="6"/>
  <c r="AH383" i="6"/>
  <c r="AG383" i="6"/>
  <c r="AF383" i="6"/>
  <c r="AE383" i="6"/>
  <c r="AD383" i="6"/>
  <c r="AC383" i="6"/>
  <c r="AB383" i="6"/>
  <c r="AA383" i="6"/>
  <c r="AT382" i="6"/>
  <c r="AS382" i="6"/>
  <c r="AR382" i="6"/>
  <c r="AQ382" i="6"/>
  <c r="AP382" i="6"/>
  <c r="AO382" i="6"/>
  <c r="AN382" i="6"/>
  <c r="AM382" i="6"/>
  <c r="AL382" i="6"/>
  <c r="AK382" i="6"/>
  <c r="AJ382" i="6"/>
  <c r="AI382" i="6"/>
  <c r="AH382" i="6"/>
  <c r="AG382" i="6"/>
  <c r="AF382" i="6"/>
  <c r="AE382" i="6"/>
  <c r="AD382" i="6"/>
  <c r="AC382" i="6"/>
  <c r="AB382" i="6"/>
  <c r="AA382" i="6"/>
  <c r="AT381" i="6"/>
  <c r="AS381" i="6"/>
  <c r="AR381" i="6"/>
  <c r="AQ381" i="6"/>
  <c r="AP381" i="6"/>
  <c r="AO381" i="6"/>
  <c r="AN381" i="6"/>
  <c r="AM381" i="6"/>
  <c r="AL381" i="6"/>
  <c r="AK381" i="6"/>
  <c r="AJ381" i="6"/>
  <c r="AI381" i="6"/>
  <c r="AH381" i="6"/>
  <c r="AG381" i="6"/>
  <c r="AF381" i="6"/>
  <c r="AE381" i="6"/>
  <c r="AD381" i="6"/>
  <c r="AC381" i="6"/>
  <c r="AB381" i="6"/>
  <c r="AA381" i="6"/>
  <c r="AT380" i="6"/>
  <c r="AS380" i="6"/>
  <c r="AR380" i="6"/>
  <c r="AQ380" i="6"/>
  <c r="AP380" i="6"/>
  <c r="AO380" i="6"/>
  <c r="AN380" i="6"/>
  <c r="AM380" i="6"/>
  <c r="AL380" i="6"/>
  <c r="AK380" i="6"/>
  <c r="AJ380" i="6"/>
  <c r="AI380" i="6"/>
  <c r="AH380" i="6"/>
  <c r="AG380" i="6"/>
  <c r="AF380" i="6"/>
  <c r="AE380" i="6"/>
  <c r="AD380" i="6"/>
  <c r="AC380" i="6"/>
  <c r="AB380" i="6"/>
  <c r="AA380" i="6"/>
  <c r="AT379" i="6"/>
  <c r="AS379" i="6"/>
  <c r="AR379" i="6"/>
  <c r="AQ379" i="6"/>
  <c r="AP379" i="6"/>
  <c r="AO379" i="6"/>
  <c r="AN379" i="6"/>
  <c r="AM379" i="6"/>
  <c r="AL379" i="6"/>
  <c r="AK379" i="6"/>
  <c r="AJ379" i="6"/>
  <c r="AI379" i="6"/>
  <c r="AH379" i="6"/>
  <c r="AG379" i="6"/>
  <c r="AF379" i="6"/>
  <c r="AE379" i="6"/>
  <c r="AD379" i="6"/>
  <c r="AC379" i="6"/>
  <c r="AB379" i="6"/>
  <c r="AA379" i="6"/>
  <c r="AT378" i="6"/>
  <c r="AS378" i="6"/>
  <c r="AR378" i="6"/>
  <c r="AQ378" i="6"/>
  <c r="AP378" i="6"/>
  <c r="AO378" i="6"/>
  <c r="AN378" i="6"/>
  <c r="AM378" i="6"/>
  <c r="AL378" i="6"/>
  <c r="AK378" i="6"/>
  <c r="AJ378" i="6"/>
  <c r="AI378" i="6"/>
  <c r="AH378" i="6"/>
  <c r="AG378" i="6"/>
  <c r="AF378" i="6"/>
  <c r="AE378" i="6"/>
  <c r="AD378" i="6"/>
  <c r="AC378" i="6"/>
  <c r="AB378" i="6"/>
  <c r="AA378" i="6"/>
  <c r="AT377" i="6"/>
  <c r="AS377" i="6"/>
  <c r="AR377" i="6"/>
  <c r="AQ377" i="6"/>
  <c r="AP377" i="6"/>
  <c r="AO377" i="6"/>
  <c r="AN377" i="6"/>
  <c r="AM377" i="6"/>
  <c r="AL377" i="6"/>
  <c r="AK377" i="6"/>
  <c r="AJ377" i="6"/>
  <c r="AI377" i="6"/>
  <c r="AH377" i="6"/>
  <c r="AG377" i="6"/>
  <c r="AF377" i="6"/>
  <c r="AE377" i="6"/>
  <c r="AD377" i="6"/>
  <c r="AC377" i="6"/>
  <c r="AB377" i="6"/>
  <c r="AA377" i="6"/>
  <c r="AT376" i="6"/>
  <c r="AS376" i="6"/>
  <c r="AR376" i="6"/>
  <c r="AQ376" i="6"/>
  <c r="AP376" i="6"/>
  <c r="AO376" i="6"/>
  <c r="AN376" i="6"/>
  <c r="AM376" i="6"/>
  <c r="AL376" i="6"/>
  <c r="AK376" i="6"/>
  <c r="AJ376" i="6"/>
  <c r="AI376" i="6"/>
  <c r="AH376" i="6"/>
  <c r="AG376" i="6"/>
  <c r="AF376" i="6"/>
  <c r="AE376" i="6"/>
  <c r="AD376" i="6"/>
  <c r="AC376" i="6"/>
  <c r="AB376" i="6"/>
  <c r="AA376" i="6"/>
  <c r="AT375" i="6"/>
  <c r="AS375" i="6"/>
  <c r="AR375" i="6"/>
  <c r="AQ375" i="6"/>
  <c r="AP375" i="6"/>
  <c r="AO375" i="6"/>
  <c r="AN375" i="6"/>
  <c r="AM375" i="6"/>
  <c r="AL375" i="6"/>
  <c r="AK375" i="6"/>
  <c r="AJ375" i="6"/>
  <c r="AI375" i="6"/>
  <c r="AH375" i="6"/>
  <c r="AG375" i="6"/>
  <c r="AF375" i="6"/>
  <c r="AE375" i="6"/>
  <c r="AD375" i="6"/>
  <c r="AC375" i="6"/>
  <c r="AB375" i="6"/>
  <c r="AA375" i="6"/>
  <c r="AT374" i="6"/>
  <c r="AS374" i="6"/>
  <c r="AR374" i="6"/>
  <c r="AQ374" i="6"/>
  <c r="AP374" i="6"/>
  <c r="AO374" i="6"/>
  <c r="AN374" i="6"/>
  <c r="AM374" i="6"/>
  <c r="AL374" i="6"/>
  <c r="AK374" i="6"/>
  <c r="AJ374" i="6"/>
  <c r="AI374" i="6"/>
  <c r="AH374" i="6"/>
  <c r="AG374" i="6"/>
  <c r="AF374" i="6"/>
  <c r="AE374" i="6"/>
  <c r="AD374" i="6"/>
  <c r="AC374" i="6"/>
  <c r="AB374" i="6"/>
  <c r="AA374" i="6"/>
  <c r="AT373" i="6"/>
  <c r="AS373" i="6"/>
  <c r="AR373" i="6"/>
  <c r="AQ373" i="6"/>
  <c r="AP373" i="6"/>
  <c r="AO373" i="6"/>
  <c r="AN373" i="6"/>
  <c r="AM373" i="6"/>
  <c r="AL373" i="6"/>
  <c r="AK373" i="6"/>
  <c r="AJ373" i="6"/>
  <c r="AI373" i="6"/>
  <c r="AH373" i="6"/>
  <c r="AG373" i="6"/>
  <c r="AF373" i="6"/>
  <c r="AE373" i="6"/>
  <c r="AD373" i="6"/>
  <c r="AC373" i="6"/>
  <c r="AB373" i="6"/>
  <c r="AA373" i="6"/>
  <c r="AT372" i="6"/>
  <c r="AS372" i="6"/>
  <c r="AR372" i="6"/>
  <c r="AQ372" i="6"/>
  <c r="AP372" i="6"/>
  <c r="AO372" i="6"/>
  <c r="AN372" i="6"/>
  <c r="AM372" i="6"/>
  <c r="AL372" i="6"/>
  <c r="AK372" i="6"/>
  <c r="AJ372" i="6"/>
  <c r="AI372" i="6"/>
  <c r="AH372" i="6"/>
  <c r="AG372" i="6"/>
  <c r="AF372" i="6"/>
  <c r="AE372" i="6"/>
  <c r="AD372" i="6"/>
  <c r="AC372" i="6"/>
  <c r="AB372" i="6"/>
  <c r="AA372" i="6"/>
  <c r="AT371" i="6"/>
  <c r="AS371" i="6"/>
  <c r="AR371" i="6"/>
  <c r="AQ371" i="6"/>
  <c r="AP371" i="6"/>
  <c r="AO371" i="6"/>
  <c r="AN371" i="6"/>
  <c r="AM371" i="6"/>
  <c r="AL371" i="6"/>
  <c r="AK371" i="6"/>
  <c r="AJ371" i="6"/>
  <c r="AI371" i="6"/>
  <c r="AH371" i="6"/>
  <c r="AG371" i="6"/>
  <c r="AF371" i="6"/>
  <c r="AE371" i="6"/>
  <c r="AD371" i="6"/>
  <c r="AC371" i="6"/>
  <c r="AB371" i="6"/>
  <c r="AA371" i="6"/>
  <c r="AT370" i="6"/>
  <c r="AS370" i="6"/>
  <c r="AR370" i="6"/>
  <c r="AQ370" i="6"/>
  <c r="AP370" i="6"/>
  <c r="AO370" i="6"/>
  <c r="AN370" i="6"/>
  <c r="AM370" i="6"/>
  <c r="AL370" i="6"/>
  <c r="AK370" i="6"/>
  <c r="AJ370" i="6"/>
  <c r="AI370" i="6"/>
  <c r="AH370" i="6"/>
  <c r="AG370" i="6"/>
  <c r="AF370" i="6"/>
  <c r="AE370" i="6"/>
  <c r="AD370" i="6"/>
  <c r="AC370" i="6"/>
  <c r="AB370" i="6"/>
  <c r="AA370" i="6"/>
  <c r="AT369" i="6"/>
  <c r="AS369" i="6"/>
  <c r="AR369" i="6"/>
  <c r="AQ369" i="6"/>
  <c r="AP369" i="6"/>
  <c r="AO369" i="6"/>
  <c r="AN369" i="6"/>
  <c r="AM369" i="6"/>
  <c r="AL369" i="6"/>
  <c r="AK369" i="6"/>
  <c r="AJ369" i="6"/>
  <c r="AI369" i="6"/>
  <c r="AH369" i="6"/>
  <c r="AG369" i="6"/>
  <c r="AF369" i="6"/>
  <c r="AE369" i="6"/>
  <c r="AD369" i="6"/>
  <c r="AC369" i="6"/>
  <c r="AB369" i="6"/>
  <c r="AA369" i="6"/>
  <c r="AT368" i="6"/>
  <c r="AS368" i="6"/>
  <c r="AR368" i="6"/>
  <c r="AQ368" i="6"/>
  <c r="AP368" i="6"/>
  <c r="AO368" i="6"/>
  <c r="AN368" i="6"/>
  <c r="AM368" i="6"/>
  <c r="AL368" i="6"/>
  <c r="AK368" i="6"/>
  <c r="AJ368" i="6"/>
  <c r="AI368" i="6"/>
  <c r="AH368" i="6"/>
  <c r="AG368" i="6"/>
  <c r="AF368" i="6"/>
  <c r="AE368" i="6"/>
  <c r="AD368" i="6"/>
  <c r="AC368" i="6"/>
  <c r="AB368" i="6"/>
  <c r="AA368" i="6"/>
  <c r="AT367" i="6"/>
  <c r="AS367" i="6"/>
  <c r="AR367" i="6"/>
  <c r="AQ367" i="6"/>
  <c r="AP367" i="6"/>
  <c r="AO367" i="6"/>
  <c r="AN367" i="6"/>
  <c r="AM367" i="6"/>
  <c r="AL367" i="6"/>
  <c r="AK367" i="6"/>
  <c r="AJ367" i="6"/>
  <c r="AI367" i="6"/>
  <c r="AH367" i="6"/>
  <c r="AG367" i="6"/>
  <c r="AF367" i="6"/>
  <c r="AE367" i="6"/>
  <c r="AD367" i="6"/>
  <c r="AC367" i="6"/>
  <c r="AB367" i="6"/>
  <c r="AA367" i="6"/>
  <c r="AT366" i="6"/>
  <c r="AS366" i="6"/>
  <c r="AR366" i="6"/>
  <c r="AQ366" i="6"/>
  <c r="AP366" i="6"/>
  <c r="AO366" i="6"/>
  <c r="AN366" i="6"/>
  <c r="AM366" i="6"/>
  <c r="AL366" i="6"/>
  <c r="AK366" i="6"/>
  <c r="AJ366" i="6"/>
  <c r="AI366" i="6"/>
  <c r="AH366" i="6"/>
  <c r="AG366" i="6"/>
  <c r="AF366" i="6"/>
  <c r="AE366" i="6"/>
  <c r="AD366" i="6"/>
  <c r="AC366" i="6"/>
  <c r="AB366" i="6"/>
  <c r="AA366" i="6"/>
  <c r="AT365" i="6"/>
  <c r="AS365" i="6"/>
  <c r="AR365" i="6"/>
  <c r="AQ365" i="6"/>
  <c r="AP365" i="6"/>
  <c r="AO365" i="6"/>
  <c r="AN365" i="6"/>
  <c r="AM365" i="6"/>
  <c r="AL365" i="6"/>
  <c r="AK365" i="6"/>
  <c r="AJ365" i="6"/>
  <c r="AI365" i="6"/>
  <c r="AH365" i="6"/>
  <c r="AG365" i="6"/>
  <c r="AF365" i="6"/>
  <c r="AE365" i="6"/>
  <c r="AD365" i="6"/>
  <c r="AC365" i="6"/>
  <c r="AB365" i="6"/>
  <c r="AA365" i="6"/>
  <c r="AT364" i="6"/>
  <c r="AS364" i="6"/>
  <c r="AR364" i="6"/>
  <c r="AQ364" i="6"/>
  <c r="AP364" i="6"/>
  <c r="AO364" i="6"/>
  <c r="AN364" i="6"/>
  <c r="AM364" i="6"/>
  <c r="AL364" i="6"/>
  <c r="AK364" i="6"/>
  <c r="AJ364" i="6"/>
  <c r="AI364" i="6"/>
  <c r="AH364" i="6"/>
  <c r="AG364" i="6"/>
  <c r="AF364" i="6"/>
  <c r="AE364" i="6"/>
  <c r="AD364" i="6"/>
  <c r="AC364" i="6"/>
  <c r="AB364" i="6"/>
  <c r="AA364" i="6"/>
  <c r="AT363" i="6"/>
  <c r="AS363" i="6"/>
  <c r="AR363" i="6"/>
  <c r="AQ363" i="6"/>
  <c r="AP363" i="6"/>
  <c r="AO363" i="6"/>
  <c r="AN363" i="6"/>
  <c r="AM363" i="6"/>
  <c r="AL363" i="6"/>
  <c r="AK363" i="6"/>
  <c r="AJ363" i="6"/>
  <c r="AI363" i="6"/>
  <c r="AH363" i="6"/>
  <c r="AG363" i="6"/>
  <c r="AF363" i="6"/>
  <c r="AE363" i="6"/>
  <c r="AD363" i="6"/>
  <c r="AC363" i="6"/>
  <c r="AB363" i="6"/>
  <c r="AA363" i="6"/>
  <c r="AT362" i="6"/>
  <c r="AS362" i="6"/>
  <c r="AR362" i="6"/>
  <c r="AQ362" i="6"/>
  <c r="AP362" i="6"/>
  <c r="AO362" i="6"/>
  <c r="AN362" i="6"/>
  <c r="AM362" i="6"/>
  <c r="AL362" i="6"/>
  <c r="AK362" i="6"/>
  <c r="AJ362" i="6"/>
  <c r="AI362" i="6"/>
  <c r="AH362" i="6"/>
  <c r="AG362" i="6"/>
  <c r="AF362" i="6"/>
  <c r="AE362" i="6"/>
  <c r="AD362" i="6"/>
  <c r="AC362" i="6"/>
  <c r="AB362" i="6"/>
  <c r="AA362" i="6"/>
  <c r="AT361" i="6"/>
  <c r="AS361" i="6"/>
  <c r="AR361" i="6"/>
  <c r="AQ361" i="6"/>
  <c r="AP361" i="6"/>
  <c r="AO361" i="6"/>
  <c r="AN361" i="6"/>
  <c r="AM361" i="6"/>
  <c r="AL361" i="6"/>
  <c r="AK361" i="6"/>
  <c r="AJ361" i="6"/>
  <c r="AI361" i="6"/>
  <c r="AH361" i="6"/>
  <c r="AG361" i="6"/>
  <c r="AF361" i="6"/>
  <c r="AE361" i="6"/>
  <c r="AD361" i="6"/>
  <c r="AC361" i="6"/>
  <c r="AB361" i="6"/>
  <c r="AA361" i="6"/>
  <c r="AT360" i="6"/>
  <c r="AS360" i="6"/>
  <c r="AR360" i="6"/>
  <c r="AQ360" i="6"/>
  <c r="AP360" i="6"/>
  <c r="AO360" i="6"/>
  <c r="AN360" i="6"/>
  <c r="AM360" i="6"/>
  <c r="AL360" i="6"/>
  <c r="AK360" i="6"/>
  <c r="AJ360" i="6"/>
  <c r="AI360" i="6"/>
  <c r="AH360" i="6"/>
  <c r="AG360" i="6"/>
  <c r="AF360" i="6"/>
  <c r="AE360" i="6"/>
  <c r="AD360" i="6"/>
  <c r="AC360" i="6"/>
  <c r="AB360" i="6"/>
  <c r="AA360" i="6"/>
  <c r="AT359" i="6"/>
  <c r="AS359" i="6"/>
  <c r="AR359" i="6"/>
  <c r="AQ359" i="6"/>
  <c r="AP359" i="6"/>
  <c r="AO359" i="6"/>
  <c r="AN359" i="6"/>
  <c r="AM359" i="6"/>
  <c r="AL359" i="6"/>
  <c r="AK359" i="6"/>
  <c r="AJ359" i="6"/>
  <c r="AI359" i="6"/>
  <c r="AH359" i="6"/>
  <c r="AG359" i="6"/>
  <c r="AF359" i="6"/>
  <c r="AE359" i="6"/>
  <c r="AD359" i="6"/>
  <c r="AC359" i="6"/>
  <c r="AB359" i="6"/>
  <c r="AA359" i="6"/>
  <c r="AT358" i="6"/>
  <c r="AS358" i="6"/>
  <c r="AR358" i="6"/>
  <c r="AQ358" i="6"/>
  <c r="AP358" i="6"/>
  <c r="AO358" i="6"/>
  <c r="AN358" i="6"/>
  <c r="AM358" i="6"/>
  <c r="AL358" i="6"/>
  <c r="AK358" i="6"/>
  <c r="AJ358" i="6"/>
  <c r="AI358" i="6"/>
  <c r="AH358" i="6"/>
  <c r="AG358" i="6"/>
  <c r="AF358" i="6"/>
  <c r="AE358" i="6"/>
  <c r="AD358" i="6"/>
  <c r="AC358" i="6"/>
  <c r="AB358" i="6"/>
  <c r="AA358" i="6"/>
  <c r="AT357" i="6"/>
  <c r="AS357" i="6"/>
  <c r="AR357" i="6"/>
  <c r="AQ357" i="6"/>
  <c r="AP357" i="6"/>
  <c r="AO357" i="6"/>
  <c r="AN357" i="6"/>
  <c r="AM357" i="6"/>
  <c r="AL357" i="6"/>
  <c r="AK357" i="6"/>
  <c r="AJ357" i="6"/>
  <c r="AI357" i="6"/>
  <c r="AH357" i="6"/>
  <c r="AG357" i="6"/>
  <c r="AF357" i="6"/>
  <c r="AE357" i="6"/>
  <c r="AD357" i="6"/>
  <c r="AC357" i="6"/>
  <c r="AB357" i="6"/>
  <c r="AA357" i="6"/>
  <c r="AT356" i="6"/>
  <c r="AS356" i="6"/>
  <c r="AR356" i="6"/>
  <c r="AQ356" i="6"/>
  <c r="AP356" i="6"/>
  <c r="AO356" i="6"/>
  <c r="AN356" i="6"/>
  <c r="AM356" i="6"/>
  <c r="AL356" i="6"/>
  <c r="AK356" i="6"/>
  <c r="AJ356" i="6"/>
  <c r="AI356" i="6"/>
  <c r="AH356" i="6"/>
  <c r="AG356" i="6"/>
  <c r="AF356" i="6"/>
  <c r="AE356" i="6"/>
  <c r="AD356" i="6"/>
  <c r="AC356" i="6"/>
  <c r="AB356" i="6"/>
  <c r="AA356" i="6"/>
  <c r="AT355" i="6"/>
  <c r="AS355" i="6"/>
  <c r="AR355" i="6"/>
  <c r="AQ355" i="6"/>
  <c r="AP355" i="6"/>
  <c r="AO355" i="6"/>
  <c r="AN355" i="6"/>
  <c r="AM355" i="6"/>
  <c r="AL355" i="6"/>
  <c r="AK355" i="6"/>
  <c r="AJ355" i="6"/>
  <c r="AI355" i="6"/>
  <c r="AH355" i="6"/>
  <c r="AG355" i="6"/>
  <c r="AF355" i="6"/>
  <c r="AE355" i="6"/>
  <c r="AD355" i="6"/>
  <c r="AC355" i="6"/>
  <c r="AB355" i="6"/>
  <c r="AA355" i="6"/>
  <c r="AT354" i="6"/>
  <c r="AS354" i="6"/>
  <c r="AR354" i="6"/>
  <c r="AQ354" i="6"/>
  <c r="AP354" i="6"/>
  <c r="AO354" i="6"/>
  <c r="AN354" i="6"/>
  <c r="AM354" i="6"/>
  <c r="AL354" i="6"/>
  <c r="AK354" i="6"/>
  <c r="AJ354" i="6"/>
  <c r="AI354" i="6"/>
  <c r="AH354" i="6"/>
  <c r="AG354" i="6"/>
  <c r="AF354" i="6"/>
  <c r="AE354" i="6"/>
  <c r="AD354" i="6"/>
  <c r="AC354" i="6"/>
  <c r="AB354" i="6"/>
  <c r="AA354" i="6"/>
  <c r="AT353" i="6"/>
  <c r="AS353" i="6"/>
  <c r="AR353" i="6"/>
  <c r="AQ353" i="6"/>
  <c r="AP353" i="6"/>
  <c r="AO353" i="6"/>
  <c r="AN353" i="6"/>
  <c r="AM353" i="6"/>
  <c r="AL353" i="6"/>
  <c r="AK353" i="6"/>
  <c r="AJ353" i="6"/>
  <c r="AI353" i="6"/>
  <c r="AH353" i="6"/>
  <c r="AG353" i="6"/>
  <c r="AF353" i="6"/>
  <c r="AE353" i="6"/>
  <c r="AD353" i="6"/>
  <c r="AC353" i="6"/>
  <c r="AB353" i="6"/>
  <c r="AA353" i="6"/>
  <c r="AT352" i="6"/>
  <c r="AS352" i="6"/>
  <c r="AR352" i="6"/>
  <c r="AQ352" i="6"/>
  <c r="AP352" i="6"/>
  <c r="AO352" i="6"/>
  <c r="AN352" i="6"/>
  <c r="AM352" i="6"/>
  <c r="AL352" i="6"/>
  <c r="AK352" i="6"/>
  <c r="AJ352" i="6"/>
  <c r="AI352" i="6"/>
  <c r="AH352" i="6"/>
  <c r="AG352" i="6"/>
  <c r="AF352" i="6"/>
  <c r="AE352" i="6"/>
  <c r="AD352" i="6"/>
  <c r="AC352" i="6"/>
  <c r="AB352" i="6"/>
  <c r="AA352" i="6"/>
  <c r="AT351" i="6"/>
  <c r="AS351" i="6"/>
  <c r="AR351" i="6"/>
  <c r="AQ351" i="6"/>
  <c r="AP351" i="6"/>
  <c r="AO351" i="6"/>
  <c r="AN351" i="6"/>
  <c r="AM351" i="6"/>
  <c r="AL351" i="6"/>
  <c r="AK351" i="6"/>
  <c r="AJ351" i="6"/>
  <c r="AI351" i="6"/>
  <c r="AH351" i="6"/>
  <c r="AG351" i="6"/>
  <c r="AF351" i="6"/>
  <c r="AE351" i="6"/>
  <c r="AD351" i="6"/>
  <c r="AC351" i="6"/>
  <c r="AB351" i="6"/>
  <c r="AA351" i="6"/>
  <c r="AT350" i="6"/>
  <c r="AS350" i="6"/>
  <c r="AR350" i="6"/>
  <c r="AQ350" i="6"/>
  <c r="AP350" i="6"/>
  <c r="AO350" i="6"/>
  <c r="AN350" i="6"/>
  <c r="AM350" i="6"/>
  <c r="AL350" i="6"/>
  <c r="AK350" i="6"/>
  <c r="AJ350" i="6"/>
  <c r="AI350" i="6"/>
  <c r="AH350" i="6"/>
  <c r="AG350" i="6"/>
  <c r="AF350" i="6"/>
  <c r="AE350" i="6"/>
  <c r="AD350" i="6"/>
  <c r="AC350" i="6"/>
  <c r="AB350" i="6"/>
  <c r="AA350" i="6"/>
  <c r="AT349" i="6"/>
  <c r="AS349" i="6"/>
  <c r="AR349" i="6"/>
  <c r="AQ349" i="6"/>
  <c r="AP349" i="6"/>
  <c r="AO349" i="6"/>
  <c r="AN349" i="6"/>
  <c r="AM349" i="6"/>
  <c r="AL349" i="6"/>
  <c r="AK349" i="6"/>
  <c r="AJ349" i="6"/>
  <c r="AI349" i="6"/>
  <c r="AH349" i="6"/>
  <c r="AG349" i="6"/>
  <c r="AF349" i="6"/>
  <c r="AE349" i="6"/>
  <c r="AD349" i="6"/>
  <c r="AC349" i="6"/>
  <c r="AB349" i="6"/>
  <c r="AA349" i="6"/>
  <c r="AT348" i="6"/>
  <c r="AS348" i="6"/>
  <c r="AR348" i="6"/>
  <c r="AQ348" i="6"/>
  <c r="AP348" i="6"/>
  <c r="AO348" i="6"/>
  <c r="AN348" i="6"/>
  <c r="AM348" i="6"/>
  <c r="AL348" i="6"/>
  <c r="AK348" i="6"/>
  <c r="AJ348" i="6"/>
  <c r="AI348" i="6"/>
  <c r="AH348" i="6"/>
  <c r="AG348" i="6"/>
  <c r="AF348" i="6"/>
  <c r="AE348" i="6"/>
  <c r="AD348" i="6"/>
  <c r="AC348" i="6"/>
  <c r="AB348" i="6"/>
  <c r="AA348" i="6"/>
  <c r="AT347" i="6"/>
  <c r="AS347" i="6"/>
  <c r="AR347" i="6"/>
  <c r="AQ347" i="6"/>
  <c r="AP347" i="6"/>
  <c r="AO347" i="6"/>
  <c r="AN347" i="6"/>
  <c r="AM347" i="6"/>
  <c r="AL347" i="6"/>
  <c r="AK347" i="6"/>
  <c r="AJ347" i="6"/>
  <c r="AI347" i="6"/>
  <c r="AH347" i="6"/>
  <c r="AG347" i="6"/>
  <c r="AF347" i="6"/>
  <c r="AE347" i="6"/>
  <c r="AD347" i="6"/>
  <c r="AC347" i="6"/>
  <c r="AB347" i="6"/>
  <c r="AA347" i="6"/>
  <c r="AT346" i="6"/>
  <c r="AS346" i="6"/>
  <c r="AR346" i="6"/>
  <c r="AQ346" i="6"/>
  <c r="AP346" i="6"/>
  <c r="AO346" i="6"/>
  <c r="AN346" i="6"/>
  <c r="AM346" i="6"/>
  <c r="AL346" i="6"/>
  <c r="AK346" i="6"/>
  <c r="AJ346" i="6"/>
  <c r="AI346" i="6"/>
  <c r="AH346" i="6"/>
  <c r="AG346" i="6"/>
  <c r="AF346" i="6"/>
  <c r="AE346" i="6"/>
  <c r="AD346" i="6"/>
  <c r="AC346" i="6"/>
  <c r="AB346" i="6"/>
  <c r="AA346" i="6"/>
  <c r="AT345" i="6"/>
  <c r="AS345" i="6"/>
  <c r="AR345" i="6"/>
  <c r="AQ345" i="6"/>
  <c r="AP345" i="6"/>
  <c r="AO345" i="6"/>
  <c r="AN345" i="6"/>
  <c r="AM345" i="6"/>
  <c r="AL345" i="6"/>
  <c r="AK345" i="6"/>
  <c r="AJ345" i="6"/>
  <c r="AI345" i="6"/>
  <c r="AH345" i="6"/>
  <c r="AG345" i="6"/>
  <c r="AF345" i="6"/>
  <c r="AE345" i="6"/>
  <c r="AD345" i="6"/>
  <c r="AC345" i="6"/>
  <c r="AB345" i="6"/>
  <c r="AA345" i="6"/>
  <c r="AT344" i="6"/>
  <c r="AS344" i="6"/>
  <c r="AR344" i="6"/>
  <c r="AQ344" i="6"/>
  <c r="AP344" i="6"/>
  <c r="AO344" i="6"/>
  <c r="AN344" i="6"/>
  <c r="AM344" i="6"/>
  <c r="AL344" i="6"/>
  <c r="AK344" i="6"/>
  <c r="AJ344" i="6"/>
  <c r="AI344" i="6"/>
  <c r="AH344" i="6"/>
  <c r="AG344" i="6"/>
  <c r="AF344" i="6"/>
  <c r="AE344" i="6"/>
  <c r="AD344" i="6"/>
  <c r="AC344" i="6"/>
  <c r="AB344" i="6"/>
  <c r="AA344" i="6"/>
  <c r="AT343" i="6"/>
  <c r="AS343" i="6"/>
  <c r="AR343" i="6"/>
  <c r="AQ343" i="6"/>
  <c r="AP343" i="6"/>
  <c r="AO343" i="6"/>
  <c r="AN343" i="6"/>
  <c r="AM343" i="6"/>
  <c r="AL343" i="6"/>
  <c r="AK343" i="6"/>
  <c r="AJ343" i="6"/>
  <c r="AI343" i="6"/>
  <c r="AH343" i="6"/>
  <c r="AG343" i="6"/>
  <c r="AF343" i="6"/>
  <c r="AE343" i="6"/>
  <c r="AD343" i="6"/>
  <c r="AC343" i="6"/>
  <c r="AB343" i="6"/>
  <c r="AA343" i="6"/>
  <c r="AT342" i="6"/>
  <c r="AS342" i="6"/>
  <c r="AR342" i="6"/>
  <c r="AQ342" i="6"/>
  <c r="AP342" i="6"/>
  <c r="AO342" i="6"/>
  <c r="AN342" i="6"/>
  <c r="AM342" i="6"/>
  <c r="AL342" i="6"/>
  <c r="AK342" i="6"/>
  <c r="AJ342" i="6"/>
  <c r="AI342" i="6"/>
  <c r="AH342" i="6"/>
  <c r="AG342" i="6"/>
  <c r="AF342" i="6"/>
  <c r="AE342" i="6"/>
  <c r="AD342" i="6"/>
  <c r="AC342" i="6"/>
  <c r="AB342" i="6"/>
  <c r="AA342" i="6"/>
  <c r="AT341" i="6"/>
  <c r="AS341" i="6"/>
  <c r="AR341" i="6"/>
  <c r="AQ341" i="6"/>
  <c r="AP341" i="6"/>
  <c r="AO341" i="6"/>
  <c r="AN341" i="6"/>
  <c r="AM341" i="6"/>
  <c r="AL341" i="6"/>
  <c r="AK341" i="6"/>
  <c r="AJ341" i="6"/>
  <c r="AI341" i="6"/>
  <c r="AH341" i="6"/>
  <c r="AG341" i="6"/>
  <c r="AF341" i="6"/>
  <c r="AE341" i="6"/>
  <c r="AD341" i="6"/>
  <c r="AC341" i="6"/>
  <c r="AB341" i="6"/>
  <c r="AA341" i="6"/>
  <c r="AT340" i="6"/>
  <c r="AS340" i="6"/>
  <c r="AR340" i="6"/>
  <c r="AQ340" i="6"/>
  <c r="AP340" i="6"/>
  <c r="AO340" i="6"/>
  <c r="AN340" i="6"/>
  <c r="AM340" i="6"/>
  <c r="AL340" i="6"/>
  <c r="AK340" i="6"/>
  <c r="AJ340" i="6"/>
  <c r="AI340" i="6"/>
  <c r="AH340" i="6"/>
  <c r="AG340" i="6"/>
  <c r="AF340" i="6"/>
  <c r="BN340" i="6" s="1"/>
  <c r="AE340" i="6"/>
  <c r="AD340" i="6"/>
  <c r="AC340" i="6"/>
  <c r="AB340" i="6"/>
  <c r="AA340" i="6"/>
  <c r="AT339" i="6"/>
  <c r="AS339" i="6"/>
  <c r="AR339" i="6"/>
  <c r="AQ339" i="6"/>
  <c r="AP339" i="6"/>
  <c r="AO339" i="6"/>
  <c r="AN339" i="6"/>
  <c r="AM339" i="6"/>
  <c r="AL339" i="6"/>
  <c r="AK339" i="6"/>
  <c r="AJ339" i="6"/>
  <c r="AI339" i="6"/>
  <c r="AH339" i="6"/>
  <c r="AG339" i="6"/>
  <c r="AF339" i="6"/>
  <c r="AE339" i="6"/>
  <c r="AD339" i="6"/>
  <c r="AC339" i="6"/>
  <c r="AB339" i="6"/>
  <c r="AA339" i="6"/>
  <c r="AT338" i="6"/>
  <c r="AS338" i="6"/>
  <c r="AR338" i="6"/>
  <c r="AQ338" i="6"/>
  <c r="AP338" i="6"/>
  <c r="AO338" i="6"/>
  <c r="AN338" i="6"/>
  <c r="AM338" i="6"/>
  <c r="AL338" i="6"/>
  <c r="AK338" i="6"/>
  <c r="AJ338" i="6"/>
  <c r="AI338" i="6"/>
  <c r="AH338" i="6"/>
  <c r="AG338" i="6"/>
  <c r="AF338" i="6"/>
  <c r="AE338" i="6"/>
  <c r="AD338" i="6"/>
  <c r="AC338" i="6"/>
  <c r="AB338" i="6"/>
  <c r="AA338" i="6"/>
  <c r="AT337" i="6"/>
  <c r="AS337" i="6"/>
  <c r="AR337" i="6"/>
  <c r="AQ337" i="6"/>
  <c r="AP337" i="6"/>
  <c r="AO337" i="6"/>
  <c r="AN337" i="6"/>
  <c r="AM337" i="6"/>
  <c r="AL337" i="6"/>
  <c r="AK337" i="6"/>
  <c r="AJ337" i="6"/>
  <c r="AI337" i="6"/>
  <c r="AH337" i="6"/>
  <c r="AG337" i="6"/>
  <c r="AF337" i="6"/>
  <c r="AE337" i="6"/>
  <c r="AD337" i="6"/>
  <c r="AC337" i="6"/>
  <c r="AB337" i="6"/>
  <c r="AA337" i="6"/>
  <c r="AT336" i="6"/>
  <c r="AS336" i="6"/>
  <c r="AR336" i="6"/>
  <c r="AQ336" i="6"/>
  <c r="AP336" i="6"/>
  <c r="AO336" i="6"/>
  <c r="AN336" i="6"/>
  <c r="AM336" i="6"/>
  <c r="AL336" i="6"/>
  <c r="AK336" i="6"/>
  <c r="AJ336" i="6"/>
  <c r="AI336" i="6"/>
  <c r="AH336" i="6"/>
  <c r="AG336" i="6"/>
  <c r="AF336" i="6"/>
  <c r="AE336" i="6"/>
  <c r="AD336" i="6"/>
  <c r="AC336" i="6"/>
  <c r="AB336" i="6"/>
  <c r="AA336" i="6"/>
  <c r="AT335" i="6"/>
  <c r="AS335" i="6"/>
  <c r="AR335" i="6"/>
  <c r="AQ335" i="6"/>
  <c r="AP335" i="6"/>
  <c r="AO335" i="6"/>
  <c r="AN335" i="6"/>
  <c r="AM335" i="6"/>
  <c r="AL335" i="6"/>
  <c r="AK335" i="6"/>
  <c r="AJ335" i="6"/>
  <c r="AI335" i="6"/>
  <c r="AH335" i="6"/>
  <c r="AG335" i="6"/>
  <c r="AF335" i="6"/>
  <c r="AE335" i="6"/>
  <c r="AD335" i="6"/>
  <c r="AC335" i="6"/>
  <c r="AB335" i="6"/>
  <c r="AA335" i="6"/>
  <c r="AT334" i="6"/>
  <c r="AS334" i="6"/>
  <c r="AR334" i="6"/>
  <c r="AQ334" i="6"/>
  <c r="AP334" i="6"/>
  <c r="AO334" i="6"/>
  <c r="AN334" i="6"/>
  <c r="AM334" i="6"/>
  <c r="AL334" i="6"/>
  <c r="AK334" i="6"/>
  <c r="AJ334" i="6"/>
  <c r="AI334" i="6"/>
  <c r="AH334" i="6"/>
  <c r="AG334" i="6"/>
  <c r="AF334" i="6"/>
  <c r="AE334" i="6"/>
  <c r="AD334" i="6"/>
  <c r="AC334" i="6"/>
  <c r="AB334" i="6"/>
  <c r="AA334" i="6"/>
  <c r="AT333" i="6"/>
  <c r="AS333" i="6"/>
  <c r="AR333" i="6"/>
  <c r="AQ333" i="6"/>
  <c r="AP333" i="6"/>
  <c r="AO333" i="6"/>
  <c r="AN333" i="6"/>
  <c r="AM333" i="6"/>
  <c r="AL333" i="6"/>
  <c r="AK333" i="6"/>
  <c r="AJ333" i="6"/>
  <c r="AI333" i="6"/>
  <c r="AH333" i="6"/>
  <c r="AG333" i="6"/>
  <c r="AF333" i="6"/>
  <c r="AE333" i="6"/>
  <c r="AD333" i="6"/>
  <c r="AC333" i="6"/>
  <c r="AB333" i="6"/>
  <c r="AA333" i="6"/>
  <c r="AT332" i="6"/>
  <c r="AS332" i="6"/>
  <c r="AR332" i="6"/>
  <c r="AQ332" i="6"/>
  <c r="AP332" i="6"/>
  <c r="AO332" i="6"/>
  <c r="AN332" i="6"/>
  <c r="AM332" i="6"/>
  <c r="AL332" i="6"/>
  <c r="AK332" i="6"/>
  <c r="AJ332" i="6"/>
  <c r="AI332" i="6"/>
  <c r="AH332" i="6"/>
  <c r="AG332" i="6"/>
  <c r="AF332" i="6"/>
  <c r="BN332" i="6" s="1"/>
  <c r="AE332" i="6"/>
  <c r="AD332" i="6"/>
  <c r="AC332" i="6"/>
  <c r="AB332" i="6"/>
  <c r="AA332" i="6"/>
  <c r="AT331" i="6"/>
  <c r="AS331" i="6"/>
  <c r="AR331" i="6"/>
  <c r="AQ331" i="6"/>
  <c r="AP331" i="6"/>
  <c r="AO331" i="6"/>
  <c r="AN331" i="6"/>
  <c r="AM331" i="6"/>
  <c r="AL331" i="6"/>
  <c r="AK331" i="6"/>
  <c r="AJ331" i="6"/>
  <c r="AI331" i="6"/>
  <c r="AH331" i="6"/>
  <c r="AG331" i="6"/>
  <c r="AF331" i="6"/>
  <c r="AE331" i="6"/>
  <c r="AD331" i="6"/>
  <c r="AC331" i="6"/>
  <c r="AB331" i="6"/>
  <c r="AA331" i="6"/>
  <c r="AT330" i="6"/>
  <c r="AS330" i="6"/>
  <c r="AR330" i="6"/>
  <c r="AQ330" i="6"/>
  <c r="AP330" i="6"/>
  <c r="AO330" i="6"/>
  <c r="AN330" i="6"/>
  <c r="AM330" i="6"/>
  <c r="AL330" i="6"/>
  <c r="AK330" i="6"/>
  <c r="AJ330" i="6"/>
  <c r="AI330" i="6"/>
  <c r="AH330" i="6"/>
  <c r="AG330" i="6"/>
  <c r="AF330" i="6"/>
  <c r="AE330" i="6"/>
  <c r="AD330" i="6"/>
  <c r="AC330" i="6"/>
  <c r="AB330" i="6"/>
  <c r="AA330" i="6"/>
  <c r="AT329" i="6"/>
  <c r="AS329" i="6"/>
  <c r="AR329" i="6"/>
  <c r="AQ329" i="6"/>
  <c r="AP329" i="6"/>
  <c r="AO329" i="6"/>
  <c r="AN329" i="6"/>
  <c r="AM329" i="6"/>
  <c r="AL329" i="6"/>
  <c r="AK329" i="6"/>
  <c r="AJ329" i="6"/>
  <c r="AI329" i="6"/>
  <c r="AH329" i="6"/>
  <c r="AG329" i="6"/>
  <c r="AF329" i="6"/>
  <c r="AE329" i="6"/>
  <c r="AD329" i="6"/>
  <c r="AC329" i="6"/>
  <c r="AB329" i="6"/>
  <c r="AA329" i="6"/>
  <c r="AT328" i="6"/>
  <c r="AS328" i="6"/>
  <c r="AR328" i="6"/>
  <c r="AQ328" i="6"/>
  <c r="AP328" i="6"/>
  <c r="AO328" i="6"/>
  <c r="AN328" i="6"/>
  <c r="AM328" i="6"/>
  <c r="AL328" i="6"/>
  <c r="AK328" i="6"/>
  <c r="AJ328" i="6"/>
  <c r="AI328" i="6"/>
  <c r="AH328" i="6"/>
  <c r="AG328" i="6"/>
  <c r="AF328" i="6"/>
  <c r="AE328" i="6"/>
  <c r="AD328" i="6"/>
  <c r="AC328" i="6"/>
  <c r="AB328" i="6"/>
  <c r="AA328" i="6"/>
  <c r="AT327" i="6"/>
  <c r="AS327" i="6"/>
  <c r="AR327" i="6"/>
  <c r="AQ327" i="6"/>
  <c r="AP327" i="6"/>
  <c r="AO327" i="6"/>
  <c r="AN327" i="6"/>
  <c r="AM327" i="6"/>
  <c r="AL327" i="6"/>
  <c r="AK327" i="6"/>
  <c r="AJ327" i="6"/>
  <c r="AI327" i="6"/>
  <c r="AH327" i="6"/>
  <c r="AG327" i="6"/>
  <c r="AF327" i="6"/>
  <c r="AE327" i="6"/>
  <c r="AD327" i="6"/>
  <c r="AC327" i="6"/>
  <c r="AB327" i="6"/>
  <c r="AA327" i="6"/>
  <c r="AT326" i="6"/>
  <c r="AS326" i="6"/>
  <c r="AR326" i="6"/>
  <c r="AQ326" i="6"/>
  <c r="AP326" i="6"/>
  <c r="AO326" i="6"/>
  <c r="AN326" i="6"/>
  <c r="AM326" i="6"/>
  <c r="AL326" i="6"/>
  <c r="AK326" i="6"/>
  <c r="AJ326" i="6"/>
  <c r="AI326" i="6"/>
  <c r="AH326" i="6"/>
  <c r="AG326" i="6"/>
  <c r="AF326" i="6"/>
  <c r="AE326" i="6"/>
  <c r="AD326" i="6"/>
  <c r="AC326" i="6"/>
  <c r="AB326" i="6"/>
  <c r="AA326" i="6"/>
  <c r="AT325" i="6"/>
  <c r="AS325" i="6"/>
  <c r="AR325" i="6"/>
  <c r="AQ325" i="6"/>
  <c r="AP325" i="6"/>
  <c r="AO325" i="6"/>
  <c r="AN325" i="6"/>
  <c r="AM325" i="6"/>
  <c r="AL325" i="6"/>
  <c r="AK325" i="6"/>
  <c r="AJ325" i="6"/>
  <c r="AI325" i="6"/>
  <c r="AH325" i="6"/>
  <c r="AG325" i="6"/>
  <c r="AF325" i="6"/>
  <c r="BN325" i="6" s="1"/>
  <c r="AE325" i="6"/>
  <c r="AD325" i="6"/>
  <c r="AC325" i="6"/>
  <c r="AB325" i="6"/>
  <c r="AA325" i="6"/>
  <c r="AT324" i="6"/>
  <c r="AS324" i="6"/>
  <c r="AR324" i="6"/>
  <c r="AQ324" i="6"/>
  <c r="AP324" i="6"/>
  <c r="AO324" i="6"/>
  <c r="AN324" i="6"/>
  <c r="AM324" i="6"/>
  <c r="AL324" i="6"/>
  <c r="AK324" i="6"/>
  <c r="AJ324" i="6"/>
  <c r="AI324" i="6"/>
  <c r="AH324" i="6"/>
  <c r="AG324" i="6"/>
  <c r="AF324" i="6"/>
  <c r="BN324" i="6" s="1"/>
  <c r="AE324" i="6"/>
  <c r="AD324" i="6"/>
  <c r="AC324" i="6"/>
  <c r="AB324" i="6"/>
  <c r="AA324" i="6"/>
  <c r="AT323" i="6"/>
  <c r="AS323" i="6"/>
  <c r="AR323" i="6"/>
  <c r="AQ323" i="6"/>
  <c r="AP323" i="6"/>
  <c r="AO323" i="6"/>
  <c r="AN323" i="6"/>
  <c r="AM323" i="6"/>
  <c r="AL323" i="6"/>
  <c r="AK323" i="6"/>
  <c r="AJ323" i="6"/>
  <c r="AI323" i="6"/>
  <c r="AH323" i="6"/>
  <c r="AG323" i="6"/>
  <c r="AF323" i="6"/>
  <c r="BN323" i="6" s="1"/>
  <c r="AE323" i="6"/>
  <c r="AD323" i="6"/>
  <c r="AC323" i="6"/>
  <c r="AB323" i="6"/>
  <c r="AA323" i="6"/>
  <c r="AT322" i="6"/>
  <c r="AS322" i="6"/>
  <c r="AR322" i="6"/>
  <c r="AQ322" i="6"/>
  <c r="AP322" i="6"/>
  <c r="AO322" i="6"/>
  <c r="AN322" i="6"/>
  <c r="AM322" i="6"/>
  <c r="AL322" i="6"/>
  <c r="AK322" i="6"/>
  <c r="AJ322" i="6"/>
  <c r="AI322" i="6"/>
  <c r="AH322" i="6"/>
  <c r="AG322" i="6"/>
  <c r="AF322" i="6"/>
  <c r="BN322" i="6" s="1"/>
  <c r="AE322" i="6"/>
  <c r="AD322" i="6"/>
  <c r="AC322" i="6"/>
  <c r="AB322" i="6"/>
  <c r="AA322" i="6"/>
  <c r="AT321" i="6"/>
  <c r="AS321" i="6"/>
  <c r="AR321" i="6"/>
  <c r="AQ321" i="6"/>
  <c r="AP321" i="6"/>
  <c r="AO321" i="6"/>
  <c r="AN321" i="6"/>
  <c r="AM321" i="6"/>
  <c r="AL321" i="6"/>
  <c r="AK321" i="6"/>
  <c r="AJ321" i="6"/>
  <c r="AI321" i="6"/>
  <c r="AH321" i="6"/>
  <c r="AG321" i="6"/>
  <c r="AF321" i="6"/>
  <c r="BN321" i="6" s="1"/>
  <c r="AE321" i="6"/>
  <c r="BH321" i="6" s="1"/>
  <c r="AD321" i="6"/>
  <c r="AC321" i="6"/>
  <c r="AB321" i="6"/>
  <c r="AA321" i="6"/>
  <c r="AT320" i="6"/>
  <c r="AS320" i="6"/>
  <c r="AR320" i="6"/>
  <c r="AQ320" i="6"/>
  <c r="AP320" i="6"/>
  <c r="AO320" i="6"/>
  <c r="AN320" i="6"/>
  <c r="AM320" i="6"/>
  <c r="AL320" i="6"/>
  <c r="AK320" i="6"/>
  <c r="AJ320" i="6"/>
  <c r="AI320" i="6"/>
  <c r="AH320" i="6"/>
  <c r="AG320" i="6"/>
  <c r="AF320" i="6"/>
  <c r="BN320" i="6" s="1"/>
  <c r="AE320" i="6"/>
  <c r="BH320" i="6" s="1"/>
  <c r="AD320" i="6"/>
  <c r="AC320" i="6"/>
  <c r="AB320" i="6"/>
  <c r="AA320" i="6"/>
  <c r="AT319" i="6"/>
  <c r="AS319" i="6"/>
  <c r="AR319" i="6"/>
  <c r="AQ319" i="6"/>
  <c r="AP319" i="6"/>
  <c r="AO319" i="6"/>
  <c r="AN319" i="6"/>
  <c r="AM319" i="6"/>
  <c r="AL319" i="6"/>
  <c r="AK319" i="6"/>
  <c r="AJ319" i="6"/>
  <c r="AI319" i="6"/>
  <c r="AH319" i="6"/>
  <c r="AG319" i="6"/>
  <c r="AF319" i="6"/>
  <c r="BN319" i="6" s="1"/>
  <c r="AE319" i="6"/>
  <c r="AD319" i="6"/>
  <c r="AC319" i="6"/>
  <c r="AB319" i="6"/>
  <c r="AA319" i="6"/>
  <c r="AT318" i="6"/>
  <c r="AS318" i="6"/>
  <c r="AR318" i="6"/>
  <c r="AQ318" i="6"/>
  <c r="AP318" i="6"/>
  <c r="AO318" i="6"/>
  <c r="AN318" i="6"/>
  <c r="AM318" i="6"/>
  <c r="AL318" i="6"/>
  <c r="AK318" i="6"/>
  <c r="AJ318" i="6"/>
  <c r="AI318" i="6"/>
  <c r="AH318" i="6"/>
  <c r="AG318" i="6"/>
  <c r="AF318" i="6"/>
  <c r="AE318" i="6"/>
  <c r="AD318" i="6"/>
  <c r="AC318" i="6"/>
  <c r="AB318" i="6"/>
  <c r="AA318" i="6"/>
  <c r="AT317" i="6"/>
  <c r="AS317" i="6"/>
  <c r="AR317" i="6"/>
  <c r="AQ317" i="6"/>
  <c r="AP317" i="6"/>
  <c r="AO317" i="6"/>
  <c r="AN317" i="6"/>
  <c r="AM317" i="6"/>
  <c r="AL317" i="6"/>
  <c r="AK317" i="6"/>
  <c r="AJ317" i="6"/>
  <c r="AI317" i="6"/>
  <c r="AH317" i="6"/>
  <c r="AG317" i="6"/>
  <c r="AF317" i="6"/>
  <c r="AE317" i="6"/>
  <c r="AD317" i="6"/>
  <c r="AC317" i="6"/>
  <c r="AB317" i="6"/>
  <c r="AA317" i="6"/>
  <c r="AT316" i="6"/>
  <c r="AS316" i="6"/>
  <c r="AR316" i="6"/>
  <c r="AQ316" i="6"/>
  <c r="AP316" i="6"/>
  <c r="AO316" i="6"/>
  <c r="AN316" i="6"/>
  <c r="AM316" i="6"/>
  <c r="AL316" i="6"/>
  <c r="AK316" i="6"/>
  <c r="AJ316" i="6"/>
  <c r="AI316" i="6"/>
  <c r="AH316" i="6"/>
  <c r="AG316" i="6"/>
  <c r="AF316" i="6"/>
  <c r="AE316" i="6"/>
  <c r="AD316" i="6"/>
  <c r="AC316" i="6"/>
  <c r="AB316" i="6"/>
  <c r="AA316" i="6"/>
  <c r="AT315" i="6"/>
  <c r="AS315" i="6"/>
  <c r="AR315" i="6"/>
  <c r="AQ315" i="6"/>
  <c r="AP315" i="6"/>
  <c r="AO315" i="6"/>
  <c r="AN315" i="6"/>
  <c r="AM315" i="6"/>
  <c r="AL315" i="6"/>
  <c r="AK315" i="6"/>
  <c r="AJ315" i="6"/>
  <c r="AI315" i="6"/>
  <c r="AH315" i="6"/>
  <c r="AG315" i="6"/>
  <c r="AF315" i="6"/>
  <c r="AE315" i="6"/>
  <c r="AD315" i="6"/>
  <c r="AC315" i="6"/>
  <c r="AB315" i="6"/>
  <c r="AA315" i="6"/>
  <c r="AT314" i="6"/>
  <c r="AS314" i="6"/>
  <c r="AR314" i="6"/>
  <c r="AQ314" i="6"/>
  <c r="AP314" i="6"/>
  <c r="AO314" i="6"/>
  <c r="AN314" i="6"/>
  <c r="AM314" i="6"/>
  <c r="AL314" i="6"/>
  <c r="AK314" i="6"/>
  <c r="AJ314" i="6"/>
  <c r="AI314" i="6"/>
  <c r="AH314" i="6"/>
  <c r="AG314" i="6"/>
  <c r="AF314" i="6"/>
  <c r="AE314" i="6"/>
  <c r="AD314" i="6"/>
  <c r="AC314" i="6"/>
  <c r="AB314" i="6"/>
  <c r="AA314" i="6"/>
  <c r="AT313" i="6"/>
  <c r="AS313" i="6"/>
  <c r="AR313" i="6"/>
  <c r="AQ313" i="6"/>
  <c r="AP313" i="6"/>
  <c r="AO313" i="6"/>
  <c r="AN313" i="6"/>
  <c r="AM313" i="6"/>
  <c r="AL313" i="6"/>
  <c r="AK313" i="6"/>
  <c r="AJ313" i="6"/>
  <c r="AI313" i="6"/>
  <c r="AH313" i="6"/>
  <c r="AG313" i="6"/>
  <c r="AF313" i="6"/>
  <c r="AE313" i="6"/>
  <c r="AD313" i="6"/>
  <c r="AC313" i="6"/>
  <c r="AB313" i="6"/>
  <c r="AA313" i="6"/>
  <c r="AT312" i="6"/>
  <c r="AS312" i="6"/>
  <c r="AR312" i="6"/>
  <c r="AQ312" i="6"/>
  <c r="AP312" i="6"/>
  <c r="AO312" i="6"/>
  <c r="AN312" i="6"/>
  <c r="AM312" i="6"/>
  <c r="AL312" i="6"/>
  <c r="AK312" i="6"/>
  <c r="AJ312" i="6"/>
  <c r="AI312" i="6"/>
  <c r="AH312" i="6"/>
  <c r="AG312" i="6"/>
  <c r="AF312" i="6"/>
  <c r="AE312" i="6"/>
  <c r="AD312" i="6"/>
  <c r="AC312" i="6"/>
  <c r="AB312" i="6"/>
  <c r="AA312" i="6"/>
  <c r="AT311" i="6"/>
  <c r="AS311" i="6"/>
  <c r="AR311" i="6"/>
  <c r="AQ311" i="6"/>
  <c r="AP311" i="6"/>
  <c r="AO311" i="6"/>
  <c r="AN311" i="6"/>
  <c r="AM311" i="6"/>
  <c r="AL311" i="6"/>
  <c r="AK311" i="6"/>
  <c r="AJ311" i="6"/>
  <c r="AI311" i="6"/>
  <c r="AH311" i="6"/>
  <c r="AG311" i="6"/>
  <c r="AF311" i="6"/>
  <c r="AE311" i="6"/>
  <c r="AD311" i="6"/>
  <c r="AC311" i="6"/>
  <c r="AB311" i="6"/>
  <c r="AA311" i="6"/>
  <c r="AT310" i="6"/>
  <c r="AS310" i="6"/>
  <c r="AR310" i="6"/>
  <c r="AQ310" i="6"/>
  <c r="AP310" i="6"/>
  <c r="AO310" i="6"/>
  <c r="AN310" i="6"/>
  <c r="AM310" i="6"/>
  <c r="AL310" i="6"/>
  <c r="AK310" i="6"/>
  <c r="AJ310" i="6"/>
  <c r="AI310" i="6"/>
  <c r="AH310" i="6"/>
  <c r="AG310" i="6"/>
  <c r="AF310" i="6"/>
  <c r="AE310" i="6"/>
  <c r="AD310" i="6"/>
  <c r="AC310" i="6"/>
  <c r="AB310" i="6"/>
  <c r="AA310" i="6"/>
  <c r="AT309" i="6"/>
  <c r="AS309" i="6"/>
  <c r="AR309" i="6"/>
  <c r="AQ309" i="6"/>
  <c r="AP309" i="6"/>
  <c r="AO309" i="6"/>
  <c r="AN309" i="6"/>
  <c r="AM309" i="6"/>
  <c r="AL309" i="6"/>
  <c r="AK309" i="6"/>
  <c r="AJ309" i="6"/>
  <c r="AI309" i="6"/>
  <c r="AH309" i="6"/>
  <c r="AG309" i="6"/>
  <c r="AF309" i="6"/>
  <c r="AE309" i="6"/>
  <c r="AD309" i="6"/>
  <c r="AC309" i="6"/>
  <c r="AB309" i="6"/>
  <c r="AA309" i="6"/>
  <c r="AT308" i="6"/>
  <c r="AS308" i="6"/>
  <c r="AR308" i="6"/>
  <c r="AQ308" i="6"/>
  <c r="AP308" i="6"/>
  <c r="AO308" i="6"/>
  <c r="AN308" i="6"/>
  <c r="AM308" i="6"/>
  <c r="AL308" i="6"/>
  <c r="AK308" i="6"/>
  <c r="AJ308" i="6"/>
  <c r="AI308" i="6"/>
  <c r="AH308" i="6"/>
  <c r="AG308" i="6"/>
  <c r="AF308" i="6"/>
  <c r="AE308" i="6"/>
  <c r="AD308" i="6"/>
  <c r="AC308" i="6"/>
  <c r="AB308" i="6"/>
  <c r="AA308" i="6"/>
  <c r="AT307" i="6"/>
  <c r="AS307" i="6"/>
  <c r="AR307" i="6"/>
  <c r="AQ307" i="6"/>
  <c r="AP307" i="6"/>
  <c r="AO307" i="6"/>
  <c r="AN307" i="6"/>
  <c r="AM307" i="6"/>
  <c r="AL307" i="6"/>
  <c r="AK307" i="6"/>
  <c r="AJ307" i="6"/>
  <c r="AI307" i="6"/>
  <c r="AH307" i="6"/>
  <c r="AG307" i="6"/>
  <c r="AF307" i="6"/>
  <c r="AE307" i="6"/>
  <c r="AD307" i="6"/>
  <c r="AC307" i="6"/>
  <c r="AB307" i="6"/>
  <c r="AA307" i="6"/>
  <c r="AT306" i="6"/>
  <c r="AS306" i="6"/>
  <c r="AR306" i="6"/>
  <c r="AQ306" i="6"/>
  <c r="AP306" i="6"/>
  <c r="AO306" i="6"/>
  <c r="AN306" i="6"/>
  <c r="AM306" i="6"/>
  <c r="AL306" i="6"/>
  <c r="AK306" i="6"/>
  <c r="AJ306" i="6"/>
  <c r="AI306" i="6"/>
  <c r="AH306" i="6"/>
  <c r="AG306" i="6"/>
  <c r="AF306" i="6"/>
  <c r="AE306" i="6"/>
  <c r="AD306" i="6"/>
  <c r="AC306" i="6"/>
  <c r="AB306" i="6"/>
  <c r="AA306" i="6"/>
  <c r="AT305" i="6"/>
  <c r="AS305" i="6"/>
  <c r="AR305" i="6"/>
  <c r="AQ305" i="6"/>
  <c r="AP305" i="6"/>
  <c r="AO305" i="6"/>
  <c r="AN305" i="6"/>
  <c r="AM305" i="6"/>
  <c r="AL305" i="6"/>
  <c r="AK305" i="6"/>
  <c r="AJ305" i="6"/>
  <c r="AI305" i="6"/>
  <c r="AH305" i="6"/>
  <c r="AG305" i="6"/>
  <c r="AF305" i="6"/>
  <c r="AE305" i="6"/>
  <c r="AD305" i="6"/>
  <c r="AC305" i="6"/>
  <c r="AB305" i="6"/>
  <c r="AA305" i="6"/>
  <c r="AT304" i="6"/>
  <c r="AS304" i="6"/>
  <c r="AR304" i="6"/>
  <c r="AQ304" i="6"/>
  <c r="AP304" i="6"/>
  <c r="AO304" i="6"/>
  <c r="AN304" i="6"/>
  <c r="AM304" i="6"/>
  <c r="AL304" i="6"/>
  <c r="AK304" i="6"/>
  <c r="AJ304" i="6"/>
  <c r="AI304" i="6"/>
  <c r="AH304" i="6"/>
  <c r="AG304" i="6"/>
  <c r="AF304" i="6"/>
  <c r="AE304" i="6"/>
  <c r="AD304" i="6"/>
  <c r="AC304" i="6"/>
  <c r="AB304" i="6"/>
  <c r="AA304" i="6"/>
  <c r="AT303" i="6"/>
  <c r="AS303" i="6"/>
  <c r="AR303" i="6"/>
  <c r="AQ303" i="6"/>
  <c r="AP303" i="6"/>
  <c r="AO303" i="6"/>
  <c r="AN303" i="6"/>
  <c r="AM303" i="6"/>
  <c r="AL303" i="6"/>
  <c r="AK303" i="6"/>
  <c r="AJ303" i="6"/>
  <c r="AI303" i="6"/>
  <c r="AH303" i="6"/>
  <c r="AG303" i="6"/>
  <c r="AF303" i="6"/>
  <c r="AE303" i="6"/>
  <c r="AD303" i="6"/>
  <c r="AC303" i="6"/>
  <c r="AB303" i="6"/>
  <c r="AA303" i="6"/>
  <c r="AT302" i="6"/>
  <c r="AS302" i="6"/>
  <c r="AR302" i="6"/>
  <c r="AQ302" i="6"/>
  <c r="AP302" i="6"/>
  <c r="AO302" i="6"/>
  <c r="AN302" i="6"/>
  <c r="AM302" i="6"/>
  <c r="AL302" i="6"/>
  <c r="AK302" i="6"/>
  <c r="AJ302" i="6"/>
  <c r="AI302" i="6"/>
  <c r="AH302" i="6"/>
  <c r="AG302" i="6"/>
  <c r="AF302" i="6"/>
  <c r="AE302" i="6"/>
  <c r="AD302" i="6"/>
  <c r="AC302" i="6"/>
  <c r="AB302" i="6"/>
  <c r="AA302" i="6"/>
  <c r="AT301" i="6"/>
  <c r="AS301" i="6"/>
  <c r="AR301" i="6"/>
  <c r="AQ301" i="6"/>
  <c r="AP301" i="6"/>
  <c r="AO301" i="6"/>
  <c r="AN301" i="6"/>
  <c r="AM301" i="6"/>
  <c r="AL301" i="6"/>
  <c r="AK301" i="6"/>
  <c r="AJ301" i="6"/>
  <c r="AI301" i="6"/>
  <c r="AH301" i="6"/>
  <c r="AG301" i="6"/>
  <c r="AF301" i="6"/>
  <c r="AE301" i="6"/>
  <c r="AD301" i="6"/>
  <c r="AC301" i="6"/>
  <c r="AB301" i="6"/>
  <c r="AA301" i="6"/>
  <c r="AT300" i="6"/>
  <c r="AS300" i="6"/>
  <c r="AR300" i="6"/>
  <c r="AQ300" i="6"/>
  <c r="AP300" i="6"/>
  <c r="AO300" i="6"/>
  <c r="AN300" i="6"/>
  <c r="AM300" i="6"/>
  <c r="AL300" i="6"/>
  <c r="AK300" i="6"/>
  <c r="AJ300" i="6"/>
  <c r="AI300" i="6"/>
  <c r="AH300" i="6"/>
  <c r="AG300" i="6"/>
  <c r="AF300" i="6"/>
  <c r="AE300" i="6"/>
  <c r="AD300" i="6"/>
  <c r="AC300" i="6"/>
  <c r="AB300" i="6"/>
  <c r="AA300" i="6"/>
  <c r="AT299" i="6"/>
  <c r="AS299" i="6"/>
  <c r="AR299" i="6"/>
  <c r="AQ299" i="6"/>
  <c r="AP299" i="6"/>
  <c r="AO299" i="6"/>
  <c r="AN299" i="6"/>
  <c r="AM299" i="6"/>
  <c r="AL299" i="6"/>
  <c r="AK299" i="6"/>
  <c r="AJ299" i="6"/>
  <c r="AI299" i="6"/>
  <c r="AH299" i="6"/>
  <c r="AG299" i="6"/>
  <c r="AF299" i="6"/>
  <c r="AE299" i="6"/>
  <c r="AD299" i="6"/>
  <c r="AC299" i="6"/>
  <c r="AB299" i="6"/>
  <c r="AA299" i="6"/>
  <c r="AT298" i="6"/>
  <c r="AS298" i="6"/>
  <c r="AR298" i="6"/>
  <c r="AQ298" i="6"/>
  <c r="AP298" i="6"/>
  <c r="AO298" i="6"/>
  <c r="AN298" i="6"/>
  <c r="AM298" i="6"/>
  <c r="AL298" i="6"/>
  <c r="AK298" i="6"/>
  <c r="AJ298" i="6"/>
  <c r="AI298" i="6"/>
  <c r="AH298" i="6"/>
  <c r="AG298" i="6"/>
  <c r="AF298" i="6"/>
  <c r="AE298" i="6"/>
  <c r="AD298" i="6"/>
  <c r="AC298" i="6"/>
  <c r="AB298" i="6"/>
  <c r="AA298" i="6"/>
  <c r="AT297" i="6"/>
  <c r="AS297" i="6"/>
  <c r="AR297" i="6"/>
  <c r="AQ297" i="6"/>
  <c r="AP297" i="6"/>
  <c r="AO297" i="6"/>
  <c r="AN297" i="6"/>
  <c r="AM297" i="6"/>
  <c r="AL297" i="6"/>
  <c r="AK297" i="6"/>
  <c r="AJ297" i="6"/>
  <c r="AI297" i="6"/>
  <c r="AH297" i="6"/>
  <c r="AG297" i="6"/>
  <c r="AF297" i="6"/>
  <c r="AE297" i="6"/>
  <c r="AD297" i="6"/>
  <c r="AC297" i="6"/>
  <c r="AB297" i="6"/>
  <c r="AA297" i="6"/>
  <c r="AT296" i="6"/>
  <c r="AS296" i="6"/>
  <c r="AR296" i="6"/>
  <c r="AQ296" i="6"/>
  <c r="AP296" i="6"/>
  <c r="AO296" i="6"/>
  <c r="AN296" i="6"/>
  <c r="AM296" i="6"/>
  <c r="AL296" i="6"/>
  <c r="AK296" i="6"/>
  <c r="AJ296" i="6"/>
  <c r="AI296" i="6"/>
  <c r="AH296" i="6"/>
  <c r="AG296" i="6"/>
  <c r="AF296" i="6"/>
  <c r="AE296" i="6"/>
  <c r="AD296" i="6"/>
  <c r="AC296" i="6"/>
  <c r="AB296" i="6"/>
  <c r="AA296" i="6"/>
  <c r="AT295" i="6"/>
  <c r="AS295" i="6"/>
  <c r="AR295" i="6"/>
  <c r="AQ295" i="6"/>
  <c r="AP295" i="6"/>
  <c r="AO295" i="6"/>
  <c r="AN295" i="6"/>
  <c r="AM295" i="6"/>
  <c r="AL295" i="6"/>
  <c r="AK295" i="6"/>
  <c r="AJ295" i="6"/>
  <c r="AI295" i="6"/>
  <c r="AH295" i="6"/>
  <c r="AG295" i="6"/>
  <c r="AF295" i="6"/>
  <c r="AE295" i="6"/>
  <c r="AD295" i="6"/>
  <c r="AC295" i="6"/>
  <c r="AB295" i="6"/>
  <c r="AA295" i="6"/>
  <c r="AT294" i="6"/>
  <c r="AS294" i="6"/>
  <c r="AR294" i="6"/>
  <c r="AQ294" i="6"/>
  <c r="AP294" i="6"/>
  <c r="AO294" i="6"/>
  <c r="AN294" i="6"/>
  <c r="AM294" i="6"/>
  <c r="AL294" i="6"/>
  <c r="AK294" i="6"/>
  <c r="AJ294" i="6"/>
  <c r="AI294" i="6"/>
  <c r="AH294" i="6"/>
  <c r="AG294" i="6"/>
  <c r="AF294" i="6"/>
  <c r="AE294" i="6"/>
  <c r="AD294" i="6"/>
  <c r="AC294" i="6"/>
  <c r="AB294" i="6"/>
  <c r="AA294" i="6"/>
  <c r="AT293" i="6"/>
  <c r="AS293" i="6"/>
  <c r="AR293" i="6"/>
  <c r="AQ293" i="6"/>
  <c r="AP293" i="6"/>
  <c r="AO293" i="6"/>
  <c r="AN293" i="6"/>
  <c r="AM293" i="6"/>
  <c r="AL293" i="6"/>
  <c r="AK293" i="6"/>
  <c r="AJ293" i="6"/>
  <c r="AI293" i="6"/>
  <c r="AH293" i="6"/>
  <c r="AG293" i="6"/>
  <c r="AF293" i="6"/>
  <c r="AE293" i="6"/>
  <c r="AD293" i="6"/>
  <c r="AC293" i="6"/>
  <c r="AB293" i="6"/>
  <c r="AA293" i="6"/>
  <c r="AT292" i="6"/>
  <c r="AS292" i="6"/>
  <c r="AR292" i="6"/>
  <c r="AQ292" i="6"/>
  <c r="AP292" i="6"/>
  <c r="AO292" i="6"/>
  <c r="AN292" i="6"/>
  <c r="AM292" i="6"/>
  <c r="AL292" i="6"/>
  <c r="AK292" i="6"/>
  <c r="AJ292" i="6"/>
  <c r="AI292" i="6"/>
  <c r="AH292" i="6"/>
  <c r="AG292" i="6"/>
  <c r="AF292" i="6"/>
  <c r="AE292" i="6"/>
  <c r="AD292" i="6"/>
  <c r="AC292" i="6"/>
  <c r="AB292" i="6"/>
  <c r="AA292" i="6"/>
  <c r="AT291" i="6"/>
  <c r="AS291" i="6"/>
  <c r="AR291" i="6"/>
  <c r="AQ291" i="6"/>
  <c r="AP291" i="6"/>
  <c r="AO291" i="6"/>
  <c r="AN291" i="6"/>
  <c r="AM291" i="6"/>
  <c r="AL291" i="6"/>
  <c r="AK291" i="6"/>
  <c r="AJ291" i="6"/>
  <c r="AI291" i="6"/>
  <c r="AH291" i="6"/>
  <c r="AG291" i="6"/>
  <c r="AF291" i="6"/>
  <c r="AE291" i="6"/>
  <c r="AD291" i="6"/>
  <c r="AC291" i="6"/>
  <c r="AB291" i="6"/>
  <c r="AA291" i="6"/>
  <c r="AT290" i="6"/>
  <c r="AS290" i="6"/>
  <c r="AR290" i="6"/>
  <c r="AQ290" i="6"/>
  <c r="AP290" i="6"/>
  <c r="AO290" i="6"/>
  <c r="AN290" i="6"/>
  <c r="AM290" i="6"/>
  <c r="AL290" i="6"/>
  <c r="AK290" i="6"/>
  <c r="AJ290" i="6"/>
  <c r="AI290" i="6"/>
  <c r="AH290" i="6"/>
  <c r="AG290" i="6"/>
  <c r="AF290" i="6"/>
  <c r="AE290" i="6"/>
  <c r="AD290" i="6"/>
  <c r="AC290" i="6"/>
  <c r="AB290" i="6"/>
  <c r="AA290" i="6"/>
  <c r="AT289" i="6"/>
  <c r="AS289" i="6"/>
  <c r="AR289" i="6"/>
  <c r="AQ289" i="6"/>
  <c r="AP289" i="6"/>
  <c r="AO289" i="6"/>
  <c r="AN289" i="6"/>
  <c r="AM289" i="6"/>
  <c r="AL289" i="6"/>
  <c r="AK289" i="6"/>
  <c r="AJ289" i="6"/>
  <c r="AI289" i="6"/>
  <c r="AH289" i="6"/>
  <c r="AG289" i="6"/>
  <c r="AF289" i="6"/>
  <c r="AE289" i="6"/>
  <c r="AD289" i="6"/>
  <c r="AC289" i="6"/>
  <c r="AB289" i="6"/>
  <c r="AA289" i="6"/>
  <c r="AT288" i="6"/>
  <c r="AS288" i="6"/>
  <c r="AR288" i="6"/>
  <c r="AQ288" i="6"/>
  <c r="AP288" i="6"/>
  <c r="AO288" i="6"/>
  <c r="AN288" i="6"/>
  <c r="AM288" i="6"/>
  <c r="AL288" i="6"/>
  <c r="AK288" i="6"/>
  <c r="AJ288" i="6"/>
  <c r="AI288" i="6"/>
  <c r="AH288" i="6"/>
  <c r="AG288" i="6"/>
  <c r="AF288" i="6"/>
  <c r="AE288" i="6"/>
  <c r="AD288" i="6"/>
  <c r="AC288" i="6"/>
  <c r="AB288" i="6"/>
  <c r="AA288" i="6"/>
  <c r="AT287" i="6"/>
  <c r="AS287" i="6"/>
  <c r="AR287" i="6"/>
  <c r="AQ287" i="6"/>
  <c r="AP287" i="6"/>
  <c r="AO287" i="6"/>
  <c r="AN287" i="6"/>
  <c r="AM287" i="6"/>
  <c r="AL287" i="6"/>
  <c r="AK287" i="6"/>
  <c r="AJ287" i="6"/>
  <c r="AI287" i="6"/>
  <c r="AH287" i="6"/>
  <c r="AG287" i="6"/>
  <c r="AF287" i="6"/>
  <c r="AE287" i="6"/>
  <c r="AD287" i="6"/>
  <c r="AC287" i="6"/>
  <c r="AB287" i="6"/>
  <c r="AA287" i="6"/>
  <c r="AT286" i="6"/>
  <c r="AS286" i="6"/>
  <c r="AR286" i="6"/>
  <c r="AQ286" i="6"/>
  <c r="AP286" i="6"/>
  <c r="AO286" i="6"/>
  <c r="AN286" i="6"/>
  <c r="AM286" i="6"/>
  <c r="AL286" i="6"/>
  <c r="AK286" i="6"/>
  <c r="AJ286" i="6"/>
  <c r="AI286" i="6"/>
  <c r="AH286" i="6"/>
  <c r="AG286" i="6"/>
  <c r="AF286" i="6"/>
  <c r="AE286" i="6"/>
  <c r="AD286" i="6"/>
  <c r="AC286" i="6"/>
  <c r="AB286" i="6"/>
  <c r="AA286" i="6"/>
  <c r="AT285" i="6"/>
  <c r="AS285" i="6"/>
  <c r="AR285" i="6"/>
  <c r="AQ285" i="6"/>
  <c r="AP285" i="6"/>
  <c r="AO285" i="6"/>
  <c r="AN285" i="6"/>
  <c r="AM285" i="6"/>
  <c r="AL285" i="6"/>
  <c r="AK285" i="6"/>
  <c r="AJ285" i="6"/>
  <c r="AI285" i="6"/>
  <c r="AH285" i="6"/>
  <c r="AG285" i="6"/>
  <c r="AF285" i="6"/>
  <c r="AE285" i="6"/>
  <c r="AD285" i="6"/>
  <c r="AC285" i="6"/>
  <c r="AB285" i="6"/>
  <c r="AA285" i="6"/>
  <c r="AT284" i="6"/>
  <c r="AS284" i="6"/>
  <c r="AR284" i="6"/>
  <c r="AQ284" i="6"/>
  <c r="AP284" i="6"/>
  <c r="AO284" i="6"/>
  <c r="AN284" i="6"/>
  <c r="AM284" i="6"/>
  <c r="AL284" i="6"/>
  <c r="AK284" i="6"/>
  <c r="AJ284" i="6"/>
  <c r="AI284" i="6"/>
  <c r="AH284" i="6"/>
  <c r="AG284" i="6"/>
  <c r="AF284" i="6"/>
  <c r="AE284" i="6"/>
  <c r="AD284" i="6"/>
  <c r="AC284" i="6"/>
  <c r="AB284" i="6"/>
  <c r="AA284" i="6"/>
  <c r="AT283" i="6"/>
  <c r="AS283" i="6"/>
  <c r="AR283" i="6"/>
  <c r="AQ283" i="6"/>
  <c r="AP283" i="6"/>
  <c r="AO283" i="6"/>
  <c r="AN283" i="6"/>
  <c r="AM283" i="6"/>
  <c r="AL283" i="6"/>
  <c r="AK283" i="6"/>
  <c r="AJ283" i="6"/>
  <c r="AI283" i="6"/>
  <c r="AH283" i="6"/>
  <c r="AG283" i="6"/>
  <c r="AF283" i="6"/>
  <c r="AE283" i="6"/>
  <c r="AD283" i="6"/>
  <c r="AC283" i="6"/>
  <c r="AB283" i="6"/>
  <c r="AA283" i="6"/>
  <c r="AT282" i="6"/>
  <c r="AS282" i="6"/>
  <c r="AR282" i="6"/>
  <c r="AQ282" i="6"/>
  <c r="AP282" i="6"/>
  <c r="AO282" i="6"/>
  <c r="AN282" i="6"/>
  <c r="AM282" i="6"/>
  <c r="AL282" i="6"/>
  <c r="AK282" i="6"/>
  <c r="AJ282" i="6"/>
  <c r="AI282" i="6"/>
  <c r="AH282" i="6"/>
  <c r="AG282" i="6"/>
  <c r="AF282" i="6"/>
  <c r="AE282" i="6"/>
  <c r="AD282" i="6"/>
  <c r="AC282" i="6"/>
  <c r="AB282" i="6"/>
  <c r="AA282" i="6"/>
  <c r="AT281" i="6"/>
  <c r="AS281" i="6"/>
  <c r="AR281" i="6"/>
  <c r="AQ281" i="6"/>
  <c r="AP281" i="6"/>
  <c r="AO281" i="6"/>
  <c r="AN281" i="6"/>
  <c r="AM281" i="6"/>
  <c r="AL281" i="6"/>
  <c r="AK281" i="6"/>
  <c r="AJ281" i="6"/>
  <c r="AI281" i="6"/>
  <c r="AH281" i="6"/>
  <c r="AG281" i="6"/>
  <c r="AF281" i="6"/>
  <c r="AE281" i="6"/>
  <c r="AD281" i="6"/>
  <c r="AC281" i="6"/>
  <c r="AB281" i="6"/>
  <c r="AA281" i="6"/>
  <c r="AT280" i="6"/>
  <c r="AS280" i="6"/>
  <c r="AR280" i="6"/>
  <c r="AQ280" i="6"/>
  <c r="AP280" i="6"/>
  <c r="AO280" i="6"/>
  <c r="AN280" i="6"/>
  <c r="AM280" i="6"/>
  <c r="AL280" i="6"/>
  <c r="AK280" i="6"/>
  <c r="AJ280" i="6"/>
  <c r="AI280" i="6"/>
  <c r="AH280" i="6"/>
  <c r="AG280" i="6"/>
  <c r="AF280" i="6"/>
  <c r="AE280" i="6"/>
  <c r="AD280" i="6"/>
  <c r="AC280" i="6"/>
  <c r="AB280" i="6"/>
  <c r="AA280" i="6"/>
  <c r="AT279" i="6"/>
  <c r="AS279" i="6"/>
  <c r="AR279" i="6"/>
  <c r="AQ279" i="6"/>
  <c r="AP279" i="6"/>
  <c r="AO279" i="6"/>
  <c r="AN279" i="6"/>
  <c r="AM279" i="6"/>
  <c r="AL279" i="6"/>
  <c r="AK279" i="6"/>
  <c r="AJ279" i="6"/>
  <c r="AI279" i="6"/>
  <c r="AH279" i="6"/>
  <c r="AG279" i="6"/>
  <c r="AF279" i="6"/>
  <c r="AE279" i="6"/>
  <c r="AD279" i="6"/>
  <c r="AC279" i="6"/>
  <c r="AB279" i="6"/>
  <c r="AA279" i="6"/>
  <c r="AT278" i="6"/>
  <c r="AS278" i="6"/>
  <c r="AR278" i="6"/>
  <c r="AQ278" i="6"/>
  <c r="AP278" i="6"/>
  <c r="AO278" i="6"/>
  <c r="AN278" i="6"/>
  <c r="AM278" i="6"/>
  <c r="AL278" i="6"/>
  <c r="AK278" i="6"/>
  <c r="AJ278" i="6"/>
  <c r="AI278" i="6"/>
  <c r="AH278" i="6"/>
  <c r="AG278" i="6"/>
  <c r="AF278" i="6"/>
  <c r="AE278" i="6"/>
  <c r="AD278" i="6"/>
  <c r="AC278" i="6"/>
  <c r="AB278" i="6"/>
  <c r="AA278" i="6"/>
  <c r="AT277" i="6"/>
  <c r="AS277" i="6"/>
  <c r="AR277" i="6"/>
  <c r="AQ277" i="6"/>
  <c r="AP277" i="6"/>
  <c r="AO277" i="6"/>
  <c r="AN277" i="6"/>
  <c r="AM277" i="6"/>
  <c r="AL277" i="6"/>
  <c r="AK277" i="6"/>
  <c r="AJ277" i="6"/>
  <c r="AI277" i="6"/>
  <c r="AH277" i="6"/>
  <c r="AG277" i="6"/>
  <c r="AF277" i="6"/>
  <c r="AE277" i="6"/>
  <c r="AD277" i="6"/>
  <c r="AC277" i="6"/>
  <c r="AB277" i="6"/>
  <c r="AA277" i="6"/>
  <c r="AT276" i="6"/>
  <c r="AS276" i="6"/>
  <c r="AR276" i="6"/>
  <c r="AQ276" i="6"/>
  <c r="AP276" i="6"/>
  <c r="AO276" i="6"/>
  <c r="AN276" i="6"/>
  <c r="AM276" i="6"/>
  <c r="AL276" i="6"/>
  <c r="AK276" i="6"/>
  <c r="AJ276" i="6"/>
  <c r="AI276" i="6"/>
  <c r="AH276" i="6"/>
  <c r="AG276" i="6"/>
  <c r="AF276" i="6"/>
  <c r="AE276" i="6"/>
  <c r="AD276" i="6"/>
  <c r="AC276" i="6"/>
  <c r="AB276" i="6"/>
  <c r="AA276" i="6"/>
  <c r="AT275" i="6"/>
  <c r="AS275" i="6"/>
  <c r="AR275" i="6"/>
  <c r="AQ275" i="6"/>
  <c r="AP275" i="6"/>
  <c r="AO275" i="6"/>
  <c r="AN275" i="6"/>
  <c r="AM275" i="6"/>
  <c r="AL275" i="6"/>
  <c r="AK275" i="6"/>
  <c r="AJ275" i="6"/>
  <c r="AI275" i="6"/>
  <c r="AH275" i="6"/>
  <c r="AG275" i="6"/>
  <c r="AF275" i="6"/>
  <c r="AE275" i="6"/>
  <c r="AD275" i="6"/>
  <c r="AC275" i="6"/>
  <c r="AB275" i="6"/>
  <c r="AA275" i="6"/>
  <c r="AT274" i="6"/>
  <c r="AS274" i="6"/>
  <c r="AR274" i="6"/>
  <c r="AQ274" i="6"/>
  <c r="AP274" i="6"/>
  <c r="AO274" i="6"/>
  <c r="AN274" i="6"/>
  <c r="AM274" i="6"/>
  <c r="AL274" i="6"/>
  <c r="AK274" i="6"/>
  <c r="AJ274" i="6"/>
  <c r="AI274" i="6"/>
  <c r="AH274" i="6"/>
  <c r="AG274" i="6"/>
  <c r="AF274" i="6"/>
  <c r="AE274" i="6"/>
  <c r="AD274" i="6"/>
  <c r="AC274" i="6"/>
  <c r="AB274" i="6"/>
  <c r="AA274" i="6"/>
  <c r="AT273" i="6"/>
  <c r="AS273" i="6"/>
  <c r="AR273" i="6"/>
  <c r="AQ273" i="6"/>
  <c r="AP273" i="6"/>
  <c r="AO273" i="6"/>
  <c r="AN273" i="6"/>
  <c r="AM273" i="6"/>
  <c r="AL273" i="6"/>
  <c r="AK273" i="6"/>
  <c r="AJ273" i="6"/>
  <c r="AI273" i="6"/>
  <c r="AH273" i="6"/>
  <c r="AG273" i="6"/>
  <c r="AF273" i="6"/>
  <c r="AE273" i="6"/>
  <c r="AD273" i="6"/>
  <c r="AC273" i="6"/>
  <c r="AB273" i="6"/>
  <c r="AA273" i="6"/>
  <c r="AT272" i="6"/>
  <c r="AS272" i="6"/>
  <c r="AR272" i="6"/>
  <c r="AQ272" i="6"/>
  <c r="AP272" i="6"/>
  <c r="AO272" i="6"/>
  <c r="AN272" i="6"/>
  <c r="AM272" i="6"/>
  <c r="AL272" i="6"/>
  <c r="AK272" i="6"/>
  <c r="AJ272" i="6"/>
  <c r="AI272" i="6"/>
  <c r="AH272" i="6"/>
  <c r="AG272" i="6"/>
  <c r="AF272" i="6"/>
  <c r="AE272" i="6"/>
  <c r="AD272" i="6"/>
  <c r="AC272" i="6"/>
  <c r="AB272" i="6"/>
  <c r="AA272" i="6"/>
  <c r="AT271" i="6"/>
  <c r="AS271" i="6"/>
  <c r="AR271" i="6"/>
  <c r="AQ271" i="6"/>
  <c r="AP271" i="6"/>
  <c r="AO271" i="6"/>
  <c r="AN271" i="6"/>
  <c r="AM271" i="6"/>
  <c r="AL271" i="6"/>
  <c r="AK271" i="6"/>
  <c r="AJ271" i="6"/>
  <c r="AI271" i="6"/>
  <c r="AH271" i="6"/>
  <c r="AG271" i="6"/>
  <c r="AF271" i="6"/>
  <c r="AE271" i="6"/>
  <c r="AD271" i="6"/>
  <c r="AC271" i="6"/>
  <c r="AB271" i="6"/>
  <c r="AA271" i="6"/>
  <c r="AT270" i="6"/>
  <c r="AS270" i="6"/>
  <c r="AR270" i="6"/>
  <c r="AQ270" i="6"/>
  <c r="AP270" i="6"/>
  <c r="AO270" i="6"/>
  <c r="AN270" i="6"/>
  <c r="AM270" i="6"/>
  <c r="AL270" i="6"/>
  <c r="AK270" i="6"/>
  <c r="AJ270" i="6"/>
  <c r="AI270" i="6"/>
  <c r="AH270" i="6"/>
  <c r="AG270" i="6"/>
  <c r="AF270" i="6"/>
  <c r="AE270" i="6"/>
  <c r="AD270" i="6"/>
  <c r="AC270" i="6"/>
  <c r="AB270" i="6"/>
  <c r="AA270" i="6"/>
  <c r="AT269" i="6"/>
  <c r="AS269" i="6"/>
  <c r="AR269" i="6"/>
  <c r="AQ269" i="6"/>
  <c r="AP269" i="6"/>
  <c r="AO269" i="6"/>
  <c r="AN269" i="6"/>
  <c r="AM269" i="6"/>
  <c r="AL269" i="6"/>
  <c r="AK269" i="6"/>
  <c r="AJ269" i="6"/>
  <c r="AI269" i="6"/>
  <c r="AH269" i="6"/>
  <c r="AG269" i="6"/>
  <c r="AF269" i="6"/>
  <c r="AE269" i="6"/>
  <c r="AD269" i="6"/>
  <c r="AC269" i="6"/>
  <c r="AB269" i="6"/>
  <c r="AA269" i="6"/>
  <c r="AT268" i="6"/>
  <c r="AS268" i="6"/>
  <c r="AR268" i="6"/>
  <c r="AQ268" i="6"/>
  <c r="AP268" i="6"/>
  <c r="AO268" i="6"/>
  <c r="AN268" i="6"/>
  <c r="AM268" i="6"/>
  <c r="AL268" i="6"/>
  <c r="AK268" i="6"/>
  <c r="AJ268" i="6"/>
  <c r="AI268" i="6"/>
  <c r="AH268" i="6"/>
  <c r="AG268" i="6"/>
  <c r="AF268" i="6"/>
  <c r="AE268" i="6"/>
  <c r="AD268" i="6"/>
  <c r="AC268" i="6"/>
  <c r="AB268" i="6"/>
  <c r="AA268" i="6"/>
  <c r="AT267" i="6"/>
  <c r="AS267" i="6"/>
  <c r="AR267" i="6"/>
  <c r="AQ267" i="6"/>
  <c r="AP267" i="6"/>
  <c r="AO267" i="6"/>
  <c r="AN267" i="6"/>
  <c r="AM267" i="6"/>
  <c r="AL267" i="6"/>
  <c r="AK267" i="6"/>
  <c r="AJ267" i="6"/>
  <c r="AI267" i="6"/>
  <c r="AH267" i="6"/>
  <c r="AG267" i="6"/>
  <c r="AF267" i="6"/>
  <c r="AE267" i="6"/>
  <c r="AD267" i="6"/>
  <c r="AC267" i="6"/>
  <c r="AB267" i="6"/>
  <c r="AA267" i="6"/>
  <c r="AT266" i="6"/>
  <c r="AS266" i="6"/>
  <c r="AR266" i="6"/>
  <c r="AQ266" i="6"/>
  <c r="AP266" i="6"/>
  <c r="AO266" i="6"/>
  <c r="AN266" i="6"/>
  <c r="AM266" i="6"/>
  <c r="AL266" i="6"/>
  <c r="AK266" i="6"/>
  <c r="AJ266" i="6"/>
  <c r="AI266" i="6"/>
  <c r="AH266" i="6"/>
  <c r="AG266" i="6"/>
  <c r="AF266" i="6"/>
  <c r="AE266" i="6"/>
  <c r="AD266" i="6"/>
  <c r="AC266" i="6"/>
  <c r="AB266" i="6"/>
  <c r="AA266" i="6"/>
  <c r="AT265" i="6"/>
  <c r="AS265" i="6"/>
  <c r="AR265" i="6"/>
  <c r="AQ265" i="6"/>
  <c r="AP265" i="6"/>
  <c r="AO265" i="6"/>
  <c r="AN265" i="6"/>
  <c r="AM265" i="6"/>
  <c r="AL265" i="6"/>
  <c r="AK265" i="6"/>
  <c r="AJ265" i="6"/>
  <c r="AI265" i="6"/>
  <c r="AH265" i="6"/>
  <c r="AG265" i="6"/>
  <c r="AF265" i="6"/>
  <c r="AE265" i="6"/>
  <c r="AD265" i="6"/>
  <c r="AC265" i="6"/>
  <c r="AB265" i="6"/>
  <c r="AA265" i="6"/>
  <c r="AT264" i="6"/>
  <c r="AS264" i="6"/>
  <c r="AR264" i="6"/>
  <c r="AQ264" i="6"/>
  <c r="AP264" i="6"/>
  <c r="AO264" i="6"/>
  <c r="AN264" i="6"/>
  <c r="AM264" i="6"/>
  <c r="AL264" i="6"/>
  <c r="AK264" i="6"/>
  <c r="AJ264" i="6"/>
  <c r="AI264" i="6"/>
  <c r="AH264" i="6"/>
  <c r="AG264" i="6"/>
  <c r="AF264" i="6"/>
  <c r="AE264" i="6"/>
  <c r="AD264" i="6"/>
  <c r="AC264" i="6"/>
  <c r="AB264" i="6"/>
  <c r="AA264" i="6"/>
  <c r="AT263" i="6"/>
  <c r="AS263" i="6"/>
  <c r="AR263" i="6"/>
  <c r="AQ263" i="6"/>
  <c r="AP263" i="6"/>
  <c r="AO263" i="6"/>
  <c r="AN263" i="6"/>
  <c r="AM263" i="6"/>
  <c r="AL263" i="6"/>
  <c r="AK263" i="6"/>
  <c r="AJ263" i="6"/>
  <c r="AI263" i="6"/>
  <c r="AH263" i="6"/>
  <c r="AG263" i="6"/>
  <c r="AF263" i="6"/>
  <c r="AE263" i="6"/>
  <c r="AD263" i="6"/>
  <c r="AC263" i="6"/>
  <c r="AB263" i="6"/>
  <c r="AA263" i="6"/>
  <c r="AT262" i="6"/>
  <c r="AS262" i="6"/>
  <c r="AR262" i="6"/>
  <c r="AQ262" i="6"/>
  <c r="AP262" i="6"/>
  <c r="AO262" i="6"/>
  <c r="AN262" i="6"/>
  <c r="AM262" i="6"/>
  <c r="AL262" i="6"/>
  <c r="AK262" i="6"/>
  <c r="AJ262" i="6"/>
  <c r="AI262" i="6"/>
  <c r="AH262" i="6"/>
  <c r="AG262" i="6"/>
  <c r="AF262" i="6"/>
  <c r="AE262" i="6"/>
  <c r="AD262" i="6"/>
  <c r="AC262" i="6"/>
  <c r="AB262" i="6"/>
  <c r="AA262" i="6"/>
  <c r="AT261" i="6"/>
  <c r="AS261" i="6"/>
  <c r="AR261" i="6"/>
  <c r="AQ261" i="6"/>
  <c r="AP261" i="6"/>
  <c r="AO261" i="6"/>
  <c r="AN261" i="6"/>
  <c r="AM261" i="6"/>
  <c r="AL261" i="6"/>
  <c r="AK261" i="6"/>
  <c r="AJ261" i="6"/>
  <c r="AI261" i="6"/>
  <c r="AH261" i="6"/>
  <c r="AG261" i="6"/>
  <c r="AF261" i="6"/>
  <c r="AE261" i="6"/>
  <c r="AD261" i="6"/>
  <c r="AC261" i="6"/>
  <c r="AB261" i="6"/>
  <c r="AA261" i="6"/>
  <c r="AT260" i="6"/>
  <c r="AS260" i="6"/>
  <c r="AR260" i="6"/>
  <c r="AQ260" i="6"/>
  <c r="AP260" i="6"/>
  <c r="AO260" i="6"/>
  <c r="AN260" i="6"/>
  <c r="AM260" i="6"/>
  <c r="AL260" i="6"/>
  <c r="AK260" i="6"/>
  <c r="AJ260" i="6"/>
  <c r="AI260" i="6"/>
  <c r="AH260" i="6"/>
  <c r="AG260" i="6"/>
  <c r="AF260" i="6"/>
  <c r="AE260" i="6"/>
  <c r="AD260" i="6"/>
  <c r="AC260" i="6"/>
  <c r="AB260" i="6"/>
  <c r="AA260" i="6"/>
  <c r="AT259" i="6"/>
  <c r="AS259" i="6"/>
  <c r="AR259" i="6"/>
  <c r="AQ259" i="6"/>
  <c r="AP259" i="6"/>
  <c r="AO259" i="6"/>
  <c r="AN259" i="6"/>
  <c r="AM259" i="6"/>
  <c r="AL259" i="6"/>
  <c r="AK259" i="6"/>
  <c r="AJ259" i="6"/>
  <c r="AI259" i="6"/>
  <c r="AH259" i="6"/>
  <c r="AG259" i="6"/>
  <c r="AF259" i="6"/>
  <c r="AE259" i="6"/>
  <c r="AD259" i="6"/>
  <c r="AC259" i="6"/>
  <c r="AB259" i="6"/>
  <c r="AA259" i="6"/>
  <c r="AT258" i="6"/>
  <c r="AS258" i="6"/>
  <c r="AR258" i="6"/>
  <c r="AQ258" i="6"/>
  <c r="AP258" i="6"/>
  <c r="AO258" i="6"/>
  <c r="AN258" i="6"/>
  <c r="AM258" i="6"/>
  <c r="AL258" i="6"/>
  <c r="AK258" i="6"/>
  <c r="AJ258" i="6"/>
  <c r="AI258" i="6"/>
  <c r="AH258" i="6"/>
  <c r="AG258" i="6"/>
  <c r="AF258" i="6"/>
  <c r="AE258" i="6"/>
  <c r="AD258" i="6"/>
  <c r="AC258" i="6"/>
  <c r="AB258" i="6"/>
  <c r="AA258" i="6"/>
  <c r="AT257" i="6"/>
  <c r="AS257" i="6"/>
  <c r="AR257" i="6"/>
  <c r="AQ257" i="6"/>
  <c r="AP257" i="6"/>
  <c r="AO257" i="6"/>
  <c r="AN257" i="6"/>
  <c r="AM257" i="6"/>
  <c r="AL257" i="6"/>
  <c r="AK257" i="6"/>
  <c r="AJ257" i="6"/>
  <c r="AI257" i="6"/>
  <c r="AH257" i="6"/>
  <c r="AG257" i="6"/>
  <c r="AF257" i="6"/>
  <c r="AE257" i="6"/>
  <c r="AD257" i="6"/>
  <c r="AC257" i="6"/>
  <c r="AB257" i="6"/>
  <c r="AA257" i="6"/>
  <c r="AT256" i="6"/>
  <c r="AS256" i="6"/>
  <c r="AR256" i="6"/>
  <c r="AQ256" i="6"/>
  <c r="AP256" i="6"/>
  <c r="AO256" i="6"/>
  <c r="AN256" i="6"/>
  <c r="AM256" i="6"/>
  <c r="AL256" i="6"/>
  <c r="AK256" i="6"/>
  <c r="AJ256" i="6"/>
  <c r="AI256" i="6"/>
  <c r="AH256" i="6"/>
  <c r="AG256" i="6"/>
  <c r="AF256" i="6"/>
  <c r="AE256" i="6"/>
  <c r="AD256" i="6"/>
  <c r="AC256" i="6"/>
  <c r="AB256" i="6"/>
  <c r="AA256" i="6"/>
  <c r="AT255" i="6"/>
  <c r="AS255" i="6"/>
  <c r="AR255" i="6"/>
  <c r="AQ255" i="6"/>
  <c r="AP255" i="6"/>
  <c r="AO255" i="6"/>
  <c r="AN255" i="6"/>
  <c r="AM255" i="6"/>
  <c r="AL255" i="6"/>
  <c r="AK255" i="6"/>
  <c r="AJ255" i="6"/>
  <c r="AI255" i="6"/>
  <c r="AH255" i="6"/>
  <c r="AG255" i="6"/>
  <c r="AF255" i="6"/>
  <c r="AE255" i="6"/>
  <c r="AD255" i="6"/>
  <c r="AC255" i="6"/>
  <c r="AB255" i="6"/>
  <c r="AA255" i="6"/>
  <c r="AT254" i="6"/>
  <c r="AS254" i="6"/>
  <c r="AR254" i="6"/>
  <c r="AQ254" i="6"/>
  <c r="AP254" i="6"/>
  <c r="AO254" i="6"/>
  <c r="AN254" i="6"/>
  <c r="AM254" i="6"/>
  <c r="AL254" i="6"/>
  <c r="AK254" i="6"/>
  <c r="AJ254" i="6"/>
  <c r="AI254" i="6"/>
  <c r="AH254" i="6"/>
  <c r="AG254" i="6"/>
  <c r="AF254" i="6"/>
  <c r="AE254" i="6"/>
  <c r="AD254" i="6"/>
  <c r="AC254" i="6"/>
  <c r="AB254" i="6"/>
  <c r="AA254" i="6"/>
  <c r="AT253" i="6"/>
  <c r="AS253" i="6"/>
  <c r="AR253" i="6"/>
  <c r="AQ253" i="6"/>
  <c r="AP253" i="6"/>
  <c r="AO253" i="6"/>
  <c r="AN253" i="6"/>
  <c r="AM253" i="6"/>
  <c r="AL253" i="6"/>
  <c r="AK253" i="6"/>
  <c r="AJ253" i="6"/>
  <c r="AI253" i="6"/>
  <c r="AH253" i="6"/>
  <c r="AG253" i="6"/>
  <c r="AF253" i="6"/>
  <c r="AE253" i="6"/>
  <c r="AD253" i="6"/>
  <c r="AC253" i="6"/>
  <c r="AB253" i="6"/>
  <c r="AA253" i="6"/>
  <c r="AT252" i="6"/>
  <c r="AS252" i="6"/>
  <c r="AR252" i="6"/>
  <c r="AQ252" i="6"/>
  <c r="AP252" i="6"/>
  <c r="AO252" i="6"/>
  <c r="AN252" i="6"/>
  <c r="AM252" i="6"/>
  <c r="AL252" i="6"/>
  <c r="AK252" i="6"/>
  <c r="AJ252" i="6"/>
  <c r="AI252" i="6"/>
  <c r="AH252" i="6"/>
  <c r="AG252" i="6"/>
  <c r="AF252" i="6"/>
  <c r="AE252" i="6"/>
  <c r="AD252" i="6"/>
  <c r="AC252" i="6"/>
  <c r="AB252" i="6"/>
  <c r="AA252" i="6"/>
  <c r="AT251" i="6"/>
  <c r="AS251" i="6"/>
  <c r="AR251" i="6"/>
  <c r="AQ251" i="6"/>
  <c r="AP251" i="6"/>
  <c r="AO251" i="6"/>
  <c r="AN251" i="6"/>
  <c r="AM251" i="6"/>
  <c r="AL251" i="6"/>
  <c r="AK251" i="6"/>
  <c r="AJ251" i="6"/>
  <c r="AI251" i="6"/>
  <c r="AH251" i="6"/>
  <c r="AG251" i="6"/>
  <c r="AF251" i="6"/>
  <c r="AE251" i="6"/>
  <c r="AD251" i="6"/>
  <c r="AC251" i="6"/>
  <c r="AB251" i="6"/>
  <c r="AA251" i="6"/>
  <c r="AT250" i="6"/>
  <c r="AS250" i="6"/>
  <c r="AR250" i="6"/>
  <c r="AQ250" i="6"/>
  <c r="AP250" i="6"/>
  <c r="AO250" i="6"/>
  <c r="AN250" i="6"/>
  <c r="AM250" i="6"/>
  <c r="AL250" i="6"/>
  <c r="AK250" i="6"/>
  <c r="AJ250" i="6"/>
  <c r="AI250" i="6"/>
  <c r="AH250" i="6"/>
  <c r="AG250" i="6"/>
  <c r="AF250" i="6"/>
  <c r="AE250" i="6"/>
  <c r="AD250" i="6"/>
  <c r="AC250" i="6"/>
  <c r="AB250" i="6"/>
  <c r="AA250" i="6"/>
  <c r="AT249" i="6"/>
  <c r="AS249" i="6"/>
  <c r="AR249" i="6"/>
  <c r="AQ249" i="6"/>
  <c r="AP249" i="6"/>
  <c r="AO249" i="6"/>
  <c r="AN249" i="6"/>
  <c r="AM249" i="6"/>
  <c r="AL249" i="6"/>
  <c r="AK249" i="6"/>
  <c r="AJ249" i="6"/>
  <c r="AI249" i="6"/>
  <c r="AH249" i="6"/>
  <c r="AG249" i="6"/>
  <c r="AF249" i="6"/>
  <c r="AE249" i="6"/>
  <c r="AD249" i="6"/>
  <c r="AC249" i="6"/>
  <c r="AB249" i="6"/>
  <c r="AA249" i="6"/>
  <c r="AT248" i="6"/>
  <c r="AS248" i="6"/>
  <c r="AR248" i="6"/>
  <c r="AQ248" i="6"/>
  <c r="AP248" i="6"/>
  <c r="AO248" i="6"/>
  <c r="AN248" i="6"/>
  <c r="AM248" i="6"/>
  <c r="AL248" i="6"/>
  <c r="AK248" i="6"/>
  <c r="AJ248" i="6"/>
  <c r="AI248" i="6"/>
  <c r="AH248" i="6"/>
  <c r="AG248" i="6"/>
  <c r="AF248" i="6"/>
  <c r="AE248" i="6"/>
  <c r="AD248" i="6"/>
  <c r="AC248" i="6"/>
  <c r="AB248" i="6"/>
  <c r="AA248" i="6"/>
  <c r="AT247" i="6"/>
  <c r="AS247" i="6"/>
  <c r="AR247" i="6"/>
  <c r="AQ247" i="6"/>
  <c r="AP247" i="6"/>
  <c r="AO247" i="6"/>
  <c r="AN247" i="6"/>
  <c r="AM247" i="6"/>
  <c r="AL247" i="6"/>
  <c r="AK247" i="6"/>
  <c r="AJ247" i="6"/>
  <c r="AI247" i="6"/>
  <c r="AH247" i="6"/>
  <c r="AG247" i="6"/>
  <c r="AF247" i="6"/>
  <c r="AE247" i="6"/>
  <c r="AD247" i="6"/>
  <c r="AC247" i="6"/>
  <c r="AB247" i="6"/>
  <c r="AA247" i="6"/>
  <c r="AT246" i="6"/>
  <c r="AS246" i="6"/>
  <c r="AR246" i="6"/>
  <c r="AQ246" i="6"/>
  <c r="AP246" i="6"/>
  <c r="AO246" i="6"/>
  <c r="AN246" i="6"/>
  <c r="AM246" i="6"/>
  <c r="AL246" i="6"/>
  <c r="AK246" i="6"/>
  <c r="AJ246" i="6"/>
  <c r="AI246" i="6"/>
  <c r="AH246" i="6"/>
  <c r="AG246" i="6"/>
  <c r="AF246" i="6"/>
  <c r="AE246" i="6"/>
  <c r="AD246" i="6"/>
  <c r="AC246" i="6"/>
  <c r="AB246" i="6"/>
  <c r="AA246" i="6"/>
  <c r="AT245" i="6"/>
  <c r="AS245" i="6"/>
  <c r="AR245" i="6"/>
  <c r="AQ245" i="6"/>
  <c r="AP245" i="6"/>
  <c r="AO245" i="6"/>
  <c r="AN245" i="6"/>
  <c r="AM245" i="6"/>
  <c r="AL245" i="6"/>
  <c r="AK245" i="6"/>
  <c r="AJ245" i="6"/>
  <c r="AI245" i="6"/>
  <c r="AH245" i="6"/>
  <c r="AG245" i="6"/>
  <c r="AF245" i="6"/>
  <c r="AE245" i="6"/>
  <c r="AD245" i="6"/>
  <c r="AC245" i="6"/>
  <c r="AB245" i="6"/>
  <c r="AA245" i="6"/>
  <c r="AT244" i="6"/>
  <c r="AS244" i="6"/>
  <c r="AR244" i="6"/>
  <c r="AQ244" i="6"/>
  <c r="AP244" i="6"/>
  <c r="AO244" i="6"/>
  <c r="AN244" i="6"/>
  <c r="AM244" i="6"/>
  <c r="AL244" i="6"/>
  <c r="AK244" i="6"/>
  <c r="AJ244" i="6"/>
  <c r="AI244" i="6"/>
  <c r="AH244" i="6"/>
  <c r="AG244" i="6"/>
  <c r="AF244" i="6"/>
  <c r="AE244" i="6"/>
  <c r="AD244" i="6"/>
  <c r="AC244" i="6"/>
  <c r="AB244" i="6"/>
  <c r="AA244" i="6"/>
  <c r="AT243" i="6"/>
  <c r="AS243" i="6"/>
  <c r="AR243" i="6"/>
  <c r="AQ243" i="6"/>
  <c r="AP243" i="6"/>
  <c r="AO243" i="6"/>
  <c r="AN243" i="6"/>
  <c r="AM243" i="6"/>
  <c r="AL243" i="6"/>
  <c r="AK243" i="6"/>
  <c r="AJ243" i="6"/>
  <c r="AI243" i="6"/>
  <c r="AH243" i="6"/>
  <c r="AG243" i="6"/>
  <c r="AF243" i="6"/>
  <c r="AE243" i="6"/>
  <c r="AD243" i="6"/>
  <c r="AC243" i="6"/>
  <c r="AB243" i="6"/>
  <c r="AA243" i="6"/>
  <c r="AT242" i="6"/>
  <c r="AS242" i="6"/>
  <c r="AR242" i="6"/>
  <c r="AQ242" i="6"/>
  <c r="AP242" i="6"/>
  <c r="AO242" i="6"/>
  <c r="AN242" i="6"/>
  <c r="AM242" i="6"/>
  <c r="AL242" i="6"/>
  <c r="AK242" i="6"/>
  <c r="AJ242" i="6"/>
  <c r="AI242" i="6"/>
  <c r="AH242" i="6"/>
  <c r="AG242" i="6"/>
  <c r="AF242" i="6"/>
  <c r="AE242" i="6"/>
  <c r="AD242" i="6"/>
  <c r="AC242" i="6"/>
  <c r="AB242" i="6"/>
  <c r="AA242" i="6"/>
  <c r="AT241" i="6"/>
  <c r="AS241" i="6"/>
  <c r="AR241" i="6"/>
  <c r="AQ241" i="6"/>
  <c r="AP241" i="6"/>
  <c r="AO241" i="6"/>
  <c r="AN241" i="6"/>
  <c r="AM241" i="6"/>
  <c r="AL241" i="6"/>
  <c r="AK241" i="6"/>
  <c r="AJ241" i="6"/>
  <c r="AI241" i="6"/>
  <c r="AH241" i="6"/>
  <c r="AG241" i="6"/>
  <c r="AF241" i="6"/>
  <c r="AE241" i="6"/>
  <c r="AD241" i="6"/>
  <c r="AC241" i="6"/>
  <c r="AB241" i="6"/>
  <c r="AA241" i="6"/>
  <c r="AT240" i="6"/>
  <c r="AS240" i="6"/>
  <c r="AR240" i="6"/>
  <c r="AQ240" i="6"/>
  <c r="AP240" i="6"/>
  <c r="AO240" i="6"/>
  <c r="AN240" i="6"/>
  <c r="AM240" i="6"/>
  <c r="AL240" i="6"/>
  <c r="AK240" i="6"/>
  <c r="AJ240" i="6"/>
  <c r="AI240" i="6"/>
  <c r="AH240" i="6"/>
  <c r="AG240" i="6"/>
  <c r="AF240" i="6"/>
  <c r="AE240" i="6"/>
  <c r="AD240" i="6"/>
  <c r="AC240" i="6"/>
  <c r="AB240" i="6"/>
  <c r="AA240" i="6"/>
  <c r="AT239" i="6"/>
  <c r="AS239" i="6"/>
  <c r="AR239" i="6"/>
  <c r="AQ239" i="6"/>
  <c r="AP239" i="6"/>
  <c r="AO239" i="6"/>
  <c r="AN239" i="6"/>
  <c r="AM239" i="6"/>
  <c r="AL239" i="6"/>
  <c r="AK239" i="6"/>
  <c r="AJ239" i="6"/>
  <c r="AI239" i="6"/>
  <c r="AH239" i="6"/>
  <c r="AG239" i="6"/>
  <c r="AF239" i="6"/>
  <c r="AE239" i="6"/>
  <c r="AD239" i="6"/>
  <c r="AC239" i="6"/>
  <c r="AB239" i="6"/>
  <c r="AA239" i="6"/>
  <c r="AT238" i="6"/>
  <c r="AS238" i="6"/>
  <c r="AR238" i="6"/>
  <c r="AQ238" i="6"/>
  <c r="AP238" i="6"/>
  <c r="AO238" i="6"/>
  <c r="AN238" i="6"/>
  <c r="AM238" i="6"/>
  <c r="AL238" i="6"/>
  <c r="AK238" i="6"/>
  <c r="AJ238" i="6"/>
  <c r="AI238" i="6"/>
  <c r="AH238" i="6"/>
  <c r="AG238" i="6"/>
  <c r="AF238" i="6"/>
  <c r="AE238" i="6"/>
  <c r="AD238" i="6"/>
  <c r="AC238" i="6"/>
  <c r="AB238" i="6"/>
  <c r="AA238" i="6"/>
  <c r="AT237" i="6"/>
  <c r="AS237" i="6"/>
  <c r="AR237" i="6"/>
  <c r="AQ237" i="6"/>
  <c r="AP237" i="6"/>
  <c r="AO237" i="6"/>
  <c r="AN237" i="6"/>
  <c r="AM237" i="6"/>
  <c r="AL237" i="6"/>
  <c r="AK237" i="6"/>
  <c r="AJ237" i="6"/>
  <c r="AI237" i="6"/>
  <c r="AH237" i="6"/>
  <c r="AG237" i="6"/>
  <c r="AF237" i="6"/>
  <c r="AE237" i="6"/>
  <c r="AD237" i="6"/>
  <c r="AC237" i="6"/>
  <c r="AB237" i="6"/>
  <c r="AA237" i="6"/>
  <c r="AT236" i="6"/>
  <c r="AS236" i="6"/>
  <c r="AR236" i="6"/>
  <c r="AQ236" i="6"/>
  <c r="AP236" i="6"/>
  <c r="AO236" i="6"/>
  <c r="AN236" i="6"/>
  <c r="AM236" i="6"/>
  <c r="AL236" i="6"/>
  <c r="AK236" i="6"/>
  <c r="AJ236" i="6"/>
  <c r="AI236" i="6"/>
  <c r="AH236" i="6"/>
  <c r="AG236" i="6"/>
  <c r="AF236" i="6"/>
  <c r="AE236" i="6"/>
  <c r="AD236" i="6"/>
  <c r="AC236" i="6"/>
  <c r="AB236" i="6"/>
  <c r="AA236" i="6"/>
  <c r="AT235" i="6"/>
  <c r="AS235" i="6"/>
  <c r="AR235" i="6"/>
  <c r="AQ235" i="6"/>
  <c r="AP235" i="6"/>
  <c r="AO235" i="6"/>
  <c r="AN235" i="6"/>
  <c r="AM235" i="6"/>
  <c r="AL235" i="6"/>
  <c r="AK235" i="6"/>
  <c r="AJ235" i="6"/>
  <c r="AI235" i="6"/>
  <c r="AH235" i="6"/>
  <c r="AG235" i="6"/>
  <c r="AF235" i="6"/>
  <c r="AE235" i="6"/>
  <c r="AD235" i="6"/>
  <c r="AC235" i="6"/>
  <c r="AB235" i="6"/>
  <c r="AA235" i="6"/>
  <c r="AT234" i="6"/>
  <c r="AS234" i="6"/>
  <c r="AR234" i="6"/>
  <c r="AQ234" i="6"/>
  <c r="AP234" i="6"/>
  <c r="AO234" i="6"/>
  <c r="AN234" i="6"/>
  <c r="AM234" i="6"/>
  <c r="AL234" i="6"/>
  <c r="AK234" i="6"/>
  <c r="AJ234" i="6"/>
  <c r="AI234" i="6"/>
  <c r="AH234" i="6"/>
  <c r="AG234" i="6"/>
  <c r="AF234" i="6"/>
  <c r="AE234" i="6"/>
  <c r="AD234" i="6"/>
  <c r="AC234" i="6"/>
  <c r="AB234" i="6"/>
  <c r="AA234" i="6"/>
  <c r="AT233" i="6"/>
  <c r="AS233" i="6"/>
  <c r="AR233" i="6"/>
  <c r="AQ233" i="6"/>
  <c r="AP233" i="6"/>
  <c r="AO233" i="6"/>
  <c r="AN233" i="6"/>
  <c r="AM233" i="6"/>
  <c r="AL233" i="6"/>
  <c r="AK233" i="6"/>
  <c r="AJ233" i="6"/>
  <c r="AI233" i="6"/>
  <c r="AH233" i="6"/>
  <c r="AG233" i="6"/>
  <c r="AF233" i="6"/>
  <c r="AE233" i="6"/>
  <c r="AD233" i="6"/>
  <c r="AC233" i="6"/>
  <c r="AB233" i="6"/>
  <c r="AA233" i="6"/>
  <c r="AT232" i="6"/>
  <c r="AS232" i="6"/>
  <c r="AR232" i="6"/>
  <c r="AQ232" i="6"/>
  <c r="AP232" i="6"/>
  <c r="AO232" i="6"/>
  <c r="AN232" i="6"/>
  <c r="AM232" i="6"/>
  <c r="AL232" i="6"/>
  <c r="AK232" i="6"/>
  <c r="AJ232" i="6"/>
  <c r="AI232" i="6"/>
  <c r="AH232" i="6"/>
  <c r="AG232" i="6"/>
  <c r="AF232" i="6"/>
  <c r="AE232" i="6"/>
  <c r="AD232" i="6"/>
  <c r="AC232" i="6"/>
  <c r="AB232" i="6"/>
  <c r="AA232" i="6"/>
  <c r="AT231" i="6"/>
  <c r="AS231" i="6"/>
  <c r="AR231" i="6"/>
  <c r="AQ231" i="6"/>
  <c r="AP231" i="6"/>
  <c r="AO231" i="6"/>
  <c r="AN231" i="6"/>
  <c r="AM231" i="6"/>
  <c r="AL231" i="6"/>
  <c r="AK231" i="6"/>
  <c r="AJ231" i="6"/>
  <c r="AI231" i="6"/>
  <c r="AH231" i="6"/>
  <c r="AG231" i="6"/>
  <c r="AF231" i="6"/>
  <c r="AE231" i="6"/>
  <c r="AD231" i="6"/>
  <c r="AC231" i="6"/>
  <c r="AB231" i="6"/>
  <c r="AA231" i="6"/>
  <c r="AT230" i="6"/>
  <c r="AS230" i="6"/>
  <c r="AR230" i="6"/>
  <c r="AQ230" i="6"/>
  <c r="AP230" i="6"/>
  <c r="AO230" i="6"/>
  <c r="AN230" i="6"/>
  <c r="AM230" i="6"/>
  <c r="AL230" i="6"/>
  <c r="AK230" i="6"/>
  <c r="AJ230" i="6"/>
  <c r="AI230" i="6"/>
  <c r="AH230" i="6"/>
  <c r="AG230" i="6"/>
  <c r="AF230" i="6"/>
  <c r="AE230" i="6"/>
  <c r="AD230" i="6"/>
  <c r="AC230" i="6"/>
  <c r="AB230" i="6"/>
  <c r="AA230" i="6"/>
  <c r="AT229" i="6"/>
  <c r="AS229" i="6"/>
  <c r="AR229" i="6"/>
  <c r="AQ229" i="6"/>
  <c r="AP229" i="6"/>
  <c r="AO229" i="6"/>
  <c r="AN229" i="6"/>
  <c r="AM229" i="6"/>
  <c r="AL229" i="6"/>
  <c r="AK229" i="6"/>
  <c r="AJ229" i="6"/>
  <c r="AI229" i="6"/>
  <c r="AH229" i="6"/>
  <c r="AG229" i="6"/>
  <c r="AF229" i="6"/>
  <c r="AE229" i="6"/>
  <c r="AD229" i="6"/>
  <c r="AC229" i="6"/>
  <c r="AB229" i="6"/>
  <c r="AA229" i="6"/>
  <c r="AT228" i="6"/>
  <c r="AS228" i="6"/>
  <c r="AR228" i="6"/>
  <c r="AQ228" i="6"/>
  <c r="AP228" i="6"/>
  <c r="AO228" i="6"/>
  <c r="AN228" i="6"/>
  <c r="AM228" i="6"/>
  <c r="AL228" i="6"/>
  <c r="AK228" i="6"/>
  <c r="AJ228" i="6"/>
  <c r="AI228" i="6"/>
  <c r="AH228" i="6"/>
  <c r="AG228" i="6"/>
  <c r="AF228" i="6"/>
  <c r="AE228" i="6"/>
  <c r="AD228" i="6"/>
  <c r="AC228" i="6"/>
  <c r="AB228" i="6"/>
  <c r="AA228" i="6"/>
  <c r="AT227" i="6"/>
  <c r="AS227" i="6"/>
  <c r="AR227" i="6"/>
  <c r="AQ227" i="6"/>
  <c r="AP227" i="6"/>
  <c r="AO227" i="6"/>
  <c r="AN227" i="6"/>
  <c r="AM227" i="6"/>
  <c r="AL227" i="6"/>
  <c r="AK227" i="6"/>
  <c r="AJ227" i="6"/>
  <c r="AI227" i="6"/>
  <c r="AH227" i="6"/>
  <c r="AG227" i="6"/>
  <c r="AF227" i="6"/>
  <c r="AE227" i="6"/>
  <c r="AD227" i="6"/>
  <c r="AC227" i="6"/>
  <c r="AB227" i="6"/>
  <c r="AA227" i="6"/>
  <c r="AT226" i="6"/>
  <c r="AS226" i="6"/>
  <c r="AR226" i="6"/>
  <c r="AQ226" i="6"/>
  <c r="AP226" i="6"/>
  <c r="AO226" i="6"/>
  <c r="AN226" i="6"/>
  <c r="AM226" i="6"/>
  <c r="AL226" i="6"/>
  <c r="AK226" i="6"/>
  <c r="AJ226" i="6"/>
  <c r="AI226" i="6"/>
  <c r="AH226" i="6"/>
  <c r="AG226" i="6"/>
  <c r="AF226" i="6"/>
  <c r="AE226" i="6"/>
  <c r="AD226" i="6"/>
  <c r="AC226" i="6"/>
  <c r="AB226" i="6"/>
  <c r="AA226" i="6"/>
  <c r="AT225" i="6"/>
  <c r="AS225" i="6"/>
  <c r="AR225" i="6"/>
  <c r="AQ225" i="6"/>
  <c r="AP225" i="6"/>
  <c r="AO225" i="6"/>
  <c r="AN225" i="6"/>
  <c r="AM225" i="6"/>
  <c r="AL225" i="6"/>
  <c r="AK225" i="6"/>
  <c r="AJ225" i="6"/>
  <c r="AI225" i="6"/>
  <c r="AH225" i="6"/>
  <c r="AG225" i="6"/>
  <c r="AF225" i="6"/>
  <c r="AE225" i="6"/>
  <c r="AD225" i="6"/>
  <c r="AC225" i="6"/>
  <c r="AB225" i="6"/>
  <c r="AA225" i="6"/>
  <c r="AT224" i="6"/>
  <c r="AS224" i="6"/>
  <c r="AR224" i="6"/>
  <c r="AQ224" i="6"/>
  <c r="AP224" i="6"/>
  <c r="AO224" i="6"/>
  <c r="AN224" i="6"/>
  <c r="AM224" i="6"/>
  <c r="AL224" i="6"/>
  <c r="AK224" i="6"/>
  <c r="AJ224" i="6"/>
  <c r="AI224" i="6"/>
  <c r="AH224" i="6"/>
  <c r="AG224" i="6"/>
  <c r="AF224" i="6"/>
  <c r="AE224" i="6"/>
  <c r="AD224" i="6"/>
  <c r="AC224" i="6"/>
  <c r="AB224" i="6"/>
  <c r="AA224" i="6"/>
  <c r="AT223" i="6"/>
  <c r="AS223" i="6"/>
  <c r="AR223" i="6"/>
  <c r="AQ223" i="6"/>
  <c r="AP223" i="6"/>
  <c r="AO223" i="6"/>
  <c r="AN223" i="6"/>
  <c r="AM223" i="6"/>
  <c r="AL223" i="6"/>
  <c r="AK223" i="6"/>
  <c r="AJ223" i="6"/>
  <c r="AI223" i="6"/>
  <c r="AH223" i="6"/>
  <c r="AG223" i="6"/>
  <c r="AF223" i="6"/>
  <c r="AE223" i="6"/>
  <c r="AD223" i="6"/>
  <c r="AC223" i="6"/>
  <c r="AB223" i="6"/>
  <c r="AA223" i="6"/>
  <c r="AT222" i="6"/>
  <c r="AS222" i="6"/>
  <c r="AR222" i="6"/>
  <c r="AQ222" i="6"/>
  <c r="AP222" i="6"/>
  <c r="AO222" i="6"/>
  <c r="AN222" i="6"/>
  <c r="AM222" i="6"/>
  <c r="AL222" i="6"/>
  <c r="AK222" i="6"/>
  <c r="AJ222" i="6"/>
  <c r="AI222" i="6"/>
  <c r="AH222" i="6"/>
  <c r="AG222" i="6"/>
  <c r="AF222" i="6"/>
  <c r="AE222" i="6"/>
  <c r="AD222" i="6"/>
  <c r="AC222" i="6"/>
  <c r="AB222" i="6"/>
  <c r="AA222" i="6"/>
  <c r="AT221" i="6"/>
  <c r="AS221" i="6"/>
  <c r="AR221" i="6"/>
  <c r="AQ221" i="6"/>
  <c r="AP221" i="6"/>
  <c r="AO221" i="6"/>
  <c r="AN221" i="6"/>
  <c r="AM221" i="6"/>
  <c r="AL221" i="6"/>
  <c r="AK221" i="6"/>
  <c r="AJ221" i="6"/>
  <c r="AI221" i="6"/>
  <c r="AH221" i="6"/>
  <c r="AG221" i="6"/>
  <c r="AF221" i="6"/>
  <c r="AE221" i="6"/>
  <c r="AD221" i="6"/>
  <c r="AC221" i="6"/>
  <c r="AB221" i="6"/>
  <c r="AA221" i="6"/>
  <c r="AT220" i="6"/>
  <c r="AS220" i="6"/>
  <c r="AR220" i="6"/>
  <c r="AQ220" i="6"/>
  <c r="AP220" i="6"/>
  <c r="AO220" i="6"/>
  <c r="AN220" i="6"/>
  <c r="AM220" i="6"/>
  <c r="AL220" i="6"/>
  <c r="AK220" i="6"/>
  <c r="AJ220" i="6"/>
  <c r="AI220" i="6"/>
  <c r="AH220" i="6"/>
  <c r="AG220" i="6"/>
  <c r="AF220" i="6"/>
  <c r="AE220" i="6"/>
  <c r="AD220" i="6"/>
  <c r="AC220" i="6"/>
  <c r="AB220" i="6"/>
  <c r="AA220" i="6"/>
  <c r="AT219" i="6"/>
  <c r="AS219" i="6"/>
  <c r="AR219" i="6"/>
  <c r="AQ219" i="6"/>
  <c r="AP219" i="6"/>
  <c r="AO219" i="6"/>
  <c r="AN219" i="6"/>
  <c r="AM219" i="6"/>
  <c r="AL219" i="6"/>
  <c r="AK219" i="6"/>
  <c r="AJ219" i="6"/>
  <c r="AI219" i="6"/>
  <c r="AH219" i="6"/>
  <c r="AG219" i="6"/>
  <c r="AF219" i="6"/>
  <c r="AE219" i="6"/>
  <c r="AD219" i="6"/>
  <c r="AC219" i="6"/>
  <c r="AB219" i="6"/>
  <c r="AA219" i="6"/>
  <c r="AT218" i="6"/>
  <c r="AS218" i="6"/>
  <c r="AR218" i="6"/>
  <c r="AQ218" i="6"/>
  <c r="AP218" i="6"/>
  <c r="AO218" i="6"/>
  <c r="AN218" i="6"/>
  <c r="AM218" i="6"/>
  <c r="AL218" i="6"/>
  <c r="AK218" i="6"/>
  <c r="AJ218" i="6"/>
  <c r="AI218" i="6"/>
  <c r="AH218" i="6"/>
  <c r="AG218" i="6"/>
  <c r="AF218" i="6"/>
  <c r="AE218" i="6"/>
  <c r="AD218" i="6"/>
  <c r="AC218" i="6"/>
  <c r="AB218" i="6"/>
  <c r="AA218" i="6"/>
  <c r="AT217" i="6"/>
  <c r="AS217" i="6"/>
  <c r="AR217" i="6"/>
  <c r="AQ217" i="6"/>
  <c r="AP217" i="6"/>
  <c r="AO217" i="6"/>
  <c r="AN217" i="6"/>
  <c r="AM217" i="6"/>
  <c r="AL217" i="6"/>
  <c r="AK217" i="6"/>
  <c r="AJ217" i="6"/>
  <c r="AI217" i="6"/>
  <c r="AH217" i="6"/>
  <c r="AG217" i="6"/>
  <c r="AF217" i="6"/>
  <c r="AE217" i="6"/>
  <c r="AD217" i="6"/>
  <c r="AC217" i="6"/>
  <c r="AB217" i="6"/>
  <c r="AA217" i="6"/>
  <c r="AT216" i="6"/>
  <c r="AS216" i="6"/>
  <c r="AR216" i="6"/>
  <c r="AQ216" i="6"/>
  <c r="AP216" i="6"/>
  <c r="AO216" i="6"/>
  <c r="AN216" i="6"/>
  <c r="AM216" i="6"/>
  <c r="AL216" i="6"/>
  <c r="AK216" i="6"/>
  <c r="AJ216" i="6"/>
  <c r="AI216" i="6"/>
  <c r="AH216" i="6"/>
  <c r="AG216" i="6"/>
  <c r="AF216" i="6"/>
  <c r="AE216" i="6"/>
  <c r="AD216" i="6"/>
  <c r="AC216" i="6"/>
  <c r="AB216" i="6"/>
  <c r="AA216" i="6"/>
  <c r="AT215" i="6"/>
  <c r="AS215" i="6"/>
  <c r="AR215" i="6"/>
  <c r="AQ215" i="6"/>
  <c r="AP215" i="6"/>
  <c r="AO215" i="6"/>
  <c r="AN215" i="6"/>
  <c r="AM215" i="6"/>
  <c r="AL215" i="6"/>
  <c r="AK215" i="6"/>
  <c r="AJ215" i="6"/>
  <c r="AI215" i="6"/>
  <c r="AH215" i="6"/>
  <c r="AG215" i="6"/>
  <c r="AF215" i="6"/>
  <c r="AE215" i="6"/>
  <c r="AD215" i="6"/>
  <c r="AC215" i="6"/>
  <c r="AB215" i="6"/>
  <c r="AA215" i="6"/>
  <c r="AT214" i="6"/>
  <c r="AS214" i="6"/>
  <c r="AR214" i="6"/>
  <c r="AQ214" i="6"/>
  <c r="AP214" i="6"/>
  <c r="AO214" i="6"/>
  <c r="AN214" i="6"/>
  <c r="AM214" i="6"/>
  <c r="AL214" i="6"/>
  <c r="AK214" i="6"/>
  <c r="AJ214" i="6"/>
  <c r="AI214" i="6"/>
  <c r="AH214" i="6"/>
  <c r="AG214" i="6"/>
  <c r="AF214" i="6"/>
  <c r="AE214" i="6"/>
  <c r="AD214" i="6"/>
  <c r="AC214" i="6"/>
  <c r="AB214" i="6"/>
  <c r="AA214" i="6"/>
  <c r="AT213" i="6"/>
  <c r="AS213" i="6"/>
  <c r="AR213" i="6"/>
  <c r="AQ213" i="6"/>
  <c r="AP213" i="6"/>
  <c r="AO213" i="6"/>
  <c r="AN213" i="6"/>
  <c r="AM213" i="6"/>
  <c r="AL213" i="6"/>
  <c r="AK213" i="6"/>
  <c r="AJ213" i="6"/>
  <c r="AI213" i="6"/>
  <c r="AH213" i="6"/>
  <c r="AG213" i="6"/>
  <c r="AF213" i="6"/>
  <c r="AE213" i="6"/>
  <c r="AD213" i="6"/>
  <c r="AC213" i="6"/>
  <c r="AB213" i="6"/>
  <c r="AA213" i="6"/>
  <c r="AT212" i="6"/>
  <c r="AS212" i="6"/>
  <c r="AR212" i="6"/>
  <c r="AQ212" i="6"/>
  <c r="AP212" i="6"/>
  <c r="AO212" i="6"/>
  <c r="AN212" i="6"/>
  <c r="AM212" i="6"/>
  <c r="AL212" i="6"/>
  <c r="AK212" i="6"/>
  <c r="AJ212" i="6"/>
  <c r="AI212" i="6"/>
  <c r="AH212" i="6"/>
  <c r="AG212" i="6"/>
  <c r="AF212" i="6"/>
  <c r="AE212" i="6"/>
  <c r="AD212" i="6"/>
  <c r="AC212" i="6"/>
  <c r="AB212" i="6"/>
  <c r="AA212" i="6"/>
  <c r="AT211" i="6"/>
  <c r="AS211" i="6"/>
  <c r="AR211" i="6"/>
  <c r="AQ211" i="6"/>
  <c r="AP211" i="6"/>
  <c r="AO211" i="6"/>
  <c r="AN211" i="6"/>
  <c r="AM211" i="6"/>
  <c r="AL211" i="6"/>
  <c r="AK211" i="6"/>
  <c r="AJ211" i="6"/>
  <c r="AI211" i="6"/>
  <c r="AH211" i="6"/>
  <c r="AG211" i="6"/>
  <c r="AF211" i="6"/>
  <c r="AE211" i="6"/>
  <c r="AD211" i="6"/>
  <c r="AC211" i="6"/>
  <c r="AB211" i="6"/>
  <c r="AA211" i="6"/>
  <c r="AT210" i="6"/>
  <c r="AS210" i="6"/>
  <c r="AR210" i="6"/>
  <c r="AQ210" i="6"/>
  <c r="AP210" i="6"/>
  <c r="AO210" i="6"/>
  <c r="AN210" i="6"/>
  <c r="AM210" i="6"/>
  <c r="AL210" i="6"/>
  <c r="AK210" i="6"/>
  <c r="AJ210" i="6"/>
  <c r="AI210" i="6"/>
  <c r="AH210" i="6"/>
  <c r="AG210" i="6"/>
  <c r="AF210" i="6"/>
  <c r="AE210" i="6"/>
  <c r="AD210" i="6"/>
  <c r="AC210" i="6"/>
  <c r="AB210" i="6"/>
  <c r="AA210" i="6"/>
  <c r="AT209" i="6"/>
  <c r="AS209" i="6"/>
  <c r="AR209" i="6"/>
  <c r="AQ209" i="6"/>
  <c r="AP209" i="6"/>
  <c r="AO209" i="6"/>
  <c r="AN209" i="6"/>
  <c r="AM209" i="6"/>
  <c r="AL209" i="6"/>
  <c r="AK209" i="6"/>
  <c r="AJ209" i="6"/>
  <c r="AI209" i="6"/>
  <c r="AH209" i="6"/>
  <c r="AG209" i="6"/>
  <c r="AF209" i="6"/>
  <c r="AE209" i="6"/>
  <c r="AD209" i="6"/>
  <c r="AC209" i="6"/>
  <c r="AB209" i="6"/>
  <c r="AA209" i="6"/>
  <c r="AT208" i="6"/>
  <c r="AS208" i="6"/>
  <c r="AR208" i="6"/>
  <c r="AQ208" i="6"/>
  <c r="AP208" i="6"/>
  <c r="AO208" i="6"/>
  <c r="AN208" i="6"/>
  <c r="AM208" i="6"/>
  <c r="AL208" i="6"/>
  <c r="AK208" i="6"/>
  <c r="AJ208" i="6"/>
  <c r="AI208" i="6"/>
  <c r="AH208" i="6"/>
  <c r="AG208" i="6"/>
  <c r="AF208" i="6"/>
  <c r="AE208" i="6"/>
  <c r="AD208" i="6"/>
  <c r="AC208" i="6"/>
  <c r="AB208" i="6"/>
  <c r="AA208" i="6"/>
  <c r="AT207" i="6"/>
  <c r="AS207" i="6"/>
  <c r="AR207" i="6"/>
  <c r="AQ207" i="6"/>
  <c r="AP207" i="6"/>
  <c r="AO207" i="6"/>
  <c r="AN207" i="6"/>
  <c r="AM207" i="6"/>
  <c r="AL207" i="6"/>
  <c r="AK207" i="6"/>
  <c r="AJ207" i="6"/>
  <c r="AI207" i="6"/>
  <c r="AH207" i="6"/>
  <c r="AG207" i="6"/>
  <c r="AF207" i="6"/>
  <c r="AE207" i="6"/>
  <c r="AD207" i="6"/>
  <c r="AC207" i="6"/>
  <c r="AB207" i="6"/>
  <c r="AA207" i="6"/>
  <c r="AT206" i="6"/>
  <c r="AS206" i="6"/>
  <c r="AR206" i="6"/>
  <c r="AQ206" i="6"/>
  <c r="AP206" i="6"/>
  <c r="AO206" i="6"/>
  <c r="AN206" i="6"/>
  <c r="AM206" i="6"/>
  <c r="AL206" i="6"/>
  <c r="AK206" i="6"/>
  <c r="AJ206" i="6"/>
  <c r="AI206" i="6"/>
  <c r="AH206" i="6"/>
  <c r="AG206" i="6"/>
  <c r="AF206" i="6"/>
  <c r="AE206" i="6"/>
  <c r="AD206" i="6"/>
  <c r="AC206" i="6"/>
  <c r="AB206" i="6"/>
  <c r="AA206" i="6"/>
  <c r="AT205" i="6"/>
  <c r="AS205" i="6"/>
  <c r="AR205" i="6"/>
  <c r="AQ205" i="6"/>
  <c r="AP205" i="6"/>
  <c r="AO205" i="6"/>
  <c r="AN205" i="6"/>
  <c r="AM205" i="6"/>
  <c r="AL205" i="6"/>
  <c r="AK205" i="6"/>
  <c r="AJ205" i="6"/>
  <c r="AI205" i="6"/>
  <c r="AH205" i="6"/>
  <c r="AG205" i="6"/>
  <c r="AF205" i="6"/>
  <c r="AE205" i="6"/>
  <c r="AD205" i="6"/>
  <c r="AC205" i="6"/>
  <c r="AB205" i="6"/>
  <c r="AA205" i="6"/>
  <c r="AT204" i="6"/>
  <c r="AS204" i="6"/>
  <c r="AR204" i="6"/>
  <c r="AQ204" i="6"/>
  <c r="AP204" i="6"/>
  <c r="AO204" i="6"/>
  <c r="AN204" i="6"/>
  <c r="AM204" i="6"/>
  <c r="AL204" i="6"/>
  <c r="AK204" i="6"/>
  <c r="AJ204" i="6"/>
  <c r="AI204" i="6"/>
  <c r="AH204" i="6"/>
  <c r="AG204" i="6"/>
  <c r="AF204" i="6"/>
  <c r="AE204" i="6"/>
  <c r="AD204" i="6"/>
  <c r="AC204" i="6"/>
  <c r="AB204" i="6"/>
  <c r="AA204" i="6"/>
  <c r="AT203" i="6"/>
  <c r="AS203" i="6"/>
  <c r="AR203" i="6"/>
  <c r="AQ203" i="6"/>
  <c r="AP203" i="6"/>
  <c r="AO203" i="6"/>
  <c r="AN203" i="6"/>
  <c r="AM203" i="6"/>
  <c r="AL203" i="6"/>
  <c r="AK203" i="6"/>
  <c r="AJ203" i="6"/>
  <c r="AI203" i="6"/>
  <c r="AH203" i="6"/>
  <c r="AG203" i="6"/>
  <c r="AF203" i="6"/>
  <c r="AE203" i="6"/>
  <c r="AD203" i="6"/>
  <c r="AC203" i="6"/>
  <c r="AB203" i="6"/>
  <c r="AA203" i="6"/>
  <c r="AT202" i="6"/>
  <c r="AS202" i="6"/>
  <c r="AR202" i="6"/>
  <c r="AQ202" i="6"/>
  <c r="AP202" i="6"/>
  <c r="AO202" i="6"/>
  <c r="AN202" i="6"/>
  <c r="AM202" i="6"/>
  <c r="AL202" i="6"/>
  <c r="AK202" i="6"/>
  <c r="AJ202" i="6"/>
  <c r="AI202" i="6"/>
  <c r="AH202" i="6"/>
  <c r="AG202" i="6"/>
  <c r="AF202" i="6"/>
  <c r="AE202" i="6"/>
  <c r="AD202" i="6"/>
  <c r="AC202" i="6"/>
  <c r="AB202" i="6"/>
  <c r="AA202" i="6"/>
  <c r="AT201" i="6"/>
  <c r="AS201" i="6"/>
  <c r="AR201" i="6"/>
  <c r="AQ201" i="6"/>
  <c r="AP201" i="6"/>
  <c r="AO201" i="6"/>
  <c r="AN201" i="6"/>
  <c r="AM201" i="6"/>
  <c r="AL201" i="6"/>
  <c r="AK201" i="6"/>
  <c r="AJ201" i="6"/>
  <c r="AI201" i="6"/>
  <c r="AH201" i="6"/>
  <c r="AG201" i="6"/>
  <c r="AF201" i="6"/>
  <c r="AE201" i="6"/>
  <c r="AD201" i="6"/>
  <c r="AC201" i="6"/>
  <c r="AB201" i="6"/>
  <c r="AA201" i="6"/>
  <c r="AT200" i="6"/>
  <c r="AS200" i="6"/>
  <c r="AR200" i="6"/>
  <c r="AQ200" i="6"/>
  <c r="AP200" i="6"/>
  <c r="AO200" i="6"/>
  <c r="AN200" i="6"/>
  <c r="AM200" i="6"/>
  <c r="AL200" i="6"/>
  <c r="AK200" i="6"/>
  <c r="AJ200" i="6"/>
  <c r="AI200" i="6"/>
  <c r="AH200" i="6"/>
  <c r="AG200" i="6"/>
  <c r="AF200" i="6"/>
  <c r="AE200" i="6"/>
  <c r="AD200" i="6"/>
  <c r="AC200" i="6"/>
  <c r="AB200" i="6"/>
  <c r="AA200" i="6"/>
  <c r="AT199" i="6"/>
  <c r="AS199" i="6"/>
  <c r="AR199" i="6"/>
  <c r="AQ199" i="6"/>
  <c r="AP199" i="6"/>
  <c r="AO199" i="6"/>
  <c r="AN199" i="6"/>
  <c r="AM199" i="6"/>
  <c r="AL199" i="6"/>
  <c r="AK199" i="6"/>
  <c r="AJ199" i="6"/>
  <c r="AI199" i="6"/>
  <c r="AH199" i="6"/>
  <c r="AG199" i="6"/>
  <c r="AF199" i="6"/>
  <c r="AE199" i="6"/>
  <c r="AD199" i="6"/>
  <c r="AC199" i="6"/>
  <c r="AB199" i="6"/>
  <c r="AA199" i="6"/>
  <c r="AT198" i="6"/>
  <c r="AS198" i="6"/>
  <c r="AR198" i="6"/>
  <c r="AQ198" i="6"/>
  <c r="AP198" i="6"/>
  <c r="AO198" i="6"/>
  <c r="AN198" i="6"/>
  <c r="AM198" i="6"/>
  <c r="AL198" i="6"/>
  <c r="AK198" i="6"/>
  <c r="AJ198" i="6"/>
  <c r="AI198" i="6"/>
  <c r="AH198" i="6"/>
  <c r="AG198" i="6"/>
  <c r="AF198" i="6"/>
  <c r="AE198" i="6"/>
  <c r="AD198" i="6"/>
  <c r="AC198" i="6"/>
  <c r="AB198" i="6"/>
  <c r="AA198" i="6"/>
  <c r="AT197" i="6"/>
  <c r="AS197" i="6"/>
  <c r="AR197" i="6"/>
  <c r="AQ197" i="6"/>
  <c r="AP197" i="6"/>
  <c r="AO197" i="6"/>
  <c r="AN197" i="6"/>
  <c r="AM197" i="6"/>
  <c r="AL197" i="6"/>
  <c r="AK197" i="6"/>
  <c r="AJ197" i="6"/>
  <c r="AI197" i="6"/>
  <c r="AH197" i="6"/>
  <c r="AG197" i="6"/>
  <c r="AF197" i="6"/>
  <c r="AE197" i="6"/>
  <c r="AD197" i="6"/>
  <c r="AC197" i="6"/>
  <c r="AB197" i="6"/>
  <c r="AA197" i="6"/>
  <c r="AT196" i="6"/>
  <c r="AS196" i="6"/>
  <c r="AR196" i="6"/>
  <c r="AQ196" i="6"/>
  <c r="AP196" i="6"/>
  <c r="AO196" i="6"/>
  <c r="AN196" i="6"/>
  <c r="AM196" i="6"/>
  <c r="AL196" i="6"/>
  <c r="AK196" i="6"/>
  <c r="AJ196" i="6"/>
  <c r="AI196" i="6"/>
  <c r="AH196" i="6"/>
  <c r="AG196" i="6"/>
  <c r="AF196" i="6"/>
  <c r="AE196" i="6"/>
  <c r="AD196" i="6"/>
  <c r="AC196" i="6"/>
  <c r="AB196" i="6"/>
  <c r="AA196" i="6"/>
  <c r="AT195" i="6"/>
  <c r="AS195" i="6"/>
  <c r="AR195" i="6"/>
  <c r="AQ195" i="6"/>
  <c r="AP195" i="6"/>
  <c r="AO195" i="6"/>
  <c r="AN195" i="6"/>
  <c r="AM195" i="6"/>
  <c r="AL195" i="6"/>
  <c r="AK195" i="6"/>
  <c r="AJ195" i="6"/>
  <c r="AI195" i="6"/>
  <c r="AH195" i="6"/>
  <c r="AG195" i="6"/>
  <c r="AF195" i="6"/>
  <c r="AE195" i="6"/>
  <c r="AD195" i="6"/>
  <c r="AC195" i="6"/>
  <c r="AB195" i="6"/>
  <c r="AA195" i="6"/>
  <c r="AT194" i="6"/>
  <c r="AS194" i="6"/>
  <c r="AR194" i="6"/>
  <c r="AQ194" i="6"/>
  <c r="AP194" i="6"/>
  <c r="AO194" i="6"/>
  <c r="AN194" i="6"/>
  <c r="AM194" i="6"/>
  <c r="AL194" i="6"/>
  <c r="AK194" i="6"/>
  <c r="AJ194" i="6"/>
  <c r="AI194" i="6"/>
  <c r="AH194" i="6"/>
  <c r="AG194" i="6"/>
  <c r="AF194" i="6"/>
  <c r="AE194" i="6"/>
  <c r="AD194" i="6"/>
  <c r="AC194" i="6"/>
  <c r="AB194" i="6"/>
  <c r="AA194" i="6"/>
  <c r="AT193" i="6"/>
  <c r="AS193" i="6"/>
  <c r="AR193" i="6"/>
  <c r="AQ193" i="6"/>
  <c r="AP193" i="6"/>
  <c r="AO193" i="6"/>
  <c r="AN193" i="6"/>
  <c r="AM193" i="6"/>
  <c r="AL193" i="6"/>
  <c r="AK193" i="6"/>
  <c r="AJ193" i="6"/>
  <c r="AI193" i="6"/>
  <c r="AH193" i="6"/>
  <c r="AG193" i="6"/>
  <c r="AF193" i="6"/>
  <c r="AE193" i="6"/>
  <c r="AD193" i="6"/>
  <c r="AC193" i="6"/>
  <c r="AB193" i="6"/>
  <c r="AA193" i="6"/>
  <c r="AT192" i="6"/>
  <c r="AS192" i="6"/>
  <c r="AR192" i="6"/>
  <c r="AQ192" i="6"/>
  <c r="AP192" i="6"/>
  <c r="AO192" i="6"/>
  <c r="AN192" i="6"/>
  <c r="AM192" i="6"/>
  <c r="AL192" i="6"/>
  <c r="AK192" i="6"/>
  <c r="AJ192" i="6"/>
  <c r="AI192" i="6"/>
  <c r="AH192" i="6"/>
  <c r="AG192" i="6"/>
  <c r="AF192" i="6"/>
  <c r="AE192" i="6"/>
  <c r="AD192" i="6"/>
  <c r="AC192" i="6"/>
  <c r="AB192" i="6"/>
  <c r="AA192" i="6"/>
  <c r="AT191" i="6"/>
  <c r="AS191" i="6"/>
  <c r="AR191" i="6"/>
  <c r="AQ191" i="6"/>
  <c r="AP191" i="6"/>
  <c r="AO191" i="6"/>
  <c r="AN191" i="6"/>
  <c r="AM191" i="6"/>
  <c r="AL191" i="6"/>
  <c r="AK191" i="6"/>
  <c r="AJ191" i="6"/>
  <c r="AI191" i="6"/>
  <c r="AH191" i="6"/>
  <c r="AG191" i="6"/>
  <c r="AF191" i="6"/>
  <c r="AE191" i="6"/>
  <c r="AD191" i="6"/>
  <c r="AC191" i="6"/>
  <c r="AB191" i="6"/>
  <c r="AA191" i="6"/>
  <c r="AT190" i="6"/>
  <c r="AS190" i="6"/>
  <c r="AR190" i="6"/>
  <c r="AQ190" i="6"/>
  <c r="AP190" i="6"/>
  <c r="AO190" i="6"/>
  <c r="AN190" i="6"/>
  <c r="AM190" i="6"/>
  <c r="AL190" i="6"/>
  <c r="AK190" i="6"/>
  <c r="AJ190" i="6"/>
  <c r="AI190" i="6"/>
  <c r="AH190" i="6"/>
  <c r="AG190" i="6"/>
  <c r="AF190" i="6"/>
  <c r="AE190" i="6"/>
  <c r="AD190" i="6"/>
  <c r="AC190" i="6"/>
  <c r="AB190" i="6"/>
  <c r="AA190" i="6"/>
  <c r="AT189" i="6"/>
  <c r="AS189" i="6"/>
  <c r="AR189" i="6"/>
  <c r="AQ189" i="6"/>
  <c r="AP189" i="6"/>
  <c r="AO189" i="6"/>
  <c r="AN189" i="6"/>
  <c r="AM189" i="6"/>
  <c r="AL189" i="6"/>
  <c r="AK189" i="6"/>
  <c r="AJ189" i="6"/>
  <c r="AI189" i="6"/>
  <c r="AH189" i="6"/>
  <c r="AG189" i="6"/>
  <c r="AF189" i="6"/>
  <c r="AE189" i="6"/>
  <c r="AD189" i="6"/>
  <c r="AC189" i="6"/>
  <c r="AB189" i="6"/>
  <c r="AA189" i="6"/>
  <c r="AT188" i="6"/>
  <c r="AS188" i="6"/>
  <c r="AR188" i="6"/>
  <c r="AQ188" i="6"/>
  <c r="AP188" i="6"/>
  <c r="AO188" i="6"/>
  <c r="AN188" i="6"/>
  <c r="AM188" i="6"/>
  <c r="AL188" i="6"/>
  <c r="AK188" i="6"/>
  <c r="AJ188" i="6"/>
  <c r="AI188" i="6"/>
  <c r="AH188" i="6"/>
  <c r="AG188" i="6"/>
  <c r="AF188" i="6"/>
  <c r="AE188" i="6"/>
  <c r="AD188" i="6"/>
  <c r="AC188" i="6"/>
  <c r="AB188" i="6"/>
  <c r="AA188" i="6"/>
  <c r="AT187" i="6"/>
  <c r="AS187" i="6"/>
  <c r="AR187" i="6"/>
  <c r="AQ187" i="6"/>
  <c r="AP187" i="6"/>
  <c r="AO187" i="6"/>
  <c r="AN187" i="6"/>
  <c r="AM187" i="6"/>
  <c r="AL187" i="6"/>
  <c r="AK187" i="6"/>
  <c r="AJ187" i="6"/>
  <c r="AI187" i="6"/>
  <c r="AH187" i="6"/>
  <c r="AG187" i="6"/>
  <c r="AF187" i="6"/>
  <c r="AE187" i="6"/>
  <c r="AD187" i="6"/>
  <c r="AC187" i="6"/>
  <c r="AB187" i="6"/>
  <c r="AA187" i="6"/>
  <c r="AT186" i="6"/>
  <c r="AS186" i="6"/>
  <c r="AR186" i="6"/>
  <c r="AQ186" i="6"/>
  <c r="AP186" i="6"/>
  <c r="AO186" i="6"/>
  <c r="AN186" i="6"/>
  <c r="AM186" i="6"/>
  <c r="AL186" i="6"/>
  <c r="AK186" i="6"/>
  <c r="AJ186" i="6"/>
  <c r="AI186" i="6"/>
  <c r="AH186" i="6"/>
  <c r="AG186" i="6"/>
  <c r="AF186" i="6"/>
  <c r="AE186" i="6"/>
  <c r="AD186" i="6"/>
  <c r="AC186" i="6"/>
  <c r="AB186" i="6"/>
  <c r="AA186" i="6"/>
  <c r="AT185" i="6"/>
  <c r="AS185" i="6"/>
  <c r="AR185" i="6"/>
  <c r="AQ185" i="6"/>
  <c r="AP185" i="6"/>
  <c r="AO185" i="6"/>
  <c r="AN185" i="6"/>
  <c r="AM185" i="6"/>
  <c r="AL185" i="6"/>
  <c r="AK185" i="6"/>
  <c r="AJ185" i="6"/>
  <c r="AI185" i="6"/>
  <c r="AH185" i="6"/>
  <c r="AG185" i="6"/>
  <c r="AF185" i="6"/>
  <c r="AE185" i="6"/>
  <c r="AD185" i="6"/>
  <c r="AC185" i="6"/>
  <c r="AB185" i="6"/>
  <c r="AA185" i="6"/>
  <c r="AT184" i="6"/>
  <c r="AS184" i="6"/>
  <c r="AR184" i="6"/>
  <c r="AQ184" i="6"/>
  <c r="AP184" i="6"/>
  <c r="AO184" i="6"/>
  <c r="AN184" i="6"/>
  <c r="AM184" i="6"/>
  <c r="AL184" i="6"/>
  <c r="AK184" i="6"/>
  <c r="AJ184" i="6"/>
  <c r="AI184" i="6"/>
  <c r="AH184" i="6"/>
  <c r="AG184" i="6"/>
  <c r="AF184" i="6"/>
  <c r="AE184" i="6"/>
  <c r="AD184" i="6"/>
  <c r="AC184" i="6"/>
  <c r="AB184" i="6"/>
  <c r="AA184" i="6"/>
  <c r="AT183" i="6"/>
  <c r="AS183" i="6"/>
  <c r="AR183" i="6"/>
  <c r="AQ183" i="6"/>
  <c r="AP183" i="6"/>
  <c r="AO183" i="6"/>
  <c r="AN183" i="6"/>
  <c r="AM183" i="6"/>
  <c r="AL183" i="6"/>
  <c r="AK183" i="6"/>
  <c r="AJ183" i="6"/>
  <c r="AI183" i="6"/>
  <c r="AH183" i="6"/>
  <c r="AG183" i="6"/>
  <c r="AF183" i="6"/>
  <c r="AE183" i="6"/>
  <c r="AD183" i="6"/>
  <c r="AC183" i="6"/>
  <c r="AB183" i="6"/>
  <c r="AA183" i="6"/>
  <c r="AT182" i="6"/>
  <c r="AS182" i="6"/>
  <c r="AR182" i="6"/>
  <c r="AQ182" i="6"/>
  <c r="AP182" i="6"/>
  <c r="AO182" i="6"/>
  <c r="AN182" i="6"/>
  <c r="AM182" i="6"/>
  <c r="AL182" i="6"/>
  <c r="AK182" i="6"/>
  <c r="AJ182" i="6"/>
  <c r="AI182" i="6"/>
  <c r="AH182" i="6"/>
  <c r="AG182" i="6"/>
  <c r="AF182" i="6"/>
  <c r="AE182" i="6"/>
  <c r="AD182" i="6"/>
  <c r="AC182" i="6"/>
  <c r="AB182" i="6"/>
  <c r="AA182" i="6"/>
  <c r="AT181" i="6"/>
  <c r="AS181" i="6"/>
  <c r="AR181" i="6"/>
  <c r="AQ181" i="6"/>
  <c r="AP181" i="6"/>
  <c r="AO181" i="6"/>
  <c r="AN181" i="6"/>
  <c r="AM181" i="6"/>
  <c r="AL181" i="6"/>
  <c r="AK181" i="6"/>
  <c r="AJ181" i="6"/>
  <c r="AI181" i="6"/>
  <c r="AH181" i="6"/>
  <c r="AG181" i="6"/>
  <c r="AF181" i="6"/>
  <c r="AE181" i="6"/>
  <c r="AD181" i="6"/>
  <c r="AC181" i="6"/>
  <c r="AB181" i="6"/>
  <c r="AA181" i="6"/>
  <c r="AT180" i="6"/>
  <c r="AS180" i="6"/>
  <c r="AR180" i="6"/>
  <c r="AQ180" i="6"/>
  <c r="AP180" i="6"/>
  <c r="AO180" i="6"/>
  <c r="AN180" i="6"/>
  <c r="AM180" i="6"/>
  <c r="AL180" i="6"/>
  <c r="AK180" i="6"/>
  <c r="AJ180" i="6"/>
  <c r="AI180" i="6"/>
  <c r="AH180" i="6"/>
  <c r="AG180" i="6"/>
  <c r="AF180" i="6"/>
  <c r="AE180" i="6"/>
  <c r="AD180" i="6"/>
  <c r="AC180" i="6"/>
  <c r="AB180" i="6"/>
  <c r="AA180" i="6"/>
  <c r="AT179" i="6"/>
  <c r="AS179" i="6"/>
  <c r="AR179" i="6"/>
  <c r="AQ179" i="6"/>
  <c r="AP179" i="6"/>
  <c r="AO179" i="6"/>
  <c r="AN179" i="6"/>
  <c r="AM179" i="6"/>
  <c r="AL179" i="6"/>
  <c r="AK179" i="6"/>
  <c r="AJ179" i="6"/>
  <c r="AI179" i="6"/>
  <c r="AH179" i="6"/>
  <c r="AG179" i="6"/>
  <c r="AF179" i="6"/>
  <c r="AE179" i="6"/>
  <c r="AD179" i="6"/>
  <c r="AC179" i="6"/>
  <c r="AB179" i="6"/>
  <c r="AA179" i="6"/>
  <c r="AT178" i="6"/>
  <c r="AS178" i="6"/>
  <c r="AR178" i="6"/>
  <c r="AQ178" i="6"/>
  <c r="AP178" i="6"/>
  <c r="AO178" i="6"/>
  <c r="AN178" i="6"/>
  <c r="AM178" i="6"/>
  <c r="AL178" i="6"/>
  <c r="AK178" i="6"/>
  <c r="AJ178" i="6"/>
  <c r="AI178" i="6"/>
  <c r="AH178" i="6"/>
  <c r="AG178" i="6"/>
  <c r="AF178" i="6"/>
  <c r="AE178" i="6"/>
  <c r="AD178" i="6"/>
  <c r="AC178" i="6"/>
  <c r="AB178" i="6"/>
  <c r="AA178" i="6"/>
  <c r="AT177" i="6"/>
  <c r="AS177" i="6"/>
  <c r="AR177" i="6"/>
  <c r="AQ177" i="6"/>
  <c r="AP177" i="6"/>
  <c r="AO177" i="6"/>
  <c r="AN177" i="6"/>
  <c r="AM177" i="6"/>
  <c r="AL177" i="6"/>
  <c r="AK177" i="6"/>
  <c r="AJ177" i="6"/>
  <c r="AI177" i="6"/>
  <c r="AH177" i="6"/>
  <c r="AG177" i="6"/>
  <c r="AF177" i="6"/>
  <c r="AE177" i="6"/>
  <c r="AD177" i="6"/>
  <c r="AC177" i="6"/>
  <c r="AB177" i="6"/>
  <c r="AA177" i="6"/>
  <c r="AT176" i="6"/>
  <c r="AS176" i="6"/>
  <c r="AR176" i="6"/>
  <c r="AQ176" i="6"/>
  <c r="AP176" i="6"/>
  <c r="AO176" i="6"/>
  <c r="AN176" i="6"/>
  <c r="AM176" i="6"/>
  <c r="AL176" i="6"/>
  <c r="AK176" i="6"/>
  <c r="AJ176" i="6"/>
  <c r="AI176" i="6"/>
  <c r="AH176" i="6"/>
  <c r="AG176" i="6"/>
  <c r="AF176" i="6"/>
  <c r="AE176" i="6"/>
  <c r="AD176" i="6"/>
  <c r="AC176" i="6"/>
  <c r="AB176" i="6"/>
  <c r="AA176" i="6"/>
  <c r="AT175" i="6"/>
  <c r="AS175" i="6"/>
  <c r="AR175" i="6"/>
  <c r="AQ175" i="6"/>
  <c r="AP175" i="6"/>
  <c r="AO175" i="6"/>
  <c r="AN175" i="6"/>
  <c r="AM175" i="6"/>
  <c r="AL175" i="6"/>
  <c r="AK175" i="6"/>
  <c r="AJ175" i="6"/>
  <c r="AI175" i="6"/>
  <c r="AH175" i="6"/>
  <c r="AG175" i="6"/>
  <c r="AF175" i="6"/>
  <c r="AE175" i="6"/>
  <c r="AD175" i="6"/>
  <c r="AC175" i="6"/>
  <c r="AB175" i="6"/>
  <c r="AA175" i="6"/>
  <c r="AT174" i="6"/>
  <c r="AS174" i="6"/>
  <c r="AR174" i="6"/>
  <c r="AQ174" i="6"/>
  <c r="AP174" i="6"/>
  <c r="AO174" i="6"/>
  <c r="AN174" i="6"/>
  <c r="AM174" i="6"/>
  <c r="AL174" i="6"/>
  <c r="AK174" i="6"/>
  <c r="AJ174" i="6"/>
  <c r="AI174" i="6"/>
  <c r="AH174" i="6"/>
  <c r="AG174" i="6"/>
  <c r="AF174" i="6"/>
  <c r="AE174" i="6"/>
  <c r="AD174" i="6"/>
  <c r="AC174" i="6"/>
  <c r="AB174" i="6"/>
  <c r="AA174" i="6"/>
  <c r="AT173" i="6"/>
  <c r="AS173" i="6"/>
  <c r="AR173" i="6"/>
  <c r="AQ173" i="6"/>
  <c r="AP173" i="6"/>
  <c r="AO173" i="6"/>
  <c r="AN173" i="6"/>
  <c r="AM173" i="6"/>
  <c r="AL173" i="6"/>
  <c r="AK173" i="6"/>
  <c r="AJ173" i="6"/>
  <c r="AI173" i="6"/>
  <c r="AH173" i="6"/>
  <c r="AG173" i="6"/>
  <c r="AF173" i="6"/>
  <c r="AE173" i="6"/>
  <c r="AD173" i="6"/>
  <c r="AC173" i="6"/>
  <c r="AB173" i="6"/>
  <c r="AA173" i="6"/>
  <c r="AT172" i="6"/>
  <c r="AS172" i="6"/>
  <c r="AR172" i="6"/>
  <c r="AQ172" i="6"/>
  <c r="AP172" i="6"/>
  <c r="AO172" i="6"/>
  <c r="AN172" i="6"/>
  <c r="AM172" i="6"/>
  <c r="AL172" i="6"/>
  <c r="AK172" i="6"/>
  <c r="AJ172" i="6"/>
  <c r="AI172" i="6"/>
  <c r="AH172" i="6"/>
  <c r="AG172" i="6"/>
  <c r="AF172" i="6"/>
  <c r="AE172" i="6"/>
  <c r="AD172" i="6"/>
  <c r="AC172" i="6"/>
  <c r="AB172" i="6"/>
  <c r="AA172" i="6"/>
  <c r="AT171" i="6"/>
  <c r="AS171" i="6"/>
  <c r="AR171" i="6"/>
  <c r="AQ171" i="6"/>
  <c r="AP171" i="6"/>
  <c r="AO171" i="6"/>
  <c r="AN171" i="6"/>
  <c r="AM171" i="6"/>
  <c r="AL171" i="6"/>
  <c r="AK171" i="6"/>
  <c r="AJ171" i="6"/>
  <c r="AI171" i="6"/>
  <c r="AH171" i="6"/>
  <c r="AG171" i="6"/>
  <c r="AF171" i="6"/>
  <c r="AE171" i="6"/>
  <c r="AD171" i="6"/>
  <c r="AC171" i="6"/>
  <c r="AB171" i="6"/>
  <c r="AA171" i="6"/>
  <c r="AT170" i="6"/>
  <c r="AS170" i="6"/>
  <c r="AR170" i="6"/>
  <c r="AQ170" i="6"/>
  <c r="AP170" i="6"/>
  <c r="AO170" i="6"/>
  <c r="AN170" i="6"/>
  <c r="AM170" i="6"/>
  <c r="AL170" i="6"/>
  <c r="AK170" i="6"/>
  <c r="AJ170" i="6"/>
  <c r="AI170" i="6"/>
  <c r="AH170" i="6"/>
  <c r="AG170" i="6"/>
  <c r="AF170" i="6"/>
  <c r="AE170" i="6"/>
  <c r="AD170" i="6"/>
  <c r="AC170" i="6"/>
  <c r="AB170" i="6"/>
  <c r="AA170" i="6"/>
  <c r="AT169" i="6"/>
  <c r="AS169" i="6"/>
  <c r="AR169" i="6"/>
  <c r="AQ169" i="6"/>
  <c r="AP169" i="6"/>
  <c r="AO169" i="6"/>
  <c r="AN169" i="6"/>
  <c r="AM169" i="6"/>
  <c r="AL169" i="6"/>
  <c r="AK169" i="6"/>
  <c r="AJ169" i="6"/>
  <c r="AI169" i="6"/>
  <c r="AH169" i="6"/>
  <c r="AG169" i="6"/>
  <c r="AF169" i="6"/>
  <c r="AE169" i="6"/>
  <c r="AD169" i="6"/>
  <c r="AC169" i="6"/>
  <c r="AB169" i="6"/>
  <c r="AA169" i="6"/>
  <c r="AT168" i="6"/>
  <c r="AS168" i="6"/>
  <c r="AR168" i="6"/>
  <c r="AQ168" i="6"/>
  <c r="AP168" i="6"/>
  <c r="AO168" i="6"/>
  <c r="AN168" i="6"/>
  <c r="AM168" i="6"/>
  <c r="AL168" i="6"/>
  <c r="AK168" i="6"/>
  <c r="AJ168" i="6"/>
  <c r="AI168" i="6"/>
  <c r="AH168" i="6"/>
  <c r="AG168" i="6"/>
  <c r="AF168" i="6"/>
  <c r="AE168" i="6"/>
  <c r="AD168" i="6"/>
  <c r="AC168" i="6"/>
  <c r="AB168" i="6"/>
  <c r="AA168" i="6"/>
  <c r="AT167" i="6"/>
  <c r="AS167" i="6"/>
  <c r="AR167" i="6"/>
  <c r="AQ167" i="6"/>
  <c r="AP167" i="6"/>
  <c r="AO167" i="6"/>
  <c r="AN167" i="6"/>
  <c r="AM167" i="6"/>
  <c r="AL167" i="6"/>
  <c r="AK167" i="6"/>
  <c r="AJ167" i="6"/>
  <c r="AI167" i="6"/>
  <c r="AH167" i="6"/>
  <c r="AG167" i="6"/>
  <c r="AF167" i="6"/>
  <c r="AE167" i="6"/>
  <c r="AD167" i="6"/>
  <c r="AC167" i="6"/>
  <c r="AB167" i="6"/>
  <c r="AA167" i="6"/>
  <c r="AT166" i="6"/>
  <c r="AS166" i="6"/>
  <c r="AR166" i="6"/>
  <c r="AQ166" i="6"/>
  <c r="AP166" i="6"/>
  <c r="AO166" i="6"/>
  <c r="AN166" i="6"/>
  <c r="AM166" i="6"/>
  <c r="AL166" i="6"/>
  <c r="AK166" i="6"/>
  <c r="AJ166" i="6"/>
  <c r="AI166" i="6"/>
  <c r="AH166" i="6"/>
  <c r="AG166" i="6"/>
  <c r="AF166" i="6"/>
  <c r="AE166" i="6"/>
  <c r="AD166" i="6"/>
  <c r="AC166" i="6"/>
  <c r="AB166" i="6"/>
  <c r="AA166" i="6"/>
  <c r="AT165" i="6"/>
  <c r="AS165" i="6"/>
  <c r="AR165" i="6"/>
  <c r="AQ165" i="6"/>
  <c r="AP165" i="6"/>
  <c r="AO165" i="6"/>
  <c r="AN165" i="6"/>
  <c r="AM165" i="6"/>
  <c r="AL165" i="6"/>
  <c r="AK165" i="6"/>
  <c r="AJ165" i="6"/>
  <c r="AI165" i="6"/>
  <c r="AH165" i="6"/>
  <c r="AG165" i="6"/>
  <c r="AF165" i="6"/>
  <c r="AE165" i="6"/>
  <c r="AD165" i="6"/>
  <c r="AC165" i="6"/>
  <c r="AB165" i="6"/>
  <c r="AA165" i="6"/>
  <c r="AT164" i="6"/>
  <c r="AS164" i="6"/>
  <c r="AR164" i="6"/>
  <c r="AQ164" i="6"/>
  <c r="AP164" i="6"/>
  <c r="AO164" i="6"/>
  <c r="AN164" i="6"/>
  <c r="AM164" i="6"/>
  <c r="AL164" i="6"/>
  <c r="AK164" i="6"/>
  <c r="AJ164" i="6"/>
  <c r="AI164" i="6"/>
  <c r="AH164" i="6"/>
  <c r="AG164" i="6"/>
  <c r="AF164" i="6"/>
  <c r="AE164" i="6"/>
  <c r="AD164" i="6"/>
  <c r="AC164" i="6"/>
  <c r="AB164" i="6"/>
  <c r="AA164" i="6"/>
  <c r="AT163" i="6"/>
  <c r="AS163" i="6"/>
  <c r="AR163" i="6"/>
  <c r="AQ163" i="6"/>
  <c r="AP163" i="6"/>
  <c r="AO163" i="6"/>
  <c r="AN163" i="6"/>
  <c r="AM163" i="6"/>
  <c r="AL163" i="6"/>
  <c r="AK163" i="6"/>
  <c r="AJ163" i="6"/>
  <c r="AI163" i="6"/>
  <c r="AH163" i="6"/>
  <c r="AG163" i="6"/>
  <c r="AF163" i="6"/>
  <c r="AE163" i="6"/>
  <c r="AD163" i="6"/>
  <c r="AC163" i="6"/>
  <c r="AB163" i="6"/>
  <c r="AA163" i="6"/>
  <c r="AT162" i="6"/>
  <c r="AS162" i="6"/>
  <c r="AR162" i="6"/>
  <c r="AQ162" i="6"/>
  <c r="AP162" i="6"/>
  <c r="AO162" i="6"/>
  <c r="AN162" i="6"/>
  <c r="AM162" i="6"/>
  <c r="AL162" i="6"/>
  <c r="AK162" i="6"/>
  <c r="AJ162" i="6"/>
  <c r="AI162" i="6"/>
  <c r="AH162" i="6"/>
  <c r="AG162" i="6"/>
  <c r="AF162" i="6"/>
  <c r="AE162" i="6"/>
  <c r="AD162" i="6"/>
  <c r="AC162" i="6"/>
  <c r="AB162" i="6"/>
  <c r="AA162" i="6"/>
  <c r="AT161" i="6"/>
  <c r="AS161" i="6"/>
  <c r="AR161" i="6"/>
  <c r="AQ161" i="6"/>
  <c r="AP161" i="6"/>
  <c r="AO161" i="6"/>
  <c r="AN161" i="6"/>
  <c r="AM161" i="6"/>
  <c r="AL161" i="6"/>
  <c r="AK161" i="6"/>
  <c r="AJ161" i="6"/>
  <c r="AI161" i="6"/>
  <c r="AH161" i="6"/>
  <c r="AG161" i="6"/>
  <c r="AF161" i="6"/>
  <c r="AE161" i="6"/>
  <c r="AD161" i="6"/>
  <c r="AC161" i="6"/>
  <c r="AB161" i="6"/>
  <c r="AA161" i="6"/>
  <c r="AT160" i="6"/>
  <c r="AS160" i="6"/>
  <c r="AR160" i="6"/>
  <c r="AQ160" i="6"/>
  <c r="AP160" i="6"/>
  <c r="AO160" i="6"/>
  <c r="AN160" i="6"/>
  <c r="AM160" i="6"/>
  <c r="AL160" i="6"/>
  <c r="AK160" i="6"/>
  <c r="AJ160" i="6"/>
  <c r="AI160" i="6"/>
  <c r="AH160" i="6"/>
  <c r="AG160" i="6"/>
  <c r="AF160" i="6"/>
  <c r="AE160" i="6"/>
  <c r="AD160" i="6"/>
  <c r="AC160" i="6"/>
  <c r="AB160" i="6"/>
  <c r="AA160" i="6"/>
  <c r="AT159" i="6"/>
  <c r="AS159" i="6"/>
  <c r="AR159" i="6"/>
  <c r="AQ159" i="6"/>
  <c r="AP159" i="6"/>
  <c r="AO159" i="6"/>
  <c r="AN159" i="6"/>
  <c r="AM159" i="6"/>
  <c r="AL159" i="6"/>
  <c r="AK159" i="6"/>
  <c r="AJ159" i="6"/>
  <c r="AI159" i="6"/>
  <c r="AH159" i="6"/>
  <c r="AG159" i="6"/>
  <c r="AF159" i="6"/>
  <c r="AE159" i="6"/>
  <c r="AD159" i="6"/>
  <c r="AC159" i="6"/>
  <c r="AB159" i="6"/>
  <c r="AA159" i="6"/>
  <c r="AT158" i="6"/>
  <c r="AS158" i="6"/>
  <c r="AR158" i="6"/>
  <c r="AQ158" i="6"/>
  <c r="AP158" i="6"/>
  <c r="AO158" i="6"/>
  <c r="AN158" i="6"/>
  <c r="AM158" i="6"/>
  <c r="AL158" i="6"/>
  <c r="AK158" i="6"/>
  <c r="AJ158" i="6"/>
  <c r="AI158" i="6"/>
  <c r="AH158" i="6"/>
  <c r="AG158" i="6"/>
  <c r="AF158" i="6"/>
  <c r="AE158" i="6"/>
  <c r="AD158" i="6"/>
  <c r="AC158" i="6"/>
  <c r="AB158" i="6"/>
  <c r="AA158" i="6"/>
  <c r="AT157" i="6"/>
  <c r="AS157" i="6"/>
  <c r="AR157" i="6"/>
  <c r="AQ157" i="6"/>
  <c r="AP157" i="6"/>
  <c r="AO157" i="6"/>
  <c r="AN157" i="6"/>
  <c r="AM157" i="6"/>
  <c r="AL157" i="6"/>
  <c r="AK157" i="6"/>
  <c r="AJ157" i="6"/>
  <c r="AI157" i="6"/>
  <c r="AH157" i="6"/>
  <c r="AG157" i="6"/>
  <c r="AF157" i="6"/>
  <c r="AE157" i="6"/>
  <c r="AD157" i="6"/>
  <c r="AC157" i="6"/>
  <c r="AB157" i="6"/>
  <c r="AA157" i="6"/>
  <c r="AT156" i="6"/>
  <c r="AS156" i="6"/>
  <c r="AR156" i="6"/>
  <c r="AQ156" i="6"/>
  <c r="AP156" i="6"/>
  <c r="AO156" i="6"/>
  <c r="AN156" i="6"/>
  <c r="AM156" i="6"/>
  <c r="AL156" i="6"/>
  <c r="AK156" i="6"/>
  <c r="AJ156" i="6"/>
  <c r="AI156" i="6"/>
  <c r="AH156" i="6"/>
  <c r="AG156" i="6"/>
  <c r="AF156" i="6"/>
  <c r="AE156" i="6"/>
  <c r="AD156" i="6"/>
  <c r="AC156" i="6"/>
  <c r="AB156" i="6"/>
  <c r="AA156" i="6"/>
  <c r="AT155" i="6"/>
  <c r="AS155" i="6"/>
  <c r="AR155" i="6"/>
  <c r="AQ155" i="6"/>
  <c r="AP155" i="6"/>
  <c r="AO155" i="6"/>
  <c r="AN155" i="6"/>
  <c r="AM155" i="6"/>
  <c r="AL155" i="6"/>
  <c r="AK155" i="6"/>
  <c r="AJ155" i="6"/>
  <c r="AI155" i="6"/>
  <c r="AH155" i="6"/>
  <c r="AG155" i="6"/>
  <c r="AF155" i="6"/>
  <c r="AE155" i="6"/>
  <c r="AD155" i="6"/>
  <c r="AC155" i="6"/>
  <c r="AB155" i="6"/>
  <c r="AA155" i="6"/>
  <c r="AT154" i="6"/>
  <c r="AS154" i="6"/>
  <c r="AR154" i="6"/>
  <c r="AQ154" i="6"/>
  <c r="AP154" i="6"/>
  <c r="AO154" i="6"/>
  <c r="AN154" i="6"/>
  <c r="AM154" i="6"/>
  <c r="AL154" i="6"/>
  <c r="AK154" i="6"/>
  <c r="AJ154" i="6"/>
  <c r="AI154" i="6"/>
  <c r="AH154" i="6"/>
  <c r="AG154" i="6"/>
  <c r="AF154" i="6"/>
  <c r="AE154" i="6"/>
  <c r="AD154" i="6"/>
  <c r="AC154" i="6"/>
  <c r="AB154" i="6"/>
  <c r="AA154" i="6"/>
  <c r="AT153" i="6"/>
  <c r="AS153" i="6"/>
  <c r="AR153" i="6"/>
  <c r="AQ153" i="6"/>
  <c r="AP153" i="6"/>
  <c r="AO153" i="6"/>
  <c r="AN153" i="6"/>
  <c r="AM153" i="6"/>
  <c r="AL153" i="6"/>
  <c r="AK153" i="6"/>
  <c r="AJ153" i="6"/>
  <c r="AI153" i="6"/>
  <c r="AH153" i="6"/>
  <c r="AG153" i="6"/>
  <c r="AF153" i="6"/>
  <c r="AE153" i="6"/>
  <c r="AD153" i="6"/>
  <c r="AC153" i="6"/>
  <c r="AB153" i="6"/>
  <c r="AA153" i="6"/>
  <c r="AT152" i="6"/>
  <c r="AS152" i="6"/>
  <c r="AR152" i="6"/>
  <c r="AQ152" i="6"/>
  <c r="AP152" i="6"/>
  <c r="AO152" i="6"/>
  <c r="AN152" i="6"/>
  <c r="AM152" i="6"/>
  <c r="AL152" i="6"/>
  <c r="AK152" i="6"/>
  <c r="AJ152" i="6"/>
  <c r="AI152" i="6"/>
  <c r="AH152" i="6"/>
  <c r="AG152" i="6"/>
  <c r="AF152" i="6"/>
  <c r="AE152" i="6"/>
  <c r="AD152" i="6"/>
  <c r="AC152" i="6"/>
  <c r="AB152" i="6"/>
  <c r="AA152" i="6"/>
  <c r="AT151" i="6"/>
  <c r="AS151" i="6"/>
  <c r="AR151" i="6"/>
  <c r="AQ151" i="6"/>
  <c r="AP151" i="6"/>
  <c r="AO151" i="6"/>
  <c r="AN151" i="6"/>
  <c r="AM151" i="6"/>
  <c r="AL151" i="6"/>
  <c r="AK151" i="6"/>
  <c r="AJ151" i="6"/>
  <c r="AI151" i="6"/>
  <c r="AH151" i="6"/>
  <c r="AG151" i="6"/>
  <c r="AF151" i="6"/>
  <c r="AE151" i="6"/>
  <c r="AD151" i="6"/>
  <c r="AC151" i="6"/>
  <c r="AB151" i="6"/>
  <c r="AA151" i="6"/>
  <c r="AT150" i="6"/>
  <c r="AS150" i="6"/>
  <c r="AR150" i="6"/>
  <c r="AQ150" i="6"/>
  <c r="AP150" i="6"/>
  <c r="AO150" i="6"/>
  <c r="AN150" i="6"/>
  <c r="AM150" i="6"/>
  <c r="AL150" i="6"/>
  <c r="AK150" i="6"/>
  <c r="AJ150" i="6"/>
  <c r="AI150" i="6"/>
  <c r="AH150" i="6"/>
  <c r="AG150" i="6"/>
  <c r="AF150" i="6"/>
  <c r="AE150" i="6"/>
  <c r="AD150" i="6"/>
  <c r="AC150" i="6"/>
  <c r="AB150" i="6"/>
  <c r="AA150" i="6"/>
  <c r="AT149" i="6"/>
  <c r="AS149" i="6"/>
  <c r="AR149" i="6"/>
  <c r="AQ149" i="6"/>
  <c r="AP149" i="6"/>
  <c r="AO149" i="6"/>
  <c r="AN149" i="6"/>
  <c r="AM149" i="6"/>
  <c r="AL149" i="6"/>
  <c r="AK149" i="6"/>
  <c r="AJ149" i="6"/>
  <c r="AI149" i="6"/>
  <c r="AH149" i="6"/>
  <c r="AG149" i="6"/>
  <c r="AF149" i="6"/>
  <c r="AE149" i="6"/>
  <c r="AD149" i="6"/>
  <c r="AC149" i="6"/>
  <c r="AB149" i="6"/>
  <c r="AA149" i="6"/>
  <c r="AT148" i="6"/>
  <c r="AS148" i="6"/>
  <c r="AR148" i="6"/>
  <c r="AQ148" i="6"/>
  <c r="AP148" i="6"/>
  <c r="AO148" i="6"/>
  <c r="AN148" i="6"/>
  <c r="AM148" i="6"/>
  <c r="AL148" i="6"/>
  <c r="AK148" i="6"/>
  <c r="AJ148" i="6"/>
  <c r="AI148" i="6"/>
  <c r="AH148" i="6"/>
  <c r="AG148" i="6"/>
  <c r="AF148" i="6"/>
  <c r="AE148" i="6"/>
  <c r="AD148" i="6"/>
  <c r="AC148" i="6"/>
  <c r="AB148" i="6"/>
  <c r="AA148" i="6"/>
  <c r="AT147" i="6"/>
  <c r="AS147" i="6"/>
  <c r="AR147" i="6"/>
  <c r="AQ147" i="6"/>
  <c r="AP147" i="6"/>
  <c r="AO147" i="6"/>
  <c r="AN147" i="6"/>
  <c r="AM147" i="6"/>
  <c r="AL147" i="6"/>
  <c r="AK147" i="6"/>
  <c r="AJ147" i="6"/>
  <c r="AI147" i="6"/>
  <c r="AH147" i="6"/>
  <c r="AG147" i="6"/>
  <c r="AF147" i="6"/>
  <c r="AE147" i="6"/>
  <c r="AD147" i="6"/>
  <c r="AC147" i="6"/>
  <c r="AB147" i="6"/>
  <c r="AA147" i="6"/>
  <c r="AT146" i="6"/>
  <c r="AS146" i="6"/>
  <c r="AR146" i="6"/>
  <c r="AQ146" i="6"/>
  <c r="AP146" i="6"/>
  <c r="AO146" i="6"/>
  <c r="AN146" i="6"/>
  <c r="AM146" i="6"/>
  <c r="AL146" i="6"/>
  <c r="AK146" i="6"/>
  <c r="AJ146" i="6"/>
  <c r="AI146" i="6"/>
  <c r="AH146" i="6"/>
  <c r="AG146" i="6"/>
  <c r="AF146" i="6"/>
  <c r="AE146" i="6"/>
  <c r="AD146" i="6"/>
  <c r="AC146" i="6"/>
  <c r="AB146" i="6"/>
  <c r="AA146" i="6"/>
  <c r="AT145" i="6"/>
  <c r="AS145" i="6"/>
  <c r="AR145" i="6"/>
  <c r="AQ145" i="6"/>
  <c r="AP145" i="6"/>
  <c r="AO145" i="6"/>
  <c r="AN145" i="6"/>
  <c r="AM145" i="6"/>
  <c r="AL145" i="6"/>
  <c r="AK145" i="6"/>
  <c r="AJ145" i="6"/>
  <c r="AI145" i="6"/>
  <c r="AH145" i="6"/>
  <c r="AG145" i="6"/>
  <c r="AF145" i="6"/>
  <c r="AE145" i="6"/>
  <c r="AD145" i="6"/>
  <c r="AC145" i="6"/>
  <c r="AB145" i="6"/>
  <c r="AA145" i="6"/>
  <c r="AT144" i="6"/>
  <c r="AS144" i="6"/>
  <c r="AR144" i="6"/>
  <c r="AQ144" i="6"/>
  <c r="AP144" i="6"/>
  <c r="AO144" i="6"/>
  <c r="AN144" i="6"/>
  <c r="AM144" i="6"/>
  <c r="AL144" i="6"/>
  <c r="AK144" i="6"/>
  <c r="AJ144" i="6"/>
  <c r="AI144" i="6"/>
  <c r="AH144" i="6"/>
  <c r="AG144" i="6"/>
  <c r="AF144" i="6"/>
  <c r="AE144" i="6"/>
  <c r="AD144" i="6"/>
  <c r="AC144" i="6"/>
  <c r="AB144" i="6"/>
  <c r="AA144" i="6"/>
  <c r="AT143" i="6"/>
  <c r="AS143" i="6"/>
  <c r="AR143" i="6"/>
  <c r="AQ143" i="6"/>
  <c r="AP143" i="6"/>
  <c r="AO143" i="6"/>
  <c r="AN143" i="6"/>
  <c r="AM143" i="6"/>
  <c r="AL143" i="6"/>
  <c r="AK143" i="6"/>
  <c r="AJ143" i="6"/>
  <c r="AI143" i="6"/>
  <c r="AH143" i="6"/>
  <c r="AG143" i="6"/>
  <c r="AF143" i="6"/>
  <c r="AE143" i="6"/>
  <c r="AD143" i="6"/>
  <c r="AC143" i="6"/>
  <c r="AB143" i="6"/>
  <c r="AA143" i="6"/>
  <c r="AT142" i="6"/>
  <c r="AS142" i="6"/>
  <c r="AR142" i="6"/>
  <c r="AQ142" i="6"/>
  <c r="AP142" i="6"/>
  <c r="AO142" i="6"/>
  <c r="AN142" i="6"/>
  <c r="AM142" i="6"/>
  <c r="AL142" i="6"/>
  <c r="AK142" i="6"/>
  <c r="AJ142" i="6"/>
  <c r="AI142" i="6"/>
  <c r="AH142" i="6"/>
  <c r="AG142" i="6"/>
  <c r="AF142" i="6"/>
  <c r="AE142" i="6"/>
  <c r="AD142" i="6"/>
  <c r="AC142" i="6"/>
  <c r="AB142" i="6"/>
  <c r="AA142" i="6"/>
  <c r="AT141" i="6"/>
  <c r="AS141" i="6"/>
  <c r="AR141" i="6"/>
  <c r="AQ141" i="6"/>
  <c r="AP141" i="6"/>
  <c r="AO141" i="6"/>
  <c r="AN141" i="6"/>
  <c r="AM141" i="6"/>
  <c r="AL141" i="6"/>
  <c r="AK141" i="6"/>
  <c r="AJ141" i="6"/>
  <c r="AI141" i="6"/>
  <c r="AH141" i="6"/>
  <c r="AG141" i="6"/>
  <c r="AF141" i="6"/>
  <c r="AE141" i="6"/>
  <c r="AD141" i="6"/>
  <c r="AC141" i="6"/>
  <c r="AB141" i="6"/>
  <c r="AA141" i="6"/>
  <c r="AT140" i="6"/>
  <c r="AS140" i="6"/>
  <c r="AR140" i="6"/>
  <c r="AQ140" i="6"/>
  <c r="AP140" i="6"/>
  <c r="AO140" i="6"/>
  <c r="AN140" i="6"/>
  <c r="AM140" i="6"/>
  <c r="AL140" i="6"/>
  <c r="AK140" i="6"/>
  <c r="AJ140" i="6"/>
  <c r="AI140" i="6"/>
  <c r="AH140" i="6"/>
  <c r="AG140" i="6"/>
  <c r="AF140" i="6"/>
  <c r="AE140" i="6"/>
  <c r="AD140" i="6"/>
  <c r="AC140" i="6"/>
  <c r="AB140" i="6"/>
  <c r="AA140" i="6"/>
  <c r="AT139" i="6"/>
  <c r="AS139" i="6"/>
  <c r="AR139" i="6"/>
  <c r="AQ139" i="6"/>
  <c r="AP139" i="6"/>
  <c r="AO139" i="6"/>
  <c r="AN139" i="6"/>
  <c r="AM139" i="6"/>
  <c r="AL139" i="6"/>
  <c r="AK139" i="6"/>
  <c r="AJ139" i="6"/>
  <c r="AI139" i="6"/>
  <c r="AH139" i="6"/>
  <c r="AG139" i="6"/>
  <c r="AF139" i="6"/>
  <c r="AE139" i="6"/>
  <c r="AD139" i="6"/>
  <c r="AC139" i="6"/>
  <c r="AB139" i="6"/>
  <c r="AA139" i="6"/>
  <c r="AT138" i="6"/>
  <c r="AS138" i="6"/>
  <c r="AR138" i="6"/>
  <c r="AQ138" i="6"/>
  <c r="AP138" i="6"/>
  <c r="AO138" i="6"/>
  <c r="AN138" i="6"/>
  <c r="AM138" i="6"/>
  <c r="AL138" i="6"/>
  <c r="AK138" i="6"/>
  <c r="AJ138" i="6"/>
  <c r="AI138" i="6"/>
  <c r="AH138" i="6"/>
  <c r="AG138" i="6"/>
  <c r="AF138" i="6"/>
  <c r="AE138" i="6"/>
  <c r="AD138" i="6"/>
  <c r="AC138" i="6"/>
  <c r="AB138" i="6"/>
  <c r="AA138" i="6"/>
  <c r="AT137" i="6"/>
  <c r="AS137" i="6"/>
  <c r="AR137" i="6"/>
  <c r="AQ137" i="6"/>
  <c r="AP137" i="6"/>
  <c r="AO137" i="6"/>
  <c r="AN137" i="6"/>
  <c r="AM137" i="6"/>
  <c r="AL137" i="6"/>
  <c r="AK137" i="6"/>
  <c r="AJ137" i="6"/>
  <c r="AI137" i="6"/>
  <c r="AH137" i="6"/>
  <c r="AG137" i="6"/>
  <c r="AF137" i="6"/>
  <c r="AE137" i="6"/>
  <c r="AD137" i="6"/>
  <c r="AC137" i="6"/>
  <c r="AB137" i="6"/>
  <c r="AA137" i="6"/>
  <c r="AT136" i="6"/>
  <c r="AS136" i="6"/>
  <c r="AR136" i="6"/>
  <c r="AQ136" i="6"/>
  <c r="AP136" i="6"/>
  <c r="AO136" i="6"/>
  <c r="AN136" i="6"/>
  <c r="AM136" i="6"/>
  <c r="AL136" i="6"/>
  <c r="AK136" i="6"/>
  <c r="AJ136" i="6"/>
  <c r="AI136" i="6"/>
  <c r="AH136" i="6"/>
  <c r="AG136" i="6"/>
  <c r="AF136" i="6"/>
  <c r="AE136" i="6"/>
  <c r="AD136" i="6"/>
  <c r="AC136" i="6"/>
  <c r="AB136" i="6"/>
  <c r="AA136" i="6"/>
  <c r="AT135" i="6"/>
  <c r="AS135" i="6"/>
  <c r="AR135" i="6"/>
  <c r="AQ135" i="6"/>
  <c r="AP135" i="6"/>
  <c r="AO135" i="6"/>
  <c r="AN135" i="6"/>
  <c r="AM135" i="6"/>
  <c r="AL135" i="6"/>
  <c r="AK135" i="6"/>
  <c r="AJ135" i="6"/>
  <c r="AI135" i="6"/>
  <c r="AH135" i="6"/>
  <c r="AG135" i="6"/>
  <c r="AF135" i="6"/>
  <c r="AE135" i="6"/>
  <c r="AD135" i="6"/>
  <c r="AC135" i="6"/>
  <c r="AB135" i="6"/>
  <c r="AA135" i="6"/>
  <c r="AT134" i="6"/>
  <c r="AS134" i="6"/>
  <c r="AR134" i="6"/>
  <c r="AQ134" i="6"/>
  <c r="AP134" i="6"/>
  <c r="AO134" i="6"/>
  <c r="AN134" i="6"/>
  <c r="AM134" i="6"/>
  <c r="AL134" i="6"/>
  <c r="AK134" i="6"/>
  <c r="AJ134" i="6"/>
  <c r="AI134" i="6"/>
  <c r="AH134" i="6"/>
  <c r="AG134" i="6"/>
  <c r="AF134" i="6"/>
  <c r="AE134" i="6"/>
  <c r="AD134" i="6"/>
  <c r="AC134" i="6"/>
  <c r="AB134" i="6"/>
  <c r="AA134" i="6"/>
  <c r="AT133" i="6"/>
  <c r="AS133" i="6"/>
  <c r="AR133" i="6"/>
  <c r="AQ133" i="6"/>
  <c r="AP133" i="6"/>
  <c r="AO133" i="6"/>
  <c r="AN133" i="6"/>
  <c r="AM133" i="6"/>
  <c r="AL133" i="6"/>
  <c r="AK133" i="6"/>
  <c r="AJ133" i="6"/>
  <c r="AI133" i="6"/>
  <c r="AH133" i="6"/>
  <c r="AG133" i="6"/>
  <c r="AF133" i="6"/>
  <c r="AE133" i="6"/>
  <c r="AD133" i="6"/>
  <c r="AC133" i="6"/>
  <c r="AB133" i="6"/>
  <c r="AA133" i="6"/>
  <c r="AT132" i="6"/>
  <c r="AS132" i="6"/>
  <c r="AR132" i="6"/>
  <c r="AQ132" i="6"/>
  <c r="AP132" i="6"/>
  <c r="AO132" i="6"/>
  <c r="AN132" i="6"/>
  <c r="AM132" i="6"/>
  <c r="AL132" i="6"/>
  <c r="AK132" i="6"/>
  <c r="AJ132" i="6"/>
  <c r="AI132" i="6"/>
  <c r="AH132" i="6"/>
  <c r="AG132" i="6"/>
  <c r="AF132" i="6"/>
  <c r="AE132" i="6"/>
  <c r="AD132" i="6"/>
  <c r="AC132" i="6"/>
  <c r="AB132" i="6"/>
  <c r="AA132" i="6"/>
  <c r="AT131" i="6"/>
  <c r="AS131" i="6"/>
  <c r="AR131" i="6"/>
  <c r="AQ131" i="6"/>
  <c r="AP131" i="6"/>
  <c r="AO131" i="6"/>
  <c r="AN131" i="6"/>
  <c r="AM131" i="6"/>
  <c r="AL131" i="6"/>
  <c r="AK131" i="6"/>
  <c r="AJ131" i="6"/>
  <c r="AI131" i="6"/>
  <c r="AH131" i="6"/>
  <c r="AG131" i="6"/>
  <c r="AF131" i="6"/>
  <c r="AE131" i="6"/>
  <c r="AD131" i="6"/>
  <c r="AC131" i="6"/>
  <c r="AB131" i="6"/>
  <c r="AA131" i="6"/>
  <c r="AT130" i="6"/>
  <c r="AS130" i="6"/>
  <c r="AR130" i="6"/>
  <c r="AQ130" i="6"/>
  <c r="AP130" i="6"/>
  <c r="AO130" i="6"/>
  <c r="AN130" i="6"/>
  <c r="AM130" i="6"/>
  <c r="AL130" i="6"/>
  <c r="AK130" i="6"/>
  <c r="AJ130" i="6"/>
  <c r="AI130" i="6"/>
  <c r="AH130" i="6"/>
  <c r="AG130" i="6"/>
  <c r="AF130" i="6"/>
  <c r="AE130" i="6"/>
  <c r="AD130" i="6"/>
  <c r="AC130" i="6"/>
  <c r="AB130" i="6"/>
  <c r="AA130" i="6"/>
  <c r="AT129" i="6"/>
  <c r="AS129" i="6"/>
  <c r="AR129" i="6"/>
  <c r="AQ129" i="6"/>
  <c r="AP129" i="6"/>
  <c r="AO129" i="6"/>
  <c r="AN129" i="6"/>
  <c r="AM129" i="6"/>
  <c r="AL129" i="6"/>
  <c r="AK129" i="6"/>
  <c r="AJ129" i="6"/>
  <c r="AI129" i="6"/>
  <c r="AH129" i="6"/>
  <c r="AG129" i="6"/>
  <c r="AF129" i="6"/>
  <c r="AE129" i="6"/>
  <c r="AD129" i="6"/>
  <c r="AC129" i="6"/>
  <c r="AB129" i="6"/>
  <c r="AA129" i="6"/>
  <c r="AT128" i="6"/>
  <c r="AS128" i="6"/>
  <c r="AR128" i="6"/>
  <c r="AQ128" i="6"/>
  <c r="AP128" i="6"/>
  <c r="AO128" i="6"/>
  <c r="AN128" i="6"/>
  <c r="AM128" i="6"/>
  <c r="AL128" i="6"/>
  <c r="AK128" i="6"/>
  <c r="AJ128" i="6"/>
  <c r="AI128" i="6"/>
  <c r="AH128" i="6"/>
  <c r="AG128" i="6"/>
  <c r="AF128" i="6"/>
  <c r="AE128" i="6"/>
  <c r="AD128" i="6"/>
  <c r="AC128" i="6"/>
  <c r="AB128" i="6"/>
  <c r="AA128" i="6"/>
  <c r="AT127" i="6"/>
  <c r="AS127" i="6"/>
  <c r="AR127" i="6"/>
  <c r="AQ127" i="6"/>
  <c r="AP127" i="6"/>
  <c r="AO127" i="6"/>
  <c r="AN127" i="6"/>
  <c r="AM127" i="6"/>
  <c r="AL127" i="6"/>
  <c r="AK127" i="6"/>
  <c r="AJ127" i="6"/>
  <c r="AI127" i="6"/>
  <c r="AH127" i="6"/>
  <c r="AG127" i="6"/>
  <c r="AF127" i="6"/>
  <c r="AE127" i="6"/>
  <c r="AD127" i="6"/>
  <c r="AC127" i="6"/>
  <c r="AB127" i="6"/>
  <c r="AA127" i="6"/>
  <c r="AT126" i="6"/>
  <c r="AS126" i="6"/>
  <c r="AR126" i="6"/>
  <c r="AQ126" i="6"/>
  <c r="AP126" i="6"/>
  <c r="AO126" i="6"/>
  <c r="AN126" i="6"/>
  <c r="AM126" i="6"/>
  <c r="AL126" i="6"/>
  <c r="AK126" i="6"/>
  <c r="AJ126" i="6"/>
  <c r="AI126" i="6"/>
  <c r="AH126" i="6"/>
  <c r="AG126" i="6"/>
  <c r="AF126" i="6"/>
  <c r="AE126" i="6"/>
  <c r="AD126" i="6"/>
  <c r="AC126" i="6"/>
  <c r="AB126" i="6"/>
  <c r="AA126" i="6"/>
  <c r="AT125" i="6"/>
  <c r="AS125" i="6"/>
  <c r="AR125" i="6"/>
  <c r="AQ125" i="6"/>
  <c r="AP125" i="6"/>
  <c r="AO125" i="6"/>
  <c r="AN125" i="6"/>
  <c r="AM125" i="6"/>
  <c r="AL125" i="6"/>
  <c r="AK125" i="6"/>
  <c r="AJ125" i="6"/>
  <c r="AI125" i="6"/>
  <c r="AH125" i="6"/>
  <c r="AG125" i="6"/>
  <c r="AF125" i="6"/>
  <c r="AE125" i="6"/>
  <c r="AD125" i="6"/>
  <c r="AC125" i="6"/>
  <c r="AB125" i="6"/>
  <c r="AA125" i="6"/>
  <c r="AT124" i="6"/>
  <c r="AS124" i="6"/>
  <c r="AR124" i="6"/>
  <c r="AQ124" i="6"/>
  <c r="AP124" i="6"/>
  <c r="AO124" i="6"/>
  <c r="AN124" i="6"/>
  <c r="AM124" i="6"/>
  <c r="AL124" i="6"/>
  <c r="AK124" i="6"/>
  <c r="AJ124" i="6"/>
  <c r="AI124" i="6"/>
  <c r="AH124" i="6"/>
  <c r="AG124" i="6"/>
  <c r="AF124" i="6"/>
  <c r="AE124" i="6"/>
  <c r="AD124" i="6"/>
  <c r="AC124" i="6"/>
  <c r="AB124" i="6"/>
  <c r="AA124" i="6"/>
  <c r="AT123" i="6"/>
  <c r="AS123" i="6"/>
  <c r="AR123" i="6"/>
  <c r="AQ123" i="6"/>
  <c r="AP123" i="6"/>
  <c r="AO123" i="6"/>
  <c r="AN123" i="6"/>
  <c r="AM123" i="6"/>
  <c r="AL123" i="6"/>
  <c r="AK123" i="6"/>
  <c r="AJ123" i="6"/>
  <c r="AI123" i="6"/>
  <c r="AH123" i="6"/>
  <c r="AG123" i="6"/>
  <c r="AF123" i="6"/>
  <c r="AE123" i="6"/>
  <c r="AD123" i="6"/>
  <c r="AC123" i="6"/>
  <c r="AB123" i="6"/>
  <c r="AA123" i="6"/>
  <c r="AT122" i="6"/>
  <c r="AS122" i="6"/>
  <c r="AR122" i="6"/>
  <c r="AQ122" i="6"/>
  <c r="AP122" i="6"/>
  <c r="AO122" i="6"/>
  <c r="AN122" i="6"/>
  <c r="AM122" i="6"/>
  <c r="AL122" i="6"/>
  <c r="AK122" i="6"/>
  <c r="AJ122" i="6"/>
  <c r="AI122" i="6"/>
  <c r="AH122" i="6"/>
  <c r="AG122" i="6"/>
  <c r="AF122" i="6"/>
  <c r="AE122" i="6"/>
  <c r="AD122" i="6"/>
  <c r="AC122" i="6"/>
  <c r="AB122" i="6"/>
  <c r="AA122" i="6"/>
  <c r="AT121" i="6"/>
  <c r="AS121" i="6"/>
  <c r="AR121" i="6"/>
  <c r="AQ121" i="6"/>
  <c r="AP121" i="6"/>
  <c r="AO121" i="6"/>
  <c r="AN121" i="6"/>
  <c r="AM121" i="6"/>
  <c r="AL121" i="6"/>
  <c r="AK121" i="6"/>
  <c r="AJ121" i="6"/>
  <c r="AI121" i="6"/>
  <c r="AH121" i="6"/>
  <c r="AG121" i="6"/>
  <c r="AF121" i="6"/>
  <c r="AE121" i="6"/>
  <c r="AD121" i="6"/>
  <c r="AC121" i="6"/>
  <c r="AB121" i="6"/>
  <c r="AA121" i="6"/>
  <c r="AT120" i="6"/>
  <c r="AS120" i="6"/>
  <c r="AR120" i="6"/>
  <c r="AQ120" i="6"/>
  <c r="AP120" i="6"/>
  <c r="AO120" i="6"/>
  <c r="AN120" i="6"/>
  <c r="AM120" i="6"/>
  <c r="AL120" i="6"/>
  <c r="AK120" i="6"/>
  <c r="AJ120" i="6"/>
  <c r="AI120" i="6"/>
  <c r="AH120" i="6"/>
  <c r="AG120" i="6"/>
  <c r="AF120" i="6"/>
  <c r="AE120" i="6"/>
  <c r="AD120" i="6"/>
  <c r="AC120" i="6"/>
  <c r="AB120" i="6"/>
  <c r="AA120" i="6"/>
  <c r="AT119" i="6"/>
  <c r="AS119" i="6"/>
  <c r="AR119" i="6"/>
  <c r="AQ119" i="6"/>
  <c r="AP119" i="6"/>
  <c r="AO119" i="6"/>
  <c r="AN119" i="6"/>
  <c r="AM119" i="6"/>
  <c r="AL119" i="6"/>
  <c r="AK119" i="6"/>
  <c r="AJ119" i="6"/>
  <c r="AI119" i="6"/>
  <c r="AH119" i="6"/>
  <c r="AG119" i="6"/>
  <c r="AF119" i="6"/>
  <c r="AE119" i="6"/>
  <c r="AD119" i="6"/>
  <c r="AC119" i="6"/>
  <c r="AB119" i="6"/>
  <c r="AA119" i="6"/>
  <c r="AT118" i="6"/>
  <c r="AS118" i="6"/>
  <c r="AR118" i="6"/>
  <c r="AQ118" i="6"/>
  <c r="AP118" i="6"/>
  <c r="AO118" i="6"/>
  <c r="AN118" i="6"/>
  <c r="AM118" i="6"/>
  <c r="AL118" i="6"/>
  <c r="AK118" i="6"/>
  <c r="AJ118" i="6"/>
  <c r="AI118" i="6"/>
  <c r="AH118" i="6"/>
  <c r="AG118" i="6"/>
  <c r="AF118" i="6"/>
  <c r="AE118" i="6"/>
  <c r="AD118" i="6"/>
  <c r="AC118" i="6"/>
  <c r="AB118" i="6"/>
  <c r="AA118" i="6"/>
  <c r="AT117" i="6"/>
  <c r="AS117" i="6"/>
  <c r="AR117" i="6"/>
  <c r="AQ117" i="6"/>
  <c r="AP117" i="6"/>
  <c r="AO117" i="6"/>
  <c r="AN117" i="6"/>
  <c r="AM117" i="6"/>
  <c r="AL117" i="6"/>
  <c r="AK117" i="6"/>
  <c r="AJ117" i="6"/>
  <c r="AI117" i="6"/>
  <c r="AH117" i="6"/>
  <c r="AG117" i="6"/>
  <c r="AF117" i="6"/>
  <c r="AE117" i="6"/>
  <c r="AD117" i="6"/>
  <c r="AC117" i="6"/>
  <c r="AB117" i="6"/>
  <c r="AA117" i="6"/>
  <c r="AT116" i="6"/>
  <c r="AS116" i="6"/>
  <c r="AR116" i="6"/>
  <c r="AQ116" i="6"/>
  <c r="AP116" i="6"/>
  <c r="AO116" i="6"/>
  <c r="AN116" i="6"/>
  <c r="AM116" i="6"/>
  <c r="AL116" i="6"/>
  <c r="AK116" i="6"/>
  <c r="AJ116" i="6"/>
  <c r="AI116" i="6"/>
  <c r="AH116" i="6"/>
  <c r="AG116" i="6"/>
  <c r="AF116" i="6"/>
  <c r="AE116" i="6"/>
  <c r="AD116" i="6"/>
  <c r="AC116" i="6"/>
  <c r="AB116" i="6"/>
  <c r="AA116" i="6"/>
  <c r="AT115" i="6"/>
  <c r="AS115" i="6"/>
  <c r="AR115" i="6"/>
  <c r="AQ115" i="6"/>
  <c r="AP115" i="6"/>
  <c r="AO115" i="6"/>
  <c r="AN115" i="6"/>
  <c r="AM115" i="6"/>
  <c r="AL115" i="6"/>
  <c r="AK115" i="6"/>
  <c r="AJ115" i="6"/>
  <c r="AI115" i="6"/>
  <c r="AH115" i="6"/>
  <c r="AG115" i="6"/>
  <c r="AF115" i="6"/>
  <c r="AE115" i="6"/>
  <c r="AD115" i="6"/>
  <c r="AC115" i="6"/>
  <c r="AB115" i="6"/>
  <c r="AA115" i="6"/>
  <c r="AT114" i="6"/>
  <c r="AS114" i="6"/>
  <c r="AR114" i="6"/>
  <c r="AQ114" i="6"/>
  <c r="AP114" i="6"/>
  <c r="AO114" i="6"/>
  <c r="AN114" i="6"/>
  <c r="AM114" i="6"/>
  <c r="AL114" i="6"/>
  <c r="AK114" i="6"/>
  <c r="AJ114" i="6"/>
  <c r="AI114" i="6"/>
  <c r="AH114" i="6"/>
  <c r="AG114" i="6"/>
  <c r="AF114" i="6"/>
  <c r="AE114" i="6"/>
  <c r="AD114" i="6"/>
  <c r="AC114" i="6"/>
  <c r="AB114" i="6"/>
  <c r="AA114" i="6"/>
  <c r="AT113" i="6"/>
  <c r="AS113" i="6"/>
  <c r="AR113" i="6"/>
  <c r="AQ113" i="6"/>
  <c r="AP113" i="6"/>
  <c r="AO113" i="6"/>
  <c r="AN113" i="6"/>
  <c r="AM113" i="6"/>
  <c r="AL113" i="6"/>
  <c r="AK113" i="6"/>
  <c r="AJ113" i="6"/>
  <c r="AI113" i="6"/>
  <c r="AH113" i="6"/>
  <c r="AG113" i="6"/>
  <c r="AF113" i="6"/>
  <c r="AE113" i="6"/>
  <c r="AD113" i="6"/>
  <c r="AC113" i="6"/>
  <c r="AB113" i="6"/>
  <c r="AA113" i="6"/>
  <c r="AT112" i="6"/>
  <c r="AS112" i="6"/>
  <c r="AR112" i="6"/>
  <c r="AQ112" i="6"/>
  <c r="AP112" i="6"/>
  <c r="AO112" i="6"/>
  <c r="AN112" i="6"/>
  <c r="AM112" i="6"/>
  <c r="AL112" i="6"/>
  <c r="AK112" i="6"/>
  <c r="AJ112" i="6"/>
  <c r="AI112" i="6"/>
  <c r="AH112" i="6"/>
  <c r="AG112" i="6"/>
  <c r="AF112" i="6"/>
  <c r="AE112" i="6"/>
  <c r="AD112" i="6"/>
  <c r="AC112" i="6"/>
  <c r="AB112" i="6"/>
  <c r="AA112" i="6"/>
  <c r="AT111" i="6"/>
  <c r="AS111" i="6"/>
  <c r="AR111" i="6"/>
  <c r="AQ111" i="6"/>
  <c r="AP111" i="6"/>
  <c r="AO111" i="6"/>
  <c r="AN111" i="6"/>
  <c r="AM111" i="6"/>
  <c r="AL111" i="6"/>
  <c r="AK111" i="6"/>
  <c r="AJ111" i="6"/>
  <c r="AI111" i="6"/>
  <c r="AH111" i="6"/>
  <c r="AG111" i="6"/>
  <c r="AF111" i="6"/>
  <c r="AE111" i="6"/>
  <c r="AD111" i="6"/>
  <c r="AC111" i="6"/>
  <c r="AB111" i="6"/>
  <c r="AA111" i="6"/>
  <c r="AT110" i="6"/>
  <c r="AS110" i="6"/>
  <c r="AR110" i="6"/>
  <c r="AQ110" i="6"/>
  <c r="AP110" i="6"/>
  <c r="AO110" i="6"/>
  <c r="AN110" i="6"/>
  <c r="AM110" i="6"/>
  <c r="AL110" i="6"/>
  <c r="AK110" i="6"/>
  <c r="AJ110" i="6"/>
  <c r="AI110" i="6"/>
  <c r="AH110" i="6"/>
  <c r="AG110" i="6"/>
  <c r="AF110" i="6"/>
  <c r="AE110" i="6"/>
  <c r="AD110" i="6"/>
  <c r="AC110" i="6"/>
  <c r="AB110" i="6"/>
  <c r="AA110" i="6"/>
  <c r="AT109" i="6"/>
  <c r="AS109" i="6"/>
  <c r="AR109" i="6"/>
  <c r="AQ109" i="6"/>
  <c r="AP109" i="6"/>
  <c r="AO109" i="6"/>
  <c r="AN109" i="6"/>
  <c r="AM109" i="6"/>
  <c r="AL109" i="6"/>
  <c r="AK109" i="6"/>
  <c r="AJ109" i="6"/>
  <c r="AI109" i="6"/>
  <c r="AH109" i="6"/>
  <c r="AG109" i="6"/>
  <c r="AF109" i="6"/>
  <c r="AE109" i="6"/>
  <c r="AD109" i="6"/>
  <c r="AC109" i="6"/>
  <c r="AB109" i="6"/>
  <c r="AA109" i="6"/>
  <c r="AT108" i="6"/>
  <c r="AS108" i="6"/>
  <c r="AR108" i="6"/>
  <c r="AQ108" i="6"/>
  <c r="AP108" i="6"/>
  <c r="AO108" i="6"/>
  <c r="AN108" i="6"/>
  <c r="AM108" i="6"/>
  <c r="AL108" i="6"/>
  <c r="AK108" i="6"/>
  <c r="AJ108" i="6"/>
  <c r="AI108" i="6"/>
  <c r="AH108" i="6"/>
  <c r="AG108" i="6"/>
  <c r="AF108" i="6"/>
  <c r="AE108" i="6"/>
  <c r="AD108" i="6"/>
  <c r="AC108" i="6"/>
  <c r="AB108" i="6"/>
  <c r="AA108" i="6"/>
  <c r="AT107" i="6"/>
  <c r="AS107" i="6"/>
  <c r="AR107" i="6"/>
  <c r="AQ107" i="6"/>
  <c r="AP107" i="6"/>
  <c r="AO107" i="6"/>
  <c r="AN107" i="6"/>
  <c r="AM107" i="6"/>
  <c r="AL107" i="6"/>
  <c r="AK107" i="6"/>
  <c r="AJ107" i="6"/>
  <c r="AI107" i="6"/>
  <c r="AH107" i="6"/>
  <c r="AG107" i="6"/>
  <c r="AF107" i="6"/>
  <c r="AE107" i="6"/>
  <c r="AD107" i="6"/>
  <c r="AC107" i="6"/>
  <c r="AB107" i="6"/>
  <c r="AA107" i="6"/>
  <c r="AT106" i="6"/>
  <c r="AS106" i="6"/>
  <c r="AR106" i="6"/>
  <c r="AQ106" i="6"/>
  <c r="AP106" i="6"/>
  <c r="AO106" i="6"/>
  <c r="AN106" i="6"/>
  <c r="AM106" i="6"/>
  <c r="AL106" i="6"/>
  <c r="AK106" i="6"/>
  <c r="AJ106" i="6"/>
  <c r="AI106" i="6"/>
  <c r="AH106" i="6"/>
  <c r="AG106" i="6"/>
  <c r="AF106" i="6"/>
  <c r="AE106" i="6"/>
  <c r="AD106" i="6"/>
  <c r="AC106" i="6"/>
  <c r="AB106" i="6"/>
  <c r="AA106" i="6"/>
  <c r="AT105" i="6"/>
  <c r="AS105" i="6"/>
  <c r="AR105" i="6"/>
  <c r="AQ105" i="6"/>
  <c r="AP105" i="6"/>
  <c r="AO105" i="6"/>
  <c r="AN105" i="6"/>
  <c r="AM105" i="6"/>
  <c r="AL105" i="6"/>
  <c r="AK105" i="6"/>
  <c r="AJ105" i="6"/>
  <c r="AI105" i="6"/>
  <c r="AH105" i="6"/>
  <c r="AG105" i="6"/>
  <c r="AF105" i="6"/>
  <c r="AE105" i="6"/>
  <c r="AD105" i="6"/>
  <c r="AC105" i="6"/>
  <c r="AB105" i="6"/>
  <c r="AA105" i="6"/>
  <c r="AT104" i="6"/>
  <c r="AS104" i="6"/>
  <c r="AR104" i="6"/>
  <c r="AQ104" i="6"/>
  <c r="AP104" i="6"/>
  <c r="AO104" i="6"/>
  <c r="AN104" i="6"/>
  <c r="AM104" i="6"/>
  <c r="AL104" i="6"/>
  <c r="AK104" i="6"/>
  <c r="AJ104" i="6"/>
  <c r="AI104" i="6"/>
  <c r="AH104" i="6"/>
  <c r="AG104" i="6"/>
  <c r="AF104" i="6"/>
  <c r="AE104" i="6"/>
  <c r="AD104" i="6"/>
  <c r="AC104" i="6"/>
  <c r="AB104" i="6"/>
  <c r="AA104" i="6"/>
  <c r="AT103" i="6"/>
  <c r="AS103" i="6"/>
  <c r="AR103" i="6"/>
  <c r="AQ103" i="6"/>
  <c r="AP103" i="6"/>
  <c r="AO103" i="6"/>
  <c r="AN103" i="6"/>
  <c r="AM103" i="6"/>
  <c r="AL103" i="6"/>
  <c r="AK103" i="6"/>
  <c r="AJ103" i="6"/>
  <c r="AI103" i="6"/>
  <c r="AH103" i="6"/>
  <c r="AG103" i="6"/>
  <c r="AF103" i="6"/>
  <c r="AE103" i="6"/>
  <c r="AD103" i="6"/>
  <c r="AC103" i="6"/>
  <c r="AB103" i="6"/>
  <c r="AA103" i="6"/>
  <c r="AT102" i="6"/>
  <c r="AS102" i="6"/>
  <c r="AR102" i="6"/>
  <c r="AQ102" i="6"/>
  <c r="AP102" i="6"/>
  <c r="AO102" i="6"/>
  <c r="AN102" i="6"/>
  <c r="AM102" i="6"/>
  <c r="AL102" i="6"/>
  <c r="AK102" i="6"/>
  <c r="AJ102" i="6"/>
  <c r="AI102" i="6"/>
  <c r="AH102" i="6"/>
  <c r="AG102" i="6"/>
  <c r="AF102" i="6"/>
  <c r="AE102" i="6"/>
  <c r="AD102" i="6"/>
  <c r="AC102" i="6"/>
  <c r="AB102" i="6"/>
  <c r="AA102" i="6"/>
  <c r="AT101" i="6"/>
  <c r="AS101" i="6"/>
  <c r="AR101" i="6"/>
  <c r="AQ101" i="6"/>
  <c r="AP101" i="6"/>
  <c r="AO101" i="6"/>
  <c r="AN101" i="6"/>
  <c r="AM101" i="6"/>
  <c r="AL101" i="6"/>
  <c r="AK101" i="6"/>
  <c r="AJ101" i="6"/>
  <c r="AI101" i="6"/>
  <c r="AH101" i="6"/>
  <c r="AG101" i="6"/>
  <c r="AF101" i="6"/>
  <c r="AE101" i="6"/>
  <c r="AD101" i="6"/>
  <c r="AC101" i="6"/>
  <c r="AB101" i="6"/>
  <c r="AA101" i="6"/>
  <c r="AT100" i="6"/>
  <c r="AS100" i="6"/>
  <c r="AR100" i="6"/>
  <c r="AQ100" i="6"/>
  <c r="AP100" i="6"/>
  <c r="AO100" i="6"/>
  <c r="AN100" i="6"/>
  <c r="AM100" i="6"/>
  <c r="AL100" i="6"/>
  <c r="AK100" i="6"/>
  <c r="AJ100" i="6"/>
  <c r="AI100" i="6"/>
  <c r="AH100" i="6"/>
  <c r="AG100" i="6"/>
  <c r="AF100" i="6"/>
  <c r="AE100" i="6"/>
  <c r="AD100" i="6"/>
  <c r="AC100" i="6"/>
  <c r="AB100" i="6"/>
  <c r="AA100" i="6"/>
  <c r="AT99" i="6"/>
  <c r="AS99" i="6"/>
  <c r="AR99" i="6"/>
  <c r="AQ99" i="6"/>
  <c r="AP99" i="6"/>
  <c r="AO99" i="6"/>
  <c r="AN99" i="6"/>
  <c r="AM99" i="6"/>
  <c r="AL99" i="6"/>
  <c r="AK99" i="6"/>
  <c r="AJ99" i="6"/>
  <c r="AI99" i="6"/>
  <c r="AH99" i="6"/>
  <c r="AG99" i="6"/>
  <c r="AF99" i="6"/>
  <c r="AE99" i="6"/>
  <c r="AD99" i="6"/>
  <c r="AC99" i="6"/>
  <c r="AB99" i="6"/>
  <c r="AA99" i="6"/>
  <c r="AT98" i="6"/>
  <c r="AS98" i="6"/>
  <c r="AR98" i="6"/>
  <c r="AQ98" i="6"/>
  <c r="AP98" i="6"/>
  <c r="AO98" i="6"/>
  <c r="AN98" i="6"/>
  <c r="AM98" i="6"/>
  <c r="AL98" i="6"/>
  <c r="AK98" i="6"/>
  <c r="AJ98" i="6"/>
  <c r="AI98" i="6"/>
  <c r="AH98" i="6"/>
  <c r="AG98" i="6"/>
  <c r="AF98" i="6"/>
  <c r="AE98" i="6"/>
  <c r="AD98" i="6"/>
  <c r="AC98" i="6"/>
  <c r="AB98" i="6"/>
  <c r="AA98" i="6"/>
  <c r="AT97" i="6"/>
  <c r="AS97" i="6"/>
  <c r="AR97" i="6"/>
  <c r="AQ97" i="6"/>
  <c r="AP97" i="6"/>
  <c r="AO97" i="6"/>
  <c r="AN97" i="6"/>
  <c r="AM97" i="6"/>
  <c r="AL97" i="6"/>
  <c r="AK97" i="6"/>
  <c r="AJ97" i="6"/>
  <c r="AI97" i="6"/>
  <c r="AH97" i="6"/>
  <c r="AG97" i="6"/>
  <c r="AF97" i="6"/>
  <c r="AE97" i="6"/>
  <c r="AD97" i="6"/>
  <c r="AC97" i="6"/>
  <c r="AB97" i="6"/>
  <c r="AA97" i="6"/>
  <c r="AT96" i="6"/>
  <c r="AS96" i="6"/>
  <c r="AR96" i="6"/>
  <c r="AQ96" i="6"/>
  <c r="AP96" i="6"/>
  <c r="AO96" i="6"/>
  <c r="AN96" i="6"/>
  <c r="AM96" i="6"/>
  <c r="AL96" i="6"/>
  <c r="AK96" i="6"/>
  <c r="AJ96" i="6"/>
  <c r="AI96" i="6"/>
  <c r="AH96" i="6"/>
  <c r="AG96" i="6"/>
  <c r="AF96" i="6"/>
  <c r="AE96" i="6"/>
  <c r="AD96" i="6"/>
  <c r="AC96" i="6"/>
  <c r="AB96" i="6"/>
  <c r="AA96" i="6"/>
  <c r="AT95" i="6"/>
  <c r="AS95" i="6"/>
  <c r="AR95" i="6"/>
  <c r="AQ95" i="6"/>
  <c r="AP95" i="6"/>
  <c r="AO95" i="6"/>
  <c r="AN95" i="6"/>
  <c r="AM95" i="6"/>
  <c r="AL95" i="6"/>
  <c r="AK95" i="6"/>
  <c r="AJ95" i="6"/>
  <c r="AI95" i="6"/>
  <c r="AH95" i="6"/>
  <c r="AG95" i="6"/>
  <c r="AF95" i="6"/>
  <c r="AE95" i="6"/>
  <c r="AD95" i="6"/>
  <c r="AC95" i="6"/>
  <c r="AB95" i="6"/>
  <c r="AA95" i="6"/>
  <c r="AT94" i="6"/>
  <c r="AS94" i="6"/>
  <c r="AR94" i="6"/>
  <c r="AQ94" i="6"/>
  <c r="AP94" i="6"/>
  <c r="AO94" i="6"/>
  <c r="AN94" i="6"/>
  <c r="AM94" i="6"/>
  <c r="AL94" i="6"/>
  <c r="AK94" i="6"/>
  <c r="AJ94" i="6"/>
  <c r="AI94" i="6"/>
  <c r="AH94" i="6"/>
  <c r="AG94" i="6"/>
  <c r="AF94" i="6"/>
  <c r="AE94" i="6"/>
  <c r="AD94" i="6"/>
  <c r="AC94" i="6"/>
  <c r="AB94" i="6"/>
  <c r="AA94" i="6"/>
  <c r="AT93" i="6"/>
  <c r="AS93" i="6"/>
  <c r="AR93" i="6"/>
  <c r="AQ93" i="6"/>
  <c r="AP93" i="6"/>
  <c r="AO93" i="6"/>
  <c r="AN93" i="6"/>
  <c r="AM93" i="6"/>
  <c r="AL93" i="6"/>
  <c r="AK93" i="6"/>
  <c r="AJ93" i="6"/>
  <c r="AI93" i="6"/>
  <c r="AH93" i="6"/>
  <c r="AG93" i="6"/>
  <c r="AF93" i="6"/>
  <c r="AE93" i="6"/>
  <c r="AD93" i="6"/>
  <c r="AC93" i="6"/>
  <c r="AB93" i="6"/>
  <c r="AA93" i="6"/>
  <c r="AT92" i="6"/>
  <c r="AS92" i="6"/>
  <c r="AR92" i="6"/>
  <c r="AQ92" i="6"/>
  <c r="AP92" i="6"/>
  <c r="AO92" i="6"/>
  <c r="AN92" i="6"/>
  <c r="AM92" i="6"/>
  <c r="AL92" i="6"/>
  <c r="AK92" i="6"/>
  <c r="AJ92" i="6"/>
  <c r="AI92" i="6"/>
  <c r="AH92" i="6"/>
  <c r="AG92" i="6"/>
  <c r="AF92" i="6"/>
  <c r="AE92" i="6"/>
  <c r="AD92" i="6"/>
  <c r="AC92" i="6"/>
  <c r="AB92" i="6"/>
  <c r="AA92" i="6"/>
  <c r="AT91" i="6"/>
  <c r="AS91" i="6"/>
  <c r="AR91" i="6"/>
  <c r="AQ91" i="6"/>
  <c r="AP91" i="6"/>
  <c r="AO91" i="6"/>
  <c r="AN91" i="6"/>
  <c r="AM91" i="6"/>
  <c r="AL91" i="6"/>
  <c r="AK91" i="6"/>
  <c r="AJ91" i="6"/>
  <c r="AI91" i="6"/>
  <c r="AH91" i="6"/>
  <c r="AG91" i="6"/>
  <c r="AF91" i="6"/>
  <c r="AE91" i="6"/>
  <c r="AD91" i="6"/>
  <c r="AC91" i="6"/>
  <c r="AB91" i="6"/>
  <c r="AA91" i="6"/>
  <c r="AT90" i="6"/>
  <c r="AS90" i="6"/>
  <c r="AR90" i="6"/>
  <c r="AQ90" i="6"/>
  <c r="AP90" i="6"/>
  <c r="AO90" i="6"/>
  <c r="AN90" i="6"/>
  <c r="AM90" i="6"/>
  <c r="AL90" i="6"/>
  <c r="AK90" i="6"/>
  <c r="AJ90" i="6"/>
  <c r="AI90" i="6"/>
  <c r="AH90" i="6"/>
  <c r="AG90" i="6"/>
  <c r="AF90" i="6"/>
  <c r="AE90" i="6"/>
  <c r="AD90" i="6"/>
  <c r="AC90" i="6"/>
  <c r="AB90" i="6"/>
  <c r="AA90" i="6"/>
  <c r="AT89" i="6"/>
  <c r="AS89" i="6"/>
  <c r="AR89" i="6"/>
  <c r="AQ89" i="6"/>
  <c r="AP89" i="6"/>
  <c r="AO89" i="6"/>
  <c r="AN89" i="6"/>
  <c r="AM89" i="6"/>
  <c r="AL89" i="6"/>
  <c r="AK89" i="6"/>
  <c r="AJ89" i="6"/>
  <c r="AI89" i="6"/>
  <c r="AH89" i="6"/>
  <c r="AG89" i="6"/>
  <c r="AF89" i="6"/>
  <c r="AE89" i="6"/>
  <c r="AD89" i="6"/>
  <c r="AC89" i="6"/>
  <c r="AB89" i="6"/>
  <c r="AA89" i="6"/>
  <c r="AT88" i="6"/>
  <c r="AS88" i="6"/>
  <c r="AR88" i="6"/>
  <c r="AQ88" i="6"/>
  <c r="AP88" i="6"/>
  <c r="AO88" i="6"/>
  <c r="AN88" i="6"/>
  <c r="AM88" i="6"/>
  <c r="AL88" i="6"/>
  <c r="AK88" i="6"/>
  <c r="AJ88" i="6"/>
  <c r="AI88" i="6"/>
  <c r="AH88" i="6"/>
  <c r="AG88" i="6"/>
  <c r="AF88" i="6"/>
  <c r="AE88" i="6"/>
  <c r="AD88" i="6"/>
  <c r="AC88" i="6"/>
  <c r="AB88" i="6"/>
  <c r="AA88" i="6"/>
  <c r="AT87" i="6"/>
  <c r="AS87" i="6"/>
  <c r="AR87" i="6"/>
  <c r="AQ87" i="6"/>
  <c r="AP87" i="6"/>
  <c r="AO87" i="6"/>
  <c r="AN87" i="6"/>
  <c r="AM87" i="6"/>
  <c r="AL87" i="6"/>
  <c r="AK87" i="6"/>
  <c r="AJ87" i="6"/>
  <c r="AI87" i="6"/>
  <c r="AH87" i="6"/>
  <c r="AG87" i="6"/>
  <c r="AF87" i="6"/>
  <c r="AE87" i="6"/>
  <c r="AD87" i="6"/>
  <c r="AC87" i="6"/>
  <c r="AB87" i="6"/>
  <c r="AA87" i="6"/>
  <c r="AT86" i="6"/>
  <c r="AS86" i="6"/>
  <c r="AR86" i="6"/>
  <c r="AQ86" i="6"/>
  <c r="AP86" i="6"/>
  <c r="AO86" i="6"/>
  <c r="AN86" i="6"/>
  <c r="AM86" i="6"/>
  <c r="AL86" i="6"/>
  <c r="AK86" i="6"/>
  <c r="AJ86" i="6"/>
  <c r="AI86" i="6"/>
  <c r="AH86" i="6"/>
  <c r="AG86" i="6"/>
  <c r="AF86" i="6"/>
  <c r="AE86" i="6"/>
  <c r="AD86" i="6"/>
  <c r="AC86" i="6"/>
  <c r="AB86" i="6"/>
  <c r="AA86" i="6"/>
  <c r="AT85" i="6"/>
  <c r="AS85" i="6"/>
  <c r="AR85" i="6"/>
  <c r="AQ85" i="6"/>
  <c r="AP85" i="6"/>
  <c r="AO85" i="6"/>
  <c r="AN85" i="6"/>
  <c r="AM85" i="6"/>
  <c r="AL85" i="6"/>
  <c r="AK85" i="6"/>
  <c r="AJ85" i="6"/>
  <c r="AI85" i="6"/>
  <c r="AH85" i="6"/>
  <c r="AG85" i="6"/>
  <c r="AF85" i="6"/>
  <c r="AE85" i="6"/>
  <c r="AD85" i="6"/>
  <c r="AC85" i="6"/>
  <c r="AB85" i="6"/>
  <c r="AA85" i="6"/>
  <c r="AT84" i="6"/>
  <c r="AS84" i="6"/>
  <c r="AR84" i="6"/>
  <c r="AQ84" i="6"/>
  <c r="AP84" i="6"/>
  <c r="AO84" i="6"/>
  <c r="AN84" i="6"/>
  <c r="AM84" i="6"/>
  <c r="AL84" i="6"/>
  <c r="AK84" i="6"/>
  <c r="AJ84" i="6"/>
  <c r="AI84" i="6"/>
  <c r="AH84" i="6"/>
  <c r="AG84" i="6"/>
  <c r="AF84" i="6"/>
  <c r="AE84" i="6"/>
  <c r="AD84" i="6"/>
  <c r="AC84" i="6"/>
  <c r="AB84" i="6"/>
  <c r="AA84" i="6"/>
  <c r="AT83" i="6"/>
  <c r="AS83" i="6"/>
  <c r="AR83" i="6"/>
  <c r="AQ83" i="6"/>
  <c r="AP83" i="6"/>
  <c r="AO83" i="6"/>
  <c r="AN83" i="6"/>
  <c r="AM83" i="6"/>
  <c r="AL83" i="6"/>
  <c r="AK83" i="6"/>
  <c r="AJ83" i="6"/>
  <c r="AI83" i="6"/>
  <c r="AH83" i="6"/>
  <c r="AG83" i="6"/>
  <c r="AF83" i="6"/>
  <c r="AE83" i="6"/>
  <c r="AD83" i="6"/>
  <c r="AC83" i="6"/>
  <c r="AB83" i="6"/>
  <c r="AA83" i="6"/>
  <c r="AT82" i="6"/>
  <c r="AS82" i="6"/>
  <c r="AR82" i="6"/>
  <c r="AQ82" i="6"/>
  <c r="AP82" i="6"/>
  <c r="AO82" i="6"/>
  <c r="AN82" i="6"/>
  <c r="AM82" i="6"/>
  <c r="AL82" i="6"/>
  <c r="AK82" i="6"/>
  <c r="AJ82" i="6"/>
  <c r="AI82" i="6"/>
  <c r="AH82" i="6"/>
  <c r="AG82" i="6"/>
  <c r="AF82" i="6"/>
  <c r="AE82" i="6"/>
  <c r="AD82" i="6"/>
  <c r="AC82" i="6"/>
  <c r="AB82" i="6"/>
  <c r="AA82" i="6"/>
  <c r="AT81" i="6"/>
  <c r="AS81" i="6"/>
  <c r="AR81" i="6"/>
  <c r="AQ81" i="6"/>
  <c r="AP81" i="6"/>
  <c r="AO81" i="6"/>
  <c r="AN81" i="6"/>
  <c r="AM81" i="6"/>
  <c r="AL81" i="6"/>
  <c r="AK81" i="6"/>
  <c r="AJ81" i="6"/>
  <c r="AI81" i="6"/>
  <c r="AH81" i="6"/>
  <c r="AG81" i="6"/>
  <c r="AF81" i="6"/>
  <c r="AE81" i="6"/>
  <c r="AD81" i="6"/>
  <c r="AC81" i="6"/>
  <c r="AB81" i="6"/>
  <c r="AA81" i="6"/>
  <c r="AT80" i="6"/>
  <c r="AS80" i="6"/>
  <c r="AR80" i="6"/>
  <c r="AQ80" i="6"/>
  <c r="AP80" i="6"/>
  <c r="AO80" i="6"/>
  <c r="AN80" i="6"/>
  <c r="AM80" i="6"/>
  <c r="AL80" i="6"/>
  <c r="AK80" i="6"/>
  <c r="AJ80" i="6"/>
  <c r="AI80" i="6"/>
  <c r="AH80" i="6"/>
  <c r="AG80" i="6"/>
  <c r="AF80" i="6"/>
  <c r="AE80" i="6"/>
  <c r="AD80" i="6"/>
  <c r="AC80" i="6"/>
  <c r="AB80" i="6"/>
  <c r="AA80" i="6"/>
  <c r="AT79" i="6"/>
  <c r="AS79" i="6"/>
  <c r="AR79" i="6"/>
  <c r="AQ79" i="6"/>
  <c r="AP79" i="6"/>
  <c r="AO79" i="6"/>
  <c r="AN79" i="6"/>
  <c r="AM79" i="6"/>
  <c r="AL79" i="6"/>
  <c r="AK79" i="6"/>
  <c r="AJ79" i="6"/>
  <c r="AI79" i="6"/>
  <c r="AH79" i="6"/>
  <c r="AG79" i="6"/>
  <c r="AF79" i="6"/>
  <c r="AE79" i="6"/>
  <c r="AD79" i="6"/>
  <c r="AC79" i="6"/>
  <c r="AB79" i="6"/>
  <c r="AA79" i="6"/>
  <c r="AT78" i="6"/>
  <c r="AS78" i="6"/>
  <c r="AR78" i="6"/>
  <c r="AQ78" i="6"/>
  <c r="AP78" i="6"/>
  <c r="AO78" i="6"/>
  <c r="AN78" i="6"/>
  <c r="AM78" i="6"/>
  <c r="AL78" i="6"/>
  <c r="AK78" i="6"/>
  <c r="AJ78" i="6"/>
  <c r="AI78" i="6"/>
  <c r="AH78" i="6"/>
  <c r="AG78" i="6"/>
  <c r="AF78" i="6"/>
  <c r="AE78" i="6"/>
  <c r="AD78" i="6"/>
  <c r="AC78" i="6"/>
  <c r="AB78" i="6"/>
  <c r="AA78" i="6"/>
  <c r="AT77" i="6"/>
  <c r="AS77" i="6"/>
  <c r="AR77" i="6"/>
  <c r="AQ77" i="6"/>
  <c r="AP77" i="6"/>
  <c r="AO77" i="6"/>
  <c r="AN77" i="6"/>
  <c r="AM77" i="6"/>
  <c r="AL77" i="6"/>
  <c r="AK77" i="6"/>
  <c r="AJ77" i="6"/>
  <c r="AI77" i="6"/>
  <c r="AH77" i="6"/>
  <c r="AG77" i="6"/>
  <c r="AF77" i="6"/>
  <c r="AE77" i="6"/>
  <c r="AD77" i="6"/>
  <c r="AC77" i="6"/>
  <c r="AB77" i="6"/>
  <c r="AA77" i="6"/>
  <c r="AT76" i="6"/>
  <c r="AS76" i="6"/>
  <c r="AR76" i="6"/>
  <c r="AQ76" i="6"/>
  <c r="AP76" i="6"/>
  <c r="AO76" i="6"/>
  <c r="AN76" i="6"/>
  <c r="AM76" i="6"/>
  <c r="AL76" i="6"/>
  <c r="AK76" i="6"/>
  <c r="AJ76" i="6"/>
  <c r="AI76" i="6"/>
  <c r="AH76" i="6"/>
  <c r="AG76" i="6"/>
  <c r="AF76" i="6"/>
  <c r="AE76" i="6"/>
  <c r="AD76" i="6"/>
  <c r="AC76" i="6"/>
  <c r="AB76" i="6"/>
  <c r="AA76" i="6"/>
  <c r="AT75" i="6"/>
  <c r="AS75" i="6"/>
  <c r="AR75" i="6"/>
  <c r="AQ75" i="6"/>
  <c r="AP75" i="6"/>
  <c r="AO75" i="6"/>
  <c r="AN75" i="6"/>
  <c r="AM75" i="6"/>
  <c r="AL75" i="6"/>
  <c r="AK75" i="6"/>
  <c r="AJ75" i="6"/>
  <c r="AI75" i="6"/>
  <c r="AH75" i="6"/>
  <c r="AG75" i="6"/>
  <c r="AF75" i="6"/>
  <c r="AE75" i="6"/>
  <c r="AD75" i="6"/>
  <c r="AC75" i="6"/>
  <c r="AB75" i="6"/>
  <c r="AA75" i="6"/>
  <c r="AT74" i="6"/>
  <c r="AS74" i="6"/>
  <c r="AR74" i="6"/>
  <c r="AQ74" i="6"/>
  <c r="AP74" i="6"/>
  <c r="AO74" i="6"/>
  <c r="AN74" i="6"/>
  <c r="AM74" i="6"/>
  <c r="AL74" i="6"/>
  <c r="AK74" i="6"/>
  <c r="AJ74" i="6"/>
  <c r="AI74" i="6"/>
  <c r="AH74" i="6"/>
  <c r="AG74" i="6"/>
  <c r="AF74" i="6"/>
  <c r="AE74" i="6"/>
  <c r="AD74" i="6"/>
  <c r="AC74" i="6"/>
  <c r="AB74" i="6"/>
  <c r="AA74" i="6"/>
  <c r="AT73" i="6"/>
  <c r="AS73" i="6"/>
  <c r="AR73" i="6"/>
  <c r="AQ73" i="6"/>
  <c r="AP73" i="6"/>
  <c r="AO73" i="6"/>
  <c r="AN73" i="6"/>
  <c r="AM73" i="6"/>
  <c r="AL73" i="6"/>
  <c r="AK73" i="6"/>
  <c r="AJ73" i="6"/>
  <c r="AI73" i="6"/>
  <c r="AH73" i="6"/>
  <c r="AG73" i="6"/>
  <c r="AF73" i="6"/>
  <c r="AE73" i="6"/>
  <c r="AD73" i="6"/>
  <c r="AC73" i="6"/>
  <c r="AB73" i="6"/>
  <c r="AA73" i="6"/>
  <c r="AT72" i="6"/>
  <c r="AS72" i="6"/>
  <c r="AR72" i="6"/>
  <c r="AQ72" i="6"/>
  <c r="AP72" i="6"/>
  <c r="AO72" i="6"/>
  <c r="AN72" i="6"/>
  <c r="AM72" i="6"/>
  <c r="AL72" i="6"/>
  <c r="AK72" i="6"/>
  <c r="AJ72" i="6"/>
  <c r="AI72" i="6"/>
  <c r="AH72" i="6"/>
  <c r="AG72" i="6"/>
  <c r="AF72" i="6"/>
  <c r="AE72" i="6"/>
  <c r="AD72" i="6"/>
  <c r="AC72" i="6"/>
  <c r="AB72" i="6"/>
  <c r="AA72" i="6"/>
  <c r="AT71" i="6"/>
  <c r="AS71" i="6"/>
  <c r="AR71" i="6"/>
  <c r="AQ71" i="6"/>
  <c r="AP71" i="6"/>
  <c r="AO71" i="6"/>
  <c r="AN71" i="6"/>
  <c r="AM71" i="6"/>
  <c r="AL71" i="6"/>
  <c r="AK71" i="6"/>
  <c r="AJ71" i="6"/>
  <c r="AI71" i="6"/>
  <c r="AH71" i="6"/>
  <c r="AG71" i="6"/>
  <c r="AF71" i="6"/>
  <c r="AE71" i="6"/>
  <c r="AD71" i="6"/>
  <c r="AC71" i="6"/>
  <c r="AB71" i="6"/>
  <c r="AA71" i="6"/>
  <c r="AT70" i="6"/>
  <c r="AS70" i="6"/>
  <c r="AR70" i="6"/>
  <c r="AQ70" i="6"/>
  <c r="AP70" i="6"/>
  <c r="AO70" i="6"/>
  <c r="AN70" i="6"/>
  <c r="AM70" i="6"/>
  <c r="AL70" i="6"/>
  <c r="AK70" i="6"/>
  <c r="AJ70" i="6"/>
  <c r="AI70" i="6"/>
  <c r="AG70" i="6"/>
  <c r="AF70" i="6"/>
  <c r="AE70" i="6"/>
  <c r="AD70" i="6"/>
  <c r="AC70" i="6"/>
  <c r="AB70" i="6"/>
  <c r="AA70" i="6"/>
  <c r="AT69" i="6"/>
  <c r="AS69" i="6"/>
  <c r="AR69" i="6"/>
  <c r="AQ69" i="6"/>
  <c r="AP69" i="6"/>
  <c r="AO69" i="6"/>
  <c r="AN69" i="6"/>
  <c r="AM69" i="6"/>
  <c r="AL69" i="6"/>
  <c r="AK69" i="6"/>
  <c r="AJ69" i="6"/>
  <c r="AI69" i="6"/>
  <c r="AH69" i="6"/>
  <c r="AG69" i="6"/>
  <c r="AF69" i="6"/>
  <c r="AE69" i="6"/>
  <c r="AD69" i="6"/>
  <c r="AC69" i="6"/>
  <c r="AB69" i="6"/>
  <c r="AA69" i="6"/>
  <c r="AT68" i="6"/>
  <c r="AS68" i="6"/>
  <c r="AR68" i="6"/>
  <c r="AQ68" i="6"/>
  <c r="AP68" i="6"/>
  <c r="AO68" i="6"/>
  <c r="AN68" i="6"/>
  <c r="AM68" i="6"/>
  <c r="AL68" i="6"/>
  <c r="AK68" i="6"/>
  <c r="AJ68" i="6"/>
  <c r="AI68" i="6"/>
  <c r="AH68" i="6"/>
  <c r="AG68" i="6"/>
  <c r="AF68" i="6"/>
  <c r="AE68" i="6"/>
  <c r="AD68" i="6"/>
  <c r="AC68" i="6"/>
  <c r="AB68" i="6"/>
  <c r="AA68" i="6"/>
  <c r="AT67" i="6"/>
  <c r="AS67" i="6"/>
  <c r="AR67" i="6"/>
  <c r="AQ67" i="6"/>
  <c r="AP67" i="6"/>
  <c r="AO67" i="6"/>
  <c r="AN67" i="6"/>
  <c r="AM67" i="6"/>
  <c r="AL67" i="6"/>
  <c r="AK67" i="6"/>
  <c r="AJ67" i="6"/>
  <c r="AI67" i="6"/>
  <c r="AH67" i="6"/>
  <c r="AG67" i="6"/>
  <c r="AF67" i="6"/>
  <c r="AE67" i="6"/>
  <c r="AD67" i="6"/>
  <c r="AC67" i="6"/>
  <c r="AB67" i="6"/>
  <c r="AA67" i="6"/>
  <c r="AT66" i="6"/>
  <c r="AS66" i="6"/>
  <c r="AR66" i="6"/>
  <c r="AQ66" i="6"/>
  <c r="AP66" i="6"/>
  <c r="AO66" i="6"/>
  <c r="AN66" i="6"/>
  <c r="AM66" i="6"/>
  <c r="AL66" i="6"/>
  <c r="AK66" i="6"/>
  <c r="AJ66" i="6"/>
  <c r="AI66" i="6"/>
  <c r="AH66" i="6"/>
  <c r="AG66" i="6"/>
  <c r="AF66" i="6"/>
  <c r="AE66" i="6"/>
  <c r="AD66" i="6"/>
  <c r="AC66" i="6"/>
  <c r="AB66" i="6"/>
  <c r="AA66" i="6"/>
  <c r="AT65" i="6"/>
  <c r="AS65" i="6"/>
  <c r="AR65" i="6"/>
  <c r="AQ65" i="6"/>
  <c r="AP65" i="6"/>
  <c r="AO65" i="6"/>
  <c r="AN65" i="6"/>
  <c r="AM65" i="6"/>
  <c r="AL65" i="6"/>
  <c r="AK65" i="6"/>
  <c r="AJ65" i="6"/>
  <c r="AI65" i="6"/>
  <c r="AH65" i="6"/>
  <c r="AG65" i="6"/>
  <c r="AF65" i="6"/>
  <c r="AE65" i="6"/>
  <c r="AD65" i="6"/>
  <c r="AC65" i="6"/>
  <c r="AB65" i="6"/>
  <c r="AA65" i="6"/>
  <c r="AT64" i="6"/>
  <c r="AS64" i="6"/>
  <c r="AR64" i="6"/>
  <c r="AQ64" i="6"/>
  <c r="AP64" i="6"/>
  <c r="AO64" i="6"/>
  <c r="AN64" i="6"/>
  <c r="AM64" i="6"/>
  <c r="AL64" i="6"/>
  <c r="AK64" i="6"/>
  <c r="AJ64" i="6"/>
  <c r="AI64" i="6"/>
  <c r="AH64" i="6"/>
  <c r="AG64" i="6"/>
  <c r="AF64" i="6"/>
  <c r="AE64" i="6"/>
  <c r="AD64" i="6"/>
  <c r="AC64" i="6"/>
  <c r="AB64" i="6"/>
  <c r="AA64" i="6"/>
  <c r="AT63" i="6"/>
  <c r="AS63" i="6"/>
  <c r="AR63" i="6"/>
  <c r="AQ63" i="6"/>
  <c r="AP63" i="6"/>
  <c r="AO63" i="6"/>
  <c r="AN63" i="6"/>
  <c r="AM63" i="6"/>
  <c r="AL63" i="6"/>
  <c r="AK63" i="6"/>
  <c r="AJ63" i="6"/>
  <c r="AI63" i="6"/>
  <c r="AH63" i="6"/>
  <c r="AG63" i="6"/>
  <c r="AF63" i="6"/>
  <c r="AE63" i="6"/>
  <c r="AD63" i="6"/>
  <c r="AC63" i="6"/>
  <c r="AB63" i="6"/>
  <c r="AA63" i="6"/>
  <c r="AT62" i="6"/>
  <c r="AS62" i="6"/>
  <c r="AR62" i="6"/>
  <c r="AQ62" i="6"/>
  <c r="AP62" i="6"/>
  <c r="AO62" i="6"/>
  <c r="AN62" i="6"/>
  <c r="AM62" i="6"/>
  <c r="AL62" i="6"/>
  <c r="AK62" i="6"/>
  <c r="AJ62" i="6"/>
  <c r="AI62" i="6"/>
  <c r="AH62" i="6"/>
  <c r="AG62" i="6"/>
  <c r="AF62" i="6"/>
  <c r="AE62" i="6"/>
  <c r="AD62" i="6"/>
  <c r="AC62" i="6"/>
  <c r="AB62" i="6"/>
  <c r="AA62" i="6"/>
  <c r="AT61" i="6"/>
  <c r="AS61" i="6"/>
  <c r="AR61" i="6"/>
  <c r="AQ61" i="6"/>
  <c r="AP61" i="6"/>
  <c r="AO61" i="6"/>
  <c r="AN61" i="6"/>
  <c r="AM61" i="6"/>
  <c r="AL61" i="6"/>
  <c r="AK61" i="6"/>
  <c r="AJ61" i="6"/>
  <c r="AI61" i="6"/>
  <c r="AH61" i="6"/>
  <c r="AG61" i="6"/>
  <c r="AF61" i="6"/>
  <c r="BE61" i="6" s="1"/>
  <c r="AE61" i="6"/>
  <c r="AD61" i="6"/>
  <c r="AC61" i="6"/>
  <c r="AB61" i="6"/>
  <c r="AA61" i="6"/>
  <c r="AT60" i="6"/>
  <c r="AS60" i="6"/>
  <c r="AR60" i="6"/>
  <c r="AQ60" i="6"/>
  <c r="AP60" i="6"/>
  <c r="AO60" i="6"/>
  <c r="AN60" i="6"/>
  <c r="AM60" i="6"/>
  <c r="AL60" i="6"/>
  <c r="AK60" i="6"/>
  <c r="AJ60" i="6"/>
  <c r="AI60" i="6"/>
  <c r="AH60" i="6"/>
  <c r="AG60" i="6"/>
  <c r="AF60" i="6"/>
  <c r="BE60" i="6" s="1"/>
  <c r="AE60" i="6"/>
  <c r="AD60" i="6"/>
  <c r="AC60" i="6"/>
  <c r="AB60" i="6"/>
  <c r="AA60" i="6"/>
  <c r="AT59" i="6"/>
  <c r="AS59" i="6"/>
  <c r="AR59" i="6"/>
  <c r="AQ59" i="6"/>
  <c r="AP59" i="6"/>
  <c r="AO59" i="6"/>
  <c r="AN59" i="6"/>
  <c r="AM59" i="6"/>
  <c r="AL59" i="6"/>
  <c r="AK59" i="6"/>
  <c r="AJ59" i="6"/>
  <c r="AI59" i="6"/>
  <c r="AH59" i="6"/>
  <c r="AG59" i="6"/>
  <c r="AF59" i="6"/>
  <c r="AE59" i="6"/>
  <c r="AD59" i="6"/>
  <c r="AC59" i="6"/>
  <c r="AB59" i="6"/>
  <c r="AA59" i="6"/>
  <c r="AT58" i="6"/>
  <c r="AS58" i="6"/>
  <c r="AR58" i="6"/>
  <c r="AQ58" i="6"/>
  <c r="AP58" i="6"/>
  <c r="AO58" i="6"/>
  <c r="AN58" i="6"/>
  <c r="AM58" i="6"/>
  <c r="AL58" i="6"/>
  <c r="AK58" i="6"/>
  <c r="AJ58" i="6"/>
  <c r="AI58" i="6"/>
  <c r="AH58" i="6"/>
  <c r="AG58" i="6"/>
  <c r="AF58" i="6"/>
  <c r="AE58" i="6"/>
  <c r="AD58" i="6"/>
  <c r="AC58" i="6"/>
  <c r="AB58" i="6"/>
  <c r="AA58" i="6"/>
  <c r="AT57" i="6"/>
  <c r="AS57" i="6"/>
  <c r="AR57" i="6"/>
  <c r="AQ57" i="6"/>
  <c r="AP57" i="6"/>
  <c r="AO57" i="6"/>
  <c r="AN57" i="6"/>
  <c r="AM57" i="6"/>
  <c r="AL57" i="6"/>
  <c r="AK57" i="6"/>
  <c r="AJ57" i="6"/>
  <c r="AI57" i="6"/>
  <c r="AH57" i="6"/>
  <c r="AG57" i="6"/>
  <c r="AF57" i="6"/>
  <c r="AE57" i="6"/>
  <c r="AD57" i="6"/>
  <c r="AC57" i="6"/>
  <c r="AB57" i="6"/>
  <c r="AA57" i="6"/>
  <c r="AT56" i="6"/>
  <c r="AS56" i="6"/>
  <c r="AR56" i="6"/>
  <c r="AQ56" i="6"/>
  <c r="AP56" i="6"/>
  <c r="AO56" i="6"/>
  <c r="AN56" i="6"/>
  <c r="AM56" i="6"/>
  <c r="AL56" i="6"/>
  <c r="AK56" i="6"/>
  <c r="AJ56" i="6"/>
  <c r="AI56" i="6"/>
  <c r="AH56" i="6"/>
  <c r="AG56" i="6"/>
  <c r="AF56" i="6"/>
  <c r="AE56" i="6"/>
  <c r="AD56" i="6"/>
  <c r="AC56" i="6"/>
  <c r="AB56" i="6"/>
  <c r="AA56" i="6"/>
  <c r="AT55" i="6"/>
  <c r="AS55" i="6"/>
  <c r="AR55" i="6"/>
  <c r="AQ55" i="6"/>
  <c r="AP55" i="6"/>
  <c r="AO55" i="6"/>
  <c r="AN55" i="6"/>
  <c r="AM55" i="6"/>
  <c r="AL55" i="6"/>
  <c r="AK55" i="6"/>
  <c r="AJ55" i="6"/>
  <c r="AI55" i="6"/>
  <c r="AH55" i="6"/>
  <c r="AG55" i="6"/>
  <c r="AF55" i="6"/>
  <c r="AE55" i="6"/>
  <c r="AD55" i="6"/>
  <c r="AC55" i="6"/>
  <c r="AB55" i="6"/>
  <c r="AA55" i="6"/>
  <c r="AT54" i="6"/>
  <c r="AS54" i="6"/>
  <c r="AR54" i="6"/>
  <c r="AQ54" i="6"/>
  <c r="AP54" i="6"/>
  <c r="AO54" i="6"/>
  <c r="AN54" i="6"/>
  <c r="AM54" i="6"/>
  <c r="AL54" i="6"/>
  <c r="AK54" i="6"/>
  <c r="AJ54" i="6"/>
  <c r="AI54" i="6"/>
  <c r="AH54" i="6"/>
  <c r="AG54" i="6"/>
  <c r="AF54" i="6"/>
  <c r="AE54" i="6"/>
  <c r="AD54" i="6"/>
  <c r="AC54" i="6"/>
  <c r="AB54" i="6"/>
  <c r="AA54" i="6"/>
  <c r="AT53" i="6"/>
  <c r="AS53" i="6"/>
  <c r="AR53" i="6"/>
  <c r="AQ53" i="6"/>
  <c r="AP53" i="6"/>
  <c r="AO53" i="6"/>
  <c r="AN53" i="6"/>
  <c r="AM53" i="6"/>
  <c r="AL53" i="6"/>
  <c r="AK53" i="6"/>
  <c r="AJ53" i="6"/>
  <c r="AI53" i="6"/>
  <c r="AH53" i="6"/>
  <c r="AG53" i="6"/>
  <c r="AF53" i="6"/>
  <c r="AE53" i="6"/>
  <c r="AD53" i="6"/>
  <c r="AC53" i="6"/>
  <c r="AB53" i="6"/>
  <c r="AA53" i="6"/>
  <c r="AT52" i="6"/>
  <c r="AS52" i="6"/>
  <c r="AR52" i="6"/>
  <c r="AQ52" i="6"/>
  <c r="AP52" i="6"/>
  <c r="AO52" i="6"/>
  <c r="AN52" i="6"/>
  <c r="AM52" i="6"/>
  <c r="AL52" i="6"/>
  <c r="AK52" i="6"/>
  <c r="AJ52" i="6"/>
  <c r="AI52" i="6"/>
  <c r="AH52" i="6"/>
  <c r="AG52" i="6"/>
  <c r="AF52" i="6"/>
  <c r="AE52" i="6"/>
  <c r="AD52" i="6"/>
  <c r="AC52" i="6"/>
  <c r="AB52" i="6"/>
  <c r="AA52" i="6"/>
  <c r="AT51" i="6"/>
  <c r="AS51" i="6"/>
  <c r="AR51" i="6"/>
  <c r="AQ51" i="6"/>
  <c r="AP51" i="6"/>
  <c r="AO51" i="6"/>
  <c r="AN51" i="6"/>
  <c r="AM51" i="6"/>
  <c r="AL51" i="6"/>
  <c r="AK51" i="6"/>
  <c r="AJ51" i="6"/>
  <c r="AI51" i="6"/>
  <c r="AH51" i="6"/>
  <c r="AG51" i="6"/>
  <c r="AF51" i="6"/>
  <c r="AE51" i="6"/>
  <c r="AD51" i="6"/>
  <c r="AC51" i="6"/>
  <c r="AB51" i="6"/>
  <c r="AA51" i="6"/>
  <c r="AT50" i="6"/>
  <c r="AS50" i="6"/>
  <c r="AR50" i="6"/>
  <c r="AQ50" i="6"/>
  <c r="AP50" i="6"/>
  <c r="AO50" i="6"/>
  <c r="AN50" i="6"/>
  <c r="AM50" i="6"/>
  <c r="AL50" i="6"/>
  <c r="AK50" i="6"/>
  <c r="AJ50" i="6"/>
  <c r="AI50" i="6"/>
  <c r="AH50" i="6"/>
  <c r="AG50" i="6"/>
  <c r="AF50" i="6"/>
  <c r="AE50" i="6"/>
  <c r="AD50" i="6"/>
  <c r="AC50" i="6"/>
  <c r="AB50" i="6"/>
  <c r="AA50" i="6"/>
  <c r="AT49" i="6"/>
  <c r="AS49" i="6"/>
  <c r="AR49" i="6"/>
  <c r="AQ49" i="6"/>
  <c r="AP49" i="6"/>
  <c r="AO49" i="6"/>
  <c r="AN49" i="6"/>
  <c r="AM49" i="6"/>
  <c r="AL49" i="6"/>
  <c r="AK49" i="6"/>
  <c r="AJ49" i="6"/>
  <c r="AI49" i="6"/>
  <c r="AH49" i="6"/>
  <c r="AG49" i="6"/>
  <c r="AF49" i="6"/>
  <c r="AE49" i="6"/>
  <c r="AD49" i="6"/>
  <c r="AC49" i="6"/>
  <c r="AB49" i="6"/>
  <c r="AA49" i="6"/>
  <c r="AT48" i="6"/>
  <c r="AS48" i="6"/>
  <c r="AR48" i="6"/>
  <c r="AQ48" i="6"/>
  <c r="AP48" i="6"/>
  <c r="AO48" i="6"/>
  <c r="AN48" i="6"/>
  <c r="AM48" i="6"/>
  <c r="AL48" i="6"/>
  <c r="AK48" i="6"/>
  <c r="AJ48" i="6"/>
  <c r="AI48" i="6"/>
  <c r="AH48" i="6"/>
  <c r="AG48" i="6"/>
  <c r="AF48" i="6"/>
  <c r="AE48" i="6"/>
  <c r="AD48" i="6"/>
  <c r="AC48" i="6"/>
  <c r="AB48" i="6"/>
  <c r="AA48" i="6"/>
  <c r="AT47" i="6"/>
  <c r="AS47" i="6"/>
  <c r="AR47" i="6"/>
  <c r="AQ47" i="6"/>
  <c r="AP47" i="6"/>
  <c r="AO47" i="6"/>
  <c r="AN47" i="6"/>
  <c r="AM47" i="6"/>
  <c r="AL47" i="6"/>
  <c r="AK47" i="6"/>
  <c r="AJ47" i="6"/>
  <c r="AI47" i="6"/>
  <c r="AH47" i="6"/>
  <c r="AG47" i="6"/>
  <c r="AF47" i="6"/>
  <c r="AE47" i="6"/>
  <c r="AD47" i="6"/>
  <c r="AC47" i="6"/>
  <c r="AB47" i="6"/>
  <c r="AA47" i="6"/>
  <c r="AT46" i="6"/>
  <c r="AS46" i="6"/>
  <c r="AR46" i="6"/>
  <c r="AQ46" i="6"/>
  <c r="AP46" i="6"/>
  <c r="AO46" i="6"/>
  <c r="AN46" i="6"/>
  <c r="AM46" i="6"/>
  <c r="AL46" i="6"/>
  <c r="AK46" i="6"/>
  <c r="AJ46" i="6"/>
  <c r="AI46" i="6"/>
  <c r="AH46" i="6"/>
  <c r="AG46" i="6"/>
  <c r="AF46" i="6"/>
  <c r="AE46" i="6"/>
  <c r="AD46" i="6"/>
  <c r="AC46" i="6"/>
  <c r="AB46" i="6"/>
  <c r="AA46" i="6"/>
  <c r="AT45" i="6"/>
  <c r="AS45" i="6"/>
  <c r="AR45" i="6"/>
  <c r="AQ45" i="6"/>
  <c r="AP45" i="6"/>
  <c r="AO45" i="6"/>
  <c r="AN45" i="6"/>
  <c r="AM45" i="6"/>
  <c r="AL45" i="6"/>
  <c r="AK45" i="6"/>
  <c r="AJ45" i="6"/>
  <c r="AI45" i="6"/>
  <c r="AH45" i="6"/>
  <c r="AG45" i="6"/>
  <c r="AF45" i="6"/>
  <c r="BE45" i="6" s="1"/>
  <c r="AE45" i="6"/>
  <c r="AD45" i="6"/>
  <c r="AC45" i="6"/>
  <c r="AB45" i="6"/>
  <c r="AA45" i="6"/>
  <c r="AT44" i="6"/>
  <c r="AS44" i="6"/>
  <c r="AR44" i="6"/>
  <c r="AQ44" i="6"/>
  <c r="AP44" i="6"/>
  <c r="AO44" i="6"/>
  <c r="AN44" i="6"/>
  <c r="AM44" i="6"/>
  <c r="AL44" i="6"/>
  <c r="AK44" i="6"/>
  <c r="AJ44" i="6"/>
  <c r="AI44" i="6"/>
  <c r="AH44" i="6"/>
  <c r="AG44" i="6"/>
  <c r="AF44" i="6"/>
  <c r="AE44" i="6"/>
  <c r="AD44" i="6"/>
  <c r="AC44" i="6"/>
  <c r="AB44" i="6"/>
  <c r="AA44" i="6"/>
  <c r="AT43" i="6"/>
  <c r="AS43" i="6"/>
  <c r="AR43" i="6"/>
  <c r="AQ43" i="6"/>
  <c r="AP43" i="6"/>
  <c r="AO43" i="6"/>
  <c r="AN43" i="6"/>
  <c r="AM43" i="6"/>
  <c r="AL43" i="6"/>
  <c r="AK43" i="6"/>
  <c r="AJ43" i="6"/>
  <c r="AI43" i="6"/>
  <c r="AH43" i="6"/>
  <c r="AG43" i="6"/>
  <c r="AF43" i="6"/>
  <c r="AE43" i="6"/>
  <c r="AD43" i="6"/>
  <c r="AC43" i="6"/>
  <c r="AB43" i="6"/>
  <c r="AA43" i="6"/>
  <c r="AT42" i="6"/>
  <c r="AS42" i="6"/>
  <c r="AR42" i="6"/>
  <c r="AQ42" i="6"/>
  <c r="AP42" i="6"/>
  <c r="AO42" i="6"/>
  <c r="AN42" i="6"/>
  <c r="AM42" i="6"/>
  <c r="AL42" i="6"/>
  <c r="AK42" i="6"/>
  <c r="AJ42" i="6"/>
  <c r="AI42" i="6"/>
  <c r="AH42" i="6"/>
  <c r="AG42" i="6"/>
  <c r="AF42" i="6"/>
  <c r="AE42" i="6"/>
  <c r="AD42" i="6"/>
  <c r="AC42" i="6"/>
  <c r="AB42" i="6"/>
  <c r="AA42" i="6"/>
  <c r="AT41" i="6"/>
  <c r="AS41" i="6"/>
  <c r="AR41" i="6"/>
  <c r="AQ41" i="6"/>
  <c r="AP41" i="6"/>
  <c r="AO41" i="6"/>
  <c r="AN41" i="6"/>
  <c r="AM41" i="6"/>
  <c r="AL41" i="6"/>
  <c r="AK41" i="6"/>
  <c r="AJ41" i="6"/>
  <c r="AI41" i="6"/>
  <c r="AH41" i="6"/>
  <c r="AG41" i="6"/>
  <c r="AF41" i="6"/>
  <c r="AE41" i="6"/>
  <c r="AD41" i="6"/>
  <c r="AC41" i="6"/>
  <c r="AB41" i="6"/>
  <c r="AA41" i="6"/>
  <c r="AT40" i="6"/>
  <c r="AS40" i="6"/>
  <c r="AR40" i="6"/>
  <c r="AQ40" i="6"/>
  <c r="AP40" i="6"/>
  <c r="AO40" i="6"/>
  <c r="AN40" i="6"/>
  <c r="AM40" i="6"/>
  <c r="AL40" i="6"/>
  <c r="AK40" i="6"/>
  <c r="AJ40" i="6"/>
  <c r="AI40" i="6"/>
  <c r="AH40" i="6"/>
  <c r="AG40" i="6"/>
  <c r="AF40" i="6"/>
  <c r="AE40" i="6"/>
  <c r="AD40" i="6"/>
  <c r="AC40" i="6"/>
  <c r="AB40" i="6"/>
  <c r="AA40" i="6"/>
  <c r="AT39" i="6"/>
  <c r="AS39" i="6"/>
  <c r="AR39" i="6"/>
  <c r="AQ39" i="6"/>
  <c r="AP39" i="6"/>
  <c r="AO39" i="6"/>
  <c r="AN39" i="6"/>
  <c r="AM39" i="6"/>
  <c r="AL39" i="6"/>
  <c r="AK39" i="6"/>
  <c r="AJ39" i="6"/>
  <c r="AI39" i="6"/>
  <c r="AH39" i="6"/>
  <c r="AG39" i="6"/>
  <c r="AF39" i="6"/>
  <c r="AE39" i="6"/>
  <c r="AD39" i="6"/>
  <c r="AC39" i="6"/>
  <c r="AB39" i="6"/>
  <c r="AA39" i="6"/>
  <c r="AT38" i="6"/>
  <c r="AS38" i="6"/>
  <c r="AR38" i="6"/>
  <c r="AQ38" i="6"/>
  <c r="AP38" i="6"/>
  <c r="AO38" i="6"/>
  <c r="AN38" i="6"/>
  <c r="AM38" i="6"/>
  <c r="AL38" i="6"/>
  <c r="AK38" i="6"/>
  <c r="AJ38" i="6"/>
  <c r="AI38" i="6"/>
  <c r="AH38" i="6"/>
  <c r="AG38" i="6"/>
  <c r="AF38" i="6"/>
  <c r="AE38" i="6"/>
  <c r="AD38" i="6"/>
  <c r="AC38" i="6"/>
  <c r="AB38" i="6"/>
  <c r="AA38" i="6"/>
  <c r="AT37" i="6"/>
  <c r="AS37" i="6"/>
  <c r="AR37" i="6"/>
  <c r="AQ37" i="6"/>
  <c r="AP37" i="6"/>
  <c r="AO37" i="6"/>
  <c r="AN37" i="6"/>
  <c r="AM37" i="6"/>
  <c r="AL37" i="6"/>
  <c r="AK37" i="6"/>
  <c r="AJ37" i="6"/>
  <c r="AI37" i="6"/>
  <c r="AH37" i="6"/>
  <c r="AG37" i="6"/>
  <c r="AF37" i="6"/>
  <c r="AE37" i="6"/>
  <c r="AD37" i="6"/>
  <c r="AC37" i="6"/>
  <c r="AB37" i="6"/>
  <c r="AA37" i="6"/>
  <c r="AT36" i="6"/>
  <c r="AS36" i="6"/>
  <c r="AR36" i="6"/>
  <c r="AQ36" i="6"/>
  <c r="AP36" i="6"/>
  <c r="AO36" i="6"/>
  <c r="AN36" i="6"/>
  <c r="AM36" i="6"/>
  <c r="AL36" i="6"/>
  <c r="AK36" i="6"/>
  <c r="AJ36" i="6"/>
  <c r="AI36" i="6"/>
  <c r="AH36" i="6"/>
  <c r="AG36" i="6"/>
  <c r="AF36" i="6"/>
  <c r="AE36" i="6"/>
  <c r="AD36" i="6"/>
  <c r="AC36" i="6"/>
  <c r="AB36" i="6"/>
  <c r="AA36" i="6"/>
  <c r="AT35" i="6"/>
  <c r="AS35" i="6"/>
  <c r="AR35" i="6"/>
  <c r="AQ35" i="6"/>
  <c r="AP35" i="6"/>
  <c r="AO35" i="6"/>
  <c r="AN35" i="6"/>
  <c r="AM35" i="6"/>
  <c r="AL35" i="6"/>
  <c r="AK35" i="6"/>
  <c r="AJ35" i="6"/>
  <c r="AI35" i="6"/>
  <c r="AH35" i="6"/>
  <c r="AG35" i="6"/>
  <c r="AF35" i="6"/>
  <c r="AE35" i="6"/>
  <c r="AD35" i="6"/>
  <c r="AC35" i="6"/>
  <c r="AB35" i="6"/>
  <c r="AA35" i="6"/>
  <c r="AT34" i="6"/>
  <c r="AS34" i="6"/>
  <c r="AR34" i="6"/>
  <c r="AQ34" i="6"/>
  <c r="AP34" i="6"/>
  <c r="AO34" i="6"/>
  <c r="AN34" i="6"/>
  <c r="AM34" i="6"/>
  <c r="AL34" i="6"/>
  <c r="AK34" i="6"/>
  <c r="AJ34" i="6"/>
  <c r="AI34" i="6"/>
  <c r="AH34" i="6"/>
  <c r="AG34" i="6"/>
  <c r="AF34" i="6"/>
  <c r="AE34" i="6"/>
  <c r="AD34" i="6"/>
  <c r="AC34" i="6"/>
  <c r="AB34" i="6"/>
  <c r="AA34" i="6"/>
  <c r="AT33" i="6"/>
  <c r="AS33" i="6"/>
  <c r="AR33" i="6"/>
  <c r="AQ33" i="6"/>
  <c r="AP33" i="6"/>
  <c r="AO33" i="6"/>
  <c r="AN33" i="6"/>
  <c r="AM33" i="6"/>
  <c r="AL33" i="6"/>
  <c r="AK33" i="6"/>
  <c r="AJ33" i="6"/>
  <c r="AI33" i="6"/>
  <c r="AH33" i="6"/>
  <c r="AG33" i="6"/>
  <c r="AF33" i="6"/>
  <c r="AE33" i="6"/>
  <c r="AD33" i="6"/>
  <c r="AC33" i="6"/>
  <c r="AB33" i="6"/>
  <c r="AA33" i="6"/>
  <c r="AT32" i="6"/>
  <c r="AS32" i="6"/>
  <c r="AR32" i="6"/>
  <c r="AQ32" i="6"/>
  <c r="AP32" i="6"/>
  <c r="AO32" i="6"/>
  <c r="AN32" i="6"/>
  <c r="AM32" i="6"/>
  <c r="AL32" i="6"/>
  <c r="AK32" i="6"/>
  <c r="AJ32" i="6"/>
  <c r="AI32" i="6"/>
  <c r="AH32" i="6"/>
  <c r="AG32" i="6"/>
  <c r="AF32" i="6"/>
  <c r="AE32" i="6"/>
  <c r="AD32" i="6"/>
  <c r="AC32" i="6"/>
  <c r="AB32" i="6"/>
  <c r="AA32" i="6"/>
  <c r="AT31" i="6"/>
  <c r="AS31" i="6"/>
  <c r="AR31" i="6"/>
  <c r="AQ31" i="6"/>
  <c r="AP31" i="6"/>
  <c r="AO31" i="6"/>
  <c r="AN31" i="6"/>
  <c r="AM31" i="6"/>
  <c r="AL31" i="6"/>
  <c r="AK31" i="6"/>
  <c r="AJ31" i="6"/>
  <c r="AI31" i="6"/>
  <c r="AH31" i="6"/>
  <c r="AG31" i="6"/>
  <c r="AF31" i="6"/>
  <c r="AE31" i="6"/>
  <c r="AD31" i="6"/>
  <c r="AC31" i="6"/>
  <c r="AB31" i="6"/>
  <c r="AA31" i="6"/>
  <c r="AT30" i="6"/>
  <c r="AS30" i="6"/>
  <c r="AR30" i="6"/>
  <c r="AQ30" i="6"/>
  <c r="AP30" i="6"/>
  <c r="AO30" i="6"/>
  <c r="AN30" i="6"/>
  <c r="AM30" i="6"/>
  <c r="AL30" i="6"/>
  <c r="AK30" i="6"/>
  <c r="AJ30" i="6"/>
  <c r="AI30" i="6"/>
  <c r="AH30" i="6"/>
  <c r="AG30" i="6"/>
  <c r="AF30" i="6"/>
  <c r="AE30" i="6"/>
  <c r="AD30" i="6"/>
  <c r="AC30" i="6"/>
  <c r="AB30" i="6"/>
  <c r="AA30" i="6"/>
  <c r="AT29" i="6"/>
  <c r="AS29" i="6"/>
  <c r="AR29" i="6"/>
  <c r="AQ29" i="6"/>
  <c r="AP29" i="6"/>
  <c r="AO29" i="6"/>
  <c r="AN29" i="6"/>
  <c r="AM29" i="6"/>
  <c r="AL29" i="6"/>
  <c r="AK29" i="6"/>
  <c r="AJ29" i="6"/>
  <c r="AI29" i="6"/>
  <c r="AH29" i="6"/>
  <c r="AG29" i="6"/>
  <c r="AF29" i="6"/>
  <c r="AE29" i="6"/>
  <c r="AD29" i="6"/>
  <c r="AC29" i="6"/>
  <c r="AB29" i="6"/>
  <c r="AA29" i="6"/>
  <c r="AT28" i="6"/>
  <c r="AS28" i="6"/>
  <c r="AR28" i="6"/>
  <c r="AQ28" i="6"/>
  <c r="AP28" i="6"/>
  <c r="AO28" i="6"/>
  <c r="AN28" i="6"/>
  <c r="AM28" i="6"/>
  <c r="AL28" i="6"/>
  <c r="AK28" i="6"/>
  <c r="AJ28" i="6"/>
  <c r="AI28" i="6"/>
  <c r="AH28" i="6"/>
  <c r="AG28" i="6"/>
  <c r="AF28" i="6"/>
  <c r="AE28" i="6"/>
  <c r="AD28" i="6"/>
  <c r="AC28" i="6"/>
  <c r="AB28" i="6"/>
  <c r="AA28" i="6"/>
  <c r="AT27" i="6"/>
  <c r="AS27" i="6"/>
  <c r="AR27" i="6"/>
  <c r="AQ27" i="6"/>
  <c r="AP27" i="6"/>
  <c r="AO27" i="6"/>
  <c r="AN27" i="6"/>
  <c r="AM27" i="6"/>
  <c r="AL27" i="6"/>
  <c r="AK27" i="6"/>
  <c r="AJ27" i="6"/>
  <c r="AI27" i="6"/>
  <c r="AH27" i="6"/>
  <c r="AG27" i="6"/>
  <c r="AF27" i="6"/>
  <c r="AE27" i="6"/>
  <c r="AD27" i="6"/>
  <c r="AC27" i="6"/>
  <c r="AB27" i="6"/>
  <c r="AA27" i="6"/>
  <c r="AT26" i="6"/>
  <c r="AS26" i="6"/>
  <c r="AR26" i="6"/>
  <c r="AQ26" i="6"/>
  <c r="AP26" i="6"/>
  <c r="AO26" i="6"/>
  <c r="AN26" i="6"/>
  <c r="AM26" i="6"/>
  <c r="AL26" i="6"/>
  <c r="AK26" i="6"/>
  <c r="AJ26" i="6"/>
  <c r="AI26" i="6"/>
  <c r="AH26" i="6"/>
  <c r="AG26" i="6"/>
  <c r="AF26" i="6"/>
  <c r="AE26" i="6"/>
  <c r="AD26" i="6"/>
  <c r="AC26" i="6"/>
  <c r="AB26" i="6"/>
  <c r="AA26" i="6"/>
  <c r="AT25" i="6"/>
  <c r="AS25" i="6"/>
  <c r="AR25" i="6"/>
  <c r="AQ25" i="6"/>
  <c r="AP25" i="6"/>
  <c r="AO25" i="6"/>
  <c r="AN25" i="6"/>
  <c r="AM25" i="6"/>
  <c r="AL25" i="6"/>
  <c r="AK25" i="6"/>
  <c r="AJ25" i="6"/>
  <c r="AI25" i="6"/>
  <c r="AH25" i="6"/>
  <c r="AG25" i="6"/>
  <c r="AF25" i="6"/>
  <c r="AE25" i="6"/>
  <c r="AD25" i="6"/>
  <c r="AC25" i="6"/>
  <c r="AB25" i="6"/>
  <c r="AA25" i="6"/>
  <c r="AT24" i="6"/>
  <c r="AS24" i="6"/>
  <c r="AR24" i="6"/>
  <c r="AQ24" i="6"/>
  <c r="AP24" i="6"/>
  <c r="AO24" i="6"/>
  <c r="AN24" i="6"/>
  <c r="AM24" i="6"/>
  <c r="AL24" i="6"/>
  <c r="AK24" i="6"/>
  <c r="AJ24" i="6"/>
  <c r="AI24" i="6"/>
  <c r="AH24" i="6"/>
  <c r="AG24" i="6"/>
  <c r="AF24" i="6"/>
  <c r="AE24" i="6"/>
  <c r="AD24" i="6"/>
  <c r="AC24" i="6"/>
  <c r="AB24" i="6"/>
  <c r="AA24" i="6"/>
  <c r="AT23" i="6"/>
  <c r="AS23" i="6"/>
  <c r="AR23" i="6"/>
  <c r="AQ23" i="6"/>
  <c r="AP23" i="6"/>
  <c r="AO23" i="6"/>
  <c r="AN23" i="6"/>
  <c r="AM23" i="6"/>
  <c r="AL23" i="6"/>
  <c r="AK23" i="6"/>
  <c r="AJ23" i="6"/>
  <c r="AI23" i="6"/>
  <c r="AH23" i="6"/>
  <c r="AG23" i="6"/>
  <c r="AF23" i="6"/>
  <c r="AE23" i="6"/>
  <c r="AD23" i="6"/>
  <c r="AC23" i="6"/>
  <c r="AB23" i="6"/>
  <c r="AA23" i="6"/>
  <c r="AT22" i="6"/>
  <c r="AS22" i="6"/>
  <c r="AR22" i="6"/>
  <c r="AQ22" i="6"/>
  <c r="AP22" i="6"/>
  <c r="AO22" i="6"/>
  <c r="AN22" i="6"/>
  <c r="AM22" i="6"/>
  <c r="AL22" i="6"/>
  <c r="AK22" i="6"/>
  <c r="AJ22" i="6"/>
  <c r="AI22" i="6"/>
  <c r="AH22" i="6"/>
  <c r="AG22" i="6"/>
  <c r="AF22" i="6"/>
  <c r="AE22" i="6"/>
  <c r="AD22" i="6"/>
  <c r="AC22" i="6"/>
  <c r="AB22" i="6"/>
  <c r="AA22" i="6"/>
  <c r="AT21" i="6"/>
  <c r="AS21" i="6"/>
  <c r="AR21" i="6"/>
  <c r="AQ21" i="6"/>
  <c r="AP21" i="6"/>
  <c r="AO21" i="6"/>
  <c r="AN21" i="6"/>
  <c r="AM21" i="6"/>
  <c r="AL21" i="6"/>
  <c r="AK21" i="6"/>
  <c r="AJ21" i="6"/>
  <c r="AI21" i="6"/>
  <c r="AH21" i="6"/>
  <c r="AG21" i="6"/>
  <c r="AF21" i="6"/>
  <c r="AE21" i="6"/>
  <c r="AD21" i="6"/>
  <c r="AC21" i="6"/>
  <c r="AB21" i="6"/>
  <c r="AA21" i="6"/>
  <c r="AT20" i="6"/>
  <c r="AS20" i="6"/>
  <c r="AR20" i="6"/>
  <c r="AQ20" i="6"/>
  <c r="AP20" i="6"/>
  <c r="AO20" i="6"/>
  <c r="AN20" i="6"/>
  <c r="AM20" i="6"/>
  <c r="AL20" i="6"/>
  <c r="AK20" i="6"/>
  <c r="AJ20" i="6"/>
  <c r="AI20" i="6"/>
  <c r="AH20" i="6"/>
  <c r="AG20" i="6"/>
  <c r="AF20" i="6"/>
  <c r="AE20" i="6"/>
  <c r="AD20" i="6"/>
  <c r="AC20" i="6"/>
  <c r="AB20" i="6"/>
  <c r="AA20" i="6"/>
  <c r="AT19" i="6"/>
  <c r="AS19" i="6"/>
  <c r="AR19" i="6"/>
  <c r="AQ19" i="6"/>
  <c r="AP19" i="6"/>
  <c r="AO19" i="6"/>
  <c r="AN19" i="6"/>
  <c r="AM19" i="6"/>
  <c r="AL19" i="6"/>
  <c r="AK19" i="6"/>
  <c r="AJ19" i="6"/>
  <c r="AI19" i="6"/>
  <c r="AH19" i="6"/>
  <c r="AG19" i="6"/>
  <c r="AF19" i="6"/>
  <c r="AE19" i="6"/>
  <c r="AD19" i="6"/>
  <c r="AC19" i="6"/>
  <c r="AB19" i="6"/>
  <c r="AA19" i="6"/>
  <c r="AT18" i="6"/>
  <c r="AS18" i="6"/>
  <c r="AR18" i="6"/>
  <c r="AQ18" i="6"/>
  <c r="AP18" i="6"/>
  <c r="AO18" i="6"/>
  <c r="AN18" i="6"/>
  <c r="AM18" i="6"/>
  <c r="AL18" i="6"/>
  <c r="AK18" i="6"/>
  <c r="AJ18" i="6"/>
  <c r="AI18" i="6"/>
  <c r="AH18" i="6"/>
  <c r="AG18" i="6"/>
  <c r="AF18" i="6"/>
  <c r="AE18" i="6"/>
  <c r="AD18" i="6"/>
  <c r="AC18" i="6"/>
  <c r="AB18" i="6"/>
  <c r="AA18" i="6"/>
  <c r="AT17" i="6"/>
  <c r="AS17" i="6"/>
  <c r="AR17" i="6"/>
  <c r="AQ17" i="6"/>
  <c r="AP17" i="6"/>
  <c r="AO17" i="6"/>
  <c r="AN17" i="6"/>
  <c r="AM17" i="6"/>
  <c r="AL17" i="6"/>
  <c r="AK17" i="6"/>
  <c r="AJ17" i="6"/>
  <c r="AI17" i="6"/>
  <c r="AH17" i="6"/>
  <c r="AG17" i="6"/>
  <c r="AF17" i="6"/>
  <c r="AE17" i="6"/>
  <c r="AD17" i="6"/>
  <c r="AC17" i="6"/>
  <c r="AB17" i="6"/>
  <c r="AA17" i="6"/>
  <c r="AT16" i="6"/>
  <c r="AS16" i="6"/>
  <c r="AR16" i="6"/>
  <c r="AQ16" i="6"/>
  <c r="AP16" i="6"/>
  <c r="AO16" i="6"/>
  <c r="AN16" i="6"/>
  <c r="AM16" i="6"/>
  <c r="AL16" i="6"/>
  <c r="AK16" i="6"/>
  <c r="AJ16" i="6"/>
  <c r="AI16" i="6"/>
  <c r="AH16" i="6"/>
  <c r="AG16" i="6"/>
  <c r="AF16" i="6"/>
  <c r="AE16" i="6"/>
  <c r="AD16" i="6"/>
  <c r="AC16" i="6"/>
  <c r="AB16" i="6"/>
  <c r="AA16" i="6"/>
  <c r="AT15" i="6"/>
  <c r="AS15" i="6"/>
  <c r="AR15" i="6"/>
  <c r="AQ15" i="6"/>
  <c r="AP15" i="6"/>
  <c r="AO15" i="6"/>
  <c r="AN15" i="6"/>
  <c r="AM15" i="6"/>
  <c r="AL15" i="6"/>
  <c r="AK15" i="6"/>
  <c r="AJ15" i="6"/>
  <c r="AI15" i="6"/>
  <c r="AH15" i="6"/>
  <c r="AG15" i="6"/>
  <c r="AF15" i="6"/>
  <c r="AE15" i="6"/>
  <c r="AD15" i="6"/>
  <c r="AC15" i="6"/>
  <c r="AB15" i="6"/>
  <c r="AA15" i="6"/>
  <c r="AT14" i="6"/>
  <c r="AS14" i="6"/>
  <c r="AR14" i="6"/>
  <c r="AQ14" i="6"/>
  <c r="AP14" i="6"/>
  <c r="AO14" i="6"/>
  <c r="AN14" i="6"/>
  <c r="AM14" i="6"/>
  <c r="AL14" i="6"/>
  <c r="AK14" i="6"/>
  <c r="AJ14" i="6"/>
  <c r="AI14" i="6"/>
  <c r="AH14" i="6"/>
  <c r="AG14" i="6"/>
  <c r="AF14" i="6"/>
  <c r="AE14" i="6"/>
  <c r="AD14" i="6"/>
  <c r="AC14" i="6"/>
  <c r="AB14" i="6"/>
  <c r="AA14" i="6"/>
  <c r="AT13" i="6"/>
  <c r="AS13" i="6"/>
  <c r="AR13" i="6"/>
  <c r="AQ13" i="6"/>
  <c r="AP13" i="6"/>
  <c r="AO13" i="6"/>
  <c r="AN13" i="6"/>
  <c r="AM13" i="6"/>
  <c r="AL13" i="6"/>
  <c r="AK13" i="6"/>
  <c r="AJ13" i="6"/>
  <c r="AI13" i="6"/>
  <c r="AH13" i="6"/>
  <c r="AG13" i="6"/>
  <c r="AF13" i="6"/>
  <c r="AE13" i="6"/>
  <c r="AD13" i="6"/>
  <c r="AC13" i="6"/>
  <c r="AB13" i="6"/>
  <c r="AA13" i="6"/>
  <c r="AT12" i="6"/>
  <c r="AS12" i="6"/>
  <c r="AR12" i="6"/>
  <c r="AQ12" i="6"/>
  <c r="AP12" i="6"/>
  <c r="AO12" i="6"/>
  <c r="AN12" i="6"/>
  <c r="AM12" i="6"/>
  <c r="AL12" i="6"/>
  <c r="AK12" i="6"/>
  <c r="AJ12" i="6"/>
  <c r="AI12" i="6"/>
  <c r="AH12" i="6"/>
  <c r="AG12" i="6"/>
  <c r="AF12" i="6"/>
  <c r="AE12" i="6"/>
  <c r="AD12" i="6"/>
  <c r="AC12" i="6"/>
  <c r="AB12" i="6"/>
  <c r="AA12" i="6"/>
  <c r="AT11" i="6"/>
  <c r="AS11" i="6"/>
  <c r="AR11" i="6"/>
  <c r="AQ11" i="6"/>
  <c r="AP11" i="6"/>
  <c r="AO11" i="6"/>
  <c r="AN11" i="6"/>
  <c r="AM11" i="6"/>
  <c r="AL11" i="6"/>
  <c r="AK11" i="6"/>
  <c r="AJ11" i="6"/>
  <c r="AI11" i="6"/>
  <c r="AH11" i="6"/>
  <c r="AG11" i="6"/>
  <c r="AF11" i="6"/>
  <c r="AE11" i="6"/>
  <c r="AD11" i="6"/>
  <c r="AC11" i="6"/>
  <c r="AB11" i="6"/>
  <c r="AA11" i="6"/>
  <c r="AT10" i="6"/>
  <c r="AS10" i="6"/>
  <c r="AR10" i="6"/>
  <c r="AQ10" i="6"/>
  <c r="AP10" i="6"/>
  <c r="AO10" i="6"/>
  <c r="AN10" i="6"/>
  <c r="AM10" i="6"/>
  <c r="AL10" i="6"/>
  <c r="AK10" i="6"/>
  <c r="AJ10" i="6"/>
  <c r="AI10" i="6"/>
  <c r="AH10" i="6"/>
  <c r="AG10" i="6"/>
  <c r="AF10" i="6"/>
  <c r="AE10" i="6"/>
  <c r="AD10" i="6"/>
  <c r="AC10" i="6"/>
  <c r="AB10" i="6"/>
  <c r="AA10" i="6"/>
  <c r="AT9" i="6"/>
  <c r="AS9" i="6"/>
  <c r="AR9" i="6"/>
  <c r="AQ9" i="6"/>
  <c r="AP9" i="6"/>
  <c r="AO9" i="6"/>
  <c r="AN9" i="6"/>
  <c r="AM9" i="6"/>
  <c r="AL9" i="6"/>
  <c r="AK9" i="6"/>
  <c r="AJ9" i="6"/>
  <c r="AI9" i="6"/>
  <c r="AH9" i="6"/>
  <c r="AG9" i="6"/>
  <c r="AF9" i="6"/>
  <c r="AE9" i="6"/>
  <c r="AD9" i="6"/>
  <c r="AC9" i="6"/>
  <c r="AB9" i="6"/>
  <c r="AA9" i="6"/>
  <c r="AT8" i="6"/>
  <c r="AS8" i="6"/>
  <c r="AR8" i="6"/>
  <c r="AQ8" i="6"/>
  <c r="AP8" i="6"/>
  <c r="AO8" i="6"/>
  <c r="AN8" i="6"/>
  <c r="AM8" i="6"/>
  <c r="AL8" i="6"/>
  <c r="AK8" i="6"/>
  <c r="AJ8" i="6"/>
  <c r="AI8" i="6"/>
  <c r="AH8" i="6"/>
  <c r="AG8" i="6"/>
  <c r="AF8" i="6"/>
  <c r="AE8" i="6"/>
  <c r="AD8" i="6"/>
  <c r="AC8" i="6"/>
  <c r="AB8" i="6"/>
  <c r="AA8" i="6"/>
  <c r="AT7" i="6"/>
  <c r="AS7" i="6"/>
  <c r="AR7" i="6"/>
  <c r="AQ7" i="6"/>
  <c r="AP7" i="6"/>
  <c r="AO7" i="6"/>
  <c r="AN7" i="6"/>
  <c r="AM7" i="6"/>
  <c r="AL7" i="6"/>
  <c r="AK7" i="6"/>
  <c r="AJ7" i="6"/>
  <c r="AI7" i="6"/>
  <c r="AH7" i="6"/>
  <c r="AG7" i="6"/>
  <c r="AF7" i="6"/>
  <c r="AE7" i="6"/>
  <c r="AD7" i="6"/>
  <c r="AC7" i="6"/>
  <c r="AB7" i="6"/>
  <c r="AA7" i="6"/>
  <c r="AT6" i="6"/>
  <c r="AS6" i="6"/>
  <c r="AR6" i="6"/>
  <c r="AQ6" i="6"/>
  <c r="AP6" i="6"/>
  <c r="AO6" i="6"/>
  <c r="AN6" i="6"/>
  <c r="AM6" i="6"/>
  <c r="AL6" i="6"/>
  <c r="AK6" i="6"/>
  <c r="AJ6" i="6"/>
  <c r="AI6" i="6"/>
  <c r="AH6" i="6"/>
  <c r="AG6" i="6"/>
  <c r="AF6" i="6"/>
  <c r="AE6" i="6"/>
  <c r="AD6" i="6"/>
  <c r="AC6" i="6"/>
  <c r="AB6" i="6"/>
  <c r="AA6" i="6"/>
  <c r="AT5" i="6"/>
  <c r="AS5" i="6"/>
  <c r="AR5" i="6"/>
  <c r="AQ5" i="6"/>
  <c r="AP5" i="6"/>
  <c r="AO5" i="6"/>
  <c r="AN5" i="6"/>
  <c r="AM5" i="6"/>
  <c r="AL5" i="6"/>
  <c r="AK5" i="6"/>
  <c r="AJ5" i="6"/>
  <c r="AI5" i="6"/>
  <c r="AH5" i="6"/>
  <c r="AG5" i="6"/>
  <c r="AF5" i="6"/>
  <c r="AE5" i="6"/>
  <c r="AD5" i="6"/>
  <c r="AC5" i="6"/>
  <c r="AB5" i="6"/>
  <c r="AA5" i="6"/>
  <c r="AT4" i="6"/>
  <c r="AS4" i="6"/>
  <c r="AR4" i="6"/>
  <c r="AQ4" i="6"/>
  <c r="AP4" i="6"/>
  <c r="AO4" i="6"/>
  <c r="AN4" i="6"/>
  <c r="AM4" i="6"/>
  <c r="AL4" i="6"/>
  <c r="AK4" i="6"/>
  <c r="AJ4" i="6"/>
  <c r="AI4" i="6"/>
  <c r="AH4" i="6"/>
  <c r="AG4" i="6"/>
  <c r="AF4" i="6"/>
  <c r="AE4" i="6"/>
  <c r="AD4" i="6"/>
  <c r="AC4" i="6"/>
  <c r="AB4" i="6"/>
  <c r="AA4" i="6"/>
  <c r="AT3" i="6"/>
  <c r="AS3" i="6"/>
  <c r="AR3" i="6"/>
  <c r="AQ3" i="6"/>
  <c r="AP3" i="6"/>
  <c r="AO3" i="6"/>
  <c r="AN3" i="6"/>
  <c r="AM3" i="6"/>
  <c r="AL3" i="6"/>
  <c r="AK3" i="6"/>
  <c r="AJ3" i="6"/>
  <c r="AI3" i="6"/>
  <c r="AH3" i="6"/>
  <c r="AG3" i="6"/>
  <c r="AF3" i="6"/>
  <c r="AE3" i="6"/>
  <c r="AD3" i="6"/>
  <c r="AC3" i="6"/>
  <c r="AB3" i="6"/>
  <c r="AA3" i="6"/>
  <c r="AT2" i="6"/>
  <c r="AS2" i="6"/>
  <c r="AR2" i="6"/>
  <c r="AQ2" i="6"/>
  <c r="AP2" i="6"/>
  <c r="AO2" i="6"/>
  <c r="AN2" i="6"/>
  <c r="AM2" i="6"/>
  <c r="AL2" i="6"/>
  <c r="AK2" i="6"/>
  <c r="AJ2" i="6"/>
  <c r="AI2" i="6"/>
  <c r="AH2" i="6"/>
  <c r="AG2" i="6"/>
  <c r="AF2" i="6"/>
  <c r="AE2" i="6"/>
  <c r="AD2" i="6"/>
  <c r="AC2" i="6"/>
  <c r="AB2" i="6"/>
  <c r="AA2" i="6"/>
  <c r="BD1" i="6"/>
  <c r="BC1" i="6"/>
  <c r="BB1" i="6"/>
  <c r="BA1" i="6"/>
  <c r="AZ1" i="6"/>
  <c r="AY1" i="6"/>
  <c r="AX1" i="6"/>
  <c r="AW1" i="6"/>
  <c r="AV1" i="6"/>
  <c r="AU1" i="6"/>
  <c r="AP1" i="6"/>
  <c r="AQ1" i="6"/>
  <c r="AR1" i="6"/>
  <c r="AS1" i="6"/>
  <c r="AT1" i="6"/>
  <c r="AO1" i="6"/>
  <c r="AH1" i="6"/>
  <c r="AI1" i="6"/>
  <c r="AJ1" i="6"/>
  <c r="AK1" i="6"/>
  <c r="AL1" i="6"/>
  <c r="AM1" i="6"/>
  <c r="AN1" i="6"/>
  <c r="AG1" i="6"/>
  <c r="AF1" i="6"/>
  <c r="AE1" i="6"/>
  <c r="BK1" i="6" s="1"/>
  <c r="AA1" i="6"/>
  <c r="AB1" i="6"/>
  <c r="AC1" i="6"/>
  <c r="AD1" i="6"/>
  <c r="Z631" i="6"/>
  <c r="Y631" i="6"/>
  <c r="X631" i="6"/>
  <c r="W631" i="6"/>
  <c r="V631" i="6"/>
  <c r="BP631" i="6" s="1"/>
  <c r="G631" i="14" s="1"/>
  <c r="Z630" i="6"/>
  <c r="Y630" i="6"/>
  <c r="X630" i="6"/>
  <c r="W630" i="6"/>
  <c r="V630" i="6"/>
  <c r="BP630" i="6" s="1"/>
  <c r="G630" i="14" s="1"/>
  <c r="Z629" i="6"/>
  <c r="Y629" i="6"/>
  <c r="X629" i="6"/>
  <c r="W629" i="6"/>
  <c r="V629" i="6"/>
  <c r="BP629" i="6" s="1"/>
  <c r="G629" i="14" s="1"/>
  <c r="Z628" i="6"/>
  <c r="Y628" i="6"/>
  <c r="X628" i="6"/>
  <c r="W628" i="6"/>
  <c r="V628" i="6"/>
  <c r="BP628" i="6" s="1"/>
  <c r="G628" i="14" s="1"/>
  <c r="Z627" i="6"/>
  <c r="Y627" i="6"/>
  <c r="X627" i="6"/>
  <c r="W627" i="6"/>
  <c r="V627" i="6"/>
  <c r="BP627" i="6" s="1"/>
  <c r="G627" i="14" s="1"/>
  <c r="Z626" i="6"/>
  <c r="Y626" i="6"/>
  <c r="X626" i="6"/>
  <c r="W626" i="6"/>
  <c r="V626" i="6"/>
  <c r="BP626" i="6" s="1"/>
  <c r="G626" i="14" s="1"/>
  <c r="Z625" i="6"/>
  <c r="Y625" i="6"/>
  <c r="X625" i="6"/>
  <c r="W625" i="6"/>
  <c r="V625" i="6"/>
  <c r="BP625" i="6" s="1"/>
  <c r="G625" i="14" s="1"/>
  <c r="Z624" i="6"/>
  <c r="Y624" i="6"/>
  <c r="X624" i="6"/>
  <c r="W624" i="6"/>
  <c r="V624" i="6"/>
  <c r="BP624" i="6" s="1"/>
  <c r="G624" i="14" s="1"/>
  <c r="Z623" i="6"/>
  <c r="Y623" i="6"/>
  <c r="X623" i="6"/>
  <c r="W623" i="6"/>
  <c r="V623" i="6"/>
  <c r="BP623" i="6" s="1"/>
  <c r="G623" i="14" s="1"/>
  <c r="Z622" i="6"/>
  <c r="Y622" i="6"/>
  <c r="X622" i="6"/>
  <c r="W622" i="6"/>
  <c r="V622" i="6"/>
  <c r="BP622" i="6" s="1"/>
  <c r="G622" i="14" s="1"/>
  <c r="Z621" i="6"/>
  <c r="Y621" i="6"/>
  <c r="X621" i="6"/>
  <c r="W621" i="6"/>
  <c r="V621" i="6"/>
  <c r="BP621" i="6" s="1"/>
  <c r="G621" i="14" s="1"/>
  <c r="Z620" i="6"/>
  <c r="Y620" i="6"/>
  <c r="X620" i="6"/>
  <c r="W620" i="6"/>
  <c r="V620" i="6"/>
  <c r="BP620" i="6" s="1"/>
  <c r="G620" i="14" s="1"/>
  <c r="Z619" i="6"/>
  <c r="Y619" i="6"/>
  <c r="X619" i="6"/>
  <c r="W619" i="6"/>
  <c r="V619" i="6"/>
  <c r="BP619" i="6" s="1"/>
  <c r="G619" i="14" s="1"/>
  <c r="Z618" i="6"/>
  <c r="Y618" i="6"/>
  <c r="X618" i="6"/>
  <c r="W618" i="6"/>
  <c r="V618" i="6"/>
  <c r="BP618" i="6" s="1"/>
  <c r="G618" i="14" s="1"/>
  <c r="Z617" i="6"/>
  <c r="Y617" i="6"/>
  <c r="X617" i="6"/>
  <c r="W617" i="6"/>
  <c r="V617" i="6"/>
  <c r="BP617" i="6" s="1"/>
  <c r="G617" i="14" s="1"/>
  <c r="Z616" i="6"/>
  <c r="Y616" i="6"/>
  <c r="X616" i="6"/>
  <c r="W616" i="6"/>
  <c r="V616" i="6"/>
  <c r="BP616" i="6" s="1"/>
  <c r="G616" i="14" s="1"/>
  <c r="Z615" i="6"/>
  <c r="Y615" i="6"/>
  <c r="X615" i="6"/>
  <c r="W615" i="6"/>
  <c r="V615" i="6"/>
  <c r="BP615" i="6" s="1"/>
  <c r="G615" i="14" s="1"/>
  <c r="Z614" i="6"/>
  <c r="Y614" i="6"/>
  <c r="X614" i="6"/>
  <c r="W614" i="6"/>
  <c r="V614" i="6"/>
  <c r="BP614" i="6" s="1"/>
  <c r="G614" i="14" s="1"/>
  <c r="Z613" i="6"/>
  <c r="Y613" i="6"/>
  <c r="X613" i="6"/>
  <c r="W613" i="6"/>
  <c r="V613" i="6"/>
  <c r="BP613" i="6" s="1"/>
  <c r="G613" i="14" s="1"/>
  <c r="Z612" i="6"/>
  <c r="Y612" i="6"/>
  <c r="X612" i="6"/>
  <c r="W612" i="6"/>
  <c r="V612" i="6"/>
  <c r="BP612" i="6" s="1"/>
  <c r="G612" i="14" s="1"/>
  <c r="Z611" i="6"/>
  <c r="Y611" i="6"/>
  <c r="X611" i="6"/>
  <c r="W611" i="6"/>
  <c r="V611" i="6"/>
  <c r="BP611" i="6" s="1"/>
  <c r="G611" i="14" s="1"/>
  <c r="Z610" i="6"/>
  <c r="Y610" i="6"/>
  <c r="X610" i="6"/>
  <c r="W610" i="6"/>
  <c r="V610" i="6"/>
  <c r="BP610" i="6" s="1"/>
  <c r="G610" i="14" s="1"/>
  <c r="Z609" i="6"/>
  <c r="Y609" i="6"/>
  <c r="X609" i="6"/>
  <c r="W609" i="6"/>
  <c r="V609" i="6"/>
  <c r="BP609" i="6" s="1"/>
  <c r="G609" i="14" s="1"/>
  <c r="Z608" i="6"/>
  <c r="Y608" i="6"/>
  <c r="X608" i="6"/>
  <c r="W608" i="6"/>
  <c r="V608" i="6"/>
  <c r="BP608" i="6" s="1"/>
  <c r="G608" i="14" s="1"/>
  <c r="Z607" i="6"/>
  <c r="Y607" i="6"/>
  <c r="X607" i="6"/>
  <c r="W607" i="6"/>
  <c r="V607" i="6"/>
  <c r="BP607" i="6" s="1"/>
  <c r="G607" i="14" s="1"/>
  <c r="Z606" i="6"/>
  <c r="Y606" i="6"/>
  <c r="X606" i="6"/>
  <c r="W606" i="6"/>
  <c r="V606" i="6"/>
  <c r="BP606" i="6" s="1"/>
  <c r="G606" i="14" s="1"/>
  <c r="Z605" i="6"/>
  <c r="Y605" i="6"/>
  <c r="X605" i="6"/>
  <c r="W605" i="6"/>
  <c r="V605" i="6"/>
  <c r="BP605" i="6" s="1"/>
  <c r="G605" i="14" s="1"/>
  <c r="Z604" i="6"/>
  <c r="Y604" i="6"/>
  <c r="X604" i="6"/>
  <c r="W604" i="6"/>
  <c r="V604" i="6"/>
  <c r="BP604" i="6" s="1"/>
  <c r="G604" i="14" s="1"/>
  <c r="Z603" i="6"/>
  <c r="Y603" i="6"/>
  <c r="X603" i="6"/>
  <c r="W603" i="6"/>
  <c r="V603" i="6"/>
  <c r="BP603" i="6" s="1"/>
  <c r="G603" i="14" s="1"/>
  <c r="Z602" i="6"/>
  <c r="Y602" i="6"/>
  <c r="X602" i="6"/>
  <c r="W602" i="6"/>
  <c r="V602" i="6"/>
  <c r="BP602" i="6" s="1"/>
  <c r="G602" i="14" s="1"/>
  <c r="Z601" i="6"/>
  <c r="Y601" i="6"/>
  <c r="X601" i="6"/>
  <c r="W601" i="6"/>
  <c r="V601" i="6"/>
  <c r="BP601" i="6" s="1"/>
  <c r="G601" i="14" s="1"/>
  <c r="Z600" i="6"/>
  <c r="Y600" i="6"/>
  <c r="X600" i="6"/>
  <c r="W600" i="6"/>
  <c r="V600" i="6"/>
  <c r="BP600" i="6" s="1"/>
  <c r="G600" i="14" s="1"/>
  <c r="Z599" i="6"/>
  <c r="Y599" i="6"/>
  <c r="X599" i="6"/>
  <c r="W599" i="6"/>
  <c r="V599" i="6"/>
  <c r="BP599" i="6" s="1"/>
  <c r="G599" i="14" s="1"/>
  <c r="Z598" i="6"/>
  <c r="Y598" i="6"/>
  <c r="X598" i="6"/>
  <c r="W598" i="6"/>
  <c r="V598" i="6"/>
  <c r="BP598" i="6" s="1"/>
  <c r="G598" i="14" s="1"/>
  <c r="Z597" i="6"/>
  <c r="Y597" i="6"/>
  <c r="X597" i="6"/>
  <c r="W597" i="6"/>
  <c r="V597" i="6"/>
  <c r="BP597" i="6" s="1"/>
  <c r="G597" i="14" s="1"/>
  <c r="Z596" i="6"/>
  <c r="Y596" i="6"/>
  <c r="X596" i="6"/>
  <c r="W596" i="6"/>
  <c r="V596" i="6"/>
  <c r="BP596" i="6" s="1"/>
  <c r="G596" i="14" s="1"/>
  <c r="Z595" i="6"/>
  <c r="Y595" i="6"/>
  <c r="X595" i="6"/>
  <c r="W595" i="6"/>
  <c r="V595" i="6"/>
  <c r="BP595" i="6" s="1"/>
  <c r="G595" i="14" s="1"/>
  <c r="Z594" i="6"/>
  <c r="Y594" i="6"/>
  <c r="X594" i="6"/>
  <c r="W594" i="6"/>
  <c r="V594" i="6"/>
  <c r="BP594" i="6" s="1"/>
  <c r="G594" i="14" s="1"/>
  <c r="Z593" i="6"/>
  <c r="Y593" i="6"/>
  <c r="X593" i="6"/>
  <c r="W593" i="6"/>
  <c r="V593" i="6"/>
  <c r="BP593" i="6" s="1"/>
  <c r="G593" i="14" s="1"/>
  <c r="Z592" i="6"/>
  <c r="Y592" i="6"/>
  <c r="X592" i="6"/>
  <c r="W592" i="6"/>
  <c r="V592" i="6"/>
  <c r="BP592" i="6" s="1"/>
  <c r="G592" i="14" s="1"/>
  <c r="Z591" i="6"/>
  <c r="Y591" i="6"/>
  <c r="X591" i="6"/>
  <c r="W591" i="6"/>
  <c r="V591" i="6"/>
  <c r="BP591" i="6" s="1"/>
  <c r="G591" i="14" s="1"/>
  <c r="Z590" i="6"/>
  <c r="Y590" i="6"/>
  <c r="X590" i="6"/>
  <c r="W590" i="6"/>
  <c r="V590" i="6"/>
  <c r="BP590" i="6" s="1"/>
  <c r="G590" i="14" s="1"/>
  <c r="Z589" i="6"/>
  <c r="Y589" i="6"/>
  <c r="X589" i="6"/>
  <c r="W589" i="6"/>
  <c r="V589" i="6"/>
  <c r="BP589" i="6" s="1"/>
  <c r="G589" i="14" s="1"/>
  <c r="Z588" i="6"/>
  <c r="Y588" i="6"/>
  <c r="X588" i="6"/>
  <c r="W588" i="6"/>
  <c r="V588" i="6"/>
  <c r="BP588" i="6" s="1"/>
  <c r="G588" i="14" s="1"/>
  <c r="Z587" i="6"/>
  <c r="Y587" i="6"/>
  <c r="X587" i="6"/>
  <c r="W587" i="6"/>
  <c r="V587" i="6"/>
  <c r="BP587" i="6" s="1"/>
  <c r="G587" i="14" s="1"/>
  <c r="Z586" i="6"/>
  <c r="Y586" i="6"/>
  <c r="X586" i="6"/>
  <c r="W586" i="6"/>
  <c r="V586" i="6"/>
  <c r="BP586" i="6" s="1"/>
  <c r="G586" i="14" s="1"/>
  <c r="Z585" i="6"/>
  <c r="Y585" i="6"/>
  <c r="X585" i="6"/>
  <c r="W585" i="6"/>
  <c r="V585" i="6"/>
  <c r="BP585" i="6" s="1"/>
  <c r="G585" i="14" s="1"/>
  <c r="Z584" i="6"/>
  <c r="Y584" i="6"/>
  <c r="X584" i="6"/>
  <c r="W584" i="6"/>
  <c r="V584" i="6"/>
  <c r="BP584" i="6" s="1"/>
  <c r="G584" i="14" s="1"/>
  <c r="Z583" i="6"/>
  <c r="Y583" i="6"/>
  <c r="X583" i="6"/>
  <c r="W583" i="6"/>
  <c r="V583" i="6"/>
  <c r="BP583" i="6" s="1"/>
  <c r="G583" i="14" s="1"/>
  <c r="Z582" i="6"/>
  <c r="Y582" i="6"/>
  <c r="X582" i="6"/>
  <c r="W582" i="6"/>
  <c r="V582" i="6"/>
  <c r="BP582" i="6" s="1"/>
  <c r="G582" i="14" s="1"/>
  <c r="Z581" i="6"/>
  <c r="Y581" i="6"/>
  <c r="X581" i="6"/>
  <c r="W581" i="6"/>
  <c r="V581" i="6"/>
  <c r="BP581" i="6" s="1"/>
  <c r="G581" i="14" s="1"/>
  <c r="Z580" i="6"/>
  <c r="Y580" i="6"/>
  <c r="X580" i="6"/>
  <c r="W580" i="6"/>
  <c r="V580" i="6"/>
  <c r="BP580" i="6" s="1"/>
  <c r="G580" i="14" s="1"/>
  <c r="Z579" i="6"/>
  <c r="Y579" i="6"/>
  <c r="X579" i="6"/>
  <c r="W579" i="6"/>
  <c r="V579" i="6"/>
  <c r="BP579" i="6" s="1"/>
  <c r="G579" i="14" s="1"/>
  <c r="Z578" i="6"/>
  <c r="Y578" i="6"/>
  <c r="X578" i="6"/>
  <c r="W578" i="6"/>
  <c r="V578" i="6"/>
  <c r="BP578" i="6" s="1"/>
  <c r="G578" i="14" s="1"/>
  <c r="Z577" i="6"/>
  <c r="Y577" i="6"/>
  <c r="X577" i="6"/>
  <c r="W577" i="6"/>
  <c r="V577" i="6"/>
  <c r="BP577" i="6" s="1"/>
  <c r="G577" i="14" s="1"/>
  <c r="Z576" i="6"/>
  <c r="Y576" i="6"/>
  <c r="X576" i="6"/>
  <c r="W576" i="6"/>
  <c r="V576" i="6"/>
  <c r="BP576" i="6" s="1"/>
  <c r="G576" i="14" s="1"/>
  <c r="Z575" i="6"/>
  <c r="Y575" i="6"/>
  <c r="X575" i="6"/>
  <c r="W575" i="6"/>
  <c r="V575" i="6"/>
  <c r="BP575" i="6" s="1"/>
  <c r="G575" i="14" s="1"/>
  <c r="Z574" i="6"/>
  <c r="Y574" i="6"/>
  <c r="X574" i="6"/>
  <c r="W574" i="6"/>
  <c r="V574" i="6"/>
  <c r="BP574" i="6" s="1"/>
  <c r="G574" i="14" s="1"/>
  <c r="Z573" i="6"/>
  <c r="Y573" i="6"/>
  <c r="X573" i="6"/>
  <c r="W573" i="6"/>
  <c r="V573" i="6"/>
  <c r="BP573" i="6" s="1"/>
  <c r="G573" i="14" s="1"/>
  <c r="Z572" i="6"/>
  <c r="Y572" i="6"/>
  <c r="X572" i="6"/>
  <c r="W572" i="6"/>
  <c r="V572" i="6"/>
  <c r="BP572" i="6" s="1"/>
  <c r="G572" i="14" s="1"/>
  <c r="Z571" i="6"/>
  <c r="Y571" i="6"/>
  <c r="X571" i="6"/>
  <c r="W571" i="6"/>
  <c r="V571" i="6"/>
  <c r="BP571" i="6" s="1"/>
  <c r="G571" i="14" s="1"/>
  <c r="Z570" i="6"/>
  <c r="Y570" i="6"/>
  <c r="X570" i="6"/>
  <c r="W570" i="6"/>
  <c r="V570" i="6"/>
  <c r="BP570" i="6" s="1"/>
  <c r="G570" i="14" s="1"/>
  <c r="Z569" i="6"/>
  <c r="Y569" i="6"/>
  <c r="X569" i="6"/>
  <c r="W569" i="6"/>
  <c r="V569" i="6"/>
  <c r="BP569" i="6" s="1"/>
  <c r="G569" i="14" s="1"/>
  <c r="Z568" i="6"/>
  <c r="Y568" i="6"/>
  <c r="X568" i="6"/>
  <c r="W568" i="6"/>
  <c r="V568" i="6"/>
  <c r="BP568" i="6" s="1"/>
  <c r="G568" i="14" s="1"/>
  <c r="Z567" i="6"/>
  <c r="Y567" i="6"/>
  <c r="X567" i="6"/>
  <c r="W567" i="6"/>
  <c r="V567" i="6"/>
  <c r="BP567" i="6" s="1"/>
  <c r="G567" i="14" s="1"/>
  <c r="Z566" i="6"/>
  <c r="Y566" i="6"/>
  <c r="X566" i="6"/>
  <c r="W566" i="6"/>
  <c r="V566" i="6"/>
  <c r="BP566" i="6" s="1"/>
  <c r="G566" i="14" s="1"/>
  <c r="Z565" i="6"/>
  <c r="Y565" i="6"/>
  <c r="X565" i="6"/>
  <c r="W565" i="6"/>
  <c r="V565" i="6"/>
  <c r="BP565" i="6" s="1"/>
  <c r="G565" i="14" s="1"/>
  <c r="Z564" i="6"/>
  <c r="Y564" i="6"/>
  <c r="X564" i="6"/>
  <c r="W564" i="6"/>
  <c r="V564" i="6"/>
  <c r="BP564" i="6" s="1"/>
  <c r="G564" i="14" s="1"/>
  <c r="Z563" i="6"/>
  <c r="Y563" i="6"/>
  <c r="X563" i="6"/>
  <c r="W563" i="6"/>
  <c r="V563" i="6"/>
  <c r="BP563" i="6" s="1"/>
  <c r="G563" i="14" s="1"/>
  <c r="Z562" i="6"/>
  <c r="Y562" i="6"/>
  <c r="X562" i="6"/>
  <c r="W562" i="6"/>
  <c r="V562" i="6"/>
  <c r="BP562" i="6" s="1"/>
  <c r="G562" i="14" s="1"/>
  <c r="Z561" i="6"/>
  <c r="Y561" i="6"/>
  <c r="X561" i="6"/>
  <c r="W561" i="6"/>
  <c r="V561" i="6"/>
  <c r="BP561" i="6" s="1"/>
  <c r="G561" i="14" s="1"/>
  <c r="Z560" i="6"/>
  <c r="Y560" i="6"/>
  <c r="X560" i="6"/>
  <c r="W560" i="6"/>
  <c r="V560" i="6"/>
  <c r="BP560" i="6" s="1"/>
  <c r="G560" i="14" s="1"/>
  <c r="Z559" i="6"/>
  <c r="Y559" i="6"/>
  <c r="X559" i="6"/>
  <c r="W559" i="6"/>
  <c r="V559" i="6"/>
  <c r="BP559" i="6" s="1"/>
  <c r="G559" i="14" s="1"/>
  <c r="Z558" i="6"/>
  <c r="Y558" i="6"/>
  <c r="X558" i="6"/>
  <c r="W558" i="6"/>
  <c r="V558" i="6"/>
  <c r="BP558" i="6" s="1"/>
  <c r="G558" i="14" s="1"/>
  <c r="Z557" i="6"/>
  <c r="Y557" i="6"/>
  <c r="X557" i="6"/>
  <c r="W557" i="6"/>
  <c r="V557" i="6"/>
  <c r="BP557" i="6" s="1"/>
  <c r="G557" i="14" s="1"/>
  <c r="Z556" i="6"/>
  <c r="Y556" i="6"/>
  <c r="X556" i="6"/>
  <c r="W556" i="6"/>
  <c r="V556" i="6"/>
  <c r="BP556" i="6" s="1"/>
  <c r="G556" i="14" s="1"/>
  <c r="Z555" i="6"/>
  <c r="Y555" i="6"/>
  <c r="X555" i="6"/>
  <c r="W555" i="6"/>
  <c r="V555" i="6"/>
  <c r="BP555" i="6" s="1"/>
  <c r="G555" i="14" s="1"/>
  <c r="Z554" i="6"/>
  <c r="Y554" i="6"/>
  <c r="X554" i="6"/>
  <c r="W554" i="6"/>
  <c r="V554" i="6"/>
  <c r="BP554" i="6" s="1"/>
  <c r="G554" i="14" s="1"/>
  <c r="Z553" i="6"/>
  <c r="Y553" i="6"/>
  <c r="X553" i="6"/>
  <c r="W553" i="6"/>
  <c r="V553" i="6"/>
  <c r="BP553" i="6" s="1"/>
  <c r="G553" i="14" s="1"/>
  <c r="Z552" i="6"/>
  <c r="Y552" i="6"/>
  <c r="X552" i="6"/>
  <c r="W552" i="6"/>
  <c r="V552" i="6"/>
  <c r="BP552" i="6" s="1"/>
  <c r="G552" i="14" s="1"/>
  <c r="Z551" i="6"/>
  <c r="Y551" i="6"/>
  <c r="X551" i="6"/>
  <c r="W551" i="6"/>
  <c r="V551" i="6"/>
  <c r="BP551" i="6" s="1"/>
  <c r="G551" i="14" s="1"/>
  <c r="Z550" i="6"/>
  <c r="Y550" i="6"/>
  <c r="X550" i="6"/>
  <c r="W550" i="6"/>
  <c r="V550" i="6"/>
  <c r="BP550" i="6" s="1"/>
  <c r="G550" i="14" s="1"/>
  <c r="Z549" i="6"/>
  <c r="Y549" i="6"/>
  <c r="X549" i="6"/>
  <c r="W549" i="6"/>
  <c r="V549" i="6"/>
  <c r="BP549" i="6" s="1"/>
  <c r="G549" i="14" s="1"/>
  <c r="Z548" i="6"/>
  <c r="Y548" i="6"/>
  <c r="X548" i="6"/>
  <c r="W548" i="6"/>
  <c r="V548" i="6"/>
  <c r="BP548" i="6" s="1"/>
  <c r="G548" i="14" s="1"/>
  <c r="Z547" i="6"/>
  <c r="Y547" i="6"/>
  <c r="X547" i="6"/>
  <c r="W547" i="6"/>
  <c r="V547" i="6"/>
  <c r="BP547" i="6" s="1"/>
  <c r="G547" i="14" s="1"/>
  <c r="Z546" i="6"/>
  <c r="Y546" i="6"/>
  <c r="X546" i="6"/>
  <c r="W546" i="6"/>
  <c r="V546" i="6"/>
  <c r="BP546" i="6" s="1"/>
  <c r="G546" i="14" s="1"/>
  <c r="Z545" i="6"/>
  <c r="Y545" i="6"/>
  <c r="X545" i="6"/>
  <c r="W545" i="6"/>
  <c r="V545" i="6"/>
  <c r="BP545" i="6" s="1"/>
  <c r="G545" i="14" s="1"/>
  <c r="Z544" i="6"/>
  <c r="Y544" i="6"/>
  <c r="X544" i="6"/>
  <c r="W544" i="6"/>
  <c r="V544" i="6"/>
  <c r="BP544" i="6" s="1"/>
  <c r="G544" i="14" s="1"/>
  <c r="Z543" i="6"/>
  <c r="Y543" i="6"/>
  <c r="X543" i="6"/>
  <c r="W543" i="6"/>
  <c r="V543" i="6"/>
  <c r="BP543" i="6" s="1"/>
  <c r="Z542" i="6"/>
  <c r="Y542" i="6"/>
  <c r="X542" i="6"/>
  <c r="W542" i="6"/>
  <c r="V542" i="6"/>
  <c r="BP542" i="6" s="1"/>
  <c r="Z541" i="6"/>
  <c r="Y541" i="6"/>
  <c r="X541" i="6"/>
  <c r="W541" i="6"/>
  <c r="V541" i="6"/>
  <c r="BP541" i="6" s="1"/>
  <c r="Z540" i="6"/>
  <c r="Y540" i="6"/>
  <c r="X540" i="6"/>
  <c r="W540" i="6"/>
  <c r="V540" i="6"/>
  <c r="BP540" i="6" s="1"/>
  <c r="Z539" i="6"/>
  <c r="Y539" i="6"/>
  <c r="X539" i="6"/>
  <c r="W539" i="6"/>
  <c r="V539" i="6"/>
  <c r="BP539" i="6" s="1"/>
  <c r="Z538" i="6"/>
  <c r="Y538" i="6"/>
  <c r="X538" i="6"/>
  <c r="W538" i="6"/>
  <c r="V538" i="6"/>
  <c r="BP538" i="6" s="1"/>
  <c r="Z537" i="6"/>
  <c r="Y537" i="6"/>
  <c r="X537" i="6"/>
  <c r="W537" i="6"/>
  <c r="V537" i="6"/>
  <c r="BP537" i="6" s="1"/>
  <c r="Z536" i="6"/>
  <c r="Y536" i="6"/>
  <c r="X536" i="6"/>
  <c r="W536" i="6"/>
  <c r="V536" i="6"/>
  <c r="BP536" i="6" s="1"/>
  <c r="Z535" i="6"/>
  <c r="Y535" i="6"/>
  <c r="X535" i="6"/>
  <c r="W535" i="6"/>
  <c r="V535" i="6"/>
  <c r="BP535" i="6" s="1"/>
  <c r="Z534" i="6"/>
  <c r="Y534" i="6"/>
  <c r="X534" i="6"/>
  <c r="W534" i="6"/>
  <c r="V534" i="6"/>
  <c r="BP534" i="6" s="1"/>
  <c r="Z533" i="6"/>
  <c r="Y533" i="6"/>
  <c r="X533" i="6"/>
  <c r="W533" i="6"/>
  <c r="V533" i="6"/>
  <c r="BP533" i="6" s="1"/>
  <c r="Z532" i="6"/>
  <c r="Y532" i="6"/>
  <c r="X532" i="6"/>
  <c r="W532" i="6"/>
  <c r="V532" i="6"/>
  <c r="BP532" i="6" s="1"/>
  <c r="Z531" i="6"/>
  <c r="Y531" i="6"/>
  <c r="X531" i="6"/>
  <c r="W531" i="6"/>
  <c r="V531" i="6"/>
  <c r="BP531" i="6" s="1"/>
  <c r="Z530" i="6"/>
  <c r="Y530" i="6"/>
  <c r="X530" i="6"/>
  <c r="W530" i="6"/>
  <c r="V530" i="6"/>
  <c r="BP530" i="6" s="1"/>
  <c r="Z529" i="6"/>
  <c r="Y529" i="6"/>
  <c r="X529" i="6"/>
  <c r="W529" i="6"/>
  <c r="V529" i="6"/>
  <c r="BP529" i="6" s="1"/>
  <c r="Z528" i="6"/>
  <c r="Y528" i="6"/>
  <c r="X528" i="6"/>
  <c r="W528" i="6"/>
  <c r="V528" i="6"/>
  <c r="BP528" i="6" s="1"/>
  <c r="Z527" i="6"/>
  <c r="Y527" i="6"/>
  <c r="X527" i="6"/>
  <c r="W527" i="6"/>
  <c r="V527" i="6"/>
  <c r="BP527" i="6" s="1"/>
  <c r="Z526" i="6"/>
  <c r="Y526" i="6"/>
  <c r="X526" i="6"/>
  <c r="W526" i="6"/>
  <c r="V526" i="6"/>
  <c r="BP526" i="6" s="1"/>
  <c r="Z525" i="6"/>
  <c r="Y525" i="6"/>
  <c r="X525" i="6"/>
  <c r="W525" i="6"/>
  <c r="V525" i="6"/>
  <c r="BP525" i="6" s="1"/>
  <c r="Z524" i="6"/>
  <c r="Y524" i="6"/>
  <c r="X524" i="6"/>
  <c r="W524" i="6"/>
  <c r="V524" i="6"/>
  <c r="BP524" i="6" s="1"/>
  <c r="Z523" i="6"/>
  <c r="Y523" i="6"/>
  <c r="X523" i="6"/>
  <c r="W523" i="6"/>
  <c r="V523" i="6"/>
  <c r="BP523" i="6" s="1"/>
  <c r="Z522" i="6"/>
  <c r="Y522" i="6"/>
  <c r="X522" i="6"/>
  <c r="W522" i="6"/>
  <c r="V522" i="6"/>
  <c r="BP522" i="6" s="1"/>
  <c r="Z521" i="6"/>
  <c r="Y521" i="6"/>
  <c r="X521" i="6"/>
  <c r="W521" i="6"/>
  <c r="V521" i="6"/>
  <c r="BP521" i="6" s="1"/>
  <c r="Z520" i="6"/>
  <c r="Y520" i="6"/>
  <c r="X520" i="6"/>
  <c r="W520" i="6"/>
  <c r="V520" i="6"/>
  <c r="BP520" i="6" s="1"/>
  <c r="Z519" i="6"/>
  <c r="Y519" i="6"/>
  <c r="X519" i="6"/>
  <c r="W519" i="6"/>
  <c r="V519" i="6"/>
  <c r="BP519" i="6" s="1"/>
  <c r="Z518" i="6"/>
  <c r="Y518" i="6"/>
  <c r="X518" i="6"/>
  <c r="W518" i="6"/>
  <c r="V518" i="6"/>
  <c r="BP518" i="6" s="1"/>
  <c r="Z517" i="6"/>
  <c r="Y517" i="6"/>
  <c r="X517" i="6"/>
  <c r="W517" i="6"/>
  <c r="V517" i="6"/>
  <c r="BP517" i="6" s="1"/>
  <c r="Z516" i="6"/>
  <c r="Y516" i="6"/>
  <c r="X516" i="6"/>
  <c r="W516" i="6"/>
  <c r="V516" i="6"/>
  <c r="BP516" i="6" s="1"/>
  <c r="Z515" i="6"/>
  <c r="Y515" i="6"/>
  <c r="X515" i="6"/>
  <c r="W515" i="6"/>
  <c r="V515" i="6"/>
  <c r="BP515" i="6" s="1"/>
  <c r="Z514" i="6"/>
  <c r="Y514" i="6"/>
  <c r="X514" i="6"/>
  <c r="W514" i="6"/>
  <c r="V514" i="6"/>
  <c r="BP514" i="6" s="1"/>
  <c r="Z513" i="6"/>
  <c r="Y513" i="6"/>
  <c r="X513" i="6"/>
  <c r="W513" i="6"/>
  <c r="V513" i="6"/>
  <c r="BP513" i="6" s="1"/>
  <c r="Z512" i="6"/>
  <c r="Y512" i="6"/>
  <c r="X512" i="6"/>
  <c r="W512" i="6"/>
  <c r="V512" i="6"/>
  <c r="BP512" i="6" s="1"/>
  <c r="Z511" i="6"/>
  <c r="Y511" i="6"/>
  <c r="X511" i="6"/>
  <c r="W511" i="6"/>
  <c r="V511" i="6"/>
  <c r="BP511" i="6" s="1"/>
  <c r="Z510" i="6"/>
  <c r="Y510" i="6"/>
  <c r="X510" i="6"/>
  <c r="W510" i="6"/>
  <c r="V510" i="6"/>
  <c r="BP510" i="6" s="1"/>
  <c r="Z509" i="6"/>
  <c r="Y509" i="6"/>
  <c r="X509" i="6"/>
  <c r="W509" i="6"/>
  <c r="V509" i="6"/>
  <c r="BP509" i="6" s="1"/>
  <c r="Z508" i="6"/>
  <c r="Y508" i="6"/>
  <c r="X508" i="6"/>
  <c r="W508" i="6"/>
  <c r="V508" i="6"/>
  <c r="BP508" i="6" s="1"/>
  <c r="Z507" i="6"/>
  <c r="Y507" i="6"/>
  <c r="X507" i="6"/>
  <c r="W507" i="6"/>
  <c r="V507" i="6"/>
  <c r="BP507" i="6" s="1"/>
  <c r="Z506" i="6"/>
  <c r="Y506" i="6"/>
  <c r="X506" i="6"/>
  <c r="W506" i="6"/>
  <c r="V506" i="6"/>
  <c r="BP506" i="6" s="1"/>
  <c r="Z505" i="6"/>
  <c r="Y505" i="6"/>
  <c r="X505" i="6"/>
  <c r="W505" i="6"/>
  <c r="V505" i="6"/>
  <c r="BP505" i="6" s="1"/>
  <c r="Z504" i="6"/>
  <c r="Y504" i="6"/>
  <c r="X504" i="6"/>
  <c r="W504" i="6"/>
  <c r="V504" i="6"/>
  <c r="BP504" i="6" s="1"/>
  <c r="Z503" i="6"/>
  <c r="Y503" i="6"/>
  <c r="X503" i="6"/>
  <c r="W503" i="6"/>
  <c r="V503" i="6"/>
  <c r="BP503" i="6" s="1"/>
  <c r="Z502" i="6"/>
  <c r="Y502" i="6"/>
  <c r="X502" i="6"/>
  <c r="W502" i="6"/>
  <c r="V502" i="6"/>
  <c r="BP502" i="6" s="1"/>
  <c r="Z501" i="6"/>
  <c r="Y501" i="6"/>
  <c r="X501" i="6"/>
  <c r="W501" i="6"/>
  <c r="V501" i="6"/>
  <c r="BP501" i="6" s="1"/>
  <c r="Z500" i="6"/>
  <c r="Y500" i="6"/>
  <c r="X500" i="6"/>
  <c r="W500" i="6"/>
  <c r="V500" i="6"/>
  <c r="BP500" i="6" s="1"/>
  <c r="Z499" i="6"/>
  <c r="Y499" i="6"/>
  <c r="X499" i="6"/>
  <c r="W499" i="6"/>
  <c r="V499" i="6"/>
  <c r="BP499" i="6" s="1"/>
  <c r="Z498" i="6"/>
  <c r="Y498" i="6"/>
  <c r="X498" i="6"/>
  <c r="W498" i="6"/>
  <c r="V498" i="6"/>
  <c r="BP498" i="6" s="1"/>
  <c r="Z497" i="6"/>
  <c r="Y497" i="6"/>
  <c r="X497" i="6"/>
  <c r="W497" i="6"/>
  <c r="V497" i="6"/>
  <c r="BP497" i="6" s="1"/>
  <c r="Z496" i="6"/>
  <c r="Y496" i="6"/>
  <c r="X496" i="6"/>
  <c r="W496" i="6"/>
  <c r="V496" i="6"/>
  <c r="BP496" i="6" s="1"/>
  <c r="Z495" i="6"/>
  <c r="Y495" i="6"/>
  <c r="X495" i="6"/>
  <c r="W495" i="6"/>
  <c r="V495" i="6"/>
  <c r="BP495" i="6" s="1"/>
  <c r="Z494" i="6"/>
  <c r="Y494" i="6"/>
  <c r="X494" i="6"/>
  <c r="W494" i="6"/>
  <c r="V494" i="6"/>
  <c r="BP494" i="6" s="1"/>
  <c r="Z493" i="6"/>
  <c r="Y493" i="6"/>
  <c r="X493" i="6"/>
  <c r="W493" i="6"/>
  <c r="V493" i="6"/>
  <c r="BP493" i="6" s="1"/>
  <c r="Z492" i="6"/>
  <c r="Y492" i="6"/>
  <c r="X492" i="6"/>
  <c r="W492" i="6"/>
  <c r="V492" i="6"/>
  <c r="BP492" i="6" s="1"/>
  <c r="Z491" i="6"/>
  <c r="Y491" i="6"/>
  <c r="X491" i="6"/>
  <c r="W491" i="6"/>
  <c r="V491" i="6"/>
  <c r="BP491" i="6" s="1"/>
  <c r="Z490" i="6"/>
  <c r="Y490" i="6"/>
  <c r="X490" i="6"/>
  <c r="W490" i="6"/>
  <c r="V490" i="6"/>
  <c r="BP490" i="6" s="1"/>
  <c r="Z489" i="6"/>
  <c r="Y489" i="6"/>
  <c r="X489" i="6"/>
  <c r="W489" i="6"/>
  <c r="V489" i="6"/>
  <c r="BP489" i="6" s="1"/>
  <c r="Z488" i="6"/>
  <c r="Y488" i="6"/>
  <c r="X488" i="6"/>
  <c r="W488" i="6"/>
  <c r="V488" i="6"/>
  <c r="BP488" i="6" s="1"/>
  <c r="Z487" i="6"/>
  <c r="Y487" i="6"/>
  <c r="X487" i="6"/>
  <c r="W487" i="6"/>
  <c r="V487" i="6"/>
  <c r="BP487" i="6" s="1"/>
  <c r="Z486" i="6"/>
  <c r="Y486" i="6"/>
  <c r="X486" i="6"/>
  <c r="W486" i="6"/>
  <c r="V486" i="6"/>
  <c r="BP486" i="6" s="1"/>
  <c r="Z485" i="6"/>
  <c r="Y485" i="6"/>
  <c r="X485" i="6"/>
  <c r="W485" i="6"/>
  <c r="V485" i="6"/>
  <c r="BP485" i="6" s="1"/>
  <c r="Z484" i="6"/>
  <c r="Y484" i="6"/>
  <c r="X484" i="6"/>
  <c r="W484" i="6"/>
  <c r="V484" i="6"/>
  <c r="BP484" i="6" s="1"/>
  <c r="Z483" i="6"/>
  <c r="Y483" i="6"/>
  <c r="X483" i="6"/>
  <c r="W483" i="6"/>
  <c r="V483" i="6"/>
  <c r="BP483" i="6" s="1"/>
  <c r="Z482" i="6"/>
  <c r="Y482" i="6"/>
  <c r="X482" i="6"/>
  <c r="W482" i="6"/>
  <c r="V482" i="6"/>
  <c r="BP482" i="6" s="1"/>
  <c r="Z481" i="6"/>
  <c r="Y481" i="6"/>
  <c r="X481" i="6"/>
  <c r="W481" i="6"/>
  <c r="V481" i="6"/>
  <c r="BP481" i="6" s="1"/>
  <c r="Z480" i="6"/>
  <c r="Y480" i="6"/>
  <c r="X480" i="6"/>
  <c r="W480" i="6"/>
  <c r="V480" i="6"/>
  <c r="BP480" i="6" s="1"/>
  <c r="Z479" i="6"/>
  <c r="Y479" i="6"/>
  <c r="X479" i="6"/>
  <c r="W479" i="6"/>
  <c r="V479" i="6"/>
  <c r="BP479" i="6" s="1"/>
  <c r="Z478" i="6"/>
  <c r="Y478" i="6"/>
  <c r="X478" i="6"/>
  <c r="W478" i="6"/>
  <c r="V478" i="6"/>
  <c r="BP478" i="6" s="1"/>
  <c r="Z477" i="6"/>
  <c r="Y477" i="6"/>
  <c r="X477" i="6"/>
  <c r="W477" i="6"/>
  <c r="V477" i="6"/>
  <c r="BP477" i="6" s="1"/>
  <c r="Z476" i="6"/>
  <c r="Y476" i="6"/>
  <c r="X476" i="6"/>
  <c r="W476" i="6"/>
  <c r="V476" i="6"/>
  <c r="BP476" i="6" s="1"/>
  <c r="Z475" i="6"/>
  <c r="Y475" i="6"/>
  <c r="X475" i="6"/>
  <c r="W475" i="6"/>
  <c r="V475" i="6"/>
  <c r="BP475" i="6" s="1"/>
  <c r="Z474" i="6"/>
  <c r="Y474" i="6"/>
  <c r="X474" i="6"/>
  <c r="W474" i="6"/>
  <c r="V474" i="6"/>
  <c r="BP474" i="6" s="1"/>
  <c r="Z473" i="6"/>
  <c r="Y473" i="6"/>
  <c r="X473" i="6"/>
  <c r="W473" i="6"/>
  <c r="V473" i="6"/>
  <c r="BP473" i="6" s="1"/>
  <c r="Z472" i="6"/>
  <c r="Y472" i="6"/>
  <c r="X472" i="6"/>
  <c r="W472" i="6"/>
  <c r="V472" i="6"/>
  <c r="BP472" i="6" s="1"/>
  <c r="Z471" i="6"/>
  <c r="Y471" i="6"/>
  <c r="X471" i="6"/>
  <c r="W471" i="6"/>
  <c r="V471" i="6"/>
  <c r="BP471" i="6" s="1"/>
  <c r="Z470" i="6"/>
  <c r="Y470" i="6"/>
  <c r="X470" i="6"/>
  <c r="W470" i="6"/>
  <c r="V470" i="6"/>
  <c r="BP470" i="6" s="1"/>
  <c r="Z469" i="6"/>
  <c r="Y469" i="6"/>
  <c r="X469" i="6"/>
  <c r="W469" i="6"/>
  <c r="V469" i="6"/>
  <c r="BP469" i="6" s="1"/>
  <c r="Z468" i="6"/>
  <c r="Y468" i="6"/>
  <c r="X468" i="6"/>
  <c r="W468" i="6"/>
  <c r="V468" i="6"/>
  <c r="BP468" i="6" s="1"/>
  <c r="Z467" i="6"/>
  <c r="Y467" i="6"/>
  <c r="X467" i="6"/>
  <c r="W467" i="6"/>
  <c r="V467" i="6"/>
  <c r="BP467" i="6" s="1"/>
  <c r="Z466" i="6"/>
  <c r="Y466" i="6"/>
  <c r="X466" i="6"/>
  <c r="W466" i="6"/>
  <c r="V466" i="6"/>
  <c r="BP466" i="6" s="1"/>
  <c r="Z465" i="6"/>
  <c r="Y465" i="6"/>
  <c r="X465" i="6"/>
  <c r="W465" i="6"/>
  <c r="V465" i="6"/>
  <c r="BP465" i="6" s="1"/>
  <c r="Z464" i="6"/>
  <c r="Y464" i="6"/>
  <c r="X464" i="6"/>
  <c r="W464" i="6"/>
  <c r="V464" i="6"/>
  <c r="BP464" i="6" s="1"/>
  <c r="Z463" i="6"/>
  <c r="Y463" i="6"/>
  <c r="X463" i="6"/>
  <c r="W463" i="6"/>
  <c r="V463" i="6"/>
  <c r="BP463" i="6" s="1"/>
  <c r="Z462" i="6"/>
  <c r="Y462" i="6"/>
  <c r="X462" i="6"/>
  <c r="W462" i="6"/>
  <c r="V462" i="6"/>
  <c r="BP462" i="6" s="1"/>
  <c r="Z461" i="6"/>
  <c r="Y461" i="6"/>
  <c r="X461" i="6"/>
  <c r="W461" i="6"/>
  <c r="V461" i="6"/>
  <c r="BP461" i="6" s="1"/>
  <c r="Z460" i="6"/>
  <c r="Y460" i="6"/>
  <c r="X460" i="6"/>
  <c r="W460" i="6"/>
  <c r="V460" i="6"/>
  <c r="BP460" i="6" s="1"/>
  <c r="Z459" i="6"/>
  <c r="Y459" i="6"/>
  <c r="X459" i="6"/>
  <c r="W459" i="6"/>
  <c r="V459" i="6"/>
  <c r="BP459" i="6" s="1"/>
  <c r="Z458" i="6"/>
  <c r="Y458" i="6"/>
  <c r="X458" i="6"/>
  <c r="W458" i="6"/>
  <c r="V458" i="6"/>
  <c r="BP458" i="6" s="1"/>
  <c r="Z457" i="6"/>
  <c r="Y457" i="6"/>
  <c r="X457" i="6"/>
  <c r="W457" i="6"/>
  <c r="V457" i="6"/>
  <c r="BP457" i="6" s="1"/>
  <c r="Z456" i="6"/>
  <c r="Y456" i="6"/>
  <c r="X456" i="6"/>
  <c r="W456" i="6"/>
  <c r="V456" i="6"/>
  <c r="BP456" i="6" s="1"/>
  <c r="Z455" i="6"/>
  <c r="Y455" i="6"/>
  <c r="X455" i="6"/>
  <c r="W455" i="6"/>
  <c r="V455" i="6"/>
  <c r="BP455" i="6" s="1"/>
  <c r="Z454" i="6"/>
  <c r="Y454" i="6"/>
  <c r="X454" i="6"/>
  <c r="W454" i="6"/>
  <c r="V454" i="6"/>
  <c r="BP454" i="6" s="1"/>
  <c r="Z453" i="6"/>
  <c r="Y453" i="6"/>
  <c r="X453" i="6"/>
  <c r="W453" i="6"/>
  <c r="V453" i="6"/>
  <c r="BP453" i="6" s="1"/>
  <c r="Z452" i="6"/>
  <c r="Y452" i="6"/>
  <c r="X452" i="6"/>
  <c r="W452" i="6"/>
  <c r="V452" i="6"/>
  <c r="BP452" i="6" s="1"/>
  <c r="Z451" i="6"/>
  <c r="Y451" i="6"/>
  <c r="X451" i="6"/>
  <c r="W451" i="6"/>
  <c r="V451" i="6"/>
  <c r="BP451" i="6" s="1"/>
  <c r="Z450" i="6"/>
  <c r="Y450" i="6"/>
  <c r="X450" i="6"/>
  <c r="W450" i="6"/>
  <c r="V450" i="6"/>
  <c r="BP450" i="6" s="1"/>
  <c r="Z449" i="6"/>
  <c r="Y449" i="6"/>
  <c r="X449" i="6"/>
  <c r="W449" i="6"/>
  <c r="V449" i="6"/>
  <c r="BP449" i="6" s="1"/>
  <c r="Z448" i="6"/>
  <c r="Y448" i="6"/>
  <c r="X448" i="6"/>
  <c r="W448" i="6"/>
  <c r="V448" i="6"/>
  <c r="BP448" i="6" s="1"/>
  <c r="Z447" i="6"/>
  <c r="Y447" i="6"/>
  <c r="X447" i="6"/>
  <c r="W447" i="6"/>
  <c r="V447" i="6"/>
  <c r="BP447" i="6" s="1"/>
  <c r="Z446" i="6"/>
  <c r="Y446" i="6"/>
  <c r="X446" i="6"/>
  <c r="W446" i="6"/>
  <c r="V446" i="6"/>
  <c r="BP446" i="6" s="1"/>
  <c r="Z445" i="6"/>
  <c r="Y445" i="6"/>
  <c r="X445" i="6"/>
  <c r="W445" i="6"/>
  <c r="V445" i="6"/>
  <c r="BP445" i="6" s="1"/>
  <c r="Z444" i="6"/>
  <c r="Y444" i="6"/>
  <c r="X444" i="6"/>
  <c r="W444" i="6"/>
  <c r="V444" i="6"/>
  <c r="BP444" i="6" s="1"/>
  <c r="Z443" i="6"/>
  <c r="Y443" i="6"/>
  <c r="X443" i="6"/>
  <c r="W443" i="6"/>
  <c r="V443" i="6"/>
  <c r="BP443" i="6" s="1"/>
  <c r="Z442" i="6"/>
  <c r="Y442" i="6"/>
  <c r="X442" i="6"/>
  <c r="W442" i="6"/>
  <c r="V442" i="6"/>
  <c r="BP442" i="6" s="1"/>
  <c r="Z441" i="6"/>
  <c r="Y441" i="6"/>
  <c r="X441" i="6"/>
  <c r="W441" i="6"/>
  <c r="V441" i="6"/>
  <c r="BP441" i="6" s="1"/>
  <c r="Z440" i="6"/>
  <c r="Y440" i="6"/>
  <c r="X440" i="6"/>
  <c r="W440" i="6"/>
  <c r="V440" i="6"/>
  <c r="BP440" i="6" s="1"/>
  <c r="Z439" i="6"/>
  <c r="Y439" i="6"/>
  <c r="X439" i="6"/>
  <c r="W439" i="6"/>
  <c r="V439" i="6"/>
  <c r="BP439" i="6" s="1"/>
  <c r="Z438" i="6"/>
  <c r="Y438" i="6"/>
  <c r="X438" i="6"/>
  <c r="W438" i="6"/>
  <c r="V438" i="6"/>
  <c r="BP438" i="6" s="1"/>
  <c r="Z437" i="6"/>
  <c r="Y437" i="6"/>
  <c r="X437" i="6"/>
  <c r="W437" i="6"/>
  <c r="V437" i="6"/>
  <c r="BP437" i="6" s="1"/>
  <c r="Z436" i="6"/>
  <c r="Y436" i="6"/>
  <c r="X436" i="6"/>
  <c r="W436" i="6"/>
  <c r="V436" i="6"/>
  <c r="BP436" i="6" s="1"/>
  <c r="Z435" i="6"/>
  <c r="Y435" i="6"/>
  <c r="X435" i="6"/>
  <c r="W435" i="6"/>
  <c r="V435" i="6"/>
  <c r="BP435" i="6" s="1"/>
  <c r="Z434" i="6"/>
  <c r="Y434" i="6"/>
  <c r="X434" i="6"/>
  <c r="W434" i="6"/>
  <c r="V434" i="6"/>
  <c r="BP434" i="6" s="1"/>
  <c r="Z433" i="6"/>
  <c r="Y433" i="6"/>
  <c r="X433" i="6"/>
  <c r="W433" i="6"/>
  <c r="V433" i="6"/>
  <c r="BP433" i="6" s="1"/>
  <c r="Z432" i="6"/>
  <c r="Y432" i="6"/>
  <c r="X432" i="6"/>
  <c r="W432" i="6"/>
  <c r="V432" i="6"/>
  <c r="BP432" i="6" s="1"/>
  <c r="Z431" i="6"/>
  <c r="Y431" i="6"/>
  <c r="X431" i="6"/>
  <c r="W431" i="6"/>
  <c r="V431" i="6"/>
  <c r="BP431" i="6" s="1"/>
  <c r="Z430" i="6"/>
  <c r="Y430" i="6"/>
  <c r="X430" i="6"/>
  <c r="W430" i="6"/>
  <c r="V430" i="6"/>
  <c r="BP430" i="6" s="1"/>
  <c r="Z429" i="6"/>
  <c r="Y429" i="6"/>
  <c r="X429" i="6"/>
  <c r="W429" i="6"/>
  <c r="V429" i="6"/>
  <c r="BP429" i="6" s="1"/>
  <c r="Z428" i="6"/>
  <c r="Y428" i="6"/>
  <c r="X428" i="6"/>
  <c r="W428" i="6"/>
  <c r="V428" i="6"/>
  <c r="BP428" i="6" s="1"/>
  <c r="Z427" i="6"/>
  <c r="Y427" i="6"/>
  <c r="X427" i="6"/>
  <c r="W427" i="6"/>
  <c r="V427" i="6"/>
  <c r="BP427" i="6" s="1"/>
  <c r="Z426" i="6"/>
  <c r="Y426" i="6"/>
  <c r="X426" i="6"/>
  <c r="W426" i="6"/>
  <c r="V426" i="6"/>
  <c r="BP426" i="6" s="1"/>
  <c r="Z425" i="6"/>
  <c r="Y425" i="6"/>
  <c r="X425" i="6"/>
  <c r="W425" i="6"/>
  <c r="V425" i="6"/>
  <c r="BP425" i="6" s="1"/>
  <c r="Z424" i="6"/>
  <c r="Y424" i="6"/>
  <c r="X424" i="6"/>
  <c r="W424" i="6"/>
  <c r="V424" i="6"/>
  <c r="BP424" i="6" s="1"/>
  <c r="Z423" i="6"/>
  <c r="Y423" i="6"/>
  <c r="X423" i="6"/>
  <c r="W423" i="6"/>
  <c r="V423" i="6"/>
  <c r="BP423" i="6" s="1"/>
  <c r="Z422" i="6"/>
  <c r="Y422" i="6"/>
  <c r="X422" i="6"/>
  <c r="W422" i="6"/>
  <c r="V422" i="6"/>
  <c r="BP422" i="6" s="1"/>
  <c r="Z421" i="6"/>
  <c r="Y421" i="6"/>
  <c r="X421" i="6"/>
  <c r="W421" i="6"/>
  <c r="V421" i="6"/>
  <c r="BP421" i="6" s="1"/>
  <c r="Z420" i="6"/>
  <c r="Y420" i="6"/>
  <c r="X420" i="6"/>
  <c r="W420" i="6"/>
  <c r="V420" i="6"/>
  <c r="BP420" i="6" s="1"/>
  <c r="Z419" i="6"/>
  <c r="Y419" i="6"/>
  <c r="X419" i="6"/>
  <c r="W419" i="6"/>
  <c r="V419" i="6"/>
  <c r="BP419" i="6" s="1"/>
  <c r="Z418" i="6"/>
  <c r="Y418" i="6"/>
  <c r="X418" i="6"/>
  <c r="W418" i="6"/>
  <c r="V418" i="6"/>
  <c r="BP418" i="6" s="1"/>
  <c r="Z417" i="6"/>
  <c r="Y417" i="6"/>
  <c r="X417" i="6"/>
  <c r="W417" i="6"/>
  <c r="V417" i="6"/>
  <c r="BP417" i="6" s="1"/>
  <c r="Z416" i="6"/>
  <c r="Y416" i="6"/>
  <c r="X416" i="6"/>
  <c r="W416" i="6"/>
  <c r="V416" i="6"/>
  <c r="BP416" i="6" s="1"/>
  <c r="Z415" i="6"/>
  <c r="Y415" i="6"/>
  <c r="X415" i="6"/>
  <c r="W415" i="6"/>
  <c r="V415" i="6"/>
  <c r="BP415" i="6" s="1"/>
  <c r="Z414" i="6"/>
  <c r="Y414" i="6"/>
  <c r="X414" i="6"/>
  <c r="W414" i="6"/>
  <c r="V414" i="6"/>
  <c r="BP414" i="6" s="1"/>
  <c r="Z413" i="6"/>
  <c r="Y413" i="6"/>
  <c r="X413" i="6"/>
  <c r="W413" i="6"/>
  <c r="V413" i="6"/>
  <c r="BP413" i="6" s="1"/>
  <c r="Z412" i="6"/>
  <c r="Y412" i="6"/>
  <c r="X412" i="6"/>
  <c r="W412" i="6"/>
  <c r="V412" i="6"/>
  <c r="BP412" i="6" s="1"/>
  <c r="Z411" i="6"/>
  <c r="Y411" i="6"/>
  <c r="X411" i="6"/>
  <c r="W411" i="6"/>
  <c r="V411" i="6"/>
  <c r="BP411" i="6" s="1"/>
  <c r="Z410" i="6"/>
  <c r="Y410" i="6"/>
  <c r="X410" i="6"/>
  <c r="W410" i="6"/>
  <c r="V410" i="6"/>
  <c r="BP410" i="6" s="1"/>
  <c r="Z409" i="6"/>
  <c r="Y409" i="6"/>
  <c r="X409" i="6"/>
  <c r="W409" i="6"/>
  <c r="V409" i="6"/>
  <c r="BP409" i="6" s="1"/>
  <c r="Z408" i="6"/>
  <c r="Y408" i="6"/>
  <c r="X408" i="6"/>
  <c r="W408" i="6"/>
  <c r="V408" i="6"/>
  <c r="BP408" i="6" s="1"/>
  <c r="Z407" i="6"/>
  <c r="Y407" i="6"/>
  <c r="X407" i="6"/>
  <c r="W407" i="6"/>
  <c r="V407" i="6"/>
  <c r="BP407" i="6" s="1"/>
  <c r="Z406" i="6"/>
  <c r="Y406" i="6"/>
  <c r="X406" i="6"/>
  <c r="W406" i="6"/>
  <c r="V406" i="6"/>
  <c r="BP406" i="6" s="1"/>
  <c r="Z405" i="6"/>
  <c r="Y405" i="6"/>
  <c r="X405" i="6"/>
  <c r="W405" i="6"/>
  <c r="V405" i="6"/>
  <c r="BP405" i="6" s="1"/>
  <c r="Z404" i="6"/>
  <c r="Y404" i="6"/>
  <c r="X404" i="6"/>
  <c r="W404" i="6"/>
  <c r="V404" i="6"/>
  <c r="BP404" i="6" s="1"/>
  <c r="Z403" i="6"/>
  <c r="Y403" i="6"/>
  <c r="X403" i="6"/>
  <c r="W403" i="6"/>
  <c r="V403" i="6"/>
  <c r="BP403" i="6" s="1"/>
  <c r="Z402" i="6"/>
  <c r="Y402" i="6"/>
  <c r="X402" i="6"/>
  <c r="W402" i="6"/>
  <c r="V402" i="6"/>
  <c r="BP402" i="6" s="1"/>
  <c r="Z401" i="6"/>
  <c r="Y401" i="6"/>
  <c r="X401" i="6"/>
  <c r="W401" i="6"/>
  <c r="V401" i="6"/>
  <c r="BP401" i="6" s="1"/>
  <c r="Z400" i="6"/>
  <c r="Y400" i="6"/>
  <c r="X400" i="6"/>
  <c r="W400" i="6"/>
  <c r="V400" i="6"/>
  <c r="BP400" i="6" s="1"/>
  <c r="Z399" i="6"/>
  <c r="Y399" i="6"/>
  <c r="X399" i="6"/>
  <c r="W399" i="6"/>
  <c r="V399" i="6"/>
  <c r="BP399" i="6" s="1"/>
  <c r="Z398" i="6"/>
  <c r="Y398" i="6"/>
  <c r="X398" i="6"/>
  <c r="W398" i="6"/>
  <c r="V398" i="6"/>
  <c r="BP398" i="6" s="1"/>
  <c r="Z397" i="6"/>
  <c r="Y397" i="6"/>
  <c r="X397" i="6"/>
  <c r="W397" i="6"/>
  <c r="V397" i="6"/>
  <c r="BP397" i="6" s="1"/>
  <c r="Z396" i="6"/>
  <c r="Y396" i="6"/>
  <c r="X396" i="6"/>
  <c r="W396" i="6"/>
  <c r="V396" i="6"/>
  <c r="BP396" i="6" s="1"/>
  <c r="Z395" i="6"/>
  <c r="Y395" i="6"/>
  <c r="X395" i="6"/>
  <c r="W395" i="6"/>
  <c r="V395" i="6"/>
  <c r="BP395" i="6" s="1"/>
  <c r="Z394" i="6"/>
  <c r="Y394" i="6"/>
  <c r="X394" i="6"/>
  <c r="W394" i="6"/>
  <c r="V394" i="6"/>
  <c r="BP394" i="6" s="1"/>
  <c r="Z393" i="6"/>
  <c r="Y393" i="6"/>
  <c r="X393" i="6"/>
  <c r="W393" i="6"/>
  <c r="V393" i="6"/>
  <c r="BP393" i="6" s="1"/>
  <c r="Z392" i="6"/>
  <c r="Y392" i="6"/>
  <c r="X392" i="6"/>
  <c r="W392" i="6"/>
  <c r="V392" i="6"/>
  <c r="BP392" i="6" s="1"/>
  <c r="Z391" i="6"/>
  <c r="Y391" i="6"/>
  <c r="X391" i="6"/>
  <c r="W391" i="6"/>
  <c r="V391" i="6"/>
  <c r="BP391" i="6" s="1"/>
  <c r="Z390" i="6"/>
  <c r="Y390" i="6"/>
  <c r="X390" i="6"/>
  <c r="W390" i="6"/>
  <c r="V390" i="6"/>
  <c r="BP390" i="6" s="1"/>
  <c r="Z389" i="6"/>
  <c r="Y389" i="6"/>
  <c r="X389" i="6"/>
  <c r="W389" i="6"/>
  <c r="V389" i="6"/>
  <c r="BP389" i="6" s="1"/>
  <c r="Z388" i="6"/>
  <c r="Y388" i="6"/>
  <c r="X388" i="6"/>
  <c r="W388" i="6"/>
  <c r="V388" i="6"/>
  <c r="BP388" i="6" s="1"/>
  <c r="Z387" i="6"/>
  <c r="Y387" i="6"/>
  <c r="X387" i="6"/>
  <c r="W387" i="6"/>
  <c r="V387" i="6"/>
  <c r="BP387" i="6" s="1"/>
  <c r="Z386" i="6"/>
  <c r="Y386" i="6"/>
  <c r="X386" i="6"/>
  <c r="W386" i="6"/>
  <c r="V386" i="6"/>
  <c r="BP386" i="6" s="1"/>
  <c r="Z385" i="6"/>
  <c r="Y385" i="6"/>
  <c r="X385" i="6"/>
  <c r="W385" i="6"/>
  <c r="V385" i="6"/>
  <c r="BP385" i="6" s="1"/>
  <c r="Z384" i="6"/>
  <c r="Y384" i="6"/>
  <c r="X384" i="6"/>
  <c r="W384" i="6"/>
  <c r="V384" i="6"/>
  <c r="BP384" i="6" s="1"/>
  <c r="Z383" i="6"/>
  <c r="Y383" i="6"/>
  <c r="X383" i="6"/>
  <c r="W383" i="6"/>
  <c r="V383" i="6"/>
  <c r="BP383" i="6" s="1"/>
  <c r="Z382" i="6"/>
  <c r="Y382" i="6"/>
  <c r="X382" i="6"/>
  <c r="W382" i="6"/>
  <c r="V382" i="6"/>
  <c r="BP382" i="6" s="1"/>
  <c r="Z381" i="6"/>
  <c r="Y381" i="6"/>
  <c r="X381" i="6"/>
  <c r="W381" i="6"/>
  <c r="V381" i="6"/>
  <c r="BP381" i="6" s="1"/>
  <c r="Z380" i="6"/>
  <c r="Y380" i="6"/>
  <c r="X380" i="6"/>
  <c r="W380" i="6"/>
  <c r="V380" i="6"/>
  <c r="BP380" i="6" s="1"/>
  <c r="Z379" i="6"/>
  <c r="Y379" i="6"/>
  <c r="X379" i="6"/>
  <c r="W379" i="6"/>
  <c r="V379" i="6"/>
  <c r="BP379" i="6" s="1"/>
  <c r="Z378" i="6"/>
  <c r="Y378" i="6"/>
  <c r="X378" i="6"/>
  <c r="W378" i="6"/>
  <c r="V378" i="6"/>
  <c r="BP378" i="6" s="1"/>
  <c r="Z377" i="6"/>
  <c r="Y377" i="6"/>
  <c r="X377" i="6"/>
  <c r="W377" i="6"/>
  <c r="V377" i="6"/>
  <c r="BP377" i="6" s="1"/>
  <c r="Z376" i="6"/>
  <c r="Y376" i="6"/>
  <c r="X376" i="6"/>
  <c r="W376" i="6"/>
  <c r="V376" i="6"/>
  <c r="BP376" i="6" s="1"/>
  <c r="Z375" i="6"/>
  <c r="Y375" i="6"/>
  <c r="X375" i="6"/>
  <c r="W375" i="6"/>
  <c r="V375" i="6"/>
  <c r="BP375" i="6" s="1"/>
  <c r="Z374" i="6"/>
  <c r="Y374" i="6"/>
  <c r="X374" i="6"/>
  <c r="W374" i="6"/>
  <c r="V374" i="6"/>
  <c r="BP374" i="6" s="1"/>
  <c r="Z373" i="6"/>
  <c r="Y373" i="6"/>
  <c r="X373" i="6"/>
  <c r="W373" i="6"/>
  <c r="V373" i="6"/>
  <c r="BP373" i="6" s="1"/>
  <c r="Z372" i="6"/>
  <c r="Y372" i="6"/>
  <c r="X372" i="6"/>
  <c r="W372" i="6"/>
  <c r="V372" i="6"/>
  <c r="BP372" i="6" s="1"/>
  <c r="Z371" i="6"/>
  <c r="Y371" i="6"/>
  <c r="X371" i="6"/>
  <c r="W371" i="6"/>
  <c r="V371" i="6"/>
  <c r="BP371" i="6" s="1"/>
  <c r="Z370" i="6"/>
  <c r="Y370" i="6"/>
  <c r="X370" i="6"/>
  <c r="W370" i="6"/>
  <c r="V370" i="6"/>
  <c r="BP370" i="6" s="1"/>
  <c r="Z369" i="6"/>
  <c r="Y369" i="6"/>
  <c r="X369" i="6"/>
  <c r="W369" i="6"/>
  <c r="V369" i="6"/>
  <c r="BP369" i="6" s="1"/>
  <c r="Z368" i="6"/>
  <c r="Y368" i="6"/>
  <c r="X368" i="6"/>
  <c r="W368" i="6"/>
  <c r="V368" i="6"/>
  <c r="BP368" i="6" s="1"/>
  <c r="Z367" i="6"/>
  <c r="Y367" i="6"/>
  <c r="X367" i="6"/>
  <c r="W367" i="6"/>
  <c r="V367" i="6"/>
  <c r="BP367" i="6" s="1"/>
  <c r="Z366" i="6"/>
  <c r="Y366" i="6"/>
  <c r="X366" i="6"/>
  <c r="W366" i="6"/>
  <c r="V366" i="6"/>
  <c r="BP366" i="6" s="1"/>
  <c r="Z365" i="6"/>
  <c r="Y365" i="6"/>
  <c r="X365" i="6"/>
  <c r="W365" i="6"/>
  <c r="V365" i="6"/>
  <c r="BP365" i="6" s="1"/>
  <c r="Z364" i="6"/>
  <c r="Y364" i="6"/>
  <c r="X364" i="6"/>
  <c r="W364" i="6"/>
  <c r="V364" i="6"/>
  <c r="BP364" i="6" s="1"/>
  <c r="Z363" i="6"/>
  <c r="Y363" i="6"/>
  <c r="X363" i="6"/>
  <c r="W363" i="6"/>
  <c r="V363" i="6"/>
  <c r="BP363" i="6" s="1"/>
  <c r="Z362" i="6"/>
  <c r="Y362" i="6"/>
  <c r="X362" i="6"/>
  <c r="W362" i="6"/>
  <c r="V362" i="6"/>
  <c r="BP362" i="6" s="1"/>
  <c r="Z361" i="6"/>
  <c r="Y361" i="6"/>
  <c r="X361" i="6"/>
  <c r="W361" i="6"/>
  <c r="V361" i="6"/>
  <c r="BP361" i="6" s="1"/>
  <c r="Z360" i="6"/>
  <c r="Y360" i="6"/>
  <c r="X360" i="6"/>
  <c r="W360" i="6"/>
  <c r="V360" i="6"/>
  <c r="BP360" i="6" s="1"/>
  <c r="Z359" i="6"/>
  <c r="Y359" i="6"/>
  <c r="X359" i="6"/>
  <c r="W359" i="6"/>
  <c r="V359" i="6"/>
  <c r="BP359" i="6" s="1"/>
  <c r="Z358" i="6"/>
  <c r="Y358" i="6"/>
  <c r="X358" i="6"/>
  <c r="W358" i="6"/>
  <c r="V358" i="6"/>
  <c r="BP358" i="6" s="1"/>
  <c r="Z357" i="6"/>
  <c r="Y357" i="6"/>
  <c r="X357" i="6"/>
  <c r="W357" i="6"/>
  <c r="V357" i="6"/>
  <c r="BP357" i="6" s="1"/>
  <c r="Z356" i="6"/>
  <c r="Y356" i="6"/>
  <c r="X356" i="6"/>
  <c r="W356" i="6"/>
  <c r="V356" i="6"/>
  <c r="BP356" i="6" s="1"/>
  <c r="Z355" i="6"/>
  <c r="Y355" i="6"/>
  <c r="X355" i="6"/>
  <c r="W355" i="6"/>
  <c r="V355" i="6"/>
  <c r="BP355" i="6" s="1"/>
  <c r="Z354" i="6"/>
  <c r="Y354" i="6"/>
  <c r="X354" i="6"/>
  <c r="W354" i="6"/>
  <c r="V354" i="6"/>
  <c r="BP354" i="6" s="1"/>
  <c r="Z353" i="6"/>
  <c r="Y353" i="6"/>
  <c r="X353" i="6"/>
  <c r="W353" i="6"/>
  <c r="V353" i="6"/>
  <c r="BP353" i="6" s="1"/>
  <c r="Z352" i="6"/>
  <c r="Y352" i="6"/>
  <c r="X352" i="6"/>
  <c r="W352" i="6"/>
  <c r="V352" i="6"/>
  <c r="BP352" i="6" s="1"/>
  <c r="Z351" i="6"/>
  <c r="Y351" i="6"/>
  <c r="X351" i="6"/>
  <c r="W351" i="6"/>
  <c r="V351" i="6"/>
  <c r="BP351" i="6" s="1"/>
  <c r="Z350" i="6"/>
  <c r="Y350" i="6"/>
  <c r="X350" i="6"/>
  <c r="W350" i="6"/>
  <c r="V350" i="6"/>
  <c r="BP350" i="6" s="1"/>
  <c r="Z349" i="6"/>
  <c r="Y349" i="6"/>
  <c r="X349" i="6"/>
  <c r="W349" i="6"/>
  <c r="V349" i="6"/>
  <c r="BP349" i="6" s="1"/>
  <c r="Z348" i="6"/>
  <c r="Y348" i="6"/>
  <c r="X348" i="6"/>
  <c r="W348" i="6"/>
  <c r="V348" i="6"/>
  <c r="BP348" i="6" s="1"/>
  <c r="Z347" i="6"/>
  <c r="Y347" i="6"/>
  <c r="X347" i="6"/>
  <c r="W347" i="6"/>
  <c r="V347" i="6"/>
  <c r="BP347" i="6" s="1"/>
  <c r="Z346" i="6"/>
  <c r="Y346" i="6"/>
  <c r="X346" i="6"/>
  <c r="W346" i="6"/>
  <c r="V346" i="6"/>
  <c r="BP346" i="6" s="1"/>
  <c r="Z345" i="6"/>
  <c r="Y345" i="6"/>
  <c r="X345" i="6"/>
  <c r="W345" i="6"/>
  <c r="V345" i="6"/>
  <c r="BP345" i="6" s="1"/>
  <c r="Z344" i="6"/>
  <c r="Y344" i="6"/>
  <c r="X344" i="6"/>
  <c r="W344" i="6"/>
  <c r="V344" i="6"/>
  <c r="BP344" i="6" s="1"/>
  <c r="Z343" i="6"/>
  <c r="Y343" i="6"/>
  <c r="X343" i="6"/>
  <c r="W343" i="6"/>
  <c r="V343" i="6"/>
  <c r="BP343" i="6" s="1"/>
  <c r="Z342" i="6"/>
  <c r="Y342" i="6"/>
  <c r="X342" i="6"/>
  <c r="W342" i="6"/>
  <c r="V342" i="6"/>
  <c r="BP342" i="6" s="1"/>
  <c r="Z341" i="6"/>
  <c r="Y341" i="6"/>
  <c r="X341" i="6"/>
  <c r="W341" i="6"/>
  <c r="V341" i="6"/>
  <c r="BP341" i="6" s="1"/>
  <c r="Z340" i="6"/>
  <c r="Y340" i="6"/>
  <c r="X340" i="6"/>
  <c r="W340" i="6"/>
  <c r="V340" i="6"/>
  <c r="BP340" i="6" s="1"/>
  <c r="Z339" i="6"/>
  <c r="Y339" i="6"/>
  <c r="X339" i="6"/>
  <c r="W339" i="6"/>
  <c r="V339" i="6"/>
  <c r="BP339" i="6" s="1"/>
  <c r="Z338" i="6"/>
  <c r="Y338" i="6"/>
  <c r="X338" i="6"/>
  <c r="W338" i="6"/>
  <c r="V338" i="6"/>
  <c r="BP338" i="6" s="1"/>
  <c r="Z337" i="6"/>
  <c r="Y337" i="6"/>
  <c r="X337" i="6"/>
  <c r="W337" i="6"/>
  <c r="V337" i="6"/>
  <c r="BP337" i="6" s="1"/>
  <c r="Z336" i="6"/>
  <c r="Y336" i="6"/>
  <c r="X336" i="6"/>
  <c r="W336" i="6"/>
  <c r="V336" i="6"/>
  <c r="BP336" i="6" s="1"/>
  <c r="Z335" i="6"/>
  <c r="Y335" i="6"/>
  <c r="X335" i="6"/>
  <c r="W335" i="6"/>
  <c r="V335" i="6"/>
  <c r="BP335" i="6" s="1"/>
  <c r="Z334" i="6"/>
  <c r="Y334" i="6"/>
  <c r="X334" i="6"/>
  <c r="W334" i="6"/>
  <c r="V334" i="6"/>
  <c r="BP334" i="6" s="1"/>
  <c r="Z333" i="6"/>
  <c r="Y333" i="6"/>
  <c r="X333" i="6"/>
  <c r="W333" i="6"/>
  <c r="V333" i="6"/>
  <c r="BP333" i="6" s="1"/>
  <c r="Z332" i="6"/>
  <c r="Y332" i="6"/>
  <c r="X332" i="6"/>
  <c r="W332" i="6"/>
  <c r="V332" i="6"/>
  <c r="BP332" i="6" s="1"/>
  <c r="Z331" i="6"/>
  <c r="Y331" i="6"/>
  <c r="X331" i="6"/>
  <c r="W331" i="6"/>
  <c r="V331" i="6"/>
  <c r="BP331" i="6" s="1"/>
  <c r="Z330" i="6"/>
  <c r="Y330" i="6"/>
  <c r="X330" i="6"/>
  <c r="W330" i="6"/>
  <c r="V330" i="6"/>
  <c r="BP330" i="6" s="1"/>
  <c r="Z329" i="6"/>
  <c r="Y329" i="6"/>
  <c r="X329" i="6"/>
  <c r="W329" i="6"/>
  <c r="V329" i="6"/>
  <c r="BP329" i="6" s="1"/>
  <c r="Z328" i="6"/>
  <c r="Y328" i="6"/>
  <c r="X328" i="6"/>
  <c r="W328" i="6"/>
  <c r="V328" i="6"/>
  <c r="BP328" i="6" s="1"/>
  <c r="Z327" i="6"/>
  <c r="Y327" i="6"/>
  <c r="X327" i="6"/>
  <c r="W327" i="6"/>
  <c r="V327" i="6"/>
  <c r="BP327" i="6" s="1"/>
  <c r="Z326" i="6"/>
  <c r="Y326" i="6"/>
  <c r="X326" i="6"/>
  <c r="W326" i="6"/>
  <c r="V326" i="6"/>
  <c r="BP326" i="6" s="1"/>
  <c r="Z325" i="6"/>
  <c r="Y325" i="6"/>
  <c r="X325" i="6"/>
  <c r="W325" i="6"/>
  <c r="V325" i="6"/>
  <c r="BP325" i="6" s="1"/>
  <c r="Z324" i="6"/>
  <c r="Y324" i="6"/>
  <c r="X324" i="6"/>
  <c r="W324" i="6"/>
  <c r="V324" i="6"/>
  <c r="BP324" i="6" s="1"/>
  <c r="Z323" i="6"/>
  <c r="Y323" i="6"/>
  <c r="X323" i="6"/>
  <c r="W323" i="6"/>
  <c r="V323" i="6"/>
  <c r="BP323" i="6" s="1"/>
  <c r="Z322" i="6"/>
  <c r="Y322" i="6"/>
  <c r="X322" i="6"/>
  <c r="W322" i="6"/>
  <c r="V322" i="6"/>
  <c r="BP322" i="6" s="1"/>
  <c r="Z321" i="6"/>
  <c r="Y321" i="6"/>
  <c r="X321" i="6"/>
  <c r="W321" i="6"/>
  <c r="V321" i="6"/>
  <c r="BP321" i="6" s="1"/>
  <c r="Z320" i="6"/>
  <c r="Y320" i="6"/>
  <c r="X320" i="6"/>
  <c r="W320" i="6"/>
  <c r="V320" i="6"/>
  <c r="BP320" i="6" s="1"/>
  <c r="Z319" i="6"/>
  <c r="Y319" i="6"/>
  <c r="X319" i="6"/>
  <c r="W319" i="6"/>
  <c r="V319" i="6"/>
  <c r="BP319" i="6" s="1"/>
  <c r="Z318" i="6"/>
  <c r="Y318" i="6"/>
  <c r="X318" i="6"/>
  <c r="W318" i="6"/>
  <c r="V318" i="6"/>
  <c r="BP318" i="6" s="1"/>
  <c r="Z317" i="6"/>
  <c r="Y317" i="6"/>
  <c r="X317" i="6"/>
  <c r="W317" i="6"/>
  <c r="V317" i="6"/>
  <c r="BP317" i="6" s="1"/>
  <c r="Z316" i="6"/>
  <c r="Y316" i="6"/>
  <c r="X316" i="6"/>
  <c r="W316" i="6"/>
  <c r="V316" i="6"/>
  <c r="BP316" i="6" s="1"/>
  <c r="Z315" i="6"/>
  <c r="Y315" i="6"/>
  <c r="X315" i="6"/>
  <c r="W315" i="6"/>
  <c r="V315" i="6"/>
  <c r="BP315" i="6" s="1"/>
  <c r="Z314" i="6"/>
  <c r="Y314" i="6"/>
  <c r="X314" i="6"/>
  <c r="W314" i="6"/>
  <c r="V314" i="6"/>
  <c r="BP314" i="6" s="1"/>
  <c r="Z313" i="6"/>
  <c r="Y313" i="6"/>
  <c r="X313" i="6"/>
  <c r="W313" i="6"/>
  <c r="V313" i="6"/>
  <c r="BP313" i="6" s="1"/>
  <c r="Z312" i="6"/>
  <c r="Y312" i="6"/>
  <c r="X312" i="6"/>
  <c r="W312" i="6"/>
  <c r="V312" i="6"/>
  <c r="BP312" i="6" s="1"/>
  <c r="Z311" i="6"/>
  <c r="Y311" i="6"/>
  <c r="X311" i="6"/>
  <c r="W311" i="6"/>
  <c r="V311" i="6"/>
  <c r="BP311" i="6" s="1"/>
  <c r="Z310" i="6"/>
  <c r="Y310" i="6"/>
  <c r="X310" i="6"/>
  <c r="W310" i="6"/>
  <c r="V310" i="6"/>
  <c r="BP310" i="6" s="1"/>
  <c r="Z309" i="6"/>
  <c r="Y309" i="6"/>
  <c r="X309" i="6"/>
  <c r="W309" i="6"/>
  <c r="V309" i="6"/>
  <c r="BP309" i="6" s="1"/>
  <c r="Z308" i="6"/>
  <c r="Y308" i="6"/>
  <c r="X308" i="6"/>
  <c r="W308" i="6"/>
  <c r="V308" i="6"/>
  <c r="BP308" i="6" s="1"/>
  <c r="Z307" i="6"/>
  <c r="Y307" i="6"/>
  <c r="X307" i="6"/>
  <c r="W307" i="6"/>
  <c r="V307" i="6"/>
  <c r="BP307" i="6" s="1"/>
  <c r="Z306" i="6"/>
  <c r="Y306" i="6"/>
  <c r="X306" i="6"/>
  <c r="W306" i="6"/>
  <c r="V306" i="6"/>
  <c r="BP306" i="6" s="1"/>
  <c r="Z305" i="6"/>
  <c r="Y305" i="6"/>
  <c r="X305" i="6"/>
  <c r="W305" i="6"/>
  <c r="V305" i="6"/>
  <c r="BP305" i="6" s="1"/>
  <c r="Z304" i="6"/>
  <c r="Y304" i="6"/>
  <c r="X304" i="6"/>
  <c r="W304" i="6"/>
  <c r="V304" i="6"/>
  <c r="BP304" i="6" s="1"/>
  <c r="Z303" i="6"/>
  <c r="Y303" i="6"/>
  <c r="X303" i="6"/>
  <c r="W303" i="6"/>
  <c r="V303" i="6"/>
  <c r="BP303" i="6" s="1"/>
  <c r="Z302" i="6"/>
  <c r="Y302" i="6"/>
  <c r="X302" i="6"/>
  <c r="W302" i="6"/>
  <c r="V302" i="6"/>
  <c r="BP302" i="6" s="1"/>
  <c r="Z301" i="6"/>
  <c r="Y301" i="6"/>
  <c r="X301" i="6"/>
  <c r="W301" i="6"/>
  <c r="V301" i="6"/>
  <c r="BP301" i="6" s="1"/>
  <c r="Z300" i="6"/>
  <c r="Y300" i="6"/>
  <c r="X300" i="6"/>
  <c r="W300" i="6"/>
  <c r="V300" i="6"/>
  <c r="BP300" i="6" s="1"/>
  <c r="Z299" i="6"/>
  <c r="Y299" i="6"/>
  <c r="X299" i="6"/>
  <c r="W299" i="6"/>
  <c r="V299" i="6"/>
  <c r="BP299" i="6" s="1"/>
  <c r="Z298" i="6"/>
  <c r="Y298" i="6"/>
  <c r="X298" i="6"/>
  <c r="W298" i="6"/>
  <c r="V298" i="6"/>
  <c r="BP298" i="6" s="1"/>
  <c r="Z297" i="6"/>
  <c r="Y297" i="6"/>
  <c r="X297" i="6"/>
  <c r="W297" i="6"/>
  <c r="V297" i="6"/>
  <c r="BP297" i="6" s="1"/>
  <c r="Z296" i="6"/>
  <c r="Y296" i="6"/>
  <c r="X296" i="6"/>
  <c r="W296" i="6"/>
  <c r="V296" i="6"/>
  <c r="BP296" i="6" s="1"/>
  <c r="Z295" i="6"/>
  <c r="Y295" i="6"/>
  <c r="X295" i="6"/>
  <c r="W295" i="6"/>
  <c r="V295" i="6"/>
  <c r="BP295" i="6" s="1"/>
  <c r="Z294" i="6"/>
  <c r="Y294" i="6"/>
  <c r="X294" i="6"/>
  <c r="W294" i="6"/>
  <c r="V294" i="6"/>
  <c r="BP294" i="6" s="1"/>
  <c r="Z293" i="6"/>
  <c r="Y293" i="6"/>
  <c r="X293" i="6"/>
  <c r="W293" i="6"/>
  <c r="V293" i="6"/>
  <c r="BP293" i="6" s="1"/>
  <c r="Z292" i="6"/>
  <c r="Y292" i="6"/>
  <c r="X292" i="6"/>
  <c r="W292" i="6"/>
  <c r="V292" i="6"/>
  <c r="BP292" i="6" s="1"/>
  <c r="Z291" i="6"/>
  <c r="Y291" i="6"/>
  <c r="X291" i="6"/>
  <c r="W291" i="6"/>
  <c r="V291" i="6"/>
  <c r="BP291" i="6" s="1"/>
  <c r="Z290" i="6"/>
  <c r="Y290" i="6"/>
  <c r="X290" i="6"/>
  <c r="W290" i="6"/>
  <c r="V290" i="6"/>
  <c r="BP290" i="6" s="1"/>
  <c r="Z289" i="6"/>
  <c r="Y289" i="6"/>
  <c r="X289" i="6"/>
  <c r="W289" i="6"/>
  <c r="V289" i="6"/>
  <c r="BP289" i="6" s="1"/>
  <c r="Z288" i="6"/>
  <c r="Y288" i="6"/>
  <c r="X288" i="6"/>
  <c r="W288" i="6"/>
  <c r="V288" i="6"/>
  <c r="BP288" i="6" s="1"/>
  <c r="Z287" i="6"/>
  <c r="Y287" i="6"/>
  <c r="X287" i="6"/>
  <c r="W287" i="6"/>
  <c r="V287" i="6"/>
  <c r="BP287" i="6" s="1"/>
  <c r="Z286" i="6"/>
  <c r="Y286" i="6"/>
  <c r="X286" i="6"/>
  <c r="W286" i="6"/>
  <c r="V286" i="6"/>
  <c r="BP286" i="6" s="1"/>
  <c r="Z285" i="6"/>
  <c r="Y285" i="6"/>
  <c r="X285" i="6"/>
  <c r="W285" i="6"/>
  <c r="V285" i="6"/>
  <c r="BP285" i="6" s="1"/>
  <c r="Z284" i="6"/>
  <c r="Y284" i="6"/>
  <c r="X284" i="6"/>
  <c r="W284" i="6"/>
  <c r="V284" i="6"/>
  <c r="BP284" i="6" s="1"/>
  <c r="Z283" i="6"/>
  <c r="Y283" i="6"/>
  <c r="X283" i="6"/>
  <c r="W283" i="6"/>
  <c r="V283" i="6"/>
  <c r="BP283" i="6" s="1"/>
  <c r="Z282" i="6"/>
  <c r="Y282" i="6"/>
  <c r="X282" i="6"/>
  <c r="W282" i="6"/>
  <c r="V282" i="6"/>
  <c r="BP282" i="6" s="1"/>
  <c r="Z281" i="6"/>
  <c r="Y281" i="6"/>
  <c r="X281" i="6"/>
  <c r="W281" i="6"/>
  <c r="V281" i="6"/>
  <c r="BP281" i="6" s="1"/>
  <c r="Z280" i="6"/>
  <c r="Y280" i="6"/>
  <c r="X280" i="6"/>
  <c r="W280" i="6"/>
  <c r="V280" i="6"/>
  <c r="BP280" i="6" s="1"/>
  <c r="Z279" i="6"/>
  <c r="Y279" i="6"/>
  <c r="X279" i="6"/>
  <c r="W279" i="6"/>
  <c r="V279" i="6"/>
  <c r="BP279" i="6" s="1"/>
  <c r="Z278" i="6"/>
  <c r="Y278" i="6"/>
  <c r="X278" i="6"/>
  <c r="W278" i="6"/>
  <c r="V278" i="6"/>
  <c r="BP278" i="6" s="1"/>
  <c r="Z277" i="6"/>
  <c r="Y277" i="6"/>
  <c r="X277" i="6"/>
  <c r="W277" i="6"/>
  <c r="V277" i="6"/>
  <c r="BP277" i="6" s="1"/>
  <c r="Z276" i="6"/>
  <c r="Y276" i="6"/>
  <c r="X276" i="6"/>
  <c r="W276" i="6"/>
  <c r="V276" i="6"/>
  <c r="BP276" i="6" s="1"/>
  <c r="Z275" i="6"/>
  <c r="Y275" i="6"/>
  <c r="X275" i="6"/>
  <c r="W275" i="6"/>
  <c r="V275" i="6"/>
  <c r="BP275" i="6" s="1"/>
  <c r="Z274" i="6"/>
  <c r="Y274" i="6"/>
  <c r="X274" i="6"/>
  <c r="W274" i="6"/>
  <c r="V274" i="6"/>
  <c r="BP274" i="6" s="1"/>
  <c r="Z273" i="6"/>
  <c r="Y273" i="6"/>
  <c r="X273" i="6"/>
  <c r="W273" i="6"/>
  <c r="V273" i="6"/>
  <c r="BP273" i="6" s="1"/>
  <c r="Z272" i="6"/>
  <c r="Y272" i="6"/>
  <c r="X272" i="6"/>
  <c r="W272" i="6"/>
  <c r="V272" i="6"/>
  <c r="BP272" i="6" s="1"/>
  <c r="Z271" i="6"/>
  <c r="Y271" i="6"/>
  <c r="X271" i="6"/>
  <c r="W271" i="6"/>
  <c r="V271" i="6"/>
  <c r="BP271" i="6" s="1"/>
  <c r="Z270" i="6"/>
  <c r="Y270" i="6"/>
  <c r="X270" i="6"/>
  <c r="W270" i="6"/>
  <c r="V270" i="6"/>
  <c r="BP270" i="6" s="1"/>
  <c r="Z269" i="6"/>
  <c r="Y269" i="6"/>
  <c r="X269" i="6"/>
  <c r="W269" i="6"/>
  <c r="V269" i="6"/>
  <c r="BP269" i="6" s="1"/>
  <c r="Z268" i="6"/>
  <c r="Y268" i="6"/>
  <c r="X268" i="6"/>
  <c r="W268" i="6"/>
  <c r="V268" i="6"/>
  <c r="BP268" i="6" s="1"/>
  <c r="Z267" i="6"/>
  <c r="Y267" i="6"/>
  <c r="X267" i="6"/>
  <c r="W267" i="6"/>
  <c r="V267" i="6"/>
  <c r="BP267" i="6" s="1"/>
  <c r="Z266" i="6"/>
  <c r="Y266" i="6"/>
  <c r="X266" i="6"/>
  <c r="W266" i="6"/>
  <c r="V266" i="6"/>
  <c r="BP266" i="6" s="1"/>
  <c r="Z265" i="6"/>
  <c r="Y265" i="6"/>
  <c r="X265" i="6"/>
  <c r="W265" i="6"/>
  <c r="V265" i="6"/>
  <c r="BP265" i="6" s="1"/>
  <c r="Z264" i="6"/>
  <c r="Y264" i="6"/>
  <c r="X264" i="6"/>
  <c r="W264" i="6"/>
  <c r="V264" i="6"/>
  <c r="BP264" i="6" s="1"/>
  <c r="Z263" i="6"/>
  <c r="Y263" i="6"/>
  <c r="X263" i="6"/>
  <c r="W263" i="6"/>
  <c r="V263" i="6"/>
  <c r="BP263" i="6" s="1"/>
  <c r="Z262" i="6"/>
  <c r="Y262" i="6"/>
  <c r="X262" i="6"/>
  <c r="W262" i="6"/>
  <c r="V262" i="6"/>
  <c r="BP262" i="6" s="1"/>
  <c r="Z261" i="6"/>
  <c r="Y261" i="6"/>
  <c r="X261" i="6"/>
  <c r="W261" i="6"/>
  <c r="V261" i="6"/>
  <c r="BP261" i="6" s="1"/>
  <c r="Z260" i="6"/>
  <c r="Y260" i="6"/>
  <c r="X260" i="6"/>
  <c r="W260" i="6"/>
  <c r="V260" i="6"/>
  <c r="BP260" i="6" s="1"/>
  <c r="Z259" i="6"/>
  <c r="Y259" i="6"/>
  <c r="X259" i="6"/>
  <c r="W259" i="6"/>
  <c r="V259" i="6"/>
  <c r="BP259" i="6" s="1"/>
  <c r="Z258" i="6"/>
  <c r="Y258" i="6"/>
  <c r="X258" i="6"/>
  <c r="W258" i="6"/>
  <c r="V258" i="6"/>
  <c r="BP258" i="6" s="1"/>
  <c r="Z257" i="6"/>
  <c r="Y257" i="6"/>
  <c r="X257" i="6"/>
  <c r="W257" i="6"/>
  <c r="V257" i="6"/>
  <c r="BP257" i="6" s="1"/>
  <c r="Z256" i="6"/>
  <c r="Y256" i="6"/>
  <c r="X256" i="6"/>
  <c r="W256" i="6"/>
  <c r="V256" i="6"/>
  <c r="BP256" i="6" s="1"/>
  <c r="Z255" i="6"/>
  <c r="Y255" i="6"/>
  <c r="X255" i="6"/>
  <c r="W255" i="6"/>
  <c r="V255" i="6"/>
  <c r="BP255" i="6" s="1"/>
  <c r="Z254" i="6"/>
  <c r="Y254" i="6"/>
  <c r="X254" i="6"/>
  <c r="W254" i="6"/>
  <c r="V254" i="6"/>
  <c r="BP254" i="6" s="1"/>
  <c r="Z253" i="6"/>
  <c r="Y253" i="6"/>
  <c r="X253" i="6"/>
  <c r="W253" i="6"/>
  <c r="V253" i="6"/>
  <c r="BP253" i="6" s="1"/>
  <c r="Z252" i="6"/>
  <c r="Y252" i="6"/>
  <c r="X252" i="6"/>
  <c r="W252" i="6"/>
  <c r="V252" i="6"/>
  <c r="BP252" i="6" s="1"/>
  <c r="Z251" i="6"/>
  <c r="Y251" i="6"/>
  <c r="X251" i="6"/>
  <c r="W251" i="6"/>
  <c r="V251" i="6"/>
  <c r="BP251" i="6" s="1"/>
  <c r="Z250" i="6"/>
  <c r="Y250" i="6"/>
  <c r="X250" i="6"/>
  <c r="W250" i="6"/>
  <c r="V250" i="6"/>
  <c r="BP250" i="6" s="1"/>
  <c r="Z249" i="6"/>
  <c r="Y249" i="6"/>
  <c r="X249" i="6"/>
  <c r="W249" i="6"/>
  <c r="V249" i="6"/>
  <c r="BP249" i="6" s="1"/>
  <c r="Z248" i="6"/>
  <c r="Y248" i="6"/>
  <c r="X248" i="6"/>
  <c r="W248" i="6"/>
  <c r="V248" i="6"/>
  <c r="BP248" i="6" s="1"/>
  <c r="Z247" i="6"/>
  <c r="Y247" i="6"/>
  <c r="X247" i="6"/>
  <c r="W247" i="6"/>
  <c r="V247" i="6"/>
  <c r="BP247" i="6" s="1"/>
  <c r="Z246" i="6"/>
  <c r="Y246" i="6"/>
  <c r="X246" i="6"/>
  <c r="W246" i="6"/>
  <c r="V246" i="6"/>
  <c r="BP246" i="6" s="1"/>
  <c r="Z245" i="6"/>
  <c r="Y245" i="6"/>
  <c r="X245" i="6"/>
  <c r="W245" i="6"/>
  <c r="V245" i="6"/>
  <c r="BP245" i="6" s="1"/>
  <c r="Z244" i="6"/>
  <c r="Y244" i="6"/>
  <c r="X244" i="6"/>
  <c r="W244" i="6"/>
  <c r="V244" i="6"/>
  <c r="BP244" i="6" s="1"/>
  <c r="Z243" i="6"/>
  <c r="Y243" i="6"/>
  <c r="X243" i="6"/>
  <c r="W243" i="6"/>
  <c r="V243" i="6"/>
  <c r="BP243" i="6" s="1"/>
  <c r="Z242" i="6"/>
  <c r="Y242" i="6"/>
  <c r="X242" i="6"/>
  <c r="W242" i="6"/>
  <c r="V242" i="6"/>
  <c r="BP242" i="6" s="1"/>
  <c r="Z241" i="6"/>
  <c r="Y241" i="6"/>
  <c r="X241" i="6"/>
  <c r="W241" i="6"/>
  <c r="V241" i="6"/>
  <c r="BP241" i="6" s="1"/>
  <c r="Z240" i="6"/>
  <c r="Y240" i="6"/>
  <c r="X240" i="6"/>
  <c r="W240" i="6"/>
  <c r="V240" i="6"/>
  <c r="BP240" i="6" s="1"/>
  <c r="Z239" i="6"/>
  <c r="Y239" i="6"/>
  <c r="X239" i="6"/>
  <c r="W239" i="6"/>
  <c r="V239" i="6"/>
  <c r="BP239" i="6" s="1"/>
  <c r="Z238" i="6"/>
  <c r="Y238" i="6"/>
  <c r="X238" i="6"/>
  <c r="W238" i="6"/>
  <c r="V238" i="6"/>
  <c r="BP238" i="6" s="1"/>
  <c r="Z237" i="6"/>
  <c r="Y237" i="6"/>
  <c r="X237" i="6"/>
  <c r="W237" i="6"/>
  <c r="V237" i="6"/>
  <c r="BP237" i="6" s="1"/>
  <c r="Z236" i="6"/>
  <c r="Y236" i="6"/>
  <c r="X236" i="6"/>
  <c r="W236" i="6"/>
  <c r="V236" i="6"/>
  <c r="BP236" i="6" s="1"/>
  <c r="Z235" i="6"/>
  <c r="Y235" i="6"/>
  <c r="X235" i="6"/>
  <c r="W235" i="6"/>
  <c r="V235" i="6"/>
  <c r="BP235" i="6" s="1"/>
  <c r="Z234" i="6"/>
  <c r="Y234" i="6"/>
  <c r="X234" i="6"/>
  <c r="W234" i="6"/>
  <c r="V234" i="6"/>
  <c r="BP234" i="6" s="1"/>
  <c r="Z233" i="6"/>
  <c r="Y233" i="6"/>
  <c r="X233" i="6"/>
  <c r="W233" i="6"/>
  <c r="V233" i="6"/>
  <c r="BP233" i="6" s="1"/>
  <c r="Z232" i="6"/>
  <c r="Y232" i="6"/>
  <c r="X232" i="6"/>
  <c r="W232" i="6"/>
  <c r="V232" i="6"/>
  <c r="BP232" i="6" s="1"/>
  <c r="Z231" i="6"/>
  <c r="Y231" i="6"/>
  <c r="X231" i="6"/>
  <c r="W231" i="6"/>
  <c r="V231" i="6"/>
  <c r="BP231" i="6" s="1"/>
  <c r="Z230" i="6"/>
  <c r="Y230" i="6"/>
  <c r="X230" i="6"/>
  <c r="W230" i="6"/>
  <c r="V230" i="6"/>
  <c r="BP230" i="6" s="1"/>
  <c r="Z229" i="6"/>
  <c r="Y229" i="6"/>
  <c r="X229" i="6"/>
  <c r="W229" i="6"/>
  <c r="V229" i="6"/>
  <c r="BP229" i="6" s="1"/>
  <c r="Z228" i="6"/>
  <c r="Y228" i="6"/>
  <c r="X228" i="6"/>
  <c r="W228" i="6"/>
  <c r="V228" i="6"/>
  <c r="BP228" i="6" s="1"/>
  <c r="Z227" i="6"/>
  <c r="Y227" i="6"/>
  <c r="X227" i="6"/>
  <c r="W227" i="6"/>
  <c r="V227" i="6"/>
  <c r="BP227" i="6" s="1"/>
  <c r="Z226" i="6"/>
  <c r="Y226" i="6"/>
  <c r="X226" i="6"/>
  <c r="W226" i="6"/>
  <c r="V226" i="6"/>
  <c r="BP226" i="6" s="1"/>
  <c r="Z225" i="6"/>
  <c r="Y225" i="6"/>
  <c r="X225" i="6"/>
  <c r="W225" i="6"/>
  <c r="V225" i="6"/>
  <c r="BP225" i="6" s="1"/>
  <c r="Z224" i="6"/>
  <c r="Y224" i="6"/>
  <c r="X224" i="6"/>
  <c r="W224" i="6"/>
  <c r="V224" i="6"/>
  <c r="BP224" i="6" s="1"/>
  <c r="Z223" i="6"/>
  <c r="Y223" i="6"/>
  <c r="X223" i="6"/>
  <c r="W223" i="6"/>
  <c r="V223" i="6"/>
  <c r="BP223" i="6" s="1"/>
  <c r="Z222" i="6"/>
  <c r="Y222" i="6"/>
  <c r="X222" i="6"/>
  <c r="W222" i="6"/>
  <c r="V222" i="6"/>
  <c r="BP222" i="6" s="1"/>
  <c r="Z221" i="6"/>
  <c r="Y221" i="6"/>
  <c r="X221" i="6"/>
  <c r="W221" i="6"/>
  <c r="V221" i="6"/>
  <c r="BP221" i="6" s="1"/>
  <c r="Z220" i="6"/>
  <c r="Y220" i="6"/>
  <c r="X220" i="6"/>
  <c r="W220" i="6"/>
  <c r="V220" i="6"/>
  <c r="BP220" i="6" s="1"/>
  <c r="Z219" i="6"/>
  <c r="Y219" i="6"/>
  <c r="X219" i="6"/>
  <c r="W219" i="6"/>
  <c r="V219" i="6"/>
  <c r="BP219" i="6" s="1"/>
  <c r="Z218" i="6"/>
  <c r="Y218" i="6"/>
  <c r="X218" i="6"/>
  <c r="W218" i="6"/>
  <c r="V218" i="6"/>
  <c r="BP218" i="6" s="1"/>
  <c r="Z217" i="6"/>
  <c r="Y217" i="6"/>
  <c r="X217" i="6"/>
  <c r="W217" i="6"/>
  <c r="V217" i="6"/>
  <c r="BP217" i="6" s="1"/>
  <c r="Z216" i="6"/>
  <c r="Y216" i="6"/>
  <c r="X216" i="6"/>
  <c r="W216" i="6"/>
  <c r="V216" i="6"/>
  <c r="BP216" i="6" s="1"/>
  <c r="Z215" i="6"/>
  <c r="Y215" i="6"/>
  <c r="X215" i="6"/>
  <c r="W215" i="6"/>
  <c r="V215" i="6"/>
  <c r="BP215" i="6" s="1"/>
  <c r="Z214" i="6"/>
  <c r="Y214" i="6"/>
  <c r="X214" i="6"/>
  <c r="W214" i="6"/>
  <c r="V214" i="6"/>
  <c r="BP214" i="6" s="1"/>
  <c r="Z213" i="6"/>
  <c r="Y213" i="6"/>
  <c r="X213" i="6"/>
  <c r="W213" i="6"/>
  <c r="V213" i="6"/>
  <c r="BP213" i="6" s="1"/>
  <c r="Z212" i="6"/>
  <c r="Y212" i="6"/>
  <c r="X212" i="6"/>
  <c r="W212" i="6"/>
  <c r="V212" i="6"/>
  <c r="BP212" i="6" s="1"/>
  <c r="Z211" i="6"/>
  <c r="Y211" i="6"/>
  <c r="X211" i="6"/>
  <c r="W211" i="6"/>
  <c r="V211" i="6"/>
  <c r="BP211" i="6" s="1"/>
  <c r="Z210" i="6"/>
  <c r="Y210" i="6"/>
  <c r="X210" i="6"/>
  <c r="W210" i="6"/>
  <c r="V210" i="6"/>
  <c r="BP210" i="6" s="1"/>
  <c r="Z209" i="6"/>
  <c r="Y209" i="6"/>
  <c r="X209" i="6"/>
  <c r="W209" i="6"/>
  <c r="V209" i="6"/>
  <c r="BP209" i="6" s="1"/>
  <c r="Z208" i="6"/>
  <c r="Y208" i="6"/>
  <c r="X208" i="6"/>
  <c r="W208" i="6"/>
  <c r="V208" i="6"/>
  <c r="BP208" i="6" s="1"/>
  <c r="Z207" i="6"/>
  <c r="Y207" i="6"/>
  <c r="X207" i="6"/>
  <c r="W207" i="6"/>
  <c r="V207" i="6"/>
  <c r="BP207" i="6" s="1"/>
  <c r="Z206" i="6"/>
  <c r="Y206" i="6"/>
  <c r="X206" i="6"/>
  <c r="W206" i="6"/>
  <c r="V206" i="6"/>
  <c r="BP206" i="6" s="1"/>
  <c r="Z205" i="6"/>
  <c r="Y205" i="6"/>
  <c r="X205" i="6"/>
  <c r="W205" i="6"/>
  <c r="V205" i="6"/>
  <c r="BP205" i="6" s="1"/>
  <c r="Z204" i="6"/>
  <c r="Y204" i="6"/>
  <c r="X204" i="6"/>
  <c r="W204" i="6"/>
  <c r="V204" i="6"/>
  <c r="BP204" i="6" s="1"/>
  <c r="Z203" i="6"/>
  <c r="Y203" i="6"/>
  <c r="X203" i="6"/>
  <c r="W203" i="6"/>
  <c r="V203" i="6"/>
  <c r="BP203" i="6" s="1"/>
  <c r="Z202" i="6"/>
  <c r="Y202" i="6"/>
  <c r="X202" i="6"/>
  <c r="W202" i="6"/>
  <c r="V202" i="6"/>
  <c r="BP202" i="6" s="1"/>
  <c r="Z201" i="6"/>
  <c r="Y201" i="6"/>
  <c r="X201" i="6"/>
  <c r="W201" i="6"/>
  <c r="V201" i="6"/>
  <c r="BP201" i="6" s="1"/>
  <c r="Z200" i="6"/>
  <c r="Y200" i="6"/>
  <c r="X200" i="6"/>
  <c r="W200" i="6"/>
  <c r="V200" i="6"/>
  <c r="BP200" i="6" s="1"/>
  <c r="Z199" i="6"/>
  <c r="Y199" i="6"/>
  <c r="X199" i="6"/>
  <c r="W199" i="6"/>
  <c r="V199" i="6"/>
  <c r="BP199" i="6" s="1"/>
  <c r="Z198" i="6"/>
  <c r="Y198" i="6"/>
  <c r="X198" i="6"/>
  <c r="W198" i="6"/>
  <c r="V198" i="6"/>
  <c r="BP198" i="6" s="1"/>
  <c r="Z197" i="6"/>
  <c r="Y197" i="6"/>
  <c r="X197" i="6"/>
  <c r="W197" i="6"/>
  <c r="V197" i="6"/>
  <c r="BP197" i="6" s="1"/>
  <c r="Z196" i="6"/>
  <c r="Y196" i="6"/>
  <c r="X196" i="6"/>
  <c r="W196" i="6"/>
  <c r="V196" i="6"/>
  <c r="BP196" i="6" s="1"/>
  <c r="Z195" i="6"/>
  <c r="Y195" i="6"/>
  <c r="X195" i="6"/>
  <c r="W195" i="6"/>
  <c r="V195" i="6"/>
  <c r="BP195" i="6" s="1"/>
  <c r="Z194" i="6"/>
  <c r="Y194" i="6"/>
  <c r="X194" i="6"/>
  <c r="W194" i="6"/>
  <c r="V194" i="6"/>
  <c r="BP194" i="6" s="1"/>
  <c r="Z193" i="6"/>
  <c r="Y193" i="6"/>
  <c r="X193" i="6"/>
  <c r="W193" i="6"/>
  <c r="V193" i="6"/>
  <c r="BP193" i="6" s="1"/>
  <c r="Z192" i="6"/>
  <c r="Y192" i="6"/>
  <c r="X192" i="6"/>
  <c r="W192" i="6"/>
  <c r="V192" i="6"/>
  <c r="BP192" i="6" s="1"/>
  <c r="Z191" i="6"/>
  <c r="Y191" i="6"/>
  <c r="X191" i="6"/>
  <c r="W191" i="6"/>
  <c r="V191" i="6"/>
  <c r="BP191" i="6" s="1"/>
  <c r="Z190" i="6"/>
  <c r="Y190" i="6"/>
  <c r="X190" i="6"/>
  <c r="W190" i="6"/>
  <c r="V190" i="6"/>
  <c r="BP190" i="6" s="1"/>
  <c r="Z189" i="6"/>
  <c r="Y189" i="6"/>
  <c r="X189" i="6"/>
  <c r="W189" i="6"/>
  <c r="V189" i="6"/>
  <c r="BP189" i="6" s="1"/>
  <c r="Z188" i="6"/>
  <c r="Y188" i="6"/>
  <c r="X188" i="6"/>
  <c r="W188" i="6"/>
  <c r="V188" i="6"/>
  <c r="BP188" i="6" s="1"/>
  <c r="Z187" i="6"/>
  <c r="Y187" i="6"/>
  <c r="X187" i="6"/>
  <c r="W187" i="6"/>
  <c r="V187" i="6"/>
  <c r="BP187" i="6" s="1"/>
  <c r="Z186" i="6"/>
  <c r="Y186" i="6"/>
  <c r="X186" i="6"/>
  <c r="W186" i="6"/>
  <c r="V186" i="6"/>
  <c r="BP186" i="6" s="1"/>
  <c r="Z185" i="6"/>
  <c r="Y185" i="6"/>
  <c r="X185" i="6"/>
  <c r="W185" i="6"/>
  <c r="V185" i="6"/>
  <c r="BP185" i="6" s="1"/>
  <c r="Z184" i="6"/>
  <c r="Y184" i="6"/>
  <c r="X184" i="6"/>
  <c r="W184" i="6"/>
  <c r="V184" i="6"/>
  <c r="BP184" i="6" s="1"/>
  <c r="Z183" i="6"/>
  <c r="Y183" i="6"/>
  <c r="X183" i="6"/>
  <c r="W183" i="6"/>
  <c r="V183" i="6"/>
  <c r="BP183" i="6" s="1"/>
  <c r="Z182" i="6"/>
  <c r="Y182" i="6"/>
  <c r="X182" i="6"/>
  <c r="W182" i="6"/>
  <c r="V182" i="6"/>
  <c r="BP182" i="6" s="1"/>
  <c r="Z181" i="6"/>
  <c r="Y181" i="6"/>
  <c r="X181" i="6"/>
  <c r="W181" i="6"/>
  <c r="V181" i="6"/>
  <c r="BP181" i="6" s="1"/>
  <c r="Z180" i="6"/>
  <c r="Y180" i="6"/>
  <c r="X180" i="6"/>
  <c r="W180" i="6"/>
  <c r="V180" i="6"/>
  <c r="BP180" i="6" s="1"/>
  <c r="Z179" i="6"/>
  <c r="Y179" i="6"/>
  <c r="X179" i="6"/>
  <c r="W179" i="6"/>
  <c r="V179" i="6"/>
  <c r="BP179" i="6" s="1"/>
  <c r="Z178" i="6"/>
  <c r="Y178" i="6"/>
  <c r="X178" i="6"/>
  <c r="W178" i="6"/>
  <c r="V178" i="6"/>
  <c r="BP178" i="6" s="1"/>
  <c r="Z177" i="6"/>
  <c r="Y177" i="6"/>
  <c r="X177" i="6"/>
  <c r="W177" i="6"/>
  <c r="V177" i="6"/>
  <c r="BP177" i="6" s="1"/>
  <c r="Z176" i="6"/>
  <c r="Y176" i="6"/>
  <c r="X176" i="6"/>
  <c r="W176" i="6"/>
  <c r="V176" i="6"/>
  <c r="BP176" i="6" s="1"/>
  <c r="Z175" i="6"/>
  <c r="Y175" i="6"/>
  <c r="X175" i="6"/>
  <c r="W175" i="6"/>
  <c r="V175" i="6"/>
  <c r="BP175" i="6" s="1"/>
  <c r="Z174" i="6"/>
  <c r="Y174" i="6"/>
  <c r="X174" i="6"/>
  <c r="W174" i="6"/>
  <c r="V174" i="6"/>
  <c r="BP174" i="6" s="1"/>
  <c r="Z173" i="6"/>
  <c r="Y173" i="6"/>
  <c r="X173" i="6"/>
  <c r="W173" i="6"/>
  <c r="V173" i="6"/>
  <c r="BP173" i="6" s="1"/>
  <c r="Z172" i="6"/>
  <c r="Y172" i="6"/>
  <c r="X172" i="6"/>
  <c r="W172" i="6"/>
  <c r="V172" i="6"/>
  <c r="BP172" i="6" s="1"/>
  <c r="Z171" i="6"/>
  <c r="Y171" i="6"/>
  <c r="X171" i="6"/>
  <c r="W171" i="6"/>
  <c r="V171" i="6"/>
  <c r="BP171" i="6" s="1"/>
  <c r="Z170" i="6"/>
  <c r="Y170" i="6"/>
  <c r="X170" i="6"/>
  <c r="W170" i="6"/>
  <c r="V170" i="6"/>
  <c r="BP170" i="6" s="1"/>
  <c r="Z169" i="6"/>
  <c r="Y169" i="6"/>
  <c r="X169" i="6"/>
  <c r="W169" i="6"/>
  <c r="V169" i="6"/>
  <c r="BP169" i="6" s="1"/>
  <c r="Z168" i="6"/>
  <c r="Y168" i="6"/>
  <c r="X168" i="6"/>
  <c r="W168" i="6"/>
  <c r="V168" i="6"/>
  <c r="BP168" i="6" s="1"/>
  <c r="Z167" i="6"/>
  <c r="Y167" i="6"/>
  <c r="X167" i="6"/>
  <c r="W167" i="6"/>
  <c r="V167" i="6"/>
  <c r="BP167" i="6" s="1"/>
  <c r="Z166" i="6"/>
  <c r="Y166" i="6"/>
  <c r="X166" i="6"/>
  <c r="W166" i="6"/>
  <c r="V166" i="6"/>
  <c r="BP166" i="6" s="1"/>
  <c r="Z165" i="6"/>
  <c r="Y165" i="6"/>
  <c r="X165" i="6"/>
  <c r="W165" i="6"/>
  <c r="V165" i="6"/>
  <c r="BP165" i="6" s="1"/>
  <c r="Z164" i="6"/>
  <c r="Y164" i="6"/>
  <c r="X164" i="6"/>
  <c r="W164" i="6"/>
  <c r="V164" i="6"/>
  <c r="BP164" i="6" s="1"/>
  <c r="Z163" i="6"/>
  <c r="Y163" i="6"/>
  <c r="X163" i="6"/>
  <c r="W163" i="6"/>
  <c r="V163" i="6"/>
  <c r="BP163" i="6" s="1"/>
  <c r="Z162" i="6"/>
  <c r="Y162" i="6"/>
  <c r="X162" i="6"/>
  <c r="W162" i="6"/>
  <c r="V162" i="6"/>
  <c r="BP162" i="6" s="1"/>
  <c r="Z161" i="6"/>
  <c r="Y161" i="6"/>
  <c r="X161" i="6"/>
  <c r="W161" i="6"/>
  <c r="V161" i="6"/>
  <c r="BP161" i="6" s="1"/>
  <c r="Z160" i="6"/>
  <c r="Y160" i="6"/>
  <c r="X160" i="6"/>
  <c r="W160" i="6"/>
  <c r="V160" i="6"/>
  <c r="BP160" i="6" s="1"/>
  <c r="Z159" i="6"/>
  <c r="Y159" i="6"/>
  <c r="X159" i="6"/>
  <c r="W159" i="6"/>
  <c r="V159" i="6"/>
  <c r="BP159" i="6" s="1"/>
  <c r="Z158" i="6"/>
  <c r="Y158" i="6"/>
  <c r="X158" i="6"/>
  <c r="W158" i="6"/>
  <c r="V158" i="6"/>
  <c r="BP158" i="6" s="1"/>
  <c r="Z157" i="6"/>
  <c r="Y157" i="6"/>
  <c r="X157" i="6"/>
  <c r="W157" i="6"/>
  <c r="V157" i="6"/>
  <c r="BP157" i="6" s="1"/>
  <c r="Z156" i="6"/>
  <c r="Y156" i="6"/>
  <c r="X156" i="6"/>
  <c r="W156" i="6"/>
  <c r="V156" i="6"/>
  <c r="BP156" i="6" s="1"/>
  <c r="Z155" i="6"/>
  <c r="Y155" i="6"/>
  <c r="X155" i="6"/>
  <c r="W155" i="6"/>
  <c r="V155" i="6"/>
  <c r="BP155" i="6" s="1"/>
  <c r="Z154" i="6"/>
  <c r="Y154" i="6"/>
  <c r="X154" i="6"/>
  <c r="W154" i="6"/>
  <c r="V154" i="6"/>
  <c r="BP154" i="6" s="1"/>
  <c r="Z153" i="6"/>
  <c r="Y153" i="6"/>
  <c r="X153" i="6"/>
  <c r="W153" i="6"/>
  <c r="V153" i="6"/>
  <c r="BP153" i="6" s="1"/>
  <c r="Z152" i="6"/>
  <c r="Y152" i="6"/>
  <c r="X152" i="6"/>
  <c r="W152" i="6"/>
  <c r="V152" i="6"/>
  <c r="BP152" i="6" s="1"/>
  <c r="Z151" i="6"/>
  <c r="Y151" i="6"/>
  <c r="X151" i="6"/>
  <c r="W151" i="6"/>
  <c r="V151" i="6"/>
  <c r="BP151" i="6" s="1"/>
  <c r="Z150" i="6"/>
  <c r="Y150" i="6"/>
  <c r="X150" i="6"/>
  <c r="W150" i="6"/>
  <c r="V150" i="6"/>
  <c r="BP150" i="6" s="1"/>
  <c r="Z149" i="6"/>
  <c r="Y149" i="6"/>
  <c r="X149" i="6"/>
  <c r="W149" i="6"/>
  <c r="V149" i="6"/>
  <c r="BP149" i="6" s="1"/>
  <c r="Z148" i="6"/>
  <c r="Y148" i="6"/>
  <c r="X148" i="6"/>
  <c r="W148" i="6"/>
  <c r="V148" i="6"/>
  <c r="BP148" i="6" s="1"/>
  <c r="Z147" i="6"/>
  <c r="Y147" i="6"/>
  <c r="X147" i="6"/>
  <c r="W147" i="6"/>
  <c r="V147" i="6"/>
  <c r="BP147" i="6" s="1"/>
  <c r="Z146" i="6"/>
  <c r="Y146" i="6"/>
  <c r="X146" i="6"/>
  <c r="W146" i="6"/>
  <c r="V146" i="6"/>
  <c r="BP146" i="6" s="1"/>
  <c r="Z145" i="6"/>
  <c r="Y145" i="6"/>
  <c r="X145" i="6"/>
  <c r="W145" i="6"/>
  <c r="V145" i="6"/>
  <c r="BP145" i="6" s="1"/>
  <c r="Z144" i="6"/>
  <c r="Y144" i="6"/>
  <c r="X144" i="6"/>
  <c r="W144" i="6"/>
  <c r="V144" i="6"/>
  <c r="BP144" i="6" s="1"/>
  <c r="Z143" i="6"/>
  <c r="Y143" i="6"/>
  <c r="X143" i="6"/>
  <c r="W143" i="6"/>
  <c r="V143" i="6"/>
  <c r="BP143" i="6" s="1"/>
  <c r="Z142" i="6"/>
  <c r="Y142" i="6"/>
  <c r="X142" i="6"/>
  <c r="W142" i="6"/>
  <c r="V142" i="6"/>
  <c r="BP142" i="6" s="1"/>
  <c r="Z141" i="6"/>
  <c r="Y141" i="6"/>
  <c r="X141" i="6"/>
  <c r="W141" i="6"/>
  <c r="V141" i="6"/>
  <c r="BP141" i="6" s="1"/>
  <c r="Z140" i="6"/>
  <c r="Y140" i="6"/>
  <c r="X140" i="6"/>
  <c r="W140" i="6"/>
  <c r="V140" i="6"/>
  <c r="BP140" i="6" s="1"/>
  <c r="Z139" i="6"/>
  <c r="Y139" i="6"/>
  <c r="X139" i="6"/>
  <c r="W139" i="6"/>
  <c r="V139" i="6"/>
  <c r="BP139" i="6" s="1"/>
  <c r="Z138" i="6"/>
  <c r="Y138" i="6"/>
  <c r="X138" i="6"/>
  <c r="W138" i="6"/>
  <c r="V138" i="6"/>
  <c r="BP138" i="6" s="1"/>
  <c r="Z137" i="6"/>
  <c r="Y137" i="6"/>
  <c r="X137" i="6"/>
  <c r="W137" i="6"/>
  <c r="V137" i="6"/>
  <c r="BP137" i="6" s="1"/>
  <c r="Z136" i="6"/>
  <c r="Y136" i="6"/>
  <c r="X136" i="6"/>
  <c r="W136" i="6"/>
  <c r="V136" i="6"/>
  <c r="BP136" i="6" s="1"/>
  <c r="Z135" i="6"/>
  <c r="Y135" i="6"/>
  <c r="X135" i="6"/>
  <c r="W135" i="6"/>
  <c r="V135" i="6"/>
  <c r="BP135" i="6" s="1"/>
  <c r="Z134" i="6"/>
  <c r="Y134" i="6"/>
  <c r="X134" i="6"/>
  <c r="W134" i="6"/>
  <c r="V134" i="6"/>
  <c r="BP134" i="6" s="1"/>
  <c r="Z133" i="6"/>
  <c r="Y133" i="6"/>
  <c r="X133" i="6"/>
  <c r="W133" i="6"/>
  <c r="V133" i="6"/>
  <c r="BP133" i="6" s="1"/>
  <c r="Z132" i="6"/>
  <c r="Y132" i="6"/>
  <c r="X132" i="6"/>
  <c r="W132" i="6"/>
  <c r="V132" i="6"/>
  <c r="BP132" i="6" s="1"/>
  <c r="Z131" i="6"/>
  <c r="Y131" i="6"/>
  <c r="X131" i="6"/>
  <c r="W131" i="6"/>
  <c r="V131" i="6"/>
  <c r="Z130" i="6"/>
  <c r="Y130" i="6"/>
  <c r="X130" i="6"/>
  <c r="W130" i="6"/>
  <c r="V130" i="6"/>
  <c r="BP130" i="6" s="1"/>
  <c r="Z129" i="6"/>
  <c r="Y129" i="6"/>
  <c r="X129" i="6"/>
  <c r="W129" i="6"/>
  <c r="V129" i="6"/>
  <c r="BP129" i="6" s="1"/>
  <c r="Z128" i="6"/>
  <c r="Y128" i="6"/>
  <c r="X128" i="6"/>
  <c r="W128" i="6"/>
  <c r="V128" i="6"/>
  <c r="BP128" i="6" s="1"/>
  <c r="Z127" i="6"/>
  <c r="Y127" i="6"/>
  <c r="X127" i="6"/>
  <c r="W127" i="6"/>
  <c r="V127" i="6"/>
  <c r="BP127" i="6" s="1"/>
  <c r="Z126" i="6"/>
  <c r="Y126" i="6"/>
  <c r="X126" i="6"/>
  <c r="W126" i="6"/>
  <c r="V126" i="6"/>
  <c r="BP126" i="6" s="1"/>
  <c r="Z125" i="6"/>
  <c r="Y125" i="6"/>
  <c r="X125" i="6"/>
  <c r="W125" i="6"/>
  <c r="V125" i="6"/>
  <c r="BP125" i="6" s="1"/>
  <c r="Z124" i="6"/>
  <c r="Y124" i="6"/>
  <c r="X124" i="6"/>
  <c r="W124" i="6"/>
  <c r="V124" i="6"/>
  <c r="BP124" i="6" s="1"/>
  <c r="Z123" i="6"/>
  <c r="Y123" i="6"/>
  <c r="X123" i="6"/>
  <c r="W123" i="6"/>
  <c r="V123" i="6"/>
  <c r="BP123" i="6" s="1"/>
  <c r="Z122" i="6"/>
  <c r="Y122" i="6"/>
  <c r="X122" i="6"/>
  <c r="W122" i="6"/>
  <c r="V122" i="6"/>
  <c r="BP122" i="6" s="1"/>
  <c r="Z121" i="6"/>
  <c r="Y121" i="6"/>
  <c r="X121" i="6"/>
  <c r="W121" i="6"/>
  <c r="V121" i="6"/>
  <c r="BP121" i="6" s="1"/>
  <c r="Z120" i="6"/>
  <c r="Y120" i="6"/>
  <c r="X120" i="6"/>
  <c r="W120" i="6"/>
  <c r="V120" i="6"/>
  <c r="BP120" i="6" s="1"/>
  <c r="Z119" i="6"/>
  <c r="Y119" i="6"/>
  <c r="X119" i="6"/>
  <c r="W119" i="6"/>
  <c r="V119" i="6"/>
  <c r="Z118" i="6"/>
  <c r="Y118" i="6"/>
  <c r="X118" i="6"/>
  <c r="W118" i="6"/>
  <c r="V118" i="6"/>
  <c r="BP118" i="6" s="1"/>
  <c r="Z117" i="6"/>
  <c r="Y117" i="6"/>
  <c r="X117" i="6"/>
  <c r="W117" i="6"/>
  <c r="V117" i="6"/>
  <c r="BP117" i="6" s="1"/>
  <c r="Z116" i="6"/>
  <c r="Y116" i="6"/>
  <c r="X116" i="6"/>
  <c r="W116" i="6"/>
  <c r="V116" i="6"/>
  <c r="BP116" i="6" s="1"/>
  <c r="Z115" i="6"/>
  <c r="Y115" i="6"/>
  <c r="X115" i="6"/>
  <c r="W115" i="6"/>
  <c r="V115" i="6"/>
  <c r="BP115" i="6" s="1"/>
  <c r="Z114" i="6"/>
  <c r="Y114" i="6"/>
  <c r="X114" i="6"/>
  <c r="W114" i="6"/>
  <c r="V114" i="6"/>
  <c r="BP114" i="6" s="1"/>
  <c r="Z113" i="6"/>
  <c r="Y113" i="6"/>
  <c r="X113" i="6"/>
  <c r="W113" i="6"/>
  <c r="V113" i="6"/>
  <c r="BP113" i="6" s="1"/>
  <c r="Z112" i="6"/>
  <c r="Y112" i="6"/>
  <c r="X112" i="6"/>
  <c r="W112" i="6"/>
  <c r="V112" i="6"/>
  <c r="BP112" i="6" s="1"/>
  <c r="Z111" i="6"/>
  <c r="Y111" i="6"/>
  <c r="X111" i="6"/>
  <c r="W111" i="6"/>
  <c r="V111" i="6"/>
  <c r="BP111" i="6" s="1"/>
  <c r="Z110" i="6"/>
  <c r="Y110" i="6"/>
  <c r="X110" i="6"/>
  <c r="W110" i="6"/>
  <c r="V110" i="6"/>
  <c r="BP110" i="6" s="1"/>
  <c r="Z109" i="6"/>
  <c r="Y109" i="6"/>
  <c r="X109" i="6"/>
  <c r="W109" i="6"/>
  <c r="V109" i="6"/>
  <c r="BP109" i="6" s="1"/>
  <c r="Z108" i="6"/>
  <c r="Y108" i="6"/>
  <c r="X108" i="6"/>
  <c r="W108" i="6"/>
  <c r="V108" i="6"/>
  <c r="BP108" i="6" s="1"/>
  <c r="Z107" i="6"/>
  <c r="Y107" i="6"/>
  <c r="X107" i="6"/>
  <c r="W107" i="6"/>
  <c r="V107" i="6"/>
  <c r="BP107" i="6" s="1"/>
  <c r="Z106" i="6"/>
  <c r="Y106" i="6"/>
  <c r="X106" i="6"/>
  <c r="W106" i="6"/>
  <c r="V106" i="6"/>
  <c r="BP106" i="6" s="1"/>
  <c r="Z105" i="6"/>
  <c r="Y105" i="6"/>
  <c r="X105" i="6"/>
  <c r="W105" i="6"/>
  <c r="V105" i="6"/>
  <c r="BP105" i="6" s="1"/>
  <c r="Z104" i="6"/>
  <c r="Y104" i="6"/>
  <c r="X104" i="6"/>
  <c r="W104" i="6"/>
  <c r="V104" i="6"/>
  <c r="BP104" i="6" s="1"/>
  <c r="Z103" i="6"/>
  <c r="Y103" i="6"/>
  <c r="X103" i="6"/>
  <c r="W103" i="6"/>
  <c r="V103" i="6"/>
  <c r="BP103" i="6" s="1"/>
  <c r="Z102" i="6"/>
  <c r="Y102" i="6"/>
  <c r="X102" i="6"/>
  <c r="W102" i="6"/>
  <c r="V102" i="6"/>
  <c r="BP102" i="6" s="1"/>
  <c r="Z101" i="6"/>
  <c r="Y101" i="6"/>
  <c r="X101" i="6"/>
  <c r="W101" i="6"/>
  <c r="V101" i="6"/>
  <c r="BP101" i="6" s="1"/>
  <c r="Z100" i="6"/>
  <c r="Y100" i="6"/>
  <c r="X100" i="6"/>
  <c r="W100" i="6"/>
  <c r="V100" i="6"/>
  <c r="BP100" i="6" s="1"/>
  <c r="Z99" i="6"/>
  <c r="Y99" i="6"/>
  <c r="X99" i="6"/>
  <c r="W99" i="6"/>
  <c r="V99" i="6"/>
  <c r="BP99" i="6" s="1"/>
  <c r="Z98" i="6"/>
  <c r="Y98" i="6"/>
  <c r="X98" i="6"/>
  <c r="W98" i="6"/>
  <c r="V98" i="6"/>
  <c r="BP98" i="6" s="1"/>
  <c r="Z97" i="6"/>
  <c r="Y97" i="6"/>
  <c r="X97" i="6"/>
  <c r="W97" i="6"/>
  <c r="V97" i="6"/>
  <c r="BP97" i="6" s="1"/>
  <c r="Z96" i="6"/>
  <c r="Y96" i="6"/>
  <c r="X96" i="6"/>
  <c r="W96" i="6"/>
  <c r="V96" i="6"/>
  <c r="BP96" i="6" s="1"/>
  <c r="Z95" i="6"/>
  <c r="Y95" i="6"/>
  <c r="X95" i="6"/>
  <c r="W95" i="6"/>
  <c r="V95" i="6"/>
  <c r="Z94" i="6"/>
  <c r="Y94" i="6"/>
  <c r="X94" i="6"/>
  <c r="W94" i="6"/>
  <c r="V94" i="6"/>
  <c r="BP94" i="6" s="1"/>
  <c r="Z93" i="6"/>
  <c r="Y93" i="6"/>
  <c r="X93" i="6"/>
  <c r="W93" i="6"/>
  <c r="V93" i="6"/>
  <c r="BP93" i="6" s="1"/>
  <c r="Z92" i="6"/>
  <c r="Y92" i="6"/>
  <c r="X92" i="6"/>
  <c r="W92" i="6"/>
  <c r="V92" i="6"/>
  <c r="BP92" i="6" s="1"/>
  <c r="Z91" i="6"/>
  <c r="Y91" i="6"/>
  <c r="X91" i="6"/>
  <c r="W91" i="6"/>
  <c r="V91" i="6"/>
  <c r="BP91" i="6" s="1"/>
  <c r="Z90" i="6"/>
  <c r="Y90" i="6"/>
  <c r="X90" i="6"/>
  <c r="W90" i="6"/>
  <c r="V90" i="6"/>
  <c r="BP90" i="6" s="1"/>
  <c r="Z89" i="6"/>
  <c r="Y89" i="6"/>
  <c r="X89" i="6"/>
  <c r="W89" i="6"/>
  <c r="V89" i="6"/>
  <c r="BP89" i="6" s="1"/>
  <c r="Z88" i="6"/>
  <c r="Y88" i="6"/>
  <c r="X88" i="6"/>
  <c r="W88" i="6"/>
  <c r="V88" i="6"/>
  <c r="BP88" i="6" s="1"/>
  <c r="Z87" i="6"/>
  <c r="Y87" i="6"/>
  <c r="X87" i="6"/>
  <c r="W87" i="6"/>
  <c r="V87" i="6"/>
  <c r="BP87" i="6" s="1"/>
  <c r="Z86" i="6"/>
  <c r="Y86" i="6"/>
  <c r="X86" i="6"/>
  <c r="W86" i="6"/>
  <c r="V86" i="6"/>
  <c r="BP86" i="6" s="1"/>
  <c r="Z85" i="6"/>
  <c r="Y85" i="6"/>
  <c r="X85" i="6"/>
  <c r="W85" i="6"/>
  <c r="V85" i="6"/>
  <c r="BP85" i="6" s="1"/>
  <c r="Z84" i="6"/>
  <c r="Y84" i="6"/>
  <c r="X84" i="6"/>
  <c r="W84" i="6"/>
  <c r="V84" i="6"/>
  <c r="BP84" i="6" s="1"/>
  <c r="Z83" i="6"/>
  <c r="Y83" i="6"/>
  <c r="X83" i="6"/>
  <c r="W83" i="6"/>
  <c r="V83" i="6"/>
  <c r="BP83" i="6" s="1"/>
  <c r="Z82" i="6"/>
  <c r="Y82" i="6"/>
  <c r="X82" i="6"/>
  <c r="W82" i="6"/>
  <c r="V82" i="6"/>
  <c r="BP82" i="6" s="1"/>
  <c r="Z81" i="6"/>
  <c r="Y81" i="6"/>
  <c r="X81" i="6"/>
  <c r="W81" i="6"/>
  <c r="V81" i="6"/>
  <c r="BP81" i="6" s="1"/>
  <c r="Z80" i="6"/>
  <c r="Y80" i="6"/>
  <c r="X80" i="6"/>
  <c r="W80" i="6"/>
  <c r="V80" i="6"/>
  <c r="BP80" i="6" s="1"/>
  <c r="Z79" i="6"/>
  <c r="Y79" i="6"/>
  <c r="X79" i="6"/>
  <c r="W79" i="6"/>
  <c r="V79" i="6"/>
  <c r="BP79" i="6" s="1"/>
  <c r="Z78" i="6"/>
  <c r="Y78" i="6"/>
  <c r="X78" i="6"/>
  <c r="W78" i="6"/>
  <c r="V78" i="6"/>
  <c r="BP78" i="6" s="1"/>
  <c r="Z77" i="6"/>
  <c r="Y77" i="6"/>
  <c r="X77" i="6"/>
  <c r="W77" i="6"/>
  <c r="V77" i="6"/>
  <c r="BP77" i="6" s="1"/>
  <c r="Z76" i="6"/>
  <c r="Y76" i="6"/>
  <c r="X76" i="6"/>
  <c r="W76" i="6"/>
  <c r="V76" i="6"/>
  <c r="BP76" i="6" s="1"/>
  <c r="Z75" i="6"/>
  <c r="Y75" i="6"/>
  <c r="X75" i="6"/>
  <c r="W75" i="6"/>
  <c r="V75" i="6"/>
  <c r="BP75" i="6" s="1"/>
  <c r="Z74" i="6"/>
  <c r="Y74" i="6"/>
  <c r="X74" i="6"/>
  <c r="W74" i="6"/>
  <c r="V74" i="6"/>
  <c r="BP74" i="6" s="1"/>
  <c r="Z73" i="6"/>
  <c r="Y73" i="6"/>
  <c r="X73" i="6"/>
  <c r="W73" i="6"/>
  <c r="V73" i="6"/>
  <c r="BP73" i="6" s="1"/>
  <c r="Z72" i="6"/>
  <c r="Y72" i="6"/>
  <c r="X72" i="6"/>
  <c r="W72" i="6"/>
  <c r="V72" i="6"/>
  <c r="BP72" i="6" s="1"/>
  <c r="Z71" i="6"/>
  <c r="Y71" i="6"/>
  <c r="X71" i="6"/>
  <c r="W71" i="6"/>
  <c r="V71" i="6"/>
  <c r="BP71" i="6" s="1"/>
  <c r="Z70" i="6"/>
  <c r="Y70" i="6"/>
  <c r="X70" i="6"/>
  <c r="W70" i="6"/>
  <c r="V70" i="6"/>
  <c r="BP70" i="6" s="1"/>
  <c r="Z69" i="6"/>
  <c r="Y69" i="6"/>
  <c r="X69" i="6"/>
  <c r="W69" i="6"/>
  <c r="V69" i="6"/>
  <c r="BP69" i="6" s="1"/>
  <c r="Z68" i="6"/>
  <c r="Y68" i="6"/>
  <c r="X68" i="6"/>
  <c r="W68" i="6"/>
  <c r="V68" i="6"/>
  <c r="BP68" i="6" s="1"/>
  <c r="Z67" i="6"/>
  <c r="Y67" i="6"/>
  <c r="X67" i="6"/>
  <c r="W67" i="6"/>
  <c r="V67" i="6"/>
  <c r="BP67" i="6" s="1"/>
  <c r="Z66" i="6"/>
  <c r="Y66" i="6"/>
  <c r="X66" i="6"/>
  <c r="W66" i="6"/>
  <c r="V66" i="6"/>
  <c r="BP66" i="6" s="1"/>
  <c r="Z65" i="6"/>
  <c r="Y65" i="6"/>
  <c r="X65" i="6"/>
  <c r="W65" i="6"/>
  <c r="V65" i="6"/>
  <c r="BP65" i="6" s="1"/>
  <c r="Z64" i="6"/>
  <c r="Y64" i="6"/>
  <c r="X64" i="6"/>
  <c r="W64" i="6"/>
  <c r="V64" i="6"/>
  <c r="BP64" i="6" s="1"/>
  <c r="Z63" i="6"/>
  <c r="Y63" i="6"/>
  <c r="X63" i="6"/>
  <c r="W63" i="6"/>
  <c r="V63" i="6"/>
  <c r="BP63" i="6" s="1"/>
  <c r="Z62" i="6"/>
  <c r="Y62" i="6"/>
  <c r="X62" i="6"/>
  <c r="W62" i="6"/>
  <c r="V62" i="6"/>
  <c r="BP62" i="6" s="1"/>
  <c r="Z61" i="6"/>
  <c r="Y61" i="6"/>
  <c r="X61" i="6"/>
  <c r="W61" i="6"/>
  <c r="V61" i="6"/>
  <c r="BP61" i="6" s="1"/>
  <c r="Z60" i="6"/>
  <c r="Y60" i="6"/>
  <c r="X60" i="6"/>
  <c r="W60" i="6"/>
  <c r="V60" i="6"/>
  <c r="BP60" i="6" s="1"/>
  <c r="Z59" i="6"/>
  <c r="Y59" i="6"/>
  <c r="X59" i="6"/>
  <c r="W59" i="6"/>
  <c r="V59" i="6"/>
  <c r="BP59" i="6" s="1"/>
  <c r="Z58" i="6"/>
  <c r="Y58" i="6"/>
  <c r="X58" i="6"/>
  <c r="W58" i="6"/>
  <c r="V58" i="6"/>
  <c r="BP58" i="6" s="1"/>
  <c r="Z57" i="6"/>
  <c r="Y57" i="6"/>
  <c r="X57" i="6"/>
  <c r="W57" i="6"/>
  <c r="V57" i="6"/>
  <c r="BP57" i="6" s="1"/>
  <c r="Z56" i="6"/>
  <c r="Y56" i="6"/>
  <c r="X56" i="6"/>
  <c r="W56" i="6"/>
  <c r="V56" i="6"/>
  <c r="BP56" i="6" s="1"/>
  <c r="Z55" i="6"/>
  <c r="Y55" i="6"/>
  <c r="X55" i="6"/>
  <c r="W55" i="6"/>
  <c r="V55" i="6"/>
  <c r="BP55" i="6" s="1"/>
  <c r="Z54" i="6"/>
  <c r="Y54" i="6"/>
  <c r="X54" i="6"/>
  <c r="W54" i="6"/>
  <c r="V54" i="6"/>
  <c r="BP54" i="6" s="1"/>
  <c r="Z53" i="6"/>
  <c r="Y53" i="6"/>
  <c r="X53" i="6"/>
  <c r="W53" i="6"/>
  <c r="V53" i="6"/>
  <c r="BP53" i="6" s="1"/>
  <c r="Z52" i="6"/>
  <c r="Y52" i="6"/>
  <c r="X52" i="6"/>
  <c r="W52" i="6"/>
  <c r="V52" i="6"/>
  <c r="BP52" i="6" s="1"/>
  <c r="Z51" i="6"/>
  <c r="Y51" i="6"/>
  <c r="X51" i="6"/>
  <c r="W51" i="6"/>
  <c r="V51" i="6"/>
  <c r="Z50" i="6"/>
  <c r="Y50" i="6"/>
  <c r="X50" i="6"/>
  <c r="W50" i="6"/>
  <c r="V50" i="6"/>
  <c r="BP50" i="6" s="1"/>
  <c r="Z49" i="6"/>
  <c r="Y49" i="6"/>
  <c r="X49" i="6"/>
  <c r="W49" i="6"/>
  <c r="V49" i="6"/>
  <c r="BP49" i="6" s="1"/>
  <c r="Z48" i="6"/>
  <c r="Y48" i="6"/>
  <c r="X48" i="6"/>
  <c r="W48" i="6"/>
  <c r="V48" i="6"/>
  <c r="Z47" i="6"/>
  <c r="Y47" i="6"/>
  <c r="X47" i="6"/>
  <c r="W47" i="6"/>
  <c r="V47" i="6"/>
  <c r="BP47" i="6" s="1"/>
  <c r="Z46" i="6"/>
  <c r="Y46" i="6"/>
  <c r="X46" i="6"/>
  <c r="W46" i="6"/>
  <c r="V46" i="6"/>
  <c r="BP46" i="6" s="1"/>
  <c r="Z45" i="6"/>
  <c r="Y45" i="6"/>
  <c r="X45" i="6"/>
  <c r="W45" i="6"/>
  <c r="V45" i="6"/>
  <c r="BP45" i="6" s="1"/>
  <c r="Z44" i="6"/>
  <c r="Y44" i="6"/>
  <c r="X44" i="6"/>
  <c r="W44" i="6"/>
  <c r="V44" i="6"/>
  <c r="BP44" i="6" s="1"/>
  <c r="Z43" i="6"/>
  <c r="Y43" i="6"/>
  <c r="X43" i="6"/>
  <c r="W43" i="6"/>
  <c r="V43" i="6"/>
  <c r="BP43" i="6" s="1"/>
  <c r="Z42" i="6"/>
  <c r="Y42" i="6"/>
  <c r="X42" i="6"/>
  <c r="W42" i="6"/>
  <c r="V42" i="6"/>
  <c r="BP42" i="6" s="1"/>
  <c r="Z41" i="6"/>
  <c r="Y41" i="6"/>
  <c r="X41" i="6"/>
  <c r="W41" i="6"/>
  <c r="V41" i="6"/>
  <c r="BP41" i="6" s="1"/>
  <c r="Z40" i="6"/>
  <c r="Y40" i="6"/>
  <c r="X40" i="6"/>
  <c r="W40" i="6"/>
  <c r="V40" i="6"/>
  <c r="BP40" i="6" s="1"/>
  <c r="Z39" i="6"/>
  <c r="Y39" i="6"/>
  <c r="X39" i="6"/>
  <c r="W39" i="6"/>
  <c r="V39" i="6"/>
  <c r="BP39" i="6" s="1"/>
  <c r="Z38" i="6"/>
  <c r="Y38" i="6"/>
  <c r="X38" i="6"/>
  <c r="W38" i="6"/>
  <c r="V38" i="6"/>
  <c r="BP38" i="6" s="1"/>
  <c r="Z37" i="6"/>
  <c r="Y37" i="6"/>
  <c r="X37" i="6"/>
  <c r="W37" i="6"/>
  <c r="V37" i="6"/>
  <c r="BP37" i="6" s="1"/>
  <c r="Z36" i="6"/>
  <c r="Y36" i="6"/>
  <c r="X36" i="6"/>
  <c r="W36" i="6"/>
  <c r="V36" i="6"/>
  <c r="BP36" i="6" s="1"/>
  <c r="Z35" i="6"/>
  <c r="Y35" i="6"/>
  <c r="X35" i="6"/>
  <c r="W35" i="6"/>
  <c r="V35" i="6"/>
  <c r="BP35" i="6" s="1"/>
  <c r="Z34" i="6"/>
  <c r="Y34" i="6"/>
  <c r="X34" i="6"/>
  <c r="W34" i="6"/>
  <c r="V34" i="6"/>
  <c r="BP34" i="6" s="1"/>
  <c r="Z33" i="6"/>
  <c r="Y33" i="6"/>
  <c r="X33" i="6"/>
  <c r="W33" i="6"/>
  <c r="V33" i="6"/>
  <c r="BP33" i="6" s="1"/>
  <c r="Z32" i="6"/>
  <c r="Y32" i="6"/>
  <c r="X32" i="6"/>
  <c r="W32" i="6"/>
  <c r="V32" i="6"/>
  <c r="BP32" i="6" s="1"/>
  <c r="Z31" i="6"/>
  <c r="Y31" i="6"/>
  <c r="X31" i="6"/>
  <c r="W31" i="6"/>
  <c r="V31" i="6"/>
  <c r="BP31" i="6" s="1"/>
  <c r="Z30" i="6"/>
  <c r="Y30" i="6"/>
  <c r="X30" i="6"/>
  <c r="W30" i="6"/>
  <c r="V30" i="6"/>
  <c r="BP30" i="6" s="1"/>
  <c r="Z29" i="6"/>
  <c r="Y29" i="6"/>
  <c r="X29" i="6"/>
  <c r="W29" i="6"/>
  <c r="V29" i="6"/>
  <c r="BP29" i="6" s="1"/>
  <c r="Z28" i="6"/>
  <c r="Y28" i="6"/>
  <c r="X28" i="6"/>
  <c r="W28" i="6"/>
  <c r="V28" i="6"/>
  <c r="BP28" i="6" s="1"/>
  <c r="Z27" i="6"/>
  <c r="Y27" i="6"/>
  <c r="X27" i="6"/>
  <c r="W27" i="6"/>
  <c r="V27" i="6"/>
  <c r="BP27" i="6" s="1"/>
  <c r="Z26" i="6"/>
  <c r="Y26" i="6"/>
  <c r="X26" i="6"/>
  <c r="W26" i="6"/>
  <c r="V26" i="6"/>
  <c r="BP26" i="6" s="1"/>
  <c r="Z25" i="6"/>
  <c r="Y25" i="6"/>
  <c r="X25" i="6"/>
  <c r="W25" i="6"/>
  <c r="V25" i="6"/>
  <c r="BP25" i="6" s="1"/>
  <c r="Z24" i="6"/>
  <c r="Y24" i="6"/>
  <c r="X24" i="6"/>
  <c r="W24" i="6"/>
  <c r="V24" i="6"/>
  <c r="BP24" i="6" s="1"/>
  <c r="Z23" i="6"/>
  <c r="Y23" i="6"/>
  <c r="X23" i="6"/>
  <c r="W23" i="6"/>
  <c r="V23" i="6"/>
  <c r="BP23" i="6" s="1"/>
  <c r="Z22" i="6"/>
  <c r="Y22" i="6"/>
  <c r="X22" i="6"/>
  <c r="W22" i="6"/>
  <c r="V22" i="6"/>
  <c r="BP22" i="6" s="1"/>
  <c r="Z21" i="6"/>
  <c r="Y21" i="6"/>
  <c r="X21" i="6"/>
  <c r="W21" i="6"/>
  <c r="V21" i="6"/>
  <c r="BP21" i="6" s="1"/>
  <c r="Z20" i="6"/>
  <c r="Y20" i="6"/>
  <c r="X20" i="6"/>
  <c r="W20" i="6"/>
  <c r="V20" i="6"/>
  <c r="BP20" i="6" s="1"/>
  <c r="Z19" i="6"/>
  <c r="Y19" i="6"/>
  <c r="X19" i="6"/>
  <c r="W19" i="6"/>
  <c r="V19" i="6"/>
  <c r="BP19" i="6" s="1"/>
  <c r="Z18" i="6"/>
  <c r="Y18" i="6"/>
  <c r="X18" i="6"/>
  <c r="W18" i="6"/>
  <c r="V18" i="6"/>
  <c r="BP18" i="6" s="1"/>
  <c r="Z17" i="6"/>
  <c r="Y17" i="6"/>
  <c r="X17" i="6"/>
  <c r="W17" i="6"/>
  <c r="V17" i="6"/>
  <c r="BP17" i="6" s="1"/>
  <c r="Z16" i="6"/>
  <c r="Y16" i="6"/>
  <c r="X16" i="6"/>
  <c r="W16" i="6"/>
  <c r="V16" i="6"/>
  <c r="BP16" i="6" s="1"/>
  <c r="Z15" i="6"/>
  <c r="Y15" i="6"/>
  <c r="X15" i="6"/>
  <c r="W15" i="6"/>
  <c r="V15" i="6"/>
  <c r="BP15" i="6" s="1"/>
  <c r="Z14" i="6"/>
  <c r="Y14" i="6"/>
  <c r="X14" i="6"/>
  <c r="W14" i="6"/>
  <c r="V14" i="6"/>
  <c r="BP14" i="6" s="1"/>
  <c r="Z13" i="6"/>
  <c r="Y13" i="6"/>
  <c r="X13" i="6"/>
  <c r="W13" i="6"/>
  <c r="V13" i="6"/>
  <c r="BP13" i="6" s="1"/>
  <c r="Z12" i="6"/>
  <c r="Y12" i="6"/>
  <c r="X12" i="6"/>
  <c r="W12" i="6"/>
  <c r="V12" i="6"/>
  <c r="BP12" i="6" s="1"/>
  <c r="Z11" i="6"/>
  <c r="Y11" i="6"/>
  <c r="X11" i="6"/>
  <c r="W11" i="6"/>
  <c r="V11" i="6"/>
  <c r="BP11" i="6" s="1"/>
  <c r="Z10" i="6"/>
  <c r="Y10" i="6"/>
  <c r="X10" i="6"/>
  <c r="W10" i="6"/>
  <c r="V10" i="6"/>
  <c r="BP10" i="6" s="1"/>
  <c r="Z9" i="6"/>
  <c r="Y9" i="6"/>
  <c r="X9" i="6"/>
  <c r="W9" i="6"/>
  <c r="V9" i="6"/>
  <c r="BP9" i="6" s="1"/>
  <c r="Z8" i="6"/>
  <c r="Y8" i="6"/>
  <c r="X8" i="6"/>
  <c r="W8" i="6"/>
  <c r="V8" i="6"/>
  <c r="BP8" i="6" s="1"/>
  <c r="Z7" i="6"/>
  <c r="Y7" i="6"/>
  <c r="X7" i="6"/>
  <c r="W7" i="6"/>
  <c r="V7" i="6"/>
  <c r="BP7" i="6" s="1"/>
  <c r="Z6" i="6"/>
  <c r="Y6" i="6"/>
  <c r="X6" i="6"/>
  <c r="W6" i="6"/>
  <c r="V6" i="6"/>
  <c r="BP6" i="6" s="1"/>
  <c r="Z5" i="6"/>
  <c r="Y5" i="6"/>
  <c r="X5" i="6"/>
  <c r="W5" i="6"/>
  <c r="V5" i="6"/>
  <c r="BP5" i="6" s="1"/>
  <c r="Z4" i="6"/>
  <c r="Y4" i="6"/>
  <c r="X4" i="6"/>
  <c r="W4" i="6"/>
  <c r="V4" i="6"/>
  <c r="BP4" i="6" s="1"/>
  <c r="Z3" i="6"/>
  <c r="Y3" i="6"/>
  <c r="X3" i="6"/>
  <c r="W3" i="6"/>
  <c r="V3" i="6"/>
  <c r="BP3" i="6" s="1"/>
  <c r="Z2" i="6"/>
  <c r="Y2" i="6"/>
  <c r="X2" i="6"/>
  <c r="W2" i="6"/>
  <c r="V2" i="6"/>
  <c r="BP2" i="6" s="1"/>
  <c r="Z1" i="6"/>
  <c r="V1" i="6"/>
  <c r="W1" i="6"/>
  <c r="X1" i="6"/>
  <c r="Y1" i="6"/>
  <c r="U1" i="6"/>
  <c r="U631" i="6"/>
  <c r="U630" i="6"/>
  <c r="U629" i="6"/>
  <c r="U628" i="6"/>
  <c r="U627" i="6"/>
  <c r="U626" i="6"/>
  <c r="U625" i="6"/>
  <c r="U624" i="6"/>
  <c r="U623" i="6"/>
  <c r="U622" i="6"/>
  <c r="U621" i="6"/>
  <c r="U620" i="6"/>
  <c r="U619" i="6"/>
  <c r="U618" i="6"/>
  <c r="U617" i="6"/>
  <c r="U616" i="6"/>
  <c r="U615" i="6"/>
  <c r="U614" i="6"/>
  <c r="U613" i="6"/>
  <c r="U612" i="6"/>
  <c r="U611" i="6"/>
  <c r="U610" i="6"/>
  <c r="U609" i="6"/>
  <c r="U608" i="6"/>
  <c r="U607" i="6"/>
  <c r="U606" i="6"/>
  <c r="U605" i="6"/>
  <c r="U604" i="6"/>
  <c r="U603" i="6"/>
  <c r="U602" i="6"/>
  <c r="U601" i="6"/>
  <c r="U600" i="6"/>
  <c r="U599" i="6"/>
  <c r="U598" i="6"/>
  <c r="U597" i="6"/>
  <c r="U596" i="6"/>
  <c r="U595" i="6"/>
  <c r="U594" i="6"/>
  <c r="U593" i="6"/>
  <c r="U592" i="6"/>
  <c r="U591" i="6"/>
  <c r="U590" i="6"/>
  <c r="U589" i="6"/>
  <c r="U588" i="6"/>
  <c r="U587" i="6"/>
  <c r="U586" i="6"/>
  <c r="U585" i="6"/>
  <c r="U584" i="6"/>
  <c r="U583" i="6"/>
  <c r="U582" i="6"/>
  <c r="U581" i="6"/>
  <c r="U580" i="6"/>
  <c r="U579" i="6"/>
  <c r="U578" i="6"/>
  <c r="U577" i="6"/>
  <c r="U576" i="6"/>
  <c r="U575" i="6"/>
  <c r="U574" i="6"/>
  <c r="U573" i="6"/>
  <c r="U572" i="6"/>
  <c r="U571" i="6"/>
  <c r="U570" i="6"/>
  <c r="U569" i="6"/>
  <c r="U568" i="6"/>
  <c r="U567" i="6"/>
  <c r="U566" i="6"/>
  <c r="U565" i="6"/>
  <c r="U564" i="6"/>
  <c r="U563" i="6"/>
  <c r="U562" i="6"/>
  <c r="U561" i="6"/>
  <c r="U560" i="6"/>
  <c r="U559" i="6"/>
  <c r="U558" i="6"/>
  <c r="U557" i="6"/>
  <c r="U556" i="6"/>
  <c r="U555" i="6"/>
  <c r="U554" i="6"/>
  <c r="U553" i="6"/>
  <c r="U552" i="6"/>
  <c r="U551" i="6"/>
  <c r="U550" i="6"/>
  <c r="U549" i="6"/>
  <c r="U548" i="6"/>
  <c r="U547" i="6"/>
  <c r="U546" i="6"/>
  <c r="U545" i="6"/>
  <c r="U544" i="6"/>
  <c r="U543" i="6"/>
  <c r="U542" i="6"/>
  <c r="U541" i="6"/>
  <c r="U540" i="6"/>
  <c r="U539" i="6"/>
  <c r="U538" i="6"/>
  <c r="U537" i="6"/>
  <c r="U536" i="6"/>
  <c r="U535" i="6"/>
  <c r="U534" i="6"/>
  <c r="U533" i="6"/>
  <c r="U532" i="6"/>
  <c r="U531" i="6"/>
  <c r="U530" i="6"/>
  <c r="U529" i="6"/>
  <c r="U528" i="6"/>
  <c r="U527" i="6"/>
  <c r="U526" i="6"/>
  <c r="U525" i="6"/>
  <c r="U524" i="6"/>
  <c r="U523" i="6"/>
  <c r="U522" i="6"/>
  <c r="U521" i="6"/>
  <c r="U520" i="6"/>
  <c r="U519" i="6"/>
  <c r="U518" i="6"/>
  <c r="U517" i="6"/>
  <c r="U516" i="6"/>
  <c r="U515" i="6"/>
  <c r="U514" i="6"/>
  <c r="U513" i="6"/>
  <c r="U512" i="6"/>
  <c r="U511" i="6"/>
  <c r="U510" i="6"/>
  <c r="U509" i="6"/>
  <c r="U508" i="6"/>
  <c r="U507" i="6"/>
  <c r="U506" i="6"/>
  <c r="U505" i="6"/>
  <c r="U504" i="6"/>
  <c r="U503" i="6"/>
  <c r="U502" i="6"/>
  <c r="U501" i="6"/>
  <c r="U500" i="6"/>
  <c r="U499" i="6"/>
  <c r="U498" i="6"/>
  <c r="U497" i="6"/>
  <c r="U496" i="6"/>
  <c r="U495" i="6"/>
  <c r="U494" i="6"/>
  <c r="U493" i="6"/>
  <c r="U492" i="6"/>
  <c r="U491" i="6"/>
  <c r="U490" i="6"/>
  <c r="U489" i="6"/>
  <c r="U488" i="6"/>
  <c r="U487" i="6"/>
  <c r="U486" i="6"/>
  <c r="U485" i="6"/>
  <c r="U484" i="6"/>
  <c r="U483" i="6"/>
  <c r="U482" i="6"/>
  <c r="U481" i="6"/>
  <c r="U480" i="6"/>
  <c r="U479" i="6"/>
  <c r="U478" i="6"/>
  <c r="U477" i="6"/>
  <c r="U476" i="6"/>
  <c r="U475" i="6"/>
  <c r="U474" i="6"/>
  <c r="U473" i="6"/>
  <c r="U472" i="6"/>
  <c r="U471" i="6"/>
  <c r="U470" i="6"/>
  <c r="U469" i="6"/>
  <c r="U468" i="6"/>
  <c r="U467" i="6"/>
  <c r="U466" i="6"/>
  <c r="U465" i="6"/>
  <c r="U464" i="6"/>
  <c r="U463" i="6"/>
  <c r="U462" i="6"/>
  <c r="U461" i="6"/>
  <c r="U460" i="6"/>
  <c r="U459" i="6"/>
  <c r="U458" i="6"/>
  <c r="U457" i="6"/>
  <c r="U456" i="6"/>
  <c r="U455" i="6"/>
  <c r="U454" i="6"/>
  <c r="U453" i="6"/>
  <c r="U452" i="6"/>
  <c r="U451" i="6"/>
  <c r="U450" i="6"/>
  <c r="U449" i="6"/>
  <c r="U448" i="6"/>
  <c r="U447" i="6"/>
  <c r="U446" i="6"/>
  <c r="U445" i="6"/>
  <c r="U444" i="6"/>
  <c r="U443" i="6"/>
  <c r="U442" i="6"/>
  <c r="U441" i="6"/>
  <c r="U440" i="6"/>
  <c r="U439" i="6"/>
  <c r="U438" i="6"/>
  <c r="U437" i="6"/>
  <c r="U436" i="6"/>
  <c r="U435" i="6"/>
  <c r="U434" i="6"/>
  <c r="U433" i="6"/>
  <c r="U432" i="6"/>
  <c r="U431" i="6"/>
  <c r="U430" i="6"/>
  <c r="U429" i="6"/>
  <c r="U428" i="6"/>
  <c r="U427" i="6"/>
  <c r="U426" i="6"/>
  <c r="U425" i="6"/>
  <c r="U424" i="6"/>
  <c r="U423" i="6"/>
  <c r="U422" i="6"/>
  <c r="U421" i="6"/>
  <c r="U420" i="6"/>
  <c r="U419" i="6"/>
  <c r="U418" i="6"/>
  <c r="U417" i="6"/>
  <c r="U416" i="6"/>
  <c r="U415" i="6"/>
  <c r="U414" i="6"/>
  <c r="U413" i="6"/>
  <c r="U412" i="6"/>
  <c r="U411" i="6"/>
  <c r="U410" i="6"/>
  <c r="U409" i="6"/>
  <c r="U408" i="6"/>
  <c r="U407" i="6"/>
  <c r="U406" i="6"/>
  <c r="U405" i="6"/>
  <c r="U404" i="6"/>
  <c r="U403" i="6"/>
  <c r="U402" i="6"/>
  <c r="U401" i="6"/>
  <c r="U400" i="6"/>
  <c r="U399" i="6"/>
  <c r="U398" i="6"/>
  <c r="U397" i="6"/>
  <c r="U396" i="6"/>
  <c r="U395" i="6"/>
  <c r="U394" i="6"/>
  <c r="U393" i="6"/>
  <c r="U392" i="6"/>
  <c r="U391" i="6"/>
  <c r="U390" i="6"/>
  <c r="U389" i="6"/>
  <c r="U388" i="6"/>
  <c r="U387" i="6"/>
  <c r="U386" i="6"/>
  <c r="U385" i="6"/>
  <c r="U384" i="6"/>
  <c r="U383" i="6"/>
  <c r="U382" i="6"/>
  <c r="U381" i="6"/>
  <c r="U380" i="6"/>
  <c r="U379" i="6"/>
  <c r="U378" i="6"/>
  <c r="U377" i="6"/>
  <c r="U376" i="6"/>
  <c r="U375" i="6"/>
  <c r="U374" i="6"/>
  <c r="U373" i="6"/>
  <c r="U372" i="6"/>
  <c r="U371" i="6"/>
  <c r="U370" i="6"/>
  <c r="U369" i="6"/>
  <c r="U368" i="6"/>
  <c r="U367" i="6"/>
  <c r="U366" i="6"/>
  <c r="U365" i="6"/>
  <c r="U364" i="6"/>
  <c r="U363" i="6"/>
  <c r="U362" i="6"/>
  <c r="U361" i="6"/>
  <c r="U360" i="6"/>
  <c r="U359" i="6"/>
  <c r="U358" i="6"/>
  <c r="U357" i="6"/>
  <c r="U356" i="6"/>
  <c r="U355" i="6"/>
  <c r="U354" i="6"/>
  <c r="U353" i="6"/>
  <c r="U352" i="6"/>
  <c r="U351" i="6"/>
  <c r="U350" i="6"/>
  <c r="U349" i="6"/>
  <c r="U348" i="6"/>
  <c r="U347" i="6"/>
  <c r="U346" i="6"/>
  <c r="U345" i="6"/>
  <c r="U344" i="6"/>
  <c r="U343" i="6"/>
  <c r="U342" i="6"/>
  <c r="U341" i="6"/>
  <c r="U340" i="6"/>
  <c r="U339" i="6"/>
  <c r="U338" i="6"/>
  <c r="U337" i="6"/>
  <c r="U336" i="6"/>
  <c r="U335" i="6"/>
  <c r="U334" i="6"/>
  <c r="U333" i="6"/>
  <c r="U332" i="6"/>
  <c r="U331" i="6"/>
  <c r="U330" i="6"/>
  <c r="U329" i="6"/>
  <c r="U328" i="6"/>
  <c r="U327" i="6"/>
  <c r="U326" i="6"/>
  <c r="U325" i="6"/>
  <c r="U324" i="6"/>
  <c r="U323" i="6"/>
  <c r="U322" i="6"/>
  <c r="U321" i="6"/>
  <c r="U320" i="6"/>
  <c r="U319" i="6"/>
  <c r="U318" i="6"/>
  <c r="U317" i="6"/>
  <c r="U316" i="6"/>
  <c r="U315" i="6"/>
  <c r="U314" i="6"/>
  <c r="U313" i="6"/>
  <c r="U312" i="6"/>
  <c r="U311" i="6"/>
  <c r="U310" i="6"/>
  <c r="U309" i="6"/>
  <c r="U308" i="6"/>
  <c r="U307" i="6"/>
  <c r="U306" i="6"/>
  <c r="U305" i="6"/>
  <c r="U304" i="6"/>
  <c r="U303" i="6"/>
  <c r="U302" i="6"/>
  <c r="U301" i="6"/>
  <c r="U300" i="6"/>
  <c r="U299" i="6"/>
  <c r="U298" i="6"/>
  <c r="U297" i="6"/>
  <c r="U296" i="6"/>
  <c r="U295" i="6"/>
  <c r="U294" i="6"/>
  <c r="U293" i="6"/>
  <c r="U292" i="6"/>
  <c r="U291" i="6"/>
  <c r="U290" i="6"/>
  <c r="U289" i="6"/>
  <c r="U288" i="6"/>
  <c r="U287" i="6"/>
  <c r="U286" i="6"/>
  <c r="U285" i="6"/>
  <c r="U284" i="6"/>
  <c r="U283" i="6"/>
  <c r="U282" i="6"/>
  <c r="U281" i="6"/>
  <c r="U280" i="6"/>
  <c r="U279" i="6"/>
  <c r="U278" i="6"/>
  <c r="U277" i="6"/>
  <c r="U276" i="6"/>
  <c r="U275" i="6"/>
  <c r="U274" i="6"/>
  <c r="U273" i="6"/>
  <c r="U272" i="6"/>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6" i="6"/>
  <c r="U245" i="6"/>
  <c r="U244" i="6"/>
  <c r="U243" i="6"/>
  <c r="U242" i="6"/>
  <c r="U241" i="6"/>
  <c r="U240" i="6"/>
  <c r="U239" i="6"/>
  <c r="U238" i="6"/>
  <c r="U237" i="6"/>
  <c r="U236" i="6"/>
  <c r="U235" i="6"/>
  <c r="U234" i="6"/>
  <c r="U233" i="6"/>
  <c r="U232" i="6"/>
  <c r="U231" i="6"/>
  <c r="U230" i="6"/>
  <c r="U229" i="6"/>
  <c r="U228" i="6"/>
  <c r="U227" i="6"/>
  <c r="U226" i="6"/>
  <c r="U225" i="6"/>
  <c r="U224" i="6"/>
  <c r="U223" i="6"/>
  <c r="U222" i="6"/>
  <c r="U221" i="6"/>
  <c r="U220" i="6"/>
  <c r="U219" i="6"/>
  <c r="U218" i="6"/>
  <c r="U217" i="6"/>
  <c r="U216" i="6"/>
  <c r="U215" i="6"/>
  <c r="U214" i="6"/>
  <c r="U213" i="6"/>
  <c r="U212" i="6"/>
  <c r="U211" i="6"/>
  <c r="U210" i="6"/>
  <c r="U209" i="6"/>
  <c r="U208" i="6"/>
  <c r="U207" i="6"/>
  <c r="U206" i="6"/>
  <c r="U205" i="6"/>
  <c r="U204" i="6"/>
  <c r="U203" i="6"/>
  <c r="U202" i="6"/>
  <c r="U201" i="6"/>
  <c r="U200" i="6"/>
  <c r="U199" i="6"/>
  <c r="U198" i="6"/>
  <c r="U197" i="6"/>
  <c r="U196" i="6"/>
  <c r="U195" i="6"/>
  <c r="U194" i="6"/>
  <c r="U193" i="6"/>
  <c r="U192" i="6"/>
  <c r="U191" i="6"/>
  <c r="U190" i="6"/>
  <c r="U189" i="6"/>
  <c r="U188" i="6"/>
  <c r="U187" i="6"/>
  <c r="U186" i="6"/>
  <c r="U185" i="6"/>
  <c r="U184" i="6"/>
  <c r="U183" i="6"/>
  <c r="U182" i="6"/>
  <c r="U181" i="6"/>
  <c r="U180" i="6"/>
  <c r="U179" i="6"/>
  <c r="U178" i="6"/>
  <c r="U177" i="6"/>
  <c r="U176" i="6"/>
  <c r="U175" i="6"/>
  <c r="U174" i="6"/>
  <c r="U173" i="6"/>
  <c r="U172" i="6"/>
  <c r="U171" i="6"/>
  <c r="U170" i="6"/>
  <c r="U169" i="6"/>
  <c r="U168" i="6"/>
  <c r="U167" i="6"/>
  <c r="U166" i="6"/>
  <c r="U165" i="6"/>
  <c r="U164" i="6"/>
  <c r="U163" i="6"/>
  <c r="U162" i="6"/>
  <c r="U161" i="6"/>
  <c r="U160" i="6"/>
  <c r="U159" i="6"/>
  <c r="U158" i="6"/>
  <c r="U157" i="6"/>
  <c r="U156" i="6"/>
  <c r="U155" i="6"/>
  <c r="U154" i="6"/>
  <c r="U153" i="6"/>
  <c r="U152" i="6"/>
  <c r="U151" i="6"/>
  <c r="U150" i="6"/>
  <c r="U149" i="6"/>
  <c r="U148" i="6"/>
  <c r="U147" i="6"/>
  <c r="U146" i="6"/>
  <c r="U145" i="6"/>
  <c r="U144" i="6"/>
  <c r="U143" i="6"/>
  <c r="U142" i="6"/>
  <c r="U141" i="6"/>
  <c r="U140" i="6"/>
  <c r="U139" i="6"/>
  <c r="U138" i="6"/>
  <c r="U137" i="6"/>
  <c r="U136" i="6"/>
  <c r="U135" i="6"/>
  <c r="U134" i="6"/>
  <c r="U133" i="6"/>
  <c r="U132" i="6"/>
  <c r="U131" i="6"/>
  <c r="U130" i="6"/>
  <c r="U129" i="6"/>
  <c r="U128" i="6"/>
  <c r="U127" i="6"/>
  <c r="U126" i="6"/>
  <c r="U125" i="6"/>
  <c r="U124" i="6"/>
  <c r="U123" i="6"/>
  <c r="U122" i="6"/>
  <c r="U121" i="6"/>
  <c r="U120" i="6"/>
  <c r="U119" i="6"/>
  <c r="U118" i="6"/>
  <c r="U117" i="6"/>
  <c r="U116" i="6"/>
  <c r="U115" i="6"/>
  <c r="U114" i="6"/>
  <c r="U113" i="6"/>
  <c r="U112" i="6"/>
  <c r="U111" i="6"/>
  <c r="U110" i="6"/>
  <c r="U109" i="6"/>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U3" i="6"/>
  <c r="U2" i="6"/>
  <c r="O631" i="6"/>
  <c r="N631" i="6"/>
  <c r="O630" i="6"/>
  <c r="N630" i="6"/>
  <c r="O629" i="6"/>
  <c r="N629" i="6"/>
  <c r="O628" i="6"/>
  <c r="N628" i="6"/>
  <c r="O627" i="6"/>
  <c r="N627" i="6"/>
  <c r="O626" i="6"/>
  <c r="N626" i="6"/>
  <c r="O625" i="6"/>
  <c r="N625" i="6"/>
  <c r="O624" i="6"/>
  <c r="N624" i="6"/>
  <c r="O623" i="6"/>
  <c r="N623" i="6"/>
  <c r="O622" i="6"/>
  <c r="N622" i="6"/>
  <c r="O621" i="6"/>
  <c r="N621" i="6"/>
  <c r="O620" i="6"/>
  <c r="N620" i="6"/>
  <c r="O619" i="6"/>
  <c r="N619" i="6"/>
  <c r="O618" i="6"/>
  <c r="N618" i="6"/>
  <c r="O617" i="6"/>
  <c r="N617" i="6"/>
  <c r="O616" i="6"/>
  <c r="N616" i="6"/>
  <c r="O615" i="6"/>
  <c r="N615" i="6"/>
  <c r="O614" i="6"/>
  <c r="N614" i="6"/>
  <c r="O613" i="6"/>
  <c r="N613" i="6"/>
  <c r="O612" i="6"/>
  <c r="N612" i="6"/>
  <c r="O611" i="6"/>
  <c r="N611" i="6"/>
  <c r="O610" i="6"/>
  <c r="N610" i="6"/>
  <c r="O609" i="6"/>
  <c r="N609" i="6"/>
  <c r="O608" i="6"/>
  <c r="N608" i="6"/>
  <c r="O607" i="6"/>
  <c r="N607" i="6"/>
  <c r="O606" i="6"/>
  <c r="N606" i="6"/>
  <c r="O605" i="6"/>
  <c r="N605" i="6"/>
  <c r="O604" i="6"/>
  <c r="N604" i="6"/>
  <c r="O603" i="6"/>
  <c r="N603" i="6"/>
  <c r="O602" i="6"/>
  <c r="N602" i="6"/>
  <c r="O601" i="6"/>
  <c r="N601" i="6"/>
  <c r="O600" i="6"/>
  <c r="N600" i="6"/>
  <c r="O599" i="6"/>
  <c r="N599" i="6"/>
  <c r="O598" i="6"/>
  <c r="N598" i="6"/>
  <c r="O597" i="6"/>
  <c r="N597" i="6"/>
  <c r="O596" i="6"/>
  <c r="N596" i="6"/>
  <c r="O595" i="6"/>
  <c r="N595" i="6"/>
  <c r="O594" i="6"/>
  <c r="N594" i="6"/>
  <c r="O593" i="6"/>
  <c r="N593" i="6"/>
  <c r="O592" i="6"/>
  <c r="N592" i="6"/>
  <c r="O591" i="6"/>
  <c r="N591" i="6"/>
  <c r="O590" i="6"/>
  <c r="N590" i="6"/>
  <c r="O589" i="6"/>
  <c r="N589" i="6"/>
  <c r="O588" i="6"/>
  <c r="N588" i="6"/>
  <c r="O587" i="6"/>
  <c r="N587" i="6"/>
  <c r="O586" i="6"/>
  <c r="N586" i="6"/>
  <c r="O585" i="6"/>
  <c r="N585" i="6"/>
  <c r="O584" i="6"/>
  <c r="N584" i="6"/>
  <c r="O583" i="6"/>
  <c r="N583" i="6"/>
  <c r="O582" i="6"/>
  <c r="N582" i="6"/>
  <c r="O581" i="6"/>
  <c r="N581" i="6"/>
  <c r="O580" i="6"/>
  <c r="N580" i="6"/>
  <c r="O579" i="6"/>
  <c r="N579" i="6"/>
  <c r="O578" i="6"/>
  <c r="N578" i="6"/>
  <c r="O577" i="6"/>
  <c r="N577" i="6"/>
  <c r="O576" i="6"/>
  <c r="N576" i="6"/>
  <c r="O575" i="6"/>
  <c r="N575" i="6"/>
  <c r="O574" i="6"/>
  <c r="N574" i="6"/>
  <c r="O573" i="6"/>
  <c r="N573" i="6"/>
  <c r="O572" i="6"/>
  <c r="N572" i="6"/>
  <c r="O571" i="6"/>
  <c r="N571" i="6"/>
  <c r="O570" i="6"/>
  <c r="N570" i="6"/>
  <c r="O569" i="6"/>
  <c r="N569" i="6"/>
  <c r="O568" i="6"/>
  <c r="N568" i="6"/>
  <c r="O567" i="6"/>
  <c r="N567" i="6"/>
  <c r="O566" i="6"/>
  <c r="N566" i="6"/>
  <c r="O565" i="6"/>
  <c r="N565" i="6"/>
  <c r="O564" i="6"/>
  <c r="N564" i="6"/>
  <c r="O563" i="6"/>
  <c r="N563" i="6"/>
  <c r="O562" i="6"/>
  <c r="N562" i="6"/>
  <c r="O561" i="6"/>
  <c r="N561" i="6"/>
  <c r="O560" i="6"/>
  <c r="N560" i="6"/>
  <c r="O559" i="6"/>
  <c r="N559" i="6"/>
  <c r="O558" i="6"/>
  <c r="N558" i="6"/>
  <c r="O557" i="6"/>
  <c r="N557" i="6"/>
  <c r="O556" i="6"/>
  <c r="N556" i="6"/>
  <c r="O555" i="6"/>
  <c r="N555" i="6"/>
  <c r="O554" i="6"/>
  <c r="N554" i="6"/>
  <c r="O553" i="6"/>
  <c r="N553" i="6"/>
  <c r="O552" i="6"/>
  <c r="N552" i="6"/>
  <c r="O551" i="6"/>
  <c r="N551" i="6"/>
  <c r="O550" i="6"/>
  <c r="N550" i="6"/>
  <c r="O549" i="6"/>
  <c r="N549" i="6"/>
  <c r="O548" i="6"/>
  <c r="N548" i="6"/>
  <c r="O547" i="6"/>
  <c r="N547" i="6"/>
  <c r="O546" i="6"/>
  <c r="N546" i="6"/>
  <c r="O545" i="6"/>
  <c r="N545" i="6"/>
  <c r="O544" i="6"/>
  <c r="N544" i="6"/>
  <c r="O543" i="6"/>
  <c r="N543" i="6"/>
  <c r="O542" i="6"/>
  <c r="N542" i="6"/>
  <c r="O541" i="6"/>
  <c r="N541" i="6"/>
  <c r="O540" i="6"/>
  <c r="N540" i="6"/>
  <c r="O539" i="6"/>
  <c r="N539" i="6"/>
  <c r="O538" i="6"/>
  <c r="N538" i="6"/>
  <c r="O537" i="6"/>
  <c r="N537" i="6"/>
  <c r="O536" i="6"/>
  <c r="N536" i="6"/>
  <c r="O535" i="6"/>
  <c r="N535" i="6"/>
  <c r="O534" i="6"/>
  <c r="N534" i="6"/>
  <c r="O533" i="6"/>
  <c r="N533" i="6"/>
  <c r="O532" i="6"/>
  <c r="N532" i="6"/>
  <c r="O531" i="6"/>
  <c r="N531" i="6"/>
  <c r="O530" i="6"/>
  <c r="N530" i="6"/>
  <c r="O529" i="6"/>
  <c r="N529" i="6"/>
  <c r="O528" i="6"/>
  <c r="N528" i="6"/>
  <c r="O527" i="6"/>
  <c r="N527" i="6"/>
  <c r="O526" i="6"/>
  <c r="N526" i="6"/>
  <c r="O525" i="6"/>
  <c r="N525" i="6"/>
  <c r="O524" i="6"/>
  <c r="N524" i="6"/>
  <c r="O523" i="6"/>
  <c r="N523" i="6"/>
  <c r="O522" i="6"/>
  <c r="N522" i="6"/>
  <c r="O521" i="6"/>
  <c r="N521" i="6"/>
  <c r="O520" i="6"/>
  <c r="N520" i="6"/>
  <c r="O519" i="6"/>
  <c r="N519" i="6"/>
  <c r="O518" i="6"/>
  <c r="N518" i="6"/>
  <c r="O517" i="6"/>
  <c r="N517" i="6"/>
  <c r="O516" i="6"/>
  <c r="N516" i="6"/>
  <c r="O515" i="6"/>
  <c r="N515" i="6"/>
  <c r="O514" i="6"/>
  <c r="N514" i="6"/>
  <c r="O513" i="6"/>
  <c r="N513" i="6"/>
  <c r="O512" i="6"/>
  <c r="N512" i="6"/>
  <c r="O511" i="6"/>
  <c r="N511" i="6"/>
  <c r="O510" i="6"/>
  <c r="N510" i="6"/>
  <c r="O509" i="6"/>
  <c r="N509" i="6"/>
  <c r="O508" i="6"/>
  <c r="N508" i="6"/>
  <c r="O507" i="6"/>
  <c r="N507" i="6"/>
  <c r="O506" i="6"/>
  <c r="N506" i="6"/>
  <c r="O505" i="6"/>
  <c r="N505" i="6"/>
  <c r="O504" i="6"/>
  <c r="N504" i="6"/>
  <c r="O503" i="6"/>
  <c r="N503" i="6"/>
  <c r="O502" i="6"/>
  <c r="N502" i="6"/>
  <c r="O501" i="6"/>
  <c r="N501" i="6"/>
  <c r="O500" i="6"/>
  <c r="N500" i="6"/>
  <c r="O499" i="6"/>
  <c r="N499" i="6"/>
  <c r="O498" i="6"/>
  <c r="N498" i="6"/>
  <c r="O497" i="6"/>
  <c r="N497" i="6"/>
  <c r="O496" i="6"/>
  <c r="N496" i="6"/>
  <c r="O495" i="6"/>
  <c r="N495" i="6"/>
  <c r="O494" i="6"/>
  <c r="N494" i="6"/>
  <c r="O493" i="6"/>
  <c r="N493" i="6"/>
  <c r="O492" i="6"/>
  <c r="N492" i="6"/>
  <c r="O491" i="6"/>
  <c r="N491" i="6"/>
  <c r="O490" i="6"/>
  <c r="N490" i="6"/>
  <c r="O489" i="6"/>
  <c r="N489" i="6"/>
  <c r="O488" i="6"/>
  <c r="N488" i="6"/>
  <c r="O487" i="6"/>
  <c r="N487" i="6"/>
  <c r="O486" i="6"/>
  <c r="N486" i="6"/>
  <c r="O485" i="6"/>
  <c r="N485" i="6"/>
  <c r="O484" i="6"/>
  <c r="N484" i="6"/>
  <c r="O483" i="6"/>
  <c r="N483" i="6"/>
  <c r="O482" i="6"/>
  <c r="N482" i="6"/>
  <c r="O481" i="6"/>
  <c r="N481" i="6"/>
  <c r="O480" i="6"/>
  <c r="N480" i="6"/>
  <c r="O479" i="6"/>
  <c r="N479" i="6"/>
  <c r="O478" i="6"/>
  <c r="N478" i="6"/>
  <c r="O477" i="6"/>
  <c r="N477" i="6"/>
  <c r="O476" i="6"/>
  <c r="N476" i="6"/>
  <c r="O475" i="6"/>
  <c r="N475" i="6"/>
  <c r="O474" i="6"/>
  <c r="N474" i="6"/>
  <c r="O473" i="6"/>
  <c r="N473" i="6"/>
  <c r="O472" i="6"/>
  <c r="N472" i="6"/>
  <c r="O471" i="6"/>
  <c r="N471" i="6"/>
  <c r="O470" i="6"/>
  <c r="N470" i="6"/>
  <c r="O469" i="6"/>
  <c r="N469" i="6"/>
  <c r="O468" i="6"/>
  <c r="N468" i="6"/>
  <c r="O467" i="6"/>
  <c r="N467" i="6"/>
  <c r="O466" i="6"/>
  <c r="N466" i="6"/>
  <c r="O465" i="6"/>
  <c r="N465" i="6"/>
  <c r="O464" i="6"/>
  <c r="N464" i="6"/>
  <c r="O463" i="6"/>
  <c r="N463" i="6"/>
  <c r="O462" i="6"/>
  <c r="N462" i="6"/>
  <c r="O461" i="6"/>
  <c r="N461" i="6"/>
  <c r="O460" i="6"/>
  <c r="N460" i="6"/>
  <c r="O459" i="6"/>
  <c r="N459" i="6"/>
  <c r="O458" i="6"/>
  <c r="N458" i="6"/>
  <c r="O457" i="6"/>
  <c r="N457" i="6"/>
  <c r="O456" i="6"/>
  <c r="N456" i="6"/>
  <c r="O455" i="6"/>
  <c r="N455" i="6"/>
  <c r="O454" i="6"/>
  <c r="N454" i="6"/>
  <c r="O453" i="6"/>
  <c r="N453" i="6"/>
  <c r="O452" i="6"/>
  <c r="N452" i="6"/>
  <c r="O451" i="6"/>
  <c r="N451" i="6"/>
  <c r="O450" i="6"/>
  <c r="N450" i="6"/>
  <c r="O449" i="6"/>
  <c r="N449" i="6"/>
  <c r="O448" i="6"/>
  <c r="N448" i="6"/>
  <c r="O447" i="6"/>
  <c r="N447" i="6"/>
  <c r="O446" i="6"/>
  <c r="N446" i="6"/>
  <c r="O445" i="6"/>
  <c r="N445" i="6"/>
  <c r="O444" i="6"/>
  <c r="N444" i="6"/>
  <c r="O443" i="6"/>
  <c r="N443" i="6"/>
  <c r="O442" i="6"/>
  <c r="N442" i="6"/>
  <c r="O441" i="6"/>
  <c r="N441" i="6"/>
  <c r="O440" i="6"/>
  <c r="N440" i="6"/>
  <c r="O439" i="6"/>
  <c r="N439" i="6"/>
  <c r="O438" i="6"/>
  <c r="N438" i="6"/>
  <c r="O437" i="6"/>
  <c r="N437" i="6"/>
  <c r="O436" i="6"/>
  <c r="N436" i="6"/>
  <c r="O435" i="6"/>
  <c r="N435" i="6"/>
  <c r="O434" i="6"/>
  <c r="N434" i="6"/>
  <c r="O433" i="6"/>
  <c r="N433" i="6"/>
  <c r="O432" i="6"/>
  <c r="N432" i="6"/>
  <c r="O431" i="6"/>
  <c r="N431" i="6"/>
  <c r="O430" i="6"/>
  <c r="N430" i="6"/>
  <c r="O429" i="6"/>
  <c r="N429" i="6"/>
  <c r="O428" i="6"/>
  <c r="N428" i="6"/>
  <c r="O427" i="6"/>
  <c r="N427" i="6"/>
  <c r="O426" i="6"/>
  <c r="N426" i="6"/>
  <c r="O425" i="6"/>
  <c r="N425" i="6"/>
  <c r="O424" i="6"/>
  <c r="N424" i="6"/>
  <c r="O423" i="6"/>
  <c r="N423" i="6"/>
  <c r="O422" i="6"/>
  <c r="N422" i="6"/>
  <c r="O421" i="6"/>
  <c r="N421" i="6"/>
  <c r="O420" i="6"/>
  <c r="N420" i="6"/>
  <c r="O419" i="6"/>
  <c r="N419" i="6"/>
  <c r="O418" i="6"/>
  <c r="N418" i="6"/>
  <c r="O417" i="6"/>
  <c r="N417" i="6"/>
  <c r="O416" i="6"/>
  <c r="N416" i="6"/>
  <c r="O415" i="6"/>
  <c r="N415" i="6"/>
  <c r="O414" i="6"/>
  <c r="N414" i="6"/>
  <c r="O413" i="6"/>
  <c r="N413" i="6"/>
  <c r="O412" i="6"/>
  <c r="N412" i="6"/>
  <c r="O411" i="6"/>
  <c r="N411" i="6"/>
  <c r="O410" i="6"/>
  <c r="N410" i="6"/>
  <c r="O409" i="6"/>
  <c r="N409" i="6"/>
  <c r="O408" i="6"/>
  <c r="N408" i="6"/>
  <c r="O407" i="6"/>
  <c r="N407" i="6"/>
  <c r="O406" i="6"/>
  <c r="N406" i="6"/>
  <c r="O405" i="6"/>
  <c r="N405" i="6"/>
  <c r="O404" i="6"/>
  <c r="N404" i="6"/>
  <c r="O403" i="6"/>
  <c r="N403" i="6"/>
  <c r="O402" i="6"/>
  <c r="N402" i="6"/>
  <c r="O401" i="6"/>
  <c r="N401" i="6"/>
  <c r="O400" i="6"/>
  <c r="N400" i="6"/>
  <c r="O399" i="6"/>
  <c r="N399" i="6"/>
  <c r="O398" i="6"/>
  <c r="N398" i="6"/>
  <c r="O397" i="6"/>
  <c r="N397" i="6"/>
  <c r="O396" i="6"/>
  <c r="N396" i="6"/>
  <c r="O395" i="6"/>
  <c r="N395" i="6"/>
  <c r="O394" i="6"/>
  <c r="N394" i="6"/>
  <c r="O393" i="6"/>
  <c r="N393" i="6"/>
  <c r="O392" i="6"/>
  <c r="N392" i="6"/>
  <c r="O391" i="6"/>
  <c r="N391" i="6"/>
  <c r="O390" i="6"/>
  <c r="N390" i="6"/>
  <c r="O389" i="6"/>
  <c r="N389" i="6"/>
  <c r="O388" i="6"/>
  <c r="N388" i="6"/>
  <c r="O387" i="6"/>
  <c r="N387" i="6"/>
  <c r="O386" i="6"/>
  <c r="N386" i="6"/>
  <c r="O385" i="6"/>
  <c r="N385" i="6"/>
  <c r="O384" i="6"/>
  <c r="N384" i="6"/>
  <c r="O383" i="6"/>
  <c r="N383" i="6"/>
  <c r="O382" i="6"/>
  <c r="N382" i="6"/>
  <c r="O381" i="6"/>
  <c r="N381" i="6"/>
  <c r="O380" i="6"/>
  <c r="N380" i="6"/>
  <c r="O379" i="6"/>
  <c r="N379" i="6"/>
  <c r="O378" i="6"/>
  <c r="N378" i="6"/>
  <c r="O377" i="6"/>
  <c r="N377" i="6"/>
  <c r="O376" i="6"/>
  <c r="N376" i="6"/>
  <c r="O375" i="6"/>
  <c r="N375" i="6"/>
  <c r="O374" i="6"/>
  <c r="N374" i="6"/>
  <c r="O373" i="6"/>
  <c r="N373" i="6"/>
  <c r="O372" i="6"/>
  <c r="N372" i="6"/>
  <c r="O371" i="6"/>
  <c r="N371" i="6"/>
  <c r="O370" i="6"/>
  <c r="N370" i="6"/>
  <c r="O369" i="6"/>
  <c r="N369" i="6"/>
  <c r="O368" i="6"/>
  <c r="N368" i="6"/>
  <c r="O367" i="6"/>
  <c r="N367" i="6"/>
  <c r="O366" i="6"/>
  <c r="N366" i="6"/>
  <c r="O365" i="6"/>
  <c r="N365" i="6"/>
  <c r="O364" i="6"/>
  <c r="N364" i="6"/>
  <c r="O363" i="6"/>
  <c r="N363" i="6"/>
  <c r="O362" i="6"/>
  <c r="N362" i="6"/>
  <c r="O361" i="6"/>
  <c r="N361" i="6"/>
  <c r="O360" i="6"/>
  <c r="N360" i="6"/>
  <c r="O359" i="6"/>
  <c r="N359" i="6"/>
  <c r="O358" i="6"/>
  <c r="N358" i="6"/>
  <c r="O357" i="6"/>
  <c r="N357" i="6"/>
  <c r="O356" i="6"/>
  <c r="N356" i="6"/>
  <c r="O355" i="6"/>
  <c r="N355" i="6"/>
  <c r="O354" i="6"/>
  <c r="N354" i="6"/>
  <c r="O353" i="6"/>
  <c r="N353" i="6"/>
  <c r="O352" i="6"/>
  <c r="N352" i="6"/>
  <c r="O351" i="6"/>
  <c r="N351" i="6"/>
  <c r="O350" i="6"/>
  <c r="N350" i="6"/>
  <c r="O349" i="6"/>
  <c r="N349" i="6"/>
  <c r="O348" i="6"/>
  <c r="N348" i="6"/>
  <c r="O347" i="6"/>
  <c r="N347" i="6"/>
  <c r="O346" i="6"/>
  <c r="N346" i="6"/>
  <c r="O345" i="6"/>
  <c r="N345" i="6"/>
  <c r="O344" i="6"/>
  <c r="N344" i="6"/>
  <c r="O343" i="6"/>
  <c r="N343" i="6"/>
  <c r="O342" i="6"/>
  <c r="N342" i="6"/>
  <c r="O341" i="6"/>
  <c r="N341" i="6"/>
  <c r="O340" i="6"/>
  <c r="N340" i="6"/>
  <c r="O339" i="6"/>
  <c r="N339" i="6"/>
  <c r="O338" i="6"/>
  <c r="N338" i="6"/>
  <c r="O337" i="6"/>
  <c r="N337" i="6"/>
  <c r="O336" i="6"/>
  <c r="N336" i="6"/>
  <c r="O335" i="6"/>
  <c r="N335" i="6"/>
  <c r="O334" i="6"/>
  <c r="N334" i="6"/>
  <c r="O333" i="6"/>
  <c r="N333" i="6"/>
  <c r="O332" i="6"/>
  <c r="N332" i="6"/>
  <c r="O331" i="6"/>
  <c r="N331" i="6"/>
  <c r="O330" i="6"/>
  <c r="N330" i="6"/>
  <c r="O329" i="6"/>
  <c r="N329" i="6"/>
  <c r="O328" i="6"/>
  <c r="N328" i="6"/>
  <c r="O327" i="6"/>
  <c r="N327" i="6"/>
  <c r="O326" i="6"/>
  <c r="N326" i="6"/>
  <c r="O325" i="6"/>
  <c r="N325" i="6"/>
  <c r="O324" i="6"/>
  <c r="N324" i="6"/>
  <c r="O323" i="6"/>
  <c r="N323" i="6"/>
  <c r="O322" i="6"/>
  <c r="N322" i="6"/>
  <c r="O321" i="6"/>
  <c r="N321" i="6"/>
  <c r="O320" i="6"/>
  <c r="N320" i="6"/>
  <c r="O319" i="6"/>
  <c r="N319" i="6"/>
  <c r="O318" i="6"/>
  <c r="N318" i="6"/>
  <c r="O317" i="6"/>
  <c r="N317" i="6"/>
  <c r="O316" i="6"/>
  <c r="N316" i="6"/>
  <c r="O315" i="6"/>
  <c r="N315" i="6"/>
  <c r="O314" i="6"/>
  <c r="N314" i="6"/>
  <c r="O313" i="6"/>
  <c r="N313" i="6"/>
  <c r="O312" i="6"/>
  <c r="N312" i="6"/>
  <c r="O311" i="6"/>
  <c r="N311" i="6"/>
  <c r="O310" i="6"/>
  <c r="N310" i="6"/>
  <c r="O309" i="6"/>
  <c r="N309" i="6"/>
  <c r="O308" i="6"/>
  <c r="N308" i="6"/>
  <c r="O307" i="6"/>
  <c r="N307" i="6"/>
  <c r="O306" i="6"/>
  <c r="N306" i="6"/>
  <c r="O305" i="6"/>
  <c r="N305" i="6"/>
  <c r="O304" i="6"/>
  <c r="N304" i="6"/>
  <c r="O303" i="6"/>
  <c r="N303" i="6"/>
  <c r="O302" i="6"/>
  <c r="N302" i="6"/>
  <c r="O301" i="6"/>
  <c r="N301" i="6"/>
  <c r="O300" i="6"/>
  <c r="N300" i="6"/>
  <c r="O299" i="6"/>
  <c r="N299" i="6"/>
  <c r="O298" i="6"/>
  <c r="N298" i="6"/>
  <c r="O297" i="6"/>
  <c r="N297" i="6"/>
  <c r="O296" i="6"/>
  <c r="N296" i="6"/>
  <c r="O295" i="6"/>
  <c r="N295" i="6"/>
  <c r="O294" i="6"/>
  <c r="N294" i="6"/>
  <c r="O293" i="6"/>
  <c r="N293" i="6"/>
  <c r="O292" i="6"/>
  <c r="N292" i="6"/>
  <c r="O291" i="6"/>
  <c r="N291" i="6"/>
  <c r="O290" i="6"/>
  <c r="N290" i="6"/>
  <c r="O289" i="6"/>
  <c r="N289" i="6"/>
  <c r="O288" i="6"/>
  <c r="N288" i="6"/>
  <c r="O287" i="6"/>
  <c r="N287" i="6"/>
  <c r="O286" i="6"/>
  <c r="N286" i="6"/>
  <c r="O285" i="6"/>
  <c r="N285" i="6"/>
  <c r="O284" i="6"/>
  <c r="N284" i="6"/>
  <c r="O283" i="6"/>
  <c r="N283" i="6"/>
  <c r="O282" i="6"/>
  <c r="N282" i="6"/>
  <c r="O281" i="6"/>
  <c r="N281" i="6"/>
  <c r="O280" i="6"/>
  <c r="N280" i="6"/>
  <c r="O279" i="6"/>
  <c r="N279" i="6"/>
  <c r="O278" i="6"/>
  <c r="N278" i="6"/>
  <c r="O277" i="6"/>
  <c r="N277" i="6"/>
  <c r="O276" i="6"/>
  <c r="N276" i="6"/>
  <c r="O275" i="6"/>
  <c r="N275" i="6"/>
  <c r="O274" i="6"/>
  <c r="N274" i="6"/>
  <c r="O273" i="6"/>
  <c r="N273" i="6"/>
  <c r="O272" i="6"/>
  <c r="N272" i="6"/>
  <c r="O271" i="6"/>
  <c r="N271" i="6"/>
  <c r="O270" i="6"/>
  <c r="N270" i="6"/>
  <c r="O269" i="6"/>
  <c r="N269" i="6"/>
  <c r="O268" i="6"/>
  <c r="N268" i="6"/>
  <c r="O267" i="6"/>
  <c r="N267" i="6"/>
  <c r="O266" i="6"/>
  <c r="N266" i="6"/>
  <c r="O265" i="6"/>
  <c r="N265" i="6"/>
  <c r="O264" i="6"/>
  <c r="N264" i="6"/>
  <c r="O263" i="6"/>
  <c r="N263" i="6"/>
  <c r="O262" i="6"/>
  <c r="N262" i="6"/>
  <c r="O261" i="6"/>
  <c r="N261" i="6"/>
  <c r="O260" i="6"/>
  <c r="N260" i="6"/>
  <c r="O259" i="6"/>
  <c r="N259" i="6"/>
  <c r="O258" i="6"/>
  <c r="N258" i="6"/>
  <c r="O257" i="6"/>
  <c r="N257" i="6"/>
  <c r="O256" i="6"/>
  <c r="N256" i="6"/>
  <c r="O255" i="6"/>
  <c r="N255" i="6"/>
  <c r="O254" i="6"/>
  <c r="N254" i="6"/>
  <c r="O253" i="6"/>
  <c r="N253" i="6"/>
  <c r="O252" i="6"/>
  <c r="N252" i="6"/>
  <c r="O251" i="6"/>
  <c r="N251" i="6"/>
  <c r="O250" i="6"/>
  <c r="N250" i="6"/>
  <c r="O249" i="6"/>
  <c r="N249" i="6"/>
  <c r="O248" i="6"/>
  <c r="N248" i="6"/>
  <c r="O247" i="6"/>
  <c r="N247" i="6"/>
  <c r="O246" i="6"/>
  <c r="N246" i="6"/>
  <c r="O245" i="6"/>
  <c r="N245" i="6"/>
  <c r="O244" i="6"/>
  <c r="N244" i="6"/>
  <c r="O243" i="6"/>
  <c r="N243" i="6"/>
  <c r="O242" i="6"/>
  <c r="N242" i="6"/>
  <c r="O241" i="6"/>
  <c r="N241" i="6"/>
  <c r="O240" i="6"/>
  <c r="N240" i="6"/>
  <c r="O239" i="6"/>
  <c r="N239" i="6"/>
  <c r="O238" i="6"/>
  <c r="N238" i="6"/>
  <c r="O237" i="6"/>
  <c r="N237" i="6"/>
  <c r="O236" i="6"/>
  <c r="N236" i="6"/>
  <c r="O235" i="6"/>
  <c r="N235" i="6"/>
  <c r="O234" i="6"/>
  <c r="N234" i="6"/>
  <c r="O233" i="6"/>
  <c r="N233" i="6"/>
  <c r="O232" i="6"/>
  <c r="N232" i="6"/>
  <c r="O231" i="6"/>
  <c r="N231" i="6"/>
  <c r="O230" i="6"/>
  <c r="N230" i="6"/>
  <c r="O229" i="6"/>
  <c r="N229" i="6"/>
  <c r="O228" i="6"/>
  <c r="N228" i="6"/>
  <c r="O227" i="6"/>
  <c r="N227" i="6"/>
  <c r="O226" i="6"/>
  <c r="N226" i="6"/>
  <c r="O225" i="6"/>
  <c r="N225" i="6"/>
  <c r="O224" i="6"/>
  <c r="N224" i="6"/>
  <c r="O223" i="6"/>
  <c r="N223" i="6"/>
  <c r="O222" i="6"/>
  <c r="N222" i="6"/>
  <c r="O221" i="6"/>
  <c r="N221" i="6"/>
  <c r="O220" i="6"/>
  <c r="N220" i="6"/>
  <c r="O219" i="6"/>
  <c r="N219" i="6"/>
  <c r="O218" i="6"/>
  <c r="N218" i="6"/>
  <c r="O217" i="6"/>
  <c r="N217" i="6"/>
  <c r="O216" i="6"/>
  <c r="N216" i="6"/>
  <c r="O215" i="6"/>
  <c r="N215" i="6"/>
  <c r="O214" i="6"/>
  <c r="N214" i="6"/>
  <c r="O213" i="6"/>
  <c r="N213" i="6"/>
  <c r="O212" i="6"/>
  <c r="N212" i="6"/>
  <c r="O211" i="6"/>
  <c r="N211" i="6"/>
  <c r="O210" i="6"/>
  <c r="N210" i="6"/>
  <c r="O209" i="6"/>
  <c r="N209" i="6"/>
  <c r="O208" i="6"/>
  <c r="N208" i="6"/>
  <c r="O207" i="6"/>
  <c r="N207" i="6"/>
  <c r="O206" i="6"/>
  <c r="N206" i="6"/>
  <c r="O205" i="6"/>
  <c r="N205" i="6"/>
  <c r="O204" i="6"/>
  <c r="N204" i="6"/>
  <c r="O203" i="6"/>
  <c r="N203" i="6"/>
  <c r="O202" i="6"/>
  <c r="N202" i="6"/>
  <c r="O201" i="6"/>
  <c r="N201" i="6"/>
  <c r="O200" i="6"/>
  <c r="N200" i="6"/>
  <c r="O199" i="6"/>
  <c r="N199" i="6"/>
  <c r="O198" i="6"/>
  <c r="N198" i="6"/>
  <c r="O197" i="6"/>
  <c r="N197" i="6"/>
  <c r="O196" i="6"/>
  <c r="N196" i="6"/>
  <c r="O195" i="6"/>
  <c r="N195" i="6"/>
  <c r="O194" i="6"/>
  <c r="N194" i="6"/>
  <c r="O193" i="6"/>
  <c r="N193" i="6"/>
  <c r="O192" i="6"/>
  <c r="N192" i="6"/>
  <c r="O191" i="6"/>
  <c r="N191" i="6"/>
  <c r="O190" i="6"/>
  <c r="N190" i="6"/>
  <c r="O189" i="6"/>
  <c r="N189" i="6"/>
  <c r="O188" i="6"/>
  <c r="N188" i="6"/>
  <c r="O187" i="6"/>
  <c r="N187" i="6"/>
  <c r="O186" i="6"/>
  <c r="N186" i="6"/>
  <c r="O185" i="6"/>
  <c r="N185" i="6"/>
  <c r="O184" i="6"/>
  <c r="N184" i="6"/>
  <c r="O183" i="6"/>
  <c r="N183" i="6"/>
  <c r="O182" i="6"/>
  <c r="N182" i="6"/>
  <c r="O181" i="6"/>
  <c r="N181" i="6"/>
  <c r="O180" i="6"/>
  <c r="N180" i="6"/>
  <c r="O179" i="6"/>
  <c r="N179" i="6"/>
  <c r="O178" i="6"/>
  <c r="N178" i="6"/>
  <c r="O177" i="6"/>
  <c r="N177" i="6"/>
  <c r="O176" i="6"/>
  <c r="N176" i="6"/>
  <c r="O175" i="6"/>
  <c r="N175" i="6"/>
  <c r="O174" i="6"/>
  <c r="N174" i="6"/>
  <c r="O173" i="6"/>
  <c r="N173" i="6"/>
  <c r="O172" i="6"/>
  <c r="N172" i="6"/>
  <c r="O171" i="6"/>
  <c r="N171" i="6"/>
  <c r="O170" i="6"/>
  <c r="N170" i="6"/>
  <c r="O169" i="6"/>
  <c r="N169" i="6"/>
  <c r="O168" i="6"/>
  <c r="N168" i="6"/>
  <c r="O167" i="6"/>
  <c r="N167" i="6"/>
  <c r="O166" i="6"/>
  <c r="N166" i="6"/>
  <c r="O165" i="6"/>
  <c r="N165" i="6"/>
  <c r="O164" i="6"/>
  <c r="N164" i="6"/>
  <c r="O163" i="6"/>
  <c r="N163" i="6"/>
  <c r="O162" i="6"/>
  <c r="N162" i="6"/>
  <c r="O161" i="6"/>
  <c r="N161" i="6"/>
  <c r="O160" i="6"/>
  <c r="N160" i="6"/>
  <c r="O159" i="6"/>
  <c r="N159" i="6"/>
  <c r="O158" i="6"/>
  <c r="N158" i="6"/>
  <c r="O157" i="6"/>
  <c r="N157" i="6"/>
  <c r="O156" i="6"/>
  <c r="N156" i="6"/>
  <c r="O155" i="6"/>
  <c r="N155" i="6"/>
  <c r="O154" i="6"/>
  <c r="N154" i="6"/>
  <c r="O153" i="6"/>
  <c r="N153" i="6"/>
  <c r="O152" i="6"/>
  <c r="N152" i="6"/>
  <c r="O151" i="6"/>
  <c r="N151" i="6"/>
  <c r="O150" i="6"/>
  <c r="N150" i="6"/>
  <c r="O149" i="6"/>
  <c r="N149" i="6"/>
  <c r="O148" i="6"/>
  <c r="N148" i="6"/>
  <c r="O147" i="6"/>
  <c r="N147" i="6"/>
  <c r="O146" i="6"/>
  <c r="N146" i="6"/>
  <c r="O145" i="6"/>
  <c r="N145" i="6"/>
  <c r="O144" i="6"/>
  <c r="N144" i="6"/>
  <c r="O143" i="6"/>
  <c r="N143" i="6"/>
  <c r="O142" i="6"/>
  <c r="N142" i="6"/>
  <c r="O141" i="6"/>
  <c r="N141" i="6"/>
  <c r="O140" i="6"/>
  <c r="N140" i="6"/>
  <c r="O139" i="6"/>
  <c r="N139" i="6"/>
  <c r="O138" i="6"/>
  <c r="N138" i="6"/>
  <c r="O137" i="6"/>
  <c r="N137" i="6"/>
  <c r="O136" i="6"/>
  <c r="N136" i="6"/>
  <c r="O135" i="6"/>
  <c r="N135" i="6"/>
  <c r="O134" i="6"/>
  <c r="N134" i="6"/>
  <c r="O133" i="6"/>
  <c r="N133" i="6"/>
  <c r="O132" i="6"/>
  <c r="N132" i="6"/>
  <c r="O131" i="6"/>
  <c r="N131" i="6"/>
  <c r="O130" i="6"/>
  <c r="N130" i="6"/>
  <c r="O129" i="6"/>
  <c r="N129" i="6"/>
  <c r="O128" i="6"/>
  <c r="N128" i="6"/>
  <c r="O127" i="6"/>
  <c r="N127" i="6"/>
  <c r="O126" i="6"/>
  <c r="N126" i="6"/>
  <c r="O125" i="6"/>
  <c r="N125" i="6"/>
  <c r="O124" i="6"/>
  <c r="N124" i="6"/>
  <c r="O123" i="6"/>
  <c r="N123" i="6"/>
  <c r="O122" i="6"/>
  <c r="N122" i="6"/>
  <c r="O121" i="6"/>
  <c r="N121" i="6"/>
  <c r="O120" i="6"/>
  <c r="N120" i="6"/>
  <c r="O119" i="6"/>
  <c r="N119" i="6"/>
  <c r="O118" i="6"/>
  <c r="N118" i="6"/>
  <c r="O117" i="6"/>
  <c r="N117" i="6"/>
  <c r="O116" i="6"/>
  <c r="N116" i="6"/>
  <c r="O115" i="6"/>
  <c r="N115" i="6"/>
  <c r="O114" i="6"/>
  <c r="N114" i="6"/>
  <c r="O113" i="6"/>
  <c r="N113" i="6"/>
  <c r="O112" i="6"/>
  <c r="N112" i="6"/>
  <c r="O111" i="6"/>
  <c r="N111" i="6"/>
  <c r="O110" i="6"/>
  <c r="N110" i="6"/>
  <c r="O109" i="6"/>
  <c r="N109" i="6"/>
  <c r="O108" i="6"/>
  <c r="N108" i="6"/>
  <c r="O107" i="6"/>
  <c r="N107" i="6"/>
  <c r="O106" i="6"/>
  <c r="N106" i="6"/>
  <c r="O105" i="6"/>
  <c r="N105" i="6"/>
  <c r="O104" i="6"/>
  <c r="N104" i="6"/>
  <c r="O103" i="6"/>
  <c r="N103" i="6"/>
  <c r="O102" i="6"/>
  <c r="N102" i="6"/>
  <c r="O101" i="6"/>
  <c r="N101" i="6"/>
  <c r="O100" i="6"/>
  <c r="N100" i="6"/>
  <c r="O99" i="6"/>
  <c r="N99" i="6"/>
  <c r="O98" i="6"/>
  <c r="N98" i="6"/>
  <c r="O97" i="6"/>
  <c r="N97" i="6"/>
  <c r="O96" i="6"/>
  <c r="N96" i="6"/>
  <c r="O95" i="6"/>
  <c r="N95" i="6"/>
  <c r="O94" i="6"/>
  <c r="N94" i="6"/>
  <c r="O93" i="6"/>
  <c r="N93" i="6"/>
  <c r="O92" i="6"/>
  <c r="N92" i="6"/>
  <c r="O91" i="6"/>
  <c r="N91" i="6"/>
  <c r="O90" i="6"/>
  <c r="N90" i="6"/>
  <c r="O89" i="6"/>
  <c r="N89" i="6"/>
  <c r="O88" i="6"/>
  <c r="N88" i="6"/>
  <c r="O87" i="6"/>
  <c r="N87" i="6"/>
  <c r="O86" i="6"/>
  <c r="N86" i="6"/>
  <c r="O85" i="6"/>
  <c r="N85" i="6"/>
  <c r="O84" i="6"/>
  <c r="N84" i="6"/>
  <c r="O83" i="6"/>
  <c r="N83" i="6"/>
  <c r="O82" i="6"/>
  <c r="N82" i="6"/>
  <c r="O81" i="6"/>
  <c r="N81" i="6"/>
  <c r="O80" i="6"/>
  <c r="N80" i="6"/>
  <c r="O79" i="6"/>
  <c r="N79" i="6"/>
  <c r="O78" i="6"/>
  <c r="N78" i="6"/>
  <c r="O77" i="6"/>
  <c r="N77" i="6"/>
  <c r="O76" i="6"/>
  <c r="N76" i="6"/>
  <c r="O75" i="6"/>
  <c r="N75" i="6"/>
  <c r="O74" i="6"/>
  <c r="N74" i="6"/>
  <c r="O73" i="6"/>
  <c r="N73" i="6"/>
  <c r="O72" i="6"/>
  <c r="N72" i="6"/>
  <c r="O71" i="6"/>
  <c r="N71" i="6"/>
  <c r="O70" i="6"/>
  <c r="N70" i="6"/>
  <c r="O69" i="6"/>
  <c r="N69" i="6"/>
  <c r="O68" i="6"/>
  <c r="N68" i="6"/>
  <c r="O67" i="6"/>
  <c r="N67" i="6"/>
  <c r="O66" i="6"/>
  <c r="N66" i="6"/>
  <c r="O65" i="6"/>
  <c r="N65" i="6"/>
  <c r="O64" i="6"/>
  <c r="N64" i="6"/>
  <c r="O63" i="6"/>
  <c r="N63" i="6"/>
  <c r="O62" i="6"/>
  <c r="N62" i="6"/>
  <c r="O61" i="6"/>
  <c r="N61" i="6"/>
  <c r="O60" i="6"/>
  <c r="N60" i="6"/>
  <c r="O59" i="6"/>
  <c r="N59" i="6"/>
  <c r="O58" i="6"/>
  <c r="N58" i="6"/>
  <c r="O57" i="6"/>
  <c r="N57" i="6"/>
  <c r="O56" i="6"/>
  <c r="N56" i="6"/>
  <c r="O55" i="6"/>
  <c r="N55" i="6"/>
  <c r="O54" i="6"/>
  <c r="N54" i="6"/>
  <c r="O53" i="6"/>
  <c r="N53" i="6"/>
  <c r="O52" i="6"/>
  <c r="N52" i="6"/>
  <c r="O51" i="6"/>
  <c r="N51" i="6"/>
  <c r="O50" i="6"/>
  <c r="N50" i="6"/>
  <c r="O49" i="6"/>
  <c r="N49" i="6"/>
  <c r="O48" i="6"/>
  <c r="N48" i="6"/>
  <c r="O47" i="6"/>
  <c r="N47" i="6"/>
  <c r="O46" i="6"/>
  <c r="N46" i="6"/>
  <c r="O45" i="6"/>
  <c r="N45" i="6"/>
  <c r="O44" i="6"/>
  <c r="N44" i="6"/>
  <c r="O43" i="6"/>
  <c r="N43" i="6"/>
  <c r="O42" i="6"/>
  <c r="N42" i="6"/>
  <c r="O41" i="6"/>
  <c r="N41" i="6"/>
  <c r="O40" i="6"/>
  <c r="N40" i="6"/>
  <c r="O39" i="6"/>
  <c r="N39" i="6"/>
  <c r="O38" i="6"/>
  <c r="N38" i="6"/>
  <c r="O37" i="6"/>
  <c r="N37" i="6"/>
  <c r="O36" i="6"/>
  <c r="N36" i="6"/>
  <c r="O35" i="6"/>
  <c r="N35" i="6"/>
  <c r="O34" i="6"/>
  <c r="N34" i="6"/>
  <c r="O33" i="6"/>
  <c r="N33" i="6"/>
  <c r="O32" i="6"/>
  <c r="N32" i="6"/>
  <c r="O31" i="6"/>
  <c r="N31" i="6"/>
  <c r="O30" i="6"/>
  <c r="N30" i="6"/>
  <c r="O29" i="6"/>
  <c r="N29" i="6"/>
  <c r="O28" i="6"/>
  <c r="N28" i="6"/>
  <c r="O27" i="6"/>
  <c r="N27" i="6"/>
  <c r="O26" i="6"/>
  <c r="N26" i="6"/>
  <c r="O25" i="6"/>
  <c r="N25" i="6"/>
  <c r="O24" i="6"/>
  <c r="N24" i="6"/>
  <c r="O23" i="6"/>
  <c r="N23" i="6"/>
  <c r="O22" i="6"/>
  <c r="N22" i="6"/>
  <c r="O21" i="6"/>
  <c r="N21" i="6"/>
  <c r="O20" i="6"/>
  <c r="N20" i="6"/>
  <c r="O19" i="6"/>
  <c r="N19" i="6"/>
  <c r="O18" i="6"/>
  <c r="N18" i="6"/>
  <c r="O17" i="6"/>
  <c r="N17" i="6"/>
  <c r="O16" i="6"/>
  <c r="N16" i="6"/>
  <c r="O15" i="6"/>
  <c r="N15" i="6"/>
  <c r="O14" i="6"/>
  <c r="N14" i="6"/>
  <c r="O13" i="6"/>
  <c r="N13" i="6"/>
  <c r="O12" i="6"/>
  <c r="N12" i="6"/>
  <c r="O11" i="6"/>
  <c r="N11" i="6"/>
  <c r="O10" i="6"/>
  <c r="N10" i="6"/>
  <c r="O9" i="6"/>
  <c r="N9" i="6"/>
  <c r="O8" i="6"/>
  <c r="N8" i="6"/>
  <c r="O7" i="6"/>
  <c r="N7" i="6"/>
  <c r="O6" i="6"/>
  <c r="N6" i="6"/>
  <c r="O5" i="6"/>
  <c r="N5" i="6"/>
  <c r="O4" i="6"/>
  <c r="N4" i="6"/>
  <c r="O3" i="6"/>
  <c r="O2" i="6"/>
  <c r="N3" i="6"/>
  <c r="N2" i="6"/>
  <c r="L631" i="6"/>
  <c r="A631" i="14" s="1"/>
  <c r="K631" i="6"/>
  <c r="J631" i="6"/>
  <c r="I631" i="6"/>
  <c r="H631" i="6"/>
  <c r="G631" i="6"/>
  <c r="L630" i="6"/>
  <c r="A630" i="14" s="1"/>
  <c r="K630" i="6"/>
  <c r="J630" i="6"/>
  <c r="I630" i="6"/>
  <c r="H630" i="6"/>
  <c r="G630" i="6"/>
  <c r="L629" i="6"/>
  <c r="A629" i="14" s="1"/>
  <c r="K629" i="6"/>
  <c r="J629" i="6"/>
  <c r="I629" i="6"/>
  <c r="H629" i="6"/>
  <c r="G629" i="6"/>
  <c r="L628" i="6"/>
  <c r="A628" i="14" s="1"/>
  <c r="K628" i="6"/>
  <c r="J628" i="6"/>
  <c r="I628" i="6"/>
  <c r="H628" i="6"/>
  <c r="G628" i="6"/>
  <c r="L627" i="6"/>
  <c r="A627" i="14" s="1"/>
  <c r="K627" i="6"/>
  <c r="J627" i="6"/>
  <c r="I627" i="6"/>
  <c r="H627" i="6"/>
  <c r="G627" i="6"/>
  <c r="L626" i="6"/>
  <c r="A626" i="14" s="1"/>
  <c r="K626" i="6"/>
  <c r="J626" i="6"/>
  <c r="I626" i="6"/>
  <c r="H626" i="6"/>
  <c r="G626" i="6"/>
  <c r="L625" i="6"/>
  <c r="A625" i="14" s="1"/>
  <c r="K625" i="6"/>
  <c r="J625" i="6"/>
  <c r="I625" i="6"/>
  <c r="H625" i="6"/>
  <c r="G625" i="6"/>
  <c r="L624" i="6"/>
  <c r="A624" i="14" s="1"/>
  <c r="K624" i="6"/>
  <c r="J624" i="6"/>
  <c r="I624" i="6"/>
  <c r="H624" i="6"/>
  <c r="G624" i="6"/>
  <c r="L623" i="6"/>
  <c r="A623" i="14" s="1"/>
  <c r="K623" i="6"/>
  <c r="J623" i="6"/>
  <c r="I623" i="6"/>
  <c r="H623" i="6"/>
  <c r="G623" i="6"/>
  <c r="L622" i="6"/>
  <c r="A622" i="14" s="1"/>
  <c r="K622" i="6"/>
  <c r="J622" i="6"/>
  <c r="I622" i="6"/>
  <c r="H622" i="6"/>
  <c r="G622" i="6"/>
  <c r="L621" i="6"/>
  <c r="A621" i="14" s="1"/>
  <c r="K621" i="6"/>
  <c r="J621" i="6"/>
  <c r="I621" i="6"/>
  <c r="H621" i="6"/>
  <c r="G621" i="6"/>
  <c r="L620" i="6"/>
  <c r="A620" i="14" s="1"/>
  <c r="K620" i="6"/>
  <c r="J620" i="6"/>
  <c r="I620" i="6"/>
  <c r="H620" i="6"/>
  <c r="G620" i="6"/>
  <c r="L619" i="6"/>
  <c r="A619" i="14" s="1"/>
  <c r="K619" i="6"/>
  <c r="J619" i="6"/>
  <c r="I619" i="6"/>
  <c r="H619" i="6"/>
  <c r="G619" i="6"/>
  <c r="L618" i="6"/>
  <c r="A618" i="14" s="1"/>
  <c r="K618" i="6"/>
  <c r="J618" i="6"/>
  <c r="I618" i="6"/>
  <c r="H618" i="6"/>
  <c r="G618" i="6"/>
  <c r="L617" i="6"/>
  <c r="A617" i="14" s="1"/>
  <c r="K617" i="6"/>
  <c r="J617" i="6"/>
  <c r="I617" i="6"/>
  <c r="H617" i="6"/>
  <c r="G617" i="6"/>
  <c r="L616" i="6"/>
  <c r="A616" i="14" s="1"/>
  <c r="K616" i="6"/>
  <c r="J616" i="6"/>
  <c r="I616" i="6"/>
  <c r="H616" i="6"/>
  <c r="G616" i="6"/>
  <c r="L615" i="6"/>
  <c r="A615" i="14" s="1"/>
  <c r="K615" i="6"/>
  <c r="J615" i="6"/>
  <c r="I615" i="6"/>
  <c r="H615" i="6"/>
  <c r="G615" i="6"/>
  <c r="L614" i="6"/>
  <c r="A614" i="14" s="1"/>
  <c r="K614" i="6"/>
  <c r="J614" i="6"/>
  <c r="I614" i="6"/>
  <c r="H614" i="6"/>
  <c r="G614" i="6"/>
  <c r="L613" i="6"/>
  <c r="A613" i="14" s="1"/>
  <c r="K613" i="6"/>
  <c r="J613" i="6"/>
  <c r="I613" i="6"/>
  <c r="H613" i="6"/>
  <c r="G613" i="6"/>
  <c r="L612" i="6"/>
  <c r="A612" i="14" s="1"/>
  <c r="K612" i="6"/>
  <c r="J612" i="6"/>
  <c r="I612" i="6"/>
  <c r="H612" i="6"/>
  <c r="G612" i="6"/>
  <c r="L611" i="6"/>
  <c r="A611" i="14" s="1"/>
  <c r="K611" i="6"/>
  <c r="J611" i="6"/>
  <c r="I611" i="6"/>
  <c r="H611" i="6"/>
  <c r="G611" i="6"/>
  <c r="L610" i="6"/>
  <c r="A610" i="14" s="1"/>
  <c r="K610" i="6"/>
  <c r="J610" i="6"/>
  <c r="I610" i="6"/>
  <c r="H610" i="6"/>
  <c r="G610" i="6"/>
  <c r="L609" i="6"/>
  <c r="A609" i="14" s="1"/>
  <c r="K609" i="6"/>
  <c r="J609" i="6"/>
  <c r="I609" i="6"/>
  <c r="H609" i="6"/>
  <c r="G609" i="6"/>
  <c r="L608" i="6"/>
  <c r="A608" i="14" s="1"/>
  <c r="K608" i="6"/>
  <c r="J608" i="6"/>
  <c r="I608" i="6"/>
  <c r="H608" i="6"/>
  <c r="G608" i="6"/>
  <c r="L607" i="6"/>
  <c r="A607" i="14" s="1"/>
  <c r="K607" i="6"/>
  <c r="J607" i="6"/>
  <c r="I607" i="6"/>
  <c r="H607" i="6"/>
  <c r="G607" i="6"/>
  <c r="L606" i="6"/>
  <c r="A606" i="14" s="1"/>
  <c r="K606" i="6"/>
  <c r="J606" i="6"/>
  <c r="I606" i="6"/>
  <c r="H606" i="6"/>
  <c r="G606" i="6"/>
  <c r="L605" i="6"/>
  <c r="A605" i="14" s="1"/>
  <c r="K605" i="6"/>
  <c r="J605" i="6"/>
  <c r="I605" i="6"/>
  <c r="H605" i="6"/>
  <c r="G605" i="6"/>
  <c r="L604" i="6"/>
  <c r="A604" i="14" s="1"/>
  <c r="K604" i="6"/>
  <c r="J604" i="6"/>
  <c r="I604" i="6"/>
  <c r="H604" i="6"/>
  <c r="G604" i="6"/>
  <c r="L603" i="6"/>
  <c r="A603" i="14" s="1"/>
  <c r="K603" i="6"/>
  <c r="J603" i="6"/>
  <c r="I603" i="6"/>
  <c r="H603" i="6"/>
  <c r="G603" i="6"/>
  <c r="L602" i="6"/>
  <c r="A602" i="14" s="1"/>
  <c r="K602" i="6"/>
  <c r="J602" i="6"/>
  <c r="I602" i="6"/>
  <c r="H602" i="6"/>
  <c r="G602" i="6"/>
  <c r="L601" i="6"/>
  <c r="A601" i="14" s="1"/>
  <c r="K601" i="6"/>
  <c r="J601" i="6"/>
  <c r="I601" i="6"/>
  <c r="H601" i="6"/>
  <c r="G601" i="6"/>
  <c r="L600" i="6"/>
  <c r="A600" i="14" s="1"/>
  <c r="K600" i="6"/>
  <c r="J600" i="6"/>
  <c r="I600" i="6"/>
  <c r="H600" i="6"/>
  <c r="G600" i="6"/>
  <c r="L599" i="6"/>
  <c r="A599" i="14" s="1"/>
  <c r="K599" i="6"/>
  <c r="J599" i="6"/>
  <c r="I599" i="6"/>
  <c r="H599" i="6"/>
  <c r="G599" i="6"/>
  <c r="L598" i="6"/>
  <c r="A598" i="14" s="1"/>
  <c r="K598" i="6"/>
  <c r="J598" i="6"/>
  <c r="I598" i="6"/>
  <c r="H598" i="6"/>
  <c r="G598" i="6"/>
  <c r="L597" i="6"/>
  <c r="A597" i="14" s="1"/>
  <c r="K597" i="6"/>
  <c r="J597" i="6"/>
  <c r="I597" i="6"/>
  <c r="H597" i="6"/>
  <c r="G597" i="6"/>
  <c r="L596" i="6"/>
  <c r="A596" i="14" s="1"/>
  <c r="K596" i="6"/>
  <c r="J596" i="6"/>
  <c r="I596" i="6"/>
  <c r="H596" i="6"/>
  <c r="G596" i="6"/>
  <c r="L595" i="6"/>
  <c r="A595" i="14" s="1"/>
  <c r="K595" i="6"/>
  <c r="J595" i="6"/>
  <c r="I595" i="6"/>
  <c r="H595" i="6"/>
  <c r="G595" i="6"/>
  <c r="L594" i="6"/>
  <c r="A594" i="14" s="1"/>
  <c r="K594" i="6"/>
  <c r="J594" i="6"/>
  <c r="I594" i="6"/>
  <c r="H594" i="6"/>
  <c r="G594" i="6"/>
  <c r="L593" i="6"/>
  <c r="A593" i="14" s="1"/>
  <c r="K593" i="6"/>
  <c r="J593" i="6"/>
  <c r="I593" i="6"/>
  <c r="H593" i="6"/>
  <c r="G593" i="6"/>
  <c r="L592" i="6"/>
  <c r="A592" i="14" s="1"/>
  <c r="K592" i="6"/>
  <c r="J592" i="6"/>
  <c r="I592" i="6"/>
  <c r="H592" i="6"/>
  <c r="G592" i="6"/>
  <c r="L591" i="6"/>
  <c r="A591" i="14" s="1"/>
  <c r="K591" i="6"/>
  <c r="J591" i="6"/>
  <c r="I591" i="6"/>
  <c r="H591" i="6"/>
  <c r="G591" i="6"/>
  <c r="L590" i="6"/>
  <c r="A590" i="14" s="1"/>
  <c r="K590" i="6"/>
  <c r="J590" i="6"/>
  <c r="I590" i="6"/>
  <c r="H590" i="6"/>
  <c r="G590" i="6"/>
  <c r="L589" i="6"/>
  <c r="A589" i="14" s="1"/>
  <c r="K589" i="6"/>
  <c r="J589" i="6"/>
  <c r="I589" i="6"/>
  <c r="H589" i="6"/>
  <c r="G589" i="6"/>
  <c r="L588" i="6"/>
  <c r="A588" i="14" s="1"/>
  <c r="K588" i="6"/>
  <c r="J588" i="6"/>
  <c r="I588" i="6"/>
  <c r="H588" i="6"/>
  <c r="G588" i="6"/>
  <c r="L587" i="6"/>
  <c r="A587" i="14" s="1"/>
  <c r="K587" i="6"/>
  <c r="J587" i="6"/>
  <c r="I587" i="6"/>
  <c r="H587" i="6"/>
  <c r="G587" i="6"/>
  <c r="L586" i="6"/>
  <c r="A586" i="14" s="1"/>
  <c r="K586" i="6"/>
  <c r="J586" i="6"/>
  <c r="I586" i="6"/>
  <c r="H586" i="6"/>
  <c r="G586" i="6"/>
  <c r="L585" i="6"/>
  <c r="A585" i="14" s="1"/>
  <c r="K585" i="6"/>
  <c r="J585" i="6"/>
  <c r="I585" i="6"/>
  <c r="H585" i="6"/>
  <c r="G585" i="6"/>
  <c r="L584" i="6"/>
  <c r="A584" i="14" s="1"/>
  <c r="K584" i="6"/>
  <c r="J584" i="6"/>
  <c r="I584" i="6"/>
  <c r="H584" i="6"/>
  <c r="G584" i="6"/>
  <c r="L583" i="6"/>
  <c r="A583" i="14" s="1"/>
  <c r="K583" i="6"/>
  <c r="J583" i="6"/>
  <c r="I583" i="6"/>
  <c r="H583" i="6"/>
  <c r="G583" i="6"/>
  <c r="L582" i="6"/>
  <c r="A582" i="14" s="1"/>
  <c r="K582" i="6"/>
  <c r="J582" i="6"/>
  <c r="I582" i="6"/>
  <c r="H582" i="6"/>
  <c r="G582" i="6"/>
  <c r="L581" i="6"/>
  <c r="A581" i="14" s="1"/>
  <c r="K581" i="6"/>
  <c r="J581" i="6"/>
  <c r="I581" i="6"/>
  <c r="H581" i="6"/>
  <c r="G581" i="6"/>
  <c r="L580" i="6"/>
  <c r="A580" i="14" s="1"/>
  <c r="K580" i="6"/>
  <c r="J580" i="6"/>
  <c r="I580" i="6"/>
  <c r="H580" i="6"/>
  <c r="G580" i="6"/>
  <c r="L579" i="6"/>
  <c r="A579" i="14" s="1"/>
  <c r="K579" i="6"/>
  <c r="J579" i="6"/>
  <c r="I579" i="6"/>
  <c r="H579" i="6"/>
  <c r="G579" i="6"/>
  <c r="L578" i="6"/>
  <c r="A578" i="14" s="1"/>
  <c r="K578" i="6"/>
  <c r="J578" i="6"/>
  <c r="I578" i="6"/>
  <c r="H578" i="6"/>
  <c r="G578" i="6"/>
  <c r="L577" i="6"/>
  <c r="A577" i="14" s="1"/>
  <c r="K577" i="6"/>
  <c r="J577" i="6"/>
  <c r="I577" i="6"/>
  <c r="H577" i="6"/>
  <c r="G577" i="6"/>
  <c r="L576" i="6"/>
  <c r="A576" i="14" s="1"/>
  <c r="K576" i="6"/>
  <c r="J576" i="6"/>
  <c r="I576" i="6"/>
  <c r="H576" i="6"/>
  <c r="G576" i="6"/>
  <c r="L575" i="6"/>
  <c r="A575" i="14" s="1"/>
  <c r="K575" i="6"/>
  <c r="J575" i="6"/>
  <c r="I575" i="6"/>
  <c r="H575" i="6"/>
  <c r="G575" i="6"/>
  <c r="L574" i="6"/>
  <c r="A574" i="14" s="1"/>
  <c r="K574" i="6"/>
  <c r="J574" i="6"/>
  <c r="I574" i="6"/>
  <c r="H574" i="6"/>
  <c r="G574" i="6"/>
  <c r="L573" i="6"/>
  <c r="A573" i="14" s="1"/>
  <c r="K573" i="6"/>
  <c r="J573" i="6"/>
  <c r="I573" i="6"/>
  <c r="H573" i="6"/>
  <c r="G573" i="6"/>
  <c r="L572" i="6"/>
  <c r="A572" i="14" s="1"/>
  <c r="K572" i="6"/>
  <c r="J572" i="6"/>
  <c r="I572" i="6"/>
  <c r="H572" i="6"/>
  <c r="G572" i="6"/>
  <c r="L571" i="6"/>
  <c r="A571" i="14" s="1"/>
  <c r="K571" i="6"/>
  <c r="J571" i="6"/>
  <c r="I571" i="6"/>
  <c r="H571" i="6"/>
  <c r="G571" i="6"/>
  <c r="L570" i="6"/>
  <c r="A570" i="14" s="1"/>
  <c r="K570" i="6"/>
  <c r="J570" i="6"/>
  <c r="I570" i="6"/>
  <c r="H570" i="6"/>
  <c r="G570" i="6"/>
  <c r="L569" i="6"/>
  <c r="A569" i="14" s="1"/>
  <c r="K569" i="6"/>
  <c r="J569" i="6"/>
  <c r="I569" i="6"/>
  <c r="H569" i="6"/>
  <c r="G569" i="6"/>
  <c r="L568" i="6"/>
  <c r="A568" i="14" s="1"/>
  <c r="K568" i="6"/>
  <c r="J568" i="6"/>
  <c r="I568" i="6"/>
  <c r="H568" i="6"/>
  <c r="G568" i="6"/>
  <c r="L567" i="6"/>
  <c r="A567" i="14" s="1"/>
  <c r="K567" i="6"/>
  <c r="J567" i="6"/>
  <c r="I567" i="6"/>
  <c r="H567" i="6"/>
  <c r="G567" i="6"/>
  <c r="L566" i="6"/>
  <c r="A566" i="14" s="1"/>
  <c r="K566" i="6"/>
  <c r="J566" i="6"/>
  <c r="I566" i="6"/>
  <c r="H566" i="6"/>
  <c r="G566" i="6"/>
  <c r="L565" i="6"/>
  <c r="A565" i="14" s="1"/>
  <c r="K565" i="6"/>
  <c r="J565" i="6"/>
  <c r="I565" i="6"/>
  <c r="H565" i="6"/>
  <c r="G565" i="6"/>
  <c r="L564" i="6"/>
  <c r="A564" i="14" s="1"/>
  <c r="K564" i="6"/>
  <c r="J564" i="6"/>
  <c r="I564" i="6"/>
  <c r="H564" i="6"/>
  <c r="G564" i="6"/>
  <c r="L563" i="6"/>
  <c r="A563" i="14" s="1"/>
  <c r="K563" i="6"/>
  <c r="J563" i="6"/>
  <c r="I563" i="6"/>
  <c r="H563" i="6"/>
  <c r="G563" i="6"/>
  <c r="L562" i="6"/>
  <c r="A562" i="14" s="1"/>
  <c r="K562" i="6"/>
  <c r="J562" i="6"/>
  <c r="I562" i="6"/>
  <c r="H562" i="6"/>
  <c r="G562" i="6"/>
  <c r="L561" i="6"/>
  <c r="A561" i="14" s="1"/>
  <c r="K561" i="6"/>
  <c r="J561" i="6"/>
  <c r="I561" i="6"/>
  <c r="H561" i="6"/>
  <c r="G561" i="6"/>
  <c r="L560" i="6"/>
  <c r="A560" i="14" s="1"/>
  <c r="K560" i="6"/>
  <c r="J560" i="6"/>
  <c r="I560" i="6"/>
  <c r="H560" i="6"/>
  <c r="G560" i="6"/>
  <c r="L559" i="6"/>
  <c r="A559" i="14" s="1"/>
  <c r="K559" i="6"/>
  <c r="J559" i="6"/>
  <c r="I559" i="6"/>
  <c r="H559" i="6"/>
  <c r="G559" i="6"/>
  <c r="L558" i="6"/>
  <c r="A558" i="14" s="1"/>
  <c r="K558" i="6"/>
  <c r="J558" i="6"/>
  <c r="I558" i="6"/>
  <c r="H558" i="6"/>
  <c r="G558" i="6"/>
  <c r="L557" i="6"/>
  <c r="A557" i="14" s="1"/>
  <c r="K557" i="6"/>
  <c r="J557" i="6"/>
  <c r="I557" i="6"/>
  <c r="H557" i="6"/>
  <c r="G557" i="6"/>
  <c r="L556" i="6"/>
  <c r="A556" i="14" s="1"/>
  <c r="K556" i="6"/>
  <c r="J556" i="6"/>
  <c r="I556" i="6"/>
  <c r="H556" i="6"/>
  <c r="G556" i="6"/>
  <c r="L555" i="6"/>
  <c r="A555" i="14" s="1"/>
  <c r="K555" i="6"/>
  <c r="J555" i="6"/>
  <c r="I555" i="6"/>
  <c r="H555" i="6"/>
  <c r="G555" i="6"/>
  <c r="L554" i="6"/>
  <c r="A554" i="14" s="1"/>
  <c r="K554" i="6"/>
  <c r="J554" i="6"/>
  <c r="I554" i="6"/>
  <c r="H554" i="6"/>
  <c r="G554" i="6"/>
  <c r="L553" i="6"/>
  <c r="A553" i="14" s="1"/>
  <c r="K553" i="6"/>
  <c r="J553" i="6"/>
  <c r="I553" i="6"/>
  <c r="H553" i="6"/>
  <c r="G553" i="6"/>
  <c r="L552" i="6"/>
  <c r="A552" i="14" s="1"/>
  <c r="K552" i="6"/>
  <c r="J552" i="6"/>
  <c r="I552" i="6"/>
  <c r="H552" i="6"/>
  <c r="G552" i="6"/>
  <c r="L551" i="6"/>
  <c r="A551" i="14" s="1"/>
  <c r="K551" i="6"/>
  <c r="J551" i="6"/>
  <c r="I551" i="6"/>
  <c r="H551" i="6"/>
  <c r="G551" i="6"/>
  <c r="L550" i="6"/>
  <c r="A550" i="14" s="1"/>
  <c r="K550" i="6"/>
  <c r="J550" i="6"/>
  <c r="I550" i="6"/>
  <c r="H550" i="6"/>
  <c r="G550" i="6"/>
  <c r="L549" i="6"/>
  <c r="A549" i="14" s="1"/>
  <c r="K549" i="6"/>
  <c r="J549" i="6"/>
  <c r="I549" i="6"/>
  <c r="H549" i="6"/>
  <c r="G549" i="6"/>
  <c r="L548" i="6"/>
  <c r="A548" i="14" s="1"/>
  <c r="K548" i="6"/>
  <c r="J548" i="6"/>
  <c r="I548" i="6"/>
  <c r="H548" i="6"/>
  <c r="G548" i="6"/>
  <c r="L547" i="6"/>
  <c r="A547" i="14" s="1"/>
  <c r="K547" i="6"/>
  <c r="J547" i="6"/>
  <c r="I547" i="6"/>
  <c r="H547" i="6"/>
  <c r="G547" i="6"/>
  <c r="L546" i="6"/>
  <c r="A546" i="14" s="1"/>
  <c r="K546" i="6"/>
  <c r="J546" i="6"/>
  <c r="I546" i="6"/>
  <c r="H546" i="6"/>
  <c r="G546" i="6"/>
  <c r="L545" i="6"/>
  <c r="A545" i="14" s="1"/>
  <c r="K545" i="6"/>
  <c r="J545" i="6"/>
  <c r="I545" i="6"/>
  <c r="H545" i="6"/>
  <c r="G545" i="6"/>
  <c r="L544" i="6"/>
  <c r="A544" i="14" s="1"/>
  <c r="K544" i="6"/>
  <c r="J544" i="6"/>
  <c r="I544" i="6"/>
  <c r="H544" i="6"/>
  <c r="G544" i="6"/>
  <c r="L543" i="6"/>
  <c r="A543" i="14" s="1"/>
  <c r="K543" i="6"/>
  <c r="J543" i="6"/>
  <c r="I543" i="6"/>
  <c r="H543" i="6"/>
  <c r="G543" i="6"/>
  <c r="L542" i="6"/>
  <c r="A542" i="14" s="1"/>
  <c r="K542" i="6"/>
  <c r="J542" i="6"/>
  <c r="I542" i="6"/>
  <c r="H542" i="6"/>
  <c r="G542" i="6"/>
  <c r="L541" i="6"/>
  <c r="A541" i="14" s="1"/>
  <c r="K541" i="6"/>
  <c r="J541" i="6"/>
  <c r="I541" i="6"/>
  <c r="H541" i="6"/>
  <c r="G541" i="6"/>
  <c r="L540" i="6"/>
  <c r="A540" i="14" s="1"/>
  <c r="K540" i="6"/>
  <c r="J540" i="6"/>
  <c r="I540" i="6"/>
  <c r="H540" i="6"/>
  <c r="G540" i="6"/>
  <c r="L539" i="6"/>
  <c r="A539" i="14" s="1"/>
  <c r="K539" i="6"/>
  <c r="J539" i="6"/>
  <c r="I539" i="6"/>
  <c r="H539" i="6"/>
  <c r="G539" i="6"/>
  <c r="L538" i="6"/>
  <c r="A538" i="14" s="1"/>
  <c r="K538" i="6"/>
  <c r="J538" i="6"/>
  <c r="I538" i="6"/>
  <c r="H538" i="6"/>
  <c r="G538" i="6"/>
  <c r="L537" i="6"/>
  <c r="A537" i="14" s="1"/>
  <c r="K537" i="6"/>
  <c r="J537" i="6"/>
  <c r="I537" i="6"/>
  <c r="H537" i="6"/>
  <c r="G537" i="6"/>
  <c r="L536" i="6"/>
  <c r="A536" i="14" s="1"/>
  <c r="K536" i="6"/>
  <c r="J536" i="6"/>
  <c r="I536" i="6"/>
  <c r="H536" i="6"/>
  <c r="G536" i="6"/>
  <c r="L535" i="6"/>
  <c r="A535" i="14" s="1"/>
  <c r="K535" i="6"/>
  <c r="J535" i="6"/>
  <c r="I535" i="6"/>
  <c r="H535" i="6"/>
  <c r="G535" i="6"/>
  <c r="L534" i="6"/>
  <c r="A534" i="14" s="1"/>
  <c r="K534" i="6"/>
  <c r="J534" i="6"/>
  <c r="I534" i="6"/>
  <c r="H534" i="6"/>
  <c r="G534" i="6"/>
  <c r="L533" i="6"/>
  <c r="A533" i="14" s="1"/>
  <c r="K533" i="6"/>
  <c r="J533" i="6"/>
  <c r="I533" i="6"/>
  <c r="H533" i="6"/>
  <c r="G533" i="6"/>
  <c r="L532" i="6"/>
  <c r="A532" i="14" s="1"/>
  <c r="K532" i="6"/>
  <c r="J532" i="6"/>
  <c r="I532" i="6"/>
  <c r="H532" i="6"/>
  <c r="G532" i="6"/>
  <c r="L531" i="6"/>
  <c r="A531" i="14" s="1"/>
  <c r="K531" i="6"/>
  <c r="J531" i="6"/>
  <c r="I531" i="6"/>
  <c r="H531" i="6"/>
  <c r="G531" i="6"/>
  <c r="L530" i="6"/>
  <c r="A530" i="14" s="1"/>
  <c r="K530" i="6"/>
  <c r="J530" i="6"/>
  <c r="I530" i="6"/>
  <c r="H530" i="6"/>
  <c r="G530" i="6"/>
  <c r="L529" i="6"/>
  <c r="A529" i="14" s="1"/>
  <c r="K529" i="6"/>
  <c r="J529" i="6"/>
  <c r="I529" i="6"/>
  <c r="H529" i="6"/>
  <c r="G529" i="6"/>
  <c r="L528" i="6"/>
  <c r="A528" i="14" s="1"/>
  <c r="K528" i="6"/>
  <c r="J528" i="6"/>
  <c r="I528" i="6"/>
  <c r="H528" i="6"/>
  <c r="G528" i="6"/>
  <c r="L527" i="6"/>
  <c r="A527" i="14" s="1"/>
  <c r="K527" i="6"/>
  <c r="J527" i="6"/>
  <c r="I527" i="6"/>
  <c r="H527" i="6"/>
  <c r="G527" i="6"/>
  <c r="L526" i="6"/>
  <c r="A526" i="14" s="1"/>
  <c r="K526" i="6"/>
  <c r="J526" i="6"/>
  <c r="I526" i="6"/>
  <c r="H526" i="6"/>
  <c r="G526" i="6"/>
  <c r="L525" i="6"/>
  <c r="A525" i="14" s="1"/>
  <c r="K525" i="6"/>
  <c r="J525" i="6"/>
  <c r="I525" i="6"/>
  <c r="H525" i="6"/>
  <c r="G525" i="6"/>
  <c r="L524" i="6"/>
  <c r="A524" i="14" s="1"/>
  <c r="K524" i="6"/>
  <c r="J524" i="6"/>
  <c r="I524" i="6"/>
  <c r="H524" i="6"/>
  <c r="G524" i="6"/>
  <c r="L523" i="6"/>
  <c r="A523" i="14" s="1"/>
  <c r="K523" i="6"/>
  <c r="J523" i="6"/>
  <c r="I523" i="6"/>
  <c r="H523" i="6"/>
  <c r="G523" i="6"/>
  <c r="L522" i="6"/>
  <c r="A522" i="14" s="1"/>
  <c r="K522" i="6"/>
  <c r="J522" i="6"/>
  <c r="I522" i="6"/>
  <c r="H522" i="6"/>
  <c r="G522" i="6"/>
  <c r="L521" i="6"/>
  <c r="A521" i="14" s="1"/>
  <c r="K521" i="6"/>
  <c r="J521" i="6"/>
  <c r="I521" i="6"/>
  <c r="H521" i="6"/>
  <c r="G521" i="6"/>
  <c r="L520" i="6"/>
  <c r="A520" i="14" s="1"/>
  <c r="K520" i="6"/>
  <c r="J520" i="6"/>
  <c r="I520" i="6"/>
  <c r="H520" i="6"/>
  <c r="G520" i="6"/>
  <c r="L519" i="6"/>
  <c r="A519" i="14" s="1"/>
  <c r="K519" i="6"/>
  <c r="J519" i="6"/>
  <c r="I519" i="6"/>
  <c r="H519" i="6"/>
  <c r="G519" i="6"/>
  <c r="L518" i="6"/>
  <c r="A518" i="14" s="1"/>
  <c r="K518" i="6"/>
  <c r="J518" i="6"/>
  <c r="I518" i="6"/>
  <c r="H518" i="6"/>
  <c r="G518" i="6"/>
  <c r="L517" i="6"/>
  <c r="A517" i="14" s="1"/>
  <c r="K517" i="6"/>
  <c r="J517" i="6"/>
  <c r="I517" i="6"/>
  <c r="H517" i="6"/>
  <c r="G517" i="6"/>
  <c r="L516" i="6"/>
  <c r="A516" i="14" s="1"/>
  <c r="K516" i="6"/>
  <c r="J516" i="6"/>
  <c r="I516" i="6"/>
  <c r="H516" i="6"/>
  <c r="G516" i="6"/>
  <c r="L515" i="6"/>
  <c r="A515" i="14" s="1"/>
  <c r="K515" i="6"/>
  <c r="J515" i="6"/>
  <c r="I515" i="6"/>
  <c r="H515" i="6"/>
  <c r="G515" i="6"/>
  <c r="L514" i="6"/>
  <c r="A514" i="14" s="1"/>
  <c r="K514" i="6"/>
  <c r="J514" i="6"/>
  <c r="I514" i="6"/>
  <c r="H514" i="6"/>
  <c r="G514" i="6"/>
  <c r="L513" i="6"/>
  <c r="A513" i="14" s="1"/>
  <c r="K513" i="6"/>
  <c r="J513" i="6"/>
  <c r="I513" i="6"/>
  <c r="H513" i="6"/>
  <c r="G513" i="6"/>
  <c r="L512" i="6"/>
  <c r="A512" i="14" s="1"/>
  <c r="K512" i="6"/>
  <c r="J512" i="6"/>
  <c r="I512" i="6"/>
  <c r="H512" i="6"/>
  <c r="G512" i="6"/>
  <c r="L511" i="6"/>
  <c r="A511" i="14" s="1"/>
  <c r="K511" i="6"/>
  <c r="J511" i="6"/>
  <c r="I511" i="6"/>
  <c r="H511" i="6"/>
  <c r="G511" i="6"/>
  <c r="L510" i="6"/>
  <c r="A510" i="14" s="1"/>
  <c r="K510" i="6"/>
  <c r="J510" i="6"/>
  <c r="I510" i="6"/>
  <c r="H510" i="6"/>
  <c r="G510" i="6"/>
  <c r="L509" i="6"/>
  <c r="A509" i="14" s="1"/>
  <c r="K509" i="6"/>
  <c r="J509" i="6"/>
  <c r="I509" i="6"/>
  <c r="H509" i="6"/>
  <c r="G509" i="6"/>
  <c r="L508" i="6"/>
  <c r="A508" i="14" s="1"/>
  <c r="K508" i="6"/>
  <c r="J508" i="6"/>
  <c r="I508" i="6"/>
  <c r="H508" i="6"/>
  <c r="G508" i="6"/>
  <c r="L507" i="6"/>
  <c r="A507" i="14" s="1"/>
  <c r="K507" i="6"/>
  <c r="J507" i="6"/>
  <c r="I507" i="6"/>
  <c r="H507" i="6"/>
  <c r="G507" i="6"/>
  <c r="L506" i="6"/>
  <c r="A506" i="14" s="1"/>
  <c r="K506" i="6"/>
  <c r="J506" i="6"/>
  <c r="I506" i="6"/>
  <c r="H506" i="6"/>
  <c r="G506" i="6"/>
  <c r="L505" i="6"/>
  <c r="A505" i="14" s="1"/>
  <c r="K505" i="6"/>
  <c r="J505" i="6"/>
  <c r="I505" i="6"/>
  <c r="H505" i="6"/>
  <c r="G505" i="6"/>
  <c r="L504" i="6"/>
  <c r="A504" i="14" s="1"/>
  <c r="K504" i="6"/>
  <c r="J504" i="6"/>
  <c r="I504" i="6"/>
  <c r="H504" i="6"/>
  <c r="G504" i="6"/>
  <c r="L503" i="6"/>
  <c r="A503" i="14" s="1"/>
  <c r="K503" i="6"/>
  <c r="J503" i="6"/>
  <c r="I503" i="6"/>
  <c r="H503" i="6"/>
  <c r="G503" i="6"/>
  <c r="L502" i="6"/>
  <c r="A502" i="14" s="1"/>
  <c r="K502" i="6"/>
  <c r="J502" i="6"/>
  <c r="I502" i="6"/>
  <c r="H502" i="6"/>
  <c r="G502" i="6"/>
  <c r="L501" i="6"/>
  <c r="A501" i="14" s="1"/>
  <c r="K501" i="6"/>
  <c r="J501" i="6"/>
  <c r="I501" i="6"/>
  <c r="H501" i="6"/>
  <c r="G501" i="6"/>
  <c r="L500" i="6"/>
  <c r="A500" i="14" s="1"/>
  <c r="K500" i="6"/>
  <c r="J500" i="6"/>
  <c r="I500" i="6"/>
  <c r="H500" i="6"/>
  <c r="G500" i="6"/>
  <c r="L499" i="6"/>
  <c r="A499" i="14" s="1"/>
  <c r="K499" i="6"/>
  <c r="J499" i="6"/>
  <c r="I499" i="6"/>
  <c r="H499" i="6"/>
  <c r="G499" i="6"/>
  <c r="L498" i="6"/>
  <c r="A498" i="14" s="1"/>
  <c r="K498" i="6"/>
  <c r="J498" i="6"/>
  <c r="I498" i="6"/>
  <c r="H498" i="6"/>
  <c r="G498" i="6"/>
  <c r="L497" i="6"/>
  <c r="A497" i="14" s="1"/>
  <c r="K497" i="6"/>
  <c r="J497" i="6"/>
  <c r="I497" i="6"/>
  <c r="H497" i="6"/>
  <c r="G497" i="6"/>
  <c r="L496" i="6"/>
  <c r="A496" i="14" s="1"/>
  <c r="K496" i="6"/>
  <c r="J496" i="6"/>
  <c r="I496" i="6"/>
  <c r="H496" i="6"/>
  <c r="G496" i="6"/>
  <c r="L495" i="6"/>
  <c r="A495" i="14" s="1"/>
  <c r="K495" i="6"/>
  <c r="J495" i="6"/>
  <c r="I495" i="6"/>
  <c r="H495" i="6"/>
  <c r="G495" i="6"/>
  <c r="L494" i="6"/>
  <c r="A494" i="14" s="1"/>
  <c r="K494" i="6"/>
  <c r="J494" i="6"/>
  <c r="I494" i="6"/>
  <c r="H494" i="6"/>
  <c r="G494" i="6"/>
  <c r="L493" i="6"/>
  <c r="A493" i="14" s="1"/>
  <c r="K493" i="6"/>
  <c r="J493" i="6"/>
  <c r="I493" i="6"/>
  <c r="H493" i="6"/>
  <c r="G493" i="6"/>
  <c r="L492" i="6"/>
  <c r="A492" i="14" s="1"/>
  <c r="K492" i="6"/>
  <c r="J492" i="6"/>
  <c r="I492" i="6"/>
  <c r="H492" i="6"/>
  <c r="G492" i="6"/>
  <c r="L491" i="6"/>
  <c r="A491" i="14" s="1"/>
  <c r="K491" i="6"/>
  <c r="J491" i="6"/>
  <c r="I491" i="6"/>
  <c r="H491" i="6"/>
  <c r="G491" i="6"/>
  <c r="L490" i="6"/>
  <c r="A490" i="14" s="1"/>
  <c r="K490" i="6"/>
  <c r="J490" i="6"/>
  <c r="I490" i="6"/>
  <c r="H490" i="6"/>
  <c r="G490" i="6"/>
  <c r="L489" i="6"/>
  <c r="A489" i="14" s="1"/>
  <c r="K489" i="6"/>
  <c r="J489" i="6"/>
  <c r="I489" i="6"/>
  <c r="H489" i="6"/>
  <c r="G489" i="6"/>
  <c r="L488" i="6"/>
  <c r="A488" i="14" s="1"/>
  <c r="K488" i="6"/>
  <c r="J488" i="6"/>
  <c r="I488" i="6"/>
  <c r="H488" i="6"/>
  <c r="G488" i="6"/>
  <c r="L487" i="6"/>
  <c r="A487" i="14" s="1"/>
  <c r="K487" i="6"/>
  <c r="J487" i="6"/>
  <c r="I487" i="6"/>
  <c r="H487" i="6"/>
  <c r="G487" i="6"/>
  <c r="L486" i="6"/>
  <c r="A486" i="14" s="1"/>
  <c r="K486" i="6"/>
  <c r="J486" i="6"/>
  <c r="I486" i="6"/>
  <c r="H486" i="6"/>
  <c r="G486" i="6"/>
  <c r="L485" i="6"/>
  <c r="A485" i="14" s="1"/>
  <c r="K485" i="6"/>
  <c r="J485" i="6"/>
  <c r="I485" i="6"/>
  <c r="H485" i="6"/>
  <c r="G485" i="6"/>
  <c r="L484" i="6"/>
  <c r="A484" i="14" s="1"/>
  <c r="K484" i="6"/>
  <c r="J484" i="6"/>
  <c r="I484" i="6"/>
  <c r="H484" i="6"/>
  <c r="G484" i="6"/>
  <c r="L483" i="6"/>
  <c r="A483" i="14" s="1"/>
  <c r="K483" i="6"/>
  <c r="J483" i="6"/>
  <c r="I483" i="6"/>
  <c r="H483" i="6"/>
  <c r="G483" i="6"/>
  <c r="L482" i="6"/>
  <c r="A482" i="14" s="1"/>
  <c r="K482" i="6"/>
  <c r="J482" i="6"/>
  <c r="I482" i="6"/>
  <c r="H482" i="6"/>
  <c r="G482" i="6"/>
  <c r="L481" i="6"/>
  <c r="A481" i="14" s="1"/>
  <c r="K481" i="6"/>
  <c r="J481" i="6"/>
  <c r="I481" i="6"/>
  <c r="H481" i="6"/>
  <c r="G481" i="6"/>
  <c r="L480" i="6"/>
  <c r="A480" i="14" s="1"/>
  <c r="K480" i="6"/>
  <c r="J480" i="6"/>
  <c r="I480" i="6"/>
  <c r="H480" i="6"/>
  <c r="G480" i="6"/>
  <c r="L479" i="6"/>
  <c r="A479" i="14" s="1"/>
  <c r="K479" i="6"/>
  <c r="J479" i="6"/>
  <c r="I479" i="6"/>
  <c r="H479" i="6"/>
  <c r="G479" i="6"/>
  <c r="L478" i="6"/>
  <c r="A478" i="14" s="1"/>
  <c r="K478" i="6"/>
  <c r="J478" i="6"/>
  <c r="I478" i="6"/>
  <c r="H478" i="6"/>
  <c r="G478" i="6"/>
  <c r="L477" i="6"/>
  <c r="A477" i="14" s="1"/>
  <c r="K477" i="6"/>
  <c r="J477" i="6"/>
  <c r="I477" i="6"/>
  <c r="H477" i="6"/>
  <c r="G477" i="6"/>
  <c r="L476" i="6"/>
  <c r="A476" i="14" s="1"/>
  <c r="K476" i="6"/>
  <c r="J476" i="6"/>
  <c r="I476" i="6"/>
  <c r="H476" i="6"/>
  <c r="G476" i="6"/>
  <c r="L475" i="6"/>
  <c r="A475" i="14" s="1"/>
  <c r="K475" i="6"/>
  <c r="J475" i="6"/>
  <c r="I475" i="6"/>
  <c r="H475" i="6"/>
  <c r="G475" i="6"/>
  <c r="L474" i="6"/>
  <c r="A474" i="14" s="1"/>
  <c r="K474" i="6"/>
  <c r="J474" i="6"/>
  <c r="I474" i="6"/>
  <c r="H474" i="6"/>
  <c r="G474" i="6"/>
  <c r="L473" i="6"/>
  <c r="A473" i="14" s="1"/>
  <c r="K473" i="6"/>
  <c r="J473" i="6"/>
  <c r="I473" i="6"/>
  <c r="H473" i="6"/>
  <c r="G473" i="6"/>
  <c r="L472" i="6"/>
  <c r="A472" i="14" s="1"/>
  <c r="K472" i="6"/>
  <c r="J472" i="6"/>
  <c r="I472" i="6"/>
  <c r="H472" i="6"/>
  <c r="G472" i="6"/>
  <c r="L471" i="6"/>
  <c r="A471" i="14" s="1"/>
  <c r="K471" i="6"/>
  <c r="J471" i="6"/>
  <c r="I471" i="6"/>
  <c r="H471" i="6"/>
  <c r="G471" i="6"/>
  <c r="L470" i="6"/>
  <c r="A470" i="14" s="1"/>
  <c r="K470" i="6"/>
  <c r="J470" i="6"/>
  <c r="I470" i="6"/>
  <c r="H470" i="6"/>
  <c r="G470" i="6"/>
  <c r="L469" i="6"/>
  <c r="A469" i="14" s="1"/>
  <c r="K469" i="6"/>
  <c r="J469" i="6"/>
  <c r="I469" i="6"/>
  <c r="H469" i="6"/>
  <c r="G469" i="6"/>
  <c r="L468" i="6"/>
  <c r="A468" i="14" s="1"/>
  <c r="K468" i="6"/>
  <c r="J468" i="6"/>
  <c r="I468" i="6"/>
  <c r="H468" i="6"/>
  <c r="G468" i="6"/>
  <c r="L467" i="6"/>
  <c r="A467" i="14" s="1"/>
  <c r="K467" i="6"/>
  <c r="J467" i="6"/>
  <c r="I467" i="6"/>
  <c r="H467" i="6"/>
  <c r="G467" i="6"/>
  <c r="L466" i="6"/>
  <c r="A466" i="14" s="1"/>
  <c r="K466" i="6"/>
  <c r="J466" i="6"/>
  <c r="I466" i="6"/>
  <c r="H466" i="6"/>
  <c r="G466" i="6"/>
  <c r="L465" i="6"/>
  <c r="A465" i="14" s="1"/>
  <c r="K465" i="6"/>
  <c r="J465" i="6"/>
  <c r="I465" i="6"/>
  <c r="H465" i="6"/>
  <c r="G465" i="6"/>
  <c r="L464" i="6"/>
  <c r="A464" i="14" s="1"/>
  <c r="K464" i="6"/>
  <c r="J464" i="6"/>
  <c r="I464" i="6"/>
  <c r="H464" i="6"/>
  <c r="G464" i="6"/>
  <c r="L463" i="6"/>
  <c r="A463" i="14" s="1"/>
  <c r="K463" i="6"/>
  <c r="J463" i="6"/>
  <c r="I463" i="6"/>
  <c r="H463" i="6"/>
  <c r="G463" i="6"/>
  <c r="L462" i="6"/>
  <c r="A462" i="14" s="1"/>
  <c r="K462" i="6"/>
  <c r="J462" i="6"/>
  <c r="I462" i="6"/>
  <c r="H462" i="6"/>
  <c r="G462" i="6"/>
  <c r="L461" i="6"/>
  <c r="A461" i="14" s="1"/>
  <c r="K461" i="6"/>
  <c r="J461" i="6"/>
  <c r="I461" i="6"/>
  <c r="H461" i="6"/>
  <c r="G461" i="6"/>
  <c r="L460" i="6"/>
  <c r="A460" i="14" s="1"/>
  <c r="K460" i="6"/>
  <c r="J460" i="6"/>
  <c r="I460" i="6"/>
  <c r="H460" i="6"/>
  <c r="G460" i="6"/>
  <c r="L459" i="6"/>
  <c r="A459" i="14" s="1"/>
  <c r="K459" i="6"/>
  <c r="J459" i="6"/>
  <c r="I459" i="6"/>
  <c r="H459" i="6"/>
  <c r="G459" i="6"/>
  <c r="L458" i="6"/>
  <c r="A458" i="14" s="1"/>
  <c r="K458" i="6"/>
  <c r="J458" i="6"/>
  <c r="I458" i="6"/>
  <c r="H458" i="6"/>
  <c r="G458" i="6"/>
  <c r="L457" i="6"/>
  <c r="A457" i="14" s="1"/>
  <c r="K457" i="6"/>
  <c r="J457" i="6"/>
  <c r="I457" i="6"/>
  <c r="H457" i="6"/>
  <c r="G457" i="6"/>
  <c r="L456" i="6"/>
  <c r="A456" i="14" s="1"/>
  <c r="K456" i="6"/>
  <c r="J456" i="6"/>
  <c r="I456" i="6"/>
  <c r="H456" i="6"/>
  <c r="G456" i="6"/>
  <c r="L455" i="6"/>
  <c r="A455" i="14" s="1"/>
  <c r="K455" i="6"/>
  <c r="J455" i="6"/>
  <c r="I455" i="6"/>
  <c r="H455" i="6"/>
  <c r="G455" i="6"/>
  <c r="L454" i="6"/>
  <c r="A454" i="14" s="1"/>
  <c r="K454" i="6"/>
  <c r="J454" i="6"/>
  <c r="I454" i="6"/>
  <c r="H454" i="6"/>
  <c r="G454" i="6"/>
  <c r="L453" i="6"/>
  <c r="A453" i="14" s="1"/>
  <c r="K453" i="6"/>
  <c r="J453" i="6"/>
  <c r="I453" i="6"/>
  <c r="H453" i="6"/>
  <c r="G453" i="6"/>
  <c r="L452" i="6"/>
  <c r="A452" i="14" s="1"/>
  <c r="K452" i="6"/>
  <c r="J452" i="6"/>
  <c r="I452" i="6"/>
  <c r="H452" i="6"/>
  <c r="G452" i="6"/>
  <c r="L451" i="6"/>
  <c r="A451" i="14" s="1"/>
  <c r="K451" i="6"/>
  <c r="J451" i="6"/>
  <c r="I451" i="6"/>
  <c r="H451" i="6"/>
  <c r="G451" i="6"/>
  <c r="L450" i="6"/>
  <c r="A450" i="14" s="1"/>
  <c r="K450" i="6"/>
  <c r="J450" i="6"/>
  <c r="I450" i="6"/>
  <c r="H450" i="6"/>
  <c r="G450" i="6"/>
  <c r="L449" i="6"/>
  <c r="A449" i="14" s="1"/>
  <c r="K449" i="6"/>
  <c r="J449" i="6"/>
  <c r="I449" i="6"/>
  <c r="H449" i="6"/>
  <c r="G449" i="6"/>
  <c r="L448" i="6"/>
  <c r="A448" i="14" s="1"/>
  <c r="K448" i="6"/>
  <c r="J448" i="6"/>
  <c r="I448" i="6"/>
  <c r="H448" i="6"/>
  <c r="G448" i="6"/>
  <c r="L447" i="6"/>
  <c r="A447" i="14" s="1"/>
  <c r="K447" i="6"/>
  <c r="J447" i="6"/>
  <c r="I447" i="6"/>
  <c r="H447" i="6"/>
  <c r="G447" i="6"/>
  <c r="L446" i="6"/>
  <c r="A446" i="14" s="1"/>
  <c r="K446" i="6"/>
  <c r="J446" i="6"/>
  <c r="I446" i="6"/>
  <c r="H446" i="6"/>
  <c r="G446" i="6"/>
  <c r="L445" i="6"/>
  <c r="A445" i="14" s="1"/>
  <c r="K445" i="6"/>
  <c r="J445" i="6"/>
  <c r="I445" i="6"/>
  <c r="H445" i="6"/>
  <c r="G445" i="6"/>
  <c r="L444" i="6"/>
  <c r="A444" i="14" s="1"/>
  <c r="K444" i="6"/>
  <c r="J444" i="6"/>
  <c r="I444" i="6"/>
  <c r="H444" i="6"/>
  <c r="G444" i="6"/>
  <c r="L443" i="6"/>
  <c r="A443" i="14" s="1"/>
  <c r="K443" i="6"/>
  <c r="J443" i="6"/>
  <c r="I443" i="6"/>
  <c r="H443" i="6"/>
  <c r="G443" i="6"/>
  <c r="L442" i="6"/>
  <c r="A442" i="14" s="1"/>
  <c r="K442" i="6"/>
  <c r="J442" i="6"/>
  <c r="I442" i="6"/>
  <c r="H442" i="6"/>
  <c r="G442" i="6"/>
  <c r="L441" i="6"/>
  <c r="A441" i="14" s="1"/>
  <c r="K441" i="6"/>
  <c r="J441" i="6"/>
  <c r="I441" i="6"/>
  <c r="H441" i="6"/>
  <c r="G441" i="6"/>
  <c r="L440" i="6"/>
  <c r="A440" i="14" s="1"/>
  <c r="K440" i="6"/>
  <c r="J440" i="6"/>
  <c r="I440" i="6"/>
  <c r="H440" i="6"/>
  <c r="G440" i="6"/>
  <c r="L439" i="6"/>
  <c r="A439" i="14" s="1"/>
  <c r="K439" i="6"/>
  <c r="J439" i="6"/>
  <c r="I439" i="6"/>
  <c r="H439" i="6"/>
  <c r="G439" i="6"/>
  <c r="L438" i="6"/>
  <c r="A438" i="14" s="1"/>
  <c r="K438" i="6"/>
  <c r="J438" i="6"/>
  <c r="I438" i="6"/>
  <c r="H438" i="6"/>
  <c r="G438" i="6"/>
  <c r="L437" i="6"/>
  <c r="A437" i="14" s="1"/>
  <c r="K437" i="6"/>
  <c r="J437" i="6"/>
  <c r="I437" i="6"/>
  <c r="H437" i="6"/>
  <c r="G437" i="6"/>
  <c r="L436" i="6"/>
  <c r="A436" i="14" s="1"/>
  <c r="K436" i="6"/>
  <c r="J436" i="6"/>
  <c r="I436" i="6"/>
  <c r="H436" i="6"/>
  <c r="G436" i="6"/>
  <c r="L435" i="6"/>
  <c r="A435" i="14" s="1"/>
  <c r="K435" i="6"/>
  <c r="J435" i="6"/>
  <c r="I435" i="6"/>
  <c r="H435" i="6"/>
  <c r="G435" i="6"/>
  <c r="L434" i="6"/>
  <c r="A434" i="14" s="1"/>
  <c r="K434" i="6"/>
  <c r="J434" i="6"/>
  <c r="I434" i="6"/>
  <c r="H434" i="6"/>
  <c r="G434" i="6"/>
  <c r="L433" i="6"/>
  <c r="A433" i="14" s="1"/>
  <c r="K433" i="6"/>
  <c r="J433" i="6"/>
  <c r="I433" i="6"/>
  <c r="H433" i="6"/>
  <c r="G433" i="6"/>
  <c r="L432" i="6"/>
  <c r="A432" i="14" s="1"/>
  <c r="K432" i="6"/>
  <c r="J432" i="6"/>
  <c r="I432" i="6"/>
  <c r="H432" i="6"/>
  <c r="G432" i="6"/>
  <c r="L431" i="6"/>
  <c r="A431" i="14" s="1"/>
  <c r="K431" i="6"/>
  <c r="J431" i="6"/>
  <c r="I431" i="6"/>
  <c r="H431" i="6"/>
  <c r="G431" i="6"/>
  <c r="L430" i="6"/>
  <c r="A430" i="14" s="1"/>
  <c r="K430" i="6"/>
  <c r="J430" i="6"/>
  <c r="I430" i="6"/>
  <c r="H430" i="6"/>
  <c r="G430" i="6"/>
  <c r="L429" i="6"/>
  <c r="A429" i="14" s="1"/>
  <c r="K429" i="6"/>
  <c r="J429" i="6"/>
  <c r="I429" i="6"/>
  <c r="H429" i="6"/>
  <c r="G429" i="6"/>
  <c r="L428" i="6"/>
  <c r="A428" i="14" s="1"/>
  <c r="K428" i="6"/>
  <c r="J428" i="6"/>
  <c r="I428" i="6"/>
  <c r="H428" i="6"/>
  <c r="G428" i="6"/>
  <c r="L427" i="6"/>
  <c r="A427" i="14" s="1"/>
  <c r="K427" i="6"/>
  <c r="J427" i="6"/>
  <c r="I427" i="6"/>
  <c r="H427" i="6"/>
  <c r="G427" i="6"/>
  <c r="L426" i="6"/>
  <c r="A426" i="14" s="1"/>
  <c r="K426" i="6"/>
  <c r="J426" i="6"/>
  <c r="I426" i="6"/>
  <c r="H426" i="6"/>
  <c r="G426" i="6"/>
  <c r="L425" i="6"/>
  <c r="A425" i="14" s="1"/>
  <c r="K425" i="6"/>
  <c r="J425" i="6"/>
  <c r="I425" i="6"/>
  <c r="H425" i="6"/>
  <c r="G425" i="6"/>
  <c r="L424" i="6"/>
  <c r="A424" i="14" s="1"/>
  <c r="K424" i="6"/>
  <c r="J424" i="6"/>
  <c r="I424" i="6"/>
  <c r="H424" i="6"/>
  <c r="G424" i="6"/>
  <c r="L423" i="6"/>
  <c r="A423" i="14" s="1"/>
  <c r="K423" i="6"/>
  <c r="J423" i="6"/>
  <c r="I423" i="6"/>
  <c r="H423" i="6"/>
  <c r="G423" i="6"/>
  <c r="L422" i="6"/>
  <c r="A422" i="14" s="1"/>
  <c r="K422" i="6"/>
  <c r="J422" i="6"/>
  <c r="I422" i="6"/>
  <c r="H422" i="6"/>
  <c r="G422" i="6"/>
  <c r="L421" i="6"/>
  <c r="A421" i="14" s="1"/>
  <c r="K421" i="6"/>
  <c r="J421" i="6"/>
  <c r="I421" i="6"/>
  <c r="H421" i="6"/>
  <c r="G421" i="6"/>
  <c r="L420" i="6"/>
  <c r="A420" i="14" s="1"/>
  <c r="K420" i="6"/>
  <c r="J420" i="6"/>
  <c r="I420" i="6"/>
  <c r="H420" i="6"/>
  <c r="G420" i="6"/>
  <c r="L419" i="6"/>
  <c r="A419" i="14" s="1"/>
  <c r="K419" i="6"/>
  <c r="J419" i="6"/>
  <c r="I419" i="6"/>
  <c r="H419" i="6"/>
  <c r="G419" i="6"/>
  <c r="L418" i="6"/>
  <c r="A418" i="14" s="1"/>
  <c r="K418" i="6"/>
  <c r="J418" i="6"/>
  <c r="I418" i="6"/>
  <c r="H418" i="6"/>
  <c r="G418" i="6"/>
  <c r="L417" i="6"/>
  <c r="A417" i="14" s="1"/>
  <c r="K417" i="6"/>
  <c r="J417" i="6"/>
  <c r="I417" i="6"/>
  <c r="H417" i="6"/>
  <c r="G417" i="6"/>
  <c r="L416" i="6"/>
  <c r="A416" i="14" s="1"/>
  <c r="K416" i="6"/>
  <c r="J416" i="6"/>
  <c r="I416" i="6"/>
  <c r="H416" i="6"/>
  <c r="G416" i="6"/>
  <c r="L415" i="6"/>
  <c r="A415" i="14" s="1"/>
  <c r="K415" i="6"/>
  <c r="J415" i="6"/>
  <c r="I415" i="6"/>
  <c r="H415" i="6"/>
  <c r="G415" i="6"/>
  <c r="L414" i="6"/>
  <c r="A414" i="14" s="1"/>
  <c r="K414" i="6"/>
  <c r="J414" i="6"/>
  <c r="I414" i="6"/>
  <c r="H414" i="6"/>
  <c r="G414" i="6"/>
  <c r="L413" i="6"/>
  <c r="A413" i="14" s="1"/>
  <c r="K413" i="6"/>
  <c r="J413" i="6"/>
  <c r="I413" i="6"/>
  <c r="H413" i="6"/>
  <c r="G413" i="6"/>
  <c r="L412" i="6"/>
  <c r="A412" i="14" s="1"/>
  <c r="K412" i="6"/>
  <c r="J412" i="6"/>
  <c r="I412" i="6"/>
  <c r="H412" i="6"/>
  <c r="G412" i="6"/>
  <c r="L411" i="6"/>
  <c r="A411" i="14" s="1"/>
  <c r="K411" i="6"/>
  <c r="J411" i="6"/>
  <c r="I411" i="6"/>
  <c r="H411" i="6"/>
  <c r="G411" i="6"/>
  <c r="L410" i="6"/>
  <c r="A410" i="14" s="1"/>
  <c r="K410" i="6"/>
  <c r="J410" i="6"/>
  <c r="I410" i="6"/>
  <c r="H410" i="6"/>
  <c r="G410" i="6"/>
  <c r="L409" i="6"/>
  <c r="A409" i="14" s="1"/>
  <c r="K409" i="6"/>
  <c r="J409" i="6"/>
  <c r="I409" i="6"/>
  <c r="H409" i="6"/>
  <c r="G409" i="6"/>
  <c r="L408" i="6"/>
  <c r="A408" i="14" s="1"/>
  <c r="K408" i="6"/>
  <c r="J408" i="6"/>
  <c r="I408" i="6"/>
  <c r="H408" i="6"/>
  <c r="G408" i="6"/>
  <c r="L407" i="6"/>
  <c r="A407" i="14" s="1"/>
  <c r="K407" i="6"/>
  <c r="J407" i="6"/>
  <c r="I407" i="6"/>
  <c r="H407" i="6"/>
  <c r="G407" i="6"/>
  <c r="L406" i="6"/>
  <c r="A406" i="14" s="1"/>
  <c r="K406" i="6"/>
  <c r="J406" i="6"/>
  <c r="I406" i="6"/>
  <c r="H406" i="6"/>
  <c r="G406" i="6"/>
  <c r="L405" i="6"/>
  <c r="A405" i="14" s="1"/>
  <c r="K405" i="6"/>
  <c r="J405" i="6"/>
  <c r="I405" i="6"/>
  <c r="H405" i="6"/>
  <c r="G405" i="6"/>
  <c r="L404" i="6"/>
  <c r="A404" i="14" s="1"/>
  <c r="K404" i="6"/>
  <c r="J404" i="6"/>
  <c r="I404" i="6"/>
  <c r="H404" i="6"/>
  <c r="G404" i="6"/>
  <c r="L403" i="6"/>
  <c r="A403" i="14" s="1"/>
  <c r="K403" i="6"/>
  <c r="J403" i="6"/>
  <c r="I403" i="6"/>
  <c r="H403" i="6"/>
  <c r="G403" i="6"/>
  <c r="L402" i="6"/>
  <c r="A402" i="14" s="1"/>
  <c r="K402" i="6"/>
  <c r="J402" i="6"/>
  <c r="I402" i="6"/>
  <c r="H402" i="6"/>
  <c r="G402" i="6"/>
  <c r="L401" i="6"/>
  <c r="A401" i="14" s="1"/>
  <c r="K401" i="6"/>
  <c r="J401" i="6"/>
  <c r="I401" i="6"/>
  <c r="H401" i="6"/>
  <c r="G401" i="6"/>
  <c r="L400" i="6"/>
  <c r="A400" i="14" s="1"/>
  <c r="K400" i="6"/>
  <c r="J400" i="6"/>
  <c r="I400" i="6"/>
  <c r="H400" i="6"/>
  <c r="G400" i="6"/>
  <c r="L399" i="6"/>
  <c r="A399" i="14" s="1"/>
  <c r="K399" i="6"/>
  <c r="J399" i="6"/>
  <c r="I399" i="6"/>
  <c r="H399" i="6"/>
  <c r="G399" i="6"/>
  <c r="L398" i="6"/>
  <c r="A398" i="14" s="1"/>
  <c r="K398" i="6"/>
  <c r="J398" i="6"/>
  <c r="I398" i="6"/>
  <c r="H398" i="6"/>
  <c r="G398" i="6"/>
  <c r="L397" i="6"/>
  <c r="A397" i="14" s="1"/>
  <c r="K397" i="6"/>
  <c r="J397" i="6"/>
  <c r="I397" i="6"/>
  <c r="H397" i="6"/>
  <c r="G397" i="6"/>
  <c r="L396" i="6"/>
  <c r="A396" i="14" s="1"/>
  <c r="K396" i="6"/>
  <c r="J396" i="6"/>
  <c r="I396" i="6"/>
  <c r="H396" i="6"/>
  <c r="G396" i="6"/>
  <c r="L395" i="6"/>
  <c r="A395" i="14" s="1"/>
  <c r="K395" i="6"/>
  <c r="J395" i="6"/>
  <c r="I395" i="6"/>
  <c r="H395" i="6"/>
  <c r="G395" i="6"/>
  <c r="L394" i="6"/>
  <c r="A394" i="14" s="1"/>
  <c r="K394" i="6"/>
  <c r="J394" i="6"/>
  <c r="I394" i="6"/>
  <c r="H394" i="6"/>
  <c r="G394" i="6"/>
  <c r="L393" i="6"/>
  <c r="A393" i="14" s="1"/>
  <c r="K393" i="6"/>
  <c r="J393" i="6"/>
  <c r="I393" i="6"/>
  <c r="H393" i="6"/>
  <c r="G393" i="6"/>
  <c r="L392" i="6"/>
  <c r="A392" i="14" s="1"/>
  <c r="K392" i="6"/>
  <c r="J392" i="6"/>
  <c r="I392" i="6"/>
  <c r="H392" i="6"/>
  <c r="G392" i="6"/>
  <c r="L391" i="6"/>
  <c r="A391" i="14" s="1"/>
  <c r="K391" i="6"/>
  <c r="J391" i="6"/>
  <c r="I391" i="6"/>
  <c r="H391" i="6"/>
  <c r="G391" i="6"/>
  <c r="L390" i="6"/>
  <c r="A390" i="14" s="1"/>
  <c r="K390" i="6"/>
  <c r="J390" i="6"/>
  <c r="I390" i="6"/>
  <c r="H390" i="6"/>
  <c r="G390" i="6"/>
  <c r="L389" i="6"/>
  <c r="A389" i="14" s="1"/>
  <c r="K389" i="6"/>
  <c r="J389" i="6"/>
  <c r="I389" i="6"/>
  <c r="H389" i="6"/>
  <c r="G389" i="6"/>
  <c r="L388" i="6"/>
  <c r="A388" i="14" s="1"/>
  <c r="K388" i="6"/>
  <c r="J388" i="6"/>
  <c r="I388" i="6"/>
  <c r="H388" i="6"/>
  <c r="G388" i="6"/>
  <c r="L387" i="6"/>
  <c r="A387" i="14" s="1"/>
  <c r="K387" i="6"/>
  <c r="J387" i="6"/>
  <c r="I387" i="6"/>
  <c r="H387" i="6"/>
  <c r="G387" i="6"/>
  <c r="L386" i="6"/>
  <c r="A386" i="14" s="1"/>
  <c r="K386" i="6"/>
  <c r="J386" i="6"/>
  <c r="I386" i="6"/>
  <c r="H386" i="6"/>
  <c r="G386" i="6"/>
  <c r="L385" i="6"/>
  <c r="A385" i="14" s="1"/>
  <c r="K385" i="6"/>
  <c r="J385" i="6"/>
  <c r="I385" i="6"/>
  <c r="H385" i="6"/>
  <c r="G385" i="6"/>
  <c r="L384" i="6"/>
  <c r="A384" i="14" s="1"/>
  <c r="K384" i="6"/>
  <c r="J384" i="6"/>
  <c r="I384" i="6"/>
  <c r="H384" i="6"/>
  <c r="G384" i="6"/>
  <c r="L383" i="6"/>
  <c r="A383" i="14" s="1"/>
  <c r="K383" i="6"/>
  <c r="J383" i="6"/>
  <c r="I383" i="6"/>
  <c r="H383" i="6"/>
  <c r="G383" i="6"/>
  <c r="L382" i="6"/>
  <c r="A382" i="14" s="1"/>
  <c r="K382" i="6"/>
  <c r="J382" i="6"/>
  <c r="I382" i="6"/>
  <c r="H382" i="6"/>
  <c r="G382" i="6"/>
  <c r="L381" i="6"/>
  <c r="A381" i="14" s="1"/>
  <c r="K381" i="6"/>
  <c r="J381" i="6"/>
  <c r="I381" i="6"/>
  <c r="H381" i="6"/>
  <c r="G381" i="6"/>
  <c r="L380" i="6"/>
  <c r="A380" i="14" s="1"/>
  <c r="K380" i="6"/>
  <c r="J380" i="6"/>
  <c r="I380" i="6"/>
  <c r="H380" i="6"/>
  <c r="G380" i="6"/>
  <c r="L379" i="6"/>
  <c r="A379" i="14" s="1"/>
  <c r="K379" i="6"/>
  <c r="J379" i="6"/>
  <c r="I379" i="6"/>
  <c r="H379" i="6"/>
  <c r="G379" i="6"/>
  <c r="L378" i="6"/>
  <c r="A378" i="14" s="1"/>
  <c r="K378" i="6"/>
  <c r="J378" i="6"/>
  <c r="I378" i="6"/>
  <c r="H378" i="6"/>
  <c r="G378" i="6"/>
  <c r="L377" i="6"/>
  <c r="A377" i="14" s="1"/>
  <c r="K377" i="6"/>
  <c r="J377" i="6"/>
  <c r="I377" i="6"/>
  <c r="H377" i="6"/>
  <c r="G377" i="6"/>
  <c r="L376" i="6"/>
  <c r="A376" i="14" s="1"/>
  <c r="K376" i="6"/>
  <c r="J376" i="6"/>
  <c r="I376" i="6"/>
  <c r="H376" i="6"/>
  <c r="G376" i="6"/>
  <c r="L375" i="6"/>
  <c r="A375" i="14" s="1"/>
  <c r="K375" i="6"/>
  <c r="J375" i="6"/>
  <c r="I375" i="6"/>
  <c r="H375" i="6"/>
  <c r="G375" i="6"/>
  <c r="L374" i="6"/>
  <c r="A374" i="14" s="1"/>
  <c r="K374" i="6"/>
  <c r="J374" i="6"/>
  <c r="I374" i="6"/>
  <c r="H374" i="6"/>
  <c r="G374" i="6"/>
  <c r="L373" i="6"/>
  <c r="A373" i="14" s="1"/>
  <c r="K373" i="6"/>
  <c r="J373" i="6"/>
  <c r="I373" i="6"/>
  <c r="H373" i="6"/>
  <c r="G373" i="6"/>
  <c r="L372" i="6"/>
  <c r="A372" i="14" s="1"/>
  <c r="K372" i="6"/>
  <c r="J372" i="6"/>
  <c r="I372" i="6"/>
  <c r="H372" i="6"/>
  <c r="G372" i="6"/>
  <c r="L371" i="6"/>
  <c r="A371" i="14" s="1"/>
  <c r="K371" i="6"/>
  <c r="J371" i="6"/>
  <c r="I371" i="6"/>
  <c r="H371" i="6"/>
  <c r="G371" i="6"/>
  <c r="L370" i="6"/>
  <c r="A370" i="14" s="1"/>
  <c r="K370" i="6"/>
  <c r="J370" i="6"/>
  <c r="I370" i="6"/>
  <c r="H370" i="6"/>
  <c r="G370" i="6"/>
  <c r="L369" i="6"/>
  <c r="A369" i="14" s="1"/>
  <c r="K369" i="6"/>
  <c r="J369" i="6"/>
  <c r="I369" i="6"/>
  <c r="H369" i="6"/>
  <c r="G369" i="6"/>
  <c r="L368" i="6"/>
  <c r="A368" i="14" s="1"/>
  <c r="K368" i="6"/>
  <c r="J368" i="6"/>
  <c r="I368" i="6"/>
  <c r="H368" i="6"/>
  <c r="G368" i="6"/>
  <c r="L367" i="6"/>
  <c r="A367" i="14" s="1"/>
  <c r="K367" i="6"/>
  <c r="J367" i="6"/>
  <c r="I367" i="6"/>
  <c r="H367" i="6"/>
  <c r="G367" i="6"/>
  <c r="L366" i="6"/>
  <c r="A366" i="14" s="1"/>
  <c r="K366" i="6"/>
  <c r="J366" i="6"/>
  <c r="I366" i="6"/>
  <c r="H366" i="6"/>
  <c r="G366" i="6"/>
  <c r="L365" i="6"/>
  <c r="A365" i="14" s="1"/>
  <c r="K365" i="6"/>
  <c r="J365" i="6"/>
  <c r="I365" i="6"/>
  <c r="H365" i="6"/>
  <c r="G365" i="6"/>
  <c r="L364" i="6"/>
  <c r="A364" i="14" s="1"/>
  <c r="K364" i="6"/>
  <c r="J364" i="6"/>
  <c r="I364" i="6"/>
  <c r="H364" i="6"/>
  <c r="G364" i="6"/>
  <c r="L363" i="6"/>
  <c r="A363" i="14" s="1"/>
  <c r="K363" i="6"/>
  <c r="J363" i="6"/>
  <c r="I363" i="6"/>
  <c r="H363" i="6"/>
  <c r="G363" i="6"/>
  <c r="L362" i="6"/>
  <c r="A362" i="14" s="1"/>
  <c r="K362" i="6"/>
  <c r="J362" i="6"/>
  <c r="I362" i="6"/>
  <c r="H362" i="6"/>
  <c r="G362" i="6"/>
  <c r="L361" i="6"/>
  <c r="A361" i="14" s="1"/>
  <c r="K361" i="6"/>
  <c r="J361" i="6"/>
  <c r="I361" i="6"/>
  <c r="H361" i="6"/>
  <c r="G361" i="6"/>
  <c r="L360" i="6"/>
  <c r="A360" i="14" s="1"/>
  <c r="K360" i="6"/>
  <c r="J360" i="6"/>
  <c r="I360" i="6"/>
  <c r="H360" i="6"/>
  <c r="G360" i="6"/>
  <c r="L359" i="6"/>
  <c r="A359" i="14" s="1"/>
  <c r="K359" i="6"/>
  <c r="J359" i="6"/>
  <c r="I359" i="6"/>
  <c r="H359" i="6"/>
  <c r="G359" i="6"/>
  <c r="L358" i="6"/>
  <c r="A358" i="14" s="1"/>
  <c r="K358" i="6"/>
  <c r="J358" i="6"/>
  <c r="I358" i="6"/>
  <c r="H358" i="6"/>
  <c r="G358" i="6"/>
  <c r="L357" i="6"/>
  <c r="A357" i="14" s="1"/>
  <c r="K357" i="6"/>
  <c r="J357" i="6"/>
  <c r="I357" i="6"/>
  <c r="H357" i="6"/>
  <c r="G357" i="6"/>
  <c r="L356" i="6"/>
  <c r="A356" i="14" s="1"/>
  <c r="K356" i="6"/>
  <c r="J356" i="6"/>
  <c r="I356" i="6"/>
  <c r="H356" i="6"/>
  <c r="G356" i="6"/>
  <c r="L355" i="6"/>
  <c r="A355" i="14" s="1"/>
  <c r="K355" i="6"/>
  <c r="J355" i="6"/>
  <c r="I355" i="6"/>
  <c r="H355" i="6"/>
  <c r="G355" i="6"/>
  <c r="L354" i="6"/>
  <c r="A354" i="14" s="1"/>
  <c r="K354" i="6"/>
  <c r="J354" i="6"/>
  <c r="I354" i="6"/>
  <c r="H354" i="6"/>
  <c r="G354" i="6"/>
  <c r="L353" i="6"/>
  <c r="A353" i="14" s="1"/>
  <c r="K353" i="6"/>
  <c r="J353" i="6"/>
  <c r="I353" i="6"/>
  <c r="H353" i="6"/>
  <c r="G353" i="6"/>
  <c r="L352" i="6"/>
  <c r="A352" i="14" s="1"/>
  <c r="K352" i="6"/>
  <c r="J352" i="6"/>
  <c r="I352" i="6"/>
  <c r="H352" i="6"/>
  <c r="G352" i="6"/>
  <c r="L351" i="6"/>
  <c r="A351" i="14" s="1"/>
  <c r="K351" i="6"/>
  <c r="J351" i="6"/>
  <c r="I351" i="6"/>
  <c r="H351" i="6"/>
  <c r="G351" i="6"/>
  <c r="L350" i="6"/>
  <c r="A350" i="14" s="1"/>
  <c r="K350" i="6"/>
  <c r="J350" i="6"/>
  <c r="I350" i="6"/>
  <c r="H350" i="6"/>
  <c r="G350" i="6"/>
  <c r="L349" i="6"/>
  <c r="A349" i="14" s="1"/>
  <c r="K349" i="6"/>
  <c r="J349" i="6"/>
  <c r="I349" i="6"/>
  <c r="H349" i="6"/>
  <c r="G349" i="6"/>
  <c r="L348" i="6"/>
  <c r="A348" i="14" s="1"/>
  <c r="K348" i="6"/>
  <c r="J348" i="6"/>
  <c r="I348" i="6"/>
  <c r="H348" i="6"/>
  <c r="G348" i="6"/>
  <c r="L347" i="6"/>
  <c r="A347" i="14" s="1"/>
  <c r="K347" i="6"/>
  <c r="J347" i="6"/>
  <c r="I347" i="6"/>
  <c r="H347" i="6"/>
  <c r="G347" i="6"/>
  <c r="L346" i="6"/>
  <c r="A346" i="14" s="1"/>
  <c r="K346" i="6"/>
  <c r="J346" i="6"/>
  <c r="I346" i="6"/>
  <c r="H346" i="6"/>
  <c r="G346" i="6"/>
  <c r="L345" i="6"/>
  <c r="A345" i="14" s="1"/>
  <c r="K345" i="6"/>
  <c r="J345" i="6"/>
  <c r="I345" i="6"/>
  <c r="H345" i="6"/>
  <c r="G345" i="6"/>
  <c r="L344" i="6"/>
  <c r="A344" i="14" s="1"/>
  <c r="K344" i="6"/>
  <c r="J344" i="6"/>
  <c r="I344" i="6"/>
  <c r="H344" i="6"/>
  <c r="G344" i="6"/>
  <c r="L343" i="6"/>
  <c r="A343" i="14" s="1"/>
  <c r="K343" i="6"/>
  <c r="J343" i="6"/>
  <c r="I343" i="6"/>
  <c r="H343" i="6"/>
  <c r="G343" i="6"/>
  <c r="L342" i="6"/>
  <c r="A342" i="14" s="1"/>
  <c r="K342" i="6"/>
  <c r="J342" i="6"/>
  <c r="I342" i="6"/>
  <c r="H342" i="6"/>
  <c r="G342" i="6"/>
  <c r="L341" i="6"/>
  <c r="A341" i="14" s="1"/>
  <c r="K341" i="6"/>
  <c r="J341" i="6"/>
  <c r="I341" i="6"/>
  <c r="H341" i="6"/>
  <c r="G341" i="6"/>
  <c r="L340" i="6"/>
  <c r="A340" i="14" s="1"/>
  <c r="K340" i="6"/>
  <c r="J340" i="6"/>
  <c r="I340" i="6"/>
  <c r="H340" i="6"/>
  <c r="G340" i="6"/>
  <c r="L339" i="6"/>
  <c r="A339" i="14" s="1"/>
  <c r="K339" i="6"/>
  <c r="J339" i="6"/>
  <c r="I339" i="6"/>
  <c r="H339" i="6"/>
  <c r="G339" i="6"/>
  <c r="L338" i="6"/>
  <c r="A338" i="14" s="1"/>
  <c r="K338" i="6"/>
  <c r="J338" i="6"/>
  <c r="I338" i="6"/>
  <c r="H338" i="6"/>
  <c r="G338" i="6"/>
  <c r="L337" i="6"/>
  <c r="A337" i="14" s="1"/>
  <c r="K337" i="6"/>
  <c r="J337" i="6"/>
  <c r="I337" i="6"/>
  <c r="H337" i="6"/>
  <c r="G337" i="6"/>
  <c r="L336" i="6"/>
  <c r="A336" i="14" s="1"/>
  <c r="K336" i="6"/>
  <c r="J336" i="6"/>
  <c r="I336" i="6"/>
  <c r="H336" i="6"/>
  <c r="G336" i="6"/>
  <c r="L335" i="6"/>
  <c r="A335" i="14" s="1"/>
  <c r="K335" i="6"/>
  <c r="J335" i="6"/>
  <c r="I335" i="6"/>
  <c r="H335" i="6"/>
  <c r="G335" i="6"/>
  <c r="L334" i="6"/>
  <c r="A334" i="14" s="1"/>
  <c r="K334" i="6"/>
  <c r="J334" i="6"/>
  <c r="I334" i="6"/>
  <c r="H334" i="6"/>
  <c r="G334" i="6"/>
  <c r="L333" i="6"/>
  <c r="A333" i="14" s="1"/>
  <c r="K333" i="6"/>
  <c r="J333" i="6"/>
  <c r="I333" i="6"/>
  <c r="H333" i="6"/>
  <c r="G333" i="6"/>
  <c r="L332" i="6"/>
  <c r="A332" i="14" s="1"/>
  <c r="K332" i="6"/>
  <c r="J332" i="6"/>
  <c r="I332" i="6"/>
  <c r="H332" i="6"/>
  <c r="G332" i="6"/>
  <c r="L331" i="6"/>
  <c r="A331" i="14" s="1"/>
  <c r="K331" i="6"/>
  <c r="J331" i="6"/>
  <c r="I331" i="6"/>
  <c r="H331" i="6"/>
  <c r="G331" i="6"/>
  <c r="L330" i="6"/>
  <c r="A330" i="14" s="1"/>
  <c r="K330" i="6"/>
  <c r="J330" i="6"/>
  <c r="I330" i="6"/>
  <c r="H330" i="6"/>
  <c r="G330" i="6"/>
  <c r="L329" i="6"/>
  <c r="A329" i="14" s="1"/>
  <c r="K329" i="6"/>
  <c r="J329" i="6"/>
  <c r="I329" i="6"/>
  <c r="H329" i="6"/>
  <c r="G329" i="6"/>
  <c r="L328" i="6"/>
  <c r="A328" i="14" s="1"/>
  <c r="K328" i="6"/>
  <c r="J328" i="6"/>
  <c r="I328" i="6"/>
  <c r="H328" i="6"/>
  <c r="G328" i="6"/>
  <c r="L327" i="6"/>
  <c r="A327" i="14" s="1"/>
  <c r="K327" i="6"/>
  <c r="J327" i="6"/>
  <c r="I327" i="6"/>
  <c r="H327" i="6"/>
  <c r="G327" i="6"/>
  <c r="L326" i="6"/>
  <c r="A326" i="14" s="1"/>
  <c r="K326" i="6"/>
  <c r="J326" i="6"/>
  <c r="I326" i="6"/>
  <c r="H326" i="6"/>
  <c r="G326" i="6"/>
  <c r="L325" i="6"/>
  <c r="A325" i="14" s="1"/>
  <c r="K325" i="6"/>
  <c r="J325" i="6"/>
  <c r="I325" i="6"/>
  <c r="H325" i="6"/>
  <c r="G325" i="6"/>
  <c r="L324" i="6"/>
  <c r="A324" i="14" s="1"/>
  <c r="K324" i="6"/>
  <c r="J324" i="6"/>
  <c r="I324" i="6"/>
  <c r="H324" i="6"/>
  <c r="G324" i="6"/>
  <c r="L323" i="6"/>
  <c r="A323" i="14" s="1"/>
  <c r="K323" i="6"/>
  <c r="J323" i="6"/>
  <c r="I323" i="6"/>
  <c r="H323" i="6"/>
  <c r="G323" i="6"/>
  <c r="L322" i="6"/>
  <c r="A322" i="14" s="1"/>
  <c r="K322" i="6"/>
  <c r="J322" i="6"/>
  <c r="I322" i="6"/>
  <c r="H322" i="6"/>
  <c r="G322" i="6"/>
  <c r="L321" i="6"/>
  <c r="A321" i="14" s="1"/>
  <c r="K321" i="6"/>
  <c r="J321" i="6"/>
  <c r="I321" i="6"/>
  <c r="H321" i="6"/>
  <c r="G321" i="6"/>
  <c r="L320" i="6"/>
  <c r="A320" i="14" s="1"/>
  <c r="K320" i="6"/>
  <c r="J320" i="6"/>
  <c r="I320" i="6"/>
  <c r="H320" i="6"/>
  <c r="G320" i="6"/>
  <c r="L319" i="6"/>
  <c r="A319" i="14" s="1"/>
  <c r="K319" i="6"/>
  <c r="J319" i="6"/>
  <c r="I319" i="6"/>
  <c r="H319" i="6"/>
  <c r="G319" i="6"/>
  <c r="L318" i="6"/>
  <c r="A318" i="14" s="1"/>
  <c r="K318" i="6"/>
  <c r="J318" i="6"/>
  <c r="I318" i="6"/>
  <c r="H318" i="6"/>
  <c r="G318" i="6"/>
  <c r="L317" i="6"/>
  <c r="A317" i="14" s="1"/>
  <c r="K317" i="6"/>
  <c r="J317" i="6"/>
  <c r="I317" i="6"/>
  <c r="H317" i="6"/>
  <c r="G317" i="6"/>
  <c r="L316" i="6"/>
  <c r="A316" i="14" s="1"/>
  <c r="K316" i="6"/>
  <c r="J316" i="6"/>
  <c r="I316" i="6"/>
  <c r="H316" i="6"/>
  <c r="G316" i="6"/>
  <c r="L315" i="6"/>
  <c r="A315" i="14" s="1"/>
  <c r="K315" i="6"/>
  <c r="J315" i="6"/>
  <c r="I315" i="6"/>
  <c r="H315" i="6"/>
  <c r="G315" i="6"/>
  <c r="L314" i="6"/>
  <c r="A314" i="14" s="1"/>
  <c r="K314" i="6"/>
  <c r="J314" i="6"/>
  <c r="I314" i="6"/>
  <c r="H314" i="6"/>
  <c r="G314" i="6"/>
  <c r="L313" i="6"/>
  <c r="A313" i="14" s="1"/>
  <c r="K313" i="6"/>
  <c r="J313" i="6"/>
  <c r="I313" i="6"/>
  <c r="H313" i="6"/>
  <c r="G313" i="6"/>
  <c r="L312" i="6"/>
  <c r="A312" i="14" s="1"/>
  <c r="K312" i="6"/>
  <c r="J312" i="6"/>
  <c r="I312" i="6"/>
  <c r="H312" i="6"/>
  <c r="G312" i="6"/>
  <c r="L311" i="6"/>
  <c r="A311" i="14" s="1"/>
  <c r="K311" i="6"/>
  <c r="J311" i="6"/>
  <c r="I311" i="6"/>
  <c r="H311" i="6"/>
  <c r="G311" i="6"/>
  <c r="L310" i="6"/>
  <c r="A310" i="14" s="1"/>
  <c r="K310" i="6"/>
  <c r="J310" i="6"/>
  <c r="I310" i="6"/>
  <c r="H310" i="6"/>
  <c r="G310" i="6"/>
  <c r="L309" i="6"/>
  <c r="A309" i="14" s="1"/>
  <c r="K309" i="6"/>
  <c r="J309" i="6"/>
  <c r="I309" i="6"/>
  <c r="H309" i="6"/>
  <c r="G309" i="6"/>
  <c r="L308" i="6"/>
  <c r="A308" i="14" s="1"/>
  <c r="K308" i="6"/>
  <c r="J308" i="6"/>
  <c r="I308" i="6"/>
  <c r="H308" i="6"/>
  <c r="G308" i="6"/>
  <c r="L307" i="6"/>
  <c r="A307" i="14" s="1"/>
  <c r="K307" i="6"/>
  <c r="J307" i="6"/>
  <c r="I307" i="6"/>
  <c r="H307" i="6"/>
  <c r="G307" i="6"/>
  <c r="L306" i="6"/>
  <c r="A306" i="14" s="1"/>
  <c r="K306" i="6"/>
  <c r="J306" i="6"/>
  <c r="I306" i="6"/>
  <c r="H306" i="6"/>
  <c r="G306" i="6"/>
  <c r="L305" i="6"/>
  <c r="A305" i="14" s="1"/>
  <c r="K305" i="6"/>
  <c r="J305" i="6"/>
  <c r="I305" i="6"/>
  <c r="H305" i="6"/>
  <c r="G305" i="6"/>
  <c r="L304" i="6"/>
  <c r="A304" i="14" s="1"/>
  <c r="K304" i="6"/>
  <c r="J304" i="6"/>
  <c r="I304" i="6"/>
  <c r="H304" i="6"/>
  <c r="G304" i="6"/>
  <c r="L303" i="6"/>
  <c r="A303" i="14" s="1"/>
  <c r="K303" i="6"/>
  <c r="J303" i="6"/>
  <c r="I303" i="6"/>
  <c r="H303" i="6"/>
  <c r="G303" i="6"/>
  <c r="L302" i="6"/>
  <c r="A302" i="14" s="1"/>
  <c r="K302" i="6"/>
  <c r="J302" i="6"/>
  <c r="I302" i="6"/>
  <c r="H302" i="6"/>
  <c r="G302" i="6"/>
  <c r="L301" i="6"/>
  <c r="A301" i="14" s="1"/>
  <c r="K301" i="6"/>
  <c r="J301" i="6"/>
  <c r="I301" i="6"/>
  <c r="H301" i="6"/>
  <c r="G301" i="6"/>
  <c r="L300" i="6"/>
  <c r="A300" i="14" s="1"/>
  <c r="K300" i="6"/>
  <c r="J300" i="6"/>
  <c r="I300" i="6"/>
  <c r="H300" i="6"/>
  <c r="G300" i="6"/>
  <c r="L299" i="6"/>
  <c r="A299" i="14" s="1"/>
  <c r="K299" i="6"/>
  <c r="J299" i="6"/>
  <c r="I299" i="6"/>
  <c r="H299" i="6"/>
  <c r="G299" i="6"/>
  <c r="L298" i="6"/>
  <c r="A298" i="14" s="1"/>
  <c r="K298" i="6"/>
  <c r="J298" i="6"/>
  <c r="I298" i="6"/>
  <c r="H298" i="6"/>
  <c r="G298" i="6"/>
  <c r="L297" i="6"/>
  <c r="A297" i="14" s="1"/>
  <c r="K297" i="6"/>
  <c r="J297" i="6"/>
  <c r="I297" i="6"/>
  <c r="H297" i="6"/>
  <c r="G297" i="6"/>
  <c r="L296" i="6"/>
  <c r="A296" i="14" s="1"/>
  <c r="K296" i="6"/>
  <c r="J296" i="6"/>
  <c r="I296" i="6"/>
  <c r="H296" i="6"/>
  <c r="G296" i="6"/>
  <c r="L295" i="6"/>
  <c r="A295" i="14" s="1"/>
  <c r="K295" i="6"/>
  <c r="J295" i="6"/>
  <c r="I295" i="6"/>
  <c r="H295" i="6"/>
  <c r="G295" i="6"/>
  <c r="L294" i="6"/>
  <c r="A294" i="14" s="1"/>
  <c r="K294" i="6"/>
  <c r="J294" i="6"/>
  <c r="I294" i="6"/>
  <c r="H294" i="6"/>
  <c r="G294" i="6"/>
  <c r="L293" i="6"/>
  <c r="A293" i="14" s="1"/>
  <c r="K293" i="6"/>
  <c r="J293" i="6"/>
  <c r="I293" i="6"/>
  <c r="H293" i="6"/>
  <c r="G293" i="6"/>
  <c r="L292" i="6"/>
  <c r="A292" i="14" s="1"/>
  <c r="K292" i="6"/>
  <c r="J292" i="6"/>
  <c r="I292" i="6"/>
  <c r="H292" i="6"/>
  <c r="G292" i="6"/>
  <c r="L291" i="6"/>
  <c r="A291" i="14" s="1"/>
  <c r="K291" i="6"/>
  <c r="J291" i="6"/>
  <c r="I291" i="6"/>
  <c r="H291" i="6"/>
  <c r="G291" i="6"/>
  <c r="L290" i="6"/>
  <c r="A290" i="14" s="1"/>
  <c r="K290" i="6"/>
  <c r="J290" i="6"/>
  <c r="I290" i="6"/>
  <c r="H290" i="6"/>
  <c r="G290" i="6"/>
  <c r="L289" i="6"/>
  <c r="A289" i="14" s="1"/>
  <c r="K289" i="6"/>
  <c r="J289" i="6"/>
  <c r="I289" i="6"/>
  <c r="H289" i="6"/>
  <c r="G289" i="6"/>
  <c r="L288" i="6"/>
  <c r="A288" i="14" s="1"/>
  <c r="K288" i="6"/>
  <c r="J288" i="6"/>
  <c r="I288" i="6"/>
  <c r="H288" i="6"/>
  <c r="G288" i="6"/>
  <c r="L287" i="6"/>
  <c r="A287" i="14" s="1"/>
  <c r="K287" i="6"/>
  <c r="J287" i="6"/>
  <c r="I287" i="6"/>
  <c r="H287" i="6"/>
  <c r="G287" i="6"/>
  <c r="L286" i="6"/>
  <c r="A286" i="14" s="1"/>
  <c r="K286" i="6"/>
  <c r="J286" i="6"/>
  <c r="I286" i="6"/>
  <c r="H286" i="6"/>
  <c r="G286" i="6"/>
  <c r="L285" i="6"/>
  <c r="A285" i="14" s="1"/>
  <c r="K285" i="6"/>
  <c r="J285" i="6"/>
  <c r="I285" i="6"/>
  <c r="H285" i="6"/>
  <c r="G285" i="6"/>
  <c r="L284" i="6"/>
  <c r="A284" i="14" s="1"/>
  <c r="K284" i="6"/>
  <c r="J284" i="6"/>
  <c r="I284" i="6"/>
  <c r="H284" i="6"/>
  <c r="G284" i="6"/>
  <c r="L283" i="6"/>
  <c r="A283" i="14" s="1"/>
  <c r="K283" i="6"/>
  <c r="J283" i="6"/>
  <c r="I283" i="6"/>
  <c r="H283" i="6"/>
  <c r="G283" i="6"/>
  <c r="L282" i="6"/>
  <c r="A282" i="14" s="1"/>
  <c r="K282" i="6"/>
  <c r="J282" i="6"/>
  <c r="I282" i="6"/>
  <c r="H282" i="6"/>
  <c r="G282" i="6"/>
  <c r="L281" i="6"/>
  <c r="A281" i="14" s="1"/>
  <c r="K281" i="6"/>
  <c r="J281" i="6"/>
  <c r="I281" i="6"/>
  <c r="H281" i="6"/>
  <c r="G281" i="6"/>
  <c r="L280" i="6"/>
  <c r="A280" i="14" s="1"/>
  <c r="K280" i="6"/>
  <c r="J280" i="6"/>
  <c r="I280" i="6"/>
  <c r="H280" i="6"/>
  <c r="G280" i="6"/>
  <c r="L279" i="6"/>
  <c r="A279" i="14" s="1"/>
  <c r="K279" i="6"/>
  <c r="J279" i="6"/>
  <c r="I279" i="6"/>
  <c r="H279" i="6"/>
  <c r="G279" i="6"/>
  <c r="L278" i="6"/>
  <c r="A278" i="14" s="1"/>
  <c r="K278" i="6"/>
  <c r="J278" i="6"/>
  <c r="I278" i="6"/>
  <c r="H278" i="6"/>
  <c r="G278" i="6"/>
  <c r="L277" i="6"/>
  <c r="A277" i="14" s="1"/>
  <c r="K277" i="6"/>
  <c r="J277" i="6"/>
  <c r="I277" i="6"/>
  <c r="H277" i="6"/>
  <c r="G277" i="6"/>
  <c r="L276" i="6"/>
  <c r="A276" i="14" s="1"/>
  <c r="K276" i="6"/>
  <c r="J276" i="6"/>
  <c r="I276" i="6"/>
  <c r="H276" i="6"/>
  <c r="G276" i="6"/>
  <c r="L275" i="6"/>
  <c r="A275" i="14" s="1"/>
  <c r="K275" i="6"/>
  <c r="J275" i="6"/>
  <c r="I275" i="6"/>
  <c r="H275" i="6"/>
  <c r="G275" i="6"/>
  <c r="L274" i="6"/>
  <c r="A274" i="14" s="1"/>
  <c r="K274" i="6"/>
  <c r="J274" i="6"/>
  <c r="I274" i="6"/>
  <c r="H274" i="6"/>
  <c r="G274" i="6"/>
  <c r="L273" i="6"/>
  <c r="A273" i="14" s="1"/>
  <c r="K273" i="6"/>
  <c r="J273" i="6"/>
  <c r="I273" i="6"/>
  <c r="H273" i="6"/>
  <c r="G273" i="6"/>
  <c r="L272" i="6"/>
  <c r="A272" i="14" s="1"/>
  <c r="K272" i="6"/>
  <c r="J272" i="6"/>
  <c r="I272" i="6"/>
  <c r="H272" i="6"/>
  <c r="G272" i="6"/>
  <c r="L271" i="6"/>
  <c r="A271" i="14" s="1"/>
  <c r="K271" i="6"/>
  <c r="J271" i="6"/>
  <c r="I271" i="6"/>
  <c r="H271" i="6"/>
  <c r="G271" i="6"/>
  <c r="L270" i="6"/>
  <c r="A270" i="14" s="1"/>
  <c r="K270" i="6"/>
  <c r="J270" i="6"/>
  <c r="I270" i="6"/>
  <c r="H270" i="6"/>
  <c r="G270" i="6"/>
  <c r="L269" i="6"/>
  <c r="A269" i="14" s="1"/>
  <c r="K269" i="6"/>
  <c r="J269" i="6"/>
  <c r="I269" i="6"/>
  <c r="H269" i="6"/>
  <c r="G269" i="6"/>
  <c r="L268" i="6"/>
  <c r="A268" i="14" s="1"/>
  <c r="K268" i="6"/>
  <c r="J268" i="6"/>
  <c r="I268" i="6"/>
  <c r="H268" i="6"/>
  <c r="G268" i="6"/>
  <c r="L267" i="6"/>
  <c r="A267" i="14" s="1"/>
  <c r="K267" i="6"/>
  <c r="J267" i="6"/>
  <c r="I267" i="6"/>
  <c r="H267" i="6"/>
  <c r="G267" i="6"/>
  <c r="L266" i="6"/>
  <c r="A266" i="14" s="1"/>
  <c r="K266" i="6"/>
  <c r="J266" i="6"/>
  <c r="I266" i="6"/>
  <c r="H266" i="6"/>
  <c r="G266" i="6"/>
  <c r="L265" i="6"/>
  <c r="A265" i="14" s="1"/>
  <c r="K265" i="6"/>
  <c r="J265" i="6"/>
  <c r="I265" i="6"/>
  <c r="H265" i="6"/>
  <c r="G265" i="6"/>
  <c r="L264" i="6"/>
  <c r="A264" i="14" s="1"/>
  <c r="K264" i="6"/>
  <c r="J264" i="6"/>
  <c r="I264" i="6"/>
  <c r="H264" i="6"/>
  <c r="G264" i="6"/>
  <c r="L263" i="6"/>
  <c r="A263" i="14" s="1"/>
  <c r="K263" i="6"/>
  <c r="J263" i="6"/>
  <c r="I263" i="6"/>
  <c r="H263" i="6"/>
  <c r="G263" i="6"/>
  <c r="L262" i="6"/>
  <c r="A262" i="14" s="1"/>
  <c r="K262" i="6"/>
  <c r="J262" i="6"/>
  <c r="I262" i="6"/>
  <c r="H262" i="6"/>
  <c r="G262" i="6"/>
  <c r="L261" i="6"/>
  <c r="A261" i="14" s="1"/>
  <c r="K261" i="6"/>
  <c r="J261" i="6"/>
  <c r="I261" i="6"/>
  <c r="H261" i="6"/>
  <c r="G261" i="6"/>
  <c r="L260" i="6"/>
  <c r="A260" i="14" s="1"/>
  <c r="K260" i="6"/>
  <c r="J260" i="6"/>
  <c r="I260" i="6"/>
  <c r="H260" i="6"/>
  <c r="G260" i="6"/>
  <c r="L259" i="6"/>
  <c r="A259" i="14" s="1"/>
  <c r="K259" i="6"/>
  <c r="J259" i="6"/>
  <c r="I259" i="6"/>
  <c r="H259" i="6"/>
  <c r="G259" i="6"/>
  <c r="L258" i="6"/>
  <c r="A258" i="14" s="1"/>
  <c r="K258" i="6"/>
  <c r="J258" i="6"/>
  <c r="I258" i="6"/>
  <c r="H258" i="6"/>
  <c r="G258" i="6"/>
  <c r="L257" i="6"/>
  <c r="A257" i="14" s="1"/>
  <c r="K257" i="6"/>
  <c r="J257" i="6"/>
  <c r="I257" i="6"/>
  <c r="H257" i="6"/>
  <c r="G257" i="6"/>
  <c r="L256" i="6"/>
  <c r="A256" i="14" s="1"/>
  <c r="K256" i="6"/>
  <c r="J256" i="6"/>
  <c r="I256" i="6"/>
  <c r="H256" i="6"/>
  <c r="G256" i="6"/>
  <c r="L255" i="6"/>
  <c r="A255" i="14" s="1"/>
  <c r="K255" i="6"/>
  <c r="J255" i="6"/>
  <c r="I255" i="6"/>
  <c r="H255" i="6"/>
  <c r="G255" i="6"/>
  <c r="L254" i="6"/>
  <c r="A254" i="14" s="1"/>
  <c r="K254" i="6"/>
  <c r="J254" i="6"/>
  <c r="I254" i="6"/>
  <c r="H254" i="6"/>
  <c r="G254" i="6"/>
  <c r="L253" i="6"/>
  <c r="A253" i="14" s="1"/>
  <c r="K253" i="6"/>
  <c r="J253" i="6"/>
  <c r="I253" i="6"/>
  <c r="H253" i="6"/>
  <c r="G253" i="6"/>
  <c r="L252" i="6"/>
  <c r="A252" i="14" s="1"/>
  <c r="K252" i="6"/>
  <c r="J252" i="6"/>
  <c r="I252" i="6"/>
  <c r="H252" i="6"/>
  <c r="G252" i="6"/>
  <c r="L251" i="6"/>
  <c r="A251" i="14" s="1"/>
  <c r="K251" i="6"/>
  <c r="J251" i="6"/>
  <c r="I251" i="6"/>
  <c r="H251" i="6"/>
  <c r="G251" i="6"/>
  <c r="L250" i="6"/>
  <c r="A250" i="14" s="1"/>
  <c r="K250" i="6"/>
  <c r="J250" i="6"/>
  <c r="I250" i="6"/>
  <c r="H250" i="6"/>
  <c r="G250" i="6"/>
  <c r="L249" i="6"/>
  <c r="A249" i="14" s="1"/>
  <c r="K249" i="6"/>
  <c r="J249" i="6"/>
  <c r="I249" i="6"/>
  <c r="H249" i="6"/>
  <c r="G249" i="6"/>
  <c r="L248" i="6"/>
  <c r="A248" i="14" s="1"/>
  <c r="K248" i="6"/>
  <c r="J248" i="6"/>
  <c r="I248" i="6"/>
  <c r="H248" i="6"/>
  <c r="G248" i="6"/>
  <c r="L247" i="6"/>
  <c r="A247" i="14" s="1"/>
  <c r="K247" i="6"/>
  <c r="J247" i="6"/>
  <c r="I247" i="6"/>
  <c r="H247" i="6"/>
  <c r="G247" i="6"/>
  <c r="L246" i="6"/>
  <c r="A246" i="14" s="1"/>
  <c r="K246" i="6"/>
  <c r="J246" i="6"/>
  <c r="I246" i="6"/>
  <c r="H246" i="6"/>
  <c r="G246" i="6"/>
  <c r="L245" i="6"/>
  <c r="A245" i="14" s="1"/>
  <c r="K245" i="6"/>
  <c r="J245" i="6"/>
  <c r="I245" i="6"/>
  <c r="H245" i="6"/>
  <c r="G245" i="6"/>
  <c r="L244" i="6"/>
  <c r="A244" i="14" s="1"/>
  <c r="K244" i="6"/>
  <c r="J244" i="6"/>
  <c r="I244" i="6"/>
  <c r="H244" i="6"/>
  <c r="G244" i="6"/>
  <c r="L243" i="6"/>
  <c r="A243" i="14" s="1"/>
  <c r="K243" i="6"/>
  <c r="J243" i="6"/>
  <c r="I243" i="6"/>
  <c r="H243" i="6"/>
  <c r="G243" i="6"/>
  <c r="L242" i="6"/>
  <c r="A242" i="14" s="1"/>
  <c r="K242" i="6"/>
  <c r="J242" i="6"/>
  <c r="I242" i="6"/>
  <c r="H242" i="6"/>
  <c r="G242" i="6"/>
  <c r="L241" i="6"/>
  <c r="A241" i="14" s="1"/>
  <c r="K241" i="6"/>
  <c r="J241" i="6"/>
  <c r="I241" i="6"/>
  <c r="H241" i="6"/>
  <c r="G241" i="6"/>
  <c r="L240" i="6"/>
  <c r="A240" i="14" s="1"/>
  <c r="K240" i="6"/>
  <c r="J240" i="6"/>
  <c r="I240" i="6"/>
  <c r="H240" i="6"/>
  <c r="G240" i="6"/>
  <c r="L239" i="6"/>
  <c r="A239" i="14" s="1"/>
  <c r="K239" i="6"/>
  <c r="J239" i="6"/>
  <c r="I239" i="6"/>
  <c r="H239" i="6"/>
  <c r="G239" i="6"/>
  <c r="L238" i="6"/>
  <c r="A238" i="14" s="1"/>
  <c r="K238" i="6"/>
  <c r="J238" i="6"/>
  <c r="I238" i="6"/>
  <c r="H238" i="6"/>
  <c r="G238" i="6"/>
  <c r="L237" i="6"/>
  <c r="A237" i="14" s="1"/>
  <c r="K237" i="6"/>
  <c r="J237" i="6"/>
  <c r="I237" i="6"/>
  <c r="H237" i="6"/>
  <c r="G237" i="6"/>
  <c r="L236" i="6"/>
  <c r="A236" i="14" s="1"/>
  <c r="K236" i="6"/>
  <c r="J236" i="6"/>
  <c r="I236" i="6"/>
  <c r="H236" i="6"/>
  <c r="G236" i="6"/>
  <c r="L235" i="6"/>
  <c r="A235" i="14" s="1"/>
  <c r="K235" i="6"/>
  <c r="J235" i="6"/>
  <c r="I235" i="6"/>
  <c r="H235" i="6"/>
  <c r="G235" i="6"/>
  <c r="L234" i="6"/>
  <c r="A234" i="14" s="1"/>
  <c r="K234" i="6"/>
  <c r="J234" i="6"/>
  <c r="I234" i="6"/>
  <c r="H234" i="6"/>
  <c r="G234" i="6"/>
  <c r="L233" i="6"/>
  <c r="A233" i="14" s="1"/>
  <c r="K233" i="6"/>
  <c r="J233" i="6"/>
  <c r="I233" i="6"/>
  <c r="H233" i="6"/>
  <c r="G233" i="6"/>
  <c r="L232" i="6"/>
  <c r="A232" i="14" s="1"/>
  <c r="K232" i="6"/>
  <c r="J232" i="6"/>
  <c r="I232" i="6"/>
  <c r="H232" i="6"/>
  <c r="G232" i="6"/>
  <c r="L231" i="6"/>
  <c r="A231" i="14" s="1"/>
  <c r="K231" i="6"/>
  <c r="J231" i="6"/>
  <c r="I231" i="6"/>
  <c r="H231" i="6"/>
  <c r="G231" i="6"/>
  <c r="L230" i="6"/>
  <c r="A230" i="14" s="1"/>
  <c r="K230" i="6"/>
  <c r="J230" i="6"/>
  <c r="I230" i="6"/>
  <c r="H230" i="6"/>
  <c r="G230" i="6"/>
  <c r="L229" i="6"/>
  <c r="A229" i="14" s="1"/>
  <c r="K229" i="6"/>
  <c r="J229" i="6"/>
  <c r="I229" i="6"/>
  <c r="H229" i="6"/>
  <c r="G229" i="6"/>
  <c r="L228" i="6"/>
  <c r="A228" i="14" s="1"/>
  <c r="K228" i="6"/>
  <c r="J228" i="6"/>
  <c r="I228" i="6"/>
  <c r="H228" i="6"/>
  <c r="G228" i="6"/>
  <c r="L227" i="6"/>
  <c r="A227" i="14" s="1"/>
  <c r="K227" i="6"/>
  <c r="J227" i="6"/>
  <c r="I227" i="6"/>
  <c r="H227" i="6"/>
  <c r="G227" i="6"/>
  <c r="L226" i="6"/>
  <c r="A226" i="14" s="1"/>
  <c r="K226" i="6"/>
  <c r="J226" i="6"/>
  <c r="I226" i="6"/>
  <c r="H226" i="6"/>
  <c r="G226" i="6"/>
  <c r="L225" i="6"/>
  <c r="A225" i="14" s="1"/>
  <c r="K225" i="6"/>
  <c r="J225" i="6"/>
  <c r="I225" i="6"/>
  <c r="H225" i="6"/>
  <c r="G225" i="6"/>
  <c r="L224" i="6"/>
  <c r="A224" i="14" s="1"/>
  <c r="K224" i="6"/>
  <c r="J224" i="6"/>
  <c r="I224" i="6"/>
  <c r="H224" i="6"/>
  <c r="G224" i="6"/>
  <c r="L223" i="6"/>
  <c r="A223" i="14" s="1"/>
  <c r="K223" i="6"/>
  <c r="J223" i="6"/>
  <c r="I223" i="6"/>
  <c r="H223" i="6"/>
  <c r="G223" i="6"/>
  <c r="L222" i="6"/>
  <c r="A222" i="14" s="1"/>
  <c r="K222" i="6"/>
  <c r="J222" i="6"/>
  <c r="I222" i="6"/>
  <c r="H222" i="6"/>
  <c r="G222" i="6"/>
  <c r="L221" i="6"/>
  <c r="A221" i="14" s="1"/>
  <c r="K221" i="6"/>
  <c r="J221" i="6"/>
  <c r="I221" i="6"/>
  <c r="H221" i="6"/>
  <c r="G221" i="6"/>
  <c r="L220" i="6"/>
  <c r="A220" i="14" s="1"/>
  <c r="K220" i="6"/>
  <c r="J220" i="6"/>
  <c r="I220" i="6"/>
  <c r="H220" i="6"/>
  <c r="G220" i="6"/>
  <c r="L219" i="6"/>
  <c r="A219" i="14" s="1"/>
  <c r="K219" i="6"/>
  <c r="J219" i="6"/>
  <c r="I219" i="6"/>
  <c r="H219" i="6"/>
  <c r="G219" i="6"/>
  <c r="L218" i="6"/>
  <c r="A218" i="14" s="1"/>
  <c r="K218" i="6"/>
  <c r="J218" i="6"/>
  <c r="I218" i="6"/>
  <c r="H218" i="6"/>
  <c r="G218" i="6"/>
  <c r="L217" i="6"/>
  <c r="A217" i="14" s="1"/>
  <c r="K217" i="6"/>
  <c r="J217" i="6"/>
  <c r="I217" i="6"/>
  <c r="H217" i="6"/>
  <c r="G217" i="6"/>
  <c r="L216" i="6"/>
  <c r="A216" i="14" s="1"/>
  <c r="K216" i="6"/>
  <c r="J216" i="6"/>
  <c r="I216" i="6"/>
  <c r="H216" i="6"/>
  <c r="G216" i="6"/>
  <c r="L215" i="6"/>
  <c r="A215" i="14" s="1"/>
  <c r="K215" i="6"/>
  <c r="J215" i="6"/>
  <c r="I215" i="6"/>
  <c r="H215" i="6"/>
  <c r="G215" i="6"/>
  <c r="L214" i="6"/>
  <c r="A214" i="14" s="1"/>
  <c r="K214" i="6"/>
  <c r="J214" i="6"/>
  <c r="I214" i="6"/>
  <c r="H214" i="6"/>
  <c r="G214" i="6"/>
  <c r="L213" i="6"/>
  <c r="A213" i="14" s="1"/>
  <c r="K213" i="6"/>
  <c r="J213" i="6"/>
  <c r="I213" i="6"/>
  <c r="H213" i="6"/>
  <c r="G213" i="6"/>
  <c r="L212" i="6"/>
  <c r="A212" i="14" s="1"/>
  <c r="K212" i="6"/>
  <c r="J212" i="6"/>
  <c r="I212" i="6"/>
  <c r="H212" i="6"/>
  <c r="G212" i="6"/>
  <c r="L211" i="6"/>
  <c r="A211" i="14" s="1"/>
  <c r="K211" i="6"/>
  <c r="J211" i="6"/>
  <c r="I211" i="6"/>
  <c r="H211" i="6"/>
  <c r="G211" i="6"/>
  <c r="L210" i="6"/>
  <c r="A210" i="14" s="1"/>
  <c r="K210" i="6"/>
  <c r="J210" i="6"/>
  <c r="I210" i="6"/>
  <c r="H210" i="6"/>
  <c r="G210" i="6"/>
  <c r="L209" i="6"/>
  <c r="A209" i="14" s="1"/>
  <c r="K209" i="6"/>
  <c r="J209" i="6"/>
  <c r="I209" i="6"/>
  <c r="H209" i="6"/>
  <c r="G209" i="6"/>
  <c r="L208" i="6"/>
  <c r="A208" i="14" s="1"/>
  <c r="K208" i="6"/>
  <c r="J208" i="6"/>
  <c r="I208" i="6"/>
  <c r="H208" i="6"/>
  <c r="G208" i="6"/>
  <c r="L207" i="6"/>
  <c r="A207" i="14" s="1"/>
  <c r="K207" i="6"/>
  <c r="J207" i="6"/>
  <c r="I207" i="6"/>
  <c r="H207" i="6"/>
  <c r="G207" i="6"/>
  <c r="L206" i="6"/>
  <c r="A206" i="14" s="1"/>
  <c r="K206" i="6"/>
  <c r="J206" i="6"/>
  <c r="I206" i="6"/>
  <c r="H206" i="6"/>
  <c r="G206" i="6"/>
  <c r="L205" i="6"/>
  <c r="A205" i="14" s="1"/>
  <c r="K205" i="6"/>
  <c r="J205" i="6"/>
  <c r="I205" i="6"/>
  <c r="H205" i="6"/>
  <c r="G205" i="6"/>
  <c r="L204" i="6"/>
  <c r="A204" i="14" s="1"/>
  <c r="K204" i="6"/>
  <c r="J204" i="6"/>
  <c r="I204" i="6"/>
  <c r="H204" i="6"/>
  <c r="G204" i="6"/>
  <c r="L203" i="6"/>
  <c r="A203" i="14" s="1"/>
  <c r="K203" i="6"/>
  <c r="J203" i="6"/>
  <c r="I203" i="6"/>
  <c r="H203" i="6"/>
  <c r="G203" i="6"/>
  <c r="L202" i="6"/>
  <c r="A202" i="14" s="1"/>
  <c r="K202" i="6"/>
  <c r="J202" i="6"/>
  <c r="I202" i="6"/>
  <c r="H202" i="6"/>
  <c r="G202" i="6"/>
  <c r="L201" i="6"/>
  <c r="A201" i="14" s="1"/>
  <c r="K201" i="6"/>
  <c r="J201" i="6"/>
  <c r="I201" i="6"/>
  <c r="H201" i="6"/>
  <c r="G201" i="6"/>
  <c r="L200" i="6"/>
  <c r="A200" i="14" s="1"/>
  <c r="K200" i="6"/>
  <c r="J200" i="6"/>
  <c r="I200" i="6"/>
  <c r="H200" i="6"/>
  <c r="G200" i="6"/>
  <c r="L199" i="6"/>
  <c r="A199" i="14" s="1"/>
  <c r="K199" i="6"/>
  <c r="J199" i="6"/>
  <c r="I199" i="6"/>
  <c r="H199" i="6"/>
  <c r="G199" i="6"/>
  <c r="L198" i="6"/>
  <c r="A198" i="14" s="1"/>
  <c r="K198" i="6"/>
  <c r="J198" i="6"/>
  <c r="I198" i="6"/>
  <c r="H198" i="6"/>
  <c r="G198" i="6"/>
  <c r="L197" i="6"/>
  <c r="A197" i="14" s="1"/>
  <c r="K197" i="6"/>
  <c r="J197" i="6"/>
  <c r="I197" i="6"/>
  <c r="H197" i="6"/>
  <c r="G197" i="6"/>
  <c r="L196" i="6"/>
  <c r="A196" i="14" s="1"/>
  <c r="K196" i="6"/>
  <c r="J196" i="6"/>
  <c r="I196" i="6"/>
  <c r="H196" i="6"/>
  <c r="G196" i="6"/>
  <c r="L195" i="6"/>
  <c r="A195" i="14" s="1"/>
  <c r="K195" i="6"/>
  <c r="J195" i="6"/>
  <c r="I195" i="6"/>
  <c r="H195" i="6"/>
  <c r="G195" i="6"/>
  <c r="L194" i="6"/>
  <c r="A194" i="14" s="1"/>
  <c r="K194" i="6"/>
  <c r="J194" i="6"/>
  <c r="I194" i="6"/>
  <c r="H194" i="6"/>
  <c r="G194" i="6"/>
  <c r="L193" i="6"/>
  <c r="A193" i="14" s="1"/>
  <c r="K193" i="6"/>
  <c r="J193" i="6"/>
  <c r="I193" i="6"/>
  <c r="H193" i="6"/>
  <c r="G193" i="6"/>
  <c r="L192" i="6"/>
  <c r="A192" i="14" s="1"/>
  <c r="K192" i="6"/>
  <c r="J192" i="6"/>
  <c r="I192" i="6"/>
  <c r="H192" i="6"/>
  <c r="G192" i="6"/>
  <c r="L191" i="6"/>
  <c r="A191" i="14" s="1"/>
  <c r="K191" i="6"/>
  <c r="J191" i="6"/>
  <c r="I191" i="6"/>
  <c r="H191" i="6"/>
  <c r="G191" i="6"/>
  <c r="L190" i="6"/>
  <c r="A190" i="14" s="1"/>
  <c r="K190" i="6"/>
  <c r="J190" i="6"/>
  <c r="I190" i="6"/>
  <c r="H190" i="6"/>
  <c r="G190" i="6"/>
  <c r="L189" i="6"/>
  <c r="A189" i="14" s="1"/>
  <c r="K189" i="6"/>
  <c r="J189" i="6"/>
  <c r="I189" i="6"/>
  <c r="H189" i="6"/>
  <c r="G189" i="6"/>
  <c r="L188" i="6"/>
  <c r="A188" i="14" s="1"/>
  <c r="K188" i="6"/>
  <c r="J188" i="6"/>
  <c r="I188" i="6"/>
  <c r="H188" i="6"/>
  <c r="G188" i="6"/>
  <c r="L187" i="6"/>
  <c r="A187" i="14" s="1"/>
  <c r="K187" i="6"/>
  <c r="J187" i="6"/>
  <c r="I187" i="6"/>
  <c r="H187" i="6"/>
  <c r="G187" i="6"/>
  <c r="L186" i="6"/>
  <c r="A186" i="14" s="1"/>
  <c r="K186" i="6"/>
  <c r="J186" i="6"/>
  <c r="I186" i="6"/>
  <c r="H186" i="6"/>
  <c r="G186" i="6"/>
  <c r="L185" i="6"/>
  <c r="A185" i="14" s="1"/>
  <c r="K185" i="6"/>
  <c r="J185" i="6"/>
  <c r="I185" i="6"/>
  <c r="H185" i="6"/>
  <c r="G185" i="6"/>
  <c r="L184" i="6"/>
  <c r="A184" i="14" s="1"/>
  <c r="K184" i="6"/>
  <c r="J184" i="6"/>
  <c r="I184" i="6"/>
  <c r="H184" i="6"/>
  <c r="G184" i="6"/>
  <c r="L183" i="6"/>
  <c r="A183" i="14" s="1"/>
  <c r="K183" i="6"/>
  <c r="J183" i="6"/>
  <c r="I183" i="6"/>
  <c r="H183" i="6"/>
  <c r="G183" i="6"/>
  <c r="L182" i="6"/>
  <c r="A182" i="14" s="1"/>
  <c r="K182" i="6"/>
  <c r="J182" i="6"/>
  <c r="I182" i="6"/>
  <c r="H182" i="6"/>
  <c r="G182" i="6"/>
  <c r="L181" i="6"/>
  <c r="A181" i="14" s="1"/>
  <c r="K181" i="6"/>
  <c r="J181" i="6"/>
  <c r="I181" i="6"/>
  <c r="H181" i="6"/>
  <c r="G181" i="6"/>
  <c r="L180" i="6"/>
  <c r="A180" i="14" s="1"/>
  <c r="K180" i="6"/>
  <c r="J180" i="6"/>
  <c r="I180" i="6"/>
  <c r="H180" i="6"/>
  <c r="G180" i="6"/>
  <c r="L179" i="6"/>
  <c r="A179" i="14" s="1"/>
  <c r="K179" i="6"/>
  <c r="J179" i="6"/>
  <c r="I179" i="6"/>
  <c r="H179" i="6"/>
  <c r="G179" i="6"/>
  <c r="L178" i="6"/>
  <c r="A178" i="14" s="1"/>
  <c r="K178" i="6"/>
  <c r="J178" i="6"/>
  <c r="I178" i="6"/>
  <c r="H178" i="6"/>
  <c r="G178" i="6"/>
  <c r="L177" i="6"/>
  <c r="A177" i="14" s="1"/>
  <c r="K177" i="6"/>
  <c r="J177" i="6"/>
  <c r="I177" i="6"/>
  <c r="H177" i="6"/>
  <c r="G177" i="6"/>
  <c r="L176" i="6"/>
  <c r="A176" i="14" s="1"/>
  <c r="K176" i="6"/>
  <c r="J176" i="6"/>
  <c r="I176" i="6"/>
  <c r="H176" i="6"/>
  <c r="G176" i="6"/>
  <c r="L175" i="6"/>
  <c r="A175" i="14" s="1"/>
  <c r="K175" i="6"/>
  <c r="J175" i="6"/>
  <c r="I175" i="6"/>
  <c r="H175" i="6"/>
  <c r="G175" i="6"/>
  <c r="L174" i="6"/>
  <c r="A174" i="14" s="1"/>
  <c r="K174" i="6"/>
  <c r="J174" i="6"/>
  <c r="I174" i="6"/>
  <c r="H174" i="6"/>
  <c r="G174" i="6"/>
  <c r="L173" i="6"/>
  <c r="A173" i="14" s="1"/>
  <c r="K173" i="6"/>
  <c r="J173" i="6"/>
  <c r="I173" i="6"/>
  <c r="H173" i="6"/>
  <c r="G173" i="6"/>
  <c r="L172" i="6"/>
  <c r="A172" i="14" s="1"/>
  <c r="K172" i="6"/>
  <c r="J172" i="6"/>
  <c r="I172" i="6"/>
  <c r="H172" i="6"/>
  <c r="G172" i="6"/>
  <c r="L171" i="6"/>
  <c r="A171" i="14" s="1"/>
  <c r="K171" i="6"/>
  <c r="J171" i="6"/>
  <c r="I171" i="6"/>
  <c r="H171" i="6"/>
  <c r="G171" i="6"/>
  <c r="L170" i="6"/>
  <c r="A170" i="14" s="1"/>
  <c r="K170" i="6"/>
  <c r="J170" i="6"/>
  <c r="I170" i="6"/>
  <c r="H170" i="6"/>
  <c r="G170" i="6"/>
  <c r="L169" i="6"/>
  <c r="A169" i="14" s="1"/>
  <c r="K169" i="6"/>
  <c r="J169" i="6"/>
  <c r="I169" i="6"/>
  <c r="H169" i="6"/>
  <c r="G169" i="6"/>
  <c r="L168" i="6"/>
  <c r="A168" i="14" s="1"/>
  <c r="K168" i="6"/>
  <c r="J168" i="6"/>
  <c r="I168" i="6"/>
  <c r="H168" i="6"/>
  <c r="G168" i="6"/>
  <c r="L167" i="6"/>
  <c r="A167" i="14" s="1"/>
  <c r="K167" i="6"/>
  <c r="J167" i="6"/>
  <c r="I167" i="6"/>
  <c r="H167" i="6"/>
  <c r="G167" i="6"/>
  <c r="L166" i="6"/>
  <c r="A166" i="14" s="1"/>
  <c r="K166" i="6"/>
  <c r="J166" i="6"/>
  <c r="I166" i="6"/>
  <c r="H166" i="6"/>
  <c r="G166" i="6"/>
  <c r="L165" i="6"/>
  <c r="A165" i="14" s="1"/>
  <c r="K165" i="6"/>
  <c r="J165" i="6"/>
  <c r="I165" i="6"/>
  <c r="H165" i="6"/>
  <c r="G165" i="6"/>
  <c r="L164" i="6"/>
  <c r="A164" i="14" s="1"/>
  <c r="K164" i="6"/>
  <c r="J164" i="6"/>
  <c r="I164" i="6"/>
  <c r="H164" i="6"/>
  <c r="G164" i="6"/>
  <c r="L163" i="6"/>
  <c r="A163" i="14" s="1"/>
  <c r="K163" i="6"/>
  <c r="J163" i="6"/>
  <c r="I163" i="6"/>
  <c r="H163" i="6"/>
  <c r="G163" i="6"/>
  <c r="L162" i="6"/>
  <c r="A162" i="14" s="1"/>
  <c r="K162" i="6"/>
  <c r="J162" i="6"/>
  <c r="I162" i="6"/>
  <c r="H162" i="6"/>
  <c r="G162" i="6"/>
  <c r="L161" i="6"/>
  <c r="A161" i="14" s="1"/>
  <c r="K161" i="6"/>
  <c r="J161" i="6"/>
  <c r="I161" i="6"/>
  <c r="H161" i="6"/>
  <c r="G161" i="6"/>
  <c r="L160" i="6"/>
  <c r="A160" i="14" s="1"/>
  <c r="K160" i="6"/>
  <c r="J160" i="6"/>
  <c r="I160" i="6"/>
  <c r="H160" i="6"/>
  <c r="G160" i="6"/>
  <c r="L159" i="6"/>
  <c r="A159" i="14" s="1"/>
  <c r="K159" i="6"/>
  <c r="J159" i="6"/>
  <c r="I159" i="6"/>
  <c r="H159" i="6"/>
  <c r="G159" i="6"/>
  <c r="L158" i="6"/>
  <c r="A158" i="14" s="1"/>
  <c r="K158" i="6"/>
  <c r="J158" i="6"/>
  <c r="I158" i="6"/>
  <c r="H158" i="6"/>
  <c r="G158" i="6"/>
  <c r="L157" i="6"/>
  <c r="A157" i="14" s="1"/>
  <c r="K157" i="6"/>
  <c r="J157" i="6"/>
  <c r="I157" i="6"/>
  <c r="H157" i="6"/>
  <c r="G157" i="6"/>
  <c r="L156" i="6"/>
  <c r="A156" i="14" s="1"/>
  <c r="K156" i="6"/>
  <c r="J156" i="6"/>
  <c r="I156" i="6"/>
  <c r="H156" i="6"/>
  <c r="G156" i="6"/>
  <c r="L155" i="6"/>
  <c r="A155" i="14" s="1"/>
  <c r="K155" i="6"/>
  <c r="J155" i="6"/>
  <c r="I155" i="6"/>
  <c r="H155" i="6"/>
  <c r="G155" i="6"/>
  <c r="L154" i="6"/>
  <c r="A154" i="14" s="1"/>
  <c r="K154" i="6"/>
  <c r="J154" i="6"/>
  <c r="I154" i="6"/>
  <c r="H154" i="6"/>
  <c r="G154" i="6"/>
  <c r="L153" i="6"/>
  <c r="A153" i="14" s="1"/>
  <c r="K153" i="6"/>
  <c r="J153" i="6"/>
  <c r="I153" i="6"/>
  <c r="H153" i="6"/>
  <c r="G153" i="6"/>
  <c r="L152" i="6"/>
  <c r="A152" i="14" s="1"/>
  <c r="K152" i="6"/>
  <c r="J152" i="6"/>
  <c r="I152" i="6"/>
  <c r="H152" i="6"/>
  <c r="G152" i="6"/>
  <c r="L151" i="6"/>
  <c r="A151" i="14" s="1"/>
  <c r="K151" i="6"/>
  <c r="J151" i="6"/>
  <c r="I151" i="6"/>
  <c r="H151" i="6"/>
  <c r="G151" i="6"/>
  <c r="L150" i="6"/>
  <c r="A150" i="14" s="1"/>
  <c r="K150" i="6"/>
  <c r="J150" i="6"/>
  <c r="I150" i="6"/>
  <c r="H150" i="6"/>
  <c r="G150" i="6"/>
  <c r="L149" i="6"/>
  <c r="A149" i="14" s="1"/>
  <c r="K149" i="6"/>
  <c r="J149" i="6"/>
  <c r="I149" i="6"/>
  <c r="H149" i="6"/>
  <c r="G149" i="6"/>
  <c r="L148" i="6"/>
  <c r="A148" i="14" s="1"/>
  <c r="K148" i="6"/>
  <c r="J148" i="6"/>
  <c r="I148" i="6"/>
  <c r="H148" i="6"/>
  <c r="G148" i="6"/>
  <c r="L147" i="6"/>
  <c r="A147" i="14" s="1"/>
  <c r="K147" i="6"/>
  <c r="J147" i="6"/>
  <c r="I147" i="6"/>
  <c r="H147" i="6"/>
  <c r="G147" i="6"/>
  <c r="L146" i="6"/>
  <c r="A146" i="14" s="1"/>
  <c r="K146" i="6"/>
  <c r="J146" i="6"/>
  <c r="I146" i="6"/>
  <c r="H146" i="6"/>
  <c r="G146" i="6"/>
  <c r="L145" i="6"/>
  <c r="A145" i="14" s="1"/>
  <c r="K145" i="6"/>
  <c r="J145" i="6"/>
  <c r="I145" i="6"/>
  <c r="H145" i="6"/>
  <c r="G145" i="6"/>
  <c r="L144" i="6"/>
  <c r="A144" i="14" s="1"/>
  <c r="K144" i="6"/>
  <c r="J144" i="6"/>
  <c r="I144" i="6"/>
  <c r="H144" i="6"/>
  <c r="G144" i="6"/>
  <c r="L143" i="6"/>
  <c r="A143" i="14" s="1"/>
  <c r="K143" i="6"/>
  <c r="J143" i="6"/>
  <c r="I143" i="6"/>
  <c r="H143" i="6"/>
  <c r="G143" i="6"/>
  <c r="L142" i="6"/>
  <c r="A142" i="14" s="1"/>
  <c r="K142" i="6"/>
  <c r="J142" i="6"/>
  <c r="I142" i="6"/>
  <c r="H142" i="6"/>
  <c r="G142" i="6"/>
  <c r="L141" i="6"/>
  <c r="A141" i="14" s="1"/>
  <c r="K141" i="6"/>
  <c r="J141" i="6"/>
  <c r="I141" i="6"/>
  <c r="H141" i="6"/>
  <c r="G141" i="6"/>
  <c r="L140" i="6"/>
  <c r="A140" i="14" s="1"/>
  <c r="K140" i="6"/>
  <c r="J140" i="6"/>
  <c r="I140" i="6"/>
  <c r="H140" i="6"/>
  <c r="G140" i="6"/>
  <c r="L139" i="6"/>
  <c r="A139" i="14" s="1"/>
  <c r="K139" i="6"/>
  <c r="J139" i="6"/>
  <c r="I139" i="6"/>
  <c r="H139" i="6"/>
  <c r="G139" i="6"/>
  <c r="L138" i="6"/>
  <c r="A138" i="14" s="1"/>
  <c r="K138" i="6"/>
  <c r="J138" i="6"/>
  <c r="I138" i="6"/>
  <c r="H138" i="6"/>
  <c r="G138" i="6"/>
  <c r="L137" i="6"/>
  <c r="A137" i="14" s="1"/>
  <c r="K137" i="6"/>
  <c r="J137" i="6"/>
  <c r="I137" i="6"/>
  <c r="H137" i="6"/>
  <c r="G137" i="6"/>
  <c r="L136" i="6"/>
  <c r="A136" i="14" s="1"/>
  <c r="K136" i="6"/>
  <c r="J136" i="6"/>
  <c r="I136" i="6"/>
  <c r="H136" i="6"/>
  <c r="G136" i="6"/>
  <c r="L135" i="6"/>
  <c r="A135" i="14" s="1"/>
  <c r="K135" i="6"/>
  <c r="J135" i="6"/>
  <c r="I135" i="6"/>
  <c r="H135" i="6"/>
  <c r="G135" i="6"/>
  <c r="L134" i="6"/>
  <c r="A134" i="14" s="1"/>
  <c r="K134" i="6"/>
  <c r="J134" i="6"/>
  <c r="I134" i="6"/>
  <c r="H134" i="6"/>
  <c r="G134" i="6"/>
  <c r="L133" i="6"/>
  <c r="A133" i="14" s="1"/>
  <c r="K133" i="6"/>
  <c r="J133" i="6"/>
  <c r="I133" i="6"/>
  <c r="H133" i="6"/>
  <c r="G133" i="6"/>
  <c r="L132" i="6"/>
  <c r="A132" i="14" s="1"/>
  <c r="K132" i="6"/>
  <c r="J132" i="6"/>
  <c r="I132" i="6"/>
  <c r="H132" i="6"/>
  <c r="G132" i="6"/>
  <c r="L131" i="6"/>
  <c r="A131" i="14" s="1"/>
  <c r="K131" i="6"/>
  <c r="J131" i="6"/>
  <c r="I131" i="6"/>
  <c r="H131" i="6"/>
  <c r="G131" i="6"/>
  <c r="L130" i="6"/>
  <c r="A130" i="14" s="1"/>
  <c r="K130" i="6"/>
  <c r="J130" i="6"/>
  <c r="I130" i="6"/>
  <c r="H130" i="6"/>
  <c r="G130" i="6"/>
  <c r="L129" i="6"/>
  <c r="A129" i="14" s="1"/>
  <c r="K129" i="6"/>
  <c r="J129" i="6"/>
  <c r="I129" i="6"/>
  <c r="H129" i="6"/>
  <c r="G129" i="6"/>
  <c r="L128" i="6"/>
  <c r="A128" i="14" s="1"/>
  <c r="K128" i="6"/>
  <c r="J128" i="6"/>
  <c r="I128" i="6"/>
  <c r="H128" i="6"/>
  <c r="G128" i="6"/>
  <c r="L127" i="6"/>
  <c r="A127" i="14" s="1"/>
  <c r="K127" i="6"/>
  <c r="J127" i="6"/>
  <c r="I127" i="6"/>
  <c r="H127" i="6"/>
  <c r="G127" i="6"/>
  <c r="L126" i="6"/>
  <c r="A126" i="14" s="1"/>
  <c r="K126" i="6"/>
  <c r="J126" i="6"/>
  <c r="I126" i="6"/>
  <c r="H126" i="6"/>
  <c r="G126" i="6"/>
  <c r="L125" i="6"/>
  <c r="A125" i="14" s="1"/>
  <c r="K125" i="6"/>
  <c r="J125" i="6"/>
  <c r="I125" i="6"/>
  <c r="H125" i="6"/>
  <c r="G125" i="6"/>
  <c r="L124" i="6"/>
  <c r="A124" i="14" s="1"/>
  <c r="K124" i="6"/>
  <c r="J124" i="6"/>
  <c r="I124" i="6"/>
  <c r="H124" i="6"/>
  <c r="G124" i="6"/>
  <c r="L123" i="6"/>
  <c r="A123" i="14" s="1"/>
  <c r="K123" i="6"/>
  <c r="J123" i="6"/>
  <c r="I123" i="6"/>
  <c r="H123" i="6"/>
  <c r="G123" i="6"/>
  <c r="L122" i="6"/>
  <c r="A122" i="14" s="1"/>
  <c r="K122" i="6"/>
  <c r="J122" i="6"/>
  <c r="I122" i="6"/>
  <c r="H122" i="6"/>
  <c r="G122" i="6"/>
  <c r="L121" i="6"/>
  <c r="A121" i="14" s="1"/>
  <c r="K121" i="6"/>
  <c r="J121" i="6"/>
  <c r="I121" i="6"/>
  <c r="H121" i="6"/>
  <c r="G121" i="6"/>
  <c r="L120" i="6"/>
  <c r="A120" i="14" s="1"/>
  <c r="K120" i="6"/>
  <c r="J120" i="6"/>
  <c r="I120" i="6"/>
  <c r="H120" i="6"/>
  <c r="G120" i="6"/>
  <c r="L119" i="6"/>
  <c r="A119" i="14" s="1"/>
  <c r="K119" i="6"/>
  <c r="J119" i="6"/>
  <c r="I119" i="6"/>
  <c r="H119" i="6"/>
  <c r="G119" i="6"/>
  <c r="L118" i="6"/>
  <c r="A118" i="14" s="1"/>
  <c r="K118" i="6"/>
  <c r="J118" i="6"/>
  <c r="I118" i="6"/>
  <c r="H118" i="6"/>
  <c r="G118" i="6"/>
  <c r="L117" i="6"/>
  <c r="A117" i="14" s="1"/>
  <c r="K117" i="6"/>
  <c r="J117" i="6"/>
  <c r="I117" i="6"/>
  <c r="H117" i="6"/>
  <c r="G117" i="6"/>
  <c r="L116" i="6"/>
  <c r="A116" i="14" s="1"/>
  <c r="K116" i="6"/>
  <c r="J116" i="6"/>
  <c r="I116" i="6"/>
  <c r="H116" i="6"/>
  <c r="G116" i="6"/>
  <c r="L115" i="6"/>
  <c r="A115" i="14" s="1"/>
  <c r="K115" i="6"/>
  <c r="J115" i="6"/>
  <c r="I115" i="6"/>
  <c r="H115" i="6"/>
  <c r="G115" i="6"/>
  <c r="L114" i="6"/>
  <c r="A114" i="14" s="1"/>
  <c r="K114" i="6"/>
  <c r="J114" i="6"/>
  <c r="I114" i="6"/>
  <c r="H114" i="6"/>
  <c r="G114" i="6"/>
  <c r="L113" i="6"/>
  <c r="A113" i="14" s="1"/>
  <c r="K113" i="6"/>
  <c r="J113" i="6"/>
  <c r="I113" i="6"/>
  <c r="H113" i="6"/>
  <c r="G113" i="6"/>
  <c r="L112" i="6"/>
  <c r="A112" i="14" s="1"/>
  <c r="K112" i="6"/>
  <c r="J112" i="6"/>
  <c r="I112" i="6"/>
  <c r="H112" i="6"/>
  <c r="G112" i="6"/>
  <c r="L111" i="6"/>
  <c r="A111" i="14" s="1"/>
  <c r="K111" i="6"/>
  <c r="J111" i="6"/>
  <c r="I111" i="6"/>
  <c r="H111" i="6"/>
  <c r="G111" i="6"/>
  <c r="L110" i="6"/>
  <c r="A110" i="14" s="1"/>
  <c r="K110" i="6"/>
  <c r="J110" i="6"/>
  <c r="I110" i="6"/>
  <c r="H110" i="6"/>
  <c r="G110" i="6"/>
  <c r="L109" i="6"/>
  <c r="A109" i="14" s="1"/>
  <c r="K109" i="6"/>
  <c r="J109" i="6"/>
  <c r="I109" i="6"/>
  <c r="H109" i="6"/>
  <c r="G109" i="6"/>
  <c r="L108" i="6"/>
  <c r="A108" i="14" s="1"/>
  <c r="K108" i="6"/>
  <c r="J108" i="6"/>
  <c r="I108" i="6"/>
  <c r="H108" i="6"/>
  <c r="G108" i="6"/>
  <c r="L107" i="6"/>
  <c r="A107" i="14" s="1"/>
  <c r="K107" i="6"/>
  <c r="J107" i="6"/>
  <c r="I107" i="6"/>
  <c r="H107" i="6"/>
  <c r="G107" i="6"/>
  <c r="L106" i="6"/>
  <c r="A106" i="14" s="1"/>
  <c r="K106" i="6"/>
  <c r="J106" i="6"/>
  <c r="I106" i="6"/>
  <c r="H106" i="6"/>
  <c r="G106" i="6"/>
  <c r="L105" i="6"/>
  <c r="A105" i="14" s="1"/>
  <c r="K105" i="6"/>
  <c r="J105" i="6"/>
  <c r="I105" i="6"/>
  <c r="H105" i="6"/>
  <c r="G105" i="6"/>
  <c r="L104" i="6"/>
  <c r="A104" i="14" s="1"/>
  <c r="K104" i="6"/>
  <c r="J104" i="6"/>
  <c r="I104" i="6"/>
  <c r="H104" i="6"/>
  <c r="G104" i="6"/>
  <c r="L103" i="6"/>
  <c r="A103" i="14" s="1"/>
  <c r="K103" i="6"/>
  <c r="J103" i="6"/>
  <c r="I103" i="6"/>
  <c r="H103" i="6"/>
  <c r="G103" i="6"/>
  <c r="L102" i="6"/>
  <c r="A102" i="14" s="1"/>
  <c r="K102" i="6"/>
  <c r="J102" i="6"/>
  <c r="I102" i="6"/>
  <c r="H102" i="6"/>
  <c r="G102" i="6"/>
  <c r="L101" i="6"/>
  <c r="A101" i="14" s="1"/>
  <c r="K101" i="6"/>
  <c r="J101" i="6"/>
  <c r="I101" i="6"/>
  <c r="H101" i="6"/>
  <c r="G101" i="6"/>
  <c r="L100" i="6"/>
  <c r="A100" i="14" s="1"/>
  <c r="K100" i="6"/>
  <c r="J100" i="6"/>
  <c r="I100" i="6"/>
  <c r="H100" i="6"/>
  <c r="G100" i="6"/>
  <c r="L99" i="6"/>
  <c r="A99" i="14" s="1"/>
  <c r="K99" i="6"/>
  <c r="J99" i="6"/>
  <c r="I99" i="6"/>
  <c r="H99" i="6"/>
  <c r="G99" i="6"/>
  <c r="L98" i="6"/>
  <c r="A98" i="14" s="1"/>
  <c r="K98" i="6"/>
  <c r="J98" i="6"/>
  <c r="I98" i="6"/>
  <c r="H98" i="6"/>
  <c r="G98" i="6"/>
  <c r="L97" i="6"/>
  <c r="A97" i="14" s="1"/>
  <c r="K97" i="6"/>
  <c r="J97" i="6"/>
  <c r="I97" i="6"/>
  <c r="H97" i="6"/>
  <c r="G97" i="6"/>
  <c r="L96" i="6"/>
  <c r="A96" i="14" s="1"/>
  <c r="K96" i="6"/>
  <c r="J96" i="6"/>
  <c r="I96" i="6"/>
  <c r="H96" i="6"/>
  <c r="G96" i="6"/>
  <c r="L95" i="6"/>
  <c r="A95" i="14" s="1"/>
  <c r="K95" i="6"/>
  <c r="J95" i="6"/>
  <c r="I95" i="6"/>
  <c r="H95" i="6"/>
  <c r="G95" i="6"/>
  <c r="L94" i="6"/>
  <c r="A94" i="14" s="1"/>
  <c r="K94" i="6"/>
  <c r="J94" i="6"/>
  <c r="I94" i="6"/>
  <c r="H94" i="6"/>
  <c r="G94" i="6"/>
  <c r="L93" i="6"/>
  <c r="A93" i="14" s="1"/>
  <c r="K93" i="6"/>
  <c r="J93" i="6"/>
  <c r="I93" i="6"/>
  <c r="H93" i="6"/>
  <c r="G93" i="6"/>
  <c r="L92" i="6"/>
  <c r="A92" i="14" s="1"/>
  <c r="K92" i="6"/>
  <c r="J92" i="6"/>
  <c r="I92" i="6"/>
  <c r="H92" i="6"/>
  <c r="G92" i="6"/>
  <c r="L91" i="6"/>
  <c r="A91" i="14" s="1"/>
  <c r="K91" i="6"/>
  <c r="J91" i="6"/>
  <c r="I91" i="6"/>
  <c r="H91" i="6"/>
  <c r="G91" i="6"/>
  <c r="L90" i="6"/>
  <c r="A90" i="14" s="1"/>
  <c r="K90" i="6"/>
  <c r="J90" i="6"/>
  <c r="I90" i="6"/>
  <c r="H90" i="6"/>
  <c r="G90" i="6"/>
  <c r="L89" i="6"/>
  <c r="A89" i="14" s="1"/>
  <c r="K89" i="6"/>
  <c r="J89" i="6"/>
  <c r="I89" i="6"/>
  <c r="H89" i="6"/>
  <c r="G89" i="6"/>
  <c r="L88" i="6"/>
  <c r="A88" i="14" s="1"/>
  <c r="K88" i="6"/>
  <c r="J88" i="6"/>
  <c r="I88" i="6"/>
  <c r="H88" i="6"/>
  <c r="G88" i="6"/>
  <c r="L87" i="6"/>
  <c r="A87" i="14" s="1"/>
  <c r="K87" i="6"/>
  <c r="J87" i="6"/>
  <c r="I87" i="6"/>
  <c r="H87" i="6"/>
  <c r="G87" i="6"/>
  <c r="L86" i="6"/>
  <c r="A86" i="14" s="1"/>
  <c r="K86" i="6"/>
  <c r="J86" i="6"/>
  <c r="I86" i="6"/>
  <c r="H86" i="6"/>
  <c r="G86" i="6"/>
  <c r="L85" i="6"/>
  <c r="A85" i="14" s="1"/>
  <c r="K85" i="6"/>
  <c r="J85" i="6"/>
  <c r="I85" i="6"/>
  <c r="H85" i="6"/>
  <c r="G85" i="6"/>
  <c r="L84" i="6"/>
  <c r="A84" i="14" s="1"/>
  <c r="K84" i="6"/>
  <c r="J84" i="6"/>
  <c r="I84" i="6"/>
  <c r="H84" i="6"/>
  <c r="G84" i="6"/>
  <c r="L83" i="6"/>
  <c r="A83" i="14" s="1"/>
  <c r="K83" i="6"/>
  <c r="J83" i="6"/>
  <c r="I83" i="6"/>
  <c r="H83" i="6"/>
  <c r="G83" i="6"/>
  <c r="L82" i="6"/>
  <c r="A82" i="14" s="1"/>
  <c r="K82" i="6"/>
  <c r="J82" i="6"/>
  <c r="I82" i="6"/>
  <c r="H82" i="6"/>
  <c r="G82" i="6"/>
  <c r="L81" i="6"/>
  <c r="A81" i="14" s="1"/>
  <c r="K81" i="6"/>
  <c r="J81" i="6"/>
  <c r="I81" i="6"/>
  <c r="H81" i="6"/>
  <c r="G81" i="6"/>
  <c r="L80" i="6"/>
  <c r="A80" i="14" s="1"/>
  <c r="K80" i="6"/>
  <c r="J80" i="6"/>
  <c r="I80" i="6"/>
  <c r="H80" i="6"/>
  <c r="G80" i="6"/>
  <c r="L79" i="6"/>
  <c r="A79" i="14" s="1"/>
  <c r="K79" i="6"/>
  <c r="J79" i="6"/>
  <c r="I79" i="6"/>
  <c r="H79" i="6"/>
  <c r="G79" i="6"/>
  <c r="L78" i="6"/>
  <c r="A78" i="14" s="1"/>
  <c r="K78" i="6"/>
  <c r="J78" i="6"/>
  <c r="I78" i="6"/>
  <c r="H78" i="6"/>
  <c r="G78" i="6"/>
  <c r="L77" i="6"/>
  <c r="A77" i="14" s="1"/>
  <c r="K77" i="6"/>
  <c r="J77" i="6"/>
  <c r="I77" i="6"/>
  <c r="H77" i="6"/>
  <c r="G77" i="6"/>
  <c r="L76" i="6"/>
  <c r="A76" i="14" s="1"/>
  <c r="K76" i="6"/>
  <c r="J76" i="6"/>
  <c r="I76" i="6"/>
  <c r="H76" i="6"/>
  <c r="G76" i="6"/>
  <c r="L75" i="6"/>
  <c r="A75" i="14" s="1"/>
  <c r="K75" i="6"/>
  <c r="J75" i="6"/>
  <c r="I75" i="6"/>
  <c r="H75" i="6"/>
  <c r="G75" i="6"/>
  <c r="L74" i="6"/>
  <c r="A74" i="14" s="1"/>
  <c r="K74" i="6"/>
  <c r="J74" i="6"/>
  <c r="I74" i="6"/>
  <c r="H74" i="6"/>
  <c r="G74" i="6"/>
  <c r="L73" i="6"/>
  <c r="A73" i="14" s="1"/>
  <c r="K73" i="6"/>
  <c r="J73" i="6"/>
  <c r="I73" i="6"/>
  <c r="H73" i="6"/>
  <c r="G73" i="6"/>
  <c r="L72" i="6"/>
  <c r="A72" i="14" s="1"/>
  <c r="K72" i="6"/>
  <c r="J72" i="6"/>
  <c r="I72" i="6"/>
  <c r="H72" i="6"/>
  <c r="G72" i="6"/>
  <c r="L71" i="6"/>
  <c r="A71" i="14" s="1"/>
  <c r="K71" i="6"/>
  <c r="J71" i="6"/>
  <c r="I71" i="6"/>
  <c r="H71" i="6"/>
  <c r="G71" i="6"/>
  <c r="L70" i="6"/>
  <c r="A70" i="14" s="1"/>
  <c r="K70" i="6"/>
  <c r="J70" i="6"/>
  <c r="I70" i="6"/>
  <c r="H70" i="6"/>
  <c r="G70" i="6"/>
  <c r="L69" i="6"/>
  <c r="A69" i="14" s="1"/>
  <c r="K69" i="6"/>
  <c r="J69" i="6"/>
  <c r="I69" i="6"/>
  <c r="H69" i="6"/>
  <c r="G69" i="6"/>
  <c r="L68" i="6"/>
  <c r="A68" i="14" s="1"/>
  <c r="K68" i="6"/>
  <c r="J68" i="6"/>
  <c r="I68" i="6"/>
  <c r="H68" i="6"/>
  <c r="G68" i="6"/>
  <c r="L67" i="6"/>
  <c r="A67" i="14" s="1"/>
  <c r="K67" i="6"/>
  <c r="J67" i="6"/>
  <c r="I67" i="6"/>
  <c r="H67" i="6"/>
  <c r="G67" i="6"/>
  <c r="L66" i="6"/>
  <c r="A66" i="14" s="1"/>
  <c r="K66" i="6"/>
  <c r="J66" i="6"/>
  <c r="I66" i="6"/>
  <c r="H66" i="6"/>
  <c r="G66" i="6"/>
  <c r="L65" i="6"/>
  <c r="A65" i="14" s="1"/>
  <c r="K65" i="6"/>
  <c r="J65" i="6"/>
  <c r="I65" i="6"/>
  <c r="H65" i="6"/>
  <c r="G65" i="6"/>
  <c r="L64" i="6"/>
  <c r="A64" i="14" s="1"/>
  <c r="K64" i="6"/>
  <c r="J64" i="6"/>
  <c r="I64" i="6"/>
  <c r="H64" i="6"/>
  <c r="G64" i="6"/>
  <c r="L63" i="6"/>
  <c r="A63" i="14" s="1"/>
  <c r="K63" i="6"/>
  <c r="J63" i="6"/>
  <c r="I63" i="6"/>
  <c r="H63" i="6"/>
  <c r="G63" i="6"/>
  <c r="L62" i="6"/>
  <c r="A62" i="14" s="1"/>
  <c r="K62" i="6"/>
  <c r="J62" i="6"/>
  <c r="I62" i="6"/>
  <c r="H62" i="6"/>
  <c r="G62" i="6"/>
  <c r="L61" i="6"/>
  <c r="A61" i="14" s="1"/>
  <c r="K61" i="6"/>
  <c r="J61" i="6"/>
  <c r="I61" i="6"/>
  <c r="H61" i="6"/>
  <c r="G61" i="6"/>
  <c r="L60" i="6"/>
  <c r="A60" i="14" s="1"/>
  <c r="K60" i="6"/>
  <c r="J60" i="6"/>
  <c r="I60" i="6"/>
  <c r="H60" i="6"/>
  <c r="G60" i="6"/>
  <c r="L59" i="6"/>
  <c r="A59" i="14" s="1"/>
  <c r="K59" i="6"/>
  <c r="J59" i="6"/>
  <c r="I59" i="6"/>
  <c r="H59" i="6"/>
  <c r="G59" i="6"/>
  <c r="L58" i="6"/>
  <c r="A58" i="14" s="1"/>
  <c r="K58" i="6"/>
  <c r="J58" i="6"/>
  <c r="I58" i="6"/>
  <c r="H58" i="6"/>
  <c r="G58" i="6"/>
  <c r="L57" i="6"/>
  <c r="A57" i="14" s="1"/>
  <c r="K57" i="6"/>
  <c r="J57" i="6"/>
  <c r="I57" i="6"/>
  <c r="H57" i="6"/>
  <c r="G57" i="6"/>
  <c r="L56" i="6"/>
  <c r="A56" i="14" s="1"/>
  <c r="K56" i="6"/>
  <c r="J56" i="6"/>
  <c r="I56" i="6"/>
  <c r="H56" i="6"/>
  <c r="G56" i="6"/>
  <c r="L55" i="6"/>
  <c r="A55" i="14" s="1"/>
  <c r="K55" i="6"/>
  <c r="J55" i="6"/>
  <c r="I55" i="6"/>
  <c r="H55" i="6"/>
  <c r="G55" i="6"/>
  <c r="L54" i="6"/>
  <c r="A54" i="14" s="1"/>
  <c r="K54" i="6"/>
  <c r="J54" i="6"/>
  <c r="I54" i="6"/>
  <c r="H54" i="6"/>
  <c r="G54" i="6"/>
  <c r="L53" i="6"/>
  <c r="A53" i="14" s="1"/>
  <c r="K53" i="6"/>
  <c r="J53" i="6"/>
  <c r="I53" i="6"/>
  <c r="H53" i="6"/>
  <c r="G53" i="6"/>
  <c r="L52" i="6"/>
  <c r="A52" i="14" s="1"/>
  <c r="K52" i="6"/>
  <c r="J52" i="6"/>
  <c r="I52" i="6"/>
  <c r="H52" i="6"/>
  <c r="G52" i="6"/>
  <c r="L51" i="6"/>
  <c r="A51" i="14" s="1"/>
  <c r="K51" i="6"/>
  <c r="J51" i="6"/>
  <c r="I51" i="6"/>
  <c r="H51" i="6"/>
  <c r="G51" i="6"/>
  <c r="L50" i="6"/>
  <c r="A50" i="14" s="1"/>
  <c r="K50" i="6"/>
  <c r="J50" i="6"/>
  <c r="I50" i="6"/>
  <c r="H50" i="6"/>
  <c r="G50" i="6"/>
  <c r="L49" i="6"/>
  <c r="A49" i="14" s="1"/>
  <c r="K49" i="6"/>
  <c r="J49" i="6"/>
  <c r="I49" i="6"/>
  <c r="H49" i="6"/>
  <c r="G49" i="6"/>
  <c r="L48" i="6"/>
  <c r="A48" i="14" s="1"/>
  <c r="K48" i="6"/>
  <c r="J48" i="6"/>
  <c r="I48" i="6"/>
  <c r="H48" i="6"/>
  <c r="G48" i="6"/>
  <c r="L47" i="6"/>
  <c r="A47" i="14" s="1"/>
  <c r="K47" i="6"/>
  <c r="J47" i="6"/>
  <c r="I47" i="6"/>
  <c r="H47" i="6"/>
  <c r="G47" i="6"/>
  <c r="L46" i="6"/>
  <c r="A46" i="14" s="1"/>
  <c r="K46" i="6"/>
  <c r="J46" i="6"/>
  <c r="I46" i="6"/>
  <c r="H46" i="6"/>
  <c r="G46" i="6"/>
  <c r="L45" i="6"/>
  <c r="A45" i="14" s="1"/>
  <c r="K45" i="6"/>
  <c r="J45" i="6"/>
  <c r="I45" i="6"/>
  <c r="H45" i="6"/>
  <c r="G45" i="6"/>
  <c r="L44" i="6"/>
  <c r="A44" i="14" s="1"/>
  <c r="K44" i="6"/>
  <c r="J44" i="6"/>
  <c r="I44" i="6"/>
  <c r="H44" i="6"/>
  <c r="G44" i="6"/>
  <c r="L43" i="6"/>
  <c r="A43" i="14" s="1"/>
  <c r="K43" i="6"/>
  <c r="J43" i="6"/>
  <c r="I43" i="6"/>
  <c r="H43" i="6"/>
  <c r="G43" i="6"/>
  <c r="L42" i="6"/>
  <c r="A42" i="14" s="1"/>
  <c r="K42" i="6"/>
  <c r="J42" i="6"/>
  <c r="I42" i="6"/>
  <c r="H42" i="6"/>
  <c r="G42" i="6"/>
  <c r="L41" i="6"/>
  <c r="A41" i="14" s="1"/>
  <c r="K41" i="6"/>
  <c r="J41" i="6"/>
  <c r="I41" i="6"/>
  <c r="H41" i="6"/>
  <c r="G41" i="6"/>
  <c r="L40" i="6"/>
  <c r="A40" i="14" s="1"/>
  <c r="K40" i="6"/>
  <c r="J40" i="6"/>
  <c r="I40" i="6"/>
  <c r="H40" i="6"/>
  <c r="G40" i="6"/>
  <c r="L39" i="6"/>
  <c r="A39" i="14" s="1"/>
  <c r="K39" i="6"/>
  <c r="J39" i="6"/>
  <c r="I39" i="6"/>
  <c r="H39" i="6"/>
  <c r="G39" i="6"/>
  <c r="L38" i="6"/>
  <c r="A38" i="14" s="1"/>
  <c r="K38" i="6"/>
  <c r="J38" i="6"/>
  <c r="I38" i="6"/>
  <c r="H38" i="6"/>
  <c r="G38" i="6"/>
  <c r="L37" i="6"/>
  <c r="A37" i="14" s="1"/>
  <c r="K37" i="6"/>
  <c r="J37" i="6"/>
  <c r="I37" i="6"/>
  <c r="H37" i="6"/>
  <c r="G37" i="6"/>
  <c r="L36" i="6"/>
  <c r="A36" i="14" s="1"/>
  <c r="K36" i="6"/>
  <c r="J36" i="6"/>
  <c r="I36" i="6"/>
  <c r="H36" i="6"/>
  <c r="G36" i="6"/>
  <c r="L35" i="6"/>
  <c r="A35" i="14" s="1"/>
  <c r="K35" i="6"/>
  <c r="J35" i="6"/>
  <c r="I35" i="6"/>
  <c r="H35" i="6"/>
  <c r="G35" i="6"/>
  <c r="L34" i="6"/>
  <c r="A34" i="14" s="1"/>
  <c r="K34" i="6"/>
  <c r="J34" i="6"/>
  <c r="I34" i="6"/>
  <c r="H34" i="6"/>
  <c r="G34" i="6"/>
  <c r="L33" i="6"/>
  <c r="A33" i="14" s="1"/>
  <c r="K33" i="6"/>
  <c r="J33" i="6"/>
  <c r="I33" i="6"/>
  <c r="H33" i="6"/>
  <c r="G33" i="6"/>
  <c r="L32" i="6"/>
  <c r="A32" i="14" s="1"/>
  <c r="K32" i="6"/>
  <c r="J32" i="6"/>
  <c r="I32" i="6"/>
  <c r="H32" i="6"/>
  <c r="G32" i="6"/>
  <c r="L31" i="6"/>
  <c r="A31" i="14" s="1"/>
  <c r="K31" i="6"/>
  <c r="J31" i="6"/>
  <c r="I31" i="6"/>
  <c r="H31" i="6"/>
  <c r="G31" i="6"/>
  <c r="L30" i="6"/>
  <c r="A30" i="14" s="1"/>
  <c r="K30" i="6"/>
  <c r="J30" i="6"/>
  <c r="I30" i="6"/>
  <c r="H30" i="6"/>
  <c r="G30" i="6"/>
  <c r="L29" i="6"/>
  <c r="A29" i="14" s="1"/>
  <c r="K29" i="6"/>
  <c r="J29" i="6"/>
  <c r="I29" i="6"/>
  <c r="H29" i="6"/>
  <c r="G29" i="6"/>
  <c r="L28" i="6"/>
  <c r="A28" i="14" s="1"/>
  <c r="K28" i="6"/>
  <c r="J28" i="6"/>
  <c r="I28" i="6"/>
  <c r="H28" i="6"/>
  <c r="G28" i="6"/>
  <c r="L27" i="6"/>
  <c r="A27" i="14" s="1"/>
  <c r="K27" i="6"/>
  <c r="J27" i="6"/>
  <c r="I27" i="6"/>
  <c r="H27" i="6"/>
  <c r="G27" i="6"/>
  <c r="L26" i="6"/>
  <c r="A26" i="14" s="1"/>
  <c r="K26" i="6"/>
  <c r="J26" i="6"/>
  <c r="I26" i="6"/>
  <c r="H26" i="6"/>
  <c r="G26" i="6"/>
  <c r="L25" i="6"/>
  <c r="A25" i="14" s="1"/>
  <c r="K25" i="6"/>
  <c r="J25" i="6"/>
  <c r="I25" i="6"/>
  <c r="H25" i="6"/>
  <c r="G25" i="6"/>
  <c r="L24" i="6"/>
  <c r="A24" i="14" s="1"/>
  <c r="K24" i="6"/>
  <c r="J24" i="6"/>
  <c r="I24" i="6"/>
  <c r="H24" i="6"/>
  <c r="G24" i="6"/>
  <c r="L23" i="6"/>
  <c r="A23" i="14" s="1"/>
  <c r="K23" i="6"/>
  <c r="J23" i="6"/>
  <c r="I23" i="6"/>
  <c r="H23" i="6"/>
  <c r="G23" i="6"/>
  <c r="L22" i="6"/>
  <c r="A22" i="14" s="1"/>
  <c r="K22" i="6"/>
  <c r="J22" i="6"/>
  <c r="I22" i="6"/>
  <c r="H22" i="6"/>
  <c r="G22" i="6"/>
  <c r="L21" i="6"/>
  <c r="A21" i="14" s="1"/>
  <c r="K21" i="6"/>
  <c r="J21" i="6"/>
  <c r="I21" i="6"/>
  <c r="H21" i="6"/>
  <c r="G21" i="6"/>
  <c r="L20" i="6"/>
  <c r="A20" i="14" s="1"/>
  <c r="K20" i="6"/>
  <c r="J20" i="6"/>
  <c r="I20" i="6"/>
  <c r="H20" i="6"/>
  <c r="G20" i="6"/>
  <c r="L19" i="6"/>
  <c r="A19" i="14" s="1"/>
  <c r="K19" i="6"/>
  <c r="J19" i="6"/>
  <c r="I19" i="6"/>
  <c r="H19" i="6"/>
  <c r="G19" i="6"/>
  <c r="L18" i="6"/>
  <c r="A18" i="14" s="1"/>
  <c r="K18" i="6"/>
  <c r="J18" i="6"/>
  <c r="I18" i="6"/>
  <c r="H18" i="6"/>
  <c r="G18" i="6"/>
  <c r="L17" i="6"/>
  <c r="A17" i="14" s="1"/>
  <c r="K17" i="6"/>
  <c r="J17" i="6"/>
  <c r="I17" i="6"/>
  <c r="H17" i="6"/>
  <c r="G17" i="6"/>
  <c r="L16" i="6"/>
  <c r="A16" i="14" s="1"/>
  <c r="K16" i="6"/>
  <c r="J16" i="6"/>
  <c r="I16" i="6"/>
  <c r="H16" i="6"/>
  <c r="G16" i="6"/>
  <c r="L15" i="6"/>
  <c r="A15" i="14" s="1"/>
  <c r="K15" i="6"/>
  <c r="J15" i="6"/>
  <c r="I15" i="6"/>
  <c r="H15" i="6"/>
  <c r="G15" i="6"/>
  <c r="L14" i="6"/>
  <c r="A14" i="14" s="1"/>
  <c r="K14" i="6"/>
  <c r="J14" i="6"/>
  <c r="I14" i="6"/>
  <c r="H14" i="6"/>
  <c r="G14" i="6"/>
  <c r="L13" i="6"/>
  <c r="A13" i="14" s="1"/>
  <c r="K13" i="6"/>
  <c r="J13" i="6"/>
  <c r="I13" i="6"/>
  <c r="H13" i="6"/>
  <c r="G13" i="6"/>
  <c r="L12" i="6"/>
  <c r="A12" i="14" s="1"/>
  <c r="K12" i="6"/>
  <c r="J12" i="6"/>
  <c r="I12" i="6"/>
  <c r="H12" i="6"/>
  <c r="G12" i="6"/>
  <c r="L11" i="6"/>
  <c r="A11" i="14" s="1"/>
  <c r="K11" i="6"/>
  <c r="J11" i="6"/>
  <c r="I11" i="6"/>
  <c r="H11" i="6"/>
  <c r="G11" i="6"/>
  <c r="L10" i="6"/>
  <c r="A10" i="14" s="1"/>
  <c r="K10" i="6"/>
  <c r="J10" i="6"/>
  <c r="I10" i="6"/>
  <c r="H10" i="6"/>
  <c r="G10" i="6"/>
  <c r="L9" i="6"/>
  <c r="A9" i="14" s="1"/>
  <c r="K9" i="6"/>
  <c r="J9" i="6"/>
  <c r="I9" i="6"/>
  <c r="H9" i="6"/>
  <c r="G9" i="6"/>
  <c r="L8" i="6"/>
  <c r="A8" i="14" s="1"/>
  <c r="K8" i="6"/>
  <c r="J8" i="6"/>
  <c r="I8" i="6"/>
  <c r="H8" i="6"/>
  <c r="G8" i="6"/>
  <c r="L7" i="6"/>
  <c r="A7" i="14" s="1"/>
  <c r="K7" i="6"/>
  <c r="J7" i="6"/>
  <c r="I7" i="6"/>
  <c r="H7" i="6"/>
  <c r="G7" i="6"/>
  <c r="L6" i="6"/>
  <c r="A6" i="14" s="1"/>
  <c r="K6" i="6"/>
  <c r="J6" i="6"/>
  <c r="I6" i="6"/>
  <c r="H6" i="6"/>
  <c r="G6" i="6"/>
  <c r="L5" i="6"/>
  <c r="A5" i="14" s="1"/>
  <c r="K5" i="6"/>
  <c r="J5" i="6"/>
  <c r="I5" i="6"/>
  <c r="H5" i="6"/>
  <c r="G5" i="6"/>
  <c r="L4" i="6"/>
  <c r="A4" i="14" s="1"/>
  <c r="K4" i="6"/>
  <c r="J4" i="6"/>
  <c r="I4" i="6"/>
  <c r="H4" i="6"/>
  <c r="G4" i="6"/>
  <c r="L3" i="6"/>
  <c r="A3" i="14" s="1"/>
  <c r="K3" i="6"/>
  <c r="J3" i="6"/>
  <c r="I3" i="6"/>
  <c r="H3" i="6"/>
  <c r="G3" i="6"/>
  <c r="F2" i="6"/>
  <c r="G2" i="6"/>
  <c r="H2" i="6"/>
  <c r="I2" i="6"/>
  <c r="J2" i="6"/>
  <c r="K2" i="6"/>
  <c r="L2" i="6"/>
  <c r="A2" i="14" s="1"/>
  <c r="F631" i="6"/>
  <c r="E631" i="6"/>
  <c r="D631" i="6"/>
  <c r="C631" i="6"/>
  <c r="F630" i="6"/>
  <c r="E630" i="6"/>
  <c r="D630" i="6"/>
  <c r="C630" i="6"/>
  <c r="F629" i="6"/>
  <c r="E629" i="6"/>
  <c r="D629" i="6"/>
  <c r="C629" i="6"/>
  <c r="F628" i="6"/>
  <c r="E628" i="6"/>
  <c r="D628" i="6"/>
  <c r="C628" i="6"/>
  <c r="F627" i="6"/>
  <c r="E627" i="6"/>
  <c r="D627" i="6"/>
  <c r="C627" i="6"/>
  <c r="F626" i="6"/>
  <c r="E626" i="6"/>
  <c r="D626" i="6"/>
  <c r="C626" i="6"/>
  <c r="F625" i="6"/>
  <c r="E625" i="6"/>
  <c r="D625" i="6"/>
  <c r="C625" i="6"/>
  <c r="F624" i="6"/>
  <c r="E624" i="6"/>
  <c r="D624" i="6"/>
  <c r="C624" i="6"/>
  <c r="F623" i="6"/>
  <c r="E623" i="6"/>
  <c r="D623" i="6"/>
  <c r="C623" i="6"/>
  <c r="F622" i="6"/>
  <c r="E622" i="6"/>
  <c r="D622" i="6"/>
  <c r="C622" i="6"/>
  <c r="F621" i="6"/>
  <c r="E621" i="6"/>
  <c r="D621" i="6"/>
  <c r="C621" i="6"/>
  <c r="F620" i="6"/>
  <c r="E620" i="6"/>
  <c r="D620" i="6"/>
  <c r="C620" i="6"/>
  <c r="F619" i="6"/>
  <c r="E619" i="6"/>
  <c r="D619" i="6"/>
  <c r="C619" i="6"/>
  <c r="F618" i="6"/>
  <c r="E618" i="6"/>
  <c r="D618" i="6"/>
  <c r="C618" i="6"/>
  <c r="F617" i="6"/>
  <c r="E617" i="6"/>
  <c r="D617" i="6"/>
  <c r="C617" i="6"/>
  <c r="F616" i="6"/>
  <c r="E616" i="6"/>
  <c r="D616" i="6"/>
  <c r="C616" i="6"/>
  <c r="F615" i="6"/>
  <c r="E615" i="6"/>
  <c r="D615" i="6"/>
  <c r="C615" i="6"/>
  <c r="F614" i="6"/>
  <c r="E614" i="6"/>
  <c r="D614" i="6"/>
  <c r="C614" i="6"/>
  <c r="F613" i="6"/>
  <c r="E613" i="6"/>
  <c r="D613" i="6"/>
  <c r="C613" i="6"/>
  <c r="F612" i="6"/>
  <c r="E612" i="6"/>
  <c r="D612" i="6"/>
  <c r="C612" i="6"/>
  <c r="F611" i="6"/>
  <c r="E611" i="6"/>
  <c r="D611" i="6"/>
  <c r="C611" i="6"/>
  <c r="F610" i="6"/>
  <c r="E610" i="6"/>
  <c r="D610" i="6"/>
  <c r="C610" i="6"/>
  <c r="F609" i="6"/>
  <c r="E609" i="6"/>
  <c r="D609" i="6"/>
  <c r="C609" i="6"/>
  <c r="F608" i="6"/>
  <c r="E608" i="6"/>
  <c r="D608" i="6"/>
  <c r="C608" i="6"/>
  <c r="F607" i="6"/>
  <c r="E607" i="6"/>
  <c r="D607" i="6"/>
  <c r="C607" i="6"/>
  <c r="F606" i="6"/>
  <c r="E606" i="6"/>
  <c r="D606" i="6"/>
  <c r="C606" i="6"/>
  <c r="F605" i="6"/>
  <c r="E605" i="6"/>
  <c r="D605" i="6"/>
  <c r="C605" i="6"/>
  <c r="F604" i="6"/>
  <c r="E604" i="6"/>
  <c r="D604" i="6"/>
  <c r="C604" i="6"/>
  <c r="F603" i="6"/>
  <c r="E603" i="6"/>
  <c r="D603" i="6"/>
  <c r="C603" i="6"/>
  <c r="F602" i="6"/>
  <c r="E602" i="6"/>
  <c r="D602" i="6"/>
  <c r="C602" i="6"/>
  <c r="F601" i="6"/>
  <c r="E601" i="6"/>
  <c r="D601" i="6"/>
  <c r="C601" i="6"/>
  <c r="F600" i="6"/>
  <c r="E600" i="6"/>
  <c r="D600" i="6"/>
  <c r="C600" i="6"/>
  <c r="F599" i="6"/>
  <c r="E599" i="6"/>
  <c r="D599" i="6"/>
  <c r="C599" i="6"/>
  <c r="F598" i="6"/>
  <c r="E598" i="6"/>
  <c r="D598" i="6"/>
  <c r="C598" i="6"/>
  <c r="F597" i="6"/>
  <c r="E597" i="6"/>
  <c r="D597" i="6"/>
  <c r="C597" i="6"/>
  <c r="F596" i="6"/>
  <c r="E596" i="6"/>
  <c r="D596" i="6"/>
  <c r="C596" i="6"/>
  <c r="F595" i="6"/>
  <c r="E595" i="6"/>
  <c r="D595" i="6"/>
  <c r="C595" i="6"/>
  <c r="F594" i="6"/>
  <c r="E594" i="6"/>
  <c r="D594" i="6"/>
  <c r="C594" i="6"/>
  <c r="F593" i="6"/>
  <c r="E593" i="6"/>
  <c r="D593" i="6"/>
  <c r="C593" i="6"/>
  <c r="F592" i="6"/>
  <c r="E592" i="6"/>
  <c r="D592" i="6"/>
  <c r="C592" i="6"/>
  <c r="F591" i="6"/>
  <c r="E591" i="6"/>
  <c r="D591" i="6"/>
  <c r="C591" i="6"/>
  <c r="F590" i="6"/>
  <c r="E590" i="6"/>
  <c r="D590" i="6"/>
  <c r="C590" i="6"/>
  <c r="F589" i="6"/>
  <c r="E589" i="6"/>
  <c r="D589" i="6"/>
  <c r="C589" i="6"/>
  <c r="F588" i="6"/>
  <c r="E588" i="6"/>
  <c r="D588" i="6"/>
  <c r="C588" i="6"/>
  <c r="F587" i="6"/>
  <c r="E587" i="6"/>
  <c r="D587" i="6"/>
  <c r="C587" i="6"/>
  <c r="F586" i="6"/>
  <c r="E586" i="6"/>
  <c r="D586" i="6"/>
  <c r="C586" i="6"/>
  <c r="F585" i="6"/>
  <c r="E585" i="6"/>
  <c r="D585" i="6"/>
  <c r="C585" i="6"/>
  <c r="F584" i="6"/>
  <c r="E584" i="6"/>
  <c r="D584" i="6"/>
  <c r="C584" i="6"/>
  <c r="F583" i="6"/>
  <c r="E583" i="6"/>
  <c r="D583" i="6"/>
  <c r="C583" i="6"/>
  <c r="F582" i="6"/>
  <c r="E582" i="6"/>
  <c r="D582" i="6"/>
  <c r="C582" i="6"/>
  <c r="F581" i="6"/>
  <c r="E581" i="6"/>
  <c r="D581" i="6"/>
  <c r="C581" i="6"/>
  <c r="F580" i="6"/>
  <c r="E580" i="6"/>
  <c r="D580" i="6"/>
  <c r="C580" i="6"/>
  <c r="F579" i="6"/>
  <c r="E579" i="6"/>
  <c r="D579" i="6"/>
  <c r="C579" i="6"/>
  <c r="F578" i="6"/>
  <c r="E578" i="6"/>
  <c r="D578" i="6"/>
  <c r="C578" i="6"/>
  <c r="F577" i="6"/>
  <c r="E577" i="6"/>
  <c r="D577" i="6"/>
  <c r="C577" i="6"/>
  <c r="F576" i="6"/>
  <c r="E576" i="6"/>
  <c r="D576" i="6"/>
  <c r="C576" i="6"/>
  <c r="F575" i="6"/>
  <c r="E575" i="6"/>
  <c r="D575" i="6"/>
  <c r="C575" i="6"/>
  <c r="F574" i="6"/>
  <c r="E574" i="6"/>
  <c r="D574" i="6"/>
  <c r="C574" i="6"/>
  <c r="F573" i="6"/>
  <c r="E573" i="6"/>
  <c r="D573" i="6"/>
  <c r="C573" i="6"/>
  <c r="F572" i="6"/>
  <c r="E572" i="6"/>
  <c r="D572" i="6"/>
  <c r="C572" i="6"/>
  <c r="F571" i="6"/>
  <c r="E571" i="6"/>
  <c r="D571" i="6"/>
  <c r="C571" i="6"/>
  <c r="F570" i="6"/>
  <c r="E570" i="6"/>
  <c r="D570" i="6"/>
  <c r="C570" i="6"/>
  <c r="F569" i="6"/>
  <c r="E569" i="6"/>
  <c r="D569" i="6"/>
  <c r="C569" i="6"/>
  <c r="F568" i="6"/>
  <c r="E568" i="6"/>
  <c r="D568" i="6"/>
  <c r="C568" i="6"/>
  <c r="F567" i="6"/>
  <c r="E567" i="6"/>
  <c r="D567" i="6"/>
  <c r="C567" i="6"/>
  <c r="F566" i="6"/>
  <c r="E566" i="6"/>
  <c r="D566" i="6"/>
  <c r="C566" i="6"/>
  <c r="F565" i="6"/>
  <c r="E565" i="6"/>
  <c r="D565" i="6"/>
  <c r="C565" i="6"/>
  <c r="F564" i="6"/>
  <c r="E564" i="6"/>
  <c r="D564" i="6"/>
  <c r="C564" i="6"/>
  <c r="F563" i="6"/>
  <c r="E563" i="6"/>
  <c r="D563" i="6"/>
  <c r="C563" i="6"/>
  <c r="F562" i="6"/>
  <c r="E562" i="6"/>
  <c r="D562" i="6"/>
  <c r="C562" i="6"/>
  <c r="F561" i="6"/>
  <c r="E561" i="6"/>
  <c r="D561" i="6"/>
  <c r="C561" i="6"/>
  <c r="F560" i="6"/>
  <c r="E560" i="6"/>
  <c r="D560" i="6"/>
  <c r="C560" i="6"/>
  <c r="F559" i="6"/>
  <c r="E559" i="6"/>
  <c r="D559" i="6"/>
  <c r="C559" i="6"/>
  <c r="F558" i="6"/>
  <c r="E558" i="6"/>
  <c r="D558" i="6"/>
  <c r="C558" i="6"/>
  <c r="F557" i="6"/>
  <c r="E557" i="6"/>
  <c r="D557" i="6"/>
  <c r="C557" i="6"/>
  <c r="F556" i="6"/>
  <c r="E556" i="6"/>
  <c r="D556" i="6"/>
  <c r="C556" i="6"/>
  <c r="F555" i="6"/>
  <c r="E555" i="6"/>
  <c r="D555" i="6"/>
  <c r="C555" i="6"/>
  <c r="F554" i="6"/>
  <c r="E554" i="6"/>
  <c r="D554" i="6"/>
  <c r="C554" i="6"/>
  <c r="F553" i="6"/>
  <c r="E553" i="6"/>
  <c r="D553" i="6"/>
  <c r="C553" i="6"/>
  <c r="F552" i="6"/>
  <c r="E552" i="6"/>
  <c r="D552" i="6"/>
  <c r="C552" i="6"/>
  <c r="F551" i="6"/>
  <c r="E551" i="6"/>
  <c r="D551" i="6"/>
  <c r="C551" i="6"/>
  <c r="F550" i="6"/>
  <c r="E550" i="6"/>
  <c r="D550" i="6"/>
  <c r="C550" i="6"/>
  <c r="F549" i="6"/>
  <c r="E549" i="6"/>
  <c r="D549" i="6"/>
  <c r="C549" i="6"/>
  <c r="F548" i="6"/>
  <c r="E548" i="6"/>
  <c r="D548" i="6"/>
  <c r="C548" i="6"/>
  <c r="F547" i="6"/>
  <c r="E547" i="6"/>
  <c r="D547" i="6"/>
  <c r="C547" i="6"/>
  <c r="F546" i="6"/>
  <c r="E546" i="6"/>
  <c r="D546" i="6"/>
  <c r="C546" i="6"/>
  <c r="F545" i="6"/>
  <c r="E545" i="6"/>
  <c r="D545" i="6"/>
  <c r="C545" i="6"/>
  <c r="F544" i="6"/>
  <c r="E544" i="6"/>
  <c r="D544" i="6"/>
  <c r="C544" i="6"/>
  <c r="F543" i="6"/>
  <c r="E543" i="6"/>
  <c r="D543" i="6"/>
  <c r="C543" i="6"/>
  <c r="F542" i="6"/>
  <c r="E542" i="6"/>
  <c r="D542" i="6"/>
  <c r="C542" i="6"/>
  <c r="F541" i="6"/>
  <c r="E541" i="6"/>
  <c r="D541" i="6"/>
  <c r="C541" i="6"/>
  <c r="F540" i="6"/>
  <c r="E540" i="6"/>
  <c r="D540" i="6"/>
  <c r="C540" i="6"/>
  <c r="F539" i="6"/>
  <c r="E539" i="6"/>
  <c r="D539" i="6"/>
  <c r="C539" i="6"/>
  <c r="F538" i="6"/>
  <c r="E538" i="6"/>
  <c r="D538" i="6"/>
  <c r="C538" i="6"/>
  <c r="F537" i="6"/>
  <c r="E537" i="6"/>
  <c r="D537" i="6"/>
  <c r="C537" i="6"/>
  <c r="F536" i="6"/>
  <c r="E536" i="6"/>
  <c r="D536" i="6"/>
  <c r="C536" i="6"/>
  <c r="F535" i="6"/>
  <c r="E535" i="6"/>
  <c r="D535" i="6"/>
  <c r="C535" i="6"/>
  <c r="F534" i="6"/>
  <c r="E534" i="6"/>
  <c r="D534" i="6"/>
  <c r="C534" i="6"/>
  <c r="F533" i="6"/>
  <c r="E533" i="6"/>
  <c r="D533" i="6"/>
  <c r="C533" i="6"/>
  <c r="F532" i="6"/>
  <c r="E532" i="6"/>
  <c r="D532" i="6"/>
  <c r="C532" i="6"/>
  <c r="F531" i="6"/>
  <c r="E531" i="6"/>
  <c r="D531" i="6"/>
  <c r="C531" i="6"/>
  <c r="F530" i="6"/>
  <c r="E530" i="6"/>
  <c r="D530" i="6"/>
  <c r="C530" i="6"/>
  <c r="F529" i="6"/>
  <c r="E529" i="6"/>
  <c r="D529" i="6"/>
  <c r="C529" i="6"/>
  <c r="F528" i="6"/>
  <c r="E528" i="6"/>
  <c r="D528" i="6"/>
  <c r="C528" i="6"/>
  <c r="F527" i="6"/>
  <c r="E527" i="6"/>
  <c r="D527" i="6"/>
  <c r="C527" i="6"/>
  <c r="F526" i="6"/>
  <c r="E526" i="6"/>
  <c r="D526" i="6"/>
  <c r="C526" i="6"/>
  <c r="F525" i="6"/>
  <c r="E525" i="6"/>
  <c r="D525" i="6"/>
  <c r="C525" i="6"/>
  <c r="F524" i="6"/>
  <c r="E524" i="6"/>
  <c r="D524" i="6"/>
  <c r="C524" i="6"/>
  <c r="F523" i="6"/>
  <c r="E523" i="6"/>
  <c r="D523" i="6"/>
  <c r="C523" i="6"/>
  <c r="F522" i="6"/>
  <c r="E522" i="6"/>
  <c r="D522" i="6"/>
  <c r="C522" i="6"/>
  <c r="F521" i="6"/>
  <c r="E521" i="6"/>
  <c r="D521" i="6"/>
  <c r="C521" i="6"/>
  <c r="F520" i="6"/>
  <c r="E520" i="6"/>
  <c r="D520" i="6"/>
  <c r="C520" i="6"/>
  <c r="F519" i="6"/>
  <c r="E519" i="6"/>
  <c r="D519" i="6"/>
  <c r="C519" i="6"/>
  <c r="F518" i="6"/>
  <c r="E518" i="6"/>
  <c r="D518" i="6"/>
  <c r="C518" i="6"/>
  <c r="F517" i="6"/>
  <c r="E517" i="6"/>
  <c r="D517" i="6"/>
  <c r="C517" i="6"/>
  <c r="F516" i="6"/>
  <c r="E516" i="6"/>
  <c r="D516" i="6"/>
  <c r="C516" i="6"/>
  <c r="F515" i="6"/>
  <c r="E515" i="6"/>
  <c r="D515" i="6"/>
  <c r="C515" i="6"/>
  <c r="F514" i="6"/>
  <c r="E514" i="6"/>
  <c r="D514" i="6"/>
  <c r="C514" i="6"/>
  <c r="F513" i="6"/>
  <c r="E513" i="6"/>
  <c r="D513" i="6"/>
  <c r="C513" i="6"/>
  <c r="F512" i="6"/>
  <c r="E512" i="6"/>
  <c r="D512" i="6"/>
  <c r="C512" i="6"/>
  <c r="F511" i="6"/>
  <c r="E511" i="6"/>
  <c r="D511" i="6"/>
  <c r="C511" i="6"/>
  <c r="F510" i="6"/>
  <c r="E510" i="6"/>
  <c r="D510" i="6"/>
  <c r="C510" i="6"/>
  <c r="F509" i="6"/>
  <c r="E509" i="6"/>
  <c r="D509" i="6"/>
  <c r="C509" i="6"/>
  <c r="F508" i="6"/>
  <c r="E508" i="6"/>
  <c r="D508" i="6"/>
  <c r="C508" i="6"/>
  <c r="F507" i="6"/>
  <c r="E507" i="6"/>
  <c r="D507" i="6"/>
  <c r="C507" i="6"/>
  <c r="F506" i="6"/>
  <c r="E506" i="6"/>
  <c r="D506" i="6"/>
  <c r="C506" i="6"/>
  <c r="F505" i="6"/>
  <c r="E505" i="6"/>
  <c r="D505" i="6"/>
  <c r="C505" i="6"/>
  <c r="F504" i="6"/>
  <c r="E504" i="6"/>
  <c r="D504" i="6"/>
  <c r="C504" i="6"/>
  <c r="F503" i="6"/>
  <c r="E503" i="6"/>
  <c r="D503" i="6"/>
  <c r="C503" i="6"/>
  <c r="F502" i="6"/>
  <c r="E502" i="6"/>
  <c r="D502" i="6"/>
  <c r="C502" i="6"/>
  <c r="F501" i="6"/>
  <c r="E501" i="6"/>
  <c r="D501" i="6"/>
  <c r="C501" i="6"/>
  <c r="F500" i="6"/>
  <c r="E500" i="6"/>
  <c r="D500" i="6"/>
  <c r="C500" i="6"/>
  <c r="F499" i="6"/>
  <c r="E499" i="6"/>
  <c r="D499" i="6"/>
  <c r="C499" i="6"/>
  <c r="F498" i="6"/>
  <c r="E498" i="6"/>
  <c r="D498" i="6"/>
  <c r="C498" i="6"/>
  <c r="F497" i="6"/>
  <c r="E497" i="6"/>
  <c r="D497" i="6"/>
  <c r="C497" i="6"/>
  <c r="F496" i="6"/>
  <c r="E496" i="6"/>
  <c r="D496" i="6"/>
  <c r="C496" i="6"/>
  <c r="F495" i="6"/>
  <c r="E495" i="6"/>
  <c r="D495" i="6"/>
  <c r="C495" i="6"/>
  <c r="F494" i="6"/>
  <c r="E494" i="6"/>
  <c r="D494" i="6"/>
  <c r="C494" i="6"/>
  <c r="F493" i="6"/>
  <c r="E493" i="6"/>
  <c r="D493" i="6"/>
  <c r="C493" i="6"/>
  <c r="F492" i="6"/>
  <c r="E492" i="6"/>
  <c r="D492" i="6"/>
  <c r="C492" i="6"/>
  <c r="F491" i="6"/>
  <c r="E491" i="6"/>
  <c r="D491" i="6"/>
  <c r="C491" i="6"/>
  <c r="F490" i="6"/>
  <c r="E490" i="6"/>
  <c r="D490" i="6"/>
  <c r="C490" i="6"/>
  <c r="F489" i="6"/>
  <c r="E489" i="6"/>
  <c r="D489" i="6"/>
  <c r="C489" i="6"/>
  <c r="F488" i="6"/>
  <c r="E488" i="6"/>
  <c r="D488" i="6"/>
  <c r="C488" i="6"/>
  <c r="F487" i="6"/>
  <c r="E487" i="6"/>
  <c r="D487" i="6"/>
  <c r="C487" i="6"/>
  <c r="F486" i="6"/>
  <c r="E486" i="6"/>
  <c r="D486" i="6"/>
  <c r="C486" i="6"/>
  <c r="F485" i="6"/>
  <c r="E485" i="6"/>
  <c r="D485" i="6"/>
  <c r="C485" i="6"/>
  <c r="F484" i="6"/>
  <c r="E484" i="6"/>
  <c r="D484" i="6"/>
  <c r="C484" i="6"/>
  <c r="F483" i="6"/>
  <c r="E483" i="6"/>
  <c r="D483" i="6"/>
  <c r="C483" i="6"/>
  <c r="F482" i="6"/>
  <c r="E482" i="6"/>
  <c r="D482" i="6"/>
  <c r="C482" i="6"/>
  <c r="F481" i="6"/>
  <c r="E481" i="6"/>
  <c r="D481" i="6"/>
  <c r="C481" i="6"/>
  <c r="F480" i="6"/>
  <c r="E480" i="6"/>
  <c r="D480" i="6"/>
  <c r="C480" i="6"/>
  <c r="F479" i="6"/>
  <c r="E479" i="6"/>
  <c r="D479" i="6"/>
  <c r="C479" i="6"/>
  <c r="F478" i="6"/>
  <c r="E478" i="6"/>
  <c r="D478" i="6"/>
  <c r="C478" i="6"/>
  <c r="F477" i="6"/>
  <c r="E477" i="6"/>
  <c r="D477" i="6"/>
  <c r="C477" i="6"/>
  <c r="F476" i="6"/>
  <c r="E476" i="6"/>
  <c r="D476" i="6"/>
  <c r="C476" i="6"/>
  <c r="F475" i="6"/>
  <c r="E475" i="6"/>
  <c r="D475" i="6"/>
  <c r="C475" i="6"/>
  <c r="F474" i="6"/>
  <c r="E474" i="6"/>
  <c r="D474" i="6"/>
  <c r="C474" i="6"/>
  <c r="F473" i="6"/>
  <c r="E473" i="6"/>
  <c r="D473" i="6"/>
  <c r="C473" i="6"/>
  <c r="F472" i="6"/>
  <c r="E472" i="6"/>
  <c r="D472" i="6"/>
  <c r="C472" i="6"/>
  <c r="F471" i="6"/>
  <c r="E471" i="6"/>
  <c r="D471" i="6"/>
  <c r="C471" i="6"/>
  <c r="F470" i="6"/>
  <c r="E470" i="6"/>
  <c r="D470" i="6"/>
  <c r="C470" i="6"/>
  <c r="F469" i="6"/>
  <c r="E469" i="6"/>
  <c r="D469" i="6"/>
  <c r="C469" i="6"/>
  <c r="F468" i="6"/>
  <c r="E468" i="6"/>
  <c r="D468" i="6"/>
  <c r="C468" i="6"/>
  <c r="F467" i="6"/>
  <c r="E467" i="6"/>
  <c r="D467" i="6"/>
  <c r="C467" i="6"/>
  <c r="F466" i="6"/>
  <c r="E466" i="6"/>
  <c r="D466" i="6"/>
  <c r="C466" i="6"/>
  <c r="F465" i="6"/>
  <c r="E465" i="6"/>
  <c r="D465" i="6"/>
  <c r="C465" i="6"/>
  <c r="F464" i="6"/>
  <c r="E464" i="6"/>
  <c r="D464" i="6"/>
  <c r="C464" i="6"/>
  <c r="F463" i="6"/>
  <c r="E463" i="6"/>
  <c r="D463" i="6"/>
  <c r="C463" i="6"/>
  <c r="F462" i="6"/>
  <c r="E462" i="6"/>
  <c r="D462" i="6"/>
  <c r="C462" i="6"/>
  <c r="F461" i="6"/>
  <c r="E461" i="6"/>
  <c r="D461" i="6"/>
  <c r="C461" i="6"/>
  <c r="F460" i="6"/>
  <c r="E460" i="6"/>
  <c r="D460" i="6"/>
  <c r="C460" i="6"/>
  <c r="F459" i="6"/>
  <c r="E459" i="6"/>
  <c r="D459" i="6"/>
  <c r="C459" i="6"/>
  <c r="F458" i="6"/>
  <c r="E458" i="6"/>
  <c r="D458" i="6"/>
  <c r="C458" i="6"/>
  <c r="F457" i="6"/>
  <c r="E457" i="6"/>
  <c r="D457" i="6"/>
  <c r="C457" i="6"/>
  <c r="F456" i="6"/>
  <c r="E456" i="6"/>
  <c r="D456" i="6"/>
  <c r="C456" i="6"/>
  <c r="F455" i="6"/>
  <c r="E455" i="6"/>
  <c r="D455" i="6"/>
  <c r="C455" i="6"/>
  <c r="F454" i="6"/>
  <c r="E454" i="6"/>
  <c r="D454" i="6"/>
  <c r="C454" i="6"/>
  <c r="F453" i="6"/>
  <c r="E453" i="6"/>
  <c r="D453" i="6"/>
  <c r="C453" i="6"/>
  <c r="F452" i="6"/>
  <c r="E452" i="6"/>
  <c r="D452" i="6"/>
  <c r="C452" i="6"/>
  <c r="F451" i="6"/>
  <c r="E451" i="6"/>
  <c r="D451" i="6"/>
  <c r="C451" i="6"/>
  <c r="F450" i="6"/>
  <c r="E450" i="6"/>
  <c r="D450" i="6"/>
  <c r="C450" i="6"/>
  <c r="F449" i="6"/>
  <c r="E449" i="6"/>
  <c r="D449" i="6"/>
  <c r="C449" i="6"/>
  <c r="F448" i="6"/>
  <c r="E448" i="6"/>
  <c r="D448" i="6"/>
  <c r="C448" i="6"/>
  <c r="F447" i="6"/>
  <c r="E447" i="6"/>
  <c r="D447" i="6"/>
  <c r="C447" i="6"/>
  <c r="F446" i="6"/>
  <c r="E446" i="6"/>
  <c r="D446" i="6"/>
  <c r="C446" i="6"/>
  <c r="F445" i="6"/>
  <c r="E445" i="6"/>
  <c r="D445" i="6"/>
  <c r="C445" i="6"/>
  <c r="F444" i="6"/>
  <c r="E444" i="6"/>
  <c r="D444" i="6"/>
  <c r="C444" i="6"/>
  <c r="F443" i="6"/>
  <c r="E443" i="6"/>
  <c r="D443" i="6"/>
  <c r="C443" i="6"/>
  <c r="F442" i="6"/>
  <c r="E442" i="6"/>
  <c r="D442" i="6"/>
  <c r="C442" i="6"/>
  <c r="F441" i="6"/>
  <c r="E441" i="6"/>
  <c r="D441" i="6"/>
  <c r="C441" i="6"/>
  <c r="F440" i="6"/>
  <c r="E440" i="6"/>
  <c r="D440" i="6"/>
  <c r="C440" i="6"/>
  <c r="F439" i="6"/>
  <c r="E439" i="6"/>
  <c r="D439" i="6"/>
  <c r="C439" i="6"/>
  <c r="F438" i="6"/>
  <c r="E438" i="6"/>
  <c r="D438" i="6"/>
  <c r="C438" i="6"/>
  <c r="F437" i="6"/>
  <c r="E437" i="6"/>
  <c r="D437" i="6"/>
  <c r="C437" i="6"/>
  <c r="F436" i="6"/>
  <c r="E436" i="6"/>
  <c r="D436" i="6"/>
  <c r="C436" i="6"/>
  <c r="F435" i="6"/>
  <c r="E435" i="6"/>
  <c r="D435" i="6"/>
  <c r="C435" i="6"/>
  <c r="F434" i="6"/>
  <c r="E434" i="6"/>
  <c r="D434" i="6"/>
  <c r="C434" i="6"/>
  <c r="F433" i="6"/>
  <c r="E433" i="6"/>
  <c r="D433" i="6"/>
  <c r="C433" i="6"/>
  <c r="F432" i="6"/>
  <c r="E432" i="6"/>
  <c r="D432" i="6"/>
  <c r="C432" i="6"/>
  <c r="F431" i="6"/>
  <c r="E431" i="6"/>
  <c r="D431" i="6"/>
  <c r="C431" i="6"/>
  <c r="F430" i="6"/>
  <c r="E430" i="6"/>
  <c r="D430" i="6"/>
  <c r="C430" i="6"/>
  <c r="F429" i="6"/>
  <c r="E429" i="6"/>
  <c r="D429" i="6"/>
  <c r="C429" i="6"/>
  <c r="F428" i="6"/>
  <c r="E428" i="6"/>
  <c r="D428" i="6"/>
  <c r="C428" i="6"/>
  <c r="F427" i="6"/>
  <c r="E427" i="6"/>
  <c r="D427" i="6"/>
  <c r="C427" i="6"/>
  <c r="F426" i="6"/>
  <c r="E426" i="6"/>
  <c r="D426" i="6"/>
  <c r="C426" i="6"/>
  <c r="F425" i="6"/>
  <c r="E425" i="6"/>
  <c r="D425" i="6"/>
  <c r="C425" i="6"/>
  <c r="F424" i="6"/>
  <c r="E424" i="6"/>
  <c r="D424" i="6"/>
  <c r="C424" i="6"/>
  <c r="F423" i="6"/>
  <c r="E423" i="6"/>
  <c r="D423" i="6"/>
  <c r="C423" i="6"/>
  <c r="F422" i="6"/>
  <c r="E422" i="6"/>
  <c r="D422" i="6"/>
  <c r="C422" i="6"/>
  <c r="F421" i="6"/>
  <c r="E421" i="6"/>
  <c r="D421" i="6"/>
  <c r="C421" i="6"/>
  <c r="F420" i="6"/>
  <c r="E420" i="6"/>
  <c r="D420" i="6"/>
  <c r="C420" i="6"/>
  <c r="F419" i="6"/>
  <c r="E419" i="6"/>
  <c r="D419" i="6"/>
  <c r="C419" i="6"/>
  <c r="F418" i="6"/>
  <c r="E418" i="6"/>
  <c r="D418" i="6"/>
  <c r="C418" i="6"/>
  <c r="F417" i="6"/>
  <c r="E417" i="6"/>
  <c r="D417" i="6"/>
  <c r="C417" i="6"/>
  <c r="F416" i="6"/>
  <c r="E416" i="6"/>
  <c r="D416" i="6"/>
  <c r="C416" i="6"/>
  <c r="F415" i="6"/>
  <c r="E415" i="6"/>
  <c r="D415" i="6"/>
  <c r="C415" i="6"/>
  <c r="F414" i="6"/>
  <c r="E414" i="6"/>
  <c r="D414" i="6"/>
  <c r="C414" i="6"/>
  <c r="F413" i="6"/>
  <c r="E413" i="6"/>
  <c r="D413" i="6"/>
  <c r="C413" i="6"/>
  <c r="F412" i="6"/>
  <c r="E412" i="6"/>
  <c r="D412" i="6"/>
  <c r="C412" i="6"/>
  <c r="F411" i="6"/>
  <c r="E411" i="6"/>
  <c r="D411" i="6"/>
  <c r="C411" i="6"/>
  <c r="F410" i="6"/>
  <c r="E410" i="6"/>
  <c r="D410" i="6"/>
  <c r="C410" i="6"/>
  <c r="F409" i="6"/>
  <c r="E409" i="6"/>
  <c r="D409" i="6"/>
  <c r="C409" i="6"/>
  <c r="F408" i="6"/>
  <c r="E408" i="6"/>
  <c r="D408" i="6"/>
  <c r="C408" i="6"/>
  <c r="F407" i="6"/>
  <c r="E407" i="6"/>
  <c r="D407" i="6"/>
  <c r="C407" i="6"/>
  <c r="F406" i="6"/>
  <c r="E406" i="6"/>
  <c r="D406" i="6"/>
  <c r="C406" i="6"/>
  <c r="F405" i="6"/>
  <c r="E405" i="6"/>
  <c r="D405" i="6"/>
  <c r="C405" i="6"/>
  <c r="F404" i="6"/>
  <c r="E404" i="6"/>
  <c r="D404" i="6"/>
  <c r="C404" i="6"/>
  <c r="F403" i="6"/>
  <c r="E403" i="6"/>
  <c r="D403" i="6"/>
  <c r="C403" i="6"/>
  <c r="F402" i="6"/>
  <c r="E402" i="6"/>
  <c r="D402" i="6"/>
  <c r="C402" i="6"/>
  <c r="F401" i="6"/>
  <c r="E401" i="6"/>
  <c r="D401" i="6"/>
  <c r="C401" i="6"/>
  <c r="F400" i="6"/>
  <c r="E400" i="6"/>
  <c r="D400" i="6"/>
  <c r="C400" i="6"/>
  <c r="F399" i="6"/>
  <c r="E399" i="6"/>
  <c r="D399" i="6"/>
  <c r="C399" i="6"/>
  <c r="F398" i="6"/>
  <c r="E398" i="6"/>
  <c r="D398" i="6"/>
  <c r="C398" i="6"/>
  <c r="F397" i="6"/>
  <c r="E397" i="6"/>
  <c r="D397" i="6"/>
  <c r="C397" i="6"/>
  <c r="F396" i="6"/>
  <c r="E396" i="6"/>
  <c r="D396" i="6"/>
  <c r="C396" i="6"/>
  <c r="F395" i="6"/>
  <c r="E395" i="6"/>
  <c r="D395" i="6"/>
  <c r="C395" i="6"/>
  <c r="F394" i="6"/>
  <c r="E394" i="6"/>
  <c r="D394" i="6"/>
  <c r="C394" i="6"/>
  <c r="F393" i="6"/>
  <c r="E393" i="6"/>
  <c r="D393" i="6"/>
  <c r="C393" i="6"/>
  <c r="F392" i="6"/>
  <c r="E392" i="6"/>
  <c r="D392" i="6"/>
  <c r="C392" i="6"/>
  <c r="F391" i="6"/>
  <c r="E391" i="6"/>
  <c r="D391" i="6"/>
  <c r="C391" i="6"/>
  <c r="F390" i="6"/>
  <c r="E390" i="6"/>
  <c r="D390" i="6"/>
  <c r="C390" i="6"/>
  <c r="F389" i="6"/>
  <c r="E389" i="6"/>
  <c r="D389" i="6"/>
  <c r="C389" i="6"/>
  <c r="F388" i="6"/>
  <c r="E388" i="6"/>
  <c r="D388" i="6"/>
  <c r="C388" i="6"/>
  <c r="F387" i="6"/>
  <c r="E387" i="6"/>
  <c r="D387" i="6"/>
  <c r="C387" i="6"/>
  <c r="F386" i="6"/>
  <c r="E386" i="6"/>
  <c r="D386" i="6"/>
  <c r="C386" i="6"/>
  <c r="F385" i="6"/>
  <c r="E385" i="6"/>
  <c r="D385" i="6"/>
  <c r="C385" i="6"/>
  <c r="F384" i="6"/>
  <c r="E384" i="6"/>
  <c r="D384" i="6"/>
  <c r="C384" i="6"/>
  <c r="F383" i="6"/>
  <c r="E383" i="6"/>
  <c r="D383" i="6"/>
  <c r="C383" i="6"/>
  <c r="F382" i="6"/>
  <c r="E382" i="6"/>
  <c r="D382" i="6"/>
  <c r="C382" i="6"/>
  <c r="F381" i="6"/>
  <c r="E381" i="6"/>
  <c r="D381" i="6"/>
  <c r="C381" i="6"/>
  <c r="F380" i="6"/>
  <c r="E380" i="6"/>
  <c r="D380" i="6"/>
  <c r="C380" i="6"/>
  <c r="F379" i="6"/>
  <c r="E379" i="6"/>
  <c r="D379" i="6"/>
  <c r="C379" i="6"/>
  <c r="F378" i="6"/>
  <c r="E378" i="6"/>
  <c r="D378" i="6"/>
  <c r="C378" i="6"/>
  <c r="F377" i="6"/>
  <c r="E377" i="6"/>
  <c r="D377" i="6"/>
  <c r="C377" i="6"/>
  <c r="F376" i="6"/>
  <c r="E376" i="6"/>
  <c r="D376" i="6"/>
  <c r="C376" i="6"/>
  <c r="F375" i="6"/>
  <c r="E375" i="6"/>
  <c r="D375" i="6"/>
  <c r="C375" i="6"/>
  <c r="F374" i="6"/>
  <c r="E374" i="6"/>
  <c r="D374" i="6"/>
  <c r="C374" i="6"/>
  <c r="F373" i="6"/>
  <c r="E373" i="6"/>
  <c r="D373" i="6"/>
  <c r="C373" i="6"/>
  <c r="F372" i="6"/>
  <c r="E372" i="6"/>
  <c r="D372" i="6"/>
  <c r="C372" i="6"/>
  <c r="F371" i="6"/>
  <c r="E371" i="6"/>
  <c r="D371" i="6"/>
  <c r="C371" i="6"/>
  <c r="F370" i="6"/>
  <c r="E370" i="6"/>
  <c r="D370" i="6"/>
  <c r="C370" i="6"/>
  <c r="F369" i="6"/>
  <c r="E369" i="6"/>
  <c r="D369" i="6"/>
  <c r="C369" i="6"/>
  <c r="F368" i="6"/>
  <c r="E368" i="6"/>
  <c r="D368" i="6"/>
  <c r="C368" i="6"/>
  <c r="F367" i="6"/>
  <c r="E367" i="6"/>
  <c r="D367" i="6"/>
  <c r="C367" i="6"/>
  <c r="F366" i="6"/>
  <c r="E366" i="6"/>
  <c r="D366" i="6"/>
  <c r="C366" i="6"/>
  <c r="F365" i="6"/>
  <c r="E365" i="6"/>
  <c r="D365" i="6"/>
  <c r="C365" i="6"/>
  <c r="F364" i="6"/>
  <c r="E364" i="6"/>
  <c r="D364" i="6"/>
  <c r="C364" i="6"/>
  <c r="F363" i="6"/>
  <c r="E363" i="6"/>
  <c r="D363" i="6"/>
  <c r="C363" i="6"/>
  <c r="F362" i="6"/>
  <c r="E362" i="6"/>
  <c r="D362" i="6"/>
  <c r="C362" i="6"/>
  <c r="F361" i="6"/>
  <c r="E361" i="6"/>
  <c r="D361" i="6"/>
  <c r="C361" i="6"/>
  <c r="F360" i="6"/>
  <c r="E360" i="6"/>
  <c r="D360" i="6"/>
  <c r="C360" i="6"/>
  <c r="F359" i="6"/>
  <c r="E359" i="6"/>
  <c r="D359" i="6"/>
  <c r="C359" i="6"/>
  <c r="F358" i="6"/>
  <c r="E358" i="6"/>
  <c r="D358" i="6"/>
  <c r="C358" i="6"/>
  <c r="F357" i="6"/>
  <c r="E357" i="6"/>
  <c r="D357" i="6"/>
  <c r="C357" i="6"/>
  <c r="F356" i="6"/>
  <c r="E356" i="6"/>
  <c r="D356" i="6"/>
  <c r="C356" i="6"/>
  <c r="F355" i="6"/>
  <c r="E355" i="6"/>
  <c r="D355" i="6"/>
  <c r="C355" i="6"/>
  <c r="F354" i="6"/>
  <c r="E354" i="6"/>
  <c r="D354" i="6"/>
  <c r="C354" i="6"/>
  <c r="F353" i="6"/>
  <c r="E353" i="6"/>
  <c r="D353" i="6"/>
  <c r="C353" i="6"/>
  <c r="F352" i="6"/>
  <c r="E352" i="6"/>
  <c r="D352" i="6"/>
  <c r="C352" i="6"/>
  <c r="F351" i="6"/>
  <c r="E351" i="6"/>
  <c r="D351" i="6"/>
  <c r="C351" i="6"/>
  <c r="F350" i="6"/>
  <c r="E350" i="6"/>
  <c r="D350" i="6"/>
  <c r="C350" i="6"/>
  <c r="F349" i="6"/>
  <c r="E349" i="6"/>
  <c r="D349" i="6"/>
  <c r="C349" i="6"/>
  <c r="F348" i="6"/>
  <c r="E348" i="6"/>
  <c r="D348" i="6"/>
  <c r="C348" i="6"/>
  <c r="F347" i="6"/>
  <c r="E347" i="6"/>
  <c r="D347" i="6"/>
  <c r="C347" i="6"/>
  <c r="F346" i="6"/>
  <c r="E346" i="6"/>
  <c r="D346" i="6"/>
  <c r="C346" i="6"/>
  <c r="F345" i="6"/>
  <c r="E345" i="6"/>
  <c r="D345" i="6"/>
  <c r="C345" i="6"/>
  <c r="F344" i="6"/>
  <c r="E344" i="6"/>
  <c r="D344" i="6"/>
  <c r="C344" i="6"/>
  <c r="F343" i="6"/>
  <c r="E343" i="6"/>
  <c r="D343" i="6"/>
  <c r="C343" i="6"/>
  <c r="F342" i="6"/>
  <c r="E342" i="6"/>
  <c r="D342" i="6"/>
  <c r="C342" i="6"/>
  <c r="F341" i="6"/>
  <c r="E341" i="6"/>
  <c r="D341" i="6"/>
  <c r="C341" i="6"/>
  <c r="F340" i="6"/>
  <c r="E340" i="6"/>
  <c r="D340" i="6"/>
  <c r="C340" i="6"/>
  <c r="F339" i="6"/>
  <c r="E339" i="6"/>
  <c r="D339" i="6"/>
  <c r="C339" i="6"/>
  <c r="F338" i="6"/>
  <c r="E338" i="6"/>
  <c r="D338" i="6"/>
  <c r="C338" i="6"/>
  <c r="F337" i="6"/>
  <c r="E337" i="6"/>
  <c r="D337" i="6"/>
  <c r="C337" i="6"/>
  <c r="F336" i="6"/>
  <c r="E336" i="6"/>
  <c r="D336" i="6"/>
  <c r="C336" i="6"/>
  <c r="F335" i="6"/>
  <c r="E335" i="6"/>
  <c r="D335" i="6"/>
  <c r="C335" i="6"/>
  <c r="F334" i="6"/>
  <c r="E334" i="6"/>
  <c r="D334" i="6"/>
  <c r="C334" i="6"/>
  <c r="F333" i="6"/>
  <c r="E333" i="6"/>
  <c r="D333" i="6"/>
  <c r="C333" i="6"/>
  <c r="F332" i="6"/>
  <c r="E332" i="6"/>
  <c r="D332" i="6"/>
  <c r="C332" i="6"/>
  <c r="F331" i="6"/>
  <c r="E331" i="6"/>
  <c r="D331" i="6"/>
  <c r="C331" i="6"/>
  <c r="F330" i="6"/>
  <c r="E330" i="6"/>
  <c r="D330" i="6"/>
  <c r="C330" i="6"/>
  <c r="F329" i="6"/>
  <c r="E329" i="6"/>
  <c r="D329" i="6"/>
  <c r="C329" i="6"/>
  <c r="F328" i="6"/>
  <c r="E328" i="6"/>
  <c r="D328" i="6"/>
  <c r="C328" i="6"/>
  <c r="F327" i="6"/>
  <c r="E327" i="6"/>
  <c r="D327" i="6"/>
  <c r="C327" i="6"/>
  <c r="F326" i="6"/>
  <c r="E326" i="6"/>
  <c r="D326" i="6"/>
  <c r="C326" i="6"/>
  <c r="F325" i="6"/>
  <c r="E325" i="6"/>
  <c r="D325" i="6"/>
  <c r="C325" i="6"/>
  <c r="F324" i="6"/>
  <c r="E324" i="6"/>
  <c r="D324" i="6"/>
  <c r="C324" i="6"/>
  <c r="F323" i="6"/>
  <c r="E323" i="6"/>
  <c r="D323" i="6"/>
  <c r="C323" i="6"/>
  <c r="F322" i="6"/>
  <c r="E322" i="6"/>
  <c r="D322" i="6"/>
  <c r="C322" i="6"/>
  <c r="F321" i="6"/>
  <c r="E321" i="6"/>
  <c r="D321" i="6"/>
  <c r="C321" i="6"/>
  <c r="F320" i="6"/>
  <c r="E320" i="6"/>
  <c r="D320" i="6"/>
  <c r="C320" i="6"/>
  <c r="F319" i="6"/>
  <c r="E319" i="6"/>
  <c r="D319" i="6"/>
  <c r="C319" i="6"/>
  <c r="F318" i="6"/>
  <c r="E318" i="6"/>
  <c r="D318" i="6"/>
  <c r="C318" i="6"/>
  <c r="F317" i="6"/>
  <c r="E317" i="6"/>
  <c r="D317" i="6"/>
  <c r="C317" i="6"/>
  <c r="F316" i="6"/>
  <c r="E316" i="6"/>
  <c r="D316" i="6"/>
  <c r="C316" i="6"/>
  <c r="F315" i="6"/>
  <c r="E315" i="6"/>
  <c r="D315" i="6"/>
  <c r="C315" i="6"/>
  <c r="F314" i="6"/>
  <c r="E314" i="6"/>
  <c r="D314" i="6"/>
  <c r="C314" i="6"/>
  <c r="F313" i="6"/>
  <c r="E313" i="6"/>
  <c r="D313" i="6"/>
  <c r="C313" i="6"/>
  <c r="F312" i="6"/>
  <c r="E312" i="6"/>
  <c r="D312" i="6"/>
  <c r="C312" i="6"/>
  <c r="F311" i="6"/>
  <c r="E311" i="6"/>
  <c r="D311" i="6"/>
  <c r="C311" i="6"/>
  <c r="F310" i="6"/>
  <c r="E310" i="6"/>
  <c r="D310" i="6"/>
  <c r="C310" i="6"/>
  <c r="F309" i="6"/>
  <c r="E309" i="6"/>
  <c r="D309" i="6"/>
  <c r="C309" i="6"/>
  <c r="F308" i="6"/>
  <c r="E308" i="6"/>
  <c r="D308" i="6"/>
  <c r="C308" i="6"/>
  <c r="F307" i="6"/>
  <c r="E307" i="6"/>
  <c r="D307" i="6"/>
  <c r="C307" i="6"/>
  <c r="F306" i="6"/>
  <c r="E306" i="6"/>
  <c r="D306" i="6"/>
  <c r="C306" i="6"/>
  <c r="F305" i="6"/>
  <c r="E305" i="6"/>
  <c r="D305" i="6"/>
  <c r="C305" i="6"/>
  <c r="F304" i="6"/>
  <c r="E304" i="6"/>
  <c r="D304" i="6"/>
  <c r="C304" i="6"/>
  <c r="F303" i="6"/>
  <c r="E303" i="6"/>
  <c r="D303" i="6"/>
  <c r="C303" i="6"/>
  <c r="F302" i="6"/>
  <c r="E302" i="6"/>
  <c r="D302" i="6"/>
  <c r="C302" i="6"/>
  <c r="F301" i="6"/>
  <c r="E301" i="6"/>
  <c r="D301" i="6"/>
  <c r="C301" i="6"/>
  <c r="F300" i="6"/>
  <c r="E300" i="6"/>
  <c r="D300" i="6"/>
  <c r="C300" i="6"/>
  <c r="F299" i="6"/>
  <c r="E299" i="6"/>
  <c r="D299" i="6"/>
  <c r="C299" i="6"/>
  <c r="F298" i="6"/>
  <c r="E298" i="6"/>
  <c r="D298" i="6"/>
  <c r="C298" i="6"/>
  <c r="F297" i="6"/>
  <c r="E297" i="6"/>
  <c r="D297" i="6"/>
  <c r="C297" i="6"/>
  <c r="F296" i="6"/>
  <c r="E296" i="6"/>
  <c r="D296" i="6"/>
  <c r="C296" i="6"/>
  <c r="F295" i="6"/>
  <c r="E295" i="6"/>
  <c r="D295" i="6"/>
  <c r="C295" i="6"/>
  <c r="F294" i="6"/>
  <c r="E294" i="6"/>
  <c r="D294" i="6"/>
  <c r="C294" i="6"/>
  <c r="F293" i="6"/>
  <c r="E293" i="6"/>
  <c r="D293" i="6"/>
  <c r="C293" i="6"/>
  <c r="F292" i="6"/>
  <c r="E292" i="6"/>
  <c r="D292" i="6"/>
  <c r="C292" i="6"/>
  <c r="F291" i="6"/>
  <c r="E291" i="6"/>
  <c r="D291" i="6"/>
  <c r="C291" i="6"/>
  <c r="F290" i="6"/>
  <c r="E290" i="6"/>
  <c r="D290" i="6"/>
  <c r="C290" i="6"/>
  <c r="F289" i="6"/>
  <c r="E289" i="6"/>
  <c r="D289" i="6"/>
  <c r="C289" i="6"/>
  <c r="F288" i="6"/>
  <c r="E288" i="6"/>
  <c r="D288" i="6"/>
  <c r="C288" i="6"/>
  <c r="F287" i="6"/>
  <c r="E287" i="6"/>
  <c r="D287" i="6"/>
  <c r="C287" i="6"/>
  <c r="F286" i="6"/>
  <c r="E286" i="6"/>
  <c r="D286" i="6"/>
  <c r="C286" i="6"/>
  <c r="F285" i="6"/>
  <c r="E285" i="6"/>
  <c r="D285" i="6"/>
  <c r="C285" i="6"/>
  <c r="F284" i="6"/>
  <c r="E284" i="6"/>
  <c r="D284" i="6"/>
  <c r="C284" i="6"/>
  <c r="F283" i="6"/>
  <c r="E283" i="6"/>
  <c r="D283" i="6"/>
  <c r="C283" i="6"/>
  <c r="F282" i="6"/>
  <c r="E282" i="6"/>
  <c r="D282" i="6"/>
  <c r="C282" i="6"/>
  <c r="F281" i="6"/>
  <c r="E281" i="6"/>
  <c r="D281" i="6"/>
  <c r="C281" i="6"/>
  <c r="F280" i="6"/>
  <c r="E280" i="6"/>
  <c r="D280" i="6"/>
  <c r="C280" i="6"/>
  <c r="F279" i="6"/>
  <c r="E279" i="6"/>
  <c r="D279" i="6"/>
  <c r="C279" i="6"/>
  <c r="F278" i="6"/>
  <c r="E278" i="6"/>
  <c r="D278" i="6"/>
  <c r="C278" i="6"/>
  <c r="F277" i="6"/>
  <c r="E277" i="6"/>
  <c r="D277" i="6"/>
  <c r="C277" i="6"/>
  <c r="F276" i="6"/>
  <c r="E276" i="6"/>
  <c r="D276" i="6"/>
  <c r="C276" i="6"/>
  <c r="F275" i="6"/>
  <c r="E275" i="6"/>
  <c r="D275" i="6"/>
  <c r="C275" i="6"/>
  <c r="F274" i="6"/>
  <c r="E274" i="6"/>
  <c r="D274" i="6"/>
  <c r="C274" i="6"/>
  <c r="F273" i="6"/>
  <c r="E273" i="6"/>
  <c r="D273" i="6"/>
  <c r="C273" i="6"/>
  <c r="F272" i="6"/>
  <c r="E272" i="6"/>
  <c r="D272" i="6"/>
  <c r="C272" i="6"/>
  <c r="F271" i="6"/>
  <c r="E271" i="6"/>
  <c r="D271" i="6"/>
  <c r="C271" i="6"/>
  <c r="F270" i="6"/>
  <c r="E270" i="6"/>
  <c r="D270" i="6"/>
  <c r="C270" i="6"/>
  <c r="F269" i="6"/>
  <c r="E269" i="6"/>
  <c r="D269" i="6"/>
  <c r="C269" i="6"/>
  <c r="F268" i="6"/>
  <c r="E268" i="6"/>
  <c r="D268" i="6"/>
  <c r="C268" i="6"/>
  <c r="F267" i="6"/>
  <c r="E267" i="6"/>
  <c r="D267" i="6"/>
  <c r="C267" i="6"/>
  <c r="F266" i="6"/>
  <c r="E266" i="6"/>
  <c r="D266" i="6"/>
  <c r="C266" i="6"/>
  <c r="F265" i="6"/>
  <c r="E265" i="6"/>
  <c r="D265" i="6"/>
  <c r="C265" i="6"/>
  <c r="F264" i="6"/>
  <c r="E264" i="6"/>
  <c r="D264" i="6"/>
  <c r="C264" i="6"/>
  <c r="F263" i="6"/>
  <c r="E263" i="6"/>
  <c r="D263" i="6"/>
  <c r="C263" i="6"/>
  <c r="F262" i="6"/>
  <c r="E262" i="6"/>
  <c r="D262" i="6"/>
  <c r="C262" i="6"/>
  <c r="F261" i="6"/>
  <c r="E261" i="6"/>
  <c r="D261" i="6"/>
  <c r="C261" i="6"/>
  <c r="F260" i="6"/>
  <c r="E260" i="6"/>
  <c r="D260" i="6"/>
  <c r="C260" i="6"/>
  <c r="F259" i="6"/>
  <c r="E259" i="6"/>
  <c r="D259" i="6"/>
  <c r="C259" i="6"/>
  <c r="F258" i="6"/>
  <c r="E258" i="6"/>
  <c r="D258" i="6"/>
  <c r="C258" i="6"/>
  <c r="F257" i="6"/>
  <c r="E257" i="6"/>
  <c r="D257" i="6"/>
  <c r="C257" i="6"/>
  <c r="F256" i="6"/>
  <c r="E256" i="6"/>
  <c r="D256" i="6"/>
  <c r="C256" i="6"/>
  <c r="F255" i="6"/>
  <c r="E255" i="6"/>
  <c r="D255" i="6"/>
  <c r="C255" i="6"/>
  <c r="F254" i="6"/>
  <c r="E254" i="6"/>
  <c r="D254" i="6"/>
  <c r="C254" i="6"/>
  <c r="F253" i="6"/>
  <c r="E253" i="6"/>
  <c r="D253" i="6"/>
  <c r="C253" i="6"/>
  <c r="F252" i="6"/>
  <c r="E252" i="6"/>
  <c r="D252" i="6"/>
  <c r="C252" i="6"/>
  <c r="F251" i="6"/>
  <c r="E251" i="6"/>
  <c r="D251" i="6"/>
  <c r="C251" i="6"/>
  <c r="F250" i="6"/>
  <c r="E250" i="6"/>
  <c r="D250" i="6"/>
  <c r="C250" i="6"/>
  <c r="F249" i="6"/>
  <c r="E249" i="6"/>
  <c r="D249" i="6"/>
  <c r="C249" i="6"/>
  <c r="F248" i="6"/>
  <c r="E248" i="6"/>
  <c r="D248" i="6"/>
  <c r="C248" i="6"/>
  <c r="F247" i="6"/>
  <c r="E247" i="6"/>
  <c r="D247" i="6"/>
  <c r="C247" i="6"/>
  <c r="F246" i="6"/>
  <c r="E246" i="6"/>
  <c r="D246" i="6"/>
  <c r="C246" i="6"/>
  <c r="F245" i="6"/>
  <c r="E245" i="6"/>
  <c r="D245" i="6"/>
  <c r="C245" i="6"/>
  <c r="F244" i="6"/>
  <c r="E244" i="6"/>
  <c r="D244" i="6"/>
  <c r="C244" i="6"/>
  <c r="F243" i="6"/>
  <c r="E243" i="6"/>
  <c r="D243" i="6"/>
  <c r="C243" i="6"/>
  <c r="F242" i="6"/>
  <c r="E242" i="6"/>
  <c r="D242" i="6"/>
  <c r="C242" i="6"/>
  <c r="F241" i="6"/>
  <c r="E241" i="6"/>
  <c r="D241" i="6"/>
  <c r="C241" i="6"/>
  <c r="F240" i="6"/>
  <c r="E240" i="6"/>
  <c r="D240" i="6"/>
  <c r="C240" i="6"/>
  <c r="F239" i="6"/>
  <c r="E239" i="6"/>
  <c r="D239" i="6"/>
  <c r="C239" i="6"/>
  <c r="F238" i="6"/>
  <c r="E238" i="6"/>
  <c r="D238" i="6"/>
  <c r="C238" i="6"/>
  <c r="F237" i="6"/>
  <c r="E237" i="6"/>
  <c r="D237" i="6"/>
  <c r="C237" i="6"/>
  <c r="F236" i="6"/>
  <c r="E236" i="6"/>
  <c r="D236" i="6"/>
  <c r="C236" i="6"/>
  <c r="F235" i="6"/>
  <c r="E235" i="6"/>
  <c r="D235" i="6"/>
  <c r="C235" i="6"/>
  <c r="F234" i="6"/>
  <c r="E234" i="6"/>
  <c r="D234" i="6"/>
  <c r="C234" i="6"/>
  <c r="F233" i="6"/>
  <c r="E233" i="6"/>
  <c r="D233" i="6"/>
  <c r="C233" i="6"/>
  <c r="F232" i="6"/>
  <c r="E232" i="6"/>
  <c r="D232" i="6"/>
  <c r="C232" i="6"/>
  <c r="F231" i="6"/>
  <c r="E231" i="6"/>
  <c r="D231" i="6"/>
  <c r="C231" i="6"/>
  <c r="F230" i="6"/>
  <c r="E230" i="6"/>
  <c r="D230" i="6"/>
  <c r="C230" i="6"/>
  <c r="F229" i="6"/>
  <c r="E229" i="6"/>
  <c r="D229" i="6"/>
  <c r="C229" i="6"/>
  <c r="F228" i="6"/>
  <c r="E228" i="6"/>
  <c r="D228" i="6"/>
  <c r="C228" i="6"/>
  <c r="F227" i="6"/>
  <c r="E227" i="6"/>
  <c r="D227" i="6"/>
  <c r="C227" i="6"/>
  <c r="F226" i="6"/>
  <c r="E226" i="6"/>
  <c r="D226" i="6"/>
  <c r="C226" i="6"/>
  <c r="F225" i="6"/>
  <c r="E225" i="6"/>
  <c r="D225" i="6"/>
  <c r="C225" i="6"/>
  <c r="F224" i="6"/>
  <c r="E224" i="6"/>
  <c r="D224" i="6"/>
  <c r="C224" i="6"/>
  <c r="F223" i="6"/>
  <c r="E223" i="6"/>
  <c r="D223" i="6"/>
  <c r="C223" i="6"/>
  <c r="F222" i="6"/>
  <c r="E222" i="6"/>
  <c r="D222" i="6"/>
  <c r="C222" i="6"/>
  <c r="F221" i="6"/>
  <c r="E221" i="6"/>
  <c r="D221" i="6"/>
  <c r="C221" i="6"/>
  <c r="F220" i="6"/>
  <c r="E220" i="6"/>
  <c r="D220" i="6"/>
  <c r="C220" i="6"/>
  <c r="F219" i="6"/>
  <c r="E219" i="6"/>
  <c r="D219" i="6"/>
  <c r="C219" i="6"/>
  <c r="F218" i="6"/>
  <c r="E218" i="6"/>
  <c r="D218" i="6"/>
  <c r="C218" i="6"/>
  <c r="F217" i="6"/>
  <c r="E217" i="6"/>
  <c r="D217" i="6"/>
  <c r="C217" i="6"/>
  <c r="F216" i="6"/>
  <c r="E216" i="6"/>
  <c r="D216" i="6"/>
  <c r="C216" i="6"/>
  <c r="F215" i="6"/>
  <c r="E215" i="6"/>
  <c r="D215" i="6"/>
  <c r="C215" i="6"/>
  <c r="F214" i="6"/>
  <c r="E214" i="6"/>
  <c r="D214" i="6"/>
  <c r="C214" i="6"/>
  <c r="F213" i="6"/>
  <c r="E213" i="6"/>
  <c r="D213" i="6"/>
  <c r="C213" i="6"/>
  <c r="F212" i="6"/>
  <c r="E212" i="6"/>
  <c r="D212" i="6"/>
  <c r="C212" i="6"/>
  <c r="F211" i="6"/>
  <c r="E211" i="6"/>
  <c r="D211" i="6"/>
  <c r="C211" i="6"/>
  <c r="F210" i="6"/>
  <c r="E210" i="6"/>
  <c r="D210" i="6"/>
  <c r="C210" i="6"/>
  <c r="F209" i="6"/>
  <c r="E209" i="6"/>
  <c r="D209" i="6"/>
  <c r="C209" i="6"/>
  <c r="F208" i="6"/>
  <c r="E208" i="6"/>
  <c r="D208" i="6"/>
  <c r="C208" i="6"/>
  <c r="F207" i="6"/>
  <c r="E207" i="6"/>
  <c r="D207" i="6"/>
  <c r="C207" i="6"/>
  <c r="F206" i="6"/>
  <c r="E206" i="6"/>
  <c r="D206" i="6"/>
  <c r="C206" i="6"/>
  <c r="F205" i="6"/>
  <c r="E205" i="6"/>
  <c r="D205" i="6"/>
  <c r="C205" i="6"/>
  <c r="F204" i="6"/>
  <c r="E204" i="6"/>
  <c r="D204" i="6"/>
  <c r="C204" i="6"/>
  <c r="F203" i="6"/>
  <c r="E203" i="6"/>
  <c r="D203" i="6"/>
  <c r="C203" i="6"/>
  <c r="F202" i="6"/>
  <c r="E202" i="6"/>
  <c r="D202" i="6"/>
  <c r="C202" i="6"/>
  <c r="F201" i="6"/>
  <c r="E201" i="6"/>
  <c r="D201" i="6"/>
  <c r="C201" i="6"/>
  <c r="F200" i="6"/>
  <c r="E200" i="6"/>
  <c r="D200" i="6"/>
  <c r="C200" i="6"/>
  <c r="F199" i="6"/>
  <c r="E199" i="6"/>
  <c r="D199" i="6"/>
  <c r="C199" i="6"/>
  <c r="F198" i="6"/>
  <c r="E198" i="6"/>
  <c r="D198" i="6"/>
  <c r="C198" i="6"/>
  <c r="F197" i="6"/>
  <c r="E197" i="6"/>
  <c r="D197" i="6"/>
  <c r="C197" i="6"/>
  <c r="F196" i="6"/>
  <c r="E196" i="6"/>
  <c r="D196" i="6"/>
  <c r="C196" i="6"/>
  <c r="F195" i="6"/>
  <c r="E195" i="6"/>
  <c r="D195" i="6"/>
  <c r="C195" i="6"/>
  <c r="F194" i="6"/>
  <c r="E194" i="6"/>
  <c r="D194" i="6"/>
  <c r="C194" i="6"/>
  <c r="F193" i="6"/>
  <c r="E193" i="6"/>
  <c r="D193" i="6"/>
  <c r="C193" i="6"/>
  <c r="F192" i="6"/>
  <c r="E192" i="6"/>
  <c r="D192" i="6"/>
  <c r="C192" i="6"/>
  <c r="F191" i="6"/>
  <c r="E191" i="6"/>
  <c r="D191" i="6"/>
  <c r="C191" i="6"/>
  <c r="F190" i="6"/>
  <c r="E190" i="6"/>
  <c r="D190" i="6"/>
  <c r="C190" i="6"/>
  <c r="F189" i="6"/>
  <c r="E189" i="6"/>
  <c r="D189" i="6"/>
  <c r="C189" i="6"/>
  <c r="F188" i="6"/>
  <c r="E188" i="6"/>
  <c r="D188" i="6"/>
  <c r="C188" i="6"/>
  <c r="F187" i="6"/>
  <c r="E187" i="6"/>
  <c r="D187" i="6"/>
  <c r="C187" i="6"/>
  <c r="F186" i="6"/>
  <c r="E186" i="6"/>
  <c r="D186" i="6"/>
  <c r="C186" i="6"/>
  <c r="F185" i="6"/>
  <c r="E185" i="6"/>
  <c r="D185" i="6"/>
  <c r="C185" i="6"/>
  <c r="F184" i="6"/>
  <c r="E184" i="6"/>
  <c r="D184" i="6"/>
  <c r="C184" i="6"/>
  <c r="F183" i="6"/>
  <c r="E183" i="6"/>
  <c r="D183" i="6"/>
  <c r="C183" i="6"/>
  <c r="F182" i="6"/>
  <c r="E182" i="6"/>
  <c r="D182" i="6"/>
  <c r="C182" i="6"/>
  <c r="F181" i="6"/>
  <c r="E181" i="6"/>
  <c r="D181" i="6"/>
  <c r="C181" i="6"/>
  <c r="F180" i="6"/>
  <c r="E180" i="6"/>
  <c r="D180" i="6"/>
  <c r="C180" i="6"/>
  <c r="F179" i="6"/>
  <c r="E179" i="6"/>
  <c r="D179" i="6"/>
  <c r="C179" i="6"/>
  <c r="F178" i="6"/>
  <c r="E178" i="6"/>
  <c r="D178" i="6"/>
  <c r="C178" i="6"/>
  <c r="F177" i="6"/>
  <c r="E177" i="6"/>
  <c r="D177" i="6"/>
  <c r="C177" i="6"/>
  <c r="F176" i="6"/>
  <c r="E176" i="6"/>
  <c r="D176" i="6"/>
  <c r="C176" i="6"/>
  <c r="F175" i="6"/>
  <c r="E175" i="6"/>
  <c r="D175" i="6"/>
  <c r="C175" i="6"/>
  <c r="F174" i="6"/>
  <c r="E174" i="6"/>
  <c r="D174" i="6"/>
  <c r="C174" i="6"/>
  <c r="F173" i="6"/>
  <c r="E173" i="6"/>
  <c r="D173" i="6"/>
  <c r="C173" i="6"/>
  <c r="F172" i="6"/>
  <c r="E172" i="6"/>
  <c r="D172" i="6"/>
  <c r="C172" i="6"/>
  <c r="F171" i="6"/>
  <c r="E171" i="6"/>
  <c r="D171" i="6"/>
  <c r="C171" i="6"/>
  <c r="F170" i="6"/>
  <c r="E170" i="6"/>
  <c r="D170" i="6"/>
  <c r="C170" i="6"/>
  <c r="F169" i="6"/>
  <c r="E169" i="6"/>
  <c r="D169" i="6"/>
  <c r="C169" i="6"/>
  <c r="F168" i="6"/>
  <c r="E168" i="6"/>
  <c r="D168" i="6"/>
  <c r="C168" i="6"/>
  <c r="F167" i="6"/>
  <c r="E167" i="6"/>
  <c r="D167" i="6"/>
  <c r="C167" i="6"/>
  <c r="F166" i="6"/>
  <c r="E166" i="6"/>
  <c r="D166" i="6"/>
  <c r="C166" i="6"/>
  <c r="F165" i="6"/>
  <c r="E165" i="6"/>
  <c r="D165" i="6"/>
  <c r="C165" i="6"/>
  <c r="F164" i="6"/>
  <c r="E164" i="6"/>
  <c r="D164" i="6"/>
  <c r="C164" i="6"/>
  <c r="F163" i="6"/>
  <c r="E163" i="6"/>
  <c r="D163" i="6"/>
  <c r="C163" i="6"/>
  <c r="F162" i="6"/>
  <c r="E162" i="6"/>
  <c r="D162" i="6"/>
  <c r="C162" i="6"/>
  <c r="F161" i="6"/>
  <c r="E161" i="6"/>
  <c r="D161" i="6"/>
  <c r="C161" i="6"/>
  <c r="F160" i="6"/>
  <c r="E160" i="6"/>
  <c r="D160" i="6"/>
  <c r="C160" i="6"/>
  <c r="F159" i="6"/>
  <c r="E159" i="6"/>
  <c r="D159" i="6"/>
  <c r="C159" i="6"/>
  <c r="F158" i="6"/>
  <c r="E158" i="6"/>
  <c r="D158" i="6"/>
  <c r="C158" i="6"/>
  <c r="F157" i="6"/>
  <c r="E157" i="6"/>
  <c r="D157" i="6"/>
  <c r="C157" i="6"/>
  <c r="F156" i="6"/>
  <c r="E156" i="6"/>
  <c r="D156" i="6"/>
  <c r="C156" i="6"/>
  <c r="F155" i="6"/>
  <c r="E155" i="6"/>
  <c r="D155" i="6"/>
  <c r="C155" i="6"/>
  <c r="F154" i="6"/>
  <c r="E154" i="6"/>
  <c r="D154" i="6"/>
  <c r="C154" i="6"/>
  <c r="F153" i="6"/>
  <c r="E153" i="6"/>
  <c r="D153" i="6"/>
  <c r="C153" i="6"/>
  <c r="F152" i="6"/>
  <c r="E152" i="6"/>
  <c r="D152" i="6"/>
  <c r="C152" i="6"/>
  <c r="F151" i="6"/>
  <c r="E151" i="6"/>
  <c r="D151" i="6"/>
  <c r="C151" i="6"/>
  <c r="F150" i="6"/>
  <c r="E150" i="6"/>
  <c r="D150" i="6"/>
  <c r="C150" i="6"/>
  <c r="F149" i="6"/>
  <c r="E149" i="6"/>
  <c r="D149" i="6"/>
  <c r="C149" i="6"/>
  <c r="F148" i="6"/>
  <c r="E148" i="6"/>
  <c r="D148" i="6"/>
  <c r="C148" i="6"/>
  <c r="F147" i="6"/>
  <c r="E147" i="6"/>
  <c r="D147" i="6"/>
  <c r="C147" i="6"/>
  <c r="F146" i="6"/>
  <c r="E146" i="6"/>
  <c r="D146" i="6"/>
  <c r="C146" i="6"/>
  <c r="F145" i="6"/>
  <c r="E145" i="6"/>
  <c r="D145" i="6"/>
  <c r="C145" i="6"/>
  <c r="F144" i="6"/>
  <c r="E144" i="6"/>
  <c r="D144" i="6"/>
  <c r="C144" i="6"/>
  <c r="F143" i="6"/>
  <c r="E143" i="6"/>
  <c r="D143" i="6"/>
  <c r="C143" i="6"/>
  <c r="F142" i="6"/>
  <c r="E142" i="6"/>
  <c r="D142" i="6"/>
  <c r="C142" i="6"/>
  <c r="F141" i="6"/>
  <c r="E141" i="6"/>
  <c r="D141" i="6"/>
  <c r="C141" i="6"/>
  <c r="F140" i="6"/>
  <c r="E140" i="6"/>
  <c r="D140" i="6"/>
  <c r="C140" i="6"/>
  <c r="F139" i="6"/>
  <c r="E139" i="6"/>
  <c r="D139" i="6"/>
  <c r="C139" i="6"/>
  <c r="F138" i="6"/>
  <c r="E138" i="6"/>
  <c r="D138" i="6"/>
  <c r="C138" i="6"/>
  <c r="F137" i="6"/>
  <c r="E137" i="6"/>
  <c r="D137" i="6"/>
  <c r="C137" i="6"/>
  <c r="F136" i="6"/>
  <c r="E136" i="6"/>
  <c r="D136" i="6"/>
  <c r="C136" i="6"/>
  <c r="F135" i="6"/>
  <c r="E135" i="6"/>
  <c r="D135" i="6"/>
  <c r="C135" i="6"/>
  <c r="F134" i="6"/>
  <c r="E134" i="6"/>
  <c r="D134" i="6"/>
  <c r="C134" i="6"/>
  <c r="F133" i="6"/>
  <c r="E133" i="6"/>
  <c r="D133" i="6"/>
  <c r="C133" i="6"/>
  <c r="F132" i="6"/>
  <c r="E132" i="6"/>
  <c r="D132" i="6"/>
  <c r="C132" i="6"/>
  <c r="F131" i="6"/>
  <c r="E131" i="6"/>
  <c r="D131" i="6"/>
  <c r="C131" i="6"/>
  <c r="F130" i="6"/>
  <c r="E130" i="6"/>
  <c r="D130" i="6"/>
  <c r="C130" i="6"/>
  <c r="F129" i="6"/>
  <c r="E129" i="6"/>
  <c r="D129" i="6"/>
  <c r="C129" i="6"/>
  <c r="F128" i="6"/>
  <c r="E128" i="6"/>
  <c r="D128" i="6"/>
  <c r="C128" i="6"/>
  <c r="F127" i="6"/>
  <c r="E127" i="6"/>
  <c r="D127" i="6"/>
  <c r="C127" i="6"/>
  <c r="F126" i="6"/>
  <c r="E126" i="6"/>
  <c r="D126" i="6"/>
  <c r="C126" i="6"/>
  <c r="F125" i="6"/>
  <c r="E125" i="6"/>
  <c r="D125" i="6"/>
  <c r="C125" i="6"/>
  <c r="F124" i="6"/>
  <c r="E124" i="6"/>
  <c r="D124" i="6"/>
  <c r="C124" i="6"/>
  <c r="F123" i="6"/>
  <c r="E123" i="6"/>
  <c r="D123" i="6"/>
  <c r="C123" i="6"/>
  <c r="F122" i="6"/>
  <c r="E122" i="6"/>
  <c r="D122" i="6"/>
  <c r="C122" i="6"/>
  <c r="F121" i="6"/>
  <c r="E121" i="6"/>
  <c r="D121" i="6"/>
  <c r="C121" i="6"/>
  <c r="F120" i="6"/>
  <c r="E120" i="6"/>
  <c r="D120" i="6"/>
  <c r="C120" i="6"/>
  <c r="F119" i="6"/>
  <c r="E119" i="6"/>
  <c r="D119" i="6"/>
  <c r="C119" i="6"/>
  <c r="F118" i="6"/>
  <c r="E118" i="6"/>
  <c r="D118" i="6"/>
  <c r="C118" i="6"/>
  <c r="F117" i="6"/>
  <c r="E117" i="6"/>
  <c r="D117" i="6"/>
  <c r="C117" i="6"/>
  <c r="F116" i="6"/>
  <c r="E116" i="6"/>
  <c r="D116" i="6"/>
  <c r="C116" i="6"/>
  <c r="F115" i="6"/>
  <c r="E115" i="6"/>
  <c r="D115" i="6"/>
  <c r="C115" i="6"/>
  <c r="F114" i="6"/>
  <c r="E114" i="6"/>
  <c r="D114" i="6"/>
  <c r="C114" i="6"/>
  <c r="F113" i="6"/>
  <c r="E113" i="6"/>
  <c r="D113" i="6"/>
  <c r="C113" i="6"/>
  <c r="F112" i="6"/>
  <c r="E112" i="6"/>
  <c r="D112" i="6"/>
  <c r="C112" i="6"/>
  <c r="F111" i="6"/>
  <c r="E111" i="6"/>
  <c r="D111" i="6"/>
  <c r="C111" i="6"/>
  <c r="F110" i="6"/>
  <c r="E110" i="6"/>
  <c r="D110" i="6"/>
  <c r="C110" i="6"/>
  <c r="F109" i="6"/>
  <c r="E109" i="6"/>
  <c r="D109" i="6"/>
  <c r="C109" i="6"/>
  <c r="F108" i="6"/>
  <c r="E108" i="6"/>
  <c r="D108" i="6"/>
  <c r="C108" i="6"/>
  <c r="F107" i="6"/>
  <c r="E107" i="6"/>
  <c r="D107" i="6"/>
  <c r="C107" i="6"/>
  <c r="F106" i="6"/>
  <c r="E106" i="6"/>
  <c r="D106" i="6"/>
  <c r="C106" i="6"/>
  <c r="F105" i="6"/>
  <c r="E105" i="6"/>
  <c r="D105" i="6"/>
  <c r="C105" i="6"/>
  <c r="F104" i="6"/>
  <c r="E104" i="6"/>
  <c r="D104" i="6"/>
  <c r="C104" i="6"/>
  <c r="F103" i="6"/>
  <c r="E103" i="6"/>
  <c r="D103" i="6"/>
  <c r="C103" i="6"/>
  <c r="F102" i="6"/>
  <c r="E102" i="6"/>
  <c r="D102" i="6"/>
  <c r="C102" i="6"/>
  <c r="F101" i="6"/>
  <c r="E101" i="6"/>
  <c r="D101" i="6"/>
  <c r="C101" i="6"/>
  <c r="F100" i="6"/>
  <c r="E100" i="6"/>
  <c r="D100" i="6"/>
  <c r="C100" i="6"/>
  <c r="F99" i="6"/>
  <c r="E99" i="6"/>
  <c r="D99" i="6"/>
  <c r="C99" i="6"/>
  <c r="F98" i="6"/>
  <c r="E98" i="6"/>
  <c r="D98" i="6"/>
  <c r="C98" i="6"/>
  <c r="F97" i="6"/>
  <c r="E97" i="6"/>
  <c r="D97" i="6"/>
  <c r="C97" i="6"/>
  <c r="F96" i="6"/>
  <c r="E96" i="6"/>
  <c r="D96" i="6"/>
  <c r="C96" i="6"/>
  <c r="F95" i="6"/>
  <c r="E95" i="6"/>
  <c r="D95" i="6"/>
  <c r="C95" i="6"/>
  <c r="F94" i="6"/>
  <c r="E94" i="6"/>
  <c r="D94" i="6"/>
  <c r="C94" i="6"/>
  <c r="F93" i="6"/>
  <c r="E93" i="6"/>
  <c r="D93" i="6"/>
  <c r="C93" i="6"/>
  <c r="F92" i="6"/>
  <c r="E92" i="6"/>
  <c r="D92" i="6"/>
  <c r="C92" i="6"/>
  <c r="F91" i="6"/>
  <c r="E91" i="6"/>
  <c r="D91" i="6"/>
  <c r="C91" i="6"/>
  <c r="F90" i="6"/>
  <c r="E90" i="6"/>
  <c r="D90" i="6"/>
  <c r="C90" i="6"/>
  <c r="F89" i="6"/>
  <c r="E89" i="6"/>
  <c r="D89" i="6"/>
  <c r="C89" i="6"/>
  <c r="F88" i="6"/>
  <c r="E88" i="6"/>
  <c r="D88" i="6"/>
  <c r="C88" i="6"/>
  <c r="F87" i="6"/>
  <c r="E87" i="6"/>
  <c r="D87" i="6"/>
  <c r="C87" i="6"/>
  <c r="F86" i="6"/>
  <c r="E86" i="6"/>
  <c r="D86" i="6"/>
  <c r="C86" i="6"/>
  <c r="F85" i="6"/>
  <c r="E85" i="6"/>
  <c r="D85" i="6"/>
  <c r="C85" i="6"/>
  <c r="F84" i="6"/>
  <c r="E84" i="6"/>
  <c r="D84" i="6"/>
  <c r="C84" i="6"/>
  <c r="F83" i="6"/>
  <c r="E83" i="6"/>
  <c r="D83" i="6"/>
  <c r="C83" i="6"/>
  <c r="F82" i="6"/>
  <c r="E82" i="6"/>
  <c r="D82" i="6"/>
  <c r="C82" i="6"/>
  <c r="F81" i="6"/>
  <c r="E81" i="6"/>
  <c r="D81" i="6"/>
  <c r="C81" i="6"/>
  <c r="F80" i="6"/>
  <c r="E80" i="6"/>
  <c r="D80" i="6"/>
  <c r="C80" i="6"/>
  <c r="F79" i="6"/>
  <c r="E79" i="6"/>
  <c r="D79" i="6"/>
  <c r="C79" i="6"/>
  <c r="F78" i="6"/>
  <c r="E78" i="6"/>
  <c r="D78" i="6"/>
  <c r="C78" i="6"/>
  <c r="F77" i="6"/>
  <c r="E77" i="6"/>
  <c r="D77" i="6"/>
  <c r="C77" i="6"/>
  <c r="F76" i="6"/>
  <c r="E76" i="6"/>
  <c r="D76" i="6"/>
  <c r="C76" i="6"/>
  <c r="F75" i="6"/>
  <c r="E75" i="6"/>
  <c r="D75" i="6"/>
  <c r="C75" i="6"/>
  <c r="F74" i="6"/>
  <c r="E74" i="6"/>
  <c r="D74" i="6"/>
  <c r="C74" i="6"/>
  <c r="F73" i="6"/>
  <c r="E73" i="6"/>
  <c r="D73" i="6"/>
  <c r="C73" i="6"/>
  <c r="F72" i="6"/>
  <c r="E72" i="6"/>
  <c r="D72" i="6"/>
  <c r="C72" i="6"/>
  <c r="F71" i="6"/>
  <c r="E71" i="6"/>
  <c r="D71" i="6"/>
  <c r="C71" i="6"/>
  <c r="F70" i="6"/>
  <c r="E70" i="6"/>
  <c r="D70" i="6"/>
  <c r="C70" i="6"/>
  <c r="F69" i="6"/>
  <c r="E69" i="6"/>
  <c r="D69" i="6"/>
  <c r="C69" i="6"/>
  <c r="F68" i="6"/>
  <c r="E68" i="6"/>
  <c r="D68" i="6"/>
  <c r="C68" i="6"/>
  <c r="F67" i="6"/>
  <c r="E67" i="6"/>
  <c r="D67" i="6"/>
  <c r="C67" i="6"/>
  <c r="F66" i="6"/>
  <c r="E66" i="6"/>
  <c r="D66" i="6"/>
  <c r="C66" i="6"/>
  <c r="F65" i="6"/>
  <c r="E65" i="6"/>
  <c r="D65" i="6"/>
  <c r="C65" i="6"/>
  <c r="F64" i="6"/>
  <c r="E64" i="6"/>
  <c r="D64" i="6"/>
  <c r="C64" i="6"/>
  <c r="F63" i="6"/>
  <c r="E63" i="6"/>
  <c r="D63" i="6"/>
  <c r="C63" i="6"/>
  <c r="F62" i="6"/>
  <c r="E62" i="6"/>
  <c r="D62" i="6"/>
  <c r="C62" i="6"/>
  <c r="F61" i="6"/>
  <c r="E61" i="6"/>
  <c r="D61" i="6"/>
  <c r="C61" i="6"/>
  <c r="F60" i="6"/>
  <c r="E60" i="6"/>
  <c r="D60" i="6"/>
  <c r="C60" i="6"/>
  <c r="F59" i="6"/>
  <c r="E59" i="6"/>
  <c r="D59" i="6"/>
  <c r="C59" i="6"/>
  <c r="F58" i="6"/>
  <c r="E58" i="6"/>
  <c r="D58" i="6"/>
  <c r="C58" i="6"/>
  <c r="F57" i="6"/>
  <c r="E57" i="6"/>
  <c r="D57" i="6"/>
  <c r="C57" i="6"/>
  <c r="F56" i="6"/>
  <c r="E56" i="6"/>
  <c r="D56" i="6"/>
  <c r="C56" i="6"/>
  <c r="F55" i="6"/>
  <c r="E55" i="6"/>
  <c r="D55" i="6"/>
  <c r="C55" i="6"/>
  <c r="F54" i="6"/>
  <c r="E54" i="6"/>
  <c r="D54" i="6"/>
  <c r="C54" i="6"/>
  <c r="F53" i="6"/>
  <c r="E53" i="6"/>
  <c r="D53" i="6"/>
  <c r="C53" i="6"/>
  <c r="F52" i="6"/>
  <c r="E52" i="6"/>
  <c r="D52" i="6"/>
  <c r="C52" i="6"/>
  <c r="F51" i="6"/>
  <c r="E51" i="6"/>
  <c r="D51" i="6"/>
  <c r="C51" i="6"/>
  <c r="F50" i="6"/>
  <c r="E50" i="6"/>
  <c r="D50" i="6"/>
  <c r="C50" i="6"/>
  <c r="F49" i="6"/>
  <c r="E49" i="6"/>
  <c r="D49" i="6"/>
  <c r="C49" i="6"/>
  <c r="F48" i="6"/>
  <c r="E48" i="6"/>
  <c r="D48" i="6"/>
  <c r="C48" i="6"/>
  <c r="F47" i="6"/>
  <c r="E47" i="6"/>
  <c r="D47" i="6"/>
  <c r="C47" i="6"/>
  <c r="F46" i="6"/>
  <c r="E46" i="6"/>
  <c r="D46" i="6"/>
  <c r="C46" i="6"/>
  <c r="F45" i="6"/>
  <c r="E45" i="6"/>
  <c r="D45" i="6"/>
  <c r="C45" i="6"/>
  <c r="F44" i="6"/>
  <c r="E44" i="6"/>
  <c r="D44" i="6"/>
  <c r="C44" i="6"/>
  <c r="F43" i="6"/>
  <c r="E43" i="6"/>
  <c r="D43" i="6"/>
  <c r="C43" i="6"/>
  <c r="F42" i="6"/>
  <c r="E42" i="6"/>
  <c r="D42" i="6"/>
  <c r="C42" i="6"/>
  <c r="F41" i="6"/>
  <c r="E41" i="6"/>
  <c r="D41" i="6"/>
  <c r="C41" i="6"/>
  <c r="F40" i="6"/>
  <c r="E40" i="6"/>
  <c r="D40" i="6"/>
  <c r="C40" i="6"/>
  <c r="F39" i="6"/>
  <c r="E39" i="6"/>
  <c r="D39" i="6"/>
  <c r="C39" i="6"/>
  <c r="F38" i="6"/>
  <c r="E38" i="6"/>
  <c r="D38" i="6"/>
  <c r="C38" i="6"/>
  <c r="F37" i="6"/>
  <c r="E37" i="6"/>
  <c r="D37" i="6"/>
  <c r="C37" i="6"/>
  <c r="F36" i="6"/>
  <c r="E36" i="6"/>
  <c r="D36" i="6"/>
  <c r="C36" i="6"/>
  <c r="F35" i="6"/>
  <c r="E35" i="6"/>
  <c r="D35" i="6"/>
  <c r="C35" i="6"/>
  <c r="F34" i="6"/>
  <c r="E34" i="6"/>
  <c r="D34" i="6"/>
  <c r="C34" i="6"/>
  <c r="F33" i="6"/>
  <c r="E33" i="6"/>
  <c r="D33" i="6"/>
  <c r="C33" i="6"/>
  <c r="F32" i="6"/>
  <c r="E32" i="6"/>
  <c r="D32" i="6"/>
  <c r="C32" i="6"/>
  <c r="F31" i="6"/>
  <c r="E31" i="6"/>
  <c r="D31" i="6"/>
  <c r="C31" i="6"/>
  <c r="F30" i="6"/>
  <c r="E30" i="6"/>
  <c r="D30" i="6"/>
  <c r="C30" i="6"/>
  <c r="F29" i="6"/>
  <c r="E29" i="6"/>
  <c r="D29" i="6"/>
  <c r="C29" i="6"/>
  <c r="F28" i="6"/>
  <c r="E28" i="6"/>
  <c r="D28" i="6"/>
  <c r="C28" i="6"/>
  <c r="F27" i="6"/>
  <c r="E27" i="6"/>
  <c r="D27" i="6"/>
  <c r="C27" i="6"/>
  <c r="F26" i="6"/>
  <c r="E26" i="6"/>
  <c r="D26" i="6"/>
  <c r="C26" i="6"/>
  <c r="F25" i="6"/>
  <c r="E25" i="6"/>
  <c r="D25" i="6"/>
  <c r="C25" i="6"/>
  <c r="F24" i="6"/>
  <c r="E24" i="6"/>
  <c r="D24" i="6"/>
  <c r="C24" i="6"/>
  <c r="F23" i="6"/>
  <c r="E23" i="6"/>
  <c r="D23" i="6"/>
  <c r="C23" i="6"/>
  <c r="F22" i="6"/>
  <c r="E22" i="6"/>
  <c r="D22" i="6"/>
  <c r="C22" i="6"/>
  <c r="F21" i="6"/>
  <c r="E21" i="6"/>
  <c r="D21" i="6"/>
  <c r="C21" i="6"/>
  <c r="F20" i="6"/>
  <c r="E20" i="6"/>
  <c r="D20" i="6"/>
  <c r="C20" i="6"/>
  <c r="F19" i="6"/>
  <c r="E19" i="6"/>
  <c r="D19" i="6"/>
  <c r="C19" i="6"/>
  <c r="F18" i="6"/>
  <c r="E18" i="6"/>
  <c r="D18" i="6"/>
  <c r="C18" i="6"/>
  <c r="F17" i="6"/>
  <c r="E17" i="6"/>
  <c r="D17" i="6"/>
  <c r="C17" i="6"/>
  <c r="F16" i="6"/>
  <c r="E16" i="6"/>
  <c r="D16" i="6"/>
  <c r="C16" i="6"/>
  <c r="F15" i="6"/>
  <c r="E15" i="6"/>
  <c r="D15" i="6"/>
  <c r="C15" i="6"/>
  <c r="F14" i="6"/>
  <c r="E14" i="6"/>
  <c r="D14" i="6"/>
  <c r="C14" i="6"/>
  <c r="F13" i="6"/>
  <c r="E13" i="6"/>
  <c r="D13" i="6"/>
  <c r="C13" i="6"/>
  <c r="F12" i="6"/>
  <c r="E12" i="6"/>
  <c r="D12" i="6"/>
  <c r="C12" i="6"/>
  <c r="F11" i="6"/>
  <c r="E11" i="6"/>
  <c r="D11" i="6"/>
  <c r="C11" i="6"/>
  <c r="F10" i="6"/>
  <c r="E10" i="6"/>
  <c r="D10" i="6"/>
  <c r="C10" i="6"/>
  <c r="F9" i="6"/>
  <c r="E9" i="6"/>
  <c r="D9" i="6"/>
  <c r="C9" i="6"/>
  <c r="F8" i="6"/>
  <c r="E8" i="6"/>
  <c r="D8" i="6"/>
  <c r="C8" i="6"/>
  <c r="F7" i="6"/>
  <c r="E7" i="6"/>
  <c r="D7" i="6"/>
  <c r="C7" i="6"/>
  <c r="F6" i="6"/>
  <c r="E6" i="6"/>
  <c r="D6" i="6"/>
  <c r="C6" i="6"/>
  <c r="F5" i="6"/>
  <c r="E5" i="6"/>
  <c r="D5" i="6"/>
  <c r="C5" i="6"/>
  <c r="F4" i="6"/>
  <c r="E4" i="6"/>
  <c r="D4" i="6"/>
  <c r="C4" i="6"/>
  <c r="F3" i="6"/>
  <c r="E3" i="6"/>
  <c r="D3" i="6"/>
  <c r="C3" i="6"/>
  <c r="E2" i="6"/>
  <c r="D2" i="6"/>
  <c r="C2" i="6"/>
  <c r="A631" i="6"/>
  <c r="B631" i="14" s="1"/>
  <c r="A630" i="6"/>
  <c r="B630" i="14" s="1"/>
  <c r="A629" i="6"/>
  <c r="B629" i="14" s="1"/>
  <c r="A628" i="6"/>
  <c r="B628" i="14" s="1"/>
  <c r="A627" i="6"/>
  <c r="B627" i="14" s="1"/>
  <c r="A626" i="6"/>
  <c r="B626" i="14" s="1"/>
  <c r="A625" i="6"/>
  <c r="B625" i="14" s="1"/>
  <c r="A624" i="6"/>
  <c r="B624" i="14" s="1"/>
  <c r="A623" i="6"/>
  <c r="B623" i="14" s="1"/>
  <c r="A622" i="6"/>
  <c r="B622" i="14" s="1"/>
  <c r="A621" i="6"/>
  <c r="B621" i="14" s="1"/>
  <c r="A620" i="6"/>
  <c r="B620" i="14" s="1"/>
  <c r="A619" i="6"/>
  <c r="B619" i="14" s="1"/>
  <c r="A618" i="6"/>
  <c r="B618" i="14" s="1"/>
  <c r="A617" i="6"/>
  <c r="B617" i="14" s="1"/>
  <c r="A616" i="6"/>
  <c r="B616" i="14" s="1"/>
  <c r="A615" i="6"/>
  <c r="B615" i="14" s="1"/>
  <c r="A614" i="6"/>
  <c r="B614" i="14" s="1"/>
  <c r="A613" i="6"/>
  <c r="B613" i="14" s="1"/>
  <c r="A612" i="6"/>
  <c r="B612" i="14" s="1"/>
  <c r="A611" i="6"/>
  <c r="B611" i="14" s="1"/>
  <c r="A610" i="6"/>
  <c r="B610" i="14" s="1"/>
  <c r="A609" i="6"/>
  <c r="B609" i="14" s="1"/>
  <c r="A608" i="6"/>
  <c r="B608" i="14" s="1"/>
  <c r="A607" i="6"/>
  <c r="B607" i="14" s="1"/>
  <c r="A606" i="6"/>
  <c r="B606" i="14" s="1"/>
  <c r="A605" i="6"/>
  <c r="B605" i="14" s="1"/>
  <c r="A604" i="6"/>
  <c r="B604" i="14" s="1"/>
  <c r="A603" i="6"/>
  <c r="B603" i="14" s="1"/>
  <c r="A602" i="6"/>
  <c r="B602" i="14" s="1"/>
  <c r="A601" i="6"/>
  <c r="B601" i="14" s="1"/>
  <c r="A600" i="6"/>
  <c r="B600" i="14" s="1"/>
  <c r="A599" i="6"/>
  <c r="B599" i="14" s="1"/>
  <c r="A598" i="6"/>
  <c r="B598" i="14" s="1"/>
  <c r="A597" i="6"/>
  <c r="B597" i="14" s="1"/>
  <c r="A596" i="6"/>
  <c r="B596" i="14" s="1"/>
  <c r="A595" i="6"/>
  <c r="B595" i="14" s="1"/>
  <c r="A594" i="6"/>
  <c r="B594" i="14" s="1"/>
  <c r="A593" i="6"/>
  <c r="B593" i="14" s="1"/>
  <c r="A592" i="6"/>
  <c r="B592" i="14" s="1"/>
  <c r="A591" i="6"/>
  <c r="B591" i="14" s="1"/>
  <c r="A590" i="6"/>
  <c r="B590" i="14" s="1"/>
  <c r="A589" i="6"/>
  <c r="B589" i="14" s="1"/>
  <c r="A588" i="6"/>
  <c r="B588" i="14" s="1"/>
  <c r="A587" i="6"/>
  <c r="B587" i="14" s="1"/>
  <c r="A586" i="6"/>
  <c r="B586" i="14" s="1"/>
  <c r="A585" i="6"/>
  <c r="B585" i="14" s="1"/>
  <c r="A584" i="6"/>
  <c r="B584" i="14" s="1"/>
  <c r="A583" i="6"/>
  <c r="B583" i="14" s="1"/>
  <c r="A582" i="6"/>
  <c r="B582" i="14" s="1"/>
  <c r="A581" i="6"/>
  <c r="B581" i="14" s="1"/>
  <c r="A580" i="6"/>
  <c r="B580" i="14" s="1"/>
  <c r="A579" i="6"/>
  <c r="B579" i="14" s="1"/>
  <c r="A578" i="6"/>
  <c r="B578" i="14" s="1"/>
  <c r="A577" i="6"/>
  <c r="B577" i="14" s="1"/>
  <c r="A576" i="6"/>
  <c r="B576" i="14" s="1"/>
  <c r="A575" i="6"/>
  <c r="B575" i="14" s="1"/>
  <c r="A574" i="6"/>
  <c r="B574" i="14" s="1"/>
  <c r="A573" i="6"/>
  <c r="B573" i="14" s="1"/>
  <c r="A572" i="6"/>
  <c r="B572" i="14" s="1"/>
  <c r="A571" i="6"/>
  <c r="B571" i="14" s="1"/>
  <c r="A570" i="6"/>
  <c r="B570" i="14" s="1"/>
  <c r="A569" i="6"/>
  <c r="B569" i="14" s="1"/>
  <c r="A568" i="6"/>
  <c r="B568" i="14" s="1"/>
  <c r="A567" i="6"/>
  <c r="B567" i="14" s="1"/>
  <c r="A566" i="6"/>
  <c r="B566" i="14" s="1"/>
  <c r="A565" i="6"/>
  <c r="B565" i="14" s="1"/>
  <c r="A564" i="6"/>
  <c r="B564" i="14" s="1"/>
  <c r="A563" i="6"/>
  <c r="B563" i="14" s="1"/>
  <c r="A562" i="6"/>
  <c r="B562" i="14" s="1"/>
  <c r="A561" i="6"/>
  <c r="B561" i="14" s="1"/>
  <c r="A560" i="6"/>
  <c r="B560" i="14" s="1"/>
  <c r="A559" i="6"/>
  <c r="B559" i="14" s="1"/>
  <c r="A558" i="6"/>
  <c r="B558" i="14" s="1"/>
  <c r="A557" i="6"/>
  <c r="B557" i="14" s="1"/>
  <c r="A556" i="6"/>
  <c r="B556" i="14" s="1"/>
  <c r="A555" i="6"/>
  <c r="B555" i="14" s="1"/>
  <c r="A554" i="6"/>
  <c r="B554" i="14" s="1"/>
  <c r="A553" i="6"/>
  <c r="B553" i="14" s="1"/>
  <c r="A552" i="6"/>
  <c r="B552" i="14" s="1"/>
  <c r="A551" i="6"/>
  <c r="B551" i="14" s="1"/>
  <c r="A550" i="6"/>
  <c r="B550" i="14" s="1"/>
  <c r="A549" i="6"/>
  <c r="B549" i="14" s="1"/>
  <c r="A548" i="6"/>
  <c r="B548" i="14" s="1"/>
  <c r="A547" i="6"/>
  <c r="B547" i="14" s="1"/>
  <c r="A546" i="6"/>
  <c r="B546" i="14" s="1"/>
  <c r="A545" i="6"/>
  <c r="B545" i="14" s="1"/>
  <c r="A544" i="6"/>
  <c r="B544" i="14" s="1"/>
  <c r="A543" i="6"/>
  <c r="B543" i="14" s="1"/>
  <c r="A542" i="6"/>
  <c r="B542" i="14" s="1"/>
  <c r="A541" i="6"/>
  <c r="B541" i="14" s="1"/>
  <c r="A540" i="6"/>
  <c r="B540" i="14" s="1"/>
  <c r="A539" i="6"/>
  <c r="B539" i="14" s="1"/>
  <c r="A538" i="6"/>
  <c r="B538" i="14" s="1"/>
  <c r="A537" i="6"/>
  <c r="B537" i="14" s="1"/>
  <c r="A536" i="6"/>
  <c r="B536" i="14" s="1"/>
  <c r="A535" i="6"/>
  <c r="B535" i="14" s="1"/>
  <c r="A534" i="6"/>
  <c r="B534" i="14" s="1"/>
  <c r="A533" i="6"/>
  <c r="B533" i="14" s="1"/>
  <c r="A532" i="6"/>
  <c r="B532" i="14" s="1"/>
  <c r="A531" i="6"/>
  <c r="B531" i="14" s="1"/>
  <c r="A530" i="6"/>
  <c r="B530" i="14" s="1"/>
  <c r="A529" i="6"/>
  <c r="B529" i="14" s="1"/>
  <c r="A528" i="6"/>
  <c r="B528" i="14" s="1"/>
  <c r="A527" i="6"/>
  <c r="B527" i="14" s="1"/>
  <c r="A526" i="6"/>
  <c r="B526" i="14" s="1"/>
  <c r="A525" i="6"/>
  <c r="B525" i="14" s="1"/>
  <c r="A524" i="6"/>
  <c r="B524" i="14" s="1"/>
  <c r="A523" i="6"/>
  <c r="B523" i="14" s="1"/>
  <c r="A522" i="6"/>
  <c r="B522" i="14" s="1"/>
  <c r="A521" i="6"/>
  <c r="B521" i="14" s="1"/>
  <c r="A520" i="6"/>
  <c r="B520" i="14" s="1"/>
  <c r="A519" i="6"/>
  <c r="B519" i="14" s="1"/>
  <c r="A518" i="6"/>
  <c r="B518" i="14" s="1"/>
  <c r="A517" i="6"/>
  <c r="B517" i="14" s="1"/>
  <c r="A516" i="6"/>
  <c r="B516" i="14" s="1"/>
  <c r="A515" i="6"/>
  <c r="B515" i="14" s="1"/>
  <c r="A514" i="6"/>
  <c r="B514" i="14" s="1"/>
  <c r="A513" i="6"/>
  <c r="B513" i="14" s="1"/>
  <c r="A512" i="6"/>
  <c r="B512" i="14" s="1"/>
  <c r="A511" i="6"/>
  <c r="B511" i="14" s="1"/>
  <c r="A510" i="6"/>
  <c r="B510" i="14" s="1"/>
  <c r="A509" i="6"/>
  <c r="B509" i="14" s="1"/>
  <c r="A508" i="6"/>
  <c r="B508" i="14" s="1"/>
  <c r="A507" i="6"/>
  <c r="B507" i="14" s="1"/>
  <c r="A506" i="6"/>
  <c r="B506" i="14" s="1"/>
  <c r="A505" i="6"/>
  <c r="B505" i="14" s="1"/>
  <c r="A504" i="6"/>
  <c r="B504" i="14" s="1"/>
  <c r="A503" i="6"/>
  <c r="B503" i="14" s="1"/>
  <c r="A502" i="6"/>
  <c r="B502" i="14" s="1"/>
  <c r="A501" i="6"/>
  <c r="B501" i="14" s="1"/>
  <c r="A500" i="6"/>
  <c r="B500" i="14" s="1"/>
  <c r="A499" i="6"/>
  <c r="B499" i="14" s="1"/>
  <c r="A498" i="6"/>
  <c r="B498" i="14" s="1"/>
  <c r="A497" i="6"/>
  <c r="B497" i="14" s="1"/>
  <c r="A496" i="6"/>
  <c r="B496" i="14" s="1"/>
  <c r="A495" i="6"/>
  <c r="B495" i="14" s="1"/>
  <c r="A494" i="6"/>
  <c r="B494" i="14" s="1"/>
  <c r="A493" i="6"/>
  <c r="B493" i="14" s="1"/>
  <c r="A492" i="6"/>
  <c r="B492" i="14" s="1"/>
  <c r="A491" i="6"/>
  <c r="B491" i="14" s="1"/>
  <c r="A490" i="6"/>
  <c r="B490" i="14" s="1"/>
  <c r="A489" i="6"/>
  <c r="B489" i="14" s="1"/>
  <c r="A488" i="6"/>
  <c r="B488" i="14" s="1"/>
  <c r="A487" i="6"/>
  <c r="B487" i="14" s="1"/>
  <c r="A486" i="6"/>
  <c r="B486" i="14" s="1"/>
  <c r="A485" i="6"/>
  <c r="B485" i="14" s="1"/>
  <c r="A484" i="6"/>
  <c r="B484" i="14" s="1"/>
  <c r="A483" i="6"/>
  <c r="B483" i="14" s="1"/>
  <c r="A482" i="6"/>
  <c r="B482" i="14" s="1"/>
  <c r="A481" i="6"/>
  <c r="B481" i="14" s="1"/>
  <c r="A480" i="6"/>
  <c r="B480" i="14" s="1"/>
  <c r="A479" i="6"/>
  <c r="B479" i="14" s="1"/>
  <c r="A478" i="6"/>
  <c r="B478" i="14" s="1"/>
  <c r="A477" i="6"/>
  <c r="B477" i="14" s="1"/>
  <c r="A476" i="6"/>
  <c r="B476" i="14" s="1"/>
  <c r="A475" i="6"/>
  <c r="B475" i="14" s="1"/>
  <c r="A474" i="6"/>
  <c r="B474" i="14" s="1"/>
  <c r="A473" i="6"/>
  <c r="B473" i="14" s="1"/>
  <c r="A472" i="6"/>
  <c r="B472" i="14" s="1"/>
  <c r="A471" i="6"/>
  <c r="B471" i="14" s="1"/>
  <c r="A470" i="6"/>
  <c r="B470" i="14" s="1"/>
  <c r="A469" i="6"/>
  <c r="B469" i="14" s="1"/>
  <c r="A468" i="6"/>
  <c r="B468" i="14" s="1"/>
  <c r="A467" i="6"/>
  <c r="B467" i="14" s="1"/>
  <c r="A466" i="6"/>
  <c r="B466" i="14" s="1"/>
  <c r="A465" i="6"/>
  <c r="B465" i="14" s="1"/>
  <c r="A464" i="6"/>
  <c r="B464" i="14" s="1"/>
  <c r="A463" i="6"/>
  <c r="B463" i="14" s="1"/>
  <c r="A462" i="6"/>
  <c r="B462" i="14" s="1"/>
  <c r="A461" i="6"/>
  <c r="B461" i="14" s="1"/>
  <c r="A460" i="6"/>
  <c r="B460" i="14" s="1"/>
  <c r="A459" i="6"/>
  <c r="B459" i="14" s="1"/>
  <c r="A458" i="6"/>
  <c r="B458" i="14" s="1"/>
  <c r="A457" i="6"/>
  <c r="B457" i="14" s="1"/>
  <c r="A456" i="6"/>
  <c r="B456" i="14" s="1"/>
  <c r="A455" i="6"/>
  <c r="B455" i="14" s="1"/>
  <c r="A454" i="6"/>
  <c r="B454" i="14" s="1"/>
  <c r="A453" i="6"/>
  <c r="B453" i="14" s="1"/>
  <c r="A452" i="6"/>
  <c r="B452" i="14" s="1"/>
  <c r="A451" i="6"/>
  <c r="B451" i="14" s="1"/>
  <c r="A450" i="6"/>
  <c r="B450" i="14" s="1"/>
  <c r="A449" i="6"/>
  <c r="B449" i="14" s="1"/>
  <c r="A448" i="6"/>
  <c r="B448" i="14" s="1"/>
  <c r="A447" i="6"/>
  <c r="B447" i="14" s="1"/>
  <c r="A446" i="6"/>
  <c r="B446" i="14" s="1"/>
  <c r="A445" i="6"/>
  <c r="B445" i="14" s="1"/>
  <c r="A444" i="6"/>
  <c r="B444" i="14" s="1"/>
  <c r="A443" i="6"/>
  <c r="B443" i="14" s="1"/>
  <c r="A442" i="6"/>
  <c r="B442" i="14" s="1"/>
  <c r="A441" i="6"/>
  <c r="B441" i="14" s="1"/>
  <c r="A440" i="6"/>
  <c r="B440" i="14" s="1"/>
  <c r="A439" i="6"/>
  <c r="B439" i="14" s="1"/>
  <c r="A438" i="6"/>
  <c r="B438" i="14" s="1"/>
  <c r="A437" i="6"/>
  <c r="B437" i="14" s="1"/>
  <c r="A436" i="6"/>
  <c r="B436" i="14" s="1"/>
  <c r="A435" i="6"/>
  <c r="B435" i="14" s="1"/>
  <c r="A434" i="6"/>
  <c r="B434" i="14" s="1"/>
  <c r="A433" i="6"/>
  <c r="B433" i="14" s="1"/>
  <c r="A432" i="6"/>
  <c r="B432" i="14" s="1"/>
  <c r="A431" i="6"/>
  <c r="B431" i="14" s="1"/>
  <c r="A430" i="6"/>
  <c r="B430" i="14" s="1"/>
  <c r="A429" i="6"/>
  <c r="B429" i="14" s="1"/>
  <c r="A428" i="6"/>
  <c r="B428" i="14" s="1"/>
  <c r="A427" i="6"/>
  <c r="B427" i="14" s="1"/>
  <c r="A426" i="6"/>
  <c r="B426" i="14" s="1"/>
  <c r="A425" i="6"/>
  <c r="B425" i="14" s="1"/>
  <c r="A424" i="6"/>
  <c r="B424" i="14" s="1"/>
  <c r="A423" i="6"/>
  <c r="B423" i="14" s="1"/>
  <c r="A422" i="6"/>
  <c r="B422" i="14" s="1"/>
  <c r="A421" i="6"/>
  <c r="B421" i="14" s="1"/>
  <c r="A420" i="6"/>
  <c r="B420" i="14" s="1"/>
  <c r="A419" i="6"/>
  <c r="B419" i="14" s="1"/>
  <c r="A418" i="6"/>
  <c r="B418" i="14" s="1"/>
  <c r="A417" i="6"/>
  <c r="B417" i="14" s="1"/>
  <c r="A416" i="6"/>
  <c r="B416" i="14" s="1"/>
  <c r="A415" i="6"/>
  <c r="B415" i="14" s="1"/>
  <c r="A414" i="6"/>
  <c r="B414" i="14" s="1"/>
  <c r="A413" i="6"/>
  <c r="B413" i="14" s="1"/>
  <c r="A412" i="6"/>
  <c r="B412" i="14" s="1"/>
  <c r="A411" i="6"/>
  <c r="B411" i="14" s="1"/>
  <c r="A410" i="6"/>
  <c r="B410" i="14" s="1"/>
  <c r="A409" i="6"/>
  <c r="B409" i="14" s="1"/>
  <c r="A408" i="6"/>
  <c r="B408" i="14" s="1"/>
  <c r="A407" i="6"/>
  <c r="B407" i="14" s="1"/>
  <c r="A406" i="6"/>
  <c r="B406" i="14" s="1"/>
  <c r="A405" i="6"/>
  <c r="B405" i="14" s="1"/>
  <c r="A404" i="6"/>
  <c r="B404" i="14" s="1"/>
  <c r="A403" i="6"/>
  <c r="B403" i="14" s="1"/>
  <c r="A402" i="6"/>
  <c r="B402" i="14" s="1"/>
  <c r="A401" i="6"/>
  <c r="B401" i="14" s="1"/>
  <c r="A400" i="6"/>
  <c r="B400" i="14" s="1"/>
  <c r="A399" i="6"/>
  <c r="B399" i="14" s="1"/>
  <c r="A398" i="6"/>
  <c r="B398" i="14" s="1"/>
  <c r="A397" i="6"/>
  <c r="B397" i="14" s="1"/>
  <c r="A396" i="6"/>
  <c r="B396" i="14" s="1"/>
  <c r="A395" i="6"/>
  <c r="B395" i="14" s="1"/>
  <c r="A394" i="6"/>
  <c r="B394" i="14" s="1"/>
  <c r="A393" i="6"/>
  <c r="B393" i="14" s="1"/>
  <c r="A392" i="6"/>
  <c r="B392" i="14" s="1"/>
  <c r="A391" i="6"/>
  <c r="B391" i="14" s="1"/>
  <c r="A390" i="6"/>
  <c r="B390" i="14" s="1"/>
  <c r="A389" i="6"/>
  <c r="B389" i="14" s="1"/>
  <c r="A388" i="6"/>
  <c r="B388" i="14" s="1"/>
  <c r="A387" i="6"/>
  <c r="B387" i="14" s="1"/>
  <c r="A386" i="6"/>
  <c r="B386" i="14" s="1"/>
  <c r="A385" i="6"/>
  <c r="B385" i="14" s="1"/>
  <c r="A384" i="6"/>
  <c r="B384" i="14" s="1"/>
  <c r="A383" i="6"/>
  <c r="B383" i="14" s="1"/>
  <c r="A382" i="6"/>
  <c r="B382" i="14" s="1"/>
  <c r="A381" i="6"/>
  <c r="B381" i="14" s="1"/>
  <c r="A380" i="6"/>
  <c r="B380" i="14" s="1"/>
  <c r="A379" i="6"/>
  <c r="B379" i="14" s="1"/>
  <c r="A378" i="6"/>
  <c r="B378" i="14" s="1"/>
  <c r="A377" i="6"/>
  <c r="B377" i="14" s="1"/>
  <c r="A376" i="6"/>
  <c r="B376" i="14" s="1"/>
  <c r="A375" i="6"/>
  <c r="B375" i="14" s="1"/>
  <c r="A374" i="6"/>
  <c r="B374" i="14" s="1"/>
  <c r="A373" i="6"/>
  <c r="B373" i="14" s="1"/>
  <c r="A372" i="6"/>
  <c r="B372" i="14" s="1"/>
  <c r="A371" i="6"/>
  <c r="B371" i="14" s="1"/>
  <c r="A370" i="6"/>
  <c r="B370" i="14" s="1"/>
  <c r="A369" i="6"/>
  <c r="B369" i="14" s="1"/>
  <c r="A368" i="6"/>
  <c r="B368" i="14" s="1"/>
  <c r="A367" i="6"/>
  <c r="B367" i="14" s="1"/>
  <c r="A366" i="6"/>
  <c r="B366" i="14" s="1"/>
  <c r="A365" i="6"/>
  <c r="B365" i="14" s="1"/>
  <c r="A364" i="6"/>
  <c r="B364" i="14" s="1"/>
  <c r="A363" i="6"/>
  <c r="B363" i="14" s="1"/>
  <c r="A362" i="6"/>
  <c r="B362" i="14" s="1"/>
  <c r="A361" i="6"/>
  <c r="B361" i="14" s="1"/>
  <c r="A360" i="6"/>
  <c r="B360" i="14" s="1"/>
  <c r="A359" i="6"/>
  <c r="B359" i="14" s="1"/>
  <c r="A358" i="6"/>
  <c r="B358" i="14" s="1"/>
  <c r="A357" i="6"/>
  <c r="B357" i="14" s="1"/>
  <c r="A356" i="6"/>
  <c r="B356" i="14" s="1"/>
  <c r="A355" i="6"/>
  <c r="B355" i="14" s="1"/>
  <c r="A354" i="6"/>
  <c r="B354" i="14" s="1"/>
  <c r="A353" i="6"/>
  <c r="B353" i="14" s="1"/>
  <c r="A352" i="6"/>
  <c r="B352" i="14" s="1"/>
  <c r="A351" i="6"/>
  <c r="B351" i="14" s="1"/>
  <c r="A350" i="6"/>
  <c r="B350" i="14" s="1"/>
  <c r="A349" i="6"/>
  <c r="B349" i="14" s="1"/>
  <c r="A348" i="6"/>
  <c r="B348" i="14" s="1"/>
  <c r="A347" i="6"/>
  <c r="B347" i="14" s="1"/>
  <c r="A346" i="6"/>
  <c r="B346" i="14" s="1"/>
  <c r="A345" i="6"/>
  <c r="B345" i="14" s="1"/>
  <c r="A344" i="6"/>
  <c r="B344" i="14" s="1"/>
  <c r="A343" i="6"/>
  <c r="B343" i="14" s="1"/>
  <c r="A342" i="6"/>
  <c r="B342" i="14" s="1"/>
  <c r="A341" i="6"/>
  <c r="B341" i="14" s="1"/>
  <c r="A340" i="6"/>
  <c r="B340" i="14" s="1"/>
  <c r="A339" i="6"/>
  <c r="B339" i="14" s="1"/>
  <c r="A338" i="6"/>
  <c r="B338" i="14" s="1"/>
  <c r="A337" i="6"/>
  <c r="B337" i="14" s="1"/>
  <c r="A336" i="6"/>
  <c r="B336" i="14" s="1"/>
  <c r="A335" i="6"/>
  <c r="B335" i="14" s="1"/>
  <c r="A334" i="6"/>
  <c r="B334" i="14" s="1"/>
  <c r="A333" i="6"/>
  <c r="B333" i="14" s="1"/>
  <c r="A332" i="6"/>
  <c r="B332" i="14" s="1"/>
  <c r="A331" i="6"/>
  <c r="B331" i="14" s="1"/>
  <c r="A330" i="6"/>
  <c r="B330" i="14" s="1"/>
  <c r="A329" i="6"/>
  <c r="B329" i="14" s="1"/>
  <c r="A328" i="6"/>
  <c r="B328" i="14" s="1"/>
  <c r="A327" i="6"/>
  <c r="B327" i="14" s="1"/>
  <c r="A326" i="6"/>
  <c r="B326" i="14" s="1"/>
  <c r="A325" i="6"/>
  <c r="B325" i="14" s="1"/>
  <c r="A324" i="6"/>
  <c r="B324" i="14" s="1"/>
  <c r="A323" i="6"/>
  <c r="B323" i="14" s="1"/>
  <c r="A322" i="6"/>
  <c r="B322" i="14" s="1"/>
  <c r="A321" i="6"/>
  <c r="B321" i="14" s="1"/>
  <c r="A320" i="6"/>
  <c r="B320" i="14" s="1"/>
  <c r="A319" i="6"/>
  <c r="B319" i="14" s="1"/>
  <c r="A318" i="6"/>
  <c r="B318" i="14" s="1"/>
  <c r="A317" i="6"/>
  <c r="B317" i="14" s="1"/>
  <c r="A316" i="6"/>
  <c r="B316" i="14" s="1"/>
  <c r="A315" i="6"/>
  <c r="B315" i="14" s="1"/>
  <c r="A314" i="6"/>
  <c r="B314" i="14" s="1"/>
  <c r="A313" i="6"/>
  <c r="B313" i="14" s="1"/>
  <c r="A312" i="6"/>
  <c r="B312" i="14" s="1"/>
  <c r="A311" i="6"/>
  <c r="B311" i="14" s="1"/>
  <c r="A310" i="6"/>
  <c r="B310" i="14" s="1"/>
  <c r="A309" i="6"/>
  <c r="B309" i="14" s="1"/>
  <c r="A308" i="6"/>
  <c r="B308" i="14" s="1"/>
  <c r="A307" i="6"/>
  <c r="B307" i="14" s="1"/>
  <c r="A306" i="6"/>
  <c r="B306" i="14" s="1"/>
  <c r="A305" i="6"/>
  <c r="B305" i="14" s="1"/>
  <c r="A304" i="6"/>
  <c r="B304" i="14" s="1"/>
  <c r="A303" i="6"/>
  <c r="B303" i="14" s="1"/>
  <c r="A302" i="6"/>
  <c r="B302" i="14" s="1"/>
  <c r="A301" i="6"/>
  <c r="B301" i="14" s="1"/>
  <c r="A300" i="6"/>
  <c r="B300" i="14" s="1"/>
  <c r="A299" i="6"/>
  <c r="B299" i="14" s="1"/>
  <c r="A298" i="6"/>
  <c r="B298" i="14" s="1"/>
  <c r="A297" i="6"/>
  <c r="B297" i="14" s="1"/>
  <c r="A296" i="6"/>
  <c r="B296" i="14" s="1"/>
  <c r="A295" i="6"/>
  <c r="B295" i="14" s="1"/>
  <c r="A294" i="6"/>
  <c r="B294" i="14" s="1"/>
  <c r="A293" i="6"/>
  <c r="B293" i="14" s="1"/>
  <c r="A292" i="6"/>
  <c r="B292" i="14" s="1"/>
  <c r="A291" i="6"/>
  <c r="B291" i="14" s="1"/>
  <c r="A290" i="6"/>
  <c r="B290" i="14" s="1"/>
  <c r="A289" i="6"/>
  <c r="B289" i="14" s="1"/>
  <c r="A288" i="6"/>
  <c r="B288" i="14" s="1"/>
  <c r="A287" i="6"/>
  <c r="B287" i="14" s="1"/>
  <c r="A286" i="6"/>
  <c r="B286" i="14" s="1"/>
  <c r="A285" i="6"/>
  <c r="B285" i="14" s="1"/>
  <c r="A284" i="6"/>
  <c r="B284" i="14" s="1"/>
  <c r="A283" i="6"/>
  <c r="B283" i="14" s="1"/>
  <c r="A282" i="6"/>
  <c r="B282" i="14" s="1"/>
  <c r="A281" i="6"/>
  <c r="B281" i="14" s="1"/>
  <c r="A280" i="6"/>
  <c r="B280" i="14" s="1"/>
  <c r="A279" i="6"/>
  <c r="B279" i="14" s="1"/>
  <c r="A278" i="6"/>
  <c r="B278" i="14" s="1"/>
  <c r="A277" i="6"/>
  <c r="B277" i="14" s="1"/>
  <c r="A276" i="6"/>
  <c r="B276" i="14" s="1"/>
  <c r="A275" i="6"/>
  <c r="B275" i="14" s="1"/>
  <c r="A274" i="6"/>
  <c r="B274" i="14" s="1"/>
  <c r="A273" i="6"/>
  <c r="B273" i="14" s="1"/>
  <c r="A272" i="6"/>
  <c r="B272" i="14" s="1"/>
  <c r="A271" i="6"/>
  <c r="B271" i="14" s="1"/>
  <c r="A270" i="6"/>
  <c r="B270" i="14" s="1"/>
  <c r="A269" i="6"/>
  <c r="B269" i="14" s="1"/>
  <c r="A268" i="6"/>
  <c r="B268" i="14" s="1"/>
  <c r="A267" i="6"/>
  <c r="B267" i="14" s="1"/>
  <c r="A266" i="6"/>
  <c r="B266" i="14" s="1"/>
  <c r="A265" i="6"/>
  <c r="B265" i="14" s="1"/>
  <c r="A264" i="6"/>
  <c r="B264" i="14" s="1"/>
  <c r="A263" i="6"/>
  <c r="B263" i="14" s="1"/>
  <c r="A262" i="6"/>
  <c r="B262" i="14" s="1"/>
  <c r="A261" i="6"/>
  <c r="B261" i="14" s="1"/>
  <c r="A260" i="6"/>
  <c r="B260" i="14" s="1"/>
  <c r="A259" i="6"/>
  <c r="B259" i="14" s="1"/>
  <c r="A258" i="6"/>
  <c r="B258" i="14" s="1"/>
  <c r="A257" i="6"/>
  <c r="B257" i="14" s="1"/>
  <c r="A256" i="6"/>
  <c r="B256" i="14" s="1"/>
  <c r="A255" i="6"/>
  <c r="B255" i="14" s="1"/>
  <c r="A254" i="6"/>
  <c r="B254" i="14" s="1"/>
  <c r="A253" i="6"/>
  <c r="B253" i="14" s="1"/>
  <c r="A252" i="6"/>
  <c r="B252" i="14" s="1"/>
  <c r="A251" i="6"/>
  <c r="B251" i="14" s="1"/>
  <c r="A250" i="6"/>
  <c r="B250" i="14" s="1"/>
  <c r="A249" i="6"/>
  <c r="B249" i="14" s="1"/>
  <c r="A248" i="6"/>
  <c r="B248" i="14" s="1"/>
  <c r="A247" i="6"/>
  <c r="B247" i="14" s="1"/>
  <c r="A246" i="6"/>
  <c r="B246" i="14" s="1"/>
  <c r="A245" i="6"/>
  <c r="B245" i="14" s="1"/>
  <c r="A244" i="6"/>
  <c r="B244" i="14" s="1"/>
  <c r="A243" i="6"/>
  <c r="B243" i="14" s="1"/>
  <c r="A242" i="6"/>
  <c r="B242" i="14" s="1"/>
  <c r="A241" i="6"/>
  <c r="B241" i="14" s="1"/>
  <c r="A240" i="6"/>
  <c r="B240" i="14" s="1"/>
  <c r="A239" i="6"/>
  <c r="B239" i="14" s="1"/>
  <c r="A238" i="6"/>
  <c r="B238" i="14" s="1"/>
  <c r="A237" i="6"/>
  <c r="B237" i="14" s="1"/>
  <c r="A236" i="6"/>
  <c r="B236" i="14" s="1"/>
  <c r="A235" i="6"/>
  <c r="B235" i="14" s="1"/>
  <c r="A234" i="6"/>
  <c r="B234" i="14" s="1"/>
  <c r="A233" i="6"/>
  <c r="B233" i="14" s="1"/>
  <c r="A232" i="6"/>
  <c r="B232" i="14" s="1"/>
  <c r="A231" i="6"/>
  <c r="B231" i="14" s="1"/>
  <c r="A230" i="6"/>
  <c r="B230" i="14" s="1"/>
  <c r="A229" i="6"/>
  <c r="B229" i="14" s="1"/>
  <c r="A228" i="6"/>
  <c r="B228" i="14" s="1"/>
  <c r="A227" i="6"/>
  <c r="B227" i="14" s="1"/>
  <c r="A226" i="6"/>
  <c r="B226" i="14" s="1"/>
  <c r="A225" i="6"/>
  <c r="B225" i="14" s="1"/>
  <c r="A224" i="6"/>
  <c r="B224" i="14" s="1"/>
  <c r="A223" i="6"/>
  <c r="B223" i="14" s="1"/>
  <c r="A222" i="6"/>
  <c r="B222" i="14" s="1"/>
  <c r="A221" i="6"/>
  <c r="B221" i="14" s="1"/>
  <c r="A220" i="6"/>
  <c r="B220" i="14" s="1"/>
  <c r="A219" i="6"/>
  <c r="B219" i="14" s="1"/>
  <c r="A218" i="6"/>
  <c r="B218" i="14" s="1"/>
  <c r="A217" i="6"/>
  <c r="B217" i="14" s="1"/>
  <c r="A216" i="6"/>
  <c r="B216" i="14" s="1"/>
  <c r="A215" i="6"/>
  <c r="B215" i="14" s="1"/>
  <c r="A214" i="6"/>
  <c r="B214" i="14" s="1"/>
  <c r="A213" i="6"/>
  <c r="B213" i="14" s="1"/>
  <c r="A212" i="6"/>
  <c r="B212" i="14" s="1"/>
  <c r="A211" i="6"/>
  <c r="B211" i="14" s="1"/>
  <c r="A210" i="6"/>
  <c r="B210" i="14" s="1"/>
  <c r="A209" i="6"/>
  <c r="B209" i="14" s="1"/>
  <c r="A208" i="6"/>
  <c r="B208" i="14" s="1"/>
  <c r="A207" i="6"/>
  <c r="B207" i="14" s="1"/>
  <c r="A206" i="6"/>
  <c r="B206" i="14" s="1"/>
  <c r="A205" i="6"/>
  <c r="B205" i="14" s="1"/>
  <c r="A204" i="6"/>
  <c r="B204" i="14" s="1"/>
  <c r="A203" i="6"/>
  <c r="B203" i="14" s="1"/>
  <c r="A202" i="6"/>
  <c r="B202" i="14" s="1"/>
  <c r="A201" i="6"/>
  <c r="B201" i="14" s="1"/>
  <c r="A200" i="6"/>
  <c r="B200" i="14" s="1"/>
  <c r="A199" i="6"/>
  <c r="B199" i="14" s="1"/>
  <c r="A198" i="6"/>
  <c r="B198" i="14" s="1"/>
  <c r="A197" i="6"/>
  <c r="B197" i="14" s="1"/>
  <c r="A196" i="6"/>
  <c r="B196" i="14" s="1"/>
  <c r="A195" i="6"/>
  <c r="B195" i="14" s="1"/>
  <c r="A194" i="6"/>
  <c r="B194" i="14" s="1"/>
  <c r="A193" i="6"/>
  <c r="B193" i="14" s="1"/>
  <c r="A192" i="6"/>
  <c r="B192" i="14" s="1"/>
  <c r="A191" i="6"/>
  <c r="B191" i="14" s="1"/>
  <c r="A190" i="6"/>
  <c r="B190" i="14" s="1"/>
  <c r="A189" i="6"/>
  <c r="B189" i="14" s="1"/>
  <c r="A188" i="6"/>
  <c r="B188" i="14" s="1"/>
  <c r="A187" i="6"/>
  <c r="B187" i="14" s="1"/>
  <c r="A186" i="6"/>
  <c r="B186" i="14" s="1"/>
  <c r="A185" i="6"/>
  <c r="B185" i="14" s="1"/>
  <c r="A184" i="6"/>
  <c r="B184" i="14" s="1"/>
  <c r="A183" i="6"/>
  <c r="B183" i="14" s="1"/>
  <c r="A182" i="6"/>
  <c r="B182" i="14" s="1"/>
  <c r="A181" i="6"/>
  <c r="B181" i="14" s="1"/>
  <c r="A180" i="6"/>
  <c r="B180" i="14" s="1"/>
  <c r="A179" i="6"/>
  <c r="B179" i="14" s="1"/>
  <c r="A178" i="6"/>
  <c r="B178" i="14" s="1"/>
  <c r="A177" i="6"/>
  <c r="B177" i="14" s="1"/>
  <c r="A176" i="6"/>
  <c r="B176" i="14" s="1"/>
  <c r="A175" i="6"/>
  <c r="B175" i="14" s="1"/>
  <c r="A174" i="6"/>
  <c r="B174" i="14" s="1"/>
  <c r="A173" i="6"/>
  <c r="B173" i="14" s="1"/>
  <c r="A172" i="6"/>
  <c r="B172" i="14" s="1"/>
  <c r="A171" i="6"/>
  <c r="B171" i="14" s="1"/>
  <c r="A170" i="6"/>
  <c r="B170" i="14" s="1"/>
  <c r="A169" i="6"/>
  <c r="B169" i="14" s="1"/>
  <c r="A168" i="6"/>
  <c r="B168" i="14" s="1"/>
  <c r="A167" i="6"/>
  <c r="B167" i="14" s="1"/>
  <c r="A166" i="6"/>
  <c r="B166" i="14" s="1"/>
  <c r="A165" i="6"/>
  <c r="B165" i="14" s="1"/>
  <c r="A164" i="6"/>
  <c r="B164" i="14" s="1"/>
  <c r="A163" i="6"/>
  <c r="B163" i="14" s="1"/>
  <c r="A162" i="6"/>
  <c r="B162" i="14" s="1"/>
  <c r="A161" i="6"/>
  <c r="B161" i="14" s="1"/>
  <c r="A160" i="6"/>
  <c r="B160" i="14" s="1"/>
  <c r="A159" i="6"/>
  <c r="B159" i="14" s="1"/>
  <c r="A158" i="6"/>
  <c r="B158" i="14" s="1"/>
  <c r="A157" i="6"/>
  <c r="B157" i="14" s="1"/>
  <c r="A156" i="6"/>
  <c r="B156" i="14" s="1"/>
  <c r="A155" i="6"/>
  <c r="B155" i="14" s="1"/>
  <c r="A154" i="6"/>
  <c r="B154" i="14" s="1"/>
  <c r="A153" i="6"/>
  <c r="B153" i="14" s="1"/>
  <c r="A152" i="6"/>
  <c r="B152" i="14" s="1"/>
  <c r="A151" i="6"/>
  <c r="B151" i="14" s="1"/>
  <c r="A150" i="6"/>
  <c r="B150" i="14" s="1"/>
  <c r="A149" i="6"/>
  <c r="B149" i="14" s="1"/>
  <c r="A148" i="6"/>
  <c r="B148" i="14" s="1"/>
  <c r="A147" i="6"/>
  <c r="B147" i="14" s="1"/>
  <c r="A146" i="6"/>
  <c r="B146" i="14" s="1"/>
  <c r="A145" i="6"/>
  <c r="B145" i="14" s="1"/>
  <c r="A144" i="6"/>
  <c r="B144" i="14" s="1"/>
  <c r="A143" i="6"/>
  <c r="B143" i="14" s="1"/>
  <c r="A142" i="6"/>
  <c r="B142" i="14" s="1"/>
  <c r="A141" i="6"/>
  <c r="B141" i="14" s="1"/>
  <c r="A140" i="6"/>
  <c r="B140" i="14" s="1"/>
  <c r="A139" i="6"/>
  <c r="B139" i="14" s="1"/>
  <c r="A138" i="6"/>
  <c r="B138" i="14" s="1"/>
  <c r="A137" i="6"/>
  <c r="B137" i="14" s="1"/>
  <c r="A136" i="6"/>
  <c r="B136" i="14" s="1"/>
  <c r="A135" i="6"/>
  <c r="B135" i="14" s="1"/>
  <c r="A134" i="6"/>
  <c r="B134" i="14" s="1"/>
  <c r="A133" i="6"/>
  <c r="B133" i="14" s="1"/>
  <c r="A132" i="6"/>
  <c r="B132" i="14" s="1"/>
  <c r="A131" i="6"/>
  <c r="B131" i="14" s="1"/>
  <c r="A130" i="6"/>
  <c r="B130" i="14" s="1"/>
  <c r="A129" i="6"/>
  <c r="B129" i="14" s="1"/>
  <c r="A128" i="6"/>
  <c r="B128" i="14" s="1"/>
  <c r="A127" i="6"/>
  <c r="B127" i="14" s="1"/>
  <c r="A126" i="6"/>
  <c r="B126" i="14" s="1"/>
  <c r="A125" i="6"/>
  <c r="B125" i="14" s="1"/>
  <c r="A124" i="6"/>
  <c r="B124" i="14" s="1"/>
  <c r="A123" i="6"/>
  <c r="B123" i="14" s="1"/>
  <c r="A122" i="6"/>
  <c r="B122" i="14" s="1"/>
  <c r="A121" i="6"/>
  <c r="B121" i="14" s="1"/>
  <c r="A120" i="6"/>
  <c r="B120" i="14" s="1"/>
  <c r="A119" i="6"/>
  <c r="B119" i="14" s="1"/>
  <c r="A118" i="6"/>
  <c r="B118" i="14" s="1"/>
  <c r="A117" i="6"/>
  <c r="B117" i="14" s="1"/>
  <c r="A116" i="6"/>
  <c r="B116" i="14" s="1"/>
  <c r="A115" i="6"/>
  <c r="B115" i="14" s="1"/>
  <c r="A114" i="6"/>
  <c r="B114" i="14" s="1"/>
  <c r="A113" i="6"/>
  <c r="B113" i="14" s="1"/>
  <c r="A112" i="6"/>
  <c r="B112" i="14" s="1"/>
  <c r="A111" i="6"/>
  <c r="B111" i="14" s="1"/>
  <c r="A110" i="6"/>
  <c r="B110" i="14" s="1"/>
  <c r="A109" i="6"/>
  <c r="B109" i="14" s="1"/>
  <c r="A108" i="6"/>
  <c r="B108" i="14" s="1"/>
  <c r="A107" i="6"/>
  <c r="B107" i="14" s="1"/>
  <c r="A106" i="6"/>
  <c r="B106" i="14" s="1"/>
  <c r="A105" i="6"/>
  <c r="B105" i="14" s="1"/>
  <c r="A104" i="6"/>
  <c r="B104" i="14" s="1"/>
  <c r="A103" i="6"/>
  <c r="B103" i="14" s="1"/>
  <c r="A102" i="6"/>
  <c r="B102" i="14" s="1"/>
  <c r="A101" i="6"/>
  <c r="B101" i="14" s="1"/>
  <c r="A100" i="6"/>
  <c r="B100" i="14" s="1"/>
  <c r="A99" i="6"/>
  <c r="B99" i="14" s="1"/>
  <c r="A98" i="6"/>
  <c r="B98" i="14" s="1"/>
  <c r="A97" i="6"/>
  <c r="B97" i="14" s="1"/>
  <c r="A96" i="6"/>
  <c r="B96" i="14" s="1"/>
  <c r="A95" i="6"/>
  <c r="B95" i="14" s="1"/>
  <c r="A94" i="6"/>
  <c r="B94" i="14" s="1"/>
  <c r="A93" i="6"/>
  <c r="B93" i="14" s="1"/>
  <c r="A92" i="6"/>
  <c r="B92" i="14" s="1"/>
  <c r="A91" i="6"/>
  <c r="B91" i="14" s="1"/>
  <c r="A90" i="6"/>
  <c r="B90" i="14" s="1"/>
  <c r="A89" i="6"/>
  <c r="B89" i="14" s="1"/>
  <c r="A88" i="6"/>
  <c r="B88" i="14" s="1"/>
  <c r="A87" i="6"/>
  <c r="B87" i="14" s="1"/>
  <c r="A86" i="6"/>
  <c r="B86" i="14" s="1"/>
  <c r="A85" i="6"/>
  <c r="B85" i="14" s="1"/>
  <c r="A84" i="6"/>
  <c r="B84" i="14" s="1"/>
  <c r="A83" i="6"/>
  <c r="B83" i="14" s="1"/>
  <c r="A82" i="6"/>
  <c r="B82" i="14" s="1"/>
  <c r="A81" i="6"/>
  <c r="B81" i="14" s="1"/>
  <c r="A80" i="6"/>
  <c r="B80" i="14" s="1"/>
  <c r="A79" i="6"/>
  <c r="B79" i="14" s="1"/>
  <c r="A78" i="6"/>
  <c r="B78" i="14" s="1"/>
  <c r="A77" i="6"/>
  <c r="B77" i="14" s="1"/>
  <c r="A76" i="6"/>
  <c r="B76" i="14" s="1"/>
  <c r="A75" i="6"/>
  <c r="B75" i="14" s="1"/>
  <c r="A74" i="6"/>
  <c r="B74" i="14" s="1"/>
  <c r="A73" i="6"/>
  <c r="B73" i="14" s="1"/>
  <c r="A72" i="6"/>
  <c r="B72" i="14" s="1"/>
  <c r="A71" i="6"/>
  <c r="B71" i="14" s="1"/>
  <c r="A70" i="6"/>
  <c r="B70" i="14" s="1"/>
  <c r="A69" i="6"/>
  <c r="B69" i="14" s="1"/>
  <c r="A68" i="6"/>
  <c r="B68" i="14" s="1"/>
  <c r="A67" i="6"/>
  <c r="B67" i="14" s="1"/>
  <c r="A66" i="6"/>
  <c r="B66" i="14" s="1"/>
  <c r="A65" i="6"/>
  <c r="B65" i="14" s="1"/>
  <c r="A64" i="6"/>
  <c r="B64" i="14" s="1"/>
  <c r="A63" i="6"/>
  <c r="B63" i="14" s="1"/>
  <c r="A62" i="6"/>
  <c r="B62" i="14" s="1"/>
  <c r="A61" i="6"/>
  <c r="B61" i="14" s="1"/>
  <c r="A60" i="6"/>
  <c r="B60" i="14" s="1"/>
  <c r="A59" i="6"/>
  <c r="B59" i="14" s="1"/>
  <c r="A58" i="6"/>
  <c r="B58" i="14" s="1"/>
  <c r="A57" i="6"/>
  <c r="B57" i="14" s="1"/>
  <c r="A56" i="6"/>
  <c r="B56" i="14" s="1"/>
  <c r="A55" i="6"/>
  <c r="B55" i="14" s="1"/>
  <c r="A54" i="6"/>
  <c r="B54" i="14" s="1"/>
  <c r="A53" i="6"/>
  <c r="B53" i="14" s="1"/>
  <c r="A52" i="6"/>
  <c r="B52" i="14" s="1"/>
  <c r="A51" i="6"/>
  <c r="B51" i="14" s="1"/>
  <c r="A50" i="6"/>
  <c r="B50" i="14" s="1"/>
  <c r="A49" i="6"/>
  <c r="B49" i="14" s="1"/>
  <c r="A48" i="6"/>
  <c r="B48" i="14" s="1"/>
  <c r="A47" i="6"/>
  <c r="B47" i="14" s="1"/>
  <c r="A46" i="6"/>
  <c r="B46" i="14" s="1"/>
  <c r="A45" i="6"/>
  <c r="B45" i="14" s="1"/>
  <c r="A44" i="6"/>
  <c r="B44" i="14" s="1"/>
  <c r="A43" i="6"/>
  <c r="B43" i="14" s="1"/>
  <c r="A42" i="6"/>
  <c r="B42" i="14" s="1"/>
  <c r="A41" i="6"/>
  <c r="B41" i="14" s="1"/>
  <c r="A40" i="6"/>
  <c r="B40" i="14" s="1"/>
  <c r="A39" i="6"/>
  <c r="B39" i="14" s="1"/>
  <c r="A38" i="6"/>
  <c r="B38" i="14" s="1"/>
  <c r="A37" i="6"/>
  <c r="B37" i="14" s="1"/>
  <c r="A36" i="6"/>
  <c r="B36" i="14" s="1"/>
  <c r="A35" i="6"/>
  <c r="B35" i="14" s="1"/>
  <c r="A34" i="6"/>
  <c r="B34" i="14" s="1"/>
  <c r="A33" i="6"/>
  <c r="B33" i="14" s="1"/>
  <c r="A32" i="6"/>
  <c r="B32" i="14" s="1"/>
  <c r="A31" i="6"/>
  <c r="B31" i="14" s="1"/>
  <c r="A30" i="6"/>
  <c r="B30" i="14" s="1"/>
  <c r="A29" i="6"/>
  <c r="B29" i="14" s="1"/>
  <c r="A28" i="6"/>
  <c r="B28" i="14" s="1"/>
  <c r="A27" i="6"/>
  <c r="B27" i="14" s="1"/>
  <c r="A26" i="6"/>
  <c r="B26" i="14" s="1"/>
  <c r="A25" i="6"/>
  <c r="B25" i="14" s="1"/>
  <c r="A24" i="6"/>
  <c r="B24" i="14" s="1"/>
  <c r="A23" i="6"/>
  <c r="B23" i="14" s="1"/>
  <c r="A22" i="6"/>
  <c r="B22" i="14" s="1"/>
  <c r="A21" i="6"/>
  <c r="B21" i="14" s="1"/>
  <c r="A20" i="6"/>
  <c r="B20" i="14" s="1"/>
  <c r="A19" i="6"/>
  <c r="B19" i="14" s="1"/>
  <c r="A18" i="6"/>
  <c r="B18" i="14" s="1"/>
  <c r="A17" i="6"/>
  <c r="B17" i="14" s="1"/>
  <c r="A16" i="6"/>
  <c r="B16" i="14" s="1"/>
  <c r="A15" i="6"/>
  <c r="B15" i="14" s="1"/>
  <c r="A14" i="6"/>
  <c r="B14" i="14" s="1"/>
  <c r="A13" i="6"/>
  <c r="B13" i="14" s="1"/>
  <c r="A12" i="6"/>
  <c r="B12" i="14" s="1"/>
  <c r="A11" i="6"/>
  <c r="B11" i="14" s="1"/>
  <c r="A10" i="6"/>
  <c r="B10" i="14" s="1"/>
  <c r="A9" i="6"/>
  <c r="B9" i="14" s="1"/>
  <c r="A8" i="6"/>
  <c r="B8" i="14" s="1"/>
  <c r="A7" i="6"/>
  <c r="B7" i="14" s="1"/>
  <c r="A6" i="6"/>
  <c r="B6" i="14" s="1"/>
  <c r="A5" i="6"/>
  <c r="B5" i="14" s="1"/>
  <c r="A4" i="6"/>
  <c r="B4" i="14" s="1"/>
  <c r="A3" i="6"/>
  <c r="B3" i="14" s="1"/>
  <c r="A2" i="6"/>
  <c r="B2" i="14" s="1"/>
  <c r="BO391" i="6" l="1"/>
  <c r="BO394" i="6"/>
  <c r="BO450" i="6"/>
  <c r="BO453" i="6"/>
  <c r="BO456" i="6"/>
  <c r="BO459" i="6"/>
  <c r="BO462" i="6"/>
  <c r="BO465" i="6"/>
  <c r="BP95" i="6"/>
  <c r="BP119" i="6"/>
  <c r="BP131" i="6"/>
  <c r="BH49" i="6"/>
  <c r="BI49" i="6"/>
  <c r="BH52" i="6"/>
  <c r="BI52" i="6"/>
  <c r="BH55" i="6"/>
  <c r="BI55" i="6"/>
  <c r="BH58" i="6"/>
  <c r="BI58" i="6"/>
  <c r="BH51" i="6"/>
  <c r="BI51" i="6"/>
  <c r="BI54" i="6"/>
  <c r="BH54" i="6"/>
  <c r="BH57" i="6"/>
  <c r="BI57" i="6"/>
  <c r="BP48" i="6"/>
  <c r="BP51" i="6"/>
  <c r="BO610" i="6"/>
  <c r="F610" i="14" s="1"/>
  <c r="BO613" i="6"/>
  <c r="F613" i="14" s="1"/>
  <c r="BO616" i="6"/>
  <c r="F616" i="14" s="1"/>
  <c r="BO619" i="6"/>
  <c r="F619" i="14" s="1"/>
  <c r="BO622" i="6"/>
  <c r="F622" i="14" s="1"/>
  <c r="BO625" i="6"/>
  <c r="F625" i="14" s="1"/>
  <c r="BO628" i="6"/>
  <c r="F628" i="14" s="1"/>
  <c r="BO631" i="6"/>
  <c r="F631" i="14" s="1"/>
  <c r="BO468" i="6"/>
  <c r="BO471" i="6"/>
  <c r="BO474" i="6"/>
  <c r="BO477" i="6"/>
  <c r="BO480" i="6"/>
  <c r="BO483" i="6"/>
  <c r="BO486" i="6"/>
  <c r="BO489" i="6"/>
  <c r="BO492" i="6"/>
  <c r="BO495" i="6"/>
  <c r="BO498" i="6"/>
  <c r="BO501" i="6"/>
  <c r="BO504" i="6"/>
  <c r="BO507" i="6"/>
  <c r="BO510" i="6"/>
  <c r="BO513" i="6"/>
  <c r="BO516" i="6"/>
  <c r="BO519" i="6"/>
  <c r="BO522" i="6"/>
  <c r="BO525" i="6"/>
  <c r="BO528" i="6"/>
  <c r="BO531" i="6"/>
  <c r="BO534" i="6"/>
  <c r="BO537" i="6"/>
  <c r="BO540" i="6"/>
  <c r="BO543" i="6"/>
  <c r="BO546" i="6"/>
  <c r="F546" i="14" s="1"/>
  <c r="BO549" i="6"/>
  <c r="F549" i="14" s="1"/>
  <c r="BO552" i="6"/>
  <c r="F552" i="14" s="1"/>
  <c r="BO555" i="6"/>
  <c r="F555" i="14" s="1"/>
  <c r="BO596" i="6"/>
  <c r="F596" i="14" s="1"/>
  <c r="BE330" i="6"/>
  <c r="BN330" i="6"/>
  <c r="BH50" i="6"/>
  <c r="BI50" i="6"/>
  <c r="BI53" i="6"/>
  <c r="BH53" i="6"/>
  <c r="BH56" i="6"/>
  <c r="BI56" i="6"/>
  <c r="BI59" i="6"/>
  <c r="BH59" i="6"/>
  <c r="BO608" i="6"/>
  <c r="F608" i="14" s="1"/>
  <c r="BO611" i="6"/>
  <c r="F611" i="14" s="1"/>
  <c r="BO614" i="6"/>
  <c r="F614" i="14" s="1"/>
  <c r="BO617" i="6"/>
  <c r="F617" i="14" s="1"/>
  <c r="BO620" i="6"/>
  <c r="F620" i="14" s="1"/>
  <c r="BO623" i="6"/>
  <c r="F623" i="14" s="1"/>
  <c r="BO626" i="6"/>
  <c r="F626" i="14" s="1"/>
  <c r="BO629" i="6"/>
  <c r="F629" i="14" s="1"/>
  <c r="BH319" i="6"/>
  <c r="BO397" i="6"/>
  <c r="BO400" i="6"/>
  <c r="BO403" i="6"/>
  <c r="BO406" i="6"/>
  <c r="BO409" i="6"/>
  <c r="BO412" i="6"/>
  <c r="BO415" i="6"/>
  <c r="BO418" i="6"/>
  <c r="BO421" i="6"/>
  <c r="BO424" i="6"/>
  <c r="BO427" i="6"/>
  <c r="BO430" i="6"/>
  <c r="BO433" i="6"/>
  <c r="BO436" i="6"/>
  <c r="BO439" i="6"/>
  <c r="BO442" i="6"/>
  <c r="BO445" i="6"/>
  <c r="BO448" i="6"/>
  <c r="BO451" i="6"/>
  <c r="BO454" i="6"/>
  <c r="BO457" i="6"/>
  <c r="BO460" i="6"/>
  <c r="BO463" i="6"/>
  <c r="BO466" i="6"/>
  <c r="BO469" i="6"/>
  <c r="BO472" i="6"/>
  <c r="BO475" i="6"/>
  <c r="BO478" i="6"/>
  <c r="BO481" i="6"/>
  <c r="BO484" i="6"/>
  <c r="BO487" i="6"/>
  <c r="BO490" i="6"/>
  <c r="BO493" i="6"/>
  <c r="BO496" i="6"/>
  <c r="BO499" i="6"/>
  <c r="BO502" i="6"/>
  <c r="BO505" i="6"/>
  <c r="BO508" i="6"/>
  <c r="BO511" i="6"/>
  <c r="BO514" i="6"/>
  <c r="BO517" i="6"/>
  <c r="BO520" i="6"/>
  <c r="BO523" i="6"/>
  <c r="BO526" i="6"/>
  <c r="BO529" i="6"/>
  <c r="BO532" i="6"/>
  <c r="BO535" i="6"/>
  <c r="BO538" i="6"/>
  <c r="BO541" i="6"/>
  <c r="BO544" i="6"/>
  <c r="F544" i="14" s="1"/>
  <c r="BO547" i="6"/>
  <c r="F547" i="14" s="1"/>
  <c r="BO550" i="6"/>
  <c r="F550" i="14" s="1"/>
  <c r="BO553" i="6"/>
  <c r="F553" i="14" s="1"/>
  <c r="BO556" i="6"/>
  <c r="F556" i="14" s="1"/>
  <c r="BO597" i="6"/>
  <c r="F597" i="14" s="1"/>
  <c r="BE331" i="6"/>
  <c r="BN331" i="6"/>
  <c r="BO340" i="6"/>
  <c r="Z71" i="17"/>
  <c r="Z631" i="17" l="1"/>
  <c r="Z630" i="17"/>
  <c r="Z629" i="17"/>
  <c r="Z628" i="17"/>
  <c r="V628" i="17"/>
  <c r="V631" i="17"/>
  <c r="V629" i="17"/>
  <c r="V630" i="17"/>
  <c r="V617" i="17"/>
  <c r="V616" i="17"/>
  <c r="V615" i="17"/>
  <c r="V614" i="17"/>
  <c r="V613" i="17"/>
  <c r="V612" i="17"/>
  <c r="V611" i="17"/>
  <c r="V610" i="17"/>
  <c r="V609" i="17"/>
  <c r="V608" i="17"/>
  <c r="V618" i="17"/>
  <c r="V620" i="17"/>
  <c r="V619" i="17"/>
  <c r="V621" i="17"/>
  <c r="V622" i="17"/>
  <c r="V623" i="17"/>
  <c r="V627" i="17"/>
  <c r="V626" i="17"/>
  <c r="V625" i="17"/>
  <c r="V624" i="17"/>
  <c r="Z625" i="17"/>
  <c r="Z626" i="17"/>
  <c r="Z627" i="17"/>
  <c r="Z624" i="17"/>
  <c r="Z623" i="17"/>
  <c r="Z622" i="17"/>
  <c r="Z621" i="17"/>
  <c r="Z620" i="17"/>
  <c r="Z619" i="17"/>
  <c r="Z618" i="17"/>
  <c r="Z617" i="17"/>
  <c r="Z616" i="17"/>
  <c r="Z615" i="17"/>
  <c r="Z614" i="17"/>
  <c r="Z613" i="17"/>
  <c r="Z612" i="17"/>
  <c r="Z611" i="17"/>
  <c r="Z610" i="17"/>
  <c r="Z609" i="17"/>
  <c r="Z608" i="17"/>
  <c r="V607" i="17" l="1"/>
  <c r="Z606" i="17"/>
  <c r="V606" i="17"/>
  <c r="V605" i="17"/>
  <c r="V604" i="17"/>
  <c r="V603" i="17"/>
  <c r="BE606" i="6" l="1"/>
  <c r="BE607" i="6"/>
  <c r="BK606" i="6" l="1"/>
  <c r="BN606" i="6"/>
  <c r="E606" i="14" s="1"/>
  <c r="BK604" i="6"/>
  <c r="BK603" i="6"/>
  <c r="BK607" i="6"/>
  <c r="BK605" i="6"/>
  <c r="BE601" i="6"/>
  <c r="BE599" i="6"/>
  <c r="BE600" i="6"/>
  <c r="BE602" i="6"/>
  <c r="BE598" i="6"/>
  <c r="Z596" i="17"/>
  <c r="Z595" i="17"/>
  <c r="L607" i="14" l="1"/>
  <c r="BN603" i="6"/>
  <c r="E603" i="14" s="1"/>
  <c r="M603" i="14"/>
  <c r="BO603" i="6"/>
  <c r="F603" i="14" s="1"/>
  <c r="L603" i="14"/>
  <c r="BN605" i="6"/>
  <c r="E605" i="14" s="1"/>
  <c r="M605" i="14"/>
  <c r="BN604" i="6"/>
  <c r="E604" i="14" s="1"/>
  <c r="M604" i="14"/>
  <c r="BO605" i="6"/>
  <c r="F605" i="14" s="1"/>
  <c r="L605" i="14"/>
  <c r="BO604" i="6"/>
  <c r="F604" i="14" s="1"/>
  <c r="L604" i="14"/>
  <c r="BO606" i="6"/>
  <c r="F606" i="14" s="1"/>
  <c r="AF602" i="6"/>
  <c r="BK602" i="6"/>
  <c r="AF599" i="6"/>
  <c r="BK599" i="6"/>
  <c r="AF601" i="6"/>
  <c r="BK601" i="6"/>
  <c r="L601" i="14" s="1"/>
  <c r="AF598" i="6"/>
  <c r="BK598" i="6"/>
  <c r="AF600" i="6"/>
  <c r="BK600" i="6"/>
  <c r="V561" i="17"/>
  <c r="V560" i="17"/>
  <c r="V558" i="17"/>
  <c r="V559" i="17"/>
  <c r="BO600" i="6" l="1"/>
  <c r="F600" i="14" s="1"/>
  <c r="L600" i="14"/>
  <c r="BN601" i="6"/>
  <c r="E601" i="14" s="1"/>
  <c r="M601" i="14"/>
  <c r="BN600" i="6"/>
  <c r="E600" i="14" s="1"/>
  <c r="M600" i="14"/>
  <c r="BO599" i="6"/>
  <c r="F599" i="14" s="1"/>
  <c r="L599" i="14"/>
  <c r="BO598" i="6"/>
  <c r="F598" i="14" s="1"/>
  <c r="L598" i="14"/>
  <c r="BN599" i="6"/>
  <c r="E599" i="14" s="1"/>
  <c r="M599" i="14"/>
  <c r="BN598" i="6"/>
  <c r="E598" i="14" s="1"/>
  <c r="M598" i="14"/>
  <c r="BO602" i="6"/>
  <c r="F602" i="14" s="1"/>
  <c r="L602" i="14"/>
  <c r="BN602" i="6"/>
  <c r="E602" i="14" s="1"/>
  <c r="M602" i="14"/>
  <c r="BK341" i="6"/>
  <c r="BN341" i="6"/>
  <c r="BK388" i="6"/>
  <c r="BN388" i="6"/>
  <c r="BK376" i="6"/>
  <c r="BN376" i="6"/>
  <c r="BK350" i="6"/>
  <c r="BN350" i="6"/>
  <c r="BK365" i="6"/>
  <c r="BN365" i="6"/>
  <c r="BK364" i="6"/>
  <c r="BN364" i="6"/>
  <c r="BK387" i="6"/>
  <c r="BN387" i="6"/>
  <c r="BK351" i="6"/>
  <c r="BN351" i="6"/>
  <c r="BK372" i="6"/>
  <c r="BN372" i="6"/>
  <c r="BK377" i="6"/>
  <c r="BN377" i="6"/>
  <c r="BK339" i="6"/>
  <c r="BN339" i="6"/>
  <c r="BK375" i="6"/>
  <c r="BN375" i="6"/>
  <c r="BK362" i="6"/>
  <c r="BN362" i="6"/>
  <c r="BK385" i="6"/>
  <c r="BN385" i="6"/>
  <c r="BK349" i="6"/>
  <c r="BN349" i="6"/>
  <c r="BK384" i="6"/>
  <c r="BN384" i="6"/>
  <c r="BK360" i="6"/>
  <c r="BO360" i="6" s="1"/>
  <c r="BN360" i="6"/>
  <c r="BK348" i="6"/>
  <c r="BN348" i="6"/>
  <c r="BK594" i="6"/>
  <c r="BO594" i="6" s="1"/>
  <c r="F594" i="14" s="1"/>
  <c r="BN594" i="6"/>
  <c r="E594" i="14" s="1"/>
  <c r="BK383" i="6"/>
  <c r="BN383" i="6"/>
  <c r="BK371" i="6"/>
  <c r="BN371" i="6"/>
  <c r="BK359" i="6"/>
  <c r="BN359" i="6"/>
  <c r="BK347" i="6"/>
  <c r="BN347" i="6"/>
  <c r="BK43" i="6"/>
  <c r="BN43" i="6"/>
  <c r="BO601" i="6"/>
  <c r="F601" i="14" s="1"/>
  <c r="BK363" i="6"/>
  <c r="BN363" i="6"/>
  <c r="BK346" i="6"/>
  <c r="BN346" i="6"/>
  <c r="BK352" i="6"/>
  <c r="BN352" i="6"/>
  <c r="BK382" i="6"/>
  <c r="BN382" i="6"/>
  <c r="BK381" i="6"/>
  <c r="BN381" i="6"/>
  <c r="BK369" i="6"/>
  <c r="BO369" i="6" s="1"/>
  <c r="BN369" i="6"/>
  <c r="BK357" i="6"/>
  <c r="BN357" i="6"/>
  <c r="BK345" i="6"/>
  <c r="BN345" i="6"/>
  <c r="BK563" i="6"/>
  <c r="BO563" i="6" s="1"/>
  <c r="F563" i="14" s="1"/>
  <c r="BN563" i="6"/>
  <c r="E563" i="14" s="1"/>
  <c r="BK338" i="6"/>
  <c r="BN338" i="6"/>
  <c r="BK337" i="6"/>
  <c r="BN337" i="6"/>
  <c r="BK373" i="6"/>
  <c r="BO373" i="6" s="1"/>
  <c r="BN373" i="6"/>
  <c r="BK370" i="6"/>
  <c r="BN370" i="6"/>
  <c r="BK380" i="6"/>
  <c r="BN380" i="6"/>
  <c r="BK368" i="6"/>
  <c r="BN368" i="6"/>
  <c r="BK356" i="6"/>
  <c r="BN356" i="6"/>
  <c r="BK344" i="6"/>
  <c r="BN344" i="6"/>
  <c r="BK353" i="6"/>
  <c r="BO353" i="6" s="1"/>
  <c r="BN353" i="6"/>
  <c r="BK386" i="6"/>
  <c r="BN386" i="6"/>
  <c r="BK361" i="6"/>
  <c r="BN361" i="6"/>
  <c r="BK589" i="6"/>
  <c r="BO589" i="6" s="1"/>
  <c r="F589" i="14" s="1"/>
  <c r="BN589" i="6"/>
  <c r="E589" i="14" s="1"/>
  <c r="BK580" i="6"/>
  <c r="BO580" i="6" s="1"/>
  <c r="F580" i="14" s="1"/>
  <c r="BN580" i="6"/>
  <c r="E580" i="14" s="1"/>
  <c r="BK569" i="6"/>
  <c r="BO569" i="6" s="1"/>
  <c r="F569" i="14" s="1"/>
  <c r="BN569" i="6"/>
  <c r="E569" i="14" s="1"/>
  <c r="BK379" i="6"/>
  <c r="BO379" i="6" s="1"/>
  <c r="BN379" i="6"/>
  <c r="BK367" i="6"/>
  <c r="BN367" i="6"/>
  <c r="BK355" i="6"/>
  <c r="BN355" i="6"/>
  <c r="BK343" i="6"/>
  <c r="BN343" i="6"/>
  <c r="BK374" i="6"/>
  <c r="BN374" i="6"/>
  <c r="BK336" i="6"/>
  <c r="BN336" i="6"/>
  <c r="BK358" i="6"/>
  <c r="BO358" i="6" s="1"/>
  <c r="BN358" i="6"/>
  <c r="BK574" i="6"/>
  <c r="BO574" i="6" s="1"/>
  <c r="F574" i="14" s="1"/>
  <c r="BN574" i="6"/>
  <c r="E574" i="14" s="1"/>
  <c r="BK567" i="6"/>
  <c r="BO567" i="6" s="1"/>
  <c r="F567" i="14" s="1"/>
  <c r="BN567" i="6"/>
  <c r="E567" i="14" s="1"/>
  <c r="BK378" i="6"/>
  <c r="BN378" i="6"/>
  <c r="BK366" i="6"/>
  <c r="BN366" i="6"/>
  <c r="BK354" i="6"/>
  <c r="BN354" i="6"/>
  <c r="BK342" i="6"/>
  <c r="BO342" i="6" s="1"/>
  <c r="BN342" i="6"/>
  <c r="BE558" i="6"/>
  <c r="BE560" i="6"/>
  <c r="BE559" i="6"/>
  <c r="BE561" i="6"/>
  <c r="AR557" i="17"/>
  <c r="Z557" i="17" s="1"/>
  <c r="AR556" i="17"/>
  <c r="AR555" i="17"/>
  <c r="AR554" i="17"/>
  <c r="AR553" i="17"/>
  <c r="AR552" i="17"/>
  <c r="AR551" i="17"/>
  <c r="AR550" i="17"/>
  <c r="AQ557" i="17"/>
  <c r="AQ556" i="17"/>
  <c r="AQ555" i="17"/>
  <c r="AQ554" i="17"/>
  <c r="AQ553" i="17"/>
  <c r="AQ552" i="17"/>
  <c r="AQ551" i="17"/>
  <c r="AQ550" i="17"/>
  <c r="BO339" i="6" l="1"/>
  <c r="BO43" i="6"/>
  <c r="BO338" i="6"/>
  <c r="BO359" i="6"/>
  <c r="BO384" i="6"/>
  <c r="BO377" i="6"/>
  <c r="BO350" i="6"/>
  <c r="BO364" i="6"/>
  <c r="BO375" i="6"/>
  <c r="BO371" i="6"/>
  <c r="BO349" i="6"/>
  <c r="BO372" i="6"/>
  <c r="BO376" i="6"/>
  <c r="BO348" i="6"/>
  <c r="BO344" i="6"/>
  <c r="BO347" i="6"/>
  <c r="BO345" i="6"/>
  <c r="BO346" i="6"/>
  <c r="BO337" i="6"/>
  <c r="BO383" i="6"/>
  <c r="BO385" i="6"/>
  <c r="BO336" i="6"/>
  <c r="BO343" i="6"/>
  <c r="BO362" i="6"/>
  <c r="BO387" i="6"/>
  <c r="BO341" i="6"/>
  <c r="BK586" i="6"/>
  <c r="BO586" i="6" s="1"/>
  <c r="F586" i="14" s="1"/>
  <c r="BN586" i="6"/>
  <c r="E586" i="14" s="1"/>
  <c r="BO381" i="6"/>
  <c r="Z561" i="17"/>
  <c r="BN561" i="6" s="1"/>
  <c r="E561" i="14" s="1"/>
  <c r="BK561" i="6"/>
  <c r="BO365" i="6"/>
  <c r="BO374" i="6"/>
  <c r="BO356" i="6"/>
  <c r="BO382" i="6"/>
  <c r="BK582" i="6"/>
  <c r="BO582" i="6" s="1"/>
  <c r="F582" i="14" s="1"/>
  <c r="BN582" i="6"/>
  <c r="E582" i="14" s="1"/>
  <c r="BO354" i="6"/>
  <c r="BK579" i="6"/>
  <c r="BO579" i="6" s="1"/>
  <c r="F579" i="14" s="1"/>
  <c r="BN579" i="6"/>
  <c r="E579" i="14" s="1"/>
  <c r="BK581" i="6"/>
  <c r="BO581" i="6" s="1"/>
  <c r="F581" i="14" s="1"/>
  <c r="BN581" i="6"/>
  <c r="E581" i="14" s="1"/>
  <c r="BK572" i="6"/>
  <c r="BO572" i="6" s="1"/>
  <c r="F572" i="14" s="1"/>
  <c r="BN572" i="6"/>
  <c r="E572" i="14" s="1"/>
  <c r="BK587" i="6"/>
  <c r="BO587" i="6" s="1"/>
  <c r="F587" i="14" s="1"/>
  <c r="BN587" i="6"/>
  <c r="E587" i="14" s="1"/>
  <c r="BK570" i="6"/>
  <c r="BO570" i="6" s="1"/>
  <c r="F570" i="14" s="1"/>
  <c r="BN570" i="6"/>
  <c r="E570" i="14" s="1"/>
  <c r="BK566" i="6"/>
  <c r="BO566" i="6" s="1"/>
  <c r="F566" i="14" s="1"/>
  <c r="BN566" i="6"/>
  <c r="E566" i="14" s="1"/>
  <c r="BK584" i="6"/>
  <c r="BO584" i="6" s="1"/>
  <c r="F584" i="14" s="1"/>
  <c r="BN584" i="6"/>
  <c r="E584" i="14" s="1"/>
  <c r="BK573" i="6"/>
  <c r="BO573" i="6" s="1"/>
  <c r="F573" i="14" s="1"/>
  <c r="BN573" i="6"/>
  <c r="E573" i="14" s="1"/>
  <c r="Z559" i="17"/>
  <c r="BN559" i="6" s="1"/>
  <c r="E559" i="14" s="1"/>
  <c r="BK559" i="6"/>
  <c r="L559" i="14" s="1"/>
  <c r="BO378" i="6"/>
  <c r="BO368" i="6"/>
  <c r="BO352" i="6"/>
  <c r="BK593" i="6"/>
  <c r="BO593" i="6" s="1"/>
  <c r="F593" i="14" s="1"/>
  <c r="BN593" i="6"/>
  <c r="E593" i="14" s="1"/>
  <c r="BK588" i="6"/>
  <c r="BO588" i="6" s="1"/>
  <c r="F588" i="14" s="1"/>
  <c r="BN588" i="6"/>
  <c r="E588" i="14" s="1"/>
  <c r="BK562" i="6"/>
  <c r="BO562" i="6" s="1"/>
  <c r="F562" i="14" s="1"/>
  <c r="BN562" i="6"/>
  <c r="E562" i="14" s="1"/>
  <c r="BK575" i="6"/>
  <c r="BO575" i="6" s="1"/>
  <c r="F575" i="14" s="1"/>
  <c r="BN575" i="6"/>
  <c r="E575" i="14" s="1"/>
  <c r="BK590" i="6"/>
  <c r="BO590" i="6" s="1"/>
  <c r="F590" i="14" s="1"/>
  <c r="BN590" i="6"/>
  <c r="E590" i="14" s="1"/>
  <c r="BO355" i="6"/>
  <c r="BO361" i="6"/>
  <c r="BO380" i="6"/>
  <c r="BK568" i="6"/>
  <c r="BO568" i="6" s="1"/>
  <c r="F568" i="14" s="1"/>
  <c r="BN568" i="6"/>
  <c r="E568" i="14" s="1"/>
  <c r="BK583" i="6"/>
  <c r="BO583" i="6" s="1"/>
  <c r="F583" i="14" s="1"/>
  <c r="BN583" i="6"/>
  <c r="E583" i="14" s="1"/>
  <c r="BO351" i="6"/>
  <c r="BO388" i="6"/>
  <c r="BO366" i="6"/>
  <c r="BK576" i="6"/>
  <c r="BO576" i="6" s="1"/>
  <c r="F576" i="14" s="1"/>
  <c r="BN576" i="6"/>
  <c r="E576" i="14" s="1"/>
  <c r="BK585" i="6"/>
  <c r="BO585" i="6" s="1"/>
  <c r="F585" i="14" s="1"/>
  <c r="BN585" i="6"/>
  <c r="E585" i="14" s="1"/>
  <c r="BK564" i="6"/>
  <c r="BO564" i="6" s="1"/>
  <c r="F564" i="14" s="1"/>
  <c r="BN564" i="6"/>
  <c r="E564" i="14" s="1"/>
  <c r="BK571" i="6"/>
  <c r="BO571" i="6" s="1"/>
  <c r="F571" i="14" s="1"/>
  <c r="BN571" i="6"/>
  <c r="E571" i="14" s="1"/>
  <c r="Z558" i="17"/>
  <c r="BN558" i="6" s="1"/>
  <c r="E558" i="14" s="1"/>
  <c r="BK558" i="6"/>
  <c r="BO367" i="6"/>
  <c r="BO386" i="6"/>
  <c r="BO370" i="6"/>
  <c r="BO357" i="6"/>
  <c r="BO363" i="6"/>
  <c r="BK565" i="6"/>
  <c r="BO565" i="6" s="1"/>
  <c r="F565" i="14" s="1"/>
  <c r="BN565" i="6"/>
  <c r="E565" i="14" s="1"/>
  <c r="BK591" i="6"/>
  <c r="BO591" i="6" s="1"/>
  <c r="F591" i="14" s="1"/>
  <c r="BN591" i="6"/>
  <c r="E591" i="14" s="1"/>
  <c r="BK577" i="6"/>
  <c r="BO577" i="6" s="1"/>
  <c r="F577" i="14" s="1"/>
  <c r="BN577" i="6"/>
  <c r="E577" i="14" s="1"/>
  <c r="Z560" i="17"/>
  <c r="BN560" i="6" s="1"/>
  <c r="E560" i="14" s="1"/>
  <c r="BK560" i="6"/>
  <c r="L560" i="14" s="1"/>
  <c r="BK578" i="6"/>
  <c r="BO578" i="6" s="1"/>
  <c r="F578" i="14" s="1"/>
  <c r="BN578" i="6"/>
  <c r="E578" i="14" s="1"/>
  <c r="BK592" i="6"/>
  <c r="BO592" i="6" s="1"/>
  <c r="F592" i="14" s="1"/>
  <c r="BN592" i="6"/>
  <c r="E592" i="14" s="1"/>
  <c r="Z553" i="17"/>
  <c r="Z555" i="17"/>
  <c r="Z551" i="17"/>
  <c r="Z554" i="17"/>
  <c r="Z550" i="17"/>
  <c r="Z552" i="17"/>
  <c r="Z556" i="17"/>
  <c r="AV276" i="17"/>
  <c r="V276" i="17"/>
  <c r="AV275" i="17"/>
  <c r="V275" i="17"/>
  <c r="AV274" i="17"/>
  <c r="V274" i="17"/>
  <c r="AV273" i="17"/>
  <c r="V273" i="17"/>
  <c r="V272" i="17"/>
  <c r="V271" i="17"/>
  <c r="V270" i="17"/>
  <c r="V269" i="17"/>
  <c r="AV268" i="17"/>
  <c r="V268" i="17"/>
  <c r="AV267" i="17"/>
  <c r="V267" i="17"/>
  <c r="AV266" i="17"/>
  <c r="V266" i="17"/>
  <c r="AV265" i="17"/>
  <c r="V265" i="17"/>
  <c r="V264" i="17"/>
  <c r="V263" i="17"/>
  <c r="V262" i="17"/>
  <c r="V261" i="17"/>
  <c r="AV108" i="17"/>
  <c r="AV107" i="17"/>
  <c r="AV106" i="17"/>
  <c r="V87" i="17"/>
  <c r="V86" i="17"/>
  <c r="V85" i="17"/>
  <c r="V84" i="17"/>
  <c r="V83" i="17"/>
  <c r="V82" i="17"/>
  <c r="V81" i="17"/>
  <c r="V80" i="17"/>
  <c r="AV79" i="17"/>
  <c r="AV78" i="17"/>
  <c r="AV77" i="17"/>
  <c r="AV76" i="17"/>
  <c r="V71" i="17"/>
  <c r="V52" i="17"/>
  <c r="V51" i="17"/>
  <c r="V50" i="17"/>
  <c r="V49" i="17"/>
  <c r="V48" i="17"/>
  <c r="V47" i="17"/>
  <c r="V46" i="17"/>
  <c r="V45" i="17"/>
  <c r="AV34" i="17"/>
  <c r="AV33" i="17"/>
  <c r="AV32" i="17"/>
  <c r="AV31" i="17"/>
  <c r="AV30" i="17"/>
  <c r="AV29" i="17"/>
  <c r="AV28" i="17"/>
  <c r="AV27" i="17"/>
  <c r="AT25" i="17"/>
  <c r="AS25" i="17"/>
  <c r="AR25" i="17"/>
  <c r="AQ25" i="17"/>
  <c r="V24" i="17"/>
  <c r="V23" i="17"/>
  <c r="V22" i="17"/>
  <c r="V21" i="17"/>
  <c r="BO561" i="6" l="1"/>
  <c r="F561" i="14" s="1"/>
  <c r="L561" i="14"/>
  <c r="BO558" i="6"/>
  <c r="F558" i="14" s="1"/>
  <c r="L558" i="14"/>
  <c r="BO559" i="6"/>
  <c r="F559" i="14" s="1"/>
  <c r="BO560" i="6"/>
  <c r="F560" i="14" s="1"/>
  <c r="K543" i="14"/>
  <c r="K542" i="14"/>
  <c r="K541" i="14"/>
  <c r="K540" i="14"/>
  <c r="K539" i="14"/>
  <c r="K538" i="14"/>
  <c r="K537" i="14"/>
  <c r="K536" i="14"/>
  <c r="K535" i="14"/>
  <c r="K534" i="14"/>
  <c r="K533" i="14"/>
  <c r="K532" i="14"/>
  <c r="K531" i="14"/>
  <c r="K530" i="14"/>
  <c r="K529" i="14"/>
  <c r="K528" i="14"/>
  <c r="K527" i="14"/>
  <c r="K526" i="14"/>
  <c r="K525" i="14"/>
  <c r="K524" i="14"/>
  <c r="K523" i="14"/>
  <c r="K522" i="14"/>
  <c r="K521" i="14"/>
  <c r="K520" i="14"/>
  <c r="K519" i="14"/>
  <c r="K518" i="14"/>
  <c r="K517" i="14"/>
  <c r="K516" i="14"/>
  <c r="K515" i="14"/>
  <c r="K514" i="14"/>
  <c r="K513" i="14"/>
  <c r="K512" i="14"/>
  <c r="K511" i="14"/>
  <c r="K510" i="14"/>
  <c r="K509" i="14"/>
  <c r="K508" i="14"/>
  <c r="K507" i="14"/>
  <c r="K506" i="14"/>
  <c r="K505" i="14"/>
  <c r="K504" i="14"/>
  <c r="K503" i="14"/>
  <c r="K502" i="14"/>
  <c r="K501" i="14"/>
  <c r="K500" i="14"/>
  <c r="K499" i="14"/>
  <c r="K498" i="14"/>
  <c r="K497" i="14"/>
  <c r="K496" i="14"/>
  <c r="K495" i="14"/>
  <c r="K494" i="14"/>
  <c r="K493" i="14"/>
  <c r="K492" i="14"/>
  <c r="K491" i="14"/>
  <c r="K490" i="14"/>
  <c r="K489" i="14"/>
  <c r="K488" i="14"/>
  <c r="K487" i="14"/>
  <c r="K486" i="14"/>
  <c r="K485" i="14"/>
  <c r="K484" i="14"/>
  <c r="K483" i="14"/>
  <c r="K482" i="14"/>
  <c r="K481" i="14"/>
  <c r="K480" i="14"/>
  <c r="K479" i="14"/>
  <c r="K478" i="14"/>
  <c r="K477" i="14"/>
  <c r="K476" i="14"/>
  <c r="K475" i="14"/>
  <c r="K474" i="14"/>
  <c r="K473" i="14"/>
  <c r="K472" i="14"/>
  <c r="K471" i="14"/>
  <c r="K470" i="14"/>
  <c r="K469" i="14"/>
  <c r="K468" i="14"/>
  <c r="K467" i="14"/>
  <c r="K466" i="14"/>
  <c r="K465" i="14"/>
  <c r="K464" i="14"/>
  <c r="K463" i="14"/>
  <c r="K462" i="14"/>
  <c r="K461" i="14"/>
  <c r="K460" i="14"/>
  <c r="K459" i="14"/>
  <c r="K458" i="14"/>
  <c r="K457" i="14"/>
  <c r="K456" i="14"/>
  <c r="K455" i="14"/>
  <c r="K454" i="14"/>
  <c r="K453" i="14"/>
  <c r="K452" i="14"/>
  <c r="K451" i="14"/>
  <c r="K450" i="14"/>
  <c r="K449" i="14"/>
  <c r="K448" i="14"/>
  <c r="K447" i="14"/>
  <c r="K446" i="14"/>
  <c r="K445" i="14"/>
  <c r="K444" i="14"/>
  <c r="K443" i="14"/>
  <c r="K442" i="14"/>
  <c r="K441" i="14"/>
  <c r="K440" i="14"/>
  <c r="K439" i="14"/>
  <c r="K438" i="14"/>
  <c r="K437" i="14"/>
  <c r="K436" i="14"/>
  <c r="K435" i="14"/>
  <c r="K434" i="14"/>
  <c r="K433" i="14"/>
  <c r="K432" i="14"/>
  <c r="K431" i="14"/>
  <c r="K430" i="14"/>
  <c r="K429" i="14"/>
  <c r="K428" i="14"/>
  <c r="K427" i="14"/>
  <c r="K426" i="14"/>
  <c r="K425" i="14"/>
  <c r="K424" i="14"/>
  <c r="K423" i="14"/>
  <c r="K422" i="14"/>
  <c r="K421" i="14"/>
  <c r="K420" i="14"/>
  <c r="K419" i="14"/>
  <c r="K418" i="14"/>
  <c r="K417" i="14"/>
  <c r="K416" i="14"/>
  <c r="K415" i="14"/>
  <c r="K414" i="14"/>
  <c r="K413" i="14"/>
  <c r="K412" i="14"/>
  <c r="K411" i="14"/>
  <c r="K410" i="14"/>
  <c r="K409" i="14"/>
  <c r="K408" i="14"/>
  <c r="K407" i="14"/>
  <c r="K406" i="14"/>
  <c r="K405" i="14"/>
  <c r="K404" i="14"/>
  <c r="K403" i="14"/>
  <c r="K402" i="14"/>
  <c r="K401" i="14"/>
  <c r="K400" i="14"/>
  <c r="K399" i="14"/>
  <c r="K398" i="14"/>
  <c r="K397" i="14"/>
  <c r="K396" i="14"/>
  <c r="K395" i="14"/>
  <c r="K394" i="14"/>
  <c r="K393" i="14"/>
  <c r="K392" i="14"/>
  <c r="K391" i="14"/>
  <c r="K390" i="14"/>
  <c r="K389" i="14"/>
  <c r="K388" i="14"/>
  <c r="K387" i="14"/>
  <c r="K386" i="14"/>
  <c r="K385" i="14"/>
  <c r="K384" i="14"/>
  <c r="K383" i="14"/>
  <c r="K382" i="14"/>
  <c r="K381" i="14"/>
  <c r="K380" i="14"/>
  <c r="K379" i="14"/>
  <c r="K378" i="14"/>
  <c r="K377" i="14"/>
  <c r="K376" i="14"/>
  <c r="K375" i="14"/>
  <c r="K374" i="14"/>
  <c r="K373" i="14"/>
  <c r="K372" i="14"/>
  <c r="K371" i="14"/>
  <c r="K370" i="14"/>
  <c r="K369" i="14"/>
  <c r="K368" i="14"/>
  <c r="K367" i="14"/>
  <c r="K366" i="14"/>
  <c r="K365" i="14"/>
  <c r="K364" i="14"/>
  <c r="K363" i="14"/>
  <c r="K362" i="14"/>
  <c r="K361" i="14"/>
  <c r="K360" i="14"/>
  <c r="K359" i="14"/>
  <c r="K358" i="14"/>
  <c r="K357" i="14"/>
  <c r="K356" i="14"/>
  <c r="K355" i="14"/>
  <c r="K354" i="14"/>
  <c r="K353" i="14"/>
  <c r="K352" i="14"/>
  <c r="K351" i="14"/>
  <c r="K350" i="14"/>
  <c r="K349" i="14"/>
  <c r="K348" i="14"/>
  <c r="K347" i="14"/>
  <c r="K346" i="14"/>
  <c r="K345" i="14"/>
  <c r="K344" i="14"/>
  <c r="K343" i="14"/>
  <c r="K342" i="14"/>
  <c r="K341" i="14"/>
  <c r="K340" i="14"/>
  <c r="K339" i="14"/>
  <c r="K338" i="14"/>
  <c r="K337" i="14"/>
  <c r="K336" i="14"/>
  <c r="K335" i="14"/>
  <c r="K334" i="14"/>
  <c r="K333" i="14"/>
  <c r="K332" i="14"/>
  <c r="K331" i="14"/>
  <c r="K330" i="14"/>
  <c r="K329" i="14"/>
  <c r="K328" i="14"/>
  <c r="K327" i="14"/>
  <c r="K326" i="14"/>
  <c r="K325" i="14"/>
  <c r="K324" i="14"/>
  <c r="K323" i="14"/>
  <c r="K322" i="14"/>
  <c r="K321" i="14"/>
  <c r="K320" i="14"/>
  <c r="K319" i="14"/>
  <c r="K318" i="14"/>
  <c r="K317" i="14"/>
  <c r="K316" i="14"/>
  <c r="K315" i="14"/>
  <c r="K314" i="14"/>
  <c r="K313" i="14"/>
  <c r="K312" i="14"/>
  <c r="K311" i="14"/>
  <c r="K310" i="14"/>
  <c r="K309" i="14"/>
  <c r="K308" i="14"/>
  <c r="K307" i="14"/>
  <c r="K306" i="14"/>
  <c r="K305" i="14"/>
  <c r="K304" i="14"/>
  <c r="K303" i="14"/>
  <c r="K302" i="14"/>
  <c r="K301" i="14"/>
  <c r="K300" i="14"/>
  <c r="K299" i="14"/>
  <c r="K298" i="14"/>
  <c r="K297" i="14"/>
  <c r="K296" i="14"/>
  <c r="K295" i="14"/>
  <c r="K294" i="14"/>
  <c r="K293" i="14"/>
  <c r="K292" i="14"/>
  <c r="K291" i="14"/>
  <c r="K290" i="14"/>
  <c r="K289" i="14"/>
  <c r="K288" i="14"/>
  <c r="K287" i="14"/>
  <c r="K286" i="14"/>
  <c r="K285" i="14"/>
  <c r="K284" i="14"/>
  <c r="K283" i="14"/>
  <c r="K282" i="14"/>
  <c r="K281" i="14"/>
  <c r="K280" i="14"/>
  <c r="K279" i="14"/>
  <c r="K278" i="14"/>
  <c r="K277" i="14"/>
  <c r="K276" i="14"/>
  <c r="K275" i="14"/>
  <c r="K274" i="14"/>
  <c r="K273" i="14"/>
  <c r="K272" i="14"/>
  <c r="K271" i="14"/>
  <c r="K270" i="14"/>
  <c r="K269" i="14"/>
  <c r="K268" i="14"/>
  <c r="K267" i="14"/>
  <c r="K266" i="14"/>
  <c r="K265" i="14"/>
  <c r="K264" i="14"/>
  <c r="K263" i="14"/>
  <c r="K262" i="14"/>
  <c r="K261" i="14"/>
  <c r="K260" i="14"/>
  <c r="K259" i="14"/>
  <c r="K258" i="14"/>
  <c r="K257" i="14"/>
  <c r="K256" i="14"/>
  <c r="K255" i="14"/>
  <c r="K254" i="14"/>
  <c r="K253" i="14"/>
  <c r="K252" i="14"/>
  <c r="K251" i="14"/>
  <c r="K250" i="14"/>
  <c r="K249" i="14"/>
  <c r="K248" i="14"/>
  <c r="K247" i="14"/>
  <c r="K246" i="14"/>
  <c r="K245" i="14"/>
  <c r="K244" i="14"/>
  <c r="K243" i="14"/>
  <c r="K242" i="14"/>
  <c r="K241" i="14"/>
  <c r="K240" i="14"/>
  <c r="K239" i="14"/>
  <c r="K238" i="14"/>
  <c r="K237" i="14"/>
  <c r="K236" i="14"/>
  <c r="K235" i="14"/>
  <c r="K234" i="14"/>
  <c r="K233" i="14"/>
  <c r="K232" i="14"/>
  <c r="K231" i="14"/>
  <c r="K230" i="14"/>
  <c r="K229" i="14"/>
  <c r="K228" i="14"/>
  <c r="K227" i="14"/>
  <c r="K226" i="14"/>
  <c r="K225" i="14"/>
  <c r="K224" i="14"/>
  <c r="K223" i="14"/>
  <c r="K222" i="14"/>
  <c r="K221" i="14"/>
  <c r="K220" i="14"/>
  <c r="K219" i="14"/>
  <c r="K218" i="14"/>
  <c r="K217" i="14"/>
  <c r="K216" i="14"/>
  <c r="K215" i="14"/>
  <c r="K214" i="14"/>
  <c r="K213" i="14"/>
  <c r="K212" i="14"/>
  <c r="K211" i="14"/>
  <c r="K210" i="14"/>
  <c r="K209" i="14"/>
  <c r="K208" i="14"/>
  <c r="K207" i="14"/>
  <c r="K206" i="14"/>
  <c r="K205" i="14"/>
  <c r="K204" i="14"/>
  <c r="K203" i="14"/>
  <c r="K202" i="14"/>
  <c r="K201" i="14"/>
  <c r="K200" i="14"/>
  <c r="K199" i="14"/>
  <c r="K198" i="14"/>
  <c r="K197" i="14"/>
  <c r="K196" i="14"/>
  <c r="K195" i="14"/>
  <c r="K194" i="14"/>
  <c r="K193" i="14"/>
  <c r="K192" i="14"/>
  <c r="K191" i="14"/>
  <c r="K190" i="14"/>
  <c r="K189" i="14"/>
  <c r="K188" i="14"/>
  <c r="K187" i="14"/>
  <c r="K186" i="14"/>
  <c r="K185" i="14"/>
  <c r="K184" i="14"/>
  <c r="K183" i="14"/>
  <c r="K182" i="14"/>
  <c r="K181" i="14"/>
  <c r="K180" i="14"/>
  <c r="K179" i="14"/>
  <c r="K178" i="14"/>
  <c r="K177" i="14"/>
  <c r="K176" i="14"/>
  <c r="K175" i="14"/>
  <c r="K174" i="14"/>
  <c r="K173" i="14"/>
  <c r="K172" i="14"/>
  <c r="K171" i="14"/>
  <c r="K170" i="14"/>
  <c r="K169" i="14"/>
  <c r="K168" i="14"/>
  <c r="K167" i="14"/>
  <c r="K166" i="14"/>
  <c r="K165" i="14"/>
  <c r="K164" i="14"/>
  <c r="K163" i="14"/>
  <c r="K162" i="14"/>
  <c r="K161" i="14"/>
  <c r="K160" i="14"/>
  <c r="K159" i="14"/>
  <c r="K158" i="14"/>
  <c r="K157" i="14"/>
  <c r="K156" i="14"/>
  <c r="K155" i="14"/>
  <c r="K154" i="14"/>
  <c r="K153" i="14"/>
  <c r="K152" i="14"/>
  <c r="K151" i="14"/>
  <c r="K150" i="14"/>
  <c r="K149" i="14"/>
  <c r="K148" i="14"/>
  <c r="K147" i="14"/>
  <c r="K146" i="14"/>
  <c r="K145" i="14"/>
  <c r="K144" i="14"/>
  <c r="K143" i="14"/>
  <c r="K142" i="14"/>
  <c r="K141" i="14"/>
  <c r="K140" i="14"/>
  <c r="K139" i="14"/>
  <c r="K138" i="14"/>
  <c r="K137" i="14"/>
  <c r="K136" i="14"/>
  <c r="K135" i="14"/>
  <c r="K134" i="14"/>
  <c r="K133" i="14"/>
  <c r="K132" i="14"/>
  <c r="K131" i="14"/>
  <c r="K130" i="14"/>
  <c r="K129" i="14"/>
  <c r="K128" i="14"/>
  <c r="K127" i="14"/>
  <c r="K126" i="14"/>
  <c r="K125" i="14"/>
  <c r="K124" i="14"/>
  <c r="K123" i="14"/>
  <c r="K122" i="14"/>
  <c r="K121" i="14"/>
  <c r="K120" i="14"/>
  <c r="K119" i="14"/>
  <c r="K118" i="14"/>
  <c r="K117" i="14"/>
  <c r="K116" i="14"/>
  <c r="K115" i="14"/>
  <c r="K114" i="14"/>
  <c r="K113" i="14"/>
  <c r="K112" i="14"/>
  <c r="K111" i="14"/>
  <c r="K110" i="14"/>
  <c r="K109" i="14"/>
  <c r="K108" i="14"/>
  <c r="K107" i="14"/>
  <c r="K106" i="14"/>
  <c r="K105" i="14"/>
  <c r="K104" i="14"/>
  <c r="K103" i="14"/>
  <c r="K102" i="14"/>
  <c r="K101" i="14"/>
  <c r="K100" i="14"/>
  <c r="K99" i="14"/>
  <c r="K98" i="14"/>
  <c r="K97" i="14"/>
  <c r="K96" i="14"/>
  <c r="K95" i="14"/>
  <c r="K94" i="14"/>
  <c r="K93" i="14"/>
  <c r="K92" i="14"/>
  <c r="K91" i="14"/>
  <c r="K90" i="14"/>
  <c r="K89" i="14"/>
  <c r="K88" i="14"/>
  <c r="K87" i="14"/>
  <c r="K86" i="14"/>
  <c r="K85" i="14"/>
  <c r="K84" i="14"/>
  <c r="K83" i="14"/>
  <c r="K82" i="14"/>
  <c r="K81" i="14"/>
  <c r="K80" i="14"/>
  <c r="K79" i="14"/>
  <c r="K78" i="14"/>
  <c r="K77" i="14"/>
  <c r="K76" i="14"/>
  <c r="K75" i="14"/>
  <c r="K74" i="14"/>
  <c r="K73" i="14"/>
  <c r="K72" i="14"/>
  <c r="K71" i="14"/>
  <c r="K70" i="14"/>
  <c r="K69" i="14"/>
  <c r="K68" i="14"/>
  <c r="K67" i="14"/>
  <c r="K66" i="14"/>
  <c r="K65" i="14"/>
  <c r="K64" i="14"/>
  <c r="K63" i="14"/>
  <c r="K62" i="14"/>
  <c r="K61" i="14"/>
  <c r="K60" i="14"/>
  <c r="K59" i="14"/>
  <c r="K58" i="14"/>
  <c r="K57" i="14"/>
  <c r="K56" i="14"/>
  <c r="K55" i="14"/>
  <c r="K54" i="14"/>
  <c r="K53" i="14"/>
  <c r="K52" i="14"/>
  <c r="K51" i="14"/>
  <c r="K50" i="14"/>
  <c r="K49"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8" i="14"/>
  <c r="K17" i="14"/>
  <c r="K16" i="14"/>
  <c r="K15" i="14"/>
  <c r="K14" i="14"/>
  <c r="K13" i="14"/>
  <c r="K12" i="14"/>
  <c r="K11" i="14"/>
  <c r="K10" i="14"/>
  <c r="K9" i="14"/>
  <c r="K8" i="14"/>
  <c r="K7" i="14"/>
  <c r="K6" i="14"/>
  <c r="K5" i="14"/>
  <c r="K4" i="14"/>
  <c r="K3" i="14"/>
  <c r="J543" i="14"/>
  <c r="J542" i="14"/>
  <c r="J541" i="14"/>
  <c r="J540" i="14"/>
  <c r="J539" i="14"/>
  <c r="J538" i="14"/>
  <c r="J537" i="14"/>
  <c r="J536" i="14"/>
  <c r="J535" i="14"/>
  <c r="J534" i="14"/>
  <c r="J533" i="14"/>
  <c r="J532" i="14"/>
  <c r="J531" i="14"/>
  <c r="J530" i="14"/>
  <c r="J529" i="14"/>
  <c r="J528" i="14"/>
  <c r="J527" i="14"/>
  <c r="J526" i="14"/>
  <c r="J525" i="14"/>
  <c r="J524" i="14"/>
  <c r="J523" i="14"/>
  <c r="J522" i="14"/>
  <c r="J521" i="14"/>
  <c r="J520" i="14"/>
  <c r="J519" i="14"/>
  <c r="J518" i="14"/>
  <c r="J517" i="14"/>
  <c r="J516" i="14"/>
  <c r="J515" i="14"/>
  <c r="J514" i="14"/>
  <c r="J513" i="14"/>
  <c r="J512" i="14"/>
  <c r="J511" i="14"/>
  <c r="J510" i="14"/>
  <c r="J509" i="14"/>
  <c r="J508" i="14"/>
  <c r="J507" i="14"/>
  <c r="J506" i="14"/>
  <c r="J505" i="14"/>
  <c r="J504" i="14"/>
  <c r="J503" i="14"/>
  <c r="J502" i="14"/>
  <c r="J501" i="14"/>
  <c r="J500" i="14"/>
  <c r="J499" i="14"/>
  <c r="J498" i="14"/>
  <c r="J497" i="14"/>
  <c r="J496" i="14"/>
  <c r="J495" i="14"/>
  <c r="J494" i="14"/>
  <c r="J493" i="14"/>
  <c r="J492" i="14"/>
  <c r="J491" i="14"/>
  <c r="J490" i="14"/>
  <c r="J489" i="14"/>
  <c r="J488" i="14"/>
  <c r="J487" i="14"/>
  <c r="J486" i="14"/>
  <c r="J485" i="14"/>
  <c r="J484" i="14"/>
  <c r="J483" i="14"/>
  <c r="J482" i="14"/>
  <c r="J481" i="14"/>
  <c r="J480" i="14"/>
  <c r="J479" i="14"/>
  <c r="J478" i="14"/>
  <c r="J477" i="14"/>
  <c r="J476" i="14"/>
  <c r="J475" i="14"/>
  <c r="J474" i="14"/>
  <c r="J473" i="14"/>
  <c r="J472" i="14"/>
  <c r="J471" i="14"/>
  <c r="J470" i="14"/>
  <c r="J469" i="14"/>
  <c r="J468" i="14"/>
  <c r="J467" i="14"/>
  <c r="J466" i="14"/>
  <c r="J465" i="14"/>
  <c r="J464" i="14"/>
  <c r="J463" i="14"/>
  <c r="J462" i="14"/>
  <c r="J461" i="14"/>
  <c r="J460" i="14"/>
  <c r="J459" i="14"/>
  <c r="J458" i="14"/>
  <c r="J457" i="14"/>
  <c r="J456" i="14"/>
  <c r="J455" i="14"/>
  <c r="J454" i="14"/>
  <c r="J453" i="14"/>
  <c r="J452" i="14"/>
  <c r="J451" i="14"/>
  <c r="J450" i="14"/>
  <c r="J449" i="14"/>
  <c r="J448" i="14"/>
  <c r="J447" i="14"/>
  <c r="J446" i="14"/>
  <c r="J445" i="14"/>
  <c r="J444" i="14"/>
  <c r="J443" i="14"/>
  <c r="J442" i="14"/>
  <c r="J441" i="14"/>
  <c r="J440" i="14"/>
  <c r="J439" i="14"/>
  <c r="J438" i="14"/>
  <c r="J437" i="14"/>
  <c r="J436" i="14"/>
  <c r="J435" i="14"/>
  <c r="J434" i="14"/>
  <c r="J433" i="14"/>
  <c r="J432" i="14"/>
  <c r="J431" i="14"/>
  <c r="J430" i="14"/>
  <c r="J429" i="14"/>
  <c r="J428" i="14"/>
  <c r="J427" i="14"/>
  <c r="J426" i="14"/>
  <c r="J425" i="14"/>
  <c r="J424" i="14"/>
  <c r="J423" i="14"/>
  <c r="J422" i="14"/>
  <c r="J421" i="14"/>
  <c r="J420" i="14"/>
  <c r="J419" i="14"/>
  <c r="J418" i="14"/>
  <c r="J417" i="14"/>
  <c r="J416" i="14"/>
  <c r="J415" i="14"/>
  <c r="J414" i="14"/>
  <c r="J413" i="14"/>
  <c r="J412" i="14"/>
  <c r="J411" i="14"/>
  <c r="J410" i="14"/>
  <c r="J409" i="14"/>
  <c r="J408" i="14"/>
  <c r="J407" i="14"/>
  <c r="J406" i="14"/>
  <c r="J405" i="14"/>
  <c r="J404" i="14"/>
  <c r="J403" i="14"/>
  <c r="J402" i="14"/>
  <c r="J401" i="14"/>
  <c r="J400" i="14"/>
  <c r="J399" i="14"/>
  <c r="J398" i="14"/>
  <c r="J397" i="14"/>
  <c r="J396" i="14"/>
  <c r="J395" i="14"/>
  <c r="J394" i="14"/>
  <c r="J393" i="14"/>
  <c r="J392" i="14"/>
  <c r="J391" i="14"/>
  <c r="J390" i="14"/>
  <c r="J389" i="14"/>
  <c r="J388" i="14"/>
  <c r="J387" i="14"/>
  <c r="J386" i="14"/>
  <c r="J385" i="14"/>
  <c r="J384" i="14"/>
  <c r="J383" i="14"/>
  <c r="J382" i="14"/>
  <c r="J381" i="14"/>
  <c r="J380" i="14"/>
  <c r="J379" i="14"/>
  <c r="J378" i="14"/>
  <c r="J377" i="14"/>
  <c r="J376" i="14"/>
  <c r="J375" i="14"/>
  <c r="J374" i="14"/>
  <c r="J373" i="14"/>
  <c r="J372" i="14"/>
  <c r="J371" i="14"/>
  <c r="J370" i="14"/>
  <c r="J369" i="14"/>
  <c r="J368" i="14"/>
  <c r="J367" i="14"/>
  <c r="J366" i="14"/>
  <c r="J365" i="14"/>
  <c r="J364" i="14"/>
  <c r="J363" i="14"/>
  <c r="J362" i="14"/>
  <c r="J361" i="14"/>
  <c r="J360" i="14"/>
  <c r="J359" i="14"/>
  <c r="J358" i="14"/>
  <c r="J357" i="14"/>
  <c r="J356" i="14"/>
  <c r="J355" i="14"/>
  <c r="J354" i="14"/>
  <c r="J353" i="14"/>
  <c r="J352" i="14"/>
  <c r="J351" i="14"/>
  <c r="J350" i="14"/>
  <c r="J349" i="14"/>
  <c r="J348" i="14"/>
  <c r="J347" i="14"/>
  <c r="J346" i="14"/>
  <c r="J345" i="14"/>
  <c r="J344" i="14"/>
  <c r="J343" i="14"/>
  <c r="J342" i="14"/>
  <c r="J341" i="14"/>
  <c r="J340" i="14"/>
  <c r="J339" i="14"/>
  <c r="J338" i="14"/>
  <c r="J337" i="14"/>
  <c r="J336" i="14"/>
  <c r="J335" i="14"/>
  <c r="J334" i="14"/>
  <c r="J333" i="14"/>
  <c r="J332" i="14"/>
  <c r="J331" i="14"/>
  <c r="J330" i="14"/>
  <c r="J329" i="14"/>
  <c r="J328" i="14"/>
  <c r="J327" i="14"/>
  <c r="J326" i="14"/>
  <c r="J325" i="14"/>
  <c r="J324" i="14"/>
  <c r="J323" i="14"/>
  <c r="J322" i="14"/>
  <c r="J321" i="14"/>
  <c r="J320" i="14"/>
  <c r="J319" i="14"/>
  <c r="J318" i="14"/>
  <c r="J317" i="14"/>
  <c r="J316" i="14"/>
  <c r="J315" i="14"/>
  <c r="J314" i="14"/>
  <c r="J313" i="14"/>
  <c r="J312" i="14"/>
  <c r="J311" i="14"/>
  <c r="J310" i="14"/>
  <c r="J309" i="14"/>
  <c r="J308" i="14"/>
  <c r="J307" i="14"/>
  <c r="J306" i="14"/>
  <c r="J305" i="14"/>
  <c r="J304" i="14"/>
  <c r="J303" i="14"/>
  <c r="J302" i="14"/>
  <c r="J301" i="14"/>
  <c r="J300" i="14"/>
  <c r="J299" i="14"/>
  <c r="J298" i="14"/>
  <c r="J297" i="14"/>
  <c r="J296" i="14"/>
  <c r="J295" i="14"/>
  <c r="J294" i="14"/>
  <c r="J293" i="14"/>
  <c r="J292" i="14"/>
  <c r="J291" i="14"/>
  <c r="J290" i="14"/>
  <c r="J289" i="14"/>
  <c r="J288" i="14"/>
  <c r="J287" i="14"/>
  <c r="J286" i="14"/>
  <c r="J285" i="14"/>
  <c r="J284" i="14"/>
  <c r="J283" i="14"/>
  <c r="J282" i="14"/>
  <c r="J281" i="14"/>
  <c r="J280" i="14"/>
  <c r="J279" i="14"/>
  <c r="J278" i="14"/>
  <c r="J277" i="14"/>
  <c r="J276" i="14"/>
  <c r="J275" i="14"/>
  <c r="J274" i="14"/>
  <c r="J273" i="14"/>
  <c r="J272" i="14"/>
  <c r="J271" i="14"/>
  <c r="J270" i="14"/>
  <c r="J269" i="14"/>
  <c r="J268" i="14"/>
  <c r="J267" i="14"/>
  <c r="J266" i="14"/>
  <c r="J265" i="14"/>
  <c r="J264" i="14"/>
  <c r="J263" i="14"/>
  <c r="J262" i="14"/>
  <c r="J261" i="14"/>
  <c r="J260" i="14"/>
  <c r="J259" i="14"/>
  <c r="J258" i="14"/>
  <c r="J257" i="14"/>
  <c r="J256" i="14"/>
  <c r="J255" i="14"/>
  <c r="J254" i="14"/>
  <c r="J253" i="14"/>
  <c r="J252" i="14"/>
  <c r="J251" i="14"/>
  <c r="J250" i="14"/>
  <c r="J249" i="14"/>
  <c r="J248" i="14"/>
  <c r="J247" i="14"/>
  <c r="J246" i="14"/>
  <c r="J245" i="14"/>
  <c r="J244" i="14"/>
  <c r="J243" i="14"/>
  <c r="J242" i="14"/>
  <c r="J241" i="14"/>
  <c r="J240" i="14"/>
  <c r="J239" i="14"/>
  <c r="J238" i="14"/>
  <c r="J237" i="14"/>
  <c r="J236" i="14"/>
  <c r="J235" i="14"/>
  <c r="J234" i="14"/>
  <c r="J233" i="14"/>
  <c r="J232" i="14"/>
  <c r="J231" i="14"/>
  <c r="J230" i="14"/>
  <c r="J229" i="14"/>
  <c r="J228" i="14"/>
  <c r="J227" i="14"/>
  <c r="J226" i="14"/>
  <c r="J225" i="14"/>
  <c r="J224" i="14"/>
  <c r="J223" i="14"/>
  <c r="J222" i="14"/>
  <c r="J221" i="14"/>
  <c r="J220" i="14"/>
  <c r="J219" i="14"/>
  <c r="J218" i="14"/>
  <c r="J217" i="14"/>
  <c r="J216" i="14"/>
  <c r="J215" i="14"/>
  <c r="J214" i="14"/>
  <c r="J213" i="14"/>
  <c r="J212" i="14"/>
  <c r="J211" i="14"/>
  <c r="J210" i="14"/>
  <c r="J209" i="14"/>
  <c r="J208" i="14"/>
  <c r="J207" i="14"/>
  <c r="J206" i="14"/>
  <c r="J205" i="14"/>
  <c r="J204" i="14"/>
  <c r="J203" i="14"/>
  <c r="J202" i="14"/>
  <c r="J201" i="14"/>
  <c r="J200" i="14"/>
  <c r="J199" i="14"/>
  <c r="J198" i="14"/>
  <c r="J197" i="14"/>
  <c r="J196" i="14"/>
  <c r="J195" i="14"/>
  <c r="J194" i="14"/>
  <c r="J193" i="14"/>
  <c r="J192" i="14"/>
  <c r="J191" i="14"/>
  <c r="J190" i="14"/>
  <c r="J189" i="14"/>
  <c r="J188" i="14"/>
  <c r="J187" i="14"/>
  <c r="J186" i="14"/>
  <c r="J185" i="14"/>
  <c r="J184" i="14"/>
  <c r="J183" i="14"/>
  <c r="J182" i="14"/>
  <c r="J181" i="14"/>
  <c r="J180" i="14"/>
  <c r="J179" i="14"/>
  <c r="J178" i="14"/>
  <c r="J177" i="14"/>
  <c r="J176" i="14"/>
  <c r="J175" i="14"/>
  <c r="J174" i="14"/>
  <c r="J173" i="14"/>
  <c r="J172" i="14"/>
  <c r="J171" i="14"/>
  <c r="J170" i="14"/>
  <c r="J169" i="14"/>
  <c r="J168" i="14"/>
  <c r="J167" i="14"/>
  <c r="J166" i="14"/>
  <c r="J165" i="14"/>
  <c r="J164" i="14"/>
  <c r="J163" i="14"/>
  <c r="J162" i="14"/>
  <c r="J161" i="14"/>
  <c r="J160" i="14"/>
  <c r="J159" i="14"/>
  <c r="J158" i="14"/>
  <c r="J157" i="14"/>
  <c r="J156" i="14"/>
  <c r="J155" i="14"/>
  <c r="J154" i="14"/>
  <c r="J153" i="14"/>
  <c r="J152" i="14"/>
  <c r="J151" i="14"/>
  <c r="J150" i="14"/>
  <c r="J149" i="14"/>
  <c r="J148" i="14"/>
  <c r="J147" i="14"/>
  <c r="J146" i="14"/>
  <c r="J145" i="14"/>
  <c r="J144" i="14"/>
  <c r="J143" i="14"/>
  <c r="J142" i="14"/>
  <c r="J141" i="14"/>
  <c r="J140" i="14"/>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I543" i="14"/>
  <c r="I542" i="14"/>
  <c r="I541" i="14"/>
  <c r="I540" i="14"/>
  <c r="I539" i="14"/>
  <c r="I538" i="14"/>
  <c r="I537" i="14"/>
  <c r="I536" i="14"/>
  <c r="I535" i="14"/>
  <c r="I534" i="14"/>
  <c r="I533" i="14"/>
  <c r="I532" i="14"/>
  <c r="I531" i="14"/>
  <c r="I530" i="14"/>
  <c r="I529" i="14"/>
  <c r="I528" i="14"/>
  <c r="I527" i="14"/>
  <c r="I526" i="14"/>
  <c r="I525" i="14"/>
  <c r="I524" i="14"/>
  <c r="I523" i="14"/>
  <c r="I522" i="14"/>
  <c r="I521" i="14"/>
  <c r="I520" i="14"/>
  <c r="I519" i="14"/>
  <c r="I518" i="14"/>
  <c r="I517" i="14"/>
  <c r="I516" i="14"/>
  <c r="I515" i="14"/>
  <c r="I514" i="14"/>
  <c r="I513" i="14"/>
  <c r="I512" i="14"/>
  <c r="I511" i="14"/>
  <c r="I510" i="14"/>
  <c r="I509" i="14"/>
  <c r="I508" i="14"/>
  <c r="I507" i="14"/>
  <c r="I506" i="14"/>
  <c r="I505" i="14"/>
  <c r="I504" i="14"/>
  <c r="I503" i="14"/>
  <c r="I502" i="14"/>
  <c r="I501" i="14"/>
  <c r="I500" i="14"/>
  <c r="I499" i="14"/>
  <c r="I498" i="14"/>
  <c r="I497" i="14"/>
  <c r="I496" i="14"/>
  <c r="I495" i="14"/>
  <c r="I494" i="14"/>
  <c r="I493" i="14"/>
  <c r="I492" i="14"/>
  <c r="I491" i="14"/>
  <c r="I490" i="14"/>
  <c r="I489" i="14"/>
  <c r="I488" i="14"/>
  <c r="I487" i="14"/>
  <c r="I486" i="14"/>
  <c r="I485" i="14"/>
  <c r="I484" i="14"/>
  <c r="I483" i="14"/>
  <c r="I482" i="14"/>
  <c r="I481" i="14"/>
  <c r="I480" i="14"/>
  <c r="I479" i="14"/>
  <c r="I478" i="14"/>
  <c r="I477" i="14"/>
  <c r="I476" i="14"/>
  <c r="I475" i="14"/>
  <c r="I474" i="14"/>
  <c r="I473" i="14"/>
  <c r="I472" i="14"/>
  <c r="I471" i="14"/>
  <c r="I470" i="14"/>
  <c r="I469" i="14"/>
  <c r="I468" i="14"/>
  <c r="I467" i="14"/>
  <c r="I466" i="14"/>
  <c r="I465" i="14"/>
  <c r="I464" i="14"/>
  <c r="I463" i="14"/>
  <c r="I462" i="14"/>
  <c r="I461" i="14"/>
  <c r="I460" i="14"/>
  <c r="I459" i="14"/>
  <c r="I458" i="14"/>
  <c r="I457" i="14"/>
  <c r="I456" i="14"/>
  <c r="I455" i="14"/>
  <c r="I454" i="14"/>
  <c r="I453" i="14"/>
  <c r="I452" i="14"/>
  <c r="I451" i="14"/>
  <c r="I450" i="14"/>
  <c r="I449" i="14"/>
  <c r="I448" i="14"/>
  <c r="I447" i="14"/>
  <c r="I446" i="14"/>
  <c r="I445" i="14"/>
  <c r="I444" i="14"/>
  <c r="I443" i="14"/>
  <c r="I442" i="14"/>
  <c r="I441" i="14"/>
  <c r="I440" i="14"/>
  <c r="I439" i="14"/>
  <c r="I438" i="14"/>
  <c r="I437" i="14"/>
  <c r="I436" i="14"/>
  <c r="I435" i="14"/>
  <c r="I434" i="14"/>
  <c r="I433" i="14"/>
  <c r="I432" i="14"/>
  <c r="I431" i="14"/>
  <c r="I430" i="14"/>
  <c r="I429" i="14"/>
  <c r="I428" i="14"/>
  <c r="I427" i="14"/>
  <c r="I426" i="14"/>
  <c r="I425" i="14"/>
  <c r="I424" i="14"/>
  <c r="I423" i="14"/>
  <c r="I422" i="14"/>
  <c r="I421" i="14"/>
  <c r="I420" i="14"/>
  <c r="I419" i="14"/>
  <c r="I418" i="14"/>
  <c r="I417" i="14"/>
  <c r="I416" i="14"/>
  <c r="I415" i="14"/>
  <c r="I414" i="14"/>
  <c r="I413" i="14"/>
  <c r="I412" i="14"/>
  <c r="I411" i="14"/>
  <c r="I410" i="14"/>
  <c r="I409" i="14"/>
  <c r="I408" i="14"/>
  <c r="I407" i="14"/>
  <c r="I406" i="14"/>
  <c r="I405" i="14"/>
  <c r="I404" i="14"/>
  <c r="I403" i="14"/>
  <c r="I402" i="14"/>
  <c r="I401" i="14"/>
  <c r="I400" i="14"/>
  <c r="I399" i="14"/>
  <c r="I398" i="14"/>
  <c r="I397" i="14"/>
  <c r="I396" i="14"/>
  <c r="I395" i="14"/>
  <c r="I394" i="14"/>
  <c r="I393" i="14"/>
  <c r="I392" i="14"/>
  <c r="I391" i="14"/>
  <c r="I390" i="14"/>
  <c r="I389" i="14"/>
  <c r="I388" i="14"/>
  <c r="I387" i="14"/>
  <c r="I386" i="14"/>
  <c r="I385" i="14"/>
  <c r="I384" i="14"/>
  <c r="I383" i="14"/>
  <c r="I382" i="14"/>
  <c r="I381" i="14"/>
  <c r="I380" i="14"/>
  <c r="I379" i="14"/>
  <c r="I378" i="14"/>
  <c r="I377" i="14"/>
  <c r="I376" i="14"/>
  <c r="I375" i="14"/>
  <c r="I374" i="14"/>
  <c r="I373" i="14"/>
  <c r="I372" i="14"/>
  <c r="I371" i="14"/>
  <c r="I370" i="14"/>
  <c r="I369" i="14"/>
  <c r="I368" i="14"/>
  <c r="I367" i="14"/>
  <c r="I366" i="14"/>
  <c r="I365" i="14"/>
  <c r="I364" i="14"/>
  <c r="I363" i="14"/>
  <c r="I362" i="14"/>
  <c r="I361" i="14"/>
  <c r="I360" i="14"/>
  <c r="I359" i="14"/>
  <c r="I358" i="14"/>
  <c r="I357" i="14"/>
  <c r="I356" i="14"/>
  <c r="I355" i="14"/>
  <c r="I354" i="14"/>
  <c r="I353" i="14"/>
  <c r="I352" i="14"/>
  <c r="I351" i="14"/>
  <c r="I350" i="14"/>
  <c r="I349" i="14"/>
  <c r="I348" i="14"/>
  <c r="I347" i="14"/>
  <c r="I346" i="14"/>
  <c r="I345" i="14"/>
  <c r="I344" i="14"/>
  <c r="I343" i="14"/>
  <c r="I342" i="14"/>
  <c r="I341" i="14"/>
  <c r="I340" i="14"/>
  <c r="I339" i="14"/>
  <c r="I338" i="14"/>
  <c r="I337" i="14"/>
  <c r="I336" i="14"/>
  <c r="I335" i="14"/>
  <c r="I334" i="14"/>
  <c r="I333" i="14"/>
  <c r="I332" i="14"/>
  <c r="I331" i="14"/>
  <c r="I330" i="14"/>
  <c r="I329" i="14"/>
  <c r="I328" i="14"/>
  <c r="I327" i="14"/>
  <c r="I326" i="14"/>
  <c r="I325" i="14"/>
  <c r="I324" i="14"/>
  <c r="I323" i="14"/>
  <c r="I322" i="14"/>
  <c r="I321" i="14"/>
  <c r="I320" i="14"/>
  <c r="I319" i="14"/>
  <c r="I318" i="14"/>
  <c r="I317" i="14"/>
  <c r="I316" i="14"/>
  <c r="I315" i="14"/>
  <c r="I314" i="14"/>
  <c r="I313" i="14"/>
  <c r="I312" i="14"/>
  <c r="I311"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I246" i="14"/>
  <c r="I245" i="14"/>
  <c r="I244" i="14"/>
  <c r="I243" i="14"/>
  <c r="I242" i="14"/>
  <c r="I241" i="14"/>
  <c r="I240" i="14"/>
  <c r="I239" i="14"/>
  <c r="I238" i="14"/>
  <c r="I237" i="14"/>
  <c r="I236" i="14"/>
  <c r="I235" i="14"/>
  <c r="I234" i="14"/>
  <c r="I233" i="14"/>
  <c r="I232" i="14"/>
  <c r="I231" i="14"/>
  <c r="I230" i="14"/>
  <c r="I229" i="14"/>
  <c r="I228" i="14"/>
  <c r="I227" i="14"/>
  <c r="I226" i="14"/>
  <c r="I225" i="14"/>
  <c r="I224" i="14"/>
  <c r="I223" i="14"/>
  <c r="I222" i="14"/>
  <c r="I221" i="14"/>
  <c r="I220" i="14"/>
  <c r="I219" i="14"/>
  <c r="I218" i="14"/>
  <c r="I217" i="14"/>
  <c r="I216" i="14"/>
  <c r="I215"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I178" i="14"/>
  <c r="I177" i="14"/>
  <c r="I176" i="14"/>
  <c r="I175" i="14"/>
  <c r="I174" i="14"/>
  <c r="I173" i="14"/>
  <c r="I172"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9" i="14"/>
  <c r="I8" i="14"/>
  <c r="I7" i="14"/>
  <c r="I6" i="14"/>
  <c r="I5" i="14"/>
  <c r="I4" i="14"/>
  <c r="I3" i="14"/>
  <c r="H543" i="14"/>
  <c r="H542" i="14"/>
  <c r="H541" i="14"/>
  <c r="H540" i="14"/>
  <c r="H539" i="14"/>
  <c r="H538" i="14"/>
  <c r="H537" i="14"/>
  <c r="H536" i="14"/>
  <c r="H535" i="14"/>
  <c r="H534" i="14"/>
  <c r="H533" i="14"/>
  <c r="H532" i="14"/>
  <c r="H531" i="14"/>
  <c r="H530" i="14"/>
  <c r="H529" i="14"/>
  <c r="H528" i="14"/>
  <c r="H527" i="14"/>
  <c r="H526" i="14"/>
  <c r="H525" i="14"/>
  <c r="H524" i="14"/>
  <c r="H523" i="14"/>
  <c r="H522" i="14"/>
  <c r="H521" i="14"/>
  <c r="H520" i="14"/>
  <c r="H519" i="14"/>
  <c r="H518" i="14"/>
  <c r="H517" i="14"/>
  <c r="H516" i="14"/>
  <c r="H515" i="14"/>
  <c r="H514" i="14"/>
  <c r="H513" i="14"/>
  <c r="H512" i="14"/>
  <c r="H511" i="14"/>
  <c r="H510" i="14"/>
  <c r="H509" i="14"/>
  <c r="H508" i="14"/>
  <c r="H507" i="14"/>
  <c r="H506" i="14"/>
  <c r="H505" i="14"/>
  <c r="H504" i="14"/>
  <c r="H503" i="14"/>
  <c r="H502" i="14"/>
  <c r="H501" i="14"/>
  <c r="H500" i="14"/>
  <c r="H499" i="14"/>
  <c r="H498" i="14"/>
  <c r="H497" i="14"/>
  <c r="H496" i="14"/>
  <c r="H495" i="14"/>
  <c r="H494" i="14"/>
  <c r="H493" i="14"/>
  <c r="H492" i="14"/>
  <c r="H491" i="14"/>
  <c r="H490" i="14"/>
  <c r="H489" i="14"/>
  <c r="H488" i="14"/>
  <c r="H487" i="14"/>
  <c r="H486" i="14"/>
  <c r="H485" i="14"/>
  <c r="H484" i="14"/>
  <c r="H483" i="14"/>
  <c r="H482" i="14"/>
  <c r="H481" i="14"/>
  <c r="H480" i="14"/>
  <c r="H479" i="14"/>
  <c r="H478" i="14"/>
  <c r="H477" i="14"/>
  <c r="H476" i="14"/>
  <c r="H475" i="14"/>
  <c r="H474" i="14"/>
  <c r="H473" i="14"/>
  <c r="H472" i="14"/>
  <c r="H471" i="14"/>
  <c r="H470" i="14"/>
  <c r="H469" i="14"/>
  <c r="H468" i="14"/>
  <c r="H467" i="14"/>
  <c r="H466" i="14"/>
  <c r="H465" i="14"/>
  <c r="H464" i="14"/>
  <c r="H463" i="14"/>
  <c r="H462" i="14"/>
  <c r="H461" i="14"/>
  <c r="H460" i="14"/>
  <c r="H459" i="14"/>
  <c r="H458" i="14"/>
  <c r="H457" i="14"/>
  <c r="H456" i="14"/>
  <c r="H455" i="14"/>
  <c r="H454" i="14"/>
  <c r="H453" i="14"/>
  <c r="H452" i="14"/>
  <c r="H451" i="14"/>
  <c r="H450" i="14"/>
  <c r="H449" i="14"/>
  <c r="H448" i="14"/>
  <c r="H447" i="14"/>
  <c r="H446" i="14"/>
  <c r="H445" i="14"/>
  <c r="H444" i="14"/>
  <c r="H443" i="14"/>
  <c r="H442" i="14"/>
  <c r="H441" i="14"/>
  <c r="H440" i="14"/>
  <c r="H439" i="14"/>
  <c r="H438" i="14"/>
  <c r="H437" i="14"/>
  <c r="H436" i="14"/>
  <c r="H435" i="14"/>
  <c r="H434" i="14"/>
  <c r="H433" i="14"/>
  <c r="H432" i="14"/>
  <c r="H431" i="14"/>
  <c r="H430" i="14"/>
  <c r="H429" i="14"/>
  <c r="H428" i="14"/>
  <c r="H427" i="14"/>
  <c r="H426" i="14"/>
  <c r="H425" i="14"/>
  <c r="H424" i="14"/>
  <c r="H423" i="14"/>
  <c r="H422" i="14"/>
  <c r="H421" i="14"/>
  <c r="H420" i="14"/>
  <c r="H419" i="14"/>
  <c r="H418" i="14"/>
  <c r="H417" i="14"/>
  <c r="H416" i="14"/>
  <c r="H415" i="14"/>
  <c r="H414" i="14"/>
  <c r="H413" i="14"/>
  <c r="H412" i="14"/>
  <c r="H411" i="14"/>
  <c r="H410" i="14"/>
  <c r="H409" i="14"/>
  <c r="H408" i="14"/>
  <c r="H407" i="14"/>
  <c r="H406" i="14"/>
  <c r="H405" i="14"/>
  <c r="H404" i="14"/>
  <c r="H403" i="14"/>
  <c r="H402" i="14"/>
  <c r="H401" i="14"/>
  <c r="H400" i="14"/>
  <c r="H399" i="14"/>
  <c r="H398" i="14"/>
  <c r="H397" i="14"/>
  <c r="H396" i="14"/>
  <c r="H395" i="14"/>
  <c r="H394" i="14"/>
  <c r="H393" i="14"/>
  <c r="H392" i="14"/>
  <c r="H391" i="14"/>
  <c r="H390" i="14"/>
  <c r="H389" i="14"/>
  <c r="H388" i="14"/>
  <c r="H387" i="14"/>
  <c r="H386" i="14"/>
  <c r="H385" i="14"/>
  <c r="H384" i="14"/>
  <c r="H383" i="14"/>
  <c r="H382" i="14"/>
  <c r="H381" i="14"/>
  <c r="H380" i="14"/>
  <c r="H379" i="14"/>
  <c r="H378" i="14"/>
  <c r="H377" i="14"/>
  <c r="H376" i="14"/>
  <c r="H375" i="14"/>
  <c r="H374" i="14"/>
  <c r="H373" i="14"/>
  <c r="H372" i="14"/>
  <c r="H371" i="14"/>
  <c r="H370" i="14"/>
  <c r="H369" i="14"/>
  <c r="H368" i="14"/>
  <c r="H367" i="14"/>
  <c r="H366" i="14"/>
  <c r="H365" i="14"/>
  <c r="H364" i="14"/>
  <c r="H363" i="14"/>
  <c r="H362" i="14"/>
  <c r="H361" i="14"/>
  <c r="H360" i="14"/>
  <c r="H359" i="14"/>
  <c r="H358" i="14"/>
  <c r="H357" i="14"/>
  <c r="H356" i="14"/>
  <c r="H355" i="14"/>
  <c r="H354" i="14"/>
  <c r="H353" i="14"/>
  <c r="H352" i="14"/>
  <c r="H351" i="14"/>
  <c r="H350" i="14"/>
  <c r="H349" i="14"/>
  <c r="H348" i="14"/>
  <c r="H347" i="14"/>
  <c r="H346" i="14"/>
  <c r="H345" i="14"/>
  <c r="H344" i="14"/>
  <c r="H343" i="14"/>
  <c r="H342" i="14"/>
  <c r="H341" i="14"/>
  <c r="H340" i="14"/>
  <c r="H339" i="14"/>
  <c r="H338" i="14"/>
  <c r="H337" i="14"/>
  <c r="H336" i="14"/>
  <c r="H335" i="14"/>
  <c r="H334" i="14"/>
  <c r="H333" i="14"/>
  <c r="H332" i="14"/>
  <c r="H331" i="14"/>
  <c r="H330" i="14"/>
  <c r="H329" i="14"/>
  <c r="H328" i="14"/>
  <c r="H327" i="14"/>
  <c r="H326" i="14"/>
  <c r="H325" i="14"/>
  <c r="H324" i="14"/>
  <c r="H323" i="14"/>
  <c r="H322" i="14"/>
  <c r="H321" i="14"/>
  <c r="H320" i="14"/>
  <c r="H319" i="14"/>
  <c r="H318" i="14"/>
  <c r="H317" i="14"/>
  <c r="H316" i="14"/>
  <c r="H315" i="14"/>
  <c r="H314" i="14"/>
  <c r="H313" i="14"/>
  <c r="H312" i="14"/>
  <c r="H311" i="14"/>
  <c r="H310" i="14"/>
  <c r="H309" i="14"/>
  <c r="H308" i="14"/>
  <c r="H307" i="14"/>
  <c r="H306" i="14"/>
  <c r="H305" i="14"/>
  <c r="H304" i="14"/>
  <c r="H303" i="14"/>
  <c r="H302" i="14"/>
  <c r="H301" i="14"/>
  <c r="H300" i="14"/>
  <c r="H299" i="14"/>
  <c r="H298" i="14"/>
  <c r="H297" i="14"/>
  <c r="H296" i="14"/>
  <c r="H295" i="14"/>
  <c r="H294" i="14"/>
  <c r="H293" i="14"/>
  <c r="H292" i="14"/>
  <c r="H291" i="14"/>
  <c r="H290" i="14"/>
  <c r="H289" i="14"/>
  <c r="H288" i="14"/>
  <c r="H287" i="14"/>
  <c r="H286" i="14"/>
  <c r="H285" i="14"/>
  <c r="H284" i="14"/>
  <c r="H283" i="14"/>
  <c r="H282" i="14"/>
  <c r="H281" i="14"/>
  <c r="H280" i="14"/>
  <c r="H279" i="14"/>
  <c r="H278" i="14"/>
  <c r="H277" i="14"/>
  <c r="H276" i="14"/>
  <c r="H275" i="14"/>
  <c r="H274" i="14"/>
  <c r="H273" i="14"/>
  <c r="H272" i="14"/>
  <c r="H271" i="14"/>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247" i="14"/>
  <c r="H246" i="14"/>
  <c r="H245" i="14"/>
  <c r="H244" i="14"/>
  <c r="H243" i="14"/>
  <c r="H242" i="14"/>
  <c r="H241" i="14"/>
  <c r="H240" i="14"/>
  <c r="H239" i="14"/>
  <c r="H238" i="14"/>
  <c r="H237" i="14"/>
  <c r="H236" i="14"/>
  <c r="H235" i="14"/>
  <c r="H234" i="14"/>
  <c r="H233" i="14"/>
  <c r="H232" i="14"/>
  <c r="H231" i="14"/>
  <c r="H230" i="14"/>
  <c r="H229" i="14"/>
  <c r="H228" i="14"/>
  <c r="H227" i="14"/>
  <c r="H226" i="14"/>
  <c r="H225" i="14"/>
  <c r="H224" i="14"/>
  <c r="H223" i="14"/>
  <c r="H222" i="14"/>
  <c r="H221" i="14"/>
  <c r="H220" i="14"/>
  <c r="H219" i="14"/>
  <c r="H218" i="14"/>
  <c r="H217" i="14"/>
  <c r="H216" i="14"/>
  <c r="H215" i="14"/>
  <c r="H214" i="14"/>
  <c r="H213" i="14"/>
  <c r="H212" i="14"/>
  <c r="H211" i="14"/>
  <c r="H210" i="14"/>
  <c r="H209" i="14"/>
  <c r="H208" i="14"/>
  <c r="H207" i="14"/>
  <c r="H206" i="14"/>
  <c r="H205" i="14"/>
  <c r="H204" i="14"/>
  <c r="H203" i="14"/>
  <c r="H202" i="14"/>
  <c r="H201" i="14"/>
  <c r="H200" i="14"/>
  <c r="H199" i="14"/>
  <c r="H198" i="14"/>
  <c r="H197" i="14"/>
  <c r="H196" i="14"/>
  <c r="H195" i="14"/>
  <c r="H194" i="14"/>
  <c r="H193" i="14"/>
  <c r="H192" i="14"/>
  <c r="H191" i="14"/>
  <c r="H190" i="14"/>
  <c r="H189" i="14"/>
  <c r="H188" i="14"/>
  <c r="H187" i="14"/>
  <c r="H186" i="14"/>
  <c r="H185" i="14"/>
  <c r="H184" i="14"/>
  <c r="H183" i="14"/>
  <c r="H182" i="14"/>
  <c r="H181" i="14"/>
  <c r="H180" i="14"/>
  <c r="H179" i="14"/>
  <c r="H178" i="14"/>
  <c r="H177" i="14"/>
  <c r="H176" i="14"/>
  <c r="H175" i="14"/>
  <c r="H174" i="14"/>
  <c r="H173" i="14"/>
  <c r="H172" i="14"/>
  <c r="H171"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7" i="14"/>
  <c r="H146" i="14"/>
  <c r="H145" i="14"/>
  <c r="H144" i="14"/>
  <c r="H14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12" i="14"/>
  <c r="H111" i="14"/>
  <c r="H110" i="14"/>
  <c r="H109" i="14"/>
  <c r="H108" i="14"/>
  <c r="H107" i="14"/>
  <c r="H106" i="14"/>
  <c r="H105" i="14"/>
  <c r="H104" i="14"/>
  <c r="H103"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6" i="14"/>
  <c r="H75" i="14"/>
  <c r="H74" i="14"/>
  <c r="H73" i="14"/>
  <c r="H72" i="14"/>
  <c r="H71" i="14"/>
  <c r="H70" i="14"/>
  <c r="H69" i="14"/>
  <c r="H68" i="14"/>
  <c r="H67" i="14"/>
  <c r="H66" i="14"/>
  <c r="H65" i="14"/>
  <c r="H64" i="14"/>
  <c r="H63" i="14"/>
  <c r="H62" i="14"/>
  <c r="H61" i="14"/>
  <c r="H60" i="14"/>
  <c r="H59"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K2" i="14"/>
  <c r="J2" i="14"/>
  <c r="I2" i="14"/>
  <c r="H2" i="14"/>
  <c r="G4" i="14" l="1"/>
  <c r="BE4" i="6"/>
  <c r="BF4" i="6" s="1"/>
  <c r="G3" i="14"/>
  <c r="BE3" i="6"/>
  <c r="BF3" i="6" s="1"/>
  <c r="G2" i="14"/>
  <c r="BE2" i="6"/>
  <c r="BF2" i="6" s="1"/>
  <c r="BK3" i="6" l="1"/>
  <c r="BO3" i="6" s="1"/>
  <c r="BN3" i="6"/>
  <c r="BK2" i="6"/>
  <c r="BO2" i="6" s="1"/>
  <c r="F2" i="14" s="1"/>
  <c r="BN2" i="6"/>
  <c r="E2" i="14" s="1"/>
  <c r="BK4" i="6"/>
  <c r="BO4" i="6" s="1"/>
  <c r="F4" i="14" s="1"/>
  <c r="BN4" i="6"/>
  <c r="E4" i="14" s="1"/>
  <c r="F3" i="14"/>
  <c r="E3" i="14" l="1"/>
  <c r="A1" i="15"/>
  <c r="C10" i="15"/>
  <c r="F10" i="15" s="1"/>
  <c r="C11" i="15"/>
  <c r="C12" i="15"/>
  <c r="C13" i="15"/>
  <c r="C14" i="15"/>
  <c r="C15" i="15"/>
  <c r="C16" i="15"/>
  <c r="C17" i="15"/>
  <c r="C18" i="15"/>
  <c r="F18" i="15" s="1"/>
  <c r="C19" i="15"/>
  <c r="C20" i="15"/>
  <c r="C21" i="15"/>
  <c r="C22" i="15"/>
  <c r="C23" i="15"/>
  <c r="C24" i="15"/>
  <c r="C25" i="15"/>
  <c r="C26" i="15"/>
  <c r="C27" i="15"/>
  <c r="C28" i="15"/>
  <c r="C29" i="15"/>
  <c r="C30" i="15"/>
  <c r="F30" i="15" s="1"/>
  <c r="C31" i="15"/>
  <c r="C32" i="15"/>
  <c r="C33" i="15"/>
  <c r="C34" i="15"/>
  <c r="G34" i="15" s="1"/>
  <c r="C35" i="15"/>
  <c r="C36" i="15"/>
  <c r="C37" i="15"/>
  <c r="C38" i="15"/>
  <c r="C39" i="15"/>
  <c r="C40" i="15"/>
  <c r="C41" i="15"/>
  <c r="C42" i="15"/>
  <c r="F42" i="15" s="1"/>
  <c r="C43" i="15"/>
  <c r="C44" i="15"/>
  <c r="C45" i="15"/>
  <c r="C46" i="15"/>
  <c r="C47" i="15"/>
  <c r="C48" i="15"/>
  <c r="C49" i="15"/>
  <c r="C50" i="15"/>
  <c r="C51" i="15"/>
  <c r="C52" i="15"/>
  <c r="C53" i="15"/>
  <c r="C54" i="15"/>
  <c r="F54" i="15" s="1"/>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F370" i="15" s="1"/>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F438" i="15" s="1"/>
  <c r="C439" i="15"/>
  <c r="C440" i="15"/>
  <c r="C441" i="15"/>
  <c r="C442" i="15"/>
  <c r="C443" i="15"/>
  <c r="C444" i="15"/>
  <c r="C445" i="15"/>
  <c r="C446" i="15"/>
  <c r="C447" i="15"/>
  <c r="C448" i="15"/>
  <c r="C449" i="15"/>
  <c r="C450" i="15"/>
  <c r="C451" i="15"/>
  <c r="C452" i="15"/>
  <c r="C453" i="15"/>
  <c r="C454" i="15"/>
  <c r="F454" i="15" s="1"/>
  <c r="C455" i="15"/>
  <c r="C456" i="15"/>
  <c r="C457" i="15"/>
  <c r="C458" i="15"/>
  <c r="C459" i="15"/>
  <c r="C460" i="15"/>
  <c r="C461" i="15"/>
  <c r="C462" i="15"/>
  <c r="C463" i="15"/>
  <c r="C464" i="15"/>
  <c r="C465" i="15"/>
  <c r="C466" i="15"/>
  <c r="C467" i="15"/>
  <c r="C468" i="15"/>
  <c r="C469" i="15"/>
  <c r="C470" i="15"/>
  <c r="F470" i="15" s="1"/>
  <c r="C471" i="15"/>
  <c r="C472" i="15"/>
  <c r="C473" i="15"/>
  <c r="C474" i="15"/>
  <c r="C475" i="15"/>
  <c r="C476" i="15"/>
  <c r="C477" i="15"/>
  <c r="C478" i="15"/>
  <c r="C479" i="15"/>
  <c r="C480" i="15"/>
  <c r="C481" i="15"/>
  <c r="C482" i="15"/>
  <c r="C483" i="15"/>
  <c r="C484" i="15"/>
  <c r="C485" i="15"/>
  <c r="C486" i="15"/>
  <c r="F486" i="15" s="1"/>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3" i="15"/>
  <c r="C4" i="15"/>
  <c r="C5" i="15"/>
  <c r="C6" i="15"/>
  <c r="C7" i="15"/>
  <c r="C8" i="15"/>
  <c r="C9" i="15"/>
  <c r="C2" i="15"/>
  <c r="J1" i="14"/>
  <c r="C1" i="15" s="1"/>
  <c r="H531" i="15" l="1"/>
  <c r="G531" i="15"/>
  <c r="F531" i="15"/>
  <c r="H475" i="15"/>
  <c r="G475" i="15"/>
  <c r="F475" i="15"/>
  <c r="H546" i="15"/>
  <c r="G546" i="15"/>
  <c r="F546" i="15"/>
  <c r="G330" i="15"/>
  <c r="H330" i="15"/>
  <c r="F330" i="15"/>
  <c r="G298" i="15"/>
  <c r="H298" i="15"/>
  <c r="F298" i="15"/>
  <c r="G266" i="15"/>
  <c r="H266" i="15"/>
  <c r="F266" i="15"/>
  <c r="G226" i="15"/>
  <c r="H226" i="15"/>
  <c r="F226" i="15"/>
  <c r="G202" i="15"/>
  <c r="H202" i="15"/>
  <c r="F202" i="15"/>
  <c r="G170" i="15"/>
  <c r="H170" i="15"/>
  <c r="F170" i="15"/>
  <c r="G146" i="15"/>
  <c r="H146" i="15"/>
  <c r="F146" i="15"/>
  <c r="G122" i="15"/>
  <c r="H122" i="15"/>
  <c r="F122" i="15"/>
  <c r="G82" i="15"/>
  <c r="H82" i="15"/>
  <c r="F82" i="15"/>
  <c r="G58" i="15"/>
  <c r="H58" i="15"/>
  <c r="F58" i="15"/>
  <c r="H537" i="15"/>
  <c r="G537" i="15"/>
  <c r="F537" i="15"/>
  <c r="H529" i="15"/>
  <c r="G529" i="15"/>
  <c r="F529" i="15"/>
  <c r="H521" i="15"/>
  <c r="G521" i="15"/>
  <c r="F521" i="15"/>
  <c r="H513" i="15"/>
  <c r="G513" i="15"/>
  <c r="F513" i="15"/>
  <c r="H505" i="15"/>
  <c r="G505" i="15"/>
  <c r="F505" i="15"/>
  <c r="H497" i="15"/>
  <c r="G497" i="15"/>
  <c r="F497" i="15"/>
  <c r="H489" i="15"/>
  <c r="G489" i="15"/>
  <c r="F489" i="15"/>
  <c r="H481" i="15"/>
  <c r="G481" i="15"/>
  <c r="F481" i="15"/>
  <c r="H473" i="15"/>
  <c r="G473" i="15"/>
  <c r="F473" i="15"/>
  <c r="H465" i="15"/>
  <c r="G465" i="15"/>
  <c r="F465" i="15"/>
  <c r="H457" i="15"/>
  <c r="G457" i="15"/>
  <c r="F457" i="15"/>
  <c r="H449" i="15"/>
  <c r="G449" i="15"/>
  <c r="F449" i="15"/>
  <c r="H441" i="15"/>
  <c r="G441" i="15"/>
  <c r="F441" i="15"/>
  <c r="H433" i="15"/>
  <c r="G433" i="15"/>
  <c r="F433" i="15"/>
  <c r="H425" i="15"/>
  <c r="G425" i="15"/>
  <c r="F425" i="15"/>
  <c r="H417" i="15"/>
  <c r="G417" i="15"/>
  <c r="F417" i="15"/>
  <c r="H409" i="15"/>
  <c r="G409" i="15"/>
  <c r="F409" i="15"/>
  <c r="H401" i="15"/>
  <c r="G401" i="15"/>
  <c r="F401" i="15"/>
  <c r="H393" i="15"/>
  <c r="G393" i="15"/>
  <c r="F393" i="15"/>
  <c r="H385" i="15"/>
  <c r="G385" i="15"/>
  <c r="F385" i="15"/>
  <c r="H377" i="15"/>
  <c r="G377" i="15"/>
  <c r="F377" i="15"/>
  <c r="H369" i="15"/>
  <c r="G369" i="15"/>
  <c r="F369" i="15"/>
  <c r="H361" i="15"/>
  <c r="G361" i="15"/>
  <c r="F361" i="15"/>
  <c r="H353" i="15"/>
  <c r="G353" i="15"/>
  <c r="F353" i="15"/>
  <c r="H345" i="15"/>
  <c r="G345" i="15"/>
  <c r="F345" i="15"/>
  <c r="H337" i="15"/>
  <c r="G337" i="15"/>
  <c r="F337" i="15"/>
  <c r="H329" i="15"/>
  <c r="G329" i="15"/>
  <c r="F329" i="15"/>
  <c r="H321" i="15"/>
  <c r="G321" i="15"/>
  <c r="F321" i="15"/>
  <c r="H313" i="15"/>
  <c r="G313" i="15"/>
  <c r="F313" i="15"/>
  <c r="H305" i="15"/>
  <c r="G305" i="15"/>
  <c r="F305" i="15"/>
  <c r="H297" i="15"/>
  <c r="G297" i="15"/>
  <c r="F297" i="15"/>
  <c r="H289" i="15"/>
  <c r="G289" i="15"/>
  <c r="F289" i="15"/>
  <c r="H281" i="15"/>
  <c r="G281" i="15"/>
  <c r="F281" i="15"/>
  <c r="H273" i="15"/>
  <c r="G273" i="15"/>
  <c r="F273" i="15"/>
  <c r="H265" i="15"/>
  <c r="G265" i="15"/>
  <c r="F265" i="15"/>
  <c r="H257" i="15"/>
  <c r="G257" i="15"/>
  <c r="F257" i="15"/>
  <c r="H249" i="15"/>
  <c r="G249" i="15"/>
  <c r="F249" i="15"/>
  <c r="H241" i="15"/>
  <c r="G241" i="15"/>
  <c r="F241" i="15"/>
  <c r="H233" i="15"/>
  <c r="G233" i="15"/>
  <c r="F233" i="15"/>
  <c r="H225" i="15"/>
  <c r="G225" i="15"/>
  <c r="F225" i="15"/>
  <c r="H217" i="15"/>
  <c r="G217" i="15"/>
  <c r="F217" i="15"/>
  <c r="H209" i="15"/>
  <c r="G209" i="15"/>
  <c r="F209" i="15"/>
  <c r="H201" i="15"/>
  <c r="G201" i="15"/>
  <c r="F201" i="15"/>
  <c r="H193" i="15"/>
  <c r="G193" i="15"/>
  <c r="F193" i="15"/>
  <c r="H185" i="15"/>
  <c r="G185" i="15"/>
  <c r="F185" i="15"/>
  <c r="H177" i="15"/>
  <c r="G177" i="15"/>
  <c r="F177" i="15"/>
  <c r="H169" i="15"/>
  <c r="G169" i="15"/>
  <c r="F169" i="15"/>
  <c r="H161" i="15"/>
  <c r="G161" i="15"/>
  <c r="F161" i="15"/>
  <c r="H153" i="15"/>
  <c r="G153" i="15"/>
  <c r="F153" i="15"/>
  <c r="H145" i="15"/>
  <c r="G145" i="15"/>
  <c r="F145" i="15"/>
  <c r="H137" i="15"/>
  <c r="G137" i="15"/>
  <c r="F137" i="15"/>
  <c r="H129" i="15"/>
  <c r="G129" i="15"/>
  <c r="F129" i="15"/>
  <c r="H121" i="15"/>
  <c r="G121" i="15"/>
  <c r="F121" i="15"/>
  <c r="H113" i="15"/>
  <c r="G113" i="15"/>
  <c r="F113" i="15"/>
  <c r="H105" i="15"/>
  <c r="G105" i="15"/>
  <c r="F105" i="15"/>
  <c r="H97" i="15"/>
  <c r="G97" i="15"/>
  <c r="F97" i="15"/>
  <c r="H89" i="15"/>
  <c r="G89" i="15"/>
  <c r="F89" i="15"/>
  <c r="H81" i="15"/>
  <c r="G81" i="15"/>
  <c r="F81" i="15"/>
  <c r="H73" i="15"/>
  <c r="G73" i="15"/>
  <c r="F73" i="15"/>
  <c r="H65" i="15"/>
  <c r="G65" i="15"/>
  <c r="F65" i="15"/>
  <c r="H57" i="15"/>
  <c r="G57" i="15"/>
  <c r="F57" i="15"/>
  <c r="H49" i="15"/>
  <c r="G49" i="15"/>
  <c r="F49" i="15"/>
  <c r="H41" i="15"/>
  <c r="G41" i="15"/>
  <c r="F41" i="15"/>
  <c r="H33" i="15"/>
  <c r="G33" i="15"/>
  <c r="F33" i="15"/>
  <c r="H25" i="15"/>
  <c r="G25" i="15"/>
  <c r="F25" i="15"/>
  <c r="H17" i="15"/>
  <c r="G17" i="15"/>
  <c r="F17" i="15"/>
  <c r="H539" i="15"/>
  <c r="G539" i="15"/>
  <c r="F539" i="15"/>
  <c r="H491" i="15"/>
  <c r="G491" i="15"/>
  <c r="F491" i="15"/>
  <c r="H435" i="15"/>
  <c r="G435" i="15"/>
  <c r="F435" i="15"/>
  <c r="G506" i="15"/>
  <c r="F506" i="15"/>
  <c r="H506" i="15"/>
  <c r="G322" i="15"/>
  <c r="H322" i="15"/>
  <c r="F322" i="15"/>
  <c r="H282" i="15"/>
  <c r="G282" i="15"/>
  <c r="F282" i="15"/>
  <c r="G250" i="15"/>
  <c r="H250" i="15"/>
  <c r="F250" i="15"/>
  <c r="H218" i="15"/>
  <c r="G218" i="15"/>
  <c r="F218" i="15"/>
  <c r="G186" i="15"/>
  <c r="H186" i="15"/>
  <c r="F186" i="15"/>
  <c r="H154" i="15"/>
  <c r="G154" i="15"/>
  <c r="F154" i="15"/>
  <c r="G130" i="15"/>
  <c r="H130" i="15"/>
  <c r="F130" i="15"/>
  <c r="G98" i="15"/>
  <c r="H98" i="15"/>
  <c r="F98" i="15"/>
  <c r="G66" i="15"/>
  <c r="H66" i="15"/>
  <c r="F66" i="15"/>
  <c r="H6" i="15"/>
  <c r="G6" i="15"/>
  <c r="F6" i="15"/>
  <c r="G544" i="15"/>
  <c r="H544" i="15"/>
  <c r="F544" i="15"/>
  <c r="G528" i="15"/>
  <c r="H528" i="15"/>
  <c r="F528" i="15"/>
  <c r="G512" i="15"/>
  <c r="H512" i="15"/>
  <c r="F512" i="15"/>
  <c r="G496" i="15"/>
  <c r="H496" i="15"/>
  <c r="F496" i="15"/>
  <c r="G480" i="15"/>
  <c r="H480" i="15"/>
  <c r="F480" i="15"/>
  <c r="G464" i="15"/>
  <c r="H464" i="15"/>
  <c r="F464" i="15"/>
  <c r="G448" i="15"/>
  <c r="H448" i="15"/>
  <c r="F448" i="15"/>
  <c r="G432" i="15"/>
  <c r="H432" i="15"/>
  <c r="F432" i="15"/>
  <c r="H416" i="15"/>
  <c r="G416" i="15"/>
  <c r="F416" i="15"/>
  <c r="H400" i="15"/>
  <c r="G400" i="15"/>
  <c r="F400" i="15"/>
  <c r="H392" i="15"/>
  <c r="G392" i="15"/>
  <c r="F392" i="15"/>
  <c r="H384" i="15"/>
  <c r="G384" i="15"/>
  <c r="F384" i="15"/>
  <c r="H376" i="15"/>
  <c r="G376" i="15"/>
  <c r="F376" i="15"/>
  <c r="H368" i="15"/>
  <c r="G368" i="15"/>
  <c r="F368" i="15"/>
  <c r="H360" i="15"/>
  <c r="G360" i="15"/>
  <c r="F360" i="15"/>
  <c r="H352" i="15"/>
  <c r="G352" i="15"/>
  <c r="F352" i="15"/>
  <c r="H344" i="15"/>
  <c r="G344" i="15"/>
  <c r="F344" i="15"/>
  <c r="H336" i="15"/>
  <c r="G336" i="15"/>
  <c r="F336" i="15"/>
  <c r="H328" i="15"/>
  <c r="G328" i="15"/>
  <c r="F328" i="15"/>
  <c r="H320" i="15"/>
  <c r="G320" i="15"/>
  <c r="F320" i="15"/>
  <c r="H312" i="15"/>
  <c r="G312" i="15"/>
  <c r="F312" i="15"/>
  <c r="H304" i="15"/>
  <c r="G304" i="15"/>
  <c r="F304" i="15"/>
  <c r="H296" i="15"/>
  <c r="G296" i="15"/>
  <c r="F296" i="15"/>
  <c r="H288" i="15"/>
  <c r="G288" i="15"/>
  <c r="F288" i="15"/>
  <c r="H280" i="15"/>
  <c r="G280" i="15"/>
  <c r="F280" i="15"/>
  <c r="H272" i="15"/>
  <c r="G272" i="15"/>
  <c r="F272" i="15"/>
  <c r="H264" i="15"/>
  <c r="G264" i="15"/>
  <c r="F264" i="15"/>
  <c r="H256" i="15"/>
  <c r="G256" i="15"/>
  <c r="F256" i="15"/>
  <c r="H248" i="15"/>
  <c r="G248" i="15"/>
  <c r="F248" i="15"/>
  <c r="H240" i="15"/>
  <c r="G240" i="15"/>
  <c r="F240" i="15"/>
  <c r="H232" i="15"/>
  <c r="G232" i="15"/>
  <c r="F232" i="15"/>
  <c r="H224" i="15"/>
  <c r="G224" i="15"/>
  <c r="F224" i="15"/>
  <c r="H216" i="15"/>
  <c r="G216" i="15"/>
  <c r="F216" i="15"/>
  <c r="H208" i="15"/>
  <c r="G208" i="15"/>
  <c r="F208" i="15"/>
  <c r="H200" i="15"/>
  <c r="G200" i="15"/>
  <c r="F200" i="15"/>
  <c r="H192" i="15"/>
  <c r="G192" i="15"/>
  <c r="F192" i="15"/>
  <c r="H184" i="15"/>
  <c r="G184" i="15"/>
  <c r="F184" i="15"/>
  <c r="H176" i="15"/>
  <c r="G176" i="15"/>
  <c r="F176" i="15"/>
  <c r="H168" i="15"/>
  <c r="G168" i="15"/>
  <c r="F168" i="15"/>
  <c r="H160" i="15"/>
  <c r="G160" i="15"/>
  <c r="F160" i="15"/>
  <c r="H152" i="15"/>
  <c r="G152" i="15"/>
  <c r="F152" i="15"/>
  <c r="H144" i="15"/>
  <c r="G144" i="15"/>
  <c r="F144" i="15"/>
  <c r="H136" i="15"/>
  <c r="G136" i="15"/>
  <c r="F136" i="15"/>
  <c r="H128" i="15"/>
  <c r="G128" i="15"/>
  <c r="F128" i="15"/>
  <c r="H120" i="15"/>
  <c r="G120" i="15"/>
  <c r="F120" i="15"/>
  <c r="H112" i="15"/>
  <c r="G112" i="15"/>
  <c r="F112" i="15"/>
  <c r="H104" i="15"/>
  <c r="G104" i="15"/>
  <c r="F104" i="15"/>
  <c r="H96" i="15"/>
  <c r="G96" i="15"/>
  <c r="F96" i="15"/>
  <c r="H88" i="15"/>
  <c r="G88" i="15"/>
  <c r="F88" i="15"/>
  <c r="H80" i="15"/>
  <c r="G80" i="15"/>
  <c r="F80" i="15"/>
  <c r="H72" i="15"/>
  <c r="G72" i="15"/>
  <c r="F72" i="15"/>
  <c r="H64" i="15"/>
  <c r="G64" i="15"/>
  <c r="F64" i="15"/>
  <c r="H56" i="15"/>
  <c r="G56" i="15"/>
  <c r="F56" i="15"/>
  <c r="H48" i="15"/>
  <c r="G48" i="15"/>
  <c r="F48" i="15"/>
  <c r="H40" i="15"/>
  <c r="G40" i="15"/>
  <c r="F40" i="15"/>
  <c r="H32" i="15"/>
  <c r="G32" i="15"/>
  <c r="F32" i="15"/>
  <c r="H24" i="15"/>
  <c r="G24" i="15"/>
  <c r="F24" i="15"/>
  <c r="H16" i="15"/>
  <c r="G16" i="15"/>
  <c r="F16" i="15"/>
  <c r="H547" i="15"/>
  <c r="G547" i="15"/>
  <c r="F547" i="15"/>
  <c r="H483" i="15"/>
  <c r="G483" i="15"/>
  <c r="F483" i="15"/>
  <c r="H427" i="15"/>
  <c r="F427" i="15"/>
  <c r="G427" i="15"/>
  <c r="G530" i="15"/>
  <c r="H530" i="15"/>
  <c r="F530" i="15"/>
  <c r="G314" i="15"/>
  <c r="H314" i="15"/>
  <c r="F314" i="15"/>
  <c r="G290" i="15"/>
  <c r="H290" i="15"/>
  <c r="F290" i="15"/>
  <c r="G258" i="15"/>
  <c r="H258" i="15"/>
  <c r="F258" i="15"/>
  <c r="G234" i="15"/>
  <c r="H234" i="15"/>
  <c r="F234" i="15"/>
  <c r="G194" i="15"/>
  <c r="H194" i="15"/>
  <c r="F194" i="15"/>
  <c r="G162" i="15"/>
  <c r="H162" i="15"/>
  <c r="F162" i="15"/>
  <c r="G138" i="15"/>
  <c r="H138" i="15"/>
  <c r="F138" i="15"/>
  <c r="G114" i="15"/>
  <c r="H114" i="15"/>
  <c r="F114" i="15"/>
  <c r="H90" i="15"/>
  <c r="G90" i="15"/>
  <c r="F90" i="15"/>
  <c r="G50" i="15"/>
  <c r="H50" i="15"/>
  <c r="F50" i="15"/>
  <c r="H545" i="15"/>
  <c r="G545" i="15"/>
  <c r="F545" i="15"/>
  <c r="H5" i="15"/>
  <c r="G5" i="15"/>
  <c r="F5" i="15"/>
  <c r="G536" i="15"/>
  <c r="H536" i="15"/>
  <c r="F536" i="15"/>
  <c r="G520" i="15"/>
  <c r="H520" i="15"/>
  <c r="F520" i="15"/>
  <c r="G504" i="15"/>
  <c r="H504" i="15"/>
  <c r="F504" i="15"/>
  <c r="G488" i="15"/>
  <c r="H488" i="15"/>
  <c r="F488" i="15"/>
  <c r="G472" i="15"/>
  <c r="H472" i="15"/>
  <c r="F472" i="15"/>
  <c r="G456" i="15"/>
  <c r="H456" i="15"/>
  <c r="F456" i="15"/>
  <c r="G440" i="15"/>
  <c r="H440" i="15"/>
  <c r="F440" i="15"/>
  <c r="H424" i="15"/>
  <c r="G424" i="15"/>
  <c r="F424" i="15"/>
  <c r="H408" i="15"/>
  <c r="G408" i="15"/>
  <c r="F408" i="15"/>
  <c r="H4" i="15"/>
  <c r="G4" i="15"/>
  <c r="F4" i="15"/>
  <c r="G543" i="15"/>
  <c r="H543" i="15"/>
  <c r="F543" i="15"/>
  <c r="G535" i="15"/>
  <c r="H535" i="15"/>
  <c r="F535" i="15"/>
  <c r="H415" i="15"/>
  <c r="G415" i="15"/>
  <c r="F415" i="15"/>
  <c r="H407" i="15"/>
  <c r="G407" i="15"/>
  <c r="F407" i="15"/>
  <c r="H399" i="15"/>
  <c r="G399" i="15"/>
  <c r="F399" i="15"/>
  <c r="H391" i="15"/>
  <c r="G391" i="15"/>
  <c r="F391" i="15"/>
  <c r="H383" i="15"/>
  <c r="G383" i="15"/>
  <c r="F383" i="15"/>
  <c r="H375" i="15"/>
  <c r="G375" i="15"/>
  <c r="F375" i="15"/>
  <c r="H367" i="15"/>
  <c r="G367" i="15"/>
  <c r="F367" i="15"/>
  <c r="H359" i="15"/>
  <c r="G359" i="15"/>
  <c r="F359" i="15"/>
  <c r="H351" i="15"/>
  <c r="G351" i="15"/>
  <c r="F351" i="15"/>
  <c r="H343" i="15"/>
  <c r="G343" i="15"/>
  <c r="F343" i="15"/>
  <c r="H335" i="15"/>
  <c r="G335" i="15"/>
  <c r="F335" i="15"/>
  <c r="H327" i="15"/>
  <c r="G327" i="15"/>
  <c r="F327" i="15"/>
  <c r="H319" i="15"/>
  <c r="G319" i="15"/>
  <c r="F319" i="15"/>
  <c r="H311" i="15"/>
  <c r="G311" i="15"/>
  <c r="F311" i="15"/>
  <c r="H303" i="15"/>
  <c r="G303" i="15"/>
  <c r="F303" i="15"/>
  <c r="H295" i="15"/>
  <c r="G295" i="15"/>
  <c r="F295" i="15"/>
  <c r="H287" i="15"/>
  <c r="G287" i="15"/>
  <c r="F287" i="15"/>
  <c r="H279" i="15"/>
  <c r="G279" i="15"/>
  <c r="F279" i="15"/>
  <c r="H271" i="15"/>
  <c r="G271" i="15"/>
  <c r="F271" i="15"/>
  <c r="H263" i="15"/>
  <c r="G263" i="15"/>
  <c r="F263" i="15"/>
  <c r="H255" i="15"/>
  <c r="G255" i="15"/>
  <c r="F255" i="15"/>
  <c r="H247" i="15"/>
  <c r="G247" i="15"/>
  <c r="F247" i="15"/>
  <c r="H239" i="15"/>
  <c r="G239" i="15"/>
  <c r="F239" i="15"/>
  <c r="H231" i="15"/>
  <c r="G231" i="15"/>
  <c r="F231" i="15"/>
  <c r="H223" i="15"/>
  <c r="G223" i="15"/>
  <c r="F223" i="15"/>
  <c r="H215" i="15"/>
  <c r="G215" i="15"/>
  <c r="F215" i="15"/>
  <c r="H207" i="15"/>
  <c r="G207" i="15"/>
  <c r="F207" i="15"/>
  <c r="H199" i="15"/>
  <c r="G199" i="15"/>
  <c r="F199" i="15"/>
  <c r="H191" i="15"/>
  <c r="G191" i="15"/>
  <c r="F191" i="15"/>
  <c r="H183" i="15"/>
  <c r="G183" i="15"/>
  <c r="F183" i="15"/>
  <c r="H175" i="15"/>
  <c r="G175" i="15"/>
  <c r="F175" i="15"/>
  <c r="H167" i="15"/>
  <c r="G167" i="15"/>
  <c r="F167" i="15"/>
  <c r="H159" i="15"/>
  <c r="G159" i="15"/>
  <c r="F159" i="15"/>
  <c r="H151" i="15"/>
  <c r="G151" i="15"/>
  <c r="F151" i="15"/>
  <c r="H143" i="15"/>
  <c r="G143" i="15"/>
  <c r="F143" i="15"/>
  <c r="H135" i="15"/>
  <c r="G135" i="15"/>
  <c r="F135" i="15"/>
  <c r="H127" i="15"/>
  <c r="G127" i="15"/>
  <c r="F127" i="15"/>
  <c r="H119" i="15"/>
  <c r="G119" i="15"/>
  <c r="F119" i="15"/>
  <c r="H111" i="15"/>
  <c r="G111" i="15"/>
  <c r="F111" i="15"/>
  <c r="H103" i="15"/>
  <c r="G103" i="15"/>
  <c r="F103" i="15"/>
  <c r="H95" i="15"/>
  <c r="G95" i="15"/>
  <c r="F95" i="15"/>
  <c r="H87" i="15"/>
  <c r="G87" i="15"/>
  <c r="F87" i="15"/>
  <c r="H79" i="15"/>
  <c r="G79" i="15"/>
  <c r="F79" i="15"/>
  <c r="H71" i="15"/>
  <c r="G71" i="15"/>
  <c r="F71" i="15"/>
  <c r="H63" i="15"/>
  <c r="G63" i="15"/>
  <c r="F63" i="15"/>
  <c r="H55" i="15"/>
  <c r="G55" i="15"/>
  <c r="F55" i="15"/>
  <c r="H47" i="15"/>
  <c r="G47" i="15"/>
  <c r="F47" i="15"/>
  <c r="H39" i="15"/>
  <c r="G39" i="15"/>
  <c r="F39" i="15"/>
  <c r="H31" i="15"/>
  <c r="G31" i="15"/>
  <c r="F31" i="15"/>
  <c r="H23" i="15"/>
  <c r="G23" i="15"/>
  <c r="F23" i="15"/>
  <c r="H15" i="15"/>
  <c r="G15" i="15"/>
  <c r="F15" i="15"/>
  <c r="H523" i="15"/>
  <c r="G523" i="15"/>
  <c r="F523" i="15"/>
  <c r="H467" i="15"/>
  <c r="G467" i="15"/>
  <c r="F467" i="15"/>
  <c r="H419" i="15"/>
  <c r="F419" i="15"/>
  <c r="G419" i="15"/>
  <c r="G514" i="15"/>
  <c r="H514" i="15"/>
  <c r="F514" i="15"/>
  <c r="G338" i="15"/>
  <c r="H338" i="15"/>
  <c r="F338" i="15"/>
  <c r="G306" i="15"/>
  <c r="H306" i="15"/>
  <c r="F306" i="15"/>
  <c r="G274" i="15"/>
  <c r="H274" i="15"/>
  <c r="F274" i="15"/>
  <c r="G242" i="15"/>
  <c r="H242" i="15"/>
  <c r="F242" i="15"/>
  <c r="G210" i="15"/>
  <c r="H210" i="15"/>
  <c r="F210" i="15"/>
  <c r="G178" i="15"/>
  <c r="H178" i="15"/>
  <c r="F178" i="15"/>
  <c r="G106" i="15"/>
  <c r="H106" i="15"/>
  <c r="F106" i="15"/>
  <c r="G74" i="15"/>
  <c r="H74" i="15"/>
  <c r="F74" i="15"/>
  <c r="H3" i="15"/>
  <c r="G3" i="15"/>
  <c r="F3" i="15"/>
  <c r="G542" i="15"/>
  <c r="H542" i="15"/>
  <c r="F542" i="15"/>
  <c r="G534" i="15"/>
  <c r="H534" i="15"/>
  <c r="F534" i="15"/>
  <c r="H414" i="15"/>
  <c r="G414" i="15"/>
  <c r="F414" i="15"/>
  <c r="H406" i="15"/>
  <c r="G406" i="15"/>
  <c r="F406" i="15"/>
  <c r="H398" i="15"/>
  <c r="G398" i="15"/>
  <c r="F398" i="15"/>
  <c r="H390" i="15"/>
  <c r="G390" i="15"/>
  <c r="F390" i="15"/>
  <c r="H382" i="15"/>
  <c r="G382" i="15"/>
  <c r="F382" i="15"/>
  <c r="H374" i="15"/>
  <c r="G374" i="15"/>
  <c r="F374" i="15"/>
  <c r="H366" i="15"/>
  <c r="G366" i="15"/>
  <c r="F366" i="15"/>
  <c r="H358" i="15"/>
  <c r="G358" i="15"/>
  <c r="F358" i="15"/>
  <c r="H350" i="15"/>
  <c r="G350" i="15"/>
  <c r="F350" i="15"/>
  <c r="H342" i="15"/>
  <c r="G342" i="15"/>
  <c r="F342" i="15"/>
  <c r="H334" i="15"/>
  <c r="G334" i="15"/>
  <c r="F334" i="15"/>
  <c r="H326" i="15"/>
  <c r="G326" i="15"/>
  <c r="F326" i="15"/>
  <c r="H318" i="15"/>
  <c r="G318" i="15"/>
  <c r="F318" i="15"/>
  <c r="H310" i="15"/>
  <c r="G310" i="15"/>
  <c r="F310" i="15"/>
  <c r="H302" i="15"/>
  <c r="G302" i="15"/>
  <c r="F302" i="15"/>
  <c r="H294" i="15"/>
  <c r="G294" i="15"/>
  <c r="F294" i="15"/>
  <c r="H286" i="15"/>
  <c r="G286" i="15"/>
  <c r="F286" i="15"/>
  <c r="H278" i="15"/>
  <c r="G278" i="15"/>
  <c r="F278" i="15"/>
  <c r="H270" i="15"/>
  <c r="G270" i="15"/>
  <c r="F270" i="15"/>
  <c r="H262" i="15"/>
  <c r="G262" i="15"/>
  <c r="F262" i="15"/>
  <c r="H254" i="15"/>
  <c r="G254" i="15"/>
  <c r="F254" i="15"/>
  <c r="H246" i="15"/>
  <c r="G246" i="15"/>
  <c r="F246" i="15"/>
  <c r="H238" i="15"/>
  <c r="G238" i="15"/>
  <c r="F238" i="15"/>
  <c r="H230" i="15"/>
  <c r="G230" i="15"/>
  <c r="F230" i="15"/>
  <c r="H222" i="15"/>
  <c r="G222" i="15"/>
  <c r="F222" i="15"/>
  <c r="H214" i="15"/>
  <c r="G214" i="15"/>
  <c r="F214" i="15"/>
  <c r="H206" i="15"/>
  <c r="G206" i="15"/>
  <c r="F206" i="15"/>
  <c r="H198" i="15"/>
  <c r="G198" i="15"/>
  <c r="F198" i="15"/>
  <c r="H190" i="15"/>
  <c r="G190" i="15"/>
  <c r="F190" i="15"/>
  <c r="H182" i="15"/>
  <c r="G182" i="15"/>
  <c r="F182" i="15"/>
  <c r="H174" i="15"/>
  <c r="G174" i="15"/>
  <c r="F174" i="15"/>
  <c r="H166" i="15"/>
  <c r="G166" i="15"/>
  <c r="F166" i="15"/>
  <c r="H158" i="15"/>
  <c r="G158" i="15"/>
  <c r="F158" i="15"/>
  <c r="H150" i="15"/>
  <c r="G150" i="15"/>
  <c r="F150" i="15"/>
  <c r="H142" i="15"/>
  <c r="G142" i="15"/>
  <c r="F142" i="15"/>
  <c r="H134" i="15"/>
  <c r="G134" i="15"/>
  <c r="F134" i="15"/>
  <c r="H126" i="15"/>
  <c r="G126" i="15"/>
  <c r="F126" i="15"/>
  <c r="H118" i="15"/>
  <c r="G118" i="15"/>
  <c r="F118" i="15"/>
  <c r="H110" i="15"/>
  <c r="G110" i="15"/>
  <c r="F110" i="15"/>
  <c r="H102" i="15"/>
  <c r="G102" i="15"/>
  <c r="F102" i="15"/>
  <c r="H94" i="15"/>
  <c r="G94" i="15"/>
  <c r="F94" i="15"/>
  <c r="H86" i="15"/>
  <c r="G86" i="15"/>
  <c r="F86" i="15"/>
  <c r="H78" i="15"/>
  <c r="G78" i="15"/>
  <c r="F78" i="15"/>
  <c r="H70" i="15"/>
  <c r="G70" i="15"/>
  <c r="F70" i="15"/>
  <c r="H62" i="15"/>
  <c r="G62" i="15"/>
  <c r="F62" i="15"/>
  <c r="H8" i="15"/>
  <c r="G8" i="15"/>
  <c r="F8" i="15"/>
  <c r="H499" i="15"/>
  <c r="G499" i="15"/>
  <c r="F499" i="15"/>
  <c r="H443" i="15"/>
  <c r="G443" i="15"/>
  <c r="F443" i="15"/>
  <c r="G538" i="15"/>
  <c r="H538" i="15"/>
  <c r="F538" i="15"/>
  <c r="H549" i="15"/>
  <c r="F549" i="15"/>
  <c r="G549" i="15"/>
  <c r="H533" i="15"/>
  <c r="F533" i="15"/>
  <c r="G533" i="15"/>
  <c r="H517" i="15"/>
  <c r="F517" i="15"/>
  <c r="G517" i="15"/>
  <c r="H501" i="15"/>
  <c r="F501" i="15"/>
  <c r="G501" i="15"/>
  <c r="H485" i="15"/>
  <c r="F485" i="15"/>
  <c r="G485" i="15"/>
  <c r="H469" i="15"/>
  <c r="F469" i="15"/>
  <c r="G469" i="15"/>
  <c r="H453" i="15"/>
  <c r="F453" i="15"/>
  <c r="G453" i="15"/>
  <c r="H445" i="15"/>
  <c r="G445" i="15"/>
  <c r="F445" i="15"/>
  <c r="H437" i="15"/>
  <c r="F437" i="15"/>
  <c r="G437" i="15"/>
  <c r="H429" i="15"/>
  <c r="F429" i="15"/>
  <c r="G429" i="15"/>
  <c r="H421" i="15"/>
  <c r="F421" i="15"/>
  <c r="G421" i="15"/>
  <c r="H413" i="15"/>
  <c r="F413" i="15"/>
  <c r="G413" i="15"/>
  <c r="H405" i="15"/>
  <c r="F405" i="15"/>
  <c r="G405" i="15"/>
  <c r="H397" i="15"/>
  <c r="F397" i="15"/>
  <c r="G397" i="15"/>
  <c r="H389" i="15"/>
  <c r="F389" i="15"/>
  <c r="G389" i="15"/>
  <c r="H381" i="15"/>
  <c r="F381" i="15"/>
  <c r="G381" i="15"/>
  <c r="H373" i="15"/>
  <c r="G373" i="15"/>
  <c r="F373" i="15"/>
  <c r="H365" i="15"/>
  <c r="G365" i="15"/>
  <c r="F365" i="15"/>
  <c r="H357" i="15"/>
  <c r="G357" i="15"/>
  <c r="F357" i="15"/>
  <c r="H349" i="15"/>
  <c r="G349" i="15"/>
  <c r="F349" i="15"/>
  <c r="H341" i="15"/>
  <c r="G341" i="15"/>
  <c r="F341" i="15"/>
  <c r="H333" i="15"/>
  <c r="G333" i="15"/>
  <c r="F333" i="15"/>
  <c r="H325" i="15"/>
  <c r="G325" i="15"/>
  <c r="F325" i="15"/>
  <c r="H317" i="15"/>
  <c r="G317" i="15"/>
  <c r="F317" i="15"/>
  <c r="H309" i="15"/>
  <c r="G309" i="15"/>
  <c r="F309" i="15"/>
  <c r="H301" i="15"/>
  <c r="G301" i="15"/>
  <c r="F301" i="15"/>
  <c r="H293" i="15"/>
  <c r="G293" i="15"/>
  <c r="F293" i="15"/>
  <c r="H285" i="15"/>
  <c r="G285" i="15"/>
  <c r="F285" i="15"/>
  <c r="H277" i="15"/>
  <c r="G277" i="15"/>
  <c r="F277" i="15"/>
  <c r="H269" i="15"/>
  <c r="G269" i="15"/>
  <c r="F269" i="15"/>
  <c r="H261" i="15"/>
  <c r="G261" i="15"/>
  <c r="F261" i="15"/>
  <c r="H253" i="15"/>
  <c r="G253" i="15"/>
  <c r="F253" i="15"/>
  <c r="H245" i="15"/>
  <c r="G245" i="15"/>
  <c r="F245" i="15"/>
  <c r="H237" i="15"/>
  <c r="G237" i="15"/>
  <c r="F237" i="15"/>
  <c r="H229" i="15"/>
  <c r="G229" i="15"/>
  <c r="F229" i="15"/>
  <c r="H221" i="15"/>
  <c r="G221" i="15"/>
  <c r="F221" i="15"/>
  <c r="H213" i="15"/>
  <c r="G213" i="15"/>
  <c r="F213" i="15"/>
  <c r="H205" i="15"/>
  <c r="G205" i="15"/>
  <c r="F205" i="15"/>
  <c r="H197" i="15"/>
  <c r="G197" i="15"/>
  <c r="F197" i="15"/>
  <c r="H189" i="15"/>
  <c r="G189" i="15"/>
  <c r="F189" i="15"/>
  <c r="H181" i="15"/>
  <c r="G181" i="15"/>
  <c r="F181" i="15"/>
  <c r="H173" i="15"/>
  <c r="G173" i="15"/>
  <c r="F173" i="15"/>
  <c r="H165" i="15"/>
  <c r="G165" i="15"/>
  <c r="F165" i="15"/>
  <c r="H157" i="15"/>
  <c r="G157" i="15"/>
  <c r="F157" i="15"/>
  <c r="H149" i="15"/>
  <c r="G149" i="15"/>
  <c r="F149" i="15"/>
  <c r="H141" i="15"/>
  <c r="G141" i="15"/>
  <c r="F141" i="15"/>
  <c r="H133" i="15"/>
  <c r="G133" i="15"/>
  <c r="F133" i="15"/>
  <c r="H125" i="15"/>
  <c r="G125" i="15"/>
  <c r="F125" i="15"/>
  <c r="H117" i="15"/>
  <c r="G117" i="15"/>
  <c r="F117" i="15"/>
  <c r="H109" i="15"/>
  <c r="G109" i="15"/>
  <c r="F109" i="15"/>
  <c r="H101" i="15"/>
  <c r="G101" i="15"/>
  <c r="F101" i="15"/>
  <c r="H93" i="15"/>
  <c r="G93" i="15"/>
  <c r="F93" i="15"/>
  <c r="H85" i="15"/>
  <c r="G85" i="15"/>
  <c r="F85" i="15"/>
  <c r="H77" i="15"/>
  <c r="G77" i="15"/>
  <c r="F77" i="15"/>
  <c r="H69" i="15"/>
  <c r="G69" i="15"/>
  <c r="F69" i="15"/>
  <c r="H61" i="15"/>
  <c r="G61" i="15"/>
  <c r="F61" i="15"/>
  <c r="H53" i="15"/>
  <c r="G53" i="15"/>
  <c r="F53" i="15"/>
  <c r="H45" i="15"/>
  <c r="G45" i="15"/>
  <c r="F45" i="15"/>
  <c r="H37" i="15"/>
  <c r="G37" i="15"/>
  <c r="F37" i="15"/>
  <c r="H29" i="15"/>
  <c r="G29" i="15"/>
  <c r="F29" i="15"/>
  <c r="H21" i="15"/>
  <c r="G21" i="15"/>
  <c r="F21" i="15"/>
  <c r="H13" i="15"/>
  <c r="G13" i="15"/>
  <c r="F13" i="15"/>
  <c r="H515" i="15"/>
  <c r="G515" i="15"/>
  <c r="F515" i="15"/>
  <c r="H459" i="15"/>
  <c r="G459" i="15"/>
  <c r="F459" i="15"/>
  <c r="H7" i="15"/>
  <c r="G7" i="15"/>
  <c r="F7" i="15"/>
  <c r="G522" i="15"/>
  <c r="H522" i="15"/>
  <c r="F522" i="15"/>
  <c r="H2" i="15"/>
  <c r="G2" i="15"/>
  <c r="F2" i="15"/>
  <c r="H541" i="15"/>
  <c r="F541" i="15"/>
  <c r="G541" i="15"/>
  <c r="H525" i="15"/>
  <c r="F525" i="15"/>
  <c r="G525" i="15"/>
  <c r="H509" i="15"/>
  <c r="G509" i="15"/>
  <c r="F509" i="15"/>
  <c r="H493" i="15"/>
  <c r="F493" i="15"/>
  <c r="G493" i="15"/>
  <c r="H477" i="15"/>
  <c r="F477" i="15"/>
  <c r="G477" i="15"/>
  <c r="H461" i="15"/>
  <c r="F461" i="15"/>
  <c r="G461" i="15"/>
  <c r="H9" i="15"/>
  <c r="G9" i="15"/>
  <c r="F9" i="15"/>
  <c r="H548" i="15"/>
  <c r="G548" i="15"/>
  <c r="F548" i="15"/>
  <c r="H540" i="15"/>
  <c r="G540" i="15"/>
  <c r="F540" i="15"/>
  <c r="H532" i="15"/>
  <c r="G532" i="15"/>
  <c r="F532" i="15"/>
  <c r="H524" i="15"/>
  <c r="G524" i="15"/>
  <c r="F524" i="15"/>
  <c r="H516" i="15"/>
  <c r="G516" i="15"/>
  <c r="F516" i="15"/>
  <c r="H508" i="15"/>
  <c r="G508" i="15"/>
  <c r="F508" i="15"/>
  <c r="H500" i="15"/>
  <c r="G500" i="15"/>
  <c r="F500" i="15"/>
  <c r="H492" i="15"/>
  <c r="G492" i="15"/>
  <c r="F492" i="15"/>
  <c r="H484" i="15"/>
  <c r="G484" i="15"/>
  <c r="F484" i="15"/>
  <c r="H476" i="15"/>
  <c r="G476" i="15"/>
  <c r="F476" i="15"/>
  <c r="H468" i="15"/>
  <c r="G468" i="15"/>
  <c r="F468" i="15"/>
  <c r="H460" i="15"/>
  <c r="G460" i="15"/>
  <c r="F460" i="15"/>
  <c r="H452" i="15"/>
  <c r="G452" i="15"/>
  <c r="F452" i="15"/>
  <c r="H444" i="15"/>
  <c r="G444" i="15"/>
  <c r="F444" i="15"/>
  <c r="H436" i="15"/>
  <c r="G436" i="15"/>
  <c r="F436" i="15"/>
  <c r="H428" i="15"/>
  <c r="G428" i="15"/>
  <c r="F428" i="15"/>
  <c r="H420" i="15"/>
  <c r="F420" i="15"/>
  <c r="G420" i="15"/>
  <c r="H412" i="15"/>
  <c r="F412" i="15"/>
  <c r="G412" i="15"/>
  <c r="H404" i="15"/>
  <c r="F404" i="15"/>
  <c r="G404" i="15"/>
  <c r="H396" i="15"/>
  <c r="F396" i="15"/>
  <c r="G396" i="15"/>
  <c r="H388" i="15"/>
  <c r="F388" i="15"/>
  <c r="G388" i="15"/>
  <c r="H380" i="15"/>
  <c r="F380" i="15"/>
  <c r="G380" i="15"/>
  <c r="H372" i="15"/>
  <c r="F372" i="15"/>
  <c r="G372" i="15"/>
  <c r="H364" i="15"/>
  <c r="G364" i="15"/>
  <c r="F364" i="15"/>
  <c r="H356" i="15"/>
  <c r="G356" i="15"/>
  <c r="F356" i="15"/>
  <c r="H348" i="15"/>
  <c r="G348" i="15"/>
  <c r="F348" i="15"/>
  <c r="H340" i="15"/>
  <c r="G340" i="15"/>
  <c r="F340" i="15"/>
  <c r="H332" i="15"/>
  <c r="G332" i="15"/>
  <c r="F332" i="15"/>
  <c r="H324" i="15"/>
  <c r="G324" i="15"/>
  <c r="F324" i="15"/>
  <c r="H316" i="15"/>
  <c r="G316" i="15"/>
  <c r="F316" i="15"/>
  <c r="H308" i="15"/>
  <c r="G308" i="15"/>
  <c r="F308" i="15"/>
  <c r="H300" i="15"/>
  <c r="G300" i="15"/>
  <c r="F300" i="15"/>
  <c r="H292" i="15"/>
  <c r="G292" i="15"/>
  <c r="F292" i="15"/>
  <c r="H284" i="15"/>
  <c r="G284" i="15"/>
  <c r="F284" i="15"/>
  <c r="H276" i="15"/>
  <c r="G276" i="15"/>
  <c r="F276" i="15"/>
  <c r="H268" i="15"/>
  <c r="G268" i="15"/>
  <c r="F268" i="15"/>
  <c r="H260" i="15"/>
  <c r="G260" i="15"/>
  <c r="F260" i="15"/>
  <c r="H252" i="15"/>
  <c r="G252" i="15"/>
  <c r="F252" i="15"/>
  <c r="H244" i="15"/>
  <c r="G244" i="15"/>
  <c r="F244" i="15"/>
  <c r="H236" i="15"/>
  <c r="G236" i="15"/>
  <c r="F236" i="15"/>
  <c r="H228" i="15"/>
  <c r="G228" i="15"/>
  <c r="F228" i="15"/>
  <c r="H220" i="15"/>
  <c r="G220" i="15"/>
  <c r="F220" i="15"/>
  <c r="H212" i="15"/>
  <c r="G212" i="15"/>
  <c r="F212" i="15"/>
  <c r="H204" i="15"/>
  <c r="G204" i="15"/>
  <c r="F204" i="15"/>
  <c r="H196" i="15"/>
  <c r="G196" i="15"/>
  <c r="F196" i="15"/>
  <c r="H188" i="15"/>
  <c r="G188" i="15"/>
  <c r="F188" i="15"/>
  <c r="H180" i="15"/>
  <c r="G180" i="15"/>
  <c r="F180" i="15"/>
  <c r="H172" i="15"/>
  <c r="G172" i="15"/>
  <c r="F172" i="15"/>
  <c r="H164" i="15"/>
  <c r="G164" i="15"/>
  <c r="F164" i="15"/>
  <c r="H156" i="15"/>
  <c r="G156" i="15"/>
  <c r="F156" i="15"/>
  <c r="H148" i="15"/>
  <c r="G148" i="15"/>
  <c r="F148" i="15"/>
  <c r="H140" i="15"/>
  <c r="G140" i="15"/>
  <c r="F140" i="15"/>
  <c r="H132" i="15"/>
  <c r="G132" i="15"/>
  <c r="F132" i="15"/>
  <c r="H124" i="15"/>
  <c r="G124" i="15"/>
  <c r="F124" i="15"/>
  <c r="H116" i="15"/>
  <c r="G116" i="15"/>
  <c r="F116" i="15"/>
  <c r="H108" i="15"/>
  <c r="G108" i="15"/>
  <c r="F108" i="15"/>
  <c r="H100" i="15"/>
  <c r="G100" i="15"/>
  <c r="F100" i="15"/>
  <c r="H92" i="15"/>
  <c r="G92" i="15"/>
  <c r="F92" i="15"/>
  <c r="H84" i="15"/>
  <c r="G84" i="15"/>
  <c r="F84" i="15"/>
  <c r="H76" i="15"/>
  <c r="G76" i="15"/>
  <c r="F76" i="15"/>
  <c r="H68" i="15"/>
  <c r="G68" i="15"/>
  <c r="F68" i="15"/>
  <c r="H60" i="15"/>
  <c r="G60" i="15"/>
  <c r="F60" i="15"/>
  <c r="H52" i="15"/>
  <c r="G52" i="15"/>
  <c r="F52" i="15"/>
  <c r="H44" i="15"/>
  <c r="G44" i="15"/>
  <c r="F44" i="15"/>
  <c r="H36" i="15"/>
  <c r="G36" i="15"/>
  <c r="F36" i="15"/>
  <c r="H28" i="15"/>
  <c r="G28" i="15"/>
  <c r="F28" i="15"/>
  <c r="H20" i="15"/>
  <c r="G20" i="15"/>
  <c r="F20" i="15"/>
  <c r="H12" i="15"/>
  <c r="G12" i="15"/>
  <c r="F12" i="15"/>
  <c r="H507" i="15"/>
  <c r="G507" i="15"/>
  <c r="F507" i="15"/>
  <c r="H451" i="15"/>
  <c r="G451" i="15"/>
  <c r="F451" i="15"/>
  <c r="H411" i="15"/>
  <c r="F411" i="15"/>
  <c r="G411" i="15"/>
  <c r="H403" i="15"/>
  <c r="F403" i="15"/>
  <c r="G403" i="15"/>
  <c r="H395" i="15"/>
  <c r="F395" i="15"/>
  <c r="G395" i="15"/>
  <c r="H387" i="15"/>
  <c r="F387" i="15"/>
  <c r="G387" i="15"/>
  <c r="H379" i="15"/>
  <c r="F379" i="15"/>
  <c r="G379" i="15"/>
  <c r="H371" i="15"/>
  <c r="F371" i="15"/>
  <c r="G371" i="15"/>
  <c r="H363" i="15"/>
  <c r="G363" i="15"/>
  <c r="F363" i="15"/>
  <c r="H355" i="15"/>
  <c r="G355" i="15"/>
  <c r="F355" i="15"/>
  <c r="H347" i="15"/>
  <c r="G347" i="15"/>
  <c r="F347" i="15"/>
  <c r="H339" i="15"/>
  <c r="F339" i="15"/>
  <c r="G339" i="15"/>
  <c r="H331" i="15"/>
  <c r="G331" i="15"/>
  <c r="F331" i="15"/>
  <c r="H323" i="15"/>
  <c r="G323" i="15"/>
  <c r="F323" i="15"/>
  <c r="H315" i="15"/>
  <c r="G315" i="15"/>
  <c r="F315" i="15"/>
  <c r="H307" i="15"/>
  <c r="G307" i="15"/>
  <c r="F307" i="15"/>
  <c r="H299" i="15"/>
  <c r="G299" i="15"/>
  <c r="F299" i="15"/>
  <c r="H291" i="15"/>
  <c r="G291" i="15"/>
  <c r="F291" i="15"/>
  <c r="H283" i="15"/>
  <c r="G283" i="15"/>
  <c r="F283" i="15"/>
  <c r="H275" i="15"/>
  <c r="G275" i="15"/>
  <c r="F275" i="15"/>
  <c r="H267" i="15"/>
  <c r="G267" i="15"/>
  <c r="F267" i="15"/>
  <c r="H259" i="15"/>
  <c r="G259" i="15"/>
  <c r="F259" i="15"/>
  <c r="H251" i="15"/>
  <c r="G251" i="15"/>
  <c r="F251" i="15"/>
  <c r="H243" i="15"/>
  <c r="G243" i="15"/>
  <c r="F243" i="15"/>
  <c r="H235" i="15"/>
  <c r="G235" i="15"/>
  <c r="F235" i="15"/>
  <c r="H227" i="15"/>
  <c r="G227" i="15"/>
  <c r="F227" i="15"/>
  <c r="H219" i="15"/>
  <c r="G219" i="15"/>
  <c r="F219" i="15"/>
  <c r="H211" i="15"/>
  <c r="F211" i="15"/>
  <c r="G211" i="15"/>
  <c r="H203" i="15"/>
  <c r="G203" i="15"/>
  <c r="F203" i="15"/>
  <c r="H195" i="15"/>
  <c r="G195" i="15"/>
  <c r="F195" i="15"/>
  <c r="H187" i="15"/>
  <c r="F187" i="15"/>
  <c r="G187" i="15"/>
  <c r="H179" i="15"/>
  <c r="F179" i="15"/>
  <c r="G179" i="15"/>
  <c r="H171" i="15"/>
  <c r="G171" i="15"/>
  <c r="F171" i="15"/>
  <c r="H163" i="15"/>
  <c r="G163" i="15"/>
  <c r="F163" i="15"/>
  <c r="H155" i="15"/>
  <c r="G155" i="15"/>
  <c r="F155" i="15"/>
  <c r="H147" i="15"/>
  <c r="G147" i="15"/>
  <c r="F147" i="15"/>
  <c r="H139" i="15"/>
  <c r="G139" i="15"/>
  <c r="F139" i="15"/>
  <c r="H131" i="15"/>
  <c r="G131" i="15"/>
  <c r="F131" i="15"/>
  <c r="H123" i="15"/>
  <c r="G123" i="15"/>
  <c r="F123" i="15"/>
  <c r="H115" i="15"/>
  <c r="G115" i="15"/>
  <c r="F115" i="15"/>
  <c r="H107" i="15"/>
  <c r="G107" i="15"/>
  <c r="F107" i="15"/>
  <c r="H99" i="15"/>
  <c r="G99" i="15"/>
  <c r="F99" i="15"/>
  <c r="H91" i="15"/>
  <c r="G91" i="15"/>
  <c r="F91" i="15"/>
  <c r="H83" i="15"/>
  <c r="F83" i="15"/>
  <c r="G83" i="15"/>
  <c r="H75" i="15"/>
  <c r="G75" i="15"/>
  <c r="F75" i="15"/>
  <c r="H67" i="15"/>
  <c r="G67" i="15"/>
  <c r="F67" i="15"/>
  <c r="H59" i="15"/>
  <c r="F59" i="15"/>
  <c r="G59" i="15"/>
  <c r="H51" i="15"/>
  <c r="G51" i="15"/>
  <c r="F51" i="15"/>
  <c r="H43" i="15"/>
  <c r="G43" i="15"/>
  <c r="F43" i="15"/>
  <c r="H35" i="15"/>
  <c r="G35" i="15"/>
  <c r="F35" i="15"/>
  <c r="H27" i="15"/>
  <c r="G27" i="15"/>
  <c r="F27" i="15"/>
  <c r="H19" i="15"/>
  <c r="F19" i="15"/>
  <c r="G19" i="15"/>
  <c r="H11" i="15"/>
  <c r="G11" i="15"/>
  <c r="F11" i="15"/>
  <c r="G498" i="15"/>
  <c r="F498" i="15"/>
  <c r="H498" i="15"/>
  <c r="G490" i="15"/>
  <c r="F490" i="15"/>
  <c r="H490" i="15"/>
  <c r="G482" i="15"/>
  <c r="F482" i="15"/>
  <c r="G474" i="15"/>
  <c r="H474" i="15"/>
  <c r="F474" i="15"/>
  <c r="G466" i="15"/>
  <c r="H466" i="15"/>
  <c r="F466" i="15"/>
  <c r="G458" i="15"/>
  <c r="H458" i="15"/>
  <c r="F458" i="15"/>
  <c r="G450" i="15"/>
  <c r="H450" i="15"/>
  <c r="F450" i="15"/>
  <c r="G442" i="15"/>
  <c r="F442" i="15"/>
  <c r="H442" i="15"/>
  <c r="G434" i="15"/>
  <c r="F434" i="15"/>
  <c r="H434" i="15"/>
  <c r="G426" i="15"/>
  <c r="F426" i="15"/>
  <c r="H426" i="15"/>
  <c r="G418" i="15"/>
  <c r="F418" i="15"/>
  <c r="H418" i="15"/>
  <c r="H410" i="15"/>
  <c r="G410" i="15"/>
  <c r="F410" i="15"/>
  <c r="G402" i="15"/>
  <c r="H402" i="15"/>
  <c r="F402" i="15"/>
  <c r="G394" i="15"/>
  <c r="H394" i="15"/>
  <c r="F394" i="15"/>
  <c r="G386" i="15"/>
  <c r="H386" i="15"/>
  <c r="F386" i="15"/>
  <c r="G378" i="15"/>
  <c r="F378" i="15"/>
  <c r="H378" i="15"/>
  <c r="G370" i="15"/>
  <c r="H370" i="15"/>
  <c r="G362" i="15"/>
  <c r="H362" i="15"/>
  <c r="G354" i="15"/>
  <c r="H354" i="15"/>
  <c r="H346" i="15"/>
  <c r="G346" i="15"/>
  <c r="F34" i="15"/>
  <c r="F354" i="15"/>
  <c r="H14" i="15"/>
  <c r="G14" i="15"/>
  <c r="H22" i="15"/>
  <c r="G22" i="15"/>
  <c r="H30" i="15"/>
  <c r="G30" i="15"/>
  <c r="H38" i="15"/>
  <c r="G38" i="15"/>
  <c r="H46" i="15"/>
  <c r="G46" i="15"/>
  <c r="H54" i="15"/>
  <c r="G54" i="15"/>
  <c r="F14" i="15"/>
  <c r="F38" i="15"/>
  <c r="G527" i="15"/>
  <c r="H527" i="15"/>
  <c r="F527" i="15"/>
  <c r="G519" i="15"/>
  <c r="H519" i="15"/>
  <c r="F519" i="15"/>
  <c r="G511" i="15"/>
  <c r="H511" i="15"/>
  <c r="F511" i="15"/>
  <c r="G503" i="15"/>
  <c r="H503" i="15"/>
  <c r="F503" i="15"/>
  <c r="G495" i="15"/>
  <c r="H495" i="15"/>
  <c r="F495" i="15"/>
  <c r="G487" i="15"/>
  <c r="H487" i="15"/>
  <c r="F487" i="15"/>
  <c r="G479" i="15"/>
  <c r="H479" i="15"/>
  <c r="F479" i="15"/>
  <c r="G471" i="15"/>
  <c r="H471" i="15"/>
  <c r="F471" i="15"/>
  <c r="G463" i="15"/>
  <c r="H463" i="15"/>
  <c r="F463" i="15"/>
  <c r="G455" i="15"/>
  <c r="H455" i="15"/>
  <c r="F455" i="15"/>
  <c r="G447" i="15"/>
  <c r="H447" i="15"/>
  <c r="F447" i="15"/>
  <c r="G439" i="15"/>
  <c r="H439" i="15"/>
  <c r="F439" i="15"/>
  <c r="G431" i="15"/>
  <c r="H431" i="15"/>
  <c r="F431" i="15"/>
  <c r="G423" i="15"/>
  <c r="H423" i="15"/>
  <c r="F423" i="15"/>
  <c r="F362" i="15"/>
  <c r="H34" i="15"/>
  <c r="G526" i="15"/>
  <c r="H526" i="15"/>
  <c r="F526" i="15"/>
  <c r="G518" i="15"/>
  <c r="H518" i="15"/>
  <c r="F518" i="15"/>
  <c r="G510" i="15"/>
  <c r="H510" i="15"/>
  <c r="F510" i="15"/>
  <c r="G502" i="15"/>
  <c r="H502" i="15"/>
  <c r="G494" i="15"/>
  <c r="H494" i="15"/>
  <c r="F494" i="15"/>
  <c r="G486" i="15"/>
  <c r="H486" i="15"/>
  <c r="G478" i="15"/>
  <c r="H478" i="15"/>
  <c r="F478" i="15"/>
  <c r="G470" i="15"/>
  <c r="H470" i="15"/>
  <c r="G462" i="15"/>
  <c r="H462" i="15"/>
  <c r="F462" i="15"/>
  <c r="G454" i="15"/>
  <c r="H454" i="15"/>
  <c r="G446" i="15"/>
  <c r="H446" i="15"/>
  <c r="F446" i="15"/>
  <c r="G438" i="15"/>
  <c r="H438" i="15"/>
  <c r="G430" i="15"/>
  <c r="H430" i="15"/>
  <c r="F430" i="15"/>
  <c r="G422" i="15"/>
  <c r="H422" i="15"/>
  <c r="F22" i="15"/>
  <c r="F422" i="15"/>
  <c r="F502" i="15"/>
  <c r="G10" i="15"/>
  <c r="H10" i="15"/>
  <c r="G18" i="15"/>
  <c r="H18" i="15"/>
  <c r="H26" i="15"/>
  <c r="G26" i="15"/>
  <c r="G42" i="15"/>
  <c r="H42" i="15"/>
  <c r="F26" i="15"/>
  <c r="F46" i="15"/>
  <c r="F346" i="15"/>
  <c r="H482" i="15"/>
  <c r="BE21" i="6"/>
  <c r="G1" i="14" l="1"/>
  <c r="B542" i="15" l="1"/>
  <c r="B534" i="15"/>
  <c r="B527" i="15"/>
  <c r="B526" i="15"/>
  <c r="B518" i="15"/>
  <c r="B511" i="15"/>
  <c r="B510" i="15"/>
  <c r="B503" i="15"/>
  <c r="B502" i="15"/>
  <c r="B494" i="15"/>
  <c r="B486" i="15"/>
  <c r="B478" i="15"/>
  <c r="B470" i="15"/>
  <c r="B463" i="15"/>
  <c r="B462" i="15"/>
  <c r="B454" i="15"/>
  <c r="B446" i="15"/>
  <c r="B439" i="15"/>
  <c r="B438" i="15"/>
  <c r="B430" i="15"/>
  <c r="B422" i="15"/>
  <c r="B414" i="15"/>
  <c r="B406" i="15"/>
  <c r="B399" i="15"/>
  <c r="B398" i="15"/>
  <c r="B390" i="15"/>
  <c r="B382" i="15"/>
  <c r="B374" i="15"/>
  <c r="B366" i="15"/>
  <c r="B358" i="15"/>
  <c r="B350" i="15"/>
  <c r="B342" i="15"/>
  <c r="B334" i="15"/>
  <c r="B326" i="15"/>
  <c r="B318" i="15"/>
  <c r="B315" i="15"/>
  <c r="B310" i="15"/>
  <c r="B307" i="15"/>
  <c r="B302" i="15"/>
  <c r="B294" i="15"/>
  <c r="B291" i="15"/>
  <c r="B286" i="15"/>
  <c r="B283" i="15"/>
  <c r="B278" i="15"/>
  <c r="B270" i="15"/>
  <c r="B267" i="15"/>
  <c r="B262" i="15"/>
  <c r="B259" i="15"/>
  <c r="B254" i="15"/>
  <c r="B251" i="15"/>
  <c r="B246" i="15"/>
  <c r="B243" i="15"/>
  <c r="B238" i="15"/>
  <c r="B230" i="15"/>
  <c r="B227" i="15"/>
  <c r="B222" i="15"/>
  <c r="B219" i="15"/>
  <c r="B214" i="15"/>
  <c r="B206" i="15"/>
  <c r="B203" i="15"/>
  <c r="B198" i="15"/>
  <c r="B195" i="15"/>
  <c r="B190" i="15"/>
  <c r="B187" i="15"/>
  <c r="B182" i="15"/>
  <c r="B179" i="15"/>
  <c r="B174" i="15"/>
  <c r="B166" i="15"/>
  <c r="B163" i="15"/>
  <c r="B158" i="15"/>
  <c r="B155" i="15"/>
  <c r="B150" i="15"/>
  <c r="B142" i="15"/>
  <c r="B139" i="15"/>
  <c r="B134" i="15"/>
  <c r="B131" i="15"/>
  <c r="B126" i="15"/>
  <c r="B123" i="15"/>
  <c r="B118" i="15"/>
  <c r="B115" i="15"/>
  <c r="B110" i="15"/>
  <c r="B102" i="15"/>
  <c r="B99" i="15"/>
  <c r="B94" i="15"/>
  <c r="B91" i="15"/>
  <c r="B86" i="15"/>
  <c r="B78" i="15"/>
  <c r="B75" i="15"/>
  <c r="B70" i="15"/>
  <c r="B67" i="15"/>
  <c r="B62" i="15"/>
  <c r="B59" i="15"/>
  <c r="B54" i="15"/>
  <c r="B51" i="15"/>
  <c r="B46" i="15"/>
  <c r="B43" i="15"/>
  <c r="B38" i="15"/>
  <c r="B35" i="15"/>
  <c r="B30" i="15"/>
  <c r="B27" i="15"/>
  <c r="B22" i="15"/>
  <c r="B19" i="15"/>
  <c r="B14" i="15"/>
  <c r="B11" i="15"/>
  <c r="B6" i="15"/>
  <c r="B3" i="15"/>
  <c r="E509" i="14"/>
  <c r="E508" i="14"/>
  <c r="E492" i="14"/>
  <c r="E485" i="14"/>
  <c r="E479" i="14"/>
  <c r="E478" i="14"/>
  <c r="E469" i="14"/>
  <c r="E461" i="14"/>
  <c r="G543" i="14"/>
  <c r="G542" i="14"/>
  <c r="G541" i="14"/>
  <c r="G540" i="14"/>
  <c r="G539" i="14"/>
  <c r="G538" i="14"/>
  <c r="G537" i="14"/>
  <c r="G536" i="14"/>
  <c r="G535" i="14"/>
  <c r="G534" i="14"/>
  <c r="G533" i="14"/>
  <c r="G532" i="14"/>
  <c r="G531" i="14"/>
  <c r="G530" i="14"/>
  <c r="G529" i="14"/>
  <c r="G528" i="14"/>
  <c r="G527" i="14"/>
  <c r="G526" i="14"/>
  <c r="G525" i="14"/>
  <c r="G524" i="14"/>
  <c r="G523" i="14"/>
  <c r="G522" i="14"/>
  <c r="G521" i="14"/>
  <c r="G520" i="14"/>
  <c r="G519" i="14"/>
  <c r="G518" i="14"/>
  <c r="G517" i="14"/>
  <c r="G516" i="14"/>
  <c r="G515" i="14"/>
  <c r="G514" i="14"/>
  <c r="G513" i="14"/>
  <c r="G512" i="14"/>
  <c r="G511" i="14"/>
  <c r="G510" i="14"/>
  <c r="G509" i="14"/>
  <c r="G508" i="14"/>
  <c r="G507" i="14"/>
  <c r="G506" i="14"/>
  <c r="G505" i="14"/>
  <c r="G504" i="14"/>
  <c r="G503" i="14"/>
  <c r="G502" i="14"/>
  <c r="G501" i="14"/>
  <c r="G500" i="14"/>
  <c r="G499" i="14"/>
  <c r="G498" i="14"/>
  <c r="G497" i="14"/>
  <c r="G496" i="14"/>
  <c r="G495" i="14"/>
  <c r="G494" i="14"/>
  <c r="G493" i="14"/>
  <c r="G492" i="14"/>
  <c r="G491" i="14"/>
  <c r="G490" i="14"/>
  <c r="G489" i="14"/>
  <c r="G488" i="14"/>
  <c r="G487" i="14"/>
  <c r="G486" i="14"/>
  <c r="G485" i="14"/>
  <c r="G484" i="14"/>
  <c r="G483" i="14"/>
  <c r="G482" i="14"/>
  <c r="F511" i="14"/>
  <c r="F509" i="14"/>
  <c r="F508" i="14"/>
  <c r="F503" i="14"/>
  <c r="F501" i="14"/>
  <c r="F495" i="14"/>
  <c r="F493" i="14"/>
  <c r="F492" i="14"/>
  <c r="F487" i="14"/>
  <c r="F485" i="14"/>
  <c r="B549" i="15"/>
  <c r="B548" i="15"/>
  <c r="B547" i="15"/>
  <c r="B546" i="15"/>
  <c r="B545" i="15"/>
  <c r="B544" i="15"/>
  <c r="B543" i="15"/>
  <c r="B541" i="15"/>
  <c r="B540" i="15"/>
  <c r="B539" i="15"/>
  <c r="B538" i="15"/>
  <c r="B537" i="15"/>
  <c r="B536" i="15"/>
  <c r="B535" i="15"/>
  <c r="B533" i="15"/>
  <c r="B532" i="15"/>
  <c r="B531" i="15"/>
  <c r="B530" i="15"/>
  <c r="B529" i="15"/>
  <c r="B528" i="15"/>
  <c r="B525" i="15"/>
  <c r="B524" i="15"/>
  <c r="B523" i="15"/>
  <c r="B522" i="15"/>
  <c r="B521" i="15"/>
  <c r="B520" i="15"/>
  <c r="B519" i="15"/>
  <c r="B517" i="15"/>
  <c r="B516" i="15"/>
  <c r="B515" i="15"/>
  <c r="B514" i="15"/>
  <c r="B513" i="15"/>
  <c r="B512" i="15"/>
  <c r="B509" i="15"/>
  <c r="B508" i="15"/>
  <c r="B507" i="15"/>
  <c r="B506" i="15"/>
  <c r="B505" i="15"/>
  <c r="B504" i="15"/>
  <c r="B501" i="15"/>
  <c r="B500" i="15"/>
  <c r="B499" i="15"/>
  <c r="B498" i="15"/>
  <c r="B497" i="15"/>
  <c r="B496" i="15"/>
  <c r="B495" i="15"/>
  <c r="B493" i="15"/>
  <c r="B492" i="15"/>
  <c r="B491" i="15"/>
  <c r="B490" i="15"/>
  <c r="B489" i="15"/>
  <c r="B488" i="15"/>
  <c r="B487" i="15"/>
  <c r="B485" i="15"/>
  <c r="B484" i="15"/>
  <c r="B483" i="15"/>
  <c r="B482" i="15"/>
  <c r="B481" i="15"/>
  <c r="B480" i="15"/>
  <c r="B479" i="15"/>
  <c r="B477" i="15"/>
  <c r="B476" i="15"/>
  <c r="B475" i="15"/>
  <c r="B474" i="15"/>
  <c r="B473" i="15"/>
  <c r="B472" i="15"/>
  <c r="B471" i="15"/>
  <c r="B469" i="15"/>
  <c r="B468" i="15"/>
  <c r="B467" i="15"/>
  <c r="B466" i="15"/>
  <c r="B465" i="15"/>
  <c r="B464" i="15"/>
  <c r="B461" i="15"/>
  <c r="B460" i="15"/>
  <c r="B459" i="15"/>
  <c r="B458" i="15"/>
  <c r="B457" i="15"/>
  <c r="B456" i="15"/>
  <c r="B455" i="15"/>
  <c r="B453" i="15"/>
  <c r="B452" i="15"/>
  <c r="B451" i="15"/>
  <c r="B450" i="15"/>
  <c r="B449" i="15"/>
  <c r="B448" i="15"/>
  <c r="B447" i="15"/>
  <c r="B445" i="15"/>
  <c r="B444" i="15"/>
  <c r="B443" i="15"/>
  <c r="B442" i="15"/>
  <c r="B441" i="15"/>
  <c r="B440" i="15"/>
  <c r="B437" i="15"/>
  <c r="B436" i="15"/>
  <c r="B435" i="15"/>
  <c r="B434" i="15"/>
  <c r="B433" i="15"/>
  <c r="B432" i="15"/>
  <c r="B431" i="15"/>
  <c r="B429" i="15"/>
  <c r="B428" i="15"/>
  <c r="B427" i="15"/>
  <c r="B426" i="15"/>
  <c r="B425" i="15"/>
  <c r="B424" i="15"/>
  <c r="B423" i="15"/>
  <c r="B421" i="15"/>
  <c r="B420" i="15"/>
  <c r="B419" i="15"/>
  <c r="B418" i="15"/>
  <c r="B417" i="15"/>
  <c r="B416" i="15"/>
  <c r="B415" i="15"/>
  <c r="B413" i="15"/>
  <c r="B412" i="15"/>
  <c r="B411" i="15"/>
  <c r="B410" i="15"/>
  <c r="B409" i="15"/>
  <c r="B408" i="15"/>
  <c r="B407" i="15"/>
  <c r="B405" i="15"/>
  <c r="B404" i="15"/>
  <c r="B403" i="15"/>
  <c r="B402" i="15"/>
  <c r="B401" i="15"/>
  <c r="B400" i="15"/>
  <c r="B397" i="15"/>
  <c r="B396" i="15"/>
  <c r="B395" i="15"/>
  <c r="B394" i="15"/>
  <c r="B393" i="15"/>
  <c r="B392" i="15"/>
  <c r="B391" i="15"/>
  <c r="B389" i="15"/>
  <c r="B388" i="15"/>
  <c r="B387" i="15"/>
  <c r="B386" i="15"/>
  <c r="B385" i="15"/>
  <c r="B384" i="15"/>
  <c r="B383" i="15"/>
  <c r="B381" i="15"/>
  <c r="B380" i="15"/>
  <c r="B379" i="15"/>
  <c r="B378" i="15"/>
  <c r="B377" i="15"/>
  <c r="B376" i="15"/>
  <c r="B375" i="15"/>
  <c r="B373" i="15"/>
  <c r="B372" i="15"/>
  <c r="B371" i="15"/>
  <c r="B370" i="15"/>
  <c r="B369" i="15"/>
  <c r="B368" i="15"/>
  <c r="B367" i="15"/>
  <c r="B365" i="15"/>
  <c r="B364" i="15"/>
  <c r="B363" i="15"/>
  <c r="B362" i="15"/>
  <c r="B361" i="15"/>
  <c r="B360" i="15"/>
  <c r="B359" i="15"/>
  <c r="B357" i="15"/>
  <c r="B356" i="15"/>
  <c r="B355" i="15"/>
  <c r="B354" i="15"/>
  <c r="B353" i="15"/>
  <c r="B352" i="15"/>
  <c r="B351" i="15"/>
  <c r="B349" i="15"/>
  <c r="B348" i="15"/>
  <c r="B347" i="15"/>
  <c r="B346" i="15"/>
  <c r="B345" i="15"/>
  <c r="B344" i="15"/>
  <c r="B343" i="15"/>
  <c r="B341" i="15"/>
  <c r="B340" i="15"/>
  <c r="B339" i="15"/>
  <c r="B338" i="15"/>
  <c r="B337" i="15"/>
  <c r="B336" i="15"/>
  <c r="B335" i="15"/>
  <c r="B333" i="15"/>
  <c r="B332" i="15"/>
  <c r="B331" i="15"/>
  <c r="B330" i="15"/>
  <c r="B329" i="15"/>
  <c r="B328" i="15"/>
  <c r="B327" i="15"/>
  <c r="B325" i="15"/>
  <c r="B324" i="15"/>
  <c r="B323" i="15"/>
  <c r="B322" i="15"/>
  <c r="B321" i="15"/>
  <c r="B320" i="15"/>
  <c r="B319" i="15"/>
  <c r="B317" i="15"/>
  <c r="B316" i="15"/>
  <c r="B314" i="15"/>
  <c r="B313" i="15"/>
  <c r="B312" i="15"/>
  <c r="B311" i="15"/>
  <c r="B309" i="15"/>
  <c r="B308" i="15"/>
  <c r="B306" i="15"/>
  <c r="B305" i="15"/>
  <c r="B304" i="15"/>
  <c r="B303" i="15"/>
  <c r="B301" i="15"/>
  <c r="B300" i="15"/>
  <c r="B299" i="15"/>
  <c r="B298" i="15"/>
  <c r="B297" i="15"/>
  <c r="B296" i="15"/>
  <c r="B295" i="15"/>
  <c r="B293" i="15"/>
  <c r="B292" i="15"/>
  <c r="B290" i="15"/>
  <c r="B289" i="15"/>
  <c r="B288" i="15"/>
  <c r="B287" i="15"/>
  <c r="B285" i="15"/>
  <c r="B284" i="15"/>
  <c r="B282" i="15"/>
  <c r="B281" i="15"/>
  <c r="B280" i="15"/>
  <c r="B279" i="15"/>
  <c r="B277" i="15"/>
  <c r="B276" i="15"/>
  <c r="B275" i="15"/>
  <c r="B274" i="15"/>
  <c r="B273" i="15"/>
  <c r="B272" i="15"/>
  <c r="B271" i="15"/>
  <c r="B269" i="15"/>
  <c r="B268" i="15"/>
  <c r="B266" i="15"/>
  <c r="B265" i="15"/>
  <c r="B264" i="15"/>
  <c r="B263" i="15"/>
  <c r="B261" i="15"/>
  <c r="B260" i="15"/>
  <c r="B258" i="15"/>
  <c r="B257" i="15"/>
  <c r="B256" i="15"/>
  <c r="B255" i="15"/>
  <c r="B253" i="15"/>
  <c r="B252" i="15"/>
  <c r="B250" i="15"/>
  <c r="B249" i="15"/>
  <c r="B248" i="15"/>
  <c r="B247" i="15"/>
  <c r="B245" i="15"/>
  <c r="B244" i="15"/>
  <c r="B242" i="15"/>
  <c r="B241" i="15"/>
  <c r="B240" i="15"/>
  <c r="B239" i="15"/>
  <c r="B237" i="15"/>
  <c r="B236" i="15"/>
  <c r="B235" i="15"/>
  <c r="B234" i="15"/>
  <c r="B233" i="15"/>
  <c r="B232" i="15"/>
  <c r="B231" i="15"/>
  <c r="B229" i="15"/>
  <c r="B228" i="15"/>
  <c r="B226" i="15"/>
  <c r="B225" i="15"/>
  <c r="B224" i="15"/>
  <c r="B223" i="15"/>
  <c r="B221" i="15"/>
  <c r="B220" i="15"/>
  <c r="B218" i="15"/>
  <c r="B217" i="15"/>
  <c r="B216" i="15"/>
  <c r="B215" i="15"/>
  <c r="B213" i="15"/>
  <c r="B212" i="15"/>
  <c r="B211" i="15"/>
  <c r="B210" i="15"/>
  <c r="B209" i="15"/>
  <c r="B208" i="15"/>
  <c r="B207" i="15"/>
  <c r="B205" i="15"/>
  <c r="B204" i="15"/>
  <c r="B202" i="15"/>
  <c r="B201" i="15"/>
  <c r="B200" i="15"/>
  <c r="B199" i="15"/>
  <c r="B197" i="15"/>
  <c r="B196" i="15"/>
  <c r="B194" i="15"/>
  <c r="B193" i="15"/>
  <c r="B192" i="15"/>
  <c r="B191" i="15"/>
  <c r="B189" i="15"/>
  <c r="B188" i="15"/>
  <c r="B186" i="15"/>
  <c r="B185" i="15"/>
  <c r="B184" i="15"/>
  <c r="B183" i="15"/>
  <c r="B181" i="15"/>
  <c r="B180" i="15"/>
  <c r="B178" i="15"/>
  <c r="B177" i="15"/>
  <c r="B176" i="15"/>
  <c r="B175" i="15"/>
  <c r="B173" i="15"/>
  <c r="B172" i="15"/>
  <c r="B171" i="15"/>
  <c r="B170" i="15"/>
  <c r="B169" i="15"/>
  <c r="B168" i="15"/>
  <c r="B167" i="15"/>
  <c r="B165" i="15"/>
  <c r="B164" i="15"/>
  <c r="B162" i="15"/>
  <c r="B161" i="15"/>
  <c r="B160" i="15"/>
  <c r="B159" i="15"/>
  <c r="B157" i="15"/>
  <c r="B156" i="15"/>
  <c r="B154" i="15"/>
  <c r="B153" i="15"/>
  <c r="B152" i="15"/>
  <c r="B151" i="15"/>
  <c r="B149" i="15"/>
  <c r="B148" i="15"/>
  <c r="B147" i="15"/>
  <c r="B146" i="15"/>
  <c r="B145" i="15"/>
  <c r="B144" i="15"/>
  <c r="B143" i="15"/>
  <c r="B141" i="15"/>
  <c r="B140" i="15"/>
  <c r="B138" i="15"/>
  <c r="B137" i="15"/>
  <c r="B136" i="15"/>
  <c r="B135" i="15"/>
  <c r="B133" i="15"/>
  <c r="B132" i="15"/>
  <c r="B130" i="15"/>
  <c r="B129" i="15"/>
  <c r="B128" i="15"/>
  <c r="B127" i="15"/>
  <c r="B125" i="15"/>
  <c r="B124" i="15"/>
  <c r="B122" i="15"/>
  <c r="B121" i="15"/>
  <c r="B120" i="15"/>
  <c r="B119" i="15"/>
  <c r="B117" i="15"/>
  <c r="B116" i="15"/>
  <c r="B114" i="15"/>
  <c r="B113" i="15"/>
  <c r="B112" i="15"/>
  <c r="B111" i="15"/>
  <c r="B109" i="15"/>
  <c r="B108" i="15"/>
  <c r="B107" i="15"/>
  <c r="B106" i="15"/>
  <c r="B105" i="15"/>
  <c r="B104" i="15"/>
  <c r="B103" i="15"/>
  <c r="B101" i="15"/>
  <c r="B100" i="15"/>
  <c r="B98" i="15"/>
  <c r="B97" i="15"/>
  <c r="B96" i="15"/>
  <c r="B95" i="15"/>
  <c r="B93" i="15"/>
  <c r="B92" i="15"/>
  <c r="B90" i="15"/>
  <c r="B89" i="15"/>
  <c r="B88" i="15"/>
  <c r="B87" i="15"/>
  <c r="B85" i="15"/>
  <c r="B84" i="15"/>
  <c r="B83" i="15"/>
  <c r="B82" i="15"/>
  <c r="B81" i="15"/>
  <c r="B80" i="15"/>
  <c r="B79" i="15"/>
  <c r="B77" i="15"/>
  <c r="B76" i="15"/>
  <c r="B74" i="15"/>
  <c r="B73" i="15"/>
  <c r="B72" i="15"/>
  <c r="B71" i="15"/>
  <c r="B69" i="15"/>
  <c r="B68" i="15"/>
  <c r="B66" i="15"/>
  <c r="B65" i="15"/>
  <c r="B64" i="15"/>
  <c r="B63" i="15"/>
  <c r="B61" i="15"/>
  <c r="B60" i="15"/>
  <c r="B58" i="15"/>
  <c r="B57" i="15"/>
  <c r="B56" i="15"/>
  <c r="B55" i="15"/>
  <c r="B53" i="15"/>
  <c r="B52" i="15"/>
  <c r="B50" i="15"/>
  <c r="B49" i="15"/>
  <c r="B48" i="15"/>
  <c r="B47" i="15"/>
  <c r="B45" i="15"/>
  <c r="B44" i="15"/>
  <c r="B42" i="15"/>
  <c r="B41" i="15"/>
  <c r="B39" i="15"/>
  <c r="B37" i="15"/>
  <c r="B36" i="15"/>
  <c r="B34" i="15"/>
  <c r="B33" i="15"/>
  <c r="B32" i="15"/>
  <c r="B31" i="15"/>
  <c r="B29" i="15"/>
  <c r="B28" i="15"/>
  <c r="B26" i="15"/>
  <c r="B25" i="15"/>
  <c r="B24" i="15"/>
  <c r="B23" i="15"/>
  <c r="B21" i="15"/>
  <c r="B20" i="15"/>
  <c r="B18" i="15"/>
  <c r="B17" i="15"/>
  <c r="B16" i="15"/>
  <c r="B15" i="15"/>
  <c r="B13" i="15"/>
  <c r="B12" i="15"/>
  <c r="B10" i="15"/>
  <c r="B9" i="15"/>
  <c r="B8" i="15"/>
  <c r="B7" i="15"/>
  <c r="B5" i="15"/>
  <c r="B4" i="15"/>
  <c r="B2" i="15"/>
  <c r="A549" i="15"/>
  <c r="A548" i="15"/>
  <c r="A547" i="15"/>
  <c r="A546" i="15"/>
  <c r="A545" i="15"/>
  <c r="A544" i="15"/>
  <c r="A543" i="15"/>
  <c r="A542" i="15"/>
  <c r="A541" i="15"/>
  <c r="A540" i="15"/>
  <c r="A539" i="15"/>
  <c r="A538" i="15"/>
  <c r="A537" i="15"/>
  <c r="A536" i="15"/>
  <c r="A535" i="15"/>
  <c r="A534" i="15"/>
  <c r="A533" i="15"/>
  <c r="A532" i="15"/>
  <c r="A531" i="15"/>
  <c r="A530" i="15"/>
  <c r="A529" i="15"/>
  <c r="A528" i="15"/>
  <c r="A527" i="15"/>
  <c r="A526" i="15"/>
  <c r="A525" i="15"/>
  <c r="A524" i="15"/>
  <c r="A523" i="15"/>
  <c r="A522" i="15"/>
  <c r="A521" i="15"/>
  <c r="A520" i="15"/>
  <c r="A519" i="15"/>
  <c r="A518" i="15"/>
  <c r="A517" i="15"/>
  <c r="A516" i="15"/>
  <c r="A515" i="15"/>
  <c r="A514" i="15"/>
  <c r="A513" i="15"/>
  <c r="A512" i="15"/>
  <c r="A511" i="15"/>
  <c r="A510" i="15"/>
  <c r="A509" i="15"/>
  <c r="A508" i="15"/>
  <c r="A507" i="15"/>
  <c r="A506" i="15"/>
  <c r="A505" i="15"/>
  <c r="A504" i="15"/>
  <c r="A503" i="15"/>
  <c r="A502" i="15"/>
  <c r="A501" i="15"/>
  <c r="A500" i="15"/>
  <c r="A499" i="15"/>
  <c r="A498" i="15"/>
  <c r="A497" i="15"/>
  <c r="A496" i="15"/>
  <c r="A495" i="15"/>
  <c r="A494" i="15"/>
  <c r="A493" i="15"/>
  <c r="A492" i="15"/>
  <c r="A491" i="15"/>
  <c r="A490" i="15"/>
  <c r="A489" i="15"/>
  <c r="A488" i="15"/>
  <c r="A487" i="15"/>
  <c r="A486" i="15"/>
  <c r="A485" i="15"/>
  <c r="A484" i="15"/>
  <c r="A483" i="15"/>
  <c r="A482" i="15"/>
  <c r="A481" i="15"/>
  <c r="A480" i="15"/>
  <c r="A479" i="15"/>
  <c r="A478" i="15"/>
  <c r="A477" i="15"/>
  <c r="A476" i="15"/>
  <c r="A475" i="15"/>
  <c r="A474" i="15"/>
  <c r="A473" i="15"/>
  <c r="A472" i="15"/>
  <c r="A471" i="15"/>
  <c r="A470" i="15"/>
  <c r="A469" i="15"/>
  <c r="A468" i="15"/>
  <c r="A467" i="15"/>
  <c r="A466" i="15"/>
  <c r="A465" i="15"/>
  <c r="A464" i="15"/>
  <c r="A463" i="15"/>
  <c r="A462" i="15"/>
  <c r="A461" i="15"/>
  <c r="A460" i="15"/>
  <c r="A459" i="15"/>
  <c r="A458" i="15"/>
  <c r="A457" i="15"/>
  <c r="A456" i="15"/>
  <c r="A455" i="15"/>
  <c r="A454" i="15"/>
  <c r="A453" i="15"/>
  <c r="A452" i="15"/>
  <c r="A451" i="15"/>
  <c r="A450" i="15"/>
  <c r="A449" i="15"/>
  <c r="A448" i="15"/>
  <c r="A447" i="15"/>
  <c r="A446" i="15"/>
  <c r="A445" i="15"/>
  <c r="A444" i="15"/>
  <c r="A443" i="15"/>
  <c r="A442" i="15"/>
  <c r="A441" i="15"/>
  <c r="A440" i="15"/>
  <c r="A439" i="15"/>
  <c r="A438" i="15"/>
  <c r="A437" i="15"/>
  <c r="A436" i="15"/>
  <c r="A435" i="15"/>
  <c r="A434" i="15"/>
  <c r="A433" i="15"/>
  <c r="A432" i="15"/>
  <c r="A431" i="15"/>
  <c r="A430" i="15"/>
  <c r="A429" i="15"/>
  <c r="A428" i="15"/>
  <c r="A427" i="15"/>
  <c r="A426" i="15"/>
  <c r="A425" i="15"/>
  <c r="A424" i="15"/>
  <c r="A423" i="15"/>
  <c r="A422" i="15"/>
  <c r="A421" i="15"/>
  <c r="A420" i="15"/>
  <c r="A419" i="15"/>
  <c r="A418" i="15"/>
  <c r="A417" i="15"/>
  <c r="A416" i="15"/>
  <c r="A415" i="15"/>
  <c r="A414" i="15"/>
  <c r="A413" i="15"/>
  <c r="A412" i="15"/>
  <c r="A411" i="15"/>
  <c r="A410" i="15"/>
  <c r="A409" i="15"/>
  <c r="A408" i="15"/>
  <c r="A407" i="15"/>
  <c r="A406" i="15"/>
  <c r="A405" i="15"/>
  <c r="A404" i="15"/>
  <c r="A403" i="15"/>
  <c r="A402" i="15"/>
  <c r="A401" i="15"/>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F451" i="14"/>
  <c r="F453" i="14"/>
  <c r="F454" i="14"/>
  <c r="F455" i="14"/>
  <c r="F459" i="14"/>
  <c r="F461" i="14"/>
  <c r="F462" i="14"/>
  <c r="F463" i="14"/>
  <c r="F467" i="14"/>
  <c r="F469" i="14"/>
  <c r="F470" i="14"/>
  <c r="F471" i="14"/>
  <c r="F475" i="14"/>
  <c r="F477" i="14"/>
  <c r="F478" i="14"/>
  <c r="F479" i="14"/>
  <c r="F481" i="14"/>
  <c r="E486" i="14" l="1"/>
  <c r="E493" i="14"/>
  <c r="E477" i="14"/>
  <c r="E453" i="14"/>
  <c r="E501" i="14"/>
  <c r="F500" i="14"/>
  <c r="E500" i="14"/>
  <c r="F476" i="14"/>
  <c r="E480" i="14"/>
  <c r="E496" i="14"/>
  <c r="E504" i="14"/>
  <c r="E538" i="14"/>
  <c r="E457" i="14"/>
  <c r="E481" i="14"/>
  <c r="E516" i="14"/>
  <c r="E532" i="14"/>
  <c r="E467" i="14"/>
  <c r="E475" i="14"/>
  <c r="E491" i="14"/>
  <c r="E452" i="14"/>
  <c r="E470" i="14"/>
  <c r="E494" i="14"/>
  <c r="E510" i="14"/>
  <c r="E455" i="14"/>
  <c r="E463" i="14"/>
  <c r="E471" i="14"/>
  <c r="F449" i="14"/>
  <c r="F473" i="14"/>
  <c r="F465" i="14"/>
  <c r="F457" i="14"/>
  <c r="F468" i="14"/>
  <c r="F460" i="14"/>
  <c r="F452" i="14"/>
  <c r="E460" i="14"/>
  <c r="E484" i="14"/>
  <c r="E468" i="14"/>
  <c r="F484" i="14"/>
  <c r="E476" i="14"/>
  <c r="E462" i="14"/>
  <c r="E502" i="14"/>
  <c r="F486" i="14"/>
  <c r="F494" i="14"/>
  <c r="F502" i="14"/>
  <c r="F510" i="14"/>
  <c r="E454" i="14"/>
  <c r="E507" i="14"/>
  <c r="E451" i="14"/>
  <c r="E473" i="14"/>
  <c r="E483" i="14"/>
  <c r="E499" i="14"/>
  <c r="F505" i="14"/>
  <c r="E459" i="14"/>
  <c r="E505" i="14"/>
  <c r="F483" i="14"/>
  <c r="F491" i="14"/>
  <c r="F499" i="14"/>
  <c r="F507" i="14"/>
  <c r="E449" i="14"/>
  <c r="E465" i="14"/>
  <c r="E497" i="14"/>
  <c r="E489" i="14"/>
  <c r="F489" i="14"/>
  <c r="F497" i="14"/>
  <c r="E472" i="14"/>
  <c r="E464" i="14"/>
  <c r="F519" i="14"/>
  <c r="F527" i="14"/>
  <c r="F535" i="14"/>
  <c r="F543" i="14"/>
  <c r="F480" i="14"/>
  <c r="F472" i="14"/>
  <c r="F464" i="14"/>
  <c r="F456" i="14"/>
  <c r="F488" i="14"/>
  <c r="F496" i="14"/>
  <c r="F504" i="14"/>
  <c r="E456" i="14"/>
  <c r="F513" i="14"/>
  <c r="F521" i="14"/>
  <c r="F529" i="14"/>
  <c r="F537" i="14"/>
  <c r="E488" i="14"/>
  <c r="E512" i="14"/>
  <c r="E513" i="14"/>
  <c r="E521" i="14"/>
  <c r="E529" i="14"/>
  <c r="F512" i="14"/>
  <c r="F520" i="14"/>
  <c r="F528" i="14"/>
  <c r="F536" i="14"/>
  <c r="E450" i="14"/>
  <c r="E466" i="14"/>
  <c r="E506" i="14"/>
  <c r="E515" i="14"/>
  <c r="E523" i="14"/>
  <c r="E531" i="14"/>
  <c r="E539" i="14"/>
  <c r="E490" i="14"/>
  <c r="E536" i="14"/>
  <c r="E520" i="14"/>
  <c r="E514" i="14"/>
  <c r="E524" i="14"/>
  <c r="E540" i="14"/>
  <c r="E498" i="14"/>
  <c r="E522" i="14"/>
  <c r="F466" i="14"/>
  <c r="F450" i="14"/>
  <c r="E517" i="14"/>
  <c r="E525" i="14"/>
  <c r="E541" i="14"/>
  <c r="E537" i="14"/>
  <c r="E528" i="14"/>
  <c r="E474" i="14"/>
  <c r="E482" i="14"/>
  <c r="F474" i="14"/>
  <c r="F458" i="14"/>
  <c r="E518" i="14"/>
  <c r="E526" i="14"/>
  <c r="E534" i="14"/>
  <c r="E542" i="14"/>
  <c r="E458" i="14"/>
  <c r="E530" i="14"/>
  <c r="E519" i="14"/>
  <c r="E527" i="14"/>
  <c r="E535" i="14"/>
  <c r="E543" i="14"/>
  <c r="E533" i="14"/>
  <c r="F482" i="14"/>
  <c r="F490" i="14"/>
  <c r="F498" i="14"/>
  <c r="F506" i="14"/>
  <c r="F514" i="14"/>
  <c r="F522" i="14"/>
  <c r="F530" i="14"/>
  <c r="F538" i="14"/>
  <c r="F515" i="14"/>
  <c r="F523" i="14"/>
  <c r="F531" i="14"/>
  <c r="F539" i="14"/>
  <c r="F516" i="14"/>
  <c r="F524" i="14"/>
  <c r="F532" i="14"/>
  <c r="F540" i="14"/>
  <c r="F517" i="14"/>
  <c r="F525" i="14"/>
  <c r="F533" i="14"/>
  <c r="F541" i="14"/>
  <c r="F518" i="14"/>
  <c r="F526" i="14"/>
  <c r="F534" i="14"/>
  <c r="F542" i="14"/>
  <c r="E511" i="14"/>
  <c r="E503" i="14"/>
  <c r="E495" i="14"/>
  <c r="E487" i="14"/>
  <c r="E394" i="14"/>
  <c r="E401" i="14"/>
  <c r="E404" i="14"/>
  <c r="E411" i="14"/>
  <c r="E414" i="14"/>
  <c r="E431"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6" i="14"/>
  <c r="G357" i="14"/>
  <c r="G358" i="14"/>
  <c r="G359" i="14"/>
  <c r="G360" i="14"/>
  <c r="G361" i="14"/>
  <c r="G362" i="14"/>
  <c r="G364" i="14"/>
  <c r="G365" i="14"/>
  <c r="G366" i="14"/>
  <c r="G367" i="14"/>
  <c r="G368" i="14"/>
  <c r="G369" i="14"/>
  <c r="G370" i="14"/>
  <c r="G372" i="14"/>
  <c r="G373" i="14"/>
  <c r="G374" i="14"/>
  <c r="G375" i="14"/>
  <c r="G376" i="14"/>
  <c r="G377" i="14"/>
  <c r="G378" i="14"/>
  <c r="G380" i="14"/>
  <c r="G381" i="14"/>
  <c r="G382" i="14"/>
  <c r="G383" i="14"/>
  <c r="G384" i="14"/>
  <c r="G385" i="14"/>
  <c r="G386" i="14"/>
  <c r="G387" i="14"/>
  <c r="G388" i="14"/>
  <c r="G390" i="14"/>
  <c r="G392" i="14"/>
  <c r="G393" i="14"/>
  <c r="G394" i="14"/>
  <c r="G395" i="14"/>
  <c r="G396" i="14"/>
  <c r="G397" i="14"/>
  <c r="G398" i="14"/>
  <c r="G400" i="14"/>
  <c r="G402" i="14"/>
  <c r="G404" i="14"/>
  <c r="G406" i="14"/>
  <c r="G408" i="14"/>
  <c r="G410" i="14"/>
  <c r="G412" i="14"/>
  <c r="G414" i="14"/>
  <c r="G416" i="14"/>
  <c r="G418" i="14"/>
  <c r="G420" i="14"/>
  <c r="G422" i="14"/>
  <c r="G424" i="14"/>
  <c r="G426" i="14"/>
  <c r="G428" i="14"/>
  <c r="G430" i="14"/>
  <c r="G432" i="14"/>
  <c r="G433" i="14"/>
  <c r="G435" i="14"/>
  <c r="G436" i="14"/>
  <c r="G438" i="14"/>
  <c r="G442" i="14"/>
  <c r="G443" i="14"/>
  <c r="G444" i="14"/>
  <c r="G445" i="14"/>
  <c r="G448" i="14"/>
  <c r="G5" i="14"/>
  <c r="E389" i="14"/>
  <c r="E390" i="14"/>
  <c r="E391" i="14"/>
  <c r="E392" i="14"/>
  <c r="E393" i="14"/>
  <c r="E395" i="14"/>
  <c r="E396" i="14"/>
  <c r="E398" i="14"/>
  <c r="E399" i="14"/>
  <c r="E400" i="14"/>
  <c r="E402" i="14"/>
  <c r="E403" i="14"/>
  <c r="E405" i="14"/>
  <c r="E406" i="14"/>
  <c r="E407" i="14"/>
  <c r="E408" i="14"/>
  <c r="E409" i="14"/>
  <c r="E410" i="14"/>
  <c r="E412" i="14"/>
  <c r="E413" i="14"/>
  <c r="E415" i="14"/>
  <c r="E416" i="14"/>
  <c r="E417" i="14"/>
  <c r="E418" i="14"/>
  <c r="E419" i="14"/>
  <c r="E420" i="14"/>
  <c r="E421" i="14"/>
  <c r="E422" i="14"/>
  <c r="E423" i="14"/>
  <c r="E424" i="14"/>
  <c r="E425" i="14"/>
  <c r="E426" i="14"/>
  <c r="E427" i="14"/>
  <c r="E428" i="14"/>
  <c r="E429" i="14"/>
  <c r="E430" i="14"/>
  <c r="E432" i="14"/>
  <c r="E433" i="14"/>
  <c r="E434" i="14"/>
  <c r="E435" i="14"/>
  <c r="E436" i="14"/>
  <c r="E437" i="14"/>
  <c r="E438" i="14"/>
  <c r="E439" i="14"/>
  <c r="E440" i="14"/>
  <c r="E441" i="14"/>
  <c r="E442" i="14"/>
  <c r="E443" i="14"/>
  <c r="E444" i="14"/>
  <c r="E445" i="14"/>
  <c r="E446" i="14"/>
  <c r="E447" i="14"/>
  <c r="E44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G423" i="14" l="1"/>
  <c r="G399" i="14"/>
  <c r="G437" i="14"/>
  <c r="G429" i="14"/>
  <c r="G421" i="14"/>
  <c r="G413" i="14"/>
  <c r="G405" i="14"/>
  <c r="G389" i="14"/>
  <c r="G446" i="14"/>
  <c r="G447" i="14"/>
  <c r="G427" i="14"/>
  <c r="G419" i="14"/>
  <c r="G411" i="14"/>
  <c r="G403" i="14"/>
  <c r="G379" i="14"/>
  <c r="G371" i="14"/>
  <c r="G363" i="14"/>
  <c r="G355" i="14"/>
  <c r="G415" i="14"/>
  <c r="G434" i="14"/>
  <c r="G431" i="14"/>
  <c r="G391" i="14"/>
  <c r="G441" i="14"/>
  <c r="G425" i="14"/>
  <c r="G417" i="14"/>
  <c r="G409" i="14"/>
  <c r="G401" i="14"/>
  <c r="G439" i="14"/>
  <c r="G407" i="14"/>
  <c r="G440" i="14"/>
  <c r="E397" i="14"/>
  <c r="BE335" i="6"/>
  <c r="BF335" i="6" s="1"/>
  <c r="BK335" i="6" l="1"/>
  <c r="BN335" i="6"/>
  <c r="F376" i="14"/>
  <c r="F378" i="14"/>
  <c r="E388" i="14"/>
  <c r="F387" i="14"/>
  <c r="E387" i="14"/>
  <c r="F357" i="14"/>
  <c r="F358" i="14"/>
  <c r="F384" i="14"/>
  <c r="F370" i="14"/>
  <c r="E372" i="14"/>
  <c r="E356" i="14"/>
  <c r="E378" i="14"/>
  <c r="E364" i="14"/>
  <c r="E353" i="14"/>
  <c r="E358" i="14"/>
  <c r="F362" i="14"/>
  <c r="F368" i="14"/>
  <c r="F364" i="14"/>
  <c r="E382" i="14"/>
  <c r="E368" i="14"/>
  <c r="E385" i="14"/>
  <c r="E367" i="14"/>
  <c r="E376" i="14"/>
  <c r="F352" i="14"/>
  <c r="F351" i="14"/>
  <c r="E355" i="14"/>
  <c r="F381" i="14"/>
  <c r="E373" i="14"/>
  <c r="E360" i="14"/>
  <c r="E365" i="14"/>
  <c r="F373" i="14"/>
  <c r="E375" i="14"/>
  <c r="F366" i="14"/>
  <c r="F383" i="14"/>
  <c r="F386" i="14"/>
  <c r="E361" i="14"/>
  <c r="E354" i="14"/>
  <c r="E371" i="14"/>
  <c r="F356" i="14"/>
  <c r="F365" i="14"/>
  <c r="E363" i="14"/>
  <c r="E381" i="14"/>
  <c r="F43" i="14"/>
  <c r="F375" i="14"/>
  <c r="F374" i="14"/>
  <c r="F353" i="14"/>
  <c r="F382" i="14"/>
  <c r="F361" i="14"/>
  <c r="E380" i="14"/>
  <c r="F379" i="14"/>
  <c r="E369" i="14"/>
  <c r="E362" i="14"/>
  <c r="E379" i="14"/>
  <c r="F372" i="14"/>
  <c r="F367" i="14"/>
  <c r="F369" i="14"/>
  <c r="F360" i="14"/>
  <c r="F377" i="14"/>
  <c r="F354" i="14"/>
  <c r="E377" i="14"/>
  <c r="E370" i="14"/>
  <c r="E374" i="14"/>
  <c r="E386" i="14"/>
  <c r="F380" i="14"/>
  <c r="E383" i="14"/>
  <c r="F388" i="14"/>
  <c r="F371" i="14"/>
  <c r="E366" i="14"/>
  <c r="E359" i="14"/>
  <c r="F359" i="14"/>
  <c r="F385" i="14"/>
  <c r="E352" i="14"/>
  <c r="E384" i="14"/>
  <c r="E357" i="14"/>
  <c r="F363" i="14"/>
  <c r="F355" i="14"/>
  <c r="BO335" i="6" l="1"/>
  <c r="K1" i="14"/>
  <c r="I1" i="14"/>
  <c r="H1" i="14"/>
  <c r="F1" i="14"/>
  <c r="E1" i="14"/>
  <c r="B1" i="15"/>
  <c r="A3" i="15"/>
  <c r="A4" i="15"/>
  <c r="A5" i="15"/>
  <c r="A6" i="15"/>
  <c r="A7" i="15"/>
  <c r="A8" i="15"/>
  <c r="A9" i="15"/>
  <c r="A10" i="15"/>
  <c r="A11" i="15"/>
  <c r="A12" i="15"/>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202" i="15"/>
  <c r="A203" i="15"/>
  <c r="A204" i="15"/>
  <c r="A205" i="15"/>
  <c r="A206" i="15"/>
  <c r="A207" i="15"/>
  <c r="A208" i="15"/>
  <c r="A209" i="15"/>
  <c r="A210" i="15"/>
  <c r="A211" i="15"/>
  <c r="A212" i="15"/>
  <c r="A213" i="15"/>
  <c r="A214" i="15"/>
  <c r="A215" i="15"/>
  <c r="A216" i="15"/>
  <c r="A217" i="15"/>
  <c r="A218" i="15"/>
  <c r="A219" i="15"/>
  <c r="A220" i="15"/>
  <c r="A221" i="15"/>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A296" i="15"/>
  <c r="A297" i="15"/>
  <c r="A298" i="15"/>
  <c r="A299" i="15"/>
  <c r="A300" i="15"/>
  <c r="A301" i="15"/>
  <c r="A302" i="15"/>
  <c r="A303" i="15"/>
  <c r="A304" i="15"/>
  <c r="A305" i="15"/>
  <c r="A306" i="15"/>
  <c r="A307" i="15"/>
  <c r="A308" i="15"/>
  <c r="A309" i="15"/>
  <c r="A310" i="15"/>
  <c r="A311" i="15"/>
  <c r="A312" i="15"/>
  <c r="A313" i="15"/>
  <c r="A314" i="15"/>
  <c r="A315" i="15"/>
  <c r="A316" i="15"/>
  <c r="A317" i="15"/>
  <c r="A318" i="15"/>
  <c r="A319" i="15"/>
  <c r="A320" i="15"/>
  <c r="A321" i="15"/>
  <c r="A322" i="15"/>
  <c r="A323" i="15"/>
  <c r="A324" i="15"/>
  <c r="A325" i="15"/>
  <c r="A326" i="15"/>
  <c r="A327" i="15"/>
  <c r="A328" i="15"/>
  <c r="A329" i="15"/>
  <c r="A330" i="15"/>
  <c r="A331" i="15"/>
  <c r="A332" i="15"/>
  <c r="A333" i="15"/>
  <c r="A334" i="15"/>
  <c r="A335" i="15"/>
  <c r="A336" i="15"/>
  <c r="A337" i="15"/>
  <c r="A338" i="15"/>
  <c r="A339" i="15"/>
  <c r="A340" i="15"/>
  <c r="A341" i="15"/>
  <c r="A342" i="15"/>
  <c r="A343" i="15"/>
  <c r="A344" i="15"/>
  <c r="A345" i="15"/>
  <c r="A346" i="15"/>
  <c r="A347" i="15"/>
  <c r="A348" i="15"/>
  <c r="A349" i="15"/>
  <c r="A350" i="15"/>
  <c r="A351" i="15"/>
  <c r="A352" i="15"/>
  <c r="A353" i="15"/>
  <c r="A354" i="15"/>
  <c r="A355" i="15"/>
  <c r="A356" i="15"/>
  <c r="A357" i="15"/>
  <c r="A358" i="15"/>
  <c r="A359" i="15"/>
  <c r="A360" i="15"/>
  <c r="A361" i="15"/>
  <c r="A362" i="15"/>
  <c r="A363" i="15"/>
  <c r="A364" i="15"/>
  <c r="A365" i="15"/>
  <c r="A366" i="15"/>
  <c r="A367" i="15"/>
  <c r="A368" i="15"/>
  <c r="A369" i="15"/>
  <c r="A370" i="15"/>
  <c r="A371" i="15"/>
  <c r="A372" i="15"/>
  <c r="A373" i="15"/>
  <c r="A374" i="15"/>
  <c r="A375" i="15"/>
  <c r="A376" i="15"/>
  <c r="A377" i="15"/>
  <c r="A378" i="15"/>
  <c r="A379" i="15"/>
  <c r="A380" i="15"/>
  <c r="A381" i="15"/>
  <c r="A382" i="15"/>
  <c r="A383" i="15"/>
  <c r="A384" i="15"/>
  <c r="A385" i="15"/>
  <c r="A386" i="15"/>
  <c r="A387" i="15"/>
  <c r="A388" i="15"/>
  <c r="A389" i="15"/>
  <c r="A390" i="15"/>
  <c r="A391" i="15"/>
  <c r="A392" i="15"/>
  <c r="A393" i="15"/>
  <c r="A394" i="15"/>
  <c r="A395" i="15"/>
  <c r="A396" i="15"/>
  <c r="A397" i="15"/>
  <c r="A398" i="15"/>
  <c r="A399" i="15"/>
  <c r="A400" i="15"/>
  <c r="A2" i="15"/>
  <c r="E351" i="14" l="1"/>
  <c r="F335" i="14"/>
  <c r="F336" i="14"/>
  <c r="F337" i="14"/>
  <c r="F338" i="14"/>
  <c r="F339" i="14"/>
  <c r="F340" i="14"/>
  <c r="F342" i="14"/>
  <c r="F343" i="14"/>
  <c r="F344" i="14"/>
  <c r="F345" i="14"/>
  <c r="F346" i="14"/>
  <c r="F347" i="14"/>
  <c r="F348" i="14"/>
  <c r="F350" i="14"/>
  <c r="F349" i="14" l="1"/>
  <c r="F341" i="14"/>
  <c r="E342" i="14"/>
  <c r="E341" i="14"/>
  <c r="E348" i="14"/>
  <c r="E339" i="14"/>
  <c r="E346" i="14"/>
  <c r="E340" i="14"/>
  <c r="E347" i="14"/>
  <c r="E338" i="14"/>
  <c r="E345" i="14"/>
  <c r="E337" i="14"/>
  <c r="E344" i="14"/>
  <c r="E336" i="14"/>
  <c r="E343" i="14"/>
  <c r="E335" i="14"/>
  <c r="E350" i="14"/>
  <c r="E349" i="14"/>
  <c r="E43" i="14"/>
  <c r="BE48" i="6"/>
  <c r="BE47" i="6"/>
  <c r="BE46" i="6"/>
  <c r="BE334" i="6" l="1"/>
  <c r="BF334" i="6" s="1"/>
  <c r="BE333" i="6"/>
  <c r="BF333" i="6" s="1"/>
  <c r="BE332" i="6"/>
  <c r="BF332" i="6" s="1"/>
  <c r="BF331" i="6"/>
  <c r="BF330" i="6"/>
  <c r="BE329" i="6"/>
  <c r="BF329" i="6" s="1"/>
  <c r="BE328" i="6"/>
  <c r="BF328" i="6" s="1"/>
  <c r="BE327" i="6"/>
  <c r="BF327" i="6" s="1"/>
  <c r="BE326" i="6"/>
  <c r="BF326" i="6" s="1"/>
  <c r="BE325" i="6"/>
  <c r="BF325" i="6" s="1"/>
  <c r="BE324" i="6"/>
  <c r="BF324" i="6" s="1"/>
  <c r="BE323" i="6"/>
  <c r="BF323" i="6" s="1"/>
  <c r="BE322" i="6"/>
  <c r="BF322" i="6" s="1"/>
  <c r="BE321" i="6"/>
  <c r="BF321" i="6" s="1"/>
  <c r="BE320" i="6"/>
  <c r="BF320" i="6" s="1"/>
  <c r="BE319" i="6"/>
  <c r="BF319" i="6" s="1"/>
  <c r="BE318" i="6"/>
  <c r="BF318" i="6" s="1"/>
  <c r="BE317" i="6"/>
  <c r="BF317" i="6" s="1"/>
  <c r="BE316" i="6"/>
  <c r="BF316" i="6" s="1"/>
  <c r="BE315" i="6"/>
  <c r="BF315" i="6" s="1"/>
  <c r="BE314" i="6"/>
  <c r="BF314" i="6" s="1"/>
  <c r="BE313" i="6"/>
  <c r="BF313" i="6" s="1"/>
  <c r="BE312" i="6"/>
  <c r="BF312" i="6" s="1"/>
  <c r="BE311" i="6"/>
  <c r="BF311" i="6" s="1"/>
  <c r="BE310" i="6"/>
  <c r="BF310" i="6" s="1"/>
  <c r="BE309" i="6"/>
  <c r="BF309" i="6" s="1"/>
  <c r="BE308" i="6"/>
  <c r="BF308" i="6" s="1"/>
  <c r="BE307" i="6"/>
  <c r="BF307" i="6" s="1"/>
  <c r="BE306" i="6"/>
  <c r="BF306" i="6" s="1"/>
  <c r="BE305" i="6"/>
  <c r="BF305" i="6" s="1"/>
  <c r="BE304" i="6"/>
  <c r="BF304" i="6" s="1"/>
  <c r="BE303" i="6"/>
  <c r="BF303" i="6" s="1"/>
  <c r="BE302" i="6"/>
  <c r="BF302" i="6" s="1"/>
  <c r="BE301" i="6"/>
  <c r="BF301" i="6" s="1"/>
  <c r="BE300" i="6"/>
  <c r="BF300" i="6" s="1"/>
  <c r="BE299" i="6"/>
  <c r="BF299" i="6" s="1"/>
  <c r="BE298" i="6"/>
  <c r="BF298" i="6" s="1"/>
  <c r="BE297" i="6"/>
  <c r="BF297" i="6" s="1"/>
  <c r="BE296" i="6"/>
  <c r="BF296" i="6" s="1"/>
  <c r="BE295" i="6"/>
  <c r="BF295" i="6" s="1"/>
  <c r="BE294" i="6"/>
  <c r="BF294" i="6" s="1"/>
  <c r="BE293" i="6"/>
  <c r="BF293" i="6" s="1"/>
  <c r="BE292" i="6"/>
  <c r="BF292" i="6" s="1"/>
  <c r="BE291" i="6"/>
  <c r="BF291" i="6" s="1"/>
  <c r="BE290" i="6"/>
  <c r="BF290" i="6" s="1"/>
  <c r="BE289" i="6"/>
  <c r="BF289" i="6" s="1"/>
  <c r="BE288" i="6"/>
  <c r="BF288" i="6" s="1"/>
  <c r="BE287" i="6"/>
  <c r="BF287" i="6" s="1"/>
  <c r="BE286" i="6"/>
  <c r="BF286" i="6" s="1"/>
  <c r="BE285" i="6"/>
  <c r="BF285" i="6" s="1"/>
  <c r="BE284" i="6"/>
  <c r="BF284" i="6" s="1"/>
  <c r="BE283" i="6"/>
  <c r="BF283" i="6" s="1"/>
  <c r="BE282" i="6"/>
  <c r="BF282" i="6" s="1"/>
  <c r="BE281" i="6"/>
  <c r="BF281" i="6" s="1"/>
  <c r="BE280" i="6"/>
  <c r="BF280" i="6" s="1"/>
  <c r="BE279" i="6"/>
  <c r="BF279" i="6" s="1"/>
  <c r="BE278" i="6"/>
  <c r="BF278" i="6" s="1"/>
  <c r="BE277" i="6"/>
  <c r="BF277" i="6" s="1"/>
  <c r="BE276" i="6"/>
  <c r="BF276" i="6" s="1"/>
  <c r="BE275" i="6"/>
  <c r="BF275" i="6" s="1"/>
  <c r="BE274" i="6"/>
  <c r="BF274" i="6" s="1"/>
  <c r="BE273" i="6"/>
  <c r="BF273" i="6" s="1"/>
  <c r="BE272" i="6"/>
  <c r="BF272" i="6" s="1"/>
  <c r="BE271" i="6"/>
  <c r="BF271" i="6" s="1"/>
  <c r="BE270" i="6"/>
  <c r="BF270" i="6" s="1"/>
  <c r="BE269" i="6"/>
  <c r="BF269" i="6" s="1"/>
  <c r="BE268" i="6"/>
  <c r="BF268" i="6" s="1"/>
  <c r="BE267" i="6"/>
  <c r="BF267" i="6" s="1"/>
  <c r="BE266" i="6"/>
  <c r="BF266" i="6" s="1"/>
  <c r="BE265" i="6"/>
  <c r="BF265" i="6" s="1"/>
  <c r="BE264" i="6"/>
  <c r="BF264" i="6" s="1"/>
  <c r="BE263" i="6"/>
  <c r="BF263" i="6" s="1"/>
  <c r="BE262" i="6"/>
  <c r="BF262" i="6" s="1"/>
  <c r="BE261" i="6"/>
  <c r="BF261" i="6" s="1"/>
  <c r="BE260" i="6"/>
  <c r="BF260" i="6" s="1"/>
  <c r="BE259" i="6"/>
  <c r="BF259" i="6" s="1"/>
  <c r="BE258" i="6"/>
  <c r="BF258" i="6" s="1"/>
  <c r="BE257" i="6"/>
  <c r="BF257" i="6" s="1"/>
  <c r="BE256" i="6"/>
  <c r="BF256" i="6" s="1"/>
  <c r="BE255" i="6"/>
  <c r="BF255" i="6" s="1"/>
  <c r="BE254" i="6"/>
  <c r="BF254" i="6" s="1"/>
  <c r="BE253" i="6"/>
  <c r="BF253" i="6" s="1"/>
  <c r="BE252" i="6"/>
  <c r="BF252" i="6" s="1"/>
  <c r="BE251" i="6"/>
  <c r="BF251" i="6" s="1"/>
  <c r="BE250" i="6"/>
  <c r="BF250" i="6" s="1"/>
  <c r="BE249" i="6"/>
  <c r="BF249" i="6" s="1"/>
  <c r="BE248" i="6"/>
  <c r="BF248" i="6" s="1"/>
  <c r="BE247" i="6"/>
  <c r="BF247" i="6" s="1"/>
  <c r="BE246" i="6"/>
  <c r="BF246" i="6" s="1"/>
  <c r="BE245" i="6"/>
  <c r="BF245" i="6" s="1"/>
  <c r="BE244" i="6"/>
  <c r="BF244" i="6" s="1"/>
  <c r="BE243" i="6"/>
  <c r="BF243" i="6" s="1"/>
  <c r="BE242" i="6"/>
  <c r="BF242" i="6" s="1"/>
  <c r="BE241" i="6"/>
  <c r="BF241" i="6" s="1"/>
  <c r="BE240" i="6"/>
  <c r="BF240" i="6" s="1"/>
  <c r="BE239" i="6"/>
  <c r="BF239" i="6" s="1"/>
  <c r="BE238" i="6"/>
  <c r="BF238" i="6" s="1"/>
  <c r="BE237" i="6"/>
  <c r="BF237" i="6" s="1"/>
  <c r="BE236" i="6"/>
  <c r="BF236" i="6" s="1"/>
  <c r="BE235" i="6"/>
  <c r="BF235" i="6" s="1"/>
  <c r="BE234" i="6"/>
  <c r="BF234" i="6" s="1"/>
  <c r="BE233" i="6"/>
  <c r="BF233" i="6" s="1"/>
  <c r="BE232" i="6"/>
  <c r="BF232" i="6" s="1"/>
  <c r="BE231" i="6"/>
  <c r="BF231" i="6" s="1"/>
  <c r="BE230" i="6"/>
  <c r="BF230" i="6" s="1"/>
  <c r="BE229" i="6"/>
  <c r="BF229" i="6" s="1"/>
  <c r="BE228" i="6"/>
  <c r="BF228" i="6" s="1"/>
  <c r="BE227" i="6"/>
  <c r="BF227" i="6" s="1"/>
  <c r="BE226" i="6"/>
  <c r="BF226" i="6" s="1"/>
  <c r="BE225" i="6"/>
  <c r="BF225" i="6" s="1"/>
  <c r="BE224" i="6"/>
  <c r="BF224" i="6" s="1"/>
  <c r="BE223" i="6"/>
  <c r="BF223" i="6" s="1"/>
  <c r="BE222" i="6"/>
  <c r="BF222" i="6" s="1"/>
  <c r="BE221" i="6"/>
  <c r="BF221" i="6" s="1"/>
  <c r="BE220" i="6"/>
  <c r="BF220" i="6" s="1"/>
  <c r="BE219" i="6"/>
  <c r="BF219" i="6" s="1"/>
  <c r="BE218" i="6"/>
  <c r="BF218" i="6" s="1"/>
  <c r="BE217" i="6"/>
  <c r="BF217" i="6" s="1"/>
  <c r="BE216" i="6"/>
  <c r="BF216" i="6" s="1"/>
  <c r="BE215" i="6"/>
  <c r="BF215" i="6" s="1"/>
  <c r="BE214" i="6"/>
  <c r="BF214" i="6" s="1"/>
  <c r="BE213" i="6"/>
  <c r="BF213" i="6" s="1"/>
  <c r="BE212" i="6"/>
  <c r="BF212" i="6" s="1"/>
  <c r="BE211" i="6"/>
  <c r="BF211" i="6" s="1"/>
  <c r="BE210" i="6"/>
  <c r="BF210" i="6" s="1"/>
  <c r="BE209" i="6"/>
  <c r="BF209" i="6" s="1"/>
  <c r="BE208" i="6"/>
  <c r="BF208" i="6" s="1"/>
  <c r="BE207" i="6"/>
  <c r="BF207" i="6" s="1"/>
  <c r="BE206" i="6"/>
  <c r="BF206" i="6" s="1"/>
  <c r="BE205" i="6"/>
  <c r="BF205" i="6" s="1"/>
  <c r="BE204" i="6"/>
  <c r="BF204" i="6" s="1"/>
  <c r="BE203" i="6"/>
  <c r="BF203" i="6" s="1"/>
  <c r="BE202" i="6"/>
  <c r="BF202" i="6" s="1"/>
  <c r="BE201" i="6"/>
  <c r="BF201" i="6" s="1"/>
  <c r="BE200" i="6"/>
  <c r="BF200" i="6" s="1"/>
  <c r="BE199" i="6"/>
  <c r="BF199" i="6" s="1"/>
  <c r="BE198" i="6"/>
  <c r="BF198" i="6" s="1"/>
  <c r="BE197" i="6"/>
  <c r="BF197" i="6" s="1"/>
  <c r="BE196" i="6"/>
  <c r="BF196" i="6" s="1"/>
  <c r="BE195" i="6"/>
  <c r="BF195" i="6" s="1"/>
  <c r="BE194" i="6"/>
  <c r="BF194" i="6" s="1"/>
  <c r="BE193" i="6"/>
  <c r="BF193" i="6" s="1"/>
  <c r="BE192" i="6"/>
  <c r="BF192" i="6" s="1"/>
  <c r="BE191" i="6"/>
  <c r="BF191" i="6" s="1"/>
  <c r="BE190" i="6"/>
  <c r="BF190" i="6" s="1"/>
  <c r="BE189" i="6"/>
  <c r="BF189" i="6" s="1"/>
  <c r="BE188" i="6"/>
  <c r="BF188" i="6" s="1"/>
  <c r="BE187" i="6"/>
  <c r="BF187" i="6" s="1"/>
  <c r="BE186" i="6"/>
  <c r="BF186" i="6" s="1"/>
  <c r="BE185" i="6"/>
  <c r="BF185" i="6" s="1"/>
  <c r="BE184" i="6"/>
  <c r="BF184" i="6" s="1"/>
  <c r="BE183" i="6"/>
  <c r="BF183" i="6" s="1"/>
  <c r="BE182" i="6"/>
  <c r="BF182" i="6" s="1"/>
  <c r="BE181" i="6"/>
  <c r="BF181" i="6" s="1"/>
  <c r="BE180" i="6"/>
  <c r="BF180" i="6" s="1"/>
  <c r="BE179" i="6"/>
  <c r="BF179" i="6" s="1"/>
  <c r="BE178" i="6"/>
  <c r="BF178" i="6" s="1"/>
  <c r="BE177" i="6"/>
  <c r="BF177" i="6" s="1"/>
  <c r="BE176" i="6"/>
  <c r="BF176" i="6" s="1"/>
  <c r="BE175" i="6"/>
  <c r="BF175" i="6" s="1"/>
  <c r="BE174" i="6"/>
  <c r="BF174" i="6" s="1"/>
  <c r="BE173" i="6"/>
  <c r="BF173" i="6" s="1"/>
  <c r="BE172" i="6"/>
  <c r="BF172" i="6" s="1"/>
  <c r="BE171" i="6"/>
  <c r="BF171" i="6" s="1"/>
  <c r="BE170" i="6"/>
  <c r="BF170" i="6" s="1"/>
  <c r="BE169" i="6"/>
  <c r="BF169" i="6" s="1"/>
  <c r="BE168" i="6"/>
  <c r="BF168" i="6" s="1"/>
  <c r="BE167" i="6"/>
  <c r="BF167" i="6" s="1"/>
  <c r="BE166" i="6"/>
  <c r="BF166" i="6" s="1"/>
  <c r="BE165" i="6"/>
  <c r="BF165" i="6" s="1"/>
  <c r="BE164" i="6"/>
  <c r="BF164" i="6" s="1"/>
  <c r="BE163" i="6"/>
  <c r="BF163" i="6" s="1"/>
  <c r="BE162" i="6"/>
  <c r="BF162" i="6" s="1"/>
  <c r="BE161" i="6"/>
  <c r="BF161" i="6" s="1"/>
  <c r="BE160" i="6"/>
  <c r="BF160" i="6" s="1"/>
  <c r="BE159" i="6"/>
  <c r="BF159" i="6" s="1"/>
  <c r="BE158" i="6"/>
  <c r="BF158" i="6" s="1"/>
  <c r="BE157" i="6"/>
  <c r="BF157" i="6" s="1"/>
  <c r="BE156" i="6"/>
  <c r="BF156" i="6" s="1"/>
  <c r="BE155" i="6"/>
  <c r="BF155" i="6" s="1"/>
  <c r="BE154" i="6"/>
  <c r="BF154" i="6" s="1"/>
  <c r="BE153" i="6"/>
  <c r="BF153" i="6" s="1"/>
  <c r="BE152" i="6"/>
  <c r="BF152" i="6" s="1"/>
  <c r="BE151" i="6"/>
  <c r="BF151" i="6" s="1"/>
  <c r="BE150" i="6"/>
  <c r="BF150" i="6" s="1"/>
  <c r="BE149" i="6"/>
  <c r="BF149" i="6" s="1"/>
  <c r="BE148" i="6"/>
  <c r="BF148" i="6" s="1"/>
  <c r="BE147" i="6"/>
  <c r="BF147" i="6" s="1"/>
  <c r="BE146" i="6"/>
  <c r="BF146" i="6" s="1"/>
  <c r="BE145" i="6"/>
  <c r="BF145" i="6" s="1"/>
  <c r="BE144" i="6"/>
  <c r="BF144" i="6" s="1"/>
  <c r="BE143" i="6"/>
  <c r="BF143" i="6" s="1"/>
  <c r="BE142" i="6"/>
  <c r="BF142" i="6" s="1"/>
  <c r="BE141" i="6"/>
  <c r="BF141" i="6" s="1"/>
  <c r="BE140" i="6"/>
  <c r="BF140" i="6" s="1"/>
  <c r="BE139" i="6"/>
  <c r="BF139" i="6" s="1"/>
  <c r="BE138" i="6"/>
  <c r="BF138" i="6" s="1"/>
  <c r="BE137" i="6"/>
  <c r="BF137" i="6" s="1"/>
  <c r="BE136" i="6"/>
  <c r="BF136" i="6" s="1"/>
  <c r="BE135" i="6"/>
  <c r="BF135" i="6" s="1"/>
  <c r="BE134" i="6"/>
  <c r="BF134" i="6" s="1"/>
  <c r="BE133" i="6"/>
  <c r="BF133" i="6" s="1"/>
  <c r="BE132" i="6"/>
  <c r="BF132" i="6" s="1"/>
  <c r="BE131" i="6"/>
  <c r="BF131" i="6" s="1"/>
  <c r="BE130" i="6"/>
  <c r="BF130" i="6" s="1"/>
  <c r="BE129" i="6"/>
  <c r="BF129" i="6" s="1"/>
  <c r="BE128" i="6"/>
  <c r="BF128" i="6" s="1"/>
  <c r="BE127" i="6"/>
  <c r="BF127" i="6" s="1"/>
  <c r="BE126" i="6"/>
  <c r="BF126" i="6" s="1"/>
  <c r="BE125" i="6"/>
  <c r="BF125" i="6" s="1"/>
  <c r="BE124" i="6"/>
  <c r="BF124" i="6" s="1"/>
  <c r="BE123" i="6"/>
  <c r="BF123" i="6" s="1"/>
  <c r="BE122" i="6"/>
  <c r="BF122" i="6" s="1"/>
  <c r="BE121" i="6"/>
  <c r="BF121" i="6" s="1"/>
  <c r="BE120" i="6"/>
  <c r="BF120" i="6" s="1"/>
  <c r="BE119" i="6"/>
  <c r="BF119" i="6" s="1"/>
  <c r="BE118" i="6"/>
  <c r="BF118" i="6" s="1"/>
  <c r="BE117" i="6"/>
  <c r="BF117" i="6" s="1"/>
  <c r="BE116" i="6"/>
  <c r="BF116" i="6" s="1"/>
  <c r="BE115" i="6"/>
  <c r="BF115" i="6" s="1"/>
  <c r="BE114" i="6"/>
  <c r="BF114" i="6" s="1"/>
  <c r="BE113" i="6"/>
  <c r="BF113" i="6" s="1"/>
  <c r="BE112" i="6"/>
  <c r="BF112" i="6" s="1"/>
  <c r="BE111" i="6"/>
  <c r="BF111" i="6" s="1"/>
  <c r="BE110" i="6"/>
  <c r="BF110" i="6" s="1"/>
  <c r="BE109" i="6"/>
  <c r="BF109" i="6" s="1"/>
  <c r="BE108" i="6"/>
  <c r="BF108" i="6" s="1"/>
  <c r="BE107" i="6"/>
  <c r="BF107" i="6" s="1"/>
  <c r="BE106" i="6"/>
  <c r="BF106" i="6" s="1"/>
  <c r="BE105" i="6"/>
  <c r="BF105" i="6" s="1"/>
  <c r="BE104" i="6"/>
  <c r="BF104" i="6" s="1"/>
  <c r="BE103" i="6"/>
  <c r="BF103" i="6" s="1"/>
  <c r="BE102" i="6"/>
  <c r="BF102" i="6" s="1"/>
  <c r="BE101" i="6"/>
  <c r="BF101" i="6" s="1"/>
  <c r="BE100" i="6"/>
  <c r="BF100" i="6" s="1"/>
  <c r="BE99" i="6"/>
  <c r="BF99" i="6" s="1"/>
  <c r="BE98" i="6"/>
  <c r="BF98" i="6" s="1"/>
  <c r="BE97" i="6"/>
  <c r="BF97" i="6" s="1"/>
  <c r="BE96" i="6"/>
  <c r="BF96" i="6" s="1"/>
  <c r="BE95" i="6"/>
  <c r="BF95" i="6" s="1"/>
  <c r="BE94" i="6"/>
  <c r="BF94" i="6" s="1"/>
  <c r="BE93" i="6"/>
  <c r="BF93" i="6" s="1"/>
  <c r="BE92" i="6"/>
  <c r="BF92" i="6" s="1"/>
  <c r="BE91" i="6"/>
  <c r="BF91" i="6" s="1"/>
  <c r="BE90" i="6"/>
  <c r="BF90" i="6" s="1"/>
  <c r="BE89" i="6"/>
  <c r="BF89" i="6" s="1"/>
  <c r="BE88" i="6"/>
  <c r="BE87" i="6"/>
  <c r="BF87" i="6" s="1"/>
  <c r="BE86" i="6"/>
  <c r="BF86" i="6" s="1"/>
  <c r="BE85" i="6"/>
  <c r="BF85" i="6" s="1"/>
  <c r="BE84" i="6"/>
  <c r="BF84" i="6" s="1"/>
  <c r="BE83" i="6"/>
  <c r="BF83" i="6" s="1"/>
  <c r="BE82" i="6"/>
  <c r="BF82" i="6" s="1"/>
  <c r="BE81" i="6"/>
  <c r="BF81" i="6" s="1"/>
  <c r="BE80" i="6"/>
  <c r="BF80" i="6" s="1"/>
  <c r="BE79" i="6"/>
  <c r="BF79" i="6" s="1"/>
  <c r="BE78" i="6"/>
  <c r="BF78" i="6" s="1"/>
  <c r="BE77" i="6"/>
  <c r="BF77" i="6" s="1"/>
  <c r="BE76" i="6"/>
  <c r="BF76" i="6" s="1"/>
  <c r="BE75" i="6"/>
  <c r="BF75" i="6" s="1"/>
  <c r="BE74" i="6"/>
  <c r="BF74" i="6" s="1"/>
  <c r="BE73" i="6"/>
  <c r="BF73" i="6" s="1"/>
  <c r="BE72" i="6"/>
  <c r="BF72" i="6" s="1"/>
  <c r="BE71" i="6"/>
  <c r="BF71" i="6" s="1"/>
  <c r="BE70" i="6"/>
  <c r="BF70" i="6" s="1"/>
  <c r="BE69" i="6"/>
  <c r="BF69" i="6" s="1"/>
  <c r="BE68" i="6"/>
  <c r="BF68" i="6" s="1"/>
  <c r="BE67" i="6"/>
  <c r="BF67" i="6" s="1"/>
  <c r="BE66" i="6"/>
  <c r="BF66" i="6" s="1"/>
  <c r="BE65" i="6"/>
  <c r="BF65" i="6" s="1"/>
  <c r="BE64" i="6"/>
  <c r="BF64" i="6" s="1"/>
  <c r="BE63" i="6"/>
  <c r="BF63" i="6" s="1"/>
  <c r="BE62" i="6"/>
  <c r="BF62" i="6" s="1"/>
  <c r="BF61" i="6"/>
  <c r="BF60" i="6"/>
  <c r="BE59" i="6"/>
  <c r="BF59" i="6" s="1"/>
  <c r="BE58" i="6"/>
  <c r="BF58" i="6" s="1"/>
  <c r="BE57" i="6"/>
  <c r="BF57" i="6" s="1"/>
  <c r="BE56" i="6"/>
  <c r="BF56" i="6" s="1"/>
  <c r="BE55" i="6"/>
  <c r="BF55" i="6" s="1"/>
  <c r="BE54" i="6"/>
  <c r="BF54" i="6" s="1"/>
  <c r="BE53" i="6"/>
  <c r="BF53" i="6" s="1"/>
  <c r="BE52" i="6"/>
  <c r="BF52" i="6" s="1"/>
  <c r="BE51" i="6"/>
  <c r="BF51" i="6" s="1"/>
  <c r="BE50" i="6"/>
  <c r="BF50" i="6" s="1"/>
  <c r="BE49" i="6"/>
  <c r="BF49" i="6" s="1"/>
  <c r="BF48" i="6"/>
  <c r="BF47" i="6"/>
  <c r="BF46" i="6"/>
  <c r="BF45" i="6"/>
  <c r="BE44" i="6"/>
  <c r="BF44" i="6" s="1"/>
  <c r="BE42" i="6"/>
  <c r="BF42" i="6" s="1"/>
  <c r="BE41" i="6"/>
  <c r="BF41" i="6" s="1"/>
  <c r="BE40" i="6"/>
  <c r="BF40" i="6" s="1"/>
  <c r="BE39" i="6"/>
  <c r="BF39" i="6" s="1"/>
  <c r="BE38" i="6"/>
  <c r="BF38" i="6" s="1"/>
  <c r="BE37" i="6"/>
  <c r="BF37" i="6" s="1"/>
  <c r="BE36" i="6"/>
  <c r="BF36" i="6" s="1"/>
  <c r="BE35" i="6"/>
  <c r="BF35" i="6" s="1"/>
  <c r="BE34" i="6"/>
  <c r="BF34" i="6" s="1"/>
  <c r="BE33" i="6"/>
  <c r="BF33" i="6" s="1"/>
  <c r="BE32" i="6"/>
  <c r="BF32" i="6" s="1"/>
  <c r="BE31" i="6"/>
  <c r="BF31" i="6" s="1"/>
  <c r="BE30" i="6"/>
  <c r="BF30" i="6" s="1"/>
  <c r="BE29" i="6"/>
  <c r="BF29" i="6" s="1"/>
  <c r="BE28" i="6"/>
  <c r="BF28" i="6" s="1"/>
  <c r="BE27" i="6"/>
  <c r="BF27" i="6" s="1"/>
  <c r="BE26" i="6"/>
  <c r="BF26" i="6" s="1"/>
  <c r="BE24" i="6"/>
  <c r="BF24" i="6" s="1"/>
  <c r="BE23" i="6"/>
  <c r="BF23" i="6" s="1"/>
  <c r="BE22" i="6"/>
  <c r="BF22" i="6" s="1"/>
  <c r="BF21" i="6"/>
  <c r="BE20" i="6"/>
  <c r="BF20" i="6" s="1"/>
  <c r="BE19" i="6"/>
  <c r="BF19" i="6" s="1"/>
  <c r="BE18" i="6"/>
  <c r="BF18" i="6" s="1"/>
  <c r="BE17" i="6"/>
  <c r="BF17" i="6" s="1"/>
  <c r="BE16" i="6"/>
  <c r="BF16" i="6" s="1"/>
  <c r="BE15" i="6"/>
  <c r="BF15" i="6" s="1"/>
  <c r="BE14" i="6"/>
  <c r="BF14" i="6" s="1"/>
  <c r="BE13" i="6"/>
  <c r="BF13" i="6" s="1"/>
  <c r="BE12" i="6"/>
  <c r="BF12" i="6" s="1"/>
  <c r="BE11" i="6"/>
  <c r="BF11" i="6" s="1"/>
  <c r="BE10" i="6"/>
  <c r="BF10" i="6" s="1"/>
  <c r="BE9" i="6"/>
  <c r="BF9" i="6" s="1"/>
  <c r="BE8" i="6"/>
  <c r="BF8" i="6" s="1"/>
  <c r="BE7" i="6"/>
  <c r="BF7" i="6" s="1"/>
  <c r="BE6" i="6"/>
  <c r="BF6" i="6" s="1"/>
  <c r="BE5" i="6"/>
  <c r="BF5" i="6" s="1"/>
  <c r="BK9" i="6" l="1"/>
  <c r="BO9" i="6" s="1"/>
  <c r="BN9" i="6"/>
  <c r="BK59" i="6"/>
  <c r="BO59" i="6" s="1"/>
  <c r="BN59" i="6"/>
  <c r="BK71" i="6"/>
  <c r="BO71" i="6" s="1"/>
  <c r="BN71" i="6"/>
  <c r="BK83" i="6"/>
  <c r="BO83" i="6" s="1"/>
  <c r="BN83" i="6"/>
  <c r="BK95" i="6"/>
  <c r="BN95" i="6"/>
  <c r="BK107" i="6"/>
  <c r="BN107" i="6"/>
  <c r="BK119" i="6"/>
  <c r="BO119" i="6" s="1"/>
  <c r="BN119" i="6"/>
  <c r="BK131" i="6"/>
  <c r="BO131" i="6" s="1"/>
  <c r="BN131" i="6"/>
  <c r="BK143" i="6"/>
  <c r="BO143" i="6" s="1"/>
  <c r="BN143" i="6"/>
  <c r="BK155" i="6"/>
  <c r="BO155" i="6" s="1"/>
  <c r="BN155" i="6"/>
  <c r="BK167" i="6"/>
  <c r="BO167" i="6" s="1"/>
  <c r="BN167" i="6"/>
  <c r="BK179" i="6"/>
  <c r="BO179" i="6" s="1"/>
  <c r="BN179" i="6"/>
  <c r="BK191" i="6"/>
  <c r="BO191" i="6" s="1"/>
  <c r="BN191" i="6"/>
  <c r="BK203" i="6"/>
  <c r="BO203" i="6" s="1"/>
  <c r="BN203" i="6"/>
  <c r="BK215" i="6"/>
  <c r="BO215" i="6" s="1"/>
  <c r="BN215" i="6"/>
  <c r="BK227" i="6"/>
  <c r="BO227" i="6" s="1"/>
  <c r="BN227" i="6"/>
  <c r="BK239" i="6"/>
  <c r="BO239" i="6" s="1"/>
  <c r="BN239" i="6"/>
  <c r="BK251" i="6"/>
  <c r="BN251" i="6"/>
  <c r="BK263" i="6"/>
  <c r="BO263" i="6" s="1"/>
  <c r="BN263" i="6"/>
  <c r="BK275" i="6"/>
  <c r="BO275" i="6" s="1"/>
  <c r="BN275" i="6"/>
  <c r="BK287" i="6"/>
  <c r="BO287" i="6" s="1"/>
  <c r="BN287" i="6"/>
  <c r="BK299" i="6"/>
  <c r="BO299" i="6" s="1"/>
  <c r="BN299" i="6"/>
  <c r="BK311" i="6"/>
  <c r="BO311" i="6" s="1"/>
  <c r="BN311" i="6"/>
  <c r="BK323" i="6"/>
  <c r="BO323" i="6" s="1"/>
  <c r="BK10" i="6"/>
  <c r="BO10" i="6" s="1"/>
  <c r="BN10" i="6"/>
  <c r="BK35" i="6"/>
  <c r="BO35" i="6" s="1"/>
  <c r="BN35" i="6"/>
  <c r="BK48" i="6"/>
  <c r="BO48" i="6" s="1"/>
  <c r="BN48" i="6"/>
  <c r="BK72" i="6"/>
  <c r="BO72" i="6" s="1"/>
  <c r="BN72" i="6"/>
  <c r="BK84" i="6"/>
  <c r="BO84" i="6" s="1"/>
  <c r="BN84" i="6"/>
  <c r="BK96" i="6"/>
  <c r="BN96" i="6"/>
  <c r="BK108" i="6"/>
  <c r="BO108" i="6" s="1"/>
  <c r="BN108" i="6"/>
  <c r="BK120" i="6"/>
  <c r="BO120" i="6" s="1"/>
  <c r="BN120" i="6"/>
  <c r="BK132" i="6"/>
  <c r="BO132" i="6" s="1"/>
  <c r="BN132" i="6"/>
  <c r="BK144" i="6"/>
  <c r="BO144" i="6" s="1"/>
  <c r="BN144" i="6"/>
  <c r="BK156" i="6"/>
  <c r="BO156" i="6" s="1"/>
  <c r="BN156" i="6"/>
  <c r="BK168" i="6"/>
  <c r="BO168" i="6" s="1"/>
  <c r="BN168" i="6"/>
  <c r="BK180" i="6"/>
  <c r="BO180" i="6" s="1"/>
  <c r="BN180" i="6"/>
  <c r="BK192" i="6"/>
  <c r="BO192" i="6" s="1"/>
  <c r="BN192" i="6"/>
  <c r="BK204" i="6"/>
  <c r="BN204" i="6"/>
  <c r="BK216" i="6"/>
  <c r="BN216" i="6"/>
  <c r="BK228" i="6"/>
  <c r="BN228" i="6"/>
  <c r="BK240" i="6"/>
  <c r="BN240" i="6"/>
  <c r="BK252" i="6"/>
  <c r="BN252" i="6"/>
  <c r="BK264" i="6"/>
  <c r="BO264" i="6" s="1"/>
  <c r="BN264" i="6"/>
  <c r="BK276" i="6"/>
  <c r="BO276" i="6" s="1"/>
  <c r="BN276" i="6"/>
  <c r="BK288" i="6"/>
  <c r="BN288" i="6"/>
  <c r="BK300" i="6"/>
  <c r="BN300" i="6"/>
  <c r="BK312" i="6"/>
  <c r="BN312" i="6"/>
  <c r="BK324" i="6"/>
  <c r="BO324" i="6" s="1"/>
  <c r="BK36" i="6"/>
  <c r="BN36" i="6"/>
  <c r="BK49" i="6"/>
  <c r="BO49" i="6" s="1"/>
  <c r="BN49" i="6"/>
  <c r="BK73" i="6"/>
  <c r="BO73" i="6" s="1"/>
  <c r="BN73" i="6"/>
  <c r="BK85" i="6"/>
  <c r="BO85" i="6" s="1"/>
  <c r="BN85" i="6"/>
  <c r="BK97" i="6"/>
  <c r="BO97" i="6" s="1"/>
  <c r="BN97" i="6"/>
  <c r="BK109" i="6"/>
  <c r="BN109" i="6"/>
  <c r="BK121" i="6"/>
  <c r="BO121" i="6" s="1"/>
  <c r="BN121" i="6"/>
  <c r="BK133" i="6"/>
  <c r="BO133" i="6" s="1"/>
  <c r="BN133" i="6"/>
  <c r="BK145" i="6"/>
  <c r="BO145" i="6" s="1"/>
  <c r="BN145" i="6"/>
  <c r="BK157" i="6"/>
  <c r="BO157" i="6" s="1"/>
  <c r="BN157" i="6"/>
  <c r="BK169" i="6"/>
  <c r="BO169" i="6" s="1"/>
  <c r="BN169" i="6"/>
  <c r="BK181" i="6"/>
  <c r="BO181" i="6" s="1"/>
  <c r="BN181" i="6"/>
  <c r="BK193" i="6"/>
  <c r="BO193" i="6" s="1"/>
  <c r="BN193" i="6"/>
  <c r="BK205" i="6"/>
  <c r="BO205" i="6" s="1"/>
  <c r="BN205" i="6"/>
  <c r="BK217" i="6"/>
  <c r="BN217" i="6"/>
  <c r="BK229" i="6"/>
  <c r="BO229" i="6" s="1"/>
  <c r="BN229" i="6"/>
  <c r="BK241" i="6"/>
  <c r="BN241" i="6"/>
  <c r="BK253" i="6"/>
  <c r="BO253" i="6" s="1"/>
  <c r="BN253" i="6"/>
  <c r="BK265" i="6"/>
  <c r="BO265" i="6" s="1"/>
  <c r="BN265" i="6"/>
  <c r="BK277" i="6"/>
  <c r="BN277" i="6"/>
  <c r="BK289" i="6"/>
  <c r="BN289" i="6"/>
  <c r="BK301" i="6"/>
  <c r="BO301" i="6" s="1"/>
  <c r="BN301" i="6"/>
  <c r="BK313" i="6"/>
  <c r="BO313" i="6" s="1"/>
  <c r="BN313" i="6"/>
  <c r="BK325" i="6"/>
  <c r="BO325" i="6" s="1"/>
  <c r="BK21" i="6"/>
  <c r="BN21" i="6"/>
  <c r="BK24" i="6"/>
  <c r="BN24" i="6"/>
  <c r="BK37" i="6"/>
  <c r="BN37" i="6"/>
  <c r="BK50" i="6"/>
  <c r="BO50" i="6" s="1"/>
  <c r="BN50" i="6"/>
  <c r="BK62" i="6"/>
  <c r="BO62" i="6" s="1"/>
  <c r="BN62" i="6"/>
  <c r="BK74" i="6"/>
  <c r="BO74" i="6" s="1"/>
  <c r="BN74" i="6"/>
  <c r="BK86" i="6"/>
  <c r="BO86" i="6" s="1"/>
  <c r="BN86" i="6"/>
  <c r="BK98" i="6"/>
  <c r="BN98" i="6"/>
  <c r="BK110" i="6"/>
  <c r="BN110" i="6"/>
  <c r="BK122" i="6"/>
  <c r="BO122" i="6" s="1"/>
  <c r="BN122" i="6"/>
  <c r="BK134" i="6"/>
  <c r="BO134" i="6" s="1"/>
  <c r="BN134" i="6"/>
  <c r="BK146" i="6"/>
  <c r="BO146" i="6" s="1"/>
  <c r="BN146" i="6"/>
  <c r="BK158" i="6"/>
  <c r="BO158" i="6" s="1"/>
  <c r="BN158" i="6"/>
  <c r="BK170" i="6"/>
  <c r="BO170" i="6" s="1"/>
  <c r="BN170" i="6"/>
  <c r="BK182" i="6"/>
  <c r="BO182" i="6" s="1"/>
  <c r="BN182" i="6"/>
  <c r="BK194" i="6"/>
  <c r="BN194" i="6"/>
  <c r="BK206" i="6"/>
  <c r="BN206" i="6"/>
  <c r="BK218" i="6"/>
  <c r="BN218" i="6"/>
  <c r="BK230" i="6"/>
  <c r="BO230" i="6" s="1"/>
  <c r="BN230" i="6"/>
  <c r="BK242" i="6"/>
  <c r="BN242" i="6"/>
  <c r="BK254" i="6"/>
  <c r="BN254" i="6"/>
  <c r="BK266" i="6"/>
  <c r="BN266" i="6"/>
  <c r="BK278" i="6"/>
  <c r="BO278" i="6" s="1"/>
  <c r="BN278" i="6"/>
  <c r="BK290" i="6"/>
  <c r="BN290" i="6"/>
  <c r="BK302" i="6"/>
  <c r="BO302" i="6" s="1"/>
  <c r="BN302" i="6"/>
  <c r="BK314" i="6"/>
  <c r="BO314" i="6" s="1"/>
  <c r="BN314" i="6"/>
  <c r="BK326" i="6"/>
  <c r="BO326" i="6" s="1"/>
  <c r="BN326" i="6"/>
  <c r="BK13" i="6"/>
  <c r="BO13" i="6" s="1"/>
  <c r="F13" i="14" s="1"/>
  <c r="BN13" i="6"/>
  <c r="BK75" i="6"/>
  <c r="BO75" i="6" s="1"/>
  <c r="F75" i="14" s="1"/>
  <c r="BN75" i="6"/>
  <c r="BK111" i="6"/>
  <c r="BN111" i="6"/>
  <c r="BK123" i="6"/>
  <c r="BO123" i="6" s="1"/>
  <c r="BN123" i="6"/>
  <c r="BK135" i="6"/>
  <c r="BO135" i="6" s="1"/>
  <c r="BN135" i="6"/>
  <c r="BK147" i="6"/>
  <c r="BO147" i="6" s="1"/>
  <c r="BN147" i="6"/>
  <c r="BK159" i="6"/>
  <c r="BO159" i="6" s="1"/>
  <c r="BN159" i="6"/>
  <c r="BK171" i="6"/>
  <c r="BO171" i="6" s="1"/>
  <c r="BN171" i="6"/>
  <c r="BK183" i="6"/>
  <c r="BO183" i="6" s="1"/>
  <c r="BN183" i="6"/>
  <c r="BK195" i="6"/>
  <c r="BN195" i="6"/>
  <c r="BK207" i="6"/>
  <c r="BO207" i="6" s="1"/>
  <c r="BN207" i="6"/>
  <c r="BK219" i="6"/>
  <c r="BN219" i="6"/>
  <c r="BK231" i="6"/>
  <c r="BO231" i="6" s="1"/>
  <c r="BN231" i="6"/>
  <c r="BK243" i="6"/>
  <c r="BN243" i="6"/>
  <c r="BK255" i="6"/>
  <c r="BO255" i="6" s="1"/>
  <c r="BN255" i="6"/>
  <c r="BK267" i="6"/>
  <c r="BN267" i="6"/>
  <c r="BK279" i="6"/>
  <c r="BO279" i="6" s="1"/>
  <c r="BN279" i="6"/>
  <c r="BK291" i="6"/>
  <c r="BN291" i="6"/>
  <c r="BK303" i="6"/>
  <c r="BO303" i="6" s="1"/>
  <c r="BN303" i="6"/>
  <c r="BK315" i="6"/>
  <c r="BN315" i="6"/>
  <c r="BK327" i="6"/>
  <c r="BO327" i="6" s="1"/>
  <c r="BN327" i="6"/>
  <c r="BK22" i="6"/>
  <c r="BN22" i="6"/>
  <c r="BK38" i="6"/>
  <c r="BO38" i="6" s="1"/>
  <c r="BN38" i="6"/>
  <c r="BK87" i="6"/>
  <c r="BO87" i="6" s="1"/>
  <c r="BN87" i="6"/>
  <c r="BK27" i="6"/>
  <c r="BO27" i="6" s="1"/>
  <c r="BN27" i="6"/>
  <c r="BK64" i="6"/>
  <c r="BO64" i="6" s="1"/>
  <c r="F64" i="14" s="1"/>
  <c r="BN64" i="6"/>
  <c r="BK100" i="6"/>
  <c r="BN100" i="6"/>
  <c r="BK124" i="6"/>
  <c r="BO124" i="6" s="1"/>
  <c r="BN124" i="6"/>
  <c r="BK148" i="6"/>
  <c r="BO148" i="6" s="1"/>
  <c r="BN148" i="6"/>
  <c r="BK160" i="6"/>
  <c r="BO160" i="6" s="1"/>
  <c r="BN160" i="6"/>
  <c r="BK172" i="6"/>
  <c r="BO172" i="6" s="1"/>
  <c r="BN172" i="6"/>
  <c r="BK184" i="6"/>
  <c r="BO184" i="6" s="1"/>
  <c r="BN184" i="6"/>
  <c r="BK196" i="6"/>
  <c r="BO196" i="6" s="1"/>
  <c r="BN196" i="6"/>
  <c r="BK208" i="6"/>
  <c r="BN208" i="6"/>
  <c r="BK220" i="6"/>
  <c r="BO220" i="6" s="1"/>
  <c r="BN220" i="6"/>
  <c r="BK232" i="6"/>
  <c r="BO232" i="6" s="1"/>
  <c r="BN232" i="6"/>
  <c r="BK244" i="6"/>
  <c r="BN244" i="6"/>
  <c r="BK256" i="6"/>
  <c r="BN256" i="6"/>
  <c r="BK268" i="6"/>
  <c r="BN268" i="6"/>
  <c r="BK280" i="6"/>
  <c r="BO280" i="6" s="1"/>
  <c r="BN280" i="6"/>
  <c r="BK292" i="6"/>
  <c r="BO292" i="6" s="1"/>
  <c r="BN292" i="6"/>
  <c r="BK304" i="6"/>
  <c r="BO304" i="6" s="1"/>
  <c r="BN304" i="6"/>
  <c r="BK316" i="6"/>
  <c r="BO316" i="6" s="1"/>
  <c r="BN316" i="6"/>
  <c r="BK328" i="6"/>
  <c r="BN328" i="6"/>
  <c r="BK34" i="6"/>
  <c r="BN34" i="6"/>
  <c r="BK12" i="6"/>
  <c r="BN12" i="6"/>
  <c r="BK26" i="6"/>
  <c r="BN26" i="6"/>
  <c r="BK63" i="6"/>
  <c r="BO63" i="6" s="1"/>
  <c r="BN63" i="6"/>
  <c r="BK99" i="6"/>
  <c r="BN99" i="6"/>
  <c r="BK14" i="6"/>
  <c r="BN14" i="6"/>
  <c r="BK39" i="6"/>
  <c r="BO39" i="6" s="1"/>
  <c r="BN39" i="6"/>
  <c r="BK52" i="6"/>
  <c r="BO52" i="6" s="1"/>
  <c r="BN52" i="6"/>
  <c r="BK76" i="6"/>
  <c r="BN76" i="6"/>
  <c r="BK112" i="6"/>
  <c r="BO112" i="6" s="1"/>
  <c r="BN112" i="6"/>
  <c r="BK136" i="6"/>
  <c r="BO136" i="6" s="1"/>
  <c r="BN136" i="6"/>
  <c r="BK15" i="6"/>
  <c r="BN15" i="6"/>
  <c r="BK28" i="6"/>
  <c r="BN28" i="6"/>
  <c r="BK40" i="6"/>
  <c r="BO40" i="6" s="1"/>
  <c r="BN40" i="6"/>
  <c r="BK53" i="6"/>
  <c r="BO53" i="6" s="1"/>
  <c r="BN53" i="6"/>
  <c r="BK65" i="6"/>
  <c r="BO65" i="6" s="1"/>
  <c r="BN65" i="6"/>
  <c r="BK77" i="6"/>
  <c r="BO77" i="6" s="1"/>
  <c r="BN77" i="6"/>
  <c r="BK89" i="6"/>
  <c r="BO89" i="6" s="1"/>
  <c r="BN89" i="6"/>
  <c r="BK101" i="6"/>
  <c r="BO101" i="6" s="1"/>
  <c r="BN101" i="6"/>
  <c r="BK113" i="6"/>
  <c r="BO113" i="6" s="1"/>
  <c r="BN113" i="6"/>
  <c r="BK125" i="6"/>
  <c r="BO125" i="6" s="1"/>
  <c r="BN125" i="6"/>
  <c r="BK137" i="6"/>
  <c r="BO137" i="6" s="1"/>
  <c r="BN137" i="6"/>
  <c r="BK149" i="6"/>
  <c r="BO149" i="6" s="1"/>
  <c r="BN149" i="6"/>
  <c r="BK161" i="6"/>
  <c r="BO161" i="6" s="1"/>
  <c r="BN161" i="6"/>
  <c r="BK173" i="6"/>
  <c r="BO173" i="6" s="1"/>
  <c r="BN173" i="6"/>
  <c r="BK185" i="6"/>
  <c r="BO185" i="6" s="1"/>
  <c r="BN185" i="6"/>
  <c r="BK197" i="6"/>
  <c r="BO197" i="6" s="1"/>
  <c r="BN197" i="6"/>
  <c r="BK209" i="6"/>
  <c r="BO209" i="6" s="1"/>
  <c r="BN209" i="6"/>
  <c r="BK221" i="6"/>
  <c r="BO221" i="6" s="1"/>
  <c r="BN221" i="6"/>
  <c r="BK233" i="6"/>
  <c r="BO233" i="6" s="1"/>
  <c r="BN233" i="6"/>
  <c r="BK245" i="6"/>
  <c r="BO245" i="6" s="1"/>
  <c r="BN245" i="6"/>
  <c r="BK257" i="6"/>
  <c r="BO257" i="6" s="1"/>
  <c r="BN257" i="6"/>
  <c r="BK269" i="6"/>
  <c r="BO269" i="6" s="1"/>
  <c r="BN269" i="6"/>
  <c r="BK281" i="6"/>
  <c r="BN281" i="6"/>
  <c r="BK293" i="6"/>
  <c r="BO293" i="6" s="1"/>
  <c r="F293" i="14" s="1"/>
  <c r="BN293" i="6"/>
  <c r="BK305" i="6"/>
  <c r="BO305" i="6" s="1"/>
  <c r="BN305" i="6"/>
  <c r="BK317" i="6"/>
  <c r="BN317" i="6"/>
  <c r="BK329" i="6"/>
  <c r="BO329" i="6" s="1"/>
  <c r="BN329" i="6"/>
  <c r="BK23" i="6"/>
  <c r="BN23" i="6"/>
  <c r="BK51" i="6"/>
  <c r="BO51" i="6" s="1"/>
  <c r="BN51" i="6"/>
  <c r="BK16" i="6"/>
  <c r="BO16" i="6" s="1"/>
  <c r="BN16" i="6"/>
  <c r="BK29" i="6"/>
  <c r="BN29" i="6"/>
  <c r="BK41" i="6"/>
  <c r="BN41" i="6"/>
  <c r="BK54" i="6"/>
  <c r="BO54" i="6" s="1"/>
  <c r="BN54" i="6"/>
  <c r="BK66" i="6"/>
  <c r="BO66" i="6" s="1"/>
  <c r="BN66" i="6"/>
  <c r="BK78" i="6"/>
  <c r="BO78" i="6" s="1"/>
  <c r="BN78" i="6"/>
  <c r="BK90" i="6"/>
  <c r="BN90" i="6"/>
  <c r="BK102" i="6"/>
  <c r="BO102" i="6" s="1"/>
  <c r="BN102" i="6"/>
  <c r="BK114" i="6"/>
  <c r="BO114" i="6" s="1"/>
  <c r="BN114" i="6"/>
  <c r="BK126" i="6"/>
  <c r="BO126" i="6" s="1"/>
  <c r="BN126" i="6"/>
  <c r="BK138" i="6"/>
  <c r="BO138" i="6" s="1"/>
  <c r="BN138" i="6"/>
  <c r="BK150" i="6"/>
  <c r="BO150" i="6" s="1"/>
  <c r="BN150" i="6"/>
  <c r="BK162" i="6"/>
  <c r="BO162" i="6" s="1"/>
  <c r="BN162" i="6"/>
  <c r="BK174" i="6"/>
  <c r="BO174" i="6" s="1"/>
  <c r="BN174" i="6"/>
  <c r="BK186" i="6"/>
  <c r="BO186" i="6" s="1"/>
  <c r="BN186" i="6"/>
  <c r="BK198" i="6"/>
  <c r="BO198" i="6" s="1"/>
  <c r="F198" i="14" s="1"/>
  <c r="BN198" i="6"/>
  <c r="BK210" i="6"/>
  <c r="BN210" i="6"/>
  <c r="BK222" i="6"/>
  <c r="BO222" i="6" s="1"/>
  <c r="BN222" i="6"/>
  <c r="BK234" i="6"/>
  <c r="BN234" i="6"/>
  <c r="BK246" i="6"/>
  <c r="BN246" i="6"/>
  <c r="BK258" i="6"/>
  <c r="BO258" i="6" s="1"/>
  <c r="BN258" i="6"/>
  <c r="BK270" i="6"/>
  <c r="BO270" i="6" s="1"/>
  <c r="F270" i="14" s="1"/>
  <c r="BN270" i="6"/>
  <c r="BK282" i="6"/>
  <c r="BN282" i="6"/>
  <c r="BK294" i="6"/>
  <c r="BO294" i="6" s="1"/>
  <c r="BN294" i="6"/>
  <c r="BK306" i="6"/>
  <c r="BN306" i="6"/>
  <c r="BK318" i="6"/>
  <c r="BN318" i="6"/>
  <c r="BK5" i="6"/>
  <c r="BN5" i="6"/>
  <c r="BK17" i="6"/>
  <c r="BN17" i="6"/>
  <c r="BK30" i="6"/>
  <c r="BN30" i="6"/>
  <c r="BK42" i="6"/>
  <c r="BO42" i="6" s="1"/>
  <c r="BN42" i="6"/>
  <c r="BK55" i="6"/>
  <c r="BO55" i="6" s="1"/>
  <c r="F55" i="14" s="1"/>
  <c r="BN55" i="6"/>
  <c r="BK67" i="6"/>
  <c r="BO67" i="6" s="1"/>
  <c r="BN67" i="6"/>
  <c r="BK79" i="6"/>
  <c r="BO79" i="6" s="1"/>
  <c r="F79" i="14" s="1"/>
  <c r="BN79" i="6"/>
  <c r="BK91" i="6"/>
  <c r="BO91" i="6" s="1"/>
  <c r="F91" i="14" s="1"/>
  <c r="BN91" i="6"/>
  <c r="BK103" i="6"/>
  <c r="BO103" i="6" s="1"/>
  <c r="BN103" i="6"/>
  <c r="BK115" i="6"/>
  <c r="BO115" i="6" s="1"/>
  <c r="BN115" i="6"/>
  <c r="BK127" i="6"/>
  <c r="BO127" i="6" s="1"/>
  <c r="BN127" i="6"/>
  <c r="BK139" i="6"/>
  <c r="BO139" i="6" s="1"/>
  <c r="BN139" i="6"/>
  <c r="BK151" i="6"/>
  <c r="BO151" i="6" s="1"/>
  <c r="BN151" i="6"/>
  <c r="BK163" i="6"/>
  <c r="BO163" i="6" s="1"/>
  <c r="BN163" i="6"/>
  <c r="BK175" i="6"/>
  <c r="BO175" i="6" s="1"/>
  <c r="BN175" i="6"/>
  <c r="BK187" i="6"/>
  <c r="BO187" i="6" s="1"/>
  <c r="BN187" i="6"/>
  <c r="BK199" i="6"/>
  <c r="BN199" i="6"/>
  <c r="BK211" i="6"/>
  <c r="BN211" i="6"/>
  <c r="BK223" i="6"/>
  <c r="BO223" i="6" s="1"/>
  <c r="F223" i="14" s="1"/>
  <c r="BN223" i="6"/>
  <c r="BK235" i="6"/>
  <c r="BO235" i="6" s="1"/>
  <c r="BN235" i="6"/>
  <c r="BK247" i="6"/>
  <c r="BO247" i="6" s="1"/>
  <c r="F247" i="14" s="1"/>
  <c r="BN247" i="6"/>
  <c r="BK259" i="6"/>
  <c r="BO259" i="6" s="1"/>
  <c r="F259" i="14" s="1"/>
  <c r="BN259" i="6"/>
  <c r="BK271" i="6"/>
  <c r="BO271" i="6" s="1"/>
  <c r="F271" i="14" s="1"/>
  <c r="BN271" i="6"/>
  <c r="BK283" i="6"/>
  <c r="BN283" i="6"/>
  <c r="BK295" i="6"/>
  <c r="BO295" i="6" s="1"/>
  <c r="F295" i="14" s="1"/>
  <c r="BN295" i="6"/>
  <c r="BK307" i="6"/>
  <c r="BO307" i="6" s="1"/>
  <c r="BN307" i="6"/>
  <c r="BK319" i="6"/>
  <c r="BO319" i="6" s="1"/>
  <c r="BK11" i="6"/>
  <c r="BN11" i="6"/>
  <c r="BK56" i="6"/>
  <c r="BO56" i="6" s="1"/>
  <c r="BN56" i="6"/>
  <c r="BK92" i="6"/>
  <c r="BN92" i="6"/>
  <c r="BK104" i="6"/>
  <c r="BO104" i="6" s="1"/>
  <c r="BN104" i="6"/>
  <c r="BK116" i="6"/>
  <c r="BO116" i="6" s="1"/>
  <c r="BN116" i="6"/>
  <c r="BK128" i="6"/>
  <c r="BO128" i="6" s="1"/>
  <c r="BN128" i="6"/>
  <c r="BK140" i="6"/>
  <c r="BO140" i="6" s="1"/>
  <c r="BN140" i="6"/>
  <c r="BK152" i="6"/>
  <c r="BO152" i="6" s="1"/>
  <c r="BN152" i="6"/>
  <c r="BK164" i="6"/>
  <c r="BO164" i="6" s="1"/>
  <c r="BN164" i="6"/>
  <c r="BK176" i="6"/>
  <c r="BO176" i="6" s="1"/>
  <c r="BN176" i="6"/>
  <c r="BK188" i="6"/>
  <c r="BO188" i="6" s="1"/>
  <c r="BN188" i="6"/>
  <c r="BK200" i="6"/>
  <c r="BN200" i="6"/>
  <c r="BK212" i="6"/>
  <c r="BN212" i="6"/>
  <c r="BK224" i="6"/>
  <c r="BN224" i="6"/>
  <c r="BK236" i="6"/>
  <c r="BN236" i="6"/>
  <c r="BK248" i="6"/>
  <c r="BN248" i="6"/>
  <c r="BK260" i="6"/>
  <c r="BN260" i="6"/>
  <c r="BK272" i="6"/>
  <c r="BN272" i="6"/>
  <c r="BK284" i="6"/>
  <c r="BN284" i="6"/>
  <c r="BK296" i="6"/>
  <c r="BN296" i="6"/>
  <c r="BK308" i="6"/>
  <c r="BO308" i="6" s="1"/>
  <c r="BN308" i="6"/>
  <c r="BK320" i="6"/>
  <c r="BO320" i="6" s="1"/>
  <c r="BK332" i="6"/>
  <c r="BO332" i="6" s="1"/>
  <c r="BK6" i="6"/>
  <c r="BN6" i="6"/>
  <c r="BK31" i="6"/>
  <c r="BO31" i="6" s="1"/>
  <c r="BN31" i="6"/>
  <c r="BK80" i="6"/>
  <c r="BO80" i="6" s="1"/>
  <c r="F80" i="14" s="1"/>
  <c r="BN80" i="6"/>
  <c r="BK7" i="6"/>
  <c r="BO7" i="6" s="1"/>
  <c r="F7" i="14" s="1"/>
  <c r="BN7" i="6"/>
  <c r="BK19" i="6"/>
  <c r="BN19" i="6"/>
  <c r="BK32" i="6"/>
  <c r="BN32" i="6"/>
  <c r="BK57" i="6"/>
  <c r="BO57" i="6" s="1"/>
  <c r="BN57" i="6"/>
  <c r="BK69" i="6"/>
  <c r="BO69" i="6" s="1"/>
  <c r="F69" i="14" s="1"/>
  <c r="BN69" i="6"/>
  <c r="BK81" i="6"/>
  <c r="BO81" i="6" s="1"/>
  <c r="F81" i="14" s="1"/>
  <c r="BN81" i="6"/>
  <c r="BK93" i="6"/>
  <c r="BO93" i="6" s="1"/>
  <c r="F93" i="14" s="1"/>
  <c r="BN93" i="6"/>
  <c r="BK105" i="6"/>
  <c r="BO105" i="6" s="1"/>
  <c r="BN105" i="6"/>
  <c r="BK117" i="6"/>
  <c r="BO117" i="6" s="1"/>
  <c r="BN117" i="6"/>
  <c r="BK129" i="6"/>
  <c r="BO129" i="6" s="1"/>
  <c r="BN129" i="6"/>
  <c r="BK141" i="6"/>
  <c r="BO141" i="6" s="1"/>
  <c r="BN141" i="6"/>
  <c r="BK153" i="6"/>
  <c r="BO153" i="6" s="1"/>
  <c r="BN153" i="6"/>
  <c r="BK165" i="6"/>
  <c r="BO165" i="6" s="1"/>
  <c r="BN165" i="6"/>
  <c r="BK177" i="6"/>
  <c r="BO177" i="6" s="1"/>
  <c r="BN177" i="6"/>
  <c r="BK189" i="6"/>
  <c r="BO189" i="6" s="1"/>
  <c r="BN189" i="6"/>
  <c r="BK201" i="6"/>
  <c r="BN201" i="6"/>
  <c r="BK213" i="6"/>
  <c r="BO213" i="6" s="1"/>
  <c r="F213" i="14" s="1"/>
  <c r="BN213" i="6"/>
  <c r="BK225" i="6"/>
  <c r="BO225" i="6" s="1"/>
  <c r="BN225" i="6"/>
  <c r="BK237" i="6"/>
  <c r="BO237" i="6" s="1"/>
  <c r="F237" i="14" s="1"/>
  <c r="BN237" i="6"/>
  <c r="BK249" i="6"/>
  <c r="BO249" i="6" s="1"/>
  <c r="F249" i="14" s="1"/>
  <c r="BN249" i="6"/>
  <c r="BK261" i="6"/>
  <c r="BO261" i="6" s="1"/>
  <c r="BN261" i="6"/>
  <c r="BK273" i="6"/>
  <c r="BN273" i="6"/>
  <c r="BK285" i="6"/>
  <c r="BO285" i="6" s="1"/>
  <c r="F285" i="14" s="1"/>
  <c r="BN285" i="6"/>
  <c r="BK297" i="6"/>
  <c r="BO297" i="6" s="1"/>
  <c r="F297" i="14" s="1"/>
  <c r="BN297" i="6"/>
  <c r="BK309" i="6"/>
  <c r="BO309" i="6" s="1"/>
  <c r="BN309" i="6"/>
  <c r="BK321" i="6"/>
  <c r="BO321" i="6" s="1"/>
  <c r="F321" i="14" s="1"/>
  <c r="BK333" i="6"/>
  <c r="BN333" i="6"/>
  <c r="BK47" i="6"/>
  <c r="BO47" i="6" s="1"/>
  <c r="F47" i="14" s="1"/>
  <c r="BN47" i="6"/>
  <c r="BK18" i="6"/>
  <c r="BN18" i="6"/>
  <c r="BK44" i="6"/>
  <c r="BN44" i="6"/>
  <c r="BK68" i="6"/>
  <c r="BN68" i="6"/>
  <c r="BK8" i="6"/>
  <c r="BN8" i="6"/>
  <c r="BK20" i="6"/>
  <c r="BN20" i="6"/>
  <c r="BK33" i="6"/>
  <c r="BN33" i="6"/>
  <c r="BK46" i="6"/>
  <c r="BO46" i="6" s="1"/>
  <c r="F46" i="14" s="1"/>
  <c r="BN46" i="6"/>
  <c r="BK58" i="6"/>
  <c r="BO58" i="6" s="1"/>
  <c r="F58" i="14" s="1"/>
  <c r="BN58" i="6"/>
  <c r="BK70" i="6"/>
  <c r="BN70" i="6"/>
  <c r="BK82" i="6"/>
  <c r="BO82" i="6" s="1"/>
  <c r="BN82" i="6"/>
  <c r="BK94" i="6"/>
  <c r="BN94" i="6"/>
  <c r="BK106" i="6"/>
  <c r="BN106" i="6"/>
  <c r="BK118" i="6"/>
  <c r="BO118" i="6" s="1"/>
  <c r="BN118" i="6"/>
  <c r="BK130" i="6"/>
  <c r="BO130" i="6" s="1"/>
  <c r="BN130" i="6"/>
  <c r="BK142" i="6"/>
  <c r="BO142" i="6" s="1"/>
  <c r="BN142" i="6"/>
  <c r="BK154" i="6"/>
  <c r="BO154" i="6" s="1"/>
  <c r="BN154" i="6"/>
  <c r="BK166" i="6"/>
  <c r="BO166" i="6" s="1"/>
  <c r="BN166" i="6"/>
  <c r="BK178" i="6"/>
  <c r="BO178" i="6" s="1"/>
  <c r="BN178" i="6"/>
  <c r="BK190" i="6"/>
  <c r="BO190" i="6" s="1"/>
  <c r="BN190" i="6"/>
  <c r="BK202" i="6"/>
  <c r="BN202" i="6"/>
  <c r="BK214" i="6"/>
  <c r="BN214" i="6"/>
  <c r="BK226" i="6"/>
  <c r="BN226" i="6"/>
  <c r="BK238" i="6"/>
  <c r="BN238" i="6"/>
  <c r="BK250" i="6"/>
  <c r="BN250" i="6"/>
  <c r="BK262" i="6"/>
  <c r="BO262" i="6" s="1"/>
  <c r="F262" i="14" s="1"/>
  <c r="BN262" i="6"/>
  <c r="BK274" i="6"/>
  <c r="BO274" i="6" s="1"/>
  <c r="F274" i="14" s="1"/>
  <c r="BN274" i="6"/>
  <c r="BK286" i="6"/>
  <c r="BN286" i="6"/>
  <c r="BK298" i="6"/>
  <c r="BN298" i="6"/>
  <c r="BK310" i="6"/>
  <c r="BO310" i="6" s="1"/>
  <c r="BN310" i="6"/>
  <c r="BK322" i="6"/>
  <c r="BO322" i="6" s="1"/>
  <c r="BK334" i="6"/>
  <c r="BN334" i="6"/>
  <c r="BK331" i="6"/>
  <c r="BO331" i="6" s="1"/>
  <c r="BK330" i="6"/>
  <c r="BO330" i="6" s="1"/>
  <c r="BN45" i="6"/>
  <c r="BK45" i="6"/>
  <c r="BO45" i="6" s="1"/>
  <c r="F45" i="14" s="1"/>
  <c r="BN61" i="6"/>
  <c r="BK61" i="6"/>
  <c r="BK60" i="6"/>
  <c r="BN60" i="6"/>
  <c r="F203" i="14"/>
  <c r="F227" i="14"/>
  <c r="F299" i="14"/>
  <c r="F275" i="14"/>
  <c r="F38" i="14"/>
  <c r="F196" i="14"/>
  <c r="F276" i="14"/>
  <c r="F292" i="14"/>
  <c r="F308" i="14"/>
  <c r="F316" i="14"/>
  <c r="F332" i="14"/>
  <c r="F39" i="14"/>
  <c r="F205" i="14"/>
  <c r="F221" i="14"/>
  <c r="F229" i="14"/>
  <c r="F245" i="14"/>
  <c r="F253" i="14"/>
  <c r="F269" i="14"/>
  <c r="F309" i="14"/>
  <c r="F230" i="14"/>
  <c r="F278" i="14"/>
  <c r="F294" i="14"/>
  <c r="F302" i="14"/>
  <c r="F326" i="14"/>
  <c r="F231" i="14"/>
  <c r="F239" i="14"/>
  <c r="F255" i="14"/>
  <c r="F263" i="14"/>
  <c r="F279" i="14"/>
  <c r="F287" i="14"/>
  <c r="F303" i="14"/>
  <c r="F311" i="14"/>
  <c r="F327" i="14"/>
  <c r="F215" i="14"/>
  <c r="F9" i="14"/>
  <c r="F42" i="14"/>
  <c r="F280" i="14"/>
  <c r="F304" i="14"/>
  <c r="F31" i="14"/>
  <c r="F40" i="14"/>
  <c r="F16" i="14"/>
  <c r="F10" i="14"/>
  <c r="F35" i="14"/>
  <c r="F209" i="14"/>
  <c r="F233" i="14"/>
  <c r="F257" i="14"/>
  <c r="F265" i="14"/>
  <c r="F305" i="14"/>
  <c r="F207" i="14"/>
  <c r="F258" i="14"/>
  <c r="F54" i="14"/>
  <c r="F87" i="14"/>
  <c r="F104" i="14"/>
  <c r="F49" i="14"/>
  <c r="F62" i="14"/>
  <c r="F59" i="14"/>
  <c r="F78" i="14"/>
  <c r="F67" i="14"/>
  <c r="F52" i="14"/>
  <c r="F53" i="14"/>
  <c r="BF88" i="6"/>
  <c r="BE25" i="6"/>
  <c r="BF25" i="6" s="1"/>
  <c r="BO23" i="6" l="1"/>
  <c r="BO281" i="6"/>
  <c r="F281" i="14" s="1"/>
  <c r="BO99" i="6"/>
  <c r="F99" i="14" s="1"/>
  <c r="BO328" i="6"/>
  <c r="BO268" i="6"/>
  <c r="F268" i="14" s="1"/>
  <c r="BO241" i="6"/>
  <c r="F241" i="14" s="1"/>
  <c r="BO312" i="6"/>
  <c r="F312" i="14" s="1"/>
  <c r="BO251" i="6"/>
  <c r="F251" i="14" s="1"/>
  <c r="BO107" i="6"/>
  <c r="BO95" i="6"/>
  <c r="F95" i="14" s="1"/>
  <c r="BO283" i="6"/>
  <c r="F283" i="14" s="1"/>
  <c r="BO211" i="6"/>
  <c r="F211" i="14" s="1"/>
  <c r="BO318" i="6"/>
  <c r="BO246" i="6"/>
  <c r="F246" i="14" s="1"/>
  <c r="BO41" i="6"/>
  <c r="F41" i="14" s="1"/>
  <c r="BO76" i="6"/>
  <c r="F76" i="14" s="1"/>
  <c r="BO37" i="6"/>
  <c r="F37" i="14" s="1"/>
  <c r="BO289" i="6"/>
  <c r="BO106" i="6"/>
  <c r="F106" i="14" s="1"/>
  <c r="BO6" i="6"/>
  <c r="F6" i="14" s="1"/>
  <c r="BO201" i="6"/>
  <c r="F201" i="14" s="1"/>
  <c r="BO32" i="6"/>
  <c r="F32" i="14" s="1"/>
  <c r="BO272" i="6"/>
  <c r="F272" i="14" s="1"/>
  <c r="BO199" i="6"/>
  <c r="F199" i="14" s="1"/>
  <c r="BO306" i="6"/>
  <c r="BO234" i="6"/>
  <c r="F234" i="14" s="1"/>
  <c r="BO29" i="6"/>
  <c r="F29" i="14" s="1"/>
  <c r="BO317" i="6"/>
  <c r="BO28" i="6"/>
  <c r="BO26" i="6"/>
  <c r="F26" i="14" s="1"/>
  <c r="BO244" i="6"/>
  <c r="F244" i="14" s="1"/>
  <c r="BO315" i="6"/>
  <c r="BO267" i="6"/>
  <c r="F267" i="14" s="1"/>
  <c r="BO219" i="6"/>
  <c r="F219" i="14" s="1"/>
  <c r="BO277" i="6"/>
  <c r="F277" i="14" s="1"/>
  <c r="BO217" i="6"/>
  <c r="F217" i="14" s="1"/>
  <c r="BO109" i="6"/>
  <c r="F109" i="14" s="1"/>
  <c r="BO273" i="6"/>
  <c r="F273" i="14" s="1"/>
  <c r="BO90" i="6"/>
  <c r="BO266" i="6"/>
  <c r="F266" i="14" s="1"/>
  <c r="BO218" i="6"/>
  <c r="F218" i="14" s="1"/>
  <c r="BO36" i="6"/>
  <c r="F36" i="14" s="1"/>
  <c r="BO33" i="6"/>
  <c r="F33" i="14" s="1"/>
  <c r="BO111" i="6"/>
  <c r="F111" i="14" s="1"/>
  <c r="BO30" i="6"/>
  <c r="BO282" i="6"/>
  <c r="F282" i="14" s="1"/>
  <c r="BO210" i="6"/>
  <c r="BO34" i="6"/>
  <c r="F34" i="14" s="1"/>
  <c r="BO100" i="6"/>
  <c r="BO20" i="6"/>
  <c r="F20" i="14" s="1"/>
  <c r="BO11" i="6"/>
  <c r="F11" i="14" s="1"/>
  <c r="BO19" i="6"/>
  <c r="F19" i="14" s="1"/>
  <c r="BO15" i="6"/>
  <c r="F15" i="14" s="1"/>
  <c r="BO12" i="6"/>
  <c r="F12" i="14" s="1"/>
  <c r="BO17" i="6"/>
  <c r="F17" i="14" s="1"/>
  <c r="BO14" i="6"/>
  <c r="F14" i="14" s="1"/>
  <c r="BO18" i="6"/>
  <c r="F18" i="14" s="1"/>
  <c r="BO8" i="6"/>
  <c r="F8" i="14" s="1"/>
  <c r="BO5" i="6"/>
  <c r="BO256" i="6"/>
  <c r="F256" i="14" s="1"/>
  <c r="BO208" i="6"/>
  <c r="F208" i="14" s="1"/>
  <c r="BO22" i="6"/>
  <c r="F22" i="14" s="1"/>
  <c r="BO291" i="6"/>
  <c r="F291" i="14" s="1"/>
  <c r="BO243" i="6"/>
  <c r="F243" i="14" s="1"/>
  <c r="BO195" i="6"/>
  <c r="F195" i="14" s="1"/>
  <c r="BO254" i="6"/>
  <c r="BO206" i="6"/>
  <c r="F206" i="14" s="1"/>
  <c r="BO110" i="6"/>
  <c r="BO298" i="6"/>
  <c r="F298" i="14" s="1"/>
  <c r="BO250" i="6"/>
  <c r="F250" i="14" s="1"/>
  <c r="BO202" i="6"/>
  <c r="F202" i="14" s="1"/>
  <c r="BO260" i="6"/>
  <c r="F260" i="14" s="1"/>
  <c r="BO212" i="6"/>
  <c r="F212" i="14" s="1"/>
  <c r="BO216" i="6"/>
  <c r="F216" i="14" s="1"/>
  <c r="BO290" i="6"/>
  <c r="F290" i="14" s="1"/>
  <c r="BO242" i="6"/>
  <c r="BO194" i="6"/>
  <c r="F194" i="14" s="1"/>
  <c r="BO98" i="6"/>
  <c r="BO238" i="6"/>
  <c r="F238" i="14" s="1"/>
  <c r="BO94" i="6"/>
  <c r="BO68" i="6"/>
  <c r="F68" i="14" s="1"/>
  <c r="BO333" i="6"/>
  <c r="F333" i="14" s="1"/>
  <c r="BO296" i="6"/>
  <c r="F296" i="14" s="1"/>
  <c r="BO248" i="6"/>
  <c r="F248" i="14" s="1"/>
  <c r="BO200" i="6"/>
  <c r="BO286" i="6"/>
  <c r="F286" i="14" s="1"/>
  <c r="BO334" i="6"/>
  <c r="F334" i="14" s="1"/>
  <c r="BO300" i="6"/>
  <c r="F300" i="14" s="1"/>
  <c r="BO252" i="6"/>
  <c r="F252" i="14" s="1"/>
  <c r="BO204" i="6"/>
  <c r="F204" i="14" s="1"/>
  <c r="BO60" i="6"/>
  <c r="F60" i="14" s="1"/>
  <c r="BO226" i="6"/>
  <c r="F226" i="14" s="1"/>
  <c r="BO44" i="6"/>
  <c r="F44" i="14" s="1"/>
  <c r="BO284" i="6"/>
  <c r="F284" i="14" s="1"/>
  <c r="BO236" i="6"/>
  <c r="F236" i="14" s="1"/>
  <c r="BO92" i="6"/>
  <c r="F92" i="14" s="1"/>
  <c r="BO61" i="6"/>
  <c r="F61" i="14" s="1"/>
  <c r="BO24" i="6"/>
  <c r="BO288" i="6"/>
  <c r="F288" i="14" s="1"/>
  <c r="BO240" i="6"/>
  <c r="F240" i="14" s="1"/>
  <c r="BO96" i="6"/>
  <c r="F96" i="14" s="1"/>
  <c r="BK25" i="6"/>
  <c r="BN25" i="6"/>
  <c r="BO214" i="6"/>
  <c r="F214" i="14" s="1"/>
  <c r="BO70" i="6"/>
  <c r="F70" i="14" s="1"/>
  <c r="BO224" i="6"/>
  <c r="F224" i="14" s="1"/>
  <c r="BK88" i="6"/>
  <c r="BN88" i="6"/>
  <c r="BO21" i="6"/>
  <c r="F21" i="14" s="1"/>
  <c r="BO228" i="6"/>
  <c r="F228" i="14" s="1"/>
  <c r="F90" i="14"/>
  <c r="F264" i="14"/>
  <c r="F115" i="14"/>
  <c r="F77" i="14"/>
  <c r="F74" i="14"/>
  <c r="F98" i="14"/>
  <c r="F89" i="14"/>
  <c r="F72" i="14"/>
  <c r="F210" i="14"/>
  <c r="F146" i="14"/>
  <c r="F28" i="14"/>
  <c r="F182" i="14"/>
  <c r="F193" i="14"/>
  <c r="F129" i="14"/>
  <c r="F110" i="14"/>
  <c r="F320" i="14"/>
  <c r="F192" i="14"/>
  <c r="F128" i="14"/>
  <c r="F317" i="14"/>
  <c r="F189" i="14"/>
  <c r="F188" i="14"/>
  <c r="F124" i="14"/>
  <c r="F171" i="14"/>
  <c r="F329" i="14"/>
  <c r="F117" i="14"/>
  <c r="F324" i="14"/>
  <c r="F5" i="14"/>
  <c r="F82" i="14"/>
  <c r="F51" i="14"/>
  <c r="F63" i="14"/>
  <c r="F330" i="14"/>
  <c r="F138" i="14"/>
  <c r="F150" i="14"/>
  <c r="F313" i="14"/>
  <c r="F185" i="14"/>
  <c r="F121" i="14"/>
  <c r="F175" i="14"/>
  <c r="F184" i="14"/>
  <c r="F120" i="14"/>
  <c r="F191" i="14"/>
  <c r="F157" i="14"/>
  <c r="F181" i="14"/>
  <c r="F180" i="14"/>
  <c r="F116" i="14"/>
  <c r="F163" i="14"/>
  <c r="F331" i="14"/>
  <c r="F83" i="14"/>
  <c r="F134" i="14"/>
  <c r="F197" i="14"/>
  <c r="F132" i="14"/>
  <c r="F50" i="14"/>
  <c r="F66" i="14"/>
  <c r="F73" i="14"/>
  <c r="F102" i="14"/>
  <c r="F56" i="14"/>
  <c r="F322" i="14"/>
  <c r="F130" i="14"/>
  <c r="F118" i="14"/>
  <c r="F177" i="14"/>
  <c r="F113" i="14"/>
  <c r="F151" i="14"/>
  <c r="F176" i="14"/>
  <c r="F112" i="14"/>
  <c r="F159" i="14"/>
  <c r="F125" i="14"/>
  <c r="F301" i="14"/>
  <c r="F173" i="14"/>
  <c r="F172" i="14"/>
  <c r="F155" i="14"/>
  <c r="F323" i="14"/>
  <c r="F85" i="14"/>
  <c r="F200" i="14"/>
  <c r="F94" i="14"/>
  <c r="F65" i="14"/>
  <c r="F103" i="14"/>
  <c r="F314" i="14"/>
  <c r="F186" i="14"/>
  <c r="F122" i="14"/>
  <c r="F169" i="14"/>
  <c r="F119" i="14"/>
  <c r="F133" i="14"/>
  <c r="F232" i="14"/>
  <c r="F168" i="14"/>
  <c r="F135" i="14"/>
  <c r="F48" i="14"/>
  <c r="F183" i="14"/>
  <c r="F318" i="14"/>
  <c r="F254" i="14"/>
  <c r="F190" i="14"/>
  <c r="F165" i="14"/>
  <c r="F164" i="14"/>
  <c r="F235" i="14"/>
  <c r="F147" i="14"/>
  <c r="F315" i="14"/>
  <c r="F97" i="14"/>
  <c r="F328" i="14"/>
  <c r="F126" i="14"/>
  <c r="F325" i="14"/>
  <c r="F187" i="14"/>
  <c r="F108" i="14"/>
  <c r="F100" i="14"/>
  <c r="F107" i="14"/>
  <c r="F57" i="14"/>
  <c r="F306" i="14"/>
  <c r="F242" i="14"/>
  <c r="F178" i="14"/>
  <c r="F114" i="14"/>
  <c r="F167" i="14"/>
  <c r="F141" i="14"/>
  <c r="F289" i="14"/>
  <c r="F225" i="14"/>
  <c r="F161" i="14"/>
  <c r="F24" i="14"/>
  <c r="F160" i="14"/>
  <c r="F127" i="14"/>
  <c r="F310" i="14"/>
  <c r="F142" i="14"/>
  <c r="F220" i="14"/>
  <c r="F156" i="14"/>
  <c r="F30" i="14"/>
  <c r="F139" i="14"/>
  <c r="F307" i="14"/>
  <c r="F179" i="14"/>
  <c r="F261" i="14"/>
  <c r="F101" i="14"/>
  <c r="F84" i="14"/>
  <c r="F86" i="14"/>
  <c r="F71" i="14"/>
  <c r="F170" i="14"/>
  <c r="F143" i="14"/>
  <c r="F153" i="14"/>
  <c r="F27" i="14"/>
  <c r="F152" i="14"/>
  <c r="F166" i="14"/>
  <c r="F149" i="14"/>
  <c r="F148" i="14"/>
  <c r="F131" i="14"/>
  <c r="F154" i="14"/>
  <c r="F137" i="14"/>
  <c r="F136" i="14"/>
  <c r="F222" i="14"/>
  <c r="F105" i="14"/>
  <c r="F162" i="14"/>
  <c r="F145" i="14"/>
  <c r="F174" i="14"/>
  <c r="F144" i="14"/>
  <c r="F158" i="14"/>
  <c r="F319" i="14"/>
  <c r="F23" i="14"/>
  <c r="F140" i="14"/>
  <c r="F123" i="14"/>
  <c r="E107" i="14"/>
  <c r="E89" i="14"/>
  <c r="E63" i="14"/>
  <c r="E64" i="14"/>
  <c r="E101" i="14"/>
  <c r="E69" i="14"/>
  <c r="E52" i="14"/>
  <c r="E58" i="14"/>
  <c r="E84" i="14"/>
  <c r="E82" i="14"/>
  <c r="E99" i="14"/>
  <c r="E51" i="14"/>
  <c r="E86" i="14"/>
  <c r="E81" i="14"/>
  <c r="E49" i="14"/>
  <c r="E330" i="14"/>
  <c r="E266" i="14"/>
  <c r="E202" i="14"/>
  <c r="E138" i="14"/>
  <c r="E150" i="14"/>
  <c r="E22" i="14"/>
  <c r="E313" i="14"/>
  <c r="E281" i="14"/>
  <c r="E249" i="14"/>
  <c r="E217" i="14"/>
  <c r="E185" i="14"/>
  <c r="E153" i="14"/>
  <c r="E121" i="14"/>
  <c r="E175" i="14"/>
  <c r="E40" i="14"/>
  <c r="E312" i="14"/>
  <c r="E280" i="14"/>
  <c r="E248" i="14"/>
  <c r="E216" i="14"/>
  <c r="E184" i="14"/>
  <c r="E152" i="14"/>
  <c r="E120" i="14"/>
  <c r="E8" i="14"/>
  <c r="E327" i="14"/>
  <c r="E295" i="14"/>
  <c r="E263" i="14"/>
  <c r="E231" i="14"/>
  <c r="E166" i="14"/>
  <c r="E334" i="14"/>
  <c r="E270" i="14"/>
  <c r="E206" i="14"/>
  <c r="E149" i="14"/>
  <c r="E309" i="14"/>
  <c r="E277" i="14"/>
  <c r="E245" i="14"/>
  <c r="E213" i="14"/>
  <c r="E181" i="14"/>
  <c r="E308" i="14"/>
  <c r="E276" i="14"/>
  <c r="E244" i="14"/>
  <c r="E212" i="14"/>
  <c r="E180" i="14"/>
  <c r="E116" i="14"/>
  <c r="E259" i="14"/>
  <c r="E163" i="14"/>
  <c r="E131" i="14"/>
  <c r="E331" i="14"/>
  <c r="E299" i="14"/>
  <c r="E76" i="14"/>
  <c r="E106" i="14"/>
  <c r="E102" i="14"/>
  <c r="E96" i="14"/>
  <c r="E56" i="14"/>
  <c r="E55" i="14"/>
  <c r="E322" i="14"/>
  <c r="E290" i="14"/>
  <c r="E258" i="14"/>
  <c r="E226" i="14"/>
  <c r="E194" i="14"/>
  <c r="E162" i="14"/>
  <c r="E11" i="14"/>
  <c r="E111" i="14"/>
  <c r="E191" i="14"/>
  <c r="E157" i="14"/>
  <c r="E302" i="14"/>
  <c r="E238" i="14"/>
  <c r="E148" i="14"/>
  <c r="E211" i="14"/>
  <c r="E251" i="14"/>
  <c r="E74" i="14"/>
  <c r="E109" i="14"/>
  <c r="E53" i="14"/>
  <c r="E73" i="14"/>
  <c r="E130" i="14"/>
  <c r="E118" i="14"/>
  <c r="E305" i="14"/>
  <c r="E273" i="14"/>
  <c r="E241" i="14"/>
  <c r="E209" i="14"/>
  <c r="E177" i="14"/>
  <c r="E145" i="14"/>
  <c r="E113" i="14"/>
  <c r="E29" i="14"/>
  <c r="E304" i="14"/>
  <c r="E272" i="14"/>
  <c r="E240" i="14"/>
  <c r="E208" i="14"/>
  <c r="E176" i="14"/>
  <c r="E144" i="14"/>
  <c r="E112" i="14"/>
  <c r="E159" i="14"/>
  <c r="E158" i="14"/>
  <c r="E125" i="14"/>
  <c r="E326" i="14"/>
  <c r="E294" i="14"/>
  <c r="E262" i="14"/>
  <c r="E230" i="14"/>
  <c r="E198" i="14"/>
  <c r="E300" i="14"/>
  <c r="E268" i="14"/>
  <c r="E236" i="14"/>
  <c r="E204" i="14"/>
  <c r="E172" i="14"/>
  <c r="E140" i="14"/>
  <c r="E13" i="14"/>
  <c r="E243" i="14"/>
  <c r="E195" i="14"/>
  <c r="E155" i="14"/>
  <c r="E123" i="14"/>
  <c r="E323" i="14"/>
  <c r="E291" i="14"/>
  <c r="E227" i="14"/>
  <c r="E50" i="14"/>
  <c r="E105" i="14"/>
  <c r="E282" i="14"/>
  <c r="E218" i="14"/>
  <c r="E122" i="14"/>
  <c r="E207" i="14"/>
  <c r="E33" i="14"/>
  <c r="E18" i="14"/>
  <c r="E151" i="14"/>
  <c r="E7" i="14"/>
  <c r="E319" i="14"/>
  <c r="E287" i="14"/>
  <c r="E255" i="14"/>
  <c r="E223" i="14"/>
  <c r="E301" i="14"/>
  <c r="E269" i="14"/>
  <c r="E237" i="14"/>
  <c r="E205" i="14"/>
  <c r="E173" i="14"/>
  <c r="E78" i="14"/>
  <c r="E91" i="14"/>
  <c r="E93" i="14"/>
  <c r="E67" i="14"/>
  <c r="E68" i="14"/>
  <c r="E66" i="14"/>
  <c r="E92" i="14"/>
  <c r="E95" i="14"/>
  <c r="E80" i="14"/>
  <c r="E103" i="14"/>
  <c r="E314" i="14"/>
  <c r="E250" i="14"/>
  <c r="E186" i="14"/>
  <c r="E154" i="14"/>
  <c r="E36" i="14"/>
  <c r="E60" i="14"/>
  <c r="E174" i="14"/>
  <c r="E85" i="14"/>
  <c r="E90" i="14"/>
  <c r="E108" i="14"/>
  <c r="E59" i="14"/>
  <c r="E62" i="14"/>
  <c r="E83" i="14"/>
  <c r="E94" i="14"/>
  <c r="E97" i="14"/>
  <c r="E65" i="14"/>
  <c r="E70" i="14"/>
  <c r="E329" i="14"/>
  <c r="E297" i="14"/>
  <c r="E265" i="14"/>
  <c r="E233" i="14"/>
  <c r="E201" i="14"/>
  <c r="E169" i="14"/>
  <c r="E137" i="14"/>
  <c r="E10" i="14"/>
  <c r="E134" i="14"/>
  <c r="E133" i="14"/>
  <c r="E328" i="14"/>
  <c r="E296" i="14"/>
  <c r="E264" i="14"/>
  <c r="E232" i="14"/>
  <c r="E200" i="14"/>
  <c r="E168" i="14"/>
  <c r="E136" i="14"/>
  <c r="E42" i="14"/>
  <c r="E135" i="14"/>
  <c r="E126" i="14"/>
  <c r="E279" i="14"/>
  <c r="E117" i="14"/>
  <c r="E318" i="14"/>
  <c r="E286" i="14"/>
  <c r="E254" i="14"/>
  <c r="E222" i="14"/>
  <c r="E190" i="14"/>
  <c r="E325" i="14"/>
  <c r="E261" i="14"/>
  <c r="E197" i="14"/>
  <c r="E165" i="14"/>
  <c r="E235" i="14"/>
  <c r="E187" i="14"/>
  <c r="E115" i="14"/>
  <c r="E203" i="14"/>
  <c r="E75" i="14"/>
  <c r="E87" i="14"/>
  <c r="E178" i="14"/>
  <c r="E119" i="14"/>
  <c r="E9" i="14"/>
  <c r="E311" i="14"/>
  <c r="E247" i="14"/>
  <c r="E183" i="14"/>
  <c r="E293" i="14"/>
  <c r="E229" i="14"/>
  <c r="E324" i="14"/>
  <c r="E292" i="14"/>
  <c r="E260" i="14"/>
  <c r="E228" i="14"/>
  <c r="E196" i="14"/>
  <c r="E164" i="14"/>
  <c r="E132" i="14"/>
  <c r="E38" i="14"/>
  <c r="E147" i="14"/>
  <c r="E315" i="14"/>
  <c r="E283" i="14"/>
  <c r="E79" i="14"/>
  <c r="E54" i="14"/>
  <c r="E114" i="14"/>
  <c r="E77" i="14"/>
  <c r="E100" i="14"/>
  <c r="E57" i="14"/>
  <c r="E306" i="14"/>
  <c r="E274" i="14"/>
  <c r="E242" i="14"/>
  <c r="E210" i="14"/>
  <c r="E146" i="14"/>
  <c r="E182" i="14"/>
  <c r="E141" i="14"/>
  <c r="E321" i="14"/>
  <c r="E289" i="14"/>
  <c r="E257" i="14"/>
  <c r="E225" i="14"/>
  <c r="E193" i="14"/>
  <c r="E161" i="14"/>
  <c r="E129" i="14"/>
  <c r="E199" i="14"/>
  <c r="E320" i="14"/>
  <c r="E288" i="14"/>
  <c r="E256" i="14"/>
  <c r="E224" i="14"/>
  <c r="E192" i="14"/>
  <c r="E160" i="14"/>
  <c r="E128" i="14"/>
  <c r="E215" i="14"/>
  <c r="E303" i="14"/>
  <c r="E271" i="14"/>
  <c r="E239" i="14"/>
  <c r="E317" i="14"/>
  <c r="E285" i="14"/>
  <c r="E253" i="14"/>
  <c r="E221" i="14"/>
  <c r="E189" i="14"/>
  <c r="E39" i="14"/>
  <c r="E316" i="14"/>
  <c r="E252" i="14"/>
  <c r="E188" i="14"/>
  <c r="E156" i="14"/>
  <c r="E124" i="14"/>
  <c r="E171" i="14"/>
  <c r="E37" i="14"/>
  <c r="E307" i="14"/>
  <c r="E267" i="14"/>
  <c r="E179" i="14"/>
  <c r="E72" i="14"/>
  <c r="E167" i="14"/>
  <c r="E98" i="14"/>
  <c r="E104" i="14"/>
  <c r="E71" i="14"/>
  <c r="E298" i="14"/>
  <c r="E234" i="14"/>
  <c r="E170" i="14"/>
  <c r="E143" i="14"/>
  <c r="E110" i="14"/>
  <c r="E41" i="14"/>
  <c r="E127" i="14"/>
  <c r="E310" i="14"/>
  <c r="E278" i="14"/>
  <c r="E246" i="14"/>
  <c r="E214" i="14"/>
  <c r="E142" i="14"/>
  <c r="E284" i="14"/>
  <c r="E220" i="14"/>
  <c r="E275" i="14"/>
  <c r="E219" i="14"/>
  <c r="E139" i="14"/>
  <c r="E44" i="14"/>
  <c r="E21" i="14"/>
  <c r="E27" i="14"/>
  <c r="E16" i="14"/>
  <c r="E46" i="14"/>
  <c r="E17" i="14"/>
  <c r="E332" i="14"/>
  <c r="E47" i="14"/>
  <c r="E26" i="14"/>
  <c r="E15" i="14"/>
  <c r="E23" i="14"/>
  <c r="E333" i="14"/>
  <c r="E48" i="14"/>
  <c r="E5" i="14"/>
  <c r="E28" i="14"/>
  <c r="E45" i="14"/>
  <c r="E12" i="14"/>
  <c r="E20" i="14"/>
  <c r="E35" i="14"/>
  <c r="E31" i="14"/>
  <c r="E34" i="14"/>
  <c r="E32" i="14"/>
  <c r="E61" i="14"/>
  <c r="E19" i="14"/>
  <c r="E24" i="14"/>
  <c r="E6" i="14"/>
  <c r="E14" i="14"/>
  <c r="E30" i="14"/>
  <c r="BO88" i="6" l="1"/>
  <c r="F88" i="14" s="1"/>
  <c r="BO25" i="6"/>
  <c r="F25" i="14" s="1"/>
  <c r="E88" i="14"/>
  <c r="E25" i="14"/>
  <c r="S13" i="9"/>
  <c r="T13" i="9"/>
  <c r="R13" i="9"/>
  <c r="N13" i="9"/>
  <c r="O13" i="9"/>
  <c r="M13" i="9"/>
  <c r="C26" i="11"/>
  <c r="G9" i="11"/>
  <c r="E9" i="11"/>
  <c r="D9" i="11"/>
  <c r="C9" i="11"/>
  <c r="O24" i="11"/>
  <c r="M23" i="11"/>
  <c r="L23" i="11"/>
  <c r="K23" i="11"/>
  <c r="J23" i="11"/>
  <c r="I23" i="11"/>
  <c r="O22" i="11"/>
  <c r="M21" i="11"/>
  <c r="L21" i="11"/>
  <c r="K21" i="11"/>
  <c r="J21" i="11"/>
  <c r="I21" i="11"/>
  <c r="O20" i="11"/>
  <c r="M19" i="11"/>
  <c r="L19" i="11"/>
  <c r="K19" i="11"/>
  <c r="J19" i="11"/>
  <c r="I19" i="11"/>
  <c r="O7" i="11"/>
  <c r="O5" i="11"/>
  <c r="M6" i="11"/>
  <c r="L6" i="11"/>
  <c r="K6" i="11"/>
  <c r="J6" i="11"/>
  <c r="I6" i="11"/>
  <c r="J4" i="11"/>
  <c r="K4" i="11"/>
  <c r="L4" i="11"/>
  <c r="M4" i="11"/>
  <c r="I4" i="11"/>
  <c r="M2" i="11"/>
  <c r="O3" i="11"/>
  <c r="S3" i="11" s="1"/>
  <c r="J2" i="11"/>
  <c r="K2" i="11"/>
  <c r="L2" i="11"/>
  <c r="I2" i="11"/>
  <c r="A1" i="10"/>
  <c r="U13" i="9" l="1"/>
  <c r="O19" i="11"/>
  <c r="O4" i="11"/>
  <c r="Q4" i="11" s="1"/>
  <c r="O6" i="11"/>
  <c r="Q6" i="11" s="1"/>
  <c r="P13" i="9"/>
  <c r="O2" i="11"/>
  <c r="Q2" i="11" s="1"/>
  <c r="O21" i="11"/>
  <c r="Q21" i="11" s="1"/>
  <c r="O23" i="11"/>
  <c r="Q23" i="11" s="1"/>
  <c r="S20" i="11"/>
  <c r="Q19" i="11"/>
  <c r="C7" i="9"/>
  <c r="D7" i="9"/>
  <c r="O8" i="9"/>
  <c r="O10" i="9"/>
  <c r="O11" i="9"/>
  <c r="O12"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N8" i="9"/>
  <c r="N10" i="9"/>
  <c r="N11" i="9"/>
  <c r="N12" i="9"/>
  <c r="N14" i="9"/>
  <c r="N15" i="9"/>
  <c r="N16" i="9"/>
  <c r="P16" i="9" s="1"/>
  <c r="N17" i="9"/>
  <c r="N18" i="9"/>
  <c r="N19" i="9"/>
  <c r="N20" i="9"/>
  <c r="N21" i="9"/>
  <c r="N22" i="9"/>
  <c r="N23" i="9"/>
  <c r="N24" i="9"/>
  <c r="P24" i="9" s="1"/>
  <c r="N25" i="9"/>
  <c r="N26" i="9"/>
  <c r="N27" i="9"/>
  <c r="N28" i="9"/>
  <c r="N29" i="9"/>
  <c r="N30" i="9"/>
  <c r="N31" i="9"/>
  <c r="N32" i="9"/>
  <c r="P32" i="9" s="1"/>
  <c r="N33" i="9"/>
  <c r="N34" i="9"/>
  <c r="N35" i="9"/>
  <c r="N36" i="9"/>
  <c r="N37" i="9"/>
  <c r="N38" i="9"/>
  <c r="N39" i="9"/>
  <c r="N40" i="9"/>
  <c r="P40" i="9" s="1"/>
  <c r="N41" i="9"/>
  <c r="N42" i="9"/>
  <c r="N43" i="9"/>
  <c r="N44" i="9"/>
  <c r="N45" i="9"/>
  <c r="N46" i="9"/>
  <c r="N47" i="9"/>
  <c r="N48" i="9"/>
  <c r="P48" i="9" s="1"/>
  <c r="N49" i="9"/>
  <c r="N50" i="9"/>
  <c r="N51" i="9"/>
  <c r="N52" i="9"/>
  <c r="N53" i="9"/>
  <c r="N54" i="9"/>
  <c r="P54" i="9" s="1"/>
  <c r="N55" i="9"/>
  <c r="N56" i="9"/>
  <c r="P56" i="9" s="1"/>
  <c r="N57" i="9"/>
  <c r="N58" i="9"/>
  <c r="N59" i="9"/>
  <c r="N60" i="9"/>
  <c r="N61" i="9"/>
  <c r="N62" i="9"/>
  <c r="P62" i="9" s="1"/>
  <c r="N63" i="9"/>
  <c r="N64" i="9"/>
  <c r="P64" i="9" s="1"/>
  <c r="N65" i="9"/>
  <c r="N66" i="9"/>
  <c r="N67" i="9"/>
  <c r="N68" i="9"/>
  <c r="N69" i="9"/>
  <c r="N70" i="9"/>
  <c r="P70" i="9" s="1"/>
  <c r="N71" i="9"/>
  <c r="N72" i="9"/>
  <c r="P72" i="9" s="1"/>
  <c r="N73" i="9"/>
  <c r="N74" i="9"/>
  <c r="P74" i="9" s="1"/>
  <c r="N75" i="9"/>
  <c r="N76" i="9"/>
  <c r="P76" i="9" s="1"/>
  <c r="N77" i="9"/>
  <c r="N78" i="9"/>
  <c r="P78" i="9" s="1"/>
  <c r="N79" i="9"/>
  <c r="N80" i="9"/>
  <c r="P80" i="9" s="1"/>
  <c r="N81" i="9"/>
  <c r="N82" i="9"/>
  <c r="P82" i="9" s="1"/>
  <c r="N83" i="9"/>
  <c r="N84" i="9"/>
  <c r="N85" i="9"/>
  <c r="N86" i="9"/>
  <c r="P86" i="9" s="1"/>
  <c r="N87" i="9"/>
  <c r="N88" i="9"/>
  <c r="P88" i="9" s="1"/>
  <c r="N89" i="9"/>
  <c r="N90" i="9"/>
  <c r="P90" i="9" s="1"/>
  <c r="N91" i="9"/>
  <c r="N92" i="9"/>
  <c r="N93" i="9"/>
  <c r="N94" i="9"/>
  <c r="P94" i="9" s="1"/>
  <c r="N95" i="9"/>
  <c r="N96" i="9"/>
  <c r="P96" i="9" s="1"/>
  <c r="N97" i="9"/>
  <c r="N98" i="9"/>
  <c r="P98" i="9" s="1"/>
  <c r="N99" i="9"/>
  <c r="N100" i="9"/>
  <c r="N101" i="9"/>
  <c r="N102" i="9"/>
  <c r="P102" i="9" s="1"/>
  <c r="N103" i="9"/>
  <c r="N104" i="9"/>
  <c r="P104" i="9" s="1"/>
  <c r="N105" i="9"/>
  <c r="N106" i="9"/>
  <c r="P106" i="9" s="1"/>
  <c r="N107" i="9"/>
  <c r="N108" i="9"/>
  <c r="P108" i="9" s="1"/>
  <c r="N109" i="9"/>
  <c r="N110" i="9"/>
  <c r="P110" i="9" s="1"/>
  <c r="N111" i="9"/>
  <c r="N112" i="9"/>
  <c r="P112" i="9" s="1"/>
  <c r="N113" i="9"/>
  <c r="N114" i="9"/>
  <c r="P114" i="9" s="1"/>
  <c r="N115" i="9"/>
  <c r="N116" i="9"/>
  <c r="N117" i="9"/>
  <c r="N118" i="9"/>
  <c r="P118" i="9" s="1"/>
  <c r="N119" i="9"/>
  <c r="N120" i="9"/>
  <c r="P120" i="9" s="1"/>
  <c r="N121" i="9"/>
  <c r="N122" i="9"/>
  <c r="P122" i="9" s="1"/>
  <c r="N123" i="9"/>
  <c r="N124" i="9"/>
  <c r="N125" i="9"/>
  <c r="N126" i="9"/>
  <c r="P126" i="9" s="1"/>
  <c r="N127" i="9"/>
  <c r="N128" i="9"/>
  <c r="P128" i="9" s="1"/>
  <c r="N129" i="9"/>
  <c r="D9" i="9"/>
  <c r="C9"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K8" i="1"/>
  <c r="Q8" i="11" l="1"/>
  <c r="S19" i="11"/>
  <c r="U19" i="11" s="1"/>
  <c r="Q25" i="11"/>
  <c r="S2" i="11"/>
  <c r="U2" i="11" s="1"/>
  <c r="P125" i="9"/>
  <c r="P117" i="9"/>
  <c r="P109" i="9"/>
  <c r="P101" i="9"/>
  <c r="P93" i="9"/>
  <c r="P85" i="9"/>
  <c r="P77" i="9"/>
  <c r="P69" i="9"/>
  <c r="P61" i="9"/>
  <c r="P53" i="9"/>
  <c r="P45" i="9"/>
  <c r="P37" i="9"/>
  <c r="P29" i="9"/>
  <c r="P21" i="9"/>
  <c r="P8" i="9"/>
  <c r="P127" i="9"/>
  <c r="P119" i="9"/>
  <c r="P111" i="9"/>
  <c r="P103" i="9"/>
  <c r="P95" i="9"/>
  <c r="P87" i="9"/>
  <c r="P79" i="9"/>
  <c r="P71" i="9"/>
  <c r="P63" i="9"/>
  <c r="P55" i="9"/>
  <c r="P47" i="9"/>
  <c r="P39" i="9"/>
  <c r="P31" i="9"/>
  <c r="P23" i="9"/>
  <c r="P15" i="9"/>
  <c r="N7" i="9"/>
  <c r="P123" i="9"/>
  <c r="P115" i="9"/>
  <c r="P107" i="9"/>
  <c r="P99" i="9"/>
  <c r="P91" i="9"/>
  <c r="P83" i="9"/>
  <c r="P75" i="9"/>
  <c r="P46" i="9"/>
  <c r="P38" i="9"/>
  <c r="P30" i="9"/>
  <c r="P22" i="9"/>
  <c r="P14" i="9"/>
  <c r="O9" i="9"/>
  <c r="P124" i="9"/>
  <c r="P116" i="9"/>
  <c r="P100" i="9"/>
  <c r="P92" i="9"/>
  <c r="P84" i="9"/>
  <c r="P129" i="9"/>
  <c r="P121" i="9"/>
  <c r="P113" i="9"/>
  <c r="P105" i="9"/>
  <c r="P97" i="9"/>
  <c r="P89" i="9"/>
  <c r="P81" i="9"/>
  <c r="P73" i="9"/>
  <c r="N9" i="9"/>
  <c r="P67" i="9"/>
  <c r="P59" i="9"/>
  <c r="P51" i="9"/>
  <c r="P43" i="9"/>
  <c r="P35" i="9"/>
  <c r="P27" i="9"/>
  <c r="P19" i="9"/>
  <c r="P11" i="9"/>
  <c r="O7" i="9"/>
  <c r="P66" i="9"/>
  <c r="P26" i="9"/>
  <c r="P58" i="9"/>
  <c r="P50" i="9"/>
  <c r="P42" i="9"/>
  <c r="P34" i="9"/>
  <c r="P18" i="9"/>
  <c r="P10" i="9"/>
  <c r="P65" i="9"/>
  <c r="P57" i="9"/>
  <c r="P49" i="9"/>
  <c r="P41" i="9"/>
  <c r="P33" i="9"/>
  <c r="P25" i="9"/>
  <c r="P17" i="9"/>
  <c r="P68" i="9"/>
  <c r="P60" i="9"/>
  <c r="P52" i="9"/>
  <c r="P44" i="9"/>
  <c r="P36" i="9"/>
  <c r="P28" i="9"/>
  <c r="P20" i="9"/>
  <c r="P12" i="9"/>
  <c r="A1" i="5"/>
  <c r="A1" i="3"/>
  <c r="B1" i="2" a="1"/>
  <c r="TMH1" i="2" s="1"/>
  <c r="TMH1" i="10" s="1"/>
  <c r="P7" i="9" l="1"/>
  <c r="P9" i="9"/>
  <c r="XAT1" i="2"/>
  <c r="XAT1" i="10" s="1"/>
  <c r="XDZ1" i="2"/>
  <c r="XDZ1" i="10" s="1"/>
  <c r="WYH1" i="2"/>
  <c r="WYH1" i="10" s="1"/>
  <c r="XEU1" i="2"/>
  <c r="XEU1" i="10" s="1"/>
  <c r="XDF1" i="2"/>
  <c r="XDF1" i="10" s="1"/>
  <c r="WZW1" i="2"/>
  <c r="WZW1" i="10" s="1"/>
  <c r="XCI1" i="2"/>
  <c r="XCI1" i="10" s="1"/>
  <c r="XBN1" i="2"/>
  <c r="XBN1" i="10" s="1"/>
  <c r="WTJ1" i="2"/>
  <c r="WTJ1" i="10" s="1"/>
  <c r="XFB1" i="2"/>
  <c r="XFB1" i="10" s="1"/>
  <c r="XEE1" i="2"/>
  <c r="XEE1" i="10" s="1"/>
  <c r="XDJ1" i="2"/>
  <c r="XDJ1" i="10" s="1"/>
  <c r="XCP1" i="2"/>
  <c r="XCP1" i="10" s="1"/>
  <c r="XBS1" i="2"/>
  <c r="XBS1" i="10" s="1"/>
  <c r="XAX1" i="2"/>
  <c r="XAX1" i="10" s="1"/>
  <c r="XAD1" i="2"/>
  <c r="XAD1" i="10" s="1"/>
  <c r="WZG1" i="2"/>
  <c r="WZG1" i="10" s="1"/>
  <c r="WYL1" i="2"/>
  <c r="WYL1" i="10" s="1"/>
  <c r="WXR1" i="2"/>
  <c r="WXR1" i="10" s="1"/>
  <c r="WWU1" i="2"/>
  <c r="WWU1" i="10" s="1"/>
  <c r="WVZ1" i="2"/>
  <c r="WVZ1" i="10" s="1"/>
  <c r="WVF1" i="2"/>
  <c r="WVF1" i="10" s="1"/>
  <c r="WUI1" i="2"/>
  <c r="WUI1" i="10" s="1"/>
  <c r="WTN1" i="2"/>
  <c r="WTN1" i="10" s="1"/>
  <c r="WST1" i="2"/>
  <c r="WST1" i="10" s="1"/>
  <c r="WQY1" i="2"/>
  <c r="WQY1" i="10" s="1"/>
  <c r="WPK1" i="2"/>
  <c r="WPK1" i="10" s="1"/>
  <c r="WNV1" i="2"/>
  <c r="WNV1" i="10" s="1"/>
  <c r="WMA1" i="2"/>
  <c r="WMA1" i="10" s="1"/>
  <c r="WKM1" i="2"/>
  <c r="WKM1" i="10" s="1"/>
  <c r="WIX1" i="2"/>
  <c r="WIX1" i="10" s="1"/>
  <c r="WHC1" i="2"/>
  <c r="WHC1" i="10" s="1"/>
  <c r="WFO1" i="2"/>
  <c r="WFO1" i="10" s="1"/>
  <c r="WDZ1" i="2"/>
  <c r="WDZ1" i="10" s="1"/>
  <c r="WCE1" i="2"/>
  <c r="WCE1" i="10" s="1"/>
  <c r="WAQ1" i="2"/>
  <c r="WAQ1" i="10" s="1"/>
  <c r="VZB1" i="2"/>
  <c r="VZB1" i="10" s="1"/>
  <c r="VXG1" i="2"/>
  <c r="VXG1" i="10" s="1"/>
  <c r="VVS1" i="2"/>
  <c r="VVS1" i="10" s="1"/>
  <c r="VTR1" i="2"/>
  <c r="VTR1" i="10" s="1"/>
  <c r="VPK1" i="2"/>
  <c r="VPK1" i="10" s="1"/>
  <c r="VKM1" i="2"/>
  <c r="VKM1" i="10" s="1"/>
  <c r="VFO1" i="2"/>
  <c r="VFO1" i="10" s="1"/>
  <c r="VAQ1" i="2"/>
  <c r="VAQ1" i="10" s="1"/>
  <c r="UVS1" i="2"/>
  <c r="UVS1" i="10" s="1"/>
  <c r="UQU1" i="2"/>
  <c r="UQU1" i="10" s="1"/>
  <c r="ULW1" i="2"/>
  <c r="ULW1" i="10" s="1"/>
  <c r="UGY1" i="2"/>
  <c r="UGY1" i="10" s="1"/>
  <c r="UCA1" i="2"/>
  <c r="UCA1" i="10" s="1"/>
  <c r="TXC1" i="2"/>
  <c r="TXC1" i="10" s="1"/>
  <c r="TPZ1" i="2"/>
  <c r="TPZ1" i="10" s="1"/>
  <c r="XEX1" i="2"/>
  <c r="XEX1" i="10" s="1"/>
  <c r="XED1" i="2"/>
  <c r="XED1" i="10" s="1"/>
  <c r="XDG1" i="2"/>
  <c r="XDG1" i="10" s="1"/>
  <c r="XCL1" i="2"/>
  <c r="XCL1" i="10" s="1"/>
  <c r="XBR1" i="2"/>
  <c r="XBR1" i="10" s="1"/>
  <c r="XAU1" i="2"/>
  <c r="XAU1" i="10" s="1"/>
  <c r="WZZ1" i="2"/>
  <c r="WZZ1" i="10" s="1"/>
  <c r="WZF1" i="2"/>
  <c r="WZF1" i="10" s="1"/>
  <c r="WYI1" i="2"/>
  <c r="WYI1" i="10" s="1"/>
  <c r="WXN1" i="2"/>
  <c r="WXN1" i="10" s="1"/>
  <c r="WWT1" i="2"/>
  <c r="WWT1" i="10" s="1"/>
  <c r="WVW1" i="2"/>
  <c r="WVW1" i="10" s="1"/>
  <c r="WVB1" i="2"/>
  <c r="WVB1" i="10" s="1"/>
  <c r="WUH1" i="2"/>
  <c r="WUH1" i="10" s="1"/>
  <c r="WTK1" i="2"/>
  <c r="WTK1" i="10" s="1"/>
  <c r="WSM1" i="2"/>
  <c r="WSM1" i="10" s="1"/>
  <c r="WQX1" i="2"/>
  <c r="WQX1" i="10" s="1"/>
  <c r="WPC1" i="2"/>
  <c r="WPC1" i="10" s="1"/>
  <c r="WNO1" i="2"/>
  <c r="WNO1" i="10" s="1"/>
  <c r="WLZ1" i="2"/>
  <c r="WLZ1" i="10" s="1"/>
  <c r="WKE1" i="2"/>
  <c r="WKE1" i="10" s="1"/>
  <c r="WIQ1" i="2"/>
  <c r="WIQ1" i="10" s="1"/>
  <c r="WHB1" i="2"/>
  <c r="WHB1" i="10" s="1"/>
  <c r="WFG1" i="2"/>
  <c r="WFG1" i="10" s="1"/>
  <c r="WDS1" i="2"/>
  <c r="WDS1" i="10" s="1"/>
  <c r="WCD1" i="2"/>
  <c r="WCD1" i="10" s="1"/>
  <c r="WAI1" i="2"/>
  <c r="WAI1" i="10" s="1"/>
  <c r="VYU1" i="2"/>
  <c r="VYU1" i="10" s="1"/>
  <c r="VXF1" i="2"/>
  <c r="VXF1" i="10" s="1"/>
  <c r="VVK1" i="2"/>
  <c r="VVK1" i="10" s="1"/>
  <c r="VTC1" i="2"/>
  <c r="VTC1" i="10" s="1"/>
  <c r="VOU1" i="2"/>
  <c r="VOU1" i="10" s="1"/>
  <c r="VJW1" i="2"/>
  <c r="VJW1" i="10" s="1"/>
  <c r="VEY1" i="2"/>
  <c r="VEY1" i="10" s="1"/>
  <c r="VAA1" i="2"/>
  <c r="VAA1" i="10" s="1"/>
  <c r="UVC1" i="2"/>
  <c r="UVC1" i="10" s="1"/>
  <c r="UQE1" i="2"/>
  <c r="UQE1" i="10" s="1"/>
  <c r="ULG1" i="2"/>
  <c r="ULG1" i="10" s="1"/>
  <c r="UGI1" i="2"/>
  <c r="UGI1" i="10" s="1"/>
  <c r="UBK1" i="2"/>
  <c r="UBK1" i="10" s="1"/>
  <c r="TWM1" i="2"/>
  <c r="TWM1" i="10" s="1"/>
  <c r="TNN1" i="2"/>
  <c r="TNN1" i="10" s="1"/>
  <c r="WVV1" i="2"/>
  <c r="WVV1" i="10" s="1"/>
  <c r="WSE1" i="2"/>
  <c r="WSE1" i="10" s="1"/>
  <c r="WNG1" i="2"/>
  <c r="WNG1" i="10" s="1"/>
  <c r="WII1" i="2"/>
  <c r="WII1" i="10" s="1"/>
  <c r="WDK1" i="2"/>
  <c r="WDK1" i="10" s="1"/>
  <c r="VYM1" i="2"/>
  <c r="VYM1" i="10" s="1"/>
  <c r="VVJ1" i="2"/>
  <c r="VVJ1" i="10" s="1"/>
  <c r="VOE1" i="2"/>
  <c r="VOE1" i="10" s="1"/>
  <c r="UZK1" i="2"/>
  <c r="UZK1" i="10" s="1"/>
  <c r="UFS1" i="2"/>
  <c r="UFS1" i="10" s="1"/>
  <c r="TLB1" i="2"/>
  <c r="TLB1" i="10" s="1"/>
  <c r="XET1" i="2"/>
  <c r="XET1" i="10" s="1"/>
  <c r="XBK1" i="2"/>
  <c r="XBK1" i="10" s="1"/>
  <c r="WZV1" i="2"/>
  <c r="WZV1" i="10" s="1"/>
  <c r="WXJ1" i="2"/>
  <c r="WXJ1" i="10" s="1"/>
  <c r="WUX1" i="2"/>
  <c r="WUX1" i="10" s="1"/>
  <c r="WQI1" i="2"/>
  <c r="WQI1" i="10" s="1"/>
  <c r="WLK1" i="2"/>
  <c r="WLK1" i="10" s="1"/>
  <c r="WIH1" i="2"/>
  <c r="WIH1" i="10" s="1"/>
  <c r="WDJ1" i="2"/>
  <c r="WDJ1" i="10" s="1"/>
  <c r="VYL1" i="2"/>
  <c r="VYL1" i="10" s="1"/>
  <c r="VSL1" i="2"/>
  <c r="VSL1" i="10" s="1"/>
  <c r="UYU1" i="2"/>
  <c r="UYU1" i="10" s="1"/>
  <c r="TVG1" i="2"/>
  <c r="TVG1" i="10" s="1"/>
  <c r="XEP1" i="2"/>
  <c r="XEP1" i="10" s="1"/>
  <c r="XDV1" i="2"/>
  <c r="XDV1" i="10" s="1"/>
  <c r="XCY1" i="2"/>
  <c r="XCY1" i="10" s="1"/>
  <c r="XCD1" i="2"/>
  <c r="XCD1" i="10" s="1"/>
  <c r="XBJ1" i="2"/>
  <c r="XBJ1" i="10" s="1"/>
  <c r="XAM1" i="2"/>
  <c r="XAM1" i="10" s="1"/>
  <c r="WZR1" i="2"/>
  <c r="WZR1" i="10" s="1"/>
  <c r="WYX1" i="2"/>
  <c r="WYX1" i="10" s="1"/>
  <c r="WYA1" i="2"/>
  <c r="WYA1" i="10" s="1"/>
  <c r="WXF1" i="2"/>
  <c r="WXF1" i="10" s="1"/>
  <c r="WWL1" i="2"/>
  <c r="WWL1" i="10" s="1"/>
  <c r="WVO1" i="2"/>
  <c r="WVO1" i="10" s="1"/>
  <c r="WUT1" i="2"/>
  <c r="WUT1" i="10" s="1"/>
  <c r="WTZ1" i="2"/>
  <c r="WTZ1" i="10" s="1"/>
  <c r="WTC1" i="2"/>
  <c r="WTC1" i="10" s="1"/>
  <c r="WRW1" i="2"/>
  <c r="WRW1" i="10" s="1"/>
  <c r="WQH1" i="2"/>
  <c r="WQH1" i="10" s="1"/>
  <c r="WOM1" i="2"/>
  <c r="WOM1" i="10" s="1"/>
  <c r="WMY1" i="2"/>
  <c r="WMY1" i="10" s="1"/>
  <c r="WLJ1" i="2"/>
  <c r="WLJ1" i="10" s="1"/>
  <c r="WJO1" i="2"/>
  <c r="WJO1" i="10" s="1"/>
  <c r="WIA1" i="2"/>
  <c r="WIA1" i="10" s="1"/>
  <c r="WGL1" i="2"/>
  <c r="WGL1" i="10" s="1"/>
  <c r="WEQ1" i="2"/>
  <c r="WEQ1" i="10" s="1"/>
  <c r="WDC1" i="2"/>
  <c r="WDC1" i="10" s="1"/>
  <c r="WBN1" i="2"/>
  <c r="WBN1" i="10" s="1"/>
  <c r="VZS1" i="2"/>
  <c r="VZS1" i="10" s="1"/>
  <c r="VYE1" i="2"/>
  <c r="VYE1" i="10" s="1"/>
  <c r="VWP1" i="2"/>
  <c r="VWP1" i="10" s="1"/>
  <c r="VUU1" i="2"/>
  <c r="VUU1" i="10" s="1"/>
  <c r="VRW1" i="2"/>
  <c r="VRW1" i="10" s="1"/>
  <c r="VMY1" i="2"/>
  <c r="VMY1" i="10" s="1"/>
  <c r="VIA1" i="2"/>
  <c r="VIA1" i="10" s="1"/>
  <c r="VDC1" i="2"/>
  <c r="VDC1" i="10" s="1"/>
  <c r="UYE1" i="2"/>
  <c r="UYE1" i="10" s="1"/>
  <c r="UTG1" i="2"/>
  <c r="UTG1" i="10" s="1"/>
  <c r="UOI1" i="2"/>
  <c r="UOI1" i="10" s="1"/>
  <c r="UJK1" i="2"/>
  <c r="UJK1" i="10" s="1"/>
  <c r="UEM1" i="2"/>
  <c r="UEM1" i="10" s="1"/>
  <c r="TZO1" i="2"/>
  <c r="TZO1" i="10" s="1"/>
  <c r="TUQ1" i="2"/>
  <c r="TUQ1" i="10" s="1"/>
  <c r="WXK1" i="2"/>
  <c r="WXK1" i="10" s="1"/>
  <c r="WUY1" i="2"/>
  <c r="WUY1" i="10" s="1"/>
  <c r="WQQ1" i="2"/>
  <c r="WQQ1" i="10" s="1"/>
  <c r="WLS1" i="2"/>
  <c r="WLS1" i="10" s="1"/>
  <c r="WGU1" i="2"/>
  <c r="WGU1" i="10" s="1"/>
  <c r="WAH1" i="2"/>
  <c r="WAH1" i="10" s="1"/>
  <c r="VSM1" i="2"/>
  <c r="VSM1" i="10" s="1"/>
  <c r="VEI1" i="2"/>
  <c r="VEI1" i="10" s="1"/>
  <c r="UKQ1" i="2"/>
  <c r="UKQ1" i="10" s="1"/>
  <c r="TVW1" i="2"/>
  <c r="TVW1" i="10" s="1"/>
  <c r="XDB1" i="2"/>
  <c r="XDB1" i="10" s="1"/>
  <c r="WYY1" i="2"/>
  <c r="WYY1" i="10" s="1"/>
  <c r="WVR1" i="2"/>
  <c r="WVR1" i="10" s="1"/>
  <c r="WTF1" i="2"/>
  <c r="WTF1" i="10" s="1"/>
  <c r="WOU1" i="2"/>
  <c r="WOU1" i="10" s="1"/>
  <c r="WGM1" i="2"/>
  <c r="WGM1" i="10" s="1"/>
  <c r="WAA1" i="2"/>
  <c r="WAA1" i="10" s="1"/>
  <c r="VVC1" i="2"/>
  <c r="VVC1" i="10" s="1"/>
  <c r="VIQ1" i="2"/>
  <c r="VIQ1" i="10" s="1"/>
  <c r="UTW1" i="2"/>
  <c r="UTW1" i="10" s="1"/>
  <c r="UAE1" i="2"/>
  <c r="UAE1" i="10" s="1"/>
  <c r="XEM1" i="2"/>
  <c r="XEM1" i="10" s="1"/>
  <c r="XDR1" i="2"/>
  <c r="XDR1" i="10" s="1"/>
  <c r="XCX1" i="2"/>
  <c r="XCX1" i="10" s="1"/>
  <c r="XCA1" i="2"/>
  <c r="XCA1" i="10" s="1"/>
  <c r="XBF1" i="2"/>
  <c r="XBF1" i="10" s="1"/>
  <c r="XAL1" i="2"/>
  <c r="XAL1" i="10" s="1"/>
  <c r="WZO1" i="2"/>
  <c r="WZO1" i="10" s="1"/>
  <c r="WYT1" i="2"/>
  <c r="WYT1" i="10" s="1"/>
  <c r="WXZ1" i="2"/>
  <c r="WXZ1" i="10" s="1"/>
  <c r="WXC1" i="2"/>
  <c r="WXC1" i="10" s="1"/>
  <c r="WWH1" i="2"/>
  <c r="WWH1" i="10" s="1"/>
  <c r="WVN1" i="2"/>
  <c r="WVN1" i="10" s="1"/>
  <c r="WUQ1" i="2"/>
  <c r="WUQ1" i="10" s="1"/>
  <c r="WTV1" i="2"/>
  <c r="WTV1" i="10" s="1"/>
  <c r="WTB1" i="2"/>
  <c r="WTB1" i="10" s="1"/>
  <c r="WRO1" i="2"/>
  <c r="WRO1" i="10" s="1"/>
  <c r="WQA1" i="2"/>
  <c r="WQA1" i="10" s="1"/>
  <c r="WOL1" i="2"/>
  <c r="WOL1" i="10" s="1"/>
  <c r="WMQ1" i="2"/>
  <c r="WMQ1" i="10" s="1"/>
  <c r="WLC1" i="2"/>
  <c r="WLC1" i="10" s="1"/>
  <c r="WJN1" i="2"/>
  <c r="WJN1" i="10" s="1"/>
  <c r="WHS1" i="2"/>
  <c r="WHS1" i="10" s="1"/>
  <c r="WGE1" i="2"/>
  <c r="WGE1" i="10" s="1"/>
  <c r="WEP1" i="2"/>
  <c r="WEP1" i="10" s="1"/>
  <c r="WCU1" i="2"/>
  <c r="WCU1" i="10" s="1"/>
  <c r="WBG1" i="2"/>
  <c r="WBG1" i="10" s="1"/>
  <c r="VZR1" i="2"/>
  <c r="VZR1" i="10" s="1"/>
  <c r="VXW1" i="2"/>
  <c r="VXW1" i="10" s="1"/>
  <c r="VWI1" i="2"/>
  <c r="VWI1" i="10" s="1"/>
  <c r="VUT1" i="2"/>
  <c r="VUT1" i="10" s="1"/>
  <c r="VRG1" i="2"/>
  <c r="VRG1" i="10" s="1"/>
  <c r="VMI1" i="2"/>
  <c r="VMI1" i="10" s="1"/>
  <c r="VHK1" i="2"/>
  <c r="VHK1" i="10" s="1"/>
  <c r="VCM1" i="2"/>
  <c r="VCM1" i="10" s="1"/>
  <c r="UXO1" i="2"/>
  <c r="UXO1" i="10" s="1"/>
  <c r="USQ1" i="2"/>
  <c r="USQ1" i="10" s="1"/>
  <c r="UNS1" i="2"/>
  <c r="UNS1" i="10" s="1"/>
  <c r="UIU1" i="2"/>
  <c r="UIU1" i="10" s="1"/>
  <c r="UDW1" i="2"/>
  <c r="UDW1" i="10" s="1"/>
  <c r="TYY1" i="2"/>
  <c r="TYY1" i="10" s="1"/>
  <c r="TTZ1" i="2"/>
  <c r="TTZ1" i="10" s="1"/>
  <c r="UPO1" i="2"/>
  <c r="UPO1" i="10" s="1"/>
  <c r="UKA1" i="2"/>
  <c r="UKA1" i="10" s="1"/>
  <c r="XEL1" i="2"/>
  <c r="XEL1" i="10" s="1"/>
  <c r="XDO1" i="2"/>
  <c r="XDO1" i="10" s="1"/>
  <c r="XCT1" i="2"/>
  <c r="XCT1" i="10" s="1"/>
  <c r="XBZ1" i="2"/>
  <c r="XBZ1" i="10" s="1"/>
  <c r="XBC1" i="2"/>
  <c r="XBC1" i="10" s="1"/>
  <c r="XAH1" i="2"/>
  <c r="XAH1" i="10" s="1"/>
  <c r="WZN1" i="2"/>
  <c r="WZN1" i="10" s="1"/>
  <c r="WYQ1" i="2"/>
  <c r="WYQ1" i="10" s="1"/>
  <c r="WXV1" i="2"/>
  <c r="WXV1" i="10" s="1"/>
  <c r="WXB1" i="2"/>
  <c r="WXB1" i="10" s="1"/>
  <c r="WWE1" i="2"/>
  <c r="WWE1" i="10" s="1"/>
  <c r="WVJ1" i="2"/>
  <c r="WVJ1" i="10" s="1"/>
  <c r="WUP1" i="2"/>
  <c r="WUP1" i="10" s="1"/>
  <c r="WTS1" i="2"/>
  <c r="WTS1" i="10" s="1"/>
  <c r="WSX1" i="2"/>
  <c r="WSX1" i="10" s="1"/>
  <c r="WRN1" i="2"/>
  <c r="WRN1" i="10" s="1"/>
  <c r="WPS1" i="2"/>
  <c r="WPS1" i="10" s="1"/>
  <c r="WOE1" i="2"/>
  <c r="WOE1" i="10" s="1"/>
  <c r="WMP1" i="2"/>
  <c r="WMP1" i="10" s="1"/>
  <c r="WKU1" i="2"/>
  <c r="WKU1" i="10" s="1"/>
  <c r="WJG1" i="2"/>
  <c r="WJG1" i="10" s="1"/>
  <c r="WHR1" i="2"/>
  <c r="WHR1" i="10" s="1"/>
  <c r="WFW1" i="2"/>
  <c r="WFW1" i="10" s="1"/>
  <c r="WEI1" i="2"/>
  <c r="WEI1" i="10" s="1"/>
  <c r="WCT1" i="2"/>
  <c r="WCT1" i="10" s="1"/>
  <c r="WAY1" i="2"/>
  <c r="WAY1" i="10" s="1"/>
  <c r="VZK1" i="2"/>
  <c r="VZK1" i="10" s="1"/>
  <c r="VXV1" i="2"/>
  <c r="VXV1" i="10" s="1"/>
  <c r="VWA1" i="2"/>
  <c r="VWA1" i="10" s="1"/>
  <c r="VUI1" i="2"/>
  <c r="VUI1" i="10" s="1"/>
  <c r="VQQ1" i="2"/>
  <c r="VQQ1" i="10" s="1"/>
  <c r="VLS1" i="2"/>
  <c r="VLS1" i="10" s="1"/>
  <c r="VGU1" i="2"/>
  <c r="VGU1" i="10" s="1"/>
  <c r="VBW1" i="2"/>
  <c r="VBW1" i="10" s="1"/>
  <c r="UWY1" i="2"/>
  <c r="UWY1" i="10" s="1"/>
  <c r="USA1" i="2"/>
  <c r="USA1" i="10" s="1"/>
  <c r="UNC1" i="2"/>
  <c r="UNC1" i="10" s="1"/>
  <c r="UIE1" i="2"/>
  <c r="UIE1" i="10" s="1"/>
  <c r="UDG1" i="2"/>
  <c r="UDG1" i="10" s="1"/>
  <c r="TYI1" i="2"/>
  <c r="TYI1" i="10" s="1"/>
  <c r="TST1" i="2"/>
  <c r="TST1" i="10" s="1"/>
  <c r="WZB1" i="2"/>
  <c r="WZB1" i="10" s="1"/>
  <c r="WWP1" i="2"/>
  <c r="WWP1" i="10" s="1"/>
  <c r="WUD1" i="2"/>
  <c r="WUD1" i="10" s="1"/>
  <c r="WPB1" i="2"/>
  <c r="WPB1" i="10" s="1"/>
  <c r="WKD1" i="2"/>
  <c r="WKD1" i="10" s="1"/>
  <c r="WFF1" i="2"/>
  <c r="WFF1" i="10" s="1"/>
  <c r="WBW1" i="2"/>
  <c r="WBW1" i="10" s="1"/>
  <c r="VWY1" i="2"/>
  <c r="VWY1" i="10" s="1"/>
  <c r="VJG1" i="2"/>
  <c r="VJG1" i="10" s="1"/>
  <c r="UUM1" i="2"/>
  <c r="UUM1" i="10" s="1"/>
  <c r="UAU1" i="2"/>
  <c r="UAU1" i="10" s="1"/>
  <c r="XDW1" i="2"/>
  <c r="XDW1" i="10" s="1"/>
  <c r="XCH1" i="2"/>
  <c r="XCH1" i="10" s="1"/>
  <c r="XAP1" i="2"/>
  <c r="XAP1" i="10" s="1"/>
  <c r="WYD1" i="2"/>
  <c r="WYD1" i="10" s="1"/>
  <c r="WWM1" i="2"/>
  <c r="WWM1" i="10" s="1"/>
  <c r="WUA1" i="2"/>
  <c r="WUA1" i="10" s="1"/>
  <c r="WSD1" i="2"/>
  <c r="WSD1" i="10" s="1"/>
  <c r="WNF1" i="2"/>
  <c r="WNF1" i="10" s="1"/>
  <c r="WJW1" i="2"/>
  <c r="WJW1" i="10" s="1"/>
  <c r="WEY1" i="2"/>
  <c r="WEY1" i="10" s="1"/>
  <c r="WBO1" i="2"/>
  <c r="WBO1" i="10" s="1"/>
  <c r="VWQ1" i="2"/>
  <c r="VWQ1" i="10" s="1"/>
  <c r="VNO1" i="2"/>
  <c r="VNO1" i="10" s="1"/>
  <c r="VDS1" i="2"/>
  <c r="VDS1" i="10" s="1"/>
  <c r="UOY1" i="2"/>
  <c r="UOY1" i="10" s="1"/>
  <c r="UFC1" i="2"/>
  <c r="UFC1" i="10" s="1"/>
  <c r="XFC1" i="2"/>
  <c r="XFC1" i="10" s="1"/>
  <c r="XEH1" i="2"/>
  <c r="XEH1" i="10" s="1"/>
  <c r="XDN1" i="2"/>
  <c r="XDN1" i="10" s="1"/>
  <c r="XCQ1" i="2"/>
  <c r="XCQ1" i="10" s="1"/>
  <c r="XBV1" i="2"/>
  <c r="XBV1" i="10" s="1"/>
  <c r="XBB1" i="2"/>
  <c r="XBB1" i="10" s="1"/>
  <c r="XAE1" i="2"/>
  <c r="XAE1" i="10" s="1"/>
  <c r="WZJ1" i="2"/>
  <c r="WZJ1" i="10" s="1"/>
  <c r="WYP1" i="2"/>
  <c r="WYP1" i="10" s="1"/>
  <c r="WXS1" i="2"/>
  <c r="WXS1" i="10" s="1"/>
  <c r="WWX1" i="2"/>
  <c r="WWX1" i="10" s="1"/>
  <c r="WWD1" i="2"/>
  <c r="WWD1" i="10" s="1"/>
  <c r="WVG1" i="2"/>
  <c r="WVG1" i="10" s="1"/>
  <c r="WUL1" i="2"/>
  <c r="WUL1" i="10" s="1"/>
  <c r="WTR1" i="2"/>
  <c r="WTR1" i="10" s="1"/>
  <c r="WSU1" i="2"/>
  <c r="WSU1" i="10" s="1"/>
  <c r="WRG1" i="2"/>
  <c r="WRG1" i="10" s="1"/>
  <c r="WPR1" i="2"/>
  <c r="WPR1" i="10" s="1"/>
  <c r="WNW1" i="2"/>
  <c r="WNW1" i="10" s="1"/>
  <c r="WMI1" i="2"/>
  <c r="WMI1" i="10" s="1"/>
  <c r="WKT1" i="2"/>
  <c r="WKT1" i="10" s="1"/>
  <c r="WIY1" i="2"/>
  <c r="WIY1" i="10" s="1"/>
  <c r="WHK1" i="2"/>
  <c r="WHK1" i="10" s="1"/>
  <c r="WFV1" i="2"/>
  <c r="WFV1" i="10" s="1"/>
  <c r="WEA1" i="2"/>
  <c r="WEA1" i="10" s="1"/>
  <c r="WCM1" i="2"/>
  <c r="WCM1" i="10" s="1"/>
  <c r="WAX1" i="2"/>
  <c r="WAX1" i="10" s="1"/>
  <c r="VZC1" i="2"/>
  <c r="VZC1" i="10" s="1"/>
  <c r="VXO1" i="2"/>
  <c r="VXO1" i="10" s="1"/>
  <c r="VVZ1" i="2"/>
  <c r="VVZ1" i="10" s="1"/>
  <c r="VTS1" i="2"/>
  <c r="VTS1" i="10" s="1"/>
  <c r="VQA1" i="2"/>
  <c r="VQA1" i="10" s="1"/>
  <c r="VLC1" i="2"/>
  <c r="VLC1" i="10" s="1"/>
  <c r="VGE1" i="2"/>
  <c r="VGE1" i="10" s="1"/>
  <c r="VBG1" i="2"/>
  <c r="VBG1" i="10" s="1"/>
  <c r="UWI1" i="2"/>
  <c r="UWI1" i="10" s="1"/>
  <c r="URK1" i="2"/>
  <c r="URK1" i="10" s="1"/>
  <c r="UMM1" i="2"/>
  <c r="UMM1" i="10" s="1"/>
  <c r="UHO1" i="2"/>
  <c r="UHO1" i="10" s="1"/>
  <c r="UCQ1" i="2"/>
  <c r="UCQ1" i="10" s="1"/>
  <c r="TXS1" i="2"/>
  <c r="TXS1" i="10" s="1"/>
  <c r="TRN1" i="2"/>
  <c r="TRN1" i="10" s="1"/>
  <c r="VRF1" i="2"/>
  <c r="VRF1" i="10" s="1"/>
  <c r="VOT1" i="2"/>
  <c r="VOT1" i="10" s="1"/>
  <c r="VMH1" i="2"/>
  <c r="VMH1" i="10" s="1"/>
  <c r="VJV1" i="2"/>
  <c r="VJV1" i="10" s="1"/>
  <c r="VHJ1" i="2"/>
  <c r="VHJ1" i="10" s="1"/>
  <c r="VEX1" i="2"/>
  <c r="VEX1" i="10" s="1"/>
  <c r="VCL1" i="2"/>
  <c r="VCL1" i="10" s="1"/>
  <c r="UZZ1" i="2"/>
  <c r="UZZ1" i="10" s="1"/>
  <c r="UXN1" i="2"/>
  <c r="UXN1" i="10" s="1"/>
  <c r="UVB1" i="2"/>
  <c r="UVB1" i="10" s="1"/>
  <c r="USP1" i="2"/>
  <c r="USP1" i="10" s="1"/>
  <c r="UQD1" i="2"/>
  <c r="UQD1" i="10" s="1"/>
  <c r="UNR1" i="2"/>
  <c r="UNR1" i="10" s="1"/>
  <c r="ULF1" i="2"/>
  <c r="ULF1" i="10" s="1"/>
  <c r="UIT1" i="2"/>
  <c r="UIT1" i="10" s="1"/>
  <c r="UGH1" i="2"/>
  <c r="UGH1" i="10" s="1"/>
  <c r="UDV1" i="2"/>
  <c r="UDV1" i="10" s="1"/>
  <c r="UBJ1" i="2"/>
  <c r="UBJ1" i="10" s="1"/>
  <c r="TYX1" i="2"/>
  <c r="TYX1" i="10" s="1"/>
  <c r="TWL1" i="2"/>
  <c r="TWL1" i="10" s="1"/>
  <c r="TTR1" i="2"/>
  <c r="TTR1" i="10" s="1"/>
  <c r="TMX1" i="2"/>
  <c r="TMX1" i="10" s="1"/>
  <c r="XEY1" i="2"/>
  <c r="XEY1" i="10" s="1"/>
  <c r="XEI1" i="2"/>
  <c r="XEI1" i="10" s="1"/>
  <c r="XDS1" i="2"/>
  <c r="XDS1" i="10" s="1"/>
  <c r="XDC1" i="2"/>
  <c r="XDC1" i="10" s="1"/>
  <c r="XCM1" i="2"/>
  <c r="XCM1" i="10" s="1"/>
  <c r="XBW1" i="2"/>
  <c r="XBW1" i="10" s="1"/>
  <c r="XBG1" i="2"/>
  <c r="XBG1" i="10" s="1"/>
  <c r="XAQ1" i="2"/>
  <c r="XAQ1" i="10" s="1"/>
  <c r="XAA1" i="2"/>
  <c r="XAA1" i="10" s="1"/>
  <c r="WZK1" i="2"/>
  <c r="WZK1" i="10" s="1"/>
  <c r="WYU1" i="2"/>
  <c r="WYU1" i="10" s="1"/>
  <c r="WYE1" i="2"/>
  <c r="WYE1" i="10" s="1"/>
  <c r="WXO1" i="2"/>
  <c r="WXO1" i="10" s="1"/>
  <c r="WWY1" i="2"/>
  <c r="WWY1" i="10" s="1"/>
  <c r="WWI1" i="2"/>
  <c r="WWI1" i="10" s="1"/>
  <c r="WVS1" i="2"/>
  <c r="WVS1" i="10" s="1"/>
  <c r="WVC1" i="2"/>
  <c r="WVC1" i="10" s="1"/>
  <c r="WUM1" i="2"/>
  <c r="WUM1" i="10" s="1"/>
  <c r="WTW1" i="2"/>
  <c r="WTW1" i="10" s="1"/>
  <c r="WTG1" i="2"/>
  <c r="WTG1" i="10" s="1"/>
  <c r="WSQ1" i="2"/>
  <c r="WSQ1" i="10" s="1"/>
  <c r="WRK1" i="2"/>
  <c r="WRK1" i="10" s="1"/>
  <c r="WQE1" i="2"/>
  <c r="WQE1" i="10" s="1"/>
  <c r="WOY1" i="2"/>
  <c r="WOY1" i="10" s="1"/>
  <c r="WNS1" i="2"/>
  <c r="WNS1" i="10" s="1"/>
  <c r="WMM1" i="2"/>
  <c r="WMM1" i="10" s="1"/>
  <c r="WLG1" i="2"/>
  <c r="WLG1" i="10" s="1"/>
  <c r="WKA1" i="2"/>
  <c r="WKA1" i="10" s="1"/>
  <c r="WIU1" i="2"/>
  <c r="WIU1" i="10" s="1"/>
  <c r="WHO1" i="2"/>
  <c r="WHO1" i="10" s="1"/>
  <c r="WGI1" i="2"/>
  <c r="WGI1" i="10" s="1"/>
  <c r="WFC1" i="2"/>
  <c r="WFC1" i="10" s="1"/>
  <c r="WDW1" i="2"/>
  <c r="WDW1" i="10" s="1"/>
  <c r="WCQ1" i="2"/>
  <c r="WCQ1" i="10" s="1"/>
  <c r="WBK1" i="2"/>
  <c r="WBK1" i="10" s="1"/>
  <c r="WAE1" i="2"/>
  <c r="WAE1" i="10" s="1"/>
  <c r="VYY1" i="2"/>
  <c r="VYY1" i="10" s="1"/>
  <c r="VXS1" i="2"/>
  <c r="VXS1" i="10" s="1"/>
  <c r="VWM1" i="2"/>
  <c r="VWM1" i="10" s="1"/>
  <c r="VVG1" i="2"/>
  <c r="VVG1" i="10" s="1"/>
  <c r="VTK1" i="2"/>
  <c r="VTK1" i="10" s="1"/>
  <c r="VQY1" i="2"/>
  <c r="VQY1" i="10" s="1"/>
  <c r="VOM1" i="2"/>
  <c r="VOM1" i="10" s="1"/>
  <c r="VMA1" i="2"/>
  <c r="VMA1" i="10" s="1"/>
  <c r="VJO1" i="2"/>
  <c r="VJO1" i="10" s="1"/>
  <c r="VHC1" i="2"/>
  <c r="VHC1" i="10" s="1"/>
  <c r="VEQ1" i="2"/>
  <c r="VEQ1" i="10" s="1"/>
  <c r="VCE1" i="2"/>
  <c r="VCE1" i="10" s="1"/>
  <c r="UZS1" i="2"/>
  <c r="UZS1" i="10" s="1"/>
  <c r="UXG1" i="2"/>
  <c r="UXG1" i="10" s="1"/>
  <c r="UUU1" i="2"/>
  <c r="UUU1" i="10" s="1"/>
  <c r="USI1" i="2"/>
  <c r="USI1" i="10" s="1"/>
  <c r="UPW1" i="2"/>
  <c r="UPW1" i="10" s="1"/>
  <c r="UNK1" i="2"/>
  <c r="UNK1" i="10" s="1"/>
  <c r="UKY1" i="2"/>
  <c r="UKY1" i="10" s="1"/>
  <c r="UIM1" i="2"/>
  <c r="UIM1" i="10" s="1"/>
  <c r="UGA1" i="2"/>
  <c r="UGA1" i="10" s="1"/>
  <c r="UDO1" i="2"/>
  <c r="UDO1" i="10" s="1"/>
  <c r="UBC1" i="2"/>
  <c r="UBC1" i="10" s="1"/>
  <c r="TYQ1" i="2"/>
  <c r="TYQ1" i="10" s="1"/>
  <c r="TWE1" i="2"/>
  <c r="TWE1" i="10" s="1"/>
  <c r="TTJ1" i="2"/>
  <c r="TTJ1" i="10" s="1"/>
  <c r="JXU1" i="2"/>
  <c r="JXU1" i="10" s="1"/>
  <c r="TLR1" i="2"/>
  <c r="TLR1" i="10" s="1"/>
  <c r="TQP1" i="2"/>
  <c r="TQP1" i="10" s="1"/>
  <c r="TTB1" i="2"/>
  <c r="TTB1" i="10" s="1"/>
  <c r="TUX1" i="2"/>
  <c r="TUX1" i="10" s="1"/>
  <c r="TWD1" i="2"/>
  <c r="TWD1" i="10" s="1"/>
  <c r="TXJ1" i="2"/>
  <c r="TXJ1" i="10" s="1"/>
  <c r="TYP1" i="2"/>
  <c r="TYP1" i="10" s="1"/>
  <c r="TZV1" i="2"/>
  <c r="TZV1" i="10" s="1"/>
  <c r="UBB1" i="2"/>
  <c r="UBB1" i="10" s="1"/>
  <c r="UCH1" i="2"/>
  <c r="UCH1" i="10" s="1"/>
  <c r="UDN1" i="2"/>
  <c r="UDN1" i="10" s="1"/>
  <c r="UET1" i="2"/>
  <c r="UET1" i="10" s="1"/>
  <c r="UFZ1" i="2"/>
  <c r="UFZ1" i="10" s="1"/>
  <c r="UHF1" i="2"/>
  <c r="UHF1" i="10" s="1"/>
  <c r="UIL1" i="2"/>
  <c r="UIL1" i="10" s="1"/>
  <c r="UJR1" i="2"/>
  <c r="UJR1" i="10" s="1"/>
  <c r="UKX1" i="2"/>
  <c r="UKX1" i="10" s="1"/>
  <c r="UMD1" i="2"/>
  <c r="UMD1" i="10" s="1"/>
  <c r="UNJ1" i="2"/>
  <c r="UNJ1" i="10" s="1"/>
  <c r="UOP1" i="2"/>
  <c r="UOP1" i="10" s="1"/>
  <c r="UPV1" i="2"/>
  <c r="UPV1" i="10" s="1"/>
  <c r="URB1" i="2"/>
  <c r="URB1" i="10" s="1"/>
  <c r="USH1" i="2"/>
  <c r="USH1" i="10" s="1"/>
  <c r="UTN1" i="2"/>
  <c r="UTN1" i="10" s="1"/>
  <c r="UUT1" i="2"/>
  <c r="UUT1" i="10" s="1"/>
  <c r="UVZ1" i="2"/>
  <c r="UVZ1" i="10" s="1"/>
  <c r="UXF1" i="2"/>
  <c r="UXF1" i="10" s="1"/>
  <c r="UYL1" i="2"/>
  <c r="UYL1" i="10" s="1"/>
  <c r="UZR1" i="2"/>
  <c r="UZR1" i="10" s="1"/>
  <c r="VAX1" i="2"/>
  <c r="VAX1" i="10" s="1"/>
  <c r="VCD1" i="2"/>
  <c r="VCD1" i="10" s="1"/>
  <c r="VDJ1" i="2"/>
  <c r="VDJ1" i="10" s="1"/>
  <c r="VEP1" i="2"/>
  <c r="VEP1" i="10" s="1"/>
  <c r="VFV1" i="2"/>
  <c r="VFV1" i="10" s="1"/>
  <c r="VHB1" i="2"/>
  <c r="VHB1" i="10" s="1"/>
  <c r="VIH1" i="2"/>
  <c r="VIH1" i="10" s="1"/>
  <c r="VJN1" i="2"/>
  <c r="VJN1" i="10" s="1"/>
  <c r="VKT1" i="2"/>
  <c r="VKT1" i="10" s="1"/>
  <c r="VLZ1" i="2"/>
  <c r="VLZ1" i="10" s="1"/>
  <c r="VNF1" i="2"/>
  <c r="VNF1" i="10" s="1"/>
  <c r="VOL1" i="2"/>
  <c r="VOL1" i="10" s="1"/>
  <c r="VPR1" i="2"/>
  <c r="VPR1" i="10" s="1"/>
  <c r="VQX1" i="2"/>
  <c r="VQX1" i="10" s="1"/>
  <c r="VSD1" i="2"/>
  <c r="VSD1" i="10" s="1"/>
  <c r="VTJ1" i="2"/>
  <c r="VTJ1" i="10" s="1"/>
  <c r="VUP1" i="2"/>
  <c r="VUP1" i="10" s="1"/>
  <c r="VVF1" i="2"/>
  <c r="VVF1" i="10" s="1"/>
  <c r="VVV1" i="2"/>
  <c r="VVV1" i="10" s="1"/>
  <c r="VWL1" i="2"/>
  <c r="VWL1" i="10" s="1"/>
  <c r="VXB1" i="2"/>
  <c r="VXB1" i="10" s="1"/>
  <c r="VXR1" i="2"/>
  <c r="VXR1" i="10" s="1"/>
  <c r="VYH1" i="2"/>
  <c r="VYH1" i="10" s="1"/>
  <c r="VYX1" i="2"/>
  <c r="VYX1" i="10" s="1"/>
  <c r="VZN1" i="2"/>
  <c r="VZN1" i="10" s="1"/>
  <c r="WAD1" i="2"/>
  <c r="WAD1" i="10" s="1"/>
  <c r="WAT1" i="2"/>
  <c r="WAT1" i="10" s="1"/>
  <c r="WBJ1" i="2"/>
  <c r="WBJ1" i="10" s="1"/>
  <c r="WBZ1" i="2"/>
  <c r="WBZ1" i="10" s="1"/>
  <c r="WCP1" i="2"/>
  <c r="WCP1" i="10" s="1"/>
  <c r="WDF1" i="2"/>
  <c r="WDF1" i="10" s="1"/>
  <c r="WDV1" i="2"/>
  <c r="WDV1" i="10" s="1"/>
  <c r="WEL1" i="2"/>
  <c r="WEL1" i="10" s="1"/>
  <c r="WFB1" i="2"/>
  <c r="WFB1" i="10" s="1"/>
  <c r="WFR1" i="2"/>
  <c r="WFR1" i="10" s="1"/>
  <c r="WGH1" i="2"/>
  <c r="WGH1" i="10" s="1"/>
  <c r="WGX1" i="2"/>
  <c r="WGX1" i="10" s="1"/>
  <c r="WHN1" i="2"/>
  <c r="WHN1" i="10" s="1"/>
  <c r="WID1" i="2"/>
  <c r="WID1" i="10" s="1"/>
  <c r="WIT1" i="2"/>
  <c r="WIT1" i="10" s="1"/>
  <c r="WJJ1" i="2"/>
  <c r="WJJ1" i="10" s="1"/>
  <c r="WJZ1" i="2"/>
  <c r="WJZ1" i="10" s="1"/>
  <c r="WKP1" i="2"/>
  <c r="WKP1" i="10" s="1"/>
  <c r="WLF1" i="2"/>
  <c r="WLF1" i="10" s="1"/>
  <c r="WLV1" i="2"/>
  <c r="WLV1" i="10" s="1"/>
  <c r="WML1" i="2"/>
  <c r="WML1" i="10" s="1"/>
  <c r="WNB1" i="2"/>
  <c r="WNB1" i="10" s="1"/>
  <c r="WNR1" i="2"/>
  <c r="WNR1" i="10" s="1"/>
  <c r="WOH1" i="2"/>
  <c r="WOH1" i="10" s="1"/>
  <c r="WOX1" i="2"/>
  <c r="WOX1" i="10" s="1"/>
  <c r="WPN1" i="2"/>
  <c r="WPN1" i="10" s="1"/>
  <c r="WQD1" i="2"/>
  <c r="WQD1" i="10" s="1"/>
  <c r="WQT1" i="2"/>
  <c r="WQT1" i="10" s="1"/>
  <c r="WRJ1" i="2"/>
  <c r="WRJ1" i="10" s="1"/>
  <c r="WRZ1" i="2"/>
  <c r="WRZ1" i="10" s="1"/>
  <c r="WSP1" i="2"/>
  <c r="WSP1" i="10" s="1"/>
  <c r="TJF1" i="2"/>
  <c r="TJF1" i="10" s="1"/>
  <c r="TOD1" i="2"/>
  <c r="TOD1" i="10" s="1"/>
  <c r="TRV1" i="2"/>
  <c r="TRV1" i="10" s="1"/>
  <c r="TUH1" i="2"/>
  <c r="TUH1" i="10" s="1"/>
  <c r="TVN1" i="2"/>
  <c r="TVN1" i="10" s="1"/>
  <c r="TWT1" i="2"/>
  <c r="TWT1" i="10" s="1"/>
  <c r="TXZ1" i="2"/>
  <c r="TXZ1" i="10" s="1"/>
  <c r="TZF1" i="2"/>
  <c r="TZF1" i="10" s="1"/>
  <c r="UAL1" i="2"/>
  <c r="UAL1" i="10" s="1"/>
  <c r="UBR1" i="2"/>
  <c r="UBR1" i="10" s="1"/>
  <c r="UCX1" i="2"/>
  <c r="UCX1" i="10" s="1"/>
  <c r="UED1" i="2"/>
  <c r="UED1" i="10" s="1"/>
  <c r="UFJ1" i="2"/>
  <c r="UFJ1" i="10" s="1"/>
  <c r="UGP1" i="2"/>
  <c r="UGP1" i="10" s="1"/>
  <c r="UHV1" i="2"/>
  <c r="UHV1" i="10" s="1"/>
  <c r="UJB1" i="2"/>
  <c r="UJB1" i="10" s="1"/>
  <c r="UKH1" i="2"/>
  <c r="UKH1" i="10" s="1"/>
  <c r="ULN1" i="2"/>
  <c r="ULN1" i="10" s="1"/>
  <c r="UMT1" i="2"/>
  <c r="UMT1" i="10" s="1"/>
  <c r="UNZ1" i="2"/>
  <c r="UNZ1" i="10" s="1"/>
  <c r="UPF1" i="2"/>
  <c r="UPF1" i="10" s="1"/>
  <c r="UQL1" i="2"/>
  <c r="UQL1" i="10" s="1"/>
  <c r="URR1" i="2"/>
  <c r="URR1" i="10" s="1"/>
  <c r="USX1" i="2"/>
  <c r="USX1" i="10" s="1"/>
  <c r="UUD1" i="2"/>
  <c r="UUD1" i="10" s="1"/>
  <c r="UVJ1" i="2"/>
  <c r="UVJ1" i="10" s="1"/>
  <c r="UWP1" i="2"/>
  <c r="UWP1" i="10" s="1"/>
  <c r="UXV1" i="2"/>
  <c r="UXV1" i="10" s="1"/>
  <c r="UZB1" i="2"/>
  <c r="UZB1" i="10" s="1"/>
  <c r="VAH1" i="2"/>
  <c r="VAH1" i="10" s="1"/>
  <c r="VBN1" i="2"/>
  <c r="VBN1" i="10" s="1"/>
  <c r="VCT1" i="2"/>
  <c r="VCT1" i="10" s="1"/>
  <c r="VDZ1" i="2"/>
  <c r="VDZ1" i="10" s="1"/>
  <c r="VFF1" i="2"/>
  <c r="VFF1" i="10" s="1"/>
  <c r="VGL1" i="2"/>
  <c r="VGL1" i="10" s="1"/>
  <c r="VHR1" i="2"/>
  <c r="VHR1" i="10" s="1"/>
  <c r="VIX1" i="2"/>
  <c r="VIX1" i="10" s="1"/>
  <c r="VKD1" i="2"/>
  <c r="VKD1" i="10" s="1"/>
  <c r="VLJ1" i="2"/>
  <c r="VLJ1" i="10" s="1"/>
  <c r="VMP1" i="2"/>
  <c r="VMP1" i="10" s="1"/>
  <c r="VNV1" i="2"/>
  <c r="VNV1" i="10" s="1"/>
  <c r="VPB1" i="2"/>
  <c r="VPB1" i="10" s="1"/>
  <c r="VQH1" i="2"/>
  <c r="VQH1" i="10" s="1"/>
  <c r="VRN1" i="2"/>
  <c r="VRN1" i="10" s="1"/>
  <c r="VST1" i="2"/>
  <c r="VST1" i="10" s="1"/>
  <c r="VTZ1" i="2"/>
  <c r="VTZ1" i="10" s="1"/>
  <c r="VUX1" i="2"/>
  <c r="VUX1" i="10" s="1"/>
  <c r="VVN1" i="2"/>
  <c r="VVN1" i="10" s="1"/>
  <c r="VWD1" i="2"/>
  <c r="VWD1" i="10" s="1"/>
  <c r="VWT1" i="2"/>
  <c r="VWT1" i="10" s="1"/>
  <c r="VXJ1" i="2"/>
  <c r="VXJ1" i="10" s="1"/>
  <c r="VXZ1" i="2"/>
  <c r="VXZ1" i="10" s="1"/>
  <c r="VYP1" i="2"/>
  <c r="VYP1" i="10" s="1"/>
  <c r="VZF1" i="2"/>
  <c r="VZF1" i="10" s="1"/>
  <c r="VZV1" i="2"/>
  <c r="VZV1" i="10" s="1"/>
  <c r="WAL1" i="2"/>
  <c r="WAL1" i="10" s="1"/>
  <c r="WBB1" i="2"/>
  <c r="WBB1" i="10" s="1"/>
  <c r="WBR1" i="2"/>
  <c r="WBR1" i="10" s="1"/>
  <c r="WCH1" i="2"/>
  <c r="WCH1" i="10" s="1"/>
  <c r="WCX1" i="2"/>
  <c r="WCX1" i="10" s="1"/>
  <c r="WDN1" i="2"/>
  <c r="WDN1" i="10" s="1"/>
  <c r="WED1" i="2"/>
  <c r="WED1" i="10" s="1"/>
  <c r="WET1" i="2"/>
  <c r="WET1" i="10" s="1"/>
  <c r="WFJ1" i="2"/>
  <c r="WFJ1" i="10" s="1"/>
  <c r="WFZ1" i="2"/>
  <c r="WFZ1" i="10" s="1"/>
  <c r="WGP1" i="2"/>
  <c r="WGP1" i="10" s="1"/>
  <c r="WHF1" i="2"/>
  <c r="WHF1" i="10" s="1"/>
  <c r="WHV1" i="2"/>
  <c r="WHV1" i="10" s="1"/>
  <c r="WIL1" i="2"/>
  <c r="WIL1" i="10" s="1"/>
  <c r="WJB1" i="2"/>
  <c r="WJB1" i="10" s="1"/>
  <c r="WJR1" i="2"/>
  <c r="WJR1" i="10" s="1"/>
  <c r="WKH1" i="2"/>
  <c r="WKH1" i="10" s="1"/>
  <c r="WKX1" i="2"/>
  <c r="WKX1" i="10" s="1"/>
  <c r="WLN1" i="2"/>
  <c r="WLN1" i="10" s="1"/>
  <c r="WMD1" i="2"/>
  <c r="WMD1" i="10" s="1"/>
  <c r="WMT1" i="2"/>
  <c r="WMT1" i="10" s="1"/>
  <c r="WNJ1" i="2"/>
  <c r="WNJ1" i="10" s="1"/>
  <c r="WNZ1" i="2"/>
  <c r="WNZ1" i="10" s="1"/>
  <c r="WOP1" i="2"/>
  <c r="WOP1" i="10" s="1"/>
  <c r="WPF1" i="2"/>
  <c r="WPF1" i="10" s="1"/>
  <c r="WPV1" i="2"/>
  <c r="WPV1" i="10" s="1"/>
  <c r="WQL1" i="2"/>
  <c r="WQL1" i="10" s="1"/>
  <c r="WRB1" i="2"/>
  <c r="WRB1" i="10" s="1"/>
  <c r="WRR1" i="2"/>
  <c r="WRR1" i="10" s="1"/>
  <c r="WSH1" i="2"/>
  <c r="WSH1" i="10" s="1"/>
  <c r="TJV1" i="2"/>
  <c r="TJV1" i="10" s="1"/>
  <c r="TOT1" i="2"/>
  <c r="TOT1" i="10" s="1"/>
  <c r="TSD1" i="2"/>
  <c r="TSD1" i="10" s="1"/>
  <c r="TUI1" i="2"/>
  <c r="TUI1" i="10" s="1"/>
  <c r="TVO1" i="2"/>
  <c r="TVO1" i="10" s="1"/>
  <c r="TWU1" i="2"/>
  <c r="TWU1" i="10" s="1"/>
  <c r="TYA1" i="2"/>
  <c r="TYA1" i="10" s="1"/>
  <c r="TZG1" i="2"/>
  <c r="TZG1" i="10" s="1"/>
  <c r="UAM1" i="2"/>
  <c r="UAM1" i="10" s="1"/>
  <c r="UBS1" i="2"/>
  <c r="UBS1" i="10" s="1"/>
  <c r="UCY1" i="2"/>
  <c r="UCY1" i="10" s="1"/>
  <c r="UEE1" i="2"/>
  <c r="UEE1" i="10" s="1"/>
  <c r="UFK1" i="2"/>
  <c r="UFK1" i="10" s="1"/>
  <c r="UGQ1" i="2"/>
  <c r="UGQ1" i="10" s="1"/>
  <c r="UHW1" i="2"/>
  <c r="UHW1" i="10" s="1"/>
  <c r="UJC1" i="2"/>
  <c r="UJC1" i="10" s="1"/>
  <c r="UKI1" i="2"/>
  <c r="UKI1" i="10" s="1"/>
  <c r="ULO1" i="2"/>
  <c r="ULO1" i="10" s="1"/>
  <c r="UMU1" i="2"/>
  <c r="UMU1" i="10" s="1"/>
  <c r="UOA1" i="2"/>
  <c r="UOA1" i="10" s="1"/>
  <c r="UPG1" i="2"/>
  <c r="UPG1" i="10" s="1"/>
  <c r="UQM1" i="2"/>
  <c r="UQM1" i="10" s="1"/>
  <c r="URS1" i="2"/>
  <c r="URS1" i="10" s="1"/>
  <c r="USY1" i="2"/>
  <c r="USY1" i="10" s="1"/>
  <c r="UUE1" i="2"/>
  <c r="UUE1" i="10" s="1"/>
  <c r="UVK1" i="2"/>
  <c r="UVK1" i="10" s="1"/>
  <c r="UWQ1" i="2"/>
  <c r="UWQ1" i="10" s="1"/>
  <c r="UXW1" i="2"/>
  <c r="UXW1" i="10" s="1"/>
  <c r="UZC1" i="2"/>
  <c r="UZC1" i="10" s="1"/>
  <c r="VAI1" i="2"/>
  <c r="VAI1" i="10" s="1"/>
  <c r="VBO1" i="2"/>
  <c r="VBO1" i="10" s="1"/>
  <c r="VCU1" i="2"/>
  <c r="VCU1" i="10" s="1"/>
  <c r="VEA1" i="2"/>
  <c r="VEA1" i="10" s="1"/>
  <c r="VFG1" i="2"/>
  <c r="VFG1" i="10" s="1"/>
  <c r="VGM1" i="2"/>
  <c r="VGM1" i="10" s="1"/>
  <c r="VHS1" i="2"/>
  <c r="VHS1" i="10" s="1"/>
  <c r="VIY1" i="2"/>
  <c r="VIY1" i="10" s="1"/>
  <c r="VKE1" i="2"/>
  <c r="VKE1" i="10" s="1"/>
  <c r="VLK1" i="2"/>
  <c r="VLK1" i="10" s="1"/>
  <c r="VMQ1" i="2"/>
  <c r="VMQ1" i="10" s="1"/>
  <c r="VNW1" i="2"/>
  <c r="VNW1" i="10" s="1"/>
  <c r="VPC1" i="2"/>
  <c r="VPC1" i="10" s="1"/>
  <c r="VQI1" i="2"/>
  <c r="VQI1" i="10" s="1"/>
  <c r="VRO1" i="2"/>
  <c r="VRO1" i="10" s="1"/>
  <c r="VSU1" i="2"/>
  <c r="VSU1" i="10" s="1"/>
  <c r="VUA1" i="2"/>
  <c r="VUA1" i="10" s="1"/>
  <c r="VUY1" i="2"/>
  <c r="VUY1" i="10" s="1"/>
  <c r="VVO1" i="2"/>
  <c r="VVO1" i="10" s="1"/>
  <c r="VWE1" i="2"/>
  <c r="VWE1" i="10" s="1"/>
  <c r="VWU1" i="2"/>
  <c r="VWU1" i="10" s="1"/>
  <c r="VXK1" i="2"/>
  <c r="VXK1" i="10" s="1"/>
  <c r="VYA1" i="2"/>
  <c r="VYA1" i="10" s="1"/>
  <c r="VYQ1" i="2"/>
  <c r="VYQ1" i="10" s="1"/>
  <c r="VZG1" i="2"/>
  <c r="VZG1" i="10" s="1"/>
  <c r="VZW1" i="2"/>
  <c r="VZW1" i="10" s="1"/>
  <c r="WAM1" i="2"/>
  <c r="WAM1" i="10" s="1"/>
  <c r="WBC1" i="2"/>
  <c r="WBC1" i="10" s="1"/>
  <c r="WBS1" i="2"/>
  <c r="WBS1" i="10" s="1"/>
  <c r="WCI1" i="2"/>
  <c r="WCI1" i="10" s="1"/>
  <c r="WCY1" i="2"/>
  <c r="WCY1" i="10" s="1"/>
  <c r="WDO1" i="2"/>
  <c r="WDO1" i="10" s="1"/>
  <c r="WEE1" i="2"/>
  <c r="WEE1" i="10" s="1"/>
  <c r="WEU1" i="2"/>
  <c r="WEU1" i="10" s="1"/>
  <c r="WFK1" i="2"/>
  <c r="WFK1" i="10" s="1"/>
  <c r="WGA1" i="2"/>
  <c r="WGA1" i="10" s="1"/>
  <c r="WGQ1" i="2"/>
  <c r="WGQ1" i="10" s="1"/>
  <c r="WHG1" i="2"/>
  <c r="WHG1" i="10" s="1"/>
  <c r="WHW1" i="2"/>
  <c r="WHW1" i="10" s="1"/>
  <c r="WIM1" i="2"/>
  <c r="WIM1" i="10" s="1"/>
  <c r="WJC1" i="2"/>
  <c r="WJC1" i="10" s="1"/>
  <c r="WJS1" i="2"/>
  <c r="WJS1" i="10" s="1"/>
  <c r="WKI1" i="2"/>
  <c r="WKI1" i="10" s="1"/>
  <c r="WKY1" i="2"/>
  <c r="WKY1" i="10" s="1"/>
  <c r="WLO1" i="2"/>
  <c r="WLO1" i="10" s="1"/>
  <c r="WME1" i="2"/>
  <c r="WME1" i="10" s="1"/>
  <c r="WMU1" i="2"/>
  <c r="WMU1" i="10" s="1"/>
  <c r="WNK1" i="2"/>
  <c r="WNK1" i="10" s="1"/>
  <c r="WOA1" i="2"/>
  <c r="WOA1" i="10" s="1"/>
  <c r="WOQ1" i="2"/>
  <c r="WOQ1" i="10" s="1"/>
  <c r="WPG1" i="2"/>
  <c r="WPG1" i="10" s="1"/>
  <c r="WPW1" i="2"/>
  <c r="WPW1" i="10" s="1"/>
  <c r="WQM1" i="2"/>
  <c r="WQM1" i="10" s="1"/>
  <c r="WRC1" i="2"/>
  <c r="WRC1" i="10" s="1"/>
  <c r="WRS1" i="2"/>
  <c r="WRS1" i="10" s="1"/>
  <c r="WSI1" i="2"/>
  <c r="WSI1" i="10" s="1"/>
  <c r="TKL1" i="2"/>
  <c r="TKL1" i="10" s="1"/>
  <c r="TPJ1" i="2"/>
  <c r="TPJ1" i="10" s="1"/>
  <c r="TSL1" i="2"/>
  <c r="TSL1" i="10" s="1"/>
  <c r="TUP1" i="2"/>
  <c r="TUP1" i="10" s="1"/>
  <c r="TVV1" i="2"/>
  <c r="TVV1" i="10" s="1"/>
  <c r="TXB1" i="2"/>
  <c r="TXB1" i="10" s="1"/>
  <c r="TYH1" i="2"/>
  <c r="TYH1" i="10" s="1"/>
  <c r="TZN1" i="2"/>
  <c r="TZN1" i="10" s="1"/>
  <c r="UAT1" i="2"/>
  <c r="UAT1" i="10" s="1"/>
  <c r="UBZ1" i="2"/>
  <c r="UBZ1" i="10" s="1"/>
  <c r="UDF1" i="2"/>
  <c r="UDF1" i="10" s="1"/>
  <c r="UEL1" i="2"/>
  <c r="UEL1" i="10" s="1"/>
  <c r="UFR1" i="2"/>
  <c r="UFR1" i="10" s="1"/>
  <c r="UGX1" i="2"/>
  <c r="UGX1" i="10" s="1"/>
  <c r="UID1" i="2"/>
  <c r="UID1" i="10" s="1"/>
  <c r="UJJ1" i="2"/>
  <c r="UJJ1" i="10" s="1"/>
  <c r="UKP1" i="2"/>
  <c r="UKP1" i="10" s="1"/>
  <c r="ULV1" i="2"/>
  <c r="ULV1" i="10" s="1"/>
  <c r="UNB1" i="2"/>
  <c r="UNB1" i="10" s="1"/>
  <c r="UOH1" i="2"/>
  <c r="UOH1" i="10" s="1"/>
  <c r="UPN1" i="2"/>
  <c r="UPN1" i="10" s="1"/>
  <c r="UQT1" i="2"/>
  <c r="UQT1" i="10" s="1"/>
  <c r="URZ1" i="2"/>
  <c r="URZ1" i="10" s="1"/>
  <c r="UTF1" i="2"/>
  <c r="UTF1" i="10" s="1"/>
  <c r="UUL1" i="2"/>
  <c r="UUL1" i="10" s="1"/>
  <c r="UVR1" i="2"/>
  <c r="UVR1" i="10" s="1"/>
  <c r="UWX1" i="2"/>
  <c r="UWX1" i="10" s="1"/>
  <c r="UYD1" i="2"/>
  <c r="UYD1" i="10" s="1"/>
  <c r="UZJ1" i="2"/>
  <c r="UZJ1" i="10" s="1"/>
  <c r="VAP1" i="2"/>
  <c r="VAP1" i="10" s="1"/>
  <c r="VBV1" i="2"/>
  <c r="VBV1" i="10" s="1"/>
  <c r="VDB1" i="2"/>
  <c r="VDB1" i="10" s="1"/>
  <c r="VEH1" i="2"/>
  <c r="VEH1" i="10" s="1"/>
  <c r="VFN1" i="2"/>
  <c r="VFN1" i="10" s="1"/>
  <c r="VGT1" i="2"/>
  <c r="VGT1" i="10" s="1"/>
  <c r="VHZ1" i="2"/>
  <c r="VHZ1" i="10" s="1"/>
  <c r="VJF1" i="2"/>
  <c r="VJF1" i="10" s="1"/>
  <c r="VKL1" i="2"/>
  <c r="VKL1" i="10" s="1"/>
  <c r="VLR1" i="2"/>
  <c r="VLR1" i="10" s="1"/>
  <c r="VMX1" i="2"/>
  <c r="VMX1" i="10" s="1"/>
  <c r="VOD1" i="2"/>
  <c r="VOD1" i="10" s="1"/>
  <c r="VPJ1" i="2"/>
  <c r="VPJ1" i="10" s="1"/>
  <c r="VQP1" i="2"/>
  <c r="VQP1" i="10" s="1"/>
  <c r="VRV1" i="2"/>
  <c r="VRV1" i="10" s="1"/>
  <c r="VTB1" i="2"/>
  <c r="VTB1" i="10" s="1"/>
  <c r="VUH1" i="2"/>
  <c r="VUH1" i="10" s="1"/>
  <c r="VVB1" i="2"/>
  <c r="VVB1" i="10" s="1"/>
  <c r="VVR1" i="2"/>
  <c r="VVR1" i="10" s="1"/>
  <c r="VWH1" i="2"/>
  <c r="VWH1" i="10" s="1"/>
  <c r="VWX1" i="2"/>
  <c r="VWX1" i="10" s="1"/>
  <c r="VXN1" i="2"/>
  <c r="VXN1" i="10" s="1"/>
  <c r="VYD1" i="2"/>
  <c r="VYD1" i="10" s="1"/>
  <c r="VYT1" i="2"/>
  <c r="VYT1" i="10" s="1"/>
  <c r="VZJ1" i="2"/>
  <c r="VZJ1" i="10" s="1"/>
  <c r="VZZ1" i="2"/>
  <c r="VZZ1" i="10" s="1"/>
  <c r="WAP1" i="2"/>
  <c r="WAP1" i="10" s="1"/>
  <c r="WBF1" i="2"/>
  <c r="WBF1" i="10" s="1"/>
  <c r="WBV1" i="2"/>
  <c r="WBV1" i="10" s="1"/>
  <c r="WCL1" i="2"/>
  <c r="WCL1" i="10" s="1"/>
  <c r="WDB1" i="2"/>
  <c r="WDB1" i="10" s="1"/>
  <c r="WDR1" i="2"/>
  <c r="WDR1" i="10" s="1"/>
  <c r="WEH1" i="2"/>
  <c r="WEH1" i="10" s="1"/>
  <c r="WEX1" i="2"/>
  <c r="WEX1" i="10" s="1"/>
  <c r="WFN1" i="2"/>
  <c r="WFN1" i="10" s="1"/>
  <c r="WGD1" i="2"/>
  <c r="WGD1" i="10" s="1"/>
  <c r="WGT1" i="2"/>
  <c r="WGT1" i="10" s="1"/>
  <c r="WHJ1" i="2"/>
  <c r="WHJ1" i="10" s="1"/>
  <c r="WHZ1" i="2"/>
  <c r="WHZ1" i="10" s="1"/>
  <c r="WIP1" i="2"/>
  <c r="WIP1" i="10" s="1"/>
  <c r="WJF1" i="2"/>
  <c r="WJF1" i="10" s="1"/>
  <c r="WJV1" i="2"/>
  <c r="WJV1" i="10" s="1"/>
  <c r="WKL1" i="2"/>
  <c r="WKL1" i="10" s="1"/>
  <c r="WLB1" i="2"/>
  <c r="WLB1" i="10" s="1"/>
  <c r="WLR1" i="2"/>
  <c r="WLR1" i="10" s="1"/>
  <c r="WMH1" i="2"/>
  <c r="WMH1" i="10" s="1"/>
  <c r="WMX1" i="2"/>
  <c r="WMX1" i="10" s="1"/>
  <c r="WNN1" i="2"/>
  <c r="WNN1" i="10" s="1"/>
  <c r="WOD1" i="2"/>
  <c r="WOD1" i="10" s="1"/>
  <c r="WOT1" i="2"/>
  <c r="WOT1" i="10" s="1"/>
  <c r="WPJ1" i="2"/>
  <c r="WPJ1" i="10" s="1"/>
  <c r="WPZ1" i="2"/>
  <c r="WPZ1" i="10" s="1"/>
  <c r="WQP1" i="2"/>
  <c r="WQP1" i="10" s="1"/>
  <c r="WRF1" i="2"/>
  <c r="WRF1" i="10" s="1"/>
  <c r="WRV1" i="2"/>
  <c r="WRV1" i="10" s="1"/>
  <c r="WSL1" i="2"/>
  <c r="WSL1" i="10" s="1"/>
  <c r="VPZ1" i="2"/>
  <c r="VPZ1" i="10" s="1"/>
  <c r="VNN1" i="2"/>
  <c r="VNN1" i="10" s="1"/>
  <c r="VLB1" i="2"/>
  <c r="VLB1" i="10" s="1"/>
  <c r="VIP1" i="2"/>
  <c r="VIP1" i="10" s="1"/>
  <c r="VGD1" i="2"/>
  <c r="VGD1" i="10" s="1"/>
  <c r="VDR1" i="2"/>
  <c r="VDR1" i="10" s="1"/>
  <c r="VBF1" i="2"/>
  <c r="VBF1" i="10" s="1"/>
  <c r="UYT1" i="2"/>
  <c r="UYT1" i="10" s="1"/>
  <c r="UWH1" i="2"/>
  <c r="UWH1" i="10" s="1"/>
  <c r="UTV1" i="2"/>
  <c r="UTV1" i="10" s="1"/>
  <c r="URJ1" i="2"/>
  <c r="URJ1" i="10" s="1"/>
  <c r="UOX1" i="2"/>
  <c r="UOX1" i="10" s="1"/>
  <c r="UML1" i="2"/>
  <c r="UML1" i="10" s="1"/>
  <c r="UJZ1" i="2"/>
  <c r="UJZ1" i="10" s="1"/>
  <c r="UHN1" i="2"/>
  <c r="UHN1" i="10" s="1"/>
  <c r="UFB1" i="2"/>
  <c r="UFB1" i="10" s="1"/>
  <c r="UCP1" i="2"/>
  <c r="UCP1" i="10" s="1"/>
  <c r="UAD1" i="2"/>
  <c r="UAD1" i="10" s="1"/>
  <c r="TXR1" i="2"/>
  <c r="TXR1" i="10" s="1"/>
  <c r="TVF1" i="2"/>
  <c r="TVF1" i="10" s="1"/>
  <c r="TRF1" i="2"/>
  <c r="TRF1" i="10" s="1"/>
  <c r="XEQ1" i="2"/>
  <c r="XEQ1" i="10" s="1"/>
  <c r="XEA1" i="2"/>
  <c r="XEA1" i="10" s="1"/>
  <c r="XDK1" i="2"/>
  <c r="XDK1" i="10" s="1"/>
  <c r="XCU1" i="2"/>
  <c r="XCU1" i="10" s="1"/>
  <c r="XCE1" i="2"/>
  <c r="XCE1" i="10" s="1"/>
  <c r="XBO1" i="2"/>
  <c r="XBO1" i="10" s="1"/>
  <c r="XAY1" i="2"/>
  <c r="XAY1" i="10" s="1"/>
  <c r="XAI1" i="2"/>
  <c r="XAI1" i="10" s="1"/>
  <c r="WZS1" i="2"/>
  <c r="WZS1" i="10" s="1"/>
  <c r="WZC1" i="2"/>
  <c r="WZC1" i="10" s="1"/>
  <c r="WYM1" i="2"/>
  <c r="WYM1" i="10" s="1"/>
  <c r="WXW1" i="2"/>
  <c r="WXW1" i="10" s="1"/>
  <c r="WXG1" i="2"/>
  <c r="WXG1" i="10" s="1"/>
  <c r="WWQ1" i="2"/>
  <c r="WWQ1" i="10" s="1"/>
  <c r="WWA1" i="2"/>
  <c r="WWA1" i="10" s="1"/>
  <c r="WVK1" i="2"/>
  <c r="WVK1" i="10" s="1"/>
  <c r="WUU1" i="2"/>
  <c r="WUU1" i="10" s="1"/>
  <c r="WUE1" i="2"/>
  <c r="WUE1" i="10" s="1"/>
  <c r="WTO1" i="2"/>
  <c r="WTO1" i="10" s="1"/>
  <c r="WSY1" i="2"/>
  <c r="WSY1" i="10" s="1"/>
  <c r="WSA1" i="2"/>
  <c r="WSA1" i="10" s="1"/>
  <c r="WQU1" i="2"/>
  <c r="WQU1" i="10" s="1"/>
  <c r="WPO1" i="2"/>
  <c r="WPO1" i="10" s="1"/>
  <c r="WOI1" i="2"/>
  <c r="WOI1" i="10" s="1"/>
  <c r="WNC1" i="2"/>
  <c r="WNC1" i="10" s="1"/>
  <c r="WLW1" i="2"/>
  <c r="WLW1" i="10" s="1"/>
  <c r="WKQ1" i="2"/>
  <c r="WKQ1" i="10" s="1"/>
  <c r="WJK1" i="2"/>
  <c r="WJK1" i="10" s="1"/>
  <c r="WIE1" i="2"/>
  <c r="WIE1" i="10" s="1"/>
  <c r="WGY1" i="2"/>
  <c r="WGY1" i="10" s="1"/>
  <c r="WFS1" i="2"/>
  <c r="WFS1" i="10" s="1"/>
  <c r="WEM1" i="2"/>
  <c r="WEM1" i="10" s="1"/>
  <c r="WDG1" i="2"/>
  <c r="WDG1" i="10" s="1"/>
  <c r="WCA1" i="2"/>
  <c r="WCA1" i="10" s="1"/>
  <c r="WAU1" i="2"/>
  <c r="WAU1" i="10" s="1"/>
  <c r="VZO1" i="2"/>
  <c r="VZO1" i="10" s="1"/>
  <c r="VYI1" i="2"/>
  <c r="VYI1" i="10" s="1"/>
  <c r="VXC1" i="2"/>
  <c r="VXC1" i="10" s="1"/>
  <c r="VVW1" i="2"/>
  <c r="VVW1" i="10" s="1"/>
  <c r="VUQ1" i="2"/>
  <c r="VUQ1" i="10" s="1"/>
  <c r="VSE1" i="2"/>
  <c r="VSE1" i="10" s="1"/>
  <c r="VPS1" i="2"/>
  <c r="VPS1" i="10" s="1"/>
  <c r="VNG1" i="2"/>
  <c r="VNG1" i="10" s="1"/>
  <c r="VKU1" i="2"/>
  <c r="VKU1" i="10" s="1"/>
  <c r="VII1" i="2"/>
  <c r="VII1" i="10" s="1"/>
  <c r="VFW1" i="2"/>
  <c r="VFW1" i="10" s="1"/>
  <c r="VDK1" i="2"/>
  <c r="VDK1" i="10" s="1"/>
  <c r="VAY1" i="2"/>
  <c r="VAY1" i="10" s="1"/>
  <c r="UYM1" i="2"/>
  <c r="UYM1" i="10" s="1"/>
  <c r="UWA1" i="2"/>
  <c r="UWA1" i="10" s="1"/>
  <c r="UTO1" i="2"/>
  <c r="UTO1" i="10" s="1"/>
  <c r="URC1" i="2"/>
  <c r="URC1" i="10" s="1"/>
  <c r="UOQ1" i="2"/>
  <c r="UOQ1" i="10" s="1"/>
  <c r="UME1" i="2"/>
  <c r="UME1" i="10" s="1"/>
  <c r="UJS1" i="2"/>
  <c r="UJS1" i="10" s="1"/>
  <c r="UHG1" i="2"/>
  <c r="UHG1" i="10" s="1"/>
  <c r="UEU1" i="2"/>
  <c r="UEU1" i="10" s="1"/>
  <c r="UCI1" i="2"/>
  <c r="UCI1" i="10" s="1"/>
  <c r="TZW1" i="2"/>
  <c r="TZW1" i="10" s="1"/>
  <c r="TXK1" i="2"/>
  <c r="TXK1" i="10" s="1"/>
  <c r="TUY1" i="2"/>
  <c r="TUY1" i="10" s="1"/>
  <c r="TQX1" i="2"/>
  <c r="TQX1" i="10" s="1"/>
  <c r="XEW1" i="2"/>
  <c r="XEW1" i="10" s="1"/>
  <c r="XEO1" i="2"/>
  <c r="XEO1" i="10" s="1"/>
  <c r="XEG1" i="2"/>
  <c r="XEG1" i="10" s="1"/>
  <c r="XDY1" i="2"/>
  <c r="XDY1" i="10" s="1"/>
  <c r="XDQ1" i="2"/>
  <c r="XDQ1" i="10" s="1"/>
  <c r="XDI1" i="2"/>
  <c r="XDI1" i="10" s="1"/>
  <c r="XDA1" i="2"/>
  <c r="XDA1" i="10" s="1"/>
  <c r="XCS1" i="2"/>
  <c r="XCS1" i="10" s="1"/>
  <c r="XCK1" i="2"/>
  <c r="XCK1" i="10" s="1"/>
  <c r="XCC1" i="2"/>
  <c r="XCC1" i="10" s="1"/>
  <c r="XBU1" i="2"/>
  <c r="XBU1" i="10" s="1"/>
  <c r="XBM1" i="2"/>
  <c r="XBM1" i="10" s="1"/>
  <c r="XBE1" i="2"/>
  <c r="XBE1" i="10" s="1"/>
  <c r="XAW1" i="2"/>
  <c r="XAW1" i="10" s="1"/>
  <c r="XAO1" i="2"/>
  <c r="XAO1" i="10" s="1"/>
  <c r="XAG1" i="2"/>
  <c r="XAG1" i="10" s="1"/>
  <c r="WZY1" i="2"/>
  <c r="WZY1" i="10" s="1"/>
  <c r="WZQ1" i="2"/>
  <c r="WZQ1" i="10" s="1"/>
  <c r="WZI1" i="2"/>
  <c r="WZI1" i="10" s="1"/>
  <c r="WZA1" i="2"/>
  <c r="WZA1" i="10" s="1"/>
  <c r="WYS1" i="2"/>
  <c r="WYS1" i="10" s="1"/>
  <c r="WYK1" i="2"/>
  <c r="WYK1" i="10" s="1"/>
  <c r="WYC1" i="2"/>
  <c r="WYC1" i="10" s="1"/>
  <c r="WXU1" i="2"/>
  <c r="WXU1" i="10" s="1"/>
  <c r="WXM1" i="2"/>
  <c r="WXM1" i="10" s="1"/>
  <c r="WXE1" i="2"/>
  <c r="WXE1" i="10" s="1"/>
  <c r="WWW1" i="2"/>
  <c r="WWW1" i="10" s="1"/>
  <c r="WWO1" i="2"/>
  <c r="WWO1" i="10" s="1"/>
  <c r="WWG1" i="2"/>
  <c r="WWG1" i="10" s="1"/>
  <c r="WVY1" i="2"/>
  <c r="WVY1" i="10" s="1"/>
  <c r="WVQ1" i="2"/>
  <c r="WVQ1" i="10" s="1"/>
  <c r="WVI1" i="2"/>
  <c r="WVI1" i="10" s="1"/>
  <c r="WVA1" i="2"/>
  <c r="WVA1" i="10" s="1"/>
  <c r="WUS1" i="2"/>
  <c r="WUS1" i="10" s="1"/>
  <c r="WUK1" i="2"/>
  <c r="WUK1" i="10" s="1"/>
  <c r="WUC1" i="2"/>
  <c r="WUC1" i="10" s="1"/>
  <c r="WTU1" i="2"/>
  <c r="WTU1" i="10" s="1"/>
  <c r="WTM1" i="2"/>
  <c r="WTM1" i="10" s="1"/>
  <c r="WTE1" i="2"/>
  <c r="WTE1" i="10" s="1"/>
  <c r="WSW1" i="2"/>
  <c r="WSW1" i="10" s="1"/>
  <c r="WSO1" i="2"/>
  <c r="WSO1" i="10" s="1"/>
  <c r="WSG1" i="2"/>
  <c r="WSG1" i="10" s="1"/>
  <c r="WRY1" i="2"/>
  <c r="WRY1" i="10" s="1"/>
  <c r="WRQ1" i="2"/>
  <c r="WRQ1" i="10" s="1"/>
  <c r="WRI1" i="2"/>
  <c r="WRI1" i="10" s="1"/>
  <c r="WRA1" i="2"/>
  <c r="WRA1" i="10" s="1"/>
  <c r="WQS1" i="2"/>
  <c r="WQS1" i="10" s="1"/>
  <c r="WQK1" i="2"/>
  <c r="WQK1" i="10" s="1"/>
  <c r="WQC1" i="2"/>
  <c r="WQC1" i="10" s="1"/>
  <c r="WPU1" i="2"/>
  <c r="WPU1" i="10" s="1"/>
  <c r="WPM1" i="2"/>
  <c r="WPM1" i="10" s="1"/>
  <c r="WPE1" i="2"/>
  <c r="WPE1" i="10" s="1"/>
  <c r="WOW1" i="2"/>
  <c r="WOW1" i="10" s="1"/>
  <c r="WOO1" i="2"/>
  <c r="WOO1" i="10" s="1"/>
  <c r="WOG1" i="2"/>
  <c r="WOG1" i="10" s="1"/>
  <c r="WNY1" i="2"/>
  <c r="WNY1" i="10" s="1"/>
  <c r="WNQ1" i="2"/>
  <c r="WNQ1" i="10" s="1"/>
  <c r="WNI1" i="2"/>
  <c r="WNI1" i="10" s="1"/>
  <c r="WNA1" i="2"/>
  <c r="WNA1" i="10" s="1"/>
  <c r="WMS1" i="2"/>
  <c r="WMS1" i="10" s="1"/>
  <c r="WMK1" i="2"/>
  <c r="WMK1" i="10" s="1"/>
  <c r="WMC1" i="2"/>
  <c r="WMC1" i="10" s="1"/>
  <c r="WLU1" i="2"/>
  <c r="WLU1" i="10" s="1"/>
  <c r="WLM1" i="2"/>
  <c r="WLM1" i="10" s="1"/>
  <c r="WLE1" i="2"/>
  <c r="WLE1" i="10" s="1"/>
  <c r="WKW1" i="2"/>
  <c r="WKW1" i="10" s="1"/>
  <c r="WKO1" i="2"/>
  <c r="WKO1" i="10" s="1"/>
  <c r="WKG1" i="2"/>
  <c r="WKG1" i="10" s="1"/>
  <c r="WJY1" i="2"/>
  <c r="WJY1" i="10" s="1"/>
  <c r="WJQ1" i="2"/>
  <c r="WJQ1" i="10" s="1"/>
  <c r="WJI1" i="2"/>
  <c r="WJI1" i="10" s="1"/>
  <c r="WJA1" i="2"/>
  <c r="WJA1" i="10" s="1"/>
  <c r="WIS1" i="2"/>
  <c r="WIS1" i="10" s="1"/>
  <c r="WIK1" i="2"/>
  <c r="WIK1" i="10" s="1"/>
  <c r="WIC1" i="2"/>
  <c r="WIC1" i="10" s="1"/>
  <c r="WHU1" i="2"/>
  <c r="WHU1" i="10" s="1"/>
  <c r="WHM1" i="2"/>
  <c r="WHM1" i="10" s="1"/>
  <c r="WHE1" i="2"/>
  <c r="WHE1" i="10" s="1"/>
  <c r="WGW1" i="2"/>
  <c r="WGW1" i="10" s="1"/>
  <c r="WGO1" i="2"/>
  <c r="WGO1" i="10" s="1"/>
  <c r="WGG1" i="2"/>
  <c r="WGG1" i="10" s="1"/>
  <c r="WFY1" i="2"/>
  <c r="WFY1" i="10" s="1"/>
  <c r="WFQ1" i="2"/>
  <c r="WFQ1" i="10" s="1"/>
  <c r="WFI1" i="2"/>
  <c r="WFI1" i="10" s="1"/>
  <c r="WFA1" i="2"/>
  <c r="WFA1" i="10" s="1"/>
  <c r="WES1" i="2"/>
  <c r="WES1" i="10" s="1"/>
  <c r="WEK1" i="2"/>
  <c r="WEK1" i="10" s="1"/>
  <c r="WEC1" i="2"/>
  <c r="WEC1" i="10" s="1"/>
  <c r="WDU1" i="2"/>
  <c r="WDU1" i="10" s="1"/>
  <c r="WDM1" i="2"/>
  <c r="WDM1" i="10" s="1"/>
  <c r="WDE1" i="2"/>
  <c r="WDE1" i="10" s="1"/>
  <c r="WCW1" i="2"/>
  <c r="WCW1" i="10" s="1"/>
  <c r="WCO1" i="2"/>
  <c r="WCO1" i="10" s="1"/>
  <c r="WCG1" i="2"/>
  <c r="WCG1" i="10" s="1"/>
  <c r="WBY1" i="2"/>
  <c r="WBY1" i="10" s="1"/>
  <c r="WBQ1" i="2"/>
  <c r="WBQ1" i="10" s="1"/>
  <c r="WBI1" i="2"/>
  <c r="WBI1" i="10" s="1"/>
  <c r="WBA1" i="2"/>
  <c r="WBA1" i="10" s="1"/>
  <c r="WAS1" i="2"/>
  <c r="WAS1" i="10" s="1"/>
  <c r="WAK1" i="2"/>
  <c r="WAK1" i="10" s="1"/>
  <c r="WAC1" i="2"/>
  <c r="WAC1" i="10" s="1"/>
  <c r="VZU1" i="2"/>
  <c r="VZU1" i="10" s="1"/>
  <c r="VZM1" i="2"/>
  <c r="VZM1" i="10" s="1"/>
  <c r="VZE1" i="2"/>
  <c r="VZE1" i="10" s="1"/>
  <c r="VYW1" i="2"/>
  <c r="VYW1" i="10" s="1"/>
  <c r="VYO1" i="2"/>
  <c r="VYO1" i="10" s="1"/>
  <c r="VYG1" i="2"/>
  <c r="VYG1" i="10" s="1"/>
  <c r="VXY1" i="2"/>
  <c r="VXY1" i="10" s="1"/>
  <c r="VXQ1" i="2"/>
  <c r="VXQ1" i="10" s="1"/>
  <c r="VXI1" i="2"/>
  <c r="VXI1" i="10" s="1"/>
  <c r="VXA1" i="2"/>
  <c r="VXA1" i="10" s="1"/>
  <c r="VWS1" i="2"/>
  <c r="VWS1" i="10" s="1"/>
  <c r="VWK1" i="2"/>
  <c r="VWK1" i="10" s="1"/>
  <c r="VWC1" i="2"/>
  <c r="VWC1" i="10" s="1"/>
  <c r="VVU1" i="2"/>
  <c r="VVU1" i="10" s="1"/>
  <c r="VVM1" i="2"/>
  <c r="VVM1" i="10" s="1"/>
  <c r="VVE1" i="2"/>
  <c r="VVE1" i="10" s="1"/>
  <c r="VUW1" i="2"/>
  <c r="VUW1" i="10" s="1"/>
  <c r="VUM1" i="2"/>
  <c r="VUM1" i="10" s="1"/>
  <c r="VTW1" i="2"/>
  <c r="VTW1" i="10" s="1"/>
  <c r="VTG1" i="2"/>
  <c r="VTG1" i="10" s="1"/>
  <c r="VSQ1" i="2"/>
  <c r="VSQ1" i="10" s="1"/>
  <c r="VSA1" i="2"/>
  <c r="VSA1" i="10" s="1"/>
  <c r="VRK1" i="2"/>
  <c r="VRK1" i="10" s="1"/>
  <c r="VQU1" i="2"/>
  <c r="VQU1" i="10" s="1"/>
  <c r="VQE1" i="2"/>
  <c r="VQE1" i="10" s="1"/>
  <c r="VPO1" i="2"/>
  <c r="VPO1" i="10" s="1"/>
  <c r="VOY1" i="2"/>
  <c r="VOY1" i="10" s="1"/>
  <c r="VOI1" i="2"/>
  <c r="VOI1" i="10" s="1"/>
  <c r="VNS1" i="2"/>
  <c r="VNS1" i="10" s="1"/>
  <c r="VNC1" i="2"/>
  <c r="VNC1" i="10" s="1"/>
  <c r="VMM1" i="2"/>
  <c r="VMM1" i="10" s="1"/>
  <c r="VLW1" i="2"/>
  <c r="VLW1" i="10" s="1"/>
  <c r="VLG1" i="2"/>
  <c r="VLG1" i="10" s="1"/>
  <c r="VKQ1" i="2"/>
  <c r="VKQ1" i="10" s="1"/>
  <c r="VKA1" i="2"/>
  <c r="VKA1" i="10" s="1"/>
  <c r="VJK1" i="2"/>
  <c r="VJK1" i="10" s="1"/>
  <c r="VIU1" i="2"/>
  <c r="VIU1" i="10" s="1"/>
  <c r="VIE1" i="2"/>
  <c r="VIE1" i="10" s="1"/>
  <c r="VHO1" i="2"/>
  <c r="VHO1" i="10" s="1"/>
  <c r="VGY1" i="2"/>
  <c r="VGY1" i="10" s="1"/>
  <c r="VGI1" i="2"/>
  <c r="VGI1" i="10" s="1"/>
  <c r="VFS1" i="2"/>
  <c r="VFS1" i="10" s="1"/>
  <c r="VFC1" i="2"/>
  <c r="VFC1" i="10" s="1"/>
  <c r="VEM1" i="2"/>
  <c r="VEM1" i="10" s="1"/>
  <c r="VDW1" i="2"/>
  <c r="VDW1" i="10" s="1"/>
  <c r="VDG1" i="2"/>
  <c r="VDG1" i="10" s="1"/>
  <c r="VCQ1" i="2"/>
  <c r="VCQ1" i="10" s="1"/>
  <c r="VCA1" i="2"/>
  <c r="VCA1" i="10" s="1"/>
  <c r="VBK1" i="2"/>
  <c r="VBK1" i="10" s="1"/>
  <c r="VAU1" i="2"/>
  <c r="VAU1" i="10" s="1"/>
  <c r="VAE1" i="2"/>
  <c r="VAE1" i="10" s="1"/>
  <c r="UZO1" i="2"/>
  <c r="UZO1" i="10" s="1"/>
  <c r="UYY1" i="2"/>
  <c r="UYY1" i="10" s="1"/>
  <c r="UYI1" i="2"/>
  <c r="UYI1" i="10" s="1"/>
  <c r="UXS1" i="2"/>
  <c r="UXS1" i="10" s="1"/>
  <c r="UXC1" i="2"/>
  <c r="UXC1" i="10" s="1"/>
  <c r="UWM1" i="2"/>
  <c r="UWM1" i="10" s="1"/>
  <c r="UVW1" i="2"/>
  <c r="UVW1" i="10" s="1"/>
  <c r="UVG1" i="2"/>
  <c r="UVG1" i="10" s="1"/>
  <c r="UUQ1" i="2"/>
  <c r="UUQ1" i="10" s="1"/>
  <c r="UUA1" i="2"/>
  <c r="UUA1" i="10" s="1"/>
  <c r="UTK1" i="2"/>
  <c r="UTK1" i="10" s="1"/>
  <c r="USU1" i="2"/>
  <c r="USU1" i="10" s="1"/>
  <c r="USE1" i="2"/>
  <c r="USE1" i="10" s="1"/>
  <c r="URO1" i="2"/>
  <c r="URO1" i="10" s="1"/>
  <c r="UQY1" i="2"/>
  <c r="UQY1" i="10" s="1"/>
  <c r="UQI1" i="2"/>
  <c r="UQI1" i="10" s="1"/>
  <c r="UPS1" i="2"/>
  <c r="UPS1" i="10" s="1"/>
  <c r="UPC1" i="2"/>
  <c r="UPC1" i="10" s="1"/>
  <c r="UOM1" i="2"/>
  <c r="UOM1" i="10" s="1"/>
  <c r="UNW1" i="2"/>
  <c r="UNW1" i="10" s="1"/>
  <c r="UNG1" i="2"/>
  <c r="UNG1" i="10" s="1"/>
  <c r="UMQ1" i="2"/>
  <c r="UMQ1" i="10" s="1"/>
  <c r="UMA1" i="2"/>
  <c r="UMA1" i="10" s="1"/>
  <c r="ULK1" i="2"/>
  <c r="ULK1" i="10" s="1"/>
  <c r="UKU1" i="2"/>
  <c r="UKU1" i="10" s="1"/>
  <c r="UKE1" i="2"/>
  <c r="UKE1" i="10" s="1"/>
  <c r="UJO1" i="2"/>
  <c r="UJO1" i="10" s="1"/>
  <c r="UIY1" i="2"/>
  <c r="UIY1" i="10" s="1"/>
  <c r="UII1" i="2"/>
  <c r="UII1" i="10" s="1"/>
  <c r="UHS1" i="2"/>
  <c r="UHS1" i="10" s="1"/>
  <c r="UHC1" i="2"/>
  <c r="UHC1" i="10" s="1"/>
  <c r="UGM1" i="2"/>
  <c r="UGM1" i="10" s="1"/>
  <c r="UFW1" i="2"/>
  <c r="UFW1" i="10" s="1"/>
  <c r="UFG1" i="2"/>
  <c r="UFG1" i="10" s="1"/>
  <c r="UEQ1" i="2"/>
  <c r="UEQ1" i="10" s="1"/>
  <c r="UEA1" i="2"/>
  <c r="UEA1" i="10" s="1"/>
  <c r="UDK1" i="2"/>
  <c r="UDK1" i="10" s="1"/>
  <c r="UCU1" i="2"/>
  <c r="UCU1" i="10" s="1"/>
  <c r="UCE1" i="2"/>
  <c r="UCE1" i="10" s="1"/>
  <c r="UBO1" i="2"/>
  <c r="UBO1" i="10" s="1"/>
  <c r="UAY1" i="2"/>
  <c r="UAY1" i="10" s="1"/>
  <c r="UAI1" i="2"/>
  <c r="UAI1" i="10" s="1"/>
  <c r="TZS1" i="2"/>
  <c r="TZS1" i="10" s="1"/>
  <c r="TZC1" i="2"/>
  <c r="TZC1" i="10" s="1"/>
  <c r="TYM1" i="2"/>
  <c r="TYM1" i="10" s="1"/>
  <c r="TXW1" i="2"/>
  <c r="TXW1" i="10" s="1"/>
  <c r="TXG1" i="2"/>
  <c r="TXG1" i="10" s="1"/>
  <c r="TWQ1" i="2"/>
  <c r="TWQ1" i="10" s="1"/>
  <c r="TWA1" i="2"/>
  <c r="TWA1" i="10" s="1"/>
  <c r="TVK1" i="2"/>
  <c r="TVK1" i="10" s="1"/>
  <c r="TUU1" i="2"/>
  <c r="TUU1" i="10" s="1"/>
  <c r="TUE1" i="2"/>
  <c r="TUE1" i="10" s="1"/>
  <c r="TTO1" i="2"/>
  <c r="TTO1" i="10" s="1"/>
  <c r="TSY1" i="2"/>
  <c r="TSY1" i="10" s="1"/>
  <c r="TSI1" i="2"/>
  <c r="TSI1" i="10" s="1"/>
  <c r="TRS1" i="2"/>
  <c r="TRS1" i="10" s="1"/>
  <c r="TRC1" i="2"/>
  <c r="TRC1" i="10" s="1"/>
  <c r="TQM1" i="2"/>
  <c r="TQM1" i="10" s="1"/>
  <c r="TPW1" i="2"/>
  <c r="TPW1" i="10" s="1"/>
  <c r="TPG1" i="2"/>
  <c r="TPG1" i="10" s="1"/>
  <c r="TOQ1" i="2"/>
  <c r="TOQ1" i="10" s="1"/>
  <c r="TOA1" i="2"/>
  <c r="TOA1" i="10" s="1"/>
  <c r="TNK1" i="2"/>
  <c r="TNK1" i="10" s="1"/>
  <c r="TMU1" i="2"/>
  <c r="TMU1" i="10" s="1"/>
  <c r="TME1" i="2"/>
  <c r="TME1" i="10" s="1"/>
  <c r="TLO1" i="2"/>
  <c r="TLO1" i="10" s="1"/>
  <c r="TKY1" i="2"/>
  <c r="TKY1" i="10" s="1"/>
  <c r="TKI1" i="2"/>
  <c r="TKI1" i="10" s="1"/>
  <c r="TJS1" i="2"/>
  <c r="TJS1" i="10" s="1"/>
  <c r="TJC1" i="2"/>
  <c r="TJC1" i="10" s="1"/>
  <c r="TIM1" i="2"/>
  <c r="TIM1" i="10" s="1"/>
  <c r="THW1" i="2"/>
  <c r="THW1" i="10" s="1"/>
  <c r="THG1" i="2"/>
  <c r="THG1" i="10" s="1"/>
  <c r="TGQ1" i="2"/>
  <c r="TGQ1" i="10" s="1"/>
  <c r="TGA1" i="2"/>
  <c r="TGA1" i="10" s="1"/>
  <c r="TFK1" i="2"/>
  <c r="TFK1" i="10" s="1"/>
  <c r="TEU1" i="2"/>
  <c r="TEU1" i="10" s="1"/>
  <c r="TEE1" i="2"/>
  <c r="TEE1" i="10" s="1"/>
  <c r="TDO1" i="2"/>
  <c r="TDO1" i="10" s="1"/>
  <c r="TCY1" i="2"/>
  <c r="TCY1" i="10" s="1"/>
  <c r="TCI1" i="2"/>
  <c r="TCI1" i="10" s="1"/>
  <c r="TBS1" i="2"/>
  <c r="TBS1" i="10" s="1"/>
  <c r="TBC1" i="2"/>
  <c r="TBC1" i="10" s="1"/>
  <c r="TAM1" i="2"/>
  <c r="TAM1" i="10" s="1"/>
  <c r="SZW1" i="2"/>
  <c r="SZW1" i="10" s="1"/>
  <c r="SZG1" i="2"/>
  <c r="SZG1" i="10" s="1"/>
  <c r="SYQ1" i="2"/>
  <c r="SYQ1" i="10" s="1"/>
  <c r="SYA1" i="2"/>
  <c r="SYA1" i="10" s="1"/>
  <c r="SXK1" i="2"/>
  <c r="SXK1" i="10" s="1"/>
  <c r="SWU1" i="2"/>
  <c r="SWU1" i="10" s="1"/>
  <c r="SWE1" i="2"/>
  <c r="SWE1" i="10" s="1"/>
  <c r="SVO1" i="2"/>
  <c r="SVO1" i="10" s="1"/>
  <c r="SUY1" i="2"/>
  <c r="SUY1" i="10" s="1"/>
  <c r="SUG1" i="2"/>
  <c r="SUG1" i="10" s="1"/>
  <c r="STF1" i="2"/>
  <c r="STF1" i="10" s="1"/>
  <c r="SRZ1" i="2"/>
  <c r="SRZ1" i="10" s="1"/>
  <c r="SQT1" i="2"/>
  <c r="SQT1" i="10" s="1"/>
  <c r="SPN1" i="2"/>
  <c r="SPN1" i="10" s="1"/>
  <c r="SOH1" i="2"/>
  <c r="SOH1" i="10" s="1"/>
  <c r="SNB1" i="2"/>
  <c r="SNB1" i="10" s="1"/>
  <c r="SLV1" i="2"/>
  <c r="SLV1" i="10" s="1"/>
  <c r="SKP1" i="2"/>
  <c r="SKP1" i="10" s="1"/>
  <c r="SJJ1" i="2"/>
  <c r="SJJ1" i="10" s="1"/>
  <c r="SID1" i="2"/>
  <c r="SID1" i="10" s="1"/>
  <c r="SGX1" i="2"/>
  <c r="SGX1" i="10" s="1"/>
  <c r="SFR1" i="2"/>
  <c r="SFR1" i="10" s="1"/>
  <c r="SEL1" i="2"/>
  <c r="SEL1" i="10" s="1"/>
  <c r="SDF1" i="2"/>
  <c r="SDF1" i="10" s="1"/>
  <c r="SBZ1" i="2"/>
  <c r="SBZ1" i="10" s="1"/>
  <c r="SAT1" i="2"/>
  <c r="SAT1" i="10" s="1"/>
  <c r="RZN1" i="2"/>
  <c r="RZN1" i="10" s="1"/>
  <c r="RYH1" i="2"/>
  <c r="RYH1" i="10" s="1"/>
  <c r="RXB1" i="2"/>
  <c r="RXB1" i="10" s="1"/>
  <c r="RVV1" i="2"/>
  <c r="RVV1" i="10" s="1"/>
  <c r="RUP1" i="2"/>
  <c r="RUP1" i="10" s="1"/>
  <c r="RTH1" i="2"/>
  <c r="RTH1" i="10" s="1"/>
  <c r="RQV1" i="2"/>
  <c r="RQV1" i="10" s="1"/>
  <c r="ROJ1" i="2"/>
  <c r="ROJ1" i="10" s="1"/>
  <c r="RLX1" i="2"/>
  <c r="RLX1" i="10" s="1"/>
  <c r="RJL1" i="2"/>
  <c r="RJL1" i="10" s="1"/>
  <c r="RGZ1" i="2"/>
  <c r="RGZ1" i="10" s="1"/>
  <c r="REN1" i="2"/>
  <c r="REN1" i="10" s="1"/>
  <c r="RCB1" i="2"/>
  <c r="RCB1" i="10" s="1"/>
  <c r="QZP1" i="2"/>
  <c r="QZP1" i="10" s="1"/>
  <c r="QXD1" i="2"/>
  <c r="QXD1" i="10" s="1"/>
  <c r="QUR1" i="2"/>
  <c r="QUR1" i="10" s="1"/>
  <c r="QRG1" i="2"/>
  <c r="QRG1" i="10" s="1"/>
  <c r="QMI1" i="2"/>
  <c r="QMI1" i="10" s="1"/>
  <c r="QHK1" i="2"/>
  <c r="QHK1" i="10" s="1"/>
  <c r="QBI1" i="2"/>
  <c r="QBI1" i="10" s="1"/>
  <c r="PUU1" i="2"/>
  <c r="PUU1" i="10" s="1"/>
  <c r="POE1" i="2"/>
  <c r="POE1" i="10" s="1"/>
  <c r="PHJ1" i="2"/>
  <c r="PHJ1" i="10" s="1"/>
  <c r="OYQ1" i="2"/>
  <c r="OYQ1" i="10" s="1"/>
  <c r="ONP1" i="2"/>
  <c r="ONP1" i="10" s="1"/>
  <c r="OAH1" i="2"/>
  <c r="OAH1" i="10" s="1"/>
  <c r="NBY1" i="2"/>
  <c r="NBY1" i="10" s="1"/>
  <c r="XFD1" i="2"/>
  <c r="XFD1" i="10" s="1"/>
  <c r="XEV1" i="2"/>
  <c r="XEV1" i="10" s="1"/>
  <c r="XEN1" i="2"/>
  <c r="XEN1" i="10" s="1"/>
  <c r="XEF1" i="2"/>
  <c r="XEF1" i="10" s="1"/>
  <c r="XDX1" i="2"/>
  <c r="XDX1" i="10" s="1"/>
  <c r="XDP1" i="2"/>
  <c r="XDP1" i="10" s="1"/>
  <c r="XDH1" i="2"/>
  <c r="XDH1" i="10" s="1"/>
  <c r="XCZ1" i="2"/>
  <c r="XCZ1" i="10" s="1"/>
  <c r="XCR1" i="2"/>
  <c r="XCR1" i="10" s="1"/>
  <c r="XCJ1" i="2"/>
  <c r="XCJ1" i="10" s="1"/>
  <c r="XCB1" i="2"/>
  <c r="XCB1" i="10" s="1"/>
  <c r="XBT1" i="2"/>
  <c r="XBT1" i="10" s="1"/>
  <c r="XBL1" i="2"/>
  <c r="XBL1" i="10" s="1"/>
  <c r="XBD1" i="2"/>
  <c r="XBD1" i="10" s="1"/>
  <c r="XAV1" i="2"/>
  <c r="XAV1" i="10" s="1"/>
  <c r="XAN1" i="2"/>
  <c r="XAN1" i="10" s="1"/>
  <c r="XAF1" i="2"/>
  <c r="XAF1" i="10" s="1"/>
  <c r="WZX1" i="2"/>
  <c r="WZX1" i="10" s="1"/>
  <c r="WZP1" i="2"/>
  <c r="WZP1" i="10" s="1"/>
  <c r="WZH1" i="2"/>
  <c r="WZH1" i="10" s="1"/>
  <c r="WYZ1" i="2"/>
  <c r="WYZ1" i="10" s="1"/>
  <c r="WYR1" i="2"/>
  <c r="WYR1" i="10" s="1"/>
  <c r="WYJ1" i="2"/>
  <c r="WYJ1" i="10" s="1"/>
  <c r="WYB1" i="2"/>
  <c r="WYB1" i="10" s="1"/>
  <c r="WXT1" i="2"/>
  <c r="WXT1" i="10" s="1"/>
  <c r="WXL1" i="2"/>
  <c r="WXL1" i="10" s="1"/>
  <c r="WXD1" i="2"/>
  <c r="WXD1" i="10" s="1"/>
  <c r="WWV1" i="2"/>
  <c r="WWV1" i="10" s="1"/>
  <c r="WWN1" i="2"/>
  <c r="WWN1" i="10" s="1"/>
  <c r="WWF1" i="2"/>
  <c r="WWF1" i="10" s="1"/>
  <c r="WVX1" i="2"/>
  <c r="WVX1" i="10" s="1"/>
  <c r="WVP1" i="2"/>
  <c r="WVP1" i="10" s="1"/>
  <c r="WVH1" i="2"/>
  <c r="WVH1" i="10" s="1"/>
  <c r="WUZ1" i="2"/>
  <c r="WUZ1" i="10" s="1"/>
  <c r="WUR1" i="2"/>
  <c r="WUR1" i="10" s="1"/>
  <c r="WUJ1" i="2"/>
  <c r="WUJ1" i="10" s="1"/>
  <c r="WUB1" i="2"/>
  <c r="WUB1" i="10" s="1"/>
  <c r="WTT1" i="2"/>
  <c r="WTT1" i="10" s="1"/>
  <c r="WTL1" i="2"/>
  <c r="WTL1" i="10" s="1"/>
  <c r="WTD1" i="2"/>
  <c r="WTD1" i="10" s="1"/>
  <c r="WSV1" i="2"/>
  <c r="WSV1" i="10" s="1"/>
  <c r="WSN1" i="2"/>
  <c r="WSN1" i="10" s="1"/>
  <c r="WSF1" i="2"/>
  <c r="WSF1" i="10" s="1"/>
  <c r="WRX1" i="2"/>
  <c r="WRX1" i="10" s="1"/>
  <c r="WRP1" i="2"/>
  <c r="WRP1" i="10" s="1"/>
  <c r="WRH1" i="2"/>
  <c r="WRH1" i="10" s="1"/>
  <c r="WQZ1" i="2"/>
  <c r="WQZ1" i="10" s="1"/>
  <c r="WQR1" i="2"/>
  <c r="WQR1" i="10" s="1"/>
  <c r="WQJ1" i="2"/>
  <c r="WQJ1" i="10" s="1"/>
  <c r="WQB1" i="2"/>
  <c r="WQB1" i="10" s="1"/>
  <c r="WPT1" i="2"/>
  <c r="WPT1" i="10" s="1"/>
  <c r="WPL1" i="2"/>
  <c r="WPL1" i="10" s="1"/>
  <c r="WPD1" i="2"/>
  <c r="WPD1" i="10" s="1"/>
  <c r="WOV1" i="2"/>
  <c r="WOV1" i="10" s="1"/>
  <c r="WON1" i="2"/>
  <c r="WON1" i="10" s="1"/>
  <c r="WOF1" i="2"/>
  <c r="WOF1" i="10" s="1"/>
  <c r="WNX1" i="2"/>
  <c r="WNX1" i="10" s="1"/>
  <c r="WNP1" i="2"/>
  <c r="WNP1" i="10" s="1"/>
  <c r="WNH1" i="2"/>
  <c r="WNH1" i="10" s="1"/>
  <c r="WMZ1" i="2"/>
  <c r="WMZ1" i="10" s="1"/>
  <c r="WMR1" i="2"/>
  <c r="WMR1" i="10" s="1"/>
  <c r="WMJ1" i="2"/>
  <c r="WMJ1" i="10" s="1"/>
  <c r="WMB1" i="2"/>
  <c r="WMB1" i="10" s="1"/>
  <c r="WLT1" i="2"/>
  <c r="WLT1" i="10" s="1"/>
  <c r="WLL1" i="2"/>
  <c r="WLL1" i="10" s="1"/>
  <c r="WLD1" i="2"/>
  <c r="WLD1" i="10" s="1"/>
  <c r="WKV1" i="2"/>
  <c r="WKV1" i="10" s="1"/>
  <c r="WKN1" i="2"/>
  <c r="WKN1" i="10" s="1"/>
  <c r="WKF1" i="2"/>
  <c r="WKF1" i="10" s="1"/>
  <c r="WJX1" i="2"/>
  <c r="WJX1" i="10" s="1"/>
  <c r="WJP1" i="2"/>
  <c r="WJP1" i="10" s="1"/>
  <c r="WJH1" i="2"/>
  <c r="WJH1" i="10" s="1"/>
  <c r="WIZ1" i="2"/>
  <c r="WIZ1" i="10" s="1"/>
  <c r="WIR1" i="2"/>
  <c r="WIR1" i="10" s="1"/>
  <c r="WIJ1" i="2"/>
  <c r="WIJ1" i="10" s="1"/>
  <c r="WIB1" i="2"/>
  <c r="WIB1" i="10" s="1"/>
  <c r="WHT1" i="2"/>
  <c r="WHT1" i="10" s="1"/>
  <c r="WHL1" i="2"/>
  <c r="WHL1" i="10" s="1"/>
  <c r="WHD1" i="2"/>
  <c r="WHD1" i="10" s="1"/>
  <c r="WGV1" i="2"/>
  <c r="WGV1" i="10" s="1"/>
  <c r="WGN1" i="2"/>
  <c r="WGN1" i="10" s="1"/>
  <c r="WGF1" i="2"/>
  <c r="WGF1" i="10" s="1"/>
  <c r="WFX1" i="2"/>
  <c r="WFX1" i="10" s="1"/>
  <c r="WFP1" i="2"/>
  <c r="WFP1" i="10" s="1"/>
  <c r="WFH1" i="2"/>
  <c r="WFH1" i="10" s="1"/>
  <c r="WEZ1" i="2"/>
  <c r="WEZ1" i="10" s="1"/>
  <c r="WER1" i="2"/>
  <c r="WER1" i="10" s="1"/>
  <c r="WEJ1" i="2"/>
  <c r="WEJ1" i="10" s="1"/>
  <c r="WEB1" i="2"/>
  <c r="WEB1" i="10" s="1"/>
  <c r="WDT1" i="2"/>
  <c r="WDT1" i="10" s="1"/>
  <c r="WDL1" i="2"/>
  <c r="WDL1" i="10" s="1"/>
  <c r="WDD1" i="2"/>
  <c r="WDD1" i="10" s="1"/>
  <c r="WCV1" i="2"/>
  <c r="WCV1" i="10" s="1"/>
  <c r="WCN1" i="2"/>
  <c r="WCN1" i="10" s="1"/>
  <c r="WCF1" i="2"/>
  <c r="WCF1" i="10" s="1"/>
  <c r="WBX1" i="2"/>
  <c r="WBX1" i="10" s="1"/>
  <c r="WBP1" i="2"/>
  <c r="WBP1" i="10" s="1"/>
  <c r="WBH1" i="2"/>
  <c r="WBH1" i="10" s="1"/>
  <c r="WAZ1" i="2"/>
  <c r="WAZ1" i="10" s="1"/>
  <c r="WAR1" i="2"/>
  <c r="WAR1" i="10" s="1"/>
  <c r="WAJ1" i="2"/>
  <c r="WAJ1" i="10" s="1"/>
  <c r="WAB1" i="2"/>
  <c r="WAB1" i="10" s="1"/>
  <c r="VZT1" i="2"/>
  <c r="VZT1" i="10" s="1"/>
  <c r="VZL1" i="2"/>
  <c r="VZL1" i="10" s="1"/>
  <c r="VZD1" i="2"/>
  <c r="VZD1" i="10" s="1"/>
  <c r="VYV1" i="2"/>
  <c r="VYV1" i="10" s="1"/>
  <c r="VYN1" i="2"/>
  <c r="VYN1" i="10" s="1"/>
  <c r="VYF1" i="2"/>
  <c r="VYF1" i="10" s="1"/>
  <c r="VXX1" i="2"/>
  <c r="VXX1" i="10" s="1"/>
  <c r="VXP1" i="2"/>
  <c r="VXP1" i="10" s="1"/>
  <c r="VXH1" i="2"/>
  <c r="VXH1" i="10" s="1"/>
  <c r="VWZ1" i="2"/>
  <c r="VWZ1" i="10" s="1"/>
  <c r="VWR1" i="2"/>
  <c r="VWR1" i="10" s="1"/>
  <c r="VWJ1" i="2"/>
  <c r="VWJ1" i="10" s="1"/>
  <c r="VWB1" i="2"/>
  <c r="VWB1" i="10" s="1"/>
  <c r="VVT1" i="2"/>
  <c r="VVT1" i="10" s="1"/>
  <c r="VVL1" i="2"/>
  <c r="VVL1" i="10" s="1"/>
  <c r="VVD1" i="2"/>
  <c r="VVD1" i="10" s="1"/>
  <c r="VUV1" i="2"/>
  <c r="VUV1" i="10" s="1"/>
  <c r="VUL1" i="2"/>
  <c r="VUL1" i="10" s="1"/>
  <c r="VTV1" i="2"/>
  <c r="VTV1" i="10" s="1"/>
  <c r="VTF1" i="2"/>
  <c r="VTF1" i="10" s="1"/>
  <c r="VSP1" i="2"/>
  <c r="VSP1" i="10" s="1"/>
  <c r="VRZ1" i="2"/>
  <c r="VRZ1" i="10" s="1"/>
  <c r="VRJ1" i="2"/>
  <c r="VRJ1" i="10" s="1"/>
  <c r="VQT1" i="2"/>
  <c r="VQT1" i="10" s="1"/>
  <c r="VQD1" i="2"/>
  <c r="VQD1" i="10" s="1"/>
  <c r="VPN1" i="2"/>
  <c r="VPN1" i="10" s="1"/>
  <c r="VOX1" i="2"/>
  <c r="VOX1" i="10" s="1"/>
  <c r="VOH1" i="2"/>
  <c r="VOH1" i="10" s="1"/>
  <c r="VNR1" i="2"/>
  <c r="VNR1" i="10" s="1"/>
  <c r="VNB1" i="2"/>
  <c r="VNB1" i="10" s="1"/>
  <c r="VML1" i="2"/>
  <c r="VML1" i="10" s="1"/>
  <c r="VLV1" i="2"/>
  <c r="VLV1" i="10" s="1"/>
  <c r="VLF1" i="2"/>
  <c r="VLF1" i="10" s="1"/>
  <c r="VKP1" i="2"/>
  <c r="VKP1" i="10" s="1"/>
  <c r="VJZ1" i="2"/>
  <c r="VJZ1" i="10" s="1"/>
  <c r="VJJ1" i="2"/>
  <c r="VJJ1" i="10" s="1"/>
  <c r="VIT1" i="2"/>
  <c r="VIT1" i="10" s="1"/>
  <c r="VID1" i="2"/>
  <c r="VID1" i="10" s="1"/>
  <c r="VHN1" i="2"/>
  <c r="VHN1" i="10" s="1"/>
  <c r="VGX1" i="2"/>
  <c r="VGX1" i="10" s="1"/>
  <c r="VGH1" i="2"/>
  <c r="VGH1" i="10" s="1"/>
  <c r="VFR1" i="2"/>
  <c r="VFR1" i="10" s="1"/>
  <c r="VFB1" i="2"/>
  <c r="VFB1" i="10" s="1"/>
  <c r="VEL1" i="2"/>
  <c r="VEL1" i="10" s="1"/>
  <c r="VDV1" i="2"/>
  <c r="VDV1" i="10" s="1"/>
  <c r="VDF1" i="2"/>
  <c r="VDF1" i="10" s="1"/>
  <c r="VCP1" i="2"/>
  <c r="VCP1" i="10" s="1"/>
  <c r="VBZ1" i="2"/>
  <c r="VBZ1" i="10" s="1"/>
  <c r="VBJ1" i="2"/>
  <c r="VBJ1" i="10" s="1"/>
  <c r="VAT1" i="2"/>
  <c r="VAT1" i="10" s="1"/>
  <c r="VAD1" i="2"/>
  <c r="VAD1" i="10" s="1"/>
  <c r="UZN1" i="2"/>
  <c r="UZN1" i="10" s="1"/>
  <c r="UYX1" i="2"/>
  <c r="UYX1" i="10" s="1"/>
  <c r="UYH1" i="2"/>
  <c r="UYH1" i="10" s="1"/>
  <c r="UXR1" i="2"/>
  <c r="UXR1" i="10" s="1"/>
  <c r="UXB1" i="2"/>
  <c r="UXB1" i="10" s="1"/>
  <c r="UWL1" i="2"/>
  <c r="UWL1" i="10" s="1"/>
  <c r="UVV1" i="2"/>
  <c r="UVV1" i="10" s="1"/>
  <c r="UVF1" i="2"/>
  <c r="UVF1" i="10" s="1"/>
  <c r="UUP1" i="2"/>
  <c r="UUP1" i="10" s="1"/>
  <c r="UTZ1" i="2"/>
  <c r="UTZ1" i="10" s="1"/>
  <c r="UTJ1" i="2"/>
  <c r="UTJ1" i="10" s="1"/>
  <c r="UST1" i="2"/>
  <c r="UST1" i="10" s="1"/>
  <c r="USD1" i="2"/>
  <c r="USD1" i="10" s="1"/>
  <c r="URN1" i="2"/>
  <c r="URN1" i="10" s="1"/>
  <c r="UQX1" i="2"/>
  <c r="UQX1" i="10" s="1"/>
  <c r="UQH1" i="2"/>
  <c r="UQH1" i="10" s="1"/>
  <c r="UPR1" i="2"/>
  <c r="UPR1" i="10" s="1"/>
  <c r="UPB1" i="2"/>
  <c r="UPB1" i="10" s="1"/>
  <c r="UOL1" i="2"/>
  <c r="UOL1" i="10" s="1"/>
  <c r="UNV1" i="2"/>
  <c r="UNV1" i="10" s="1"/>
  <c r="UNF1" i="2"/>
  <c r="UNF1" i="10" s="1"/>
  <c r="UMP1" i="2"/>
  <c r="UMP1" i="10" s="1"/>
  <c r="ULZ1" i="2"/>
  <c r="ULZ1" i="10" s="1"/>
  <c r="ULJ1" i="2"/>
  <c r="ULJ1" i="10" s="1"/>
  <c r="UKT1" i="2"/>
  <c r="UKT1" i="10" s="1"/>
  <c r="UKD1" i="2"/>
  <c r="UKD1" i="10" s="1"/>
  <c r="UJN1" i="2"/>
  <c r="UJN1" i="10" s="1"/>
  <c r="UIX1" i="2"/>
  <c r="UIX1" i="10" s="1"/>
  <c r="UIH1" i="2"/>
  <c r="UIH1" i="10" s="1"/>
  <c r="UHR1" i="2"/>
  <c r="UHR1" i="10" s="1"/>
  <c r="UHB1" i="2"/>
  <c r="UHB1" i="10" s="1"/>
  <c r="UGL1" i="2"/>
  <c r="UGL1" i="10" s="1"/>
  <c r="UFV1" i="2"/>
  <c r="UFV1" i="10" s="1"/>
  <c r="UFF1" i="2"/>
  <c r="UFF1" i="10" s="1"/>
  <c r="UEP1" i="2"/>
  <c r="UEP1" i="10" s="1"/>
  <c r="UDZ1" i="2"/>
  <c r="UDZ1" i="10" s="1"/>
  <c r="UDJ1" i="2"/>
  <c r="UDJ1" i="10" s="1"/>
  <c r="UCT1" i="2"/>
  <c r="UCT1" i="10" s="1"/>
  <c r="UCD1" i="2"/>
  <c r="UCD1" i="10" s="1"/>
  <c r="UBN1" i="2"/>
  <c r="UBN1" i="10" s="1"/>
  <c r="UAX1" i="2"/>
  <c r="UAX1" i="10" s="1"/>
  <c r="UAH1" i="2"/>
  <c r="UAH1" i="10" s="1"/>
  <c r="TZR1" i="2"/>
  <c r="TZR1" i="10" s="1"/>
  <c r="TZB1" i="2"/>
  <c r="TZB1" i="10" s="1"/>
  <c r="TYL1" i="2"/>
  <c r="TYL1" i="10" s="1"/>
  <c r="TXV1" i="2"/>
  <c r="TXV1" i="10" s="1"/>
  <c r="TXF1" i="2"/>
  <c r="TXF1" i="10" s="1"/>
  <c r="TWP1" i="2"/>
  <c r="TWP1" i="10" s="1"/>
  <c r="TVZ1" i="2"/>
  <c r="TVZ1" i="10" s="1"/>
  <c r="TVJ1" i="2"/>
  <c r="TVJ1" i="10" s="1"/>
  <c r="TUT1" i="2"/>
  <c r="TUT1" i="10" s="1"/>
  <c r="TUD1" i="2"/>
  <c r="TUD1" i="10" s="1"/>
  <c r="TTN1" i="2"/>
  <c r="TTN1" i="10" s="1"/>
  <c r="TSX1" i="2"/>
  <c r="TSX1" i="10" s="1"/>
  <c r="TSH1" i="2"/>
  <c r="TSH1" i="10" s="1"/>
  <c r="TRR1" i="2"/>
  <c r="TRR1" i="10" s="1"/>
  <c r="TRB1" i="2"/>
  <c r="TRB1" i="10" s="1"/>
  <c r="TQL1" i="2"/>
  <c r="TQL1" i="10" s="1"/>
  <c r="TPV1" i="2"/>
  <c r="TPV1" i="10" s="1"/>
  <c r="TPF1" i="2"/>
  <c r="TPF1" i="10" s="1"/>
  <c r="TOP1" i="2"/>
  <c r="TOP1" i="10" s="1"/>
  <c r="TNZ1" i="2"/>
  <c r="TNZ1" i="10" s="1"/>
  <c r="TNJ1" i="2"/>
  <c r="TNJ1" i="10" s="1"/>
  <c r="TMT1" i="2"/>
  <c r="TMT1" i="10" s="1"/>
  <c r="TMD1" i="2"/>
  <c r="TMD1" i="10" s="1"/>
  <c r="TLN1" i="2"/>
  <c r="TLN1" i="10" s="1"/>
  <c r="TKX1" i="2"/>
  <c r="TKX1" i="10" s="1"/>
  <c r="TKH1" i="2"/>
  <c r="TKH1" i="10" s="1"/>
  <c r="TJR1" i="2"/>
  <c r="TJR1" i="10" s="1"/>
  <c r="TJB1" i="2"/>
  <c r="TJB1" i="10" s="1"/>
  <c r="TIL1" i="2"/>
  <c r="TIL1" i="10" s="1"/>
  <c r="THV1" i="2"/>
  <c r="THV1" i="10" s="1"/>
  <c r="THF1" i="2"/>
  <c r="THF1" i="10" s="1"/>
  <c r="TGP1" i="2"/>
  <c r="TGP1" i="10" s="1"/>
  <c r="TFZ1" i="2"/>
  <c r="TFZ1" i="10" s="1"/>
  <c r="TFJ1" i="2"/>
  <c r="TFJ1" i="10" s="1"/>
  <c r="TET1" i="2"/>
  <c r="TET1" i="10" s="1"/>
  <c r="TED1" i="2"/>
  <c r="TED1" i="10" s="1"/>
  <c r="TDN1" i="2"/>
  <c r="TDN1" i="10" s="1"/>
  <c r="TCX1" i="2"/>
  <c r="TCX1" i="10" s="1"/>
  <c r="TCH1" i="2"/>
  <c r="TCH1" i="10" s="1"/>
  <c r="TBR1" i="2"/>
  <c r="TBR1" i="10" s="1"/>
  <c r="TBB1" i="2"/>
  <c r="TBB1" i="10" s="1"/>
  <c r="TAL1" i="2"/>
  <c r="TAL1" i="10" s="1"/>
  <c r="SZV1" i="2"/>
  <c r="SZV1" i="10" s="1"/>
  <c r="SZF1" i="2"/>
  <c r="SZF1" i="10" s="1"/>
  <c r="SYP1" i="2"/>
  <c r="SYP1" i="10" s="1"/>
  <c r="SXZ1" i="2"/>
  <c r="SXZ1" i="10" s="1"/>
  <c r="SXJ1" i="2"/>
  <c r="SXJ1" i="10" s="1"/>
  <c r="SWT1" i="2"/>
  <c r="SWT1" i="10" s="1"/>
  <c r="SWD1" i="2"/>
  <c r="SWD1" i="10" s="1"/>
  <c r="SVN1" i="2"/>
  <c r="SVN1" i="10" s="1"/>
  <c r="SUX1" i="2"/>
  <c r="SUX1" i="10" s="1"/>
  <c r="SUD1" i="2"/>
  <c r="SUD1" i="10" s="1"/>
  <c r="STE1" i="2"/>
  <c r="STE1" i="10" s="1"/>
  <c r="SRY1" i="2"/>
  <c r="SRY1" i="10" s="1"/>
  <c r="SQS1" i="2"/>
  <c r="SQS1" i="10" s="1"/>
  <c r="SPM1" i="2"/>
  <c r="SPM1" i="10" s="1"/>
  <c r="SOG1" i="2"/>
  <c r="SOG1" i="10" s="1"/>
  <c r="SNA1" i="2"/>
  <c r="SNA1" i="10" s="1"/>
  <c r="SLU1" i="2"/>
  <c r="SLU1" i="10" s="1"/>
  <c r="SKO1" i="2"/>
  <c r="SKO1" i="10" s="1"/>
  <c r="SJI1" i="2"/>
  <c r="SJI1" i="10" s="1"/>
  <c r="SIC1" i="2"/>
  <c r="SIC1" i="10" s="1"/>
  <c r="SGW1" i="2"/>
  <c r="SGW1" i="10" s="1"/>
  <c r="SFQ1" i="2"/>
  <c r="SFQ1" i="10" s="1"/>
  <c r="SEK1" i="2"/>
  <c r="SEK1" i="10" s="1"/>
  <c r="SDE1" i="2"/>
  <c r="SDE1" i="10" s="1"/>
  <c r="SBY1" i="2"/>
  <c r="SBY1" i="10" s="1"/>
  <c r="SAS1" i="2"/>
  <c r="SAS1" i="10" s="1"/>
  <c r="RZM1" i="2"/>
  <c r="RZM1" i="10" s="1"/>
  <c r="RYG1" i="2"/>
  <c r="RYG1" i="10" s="1"/>
  <c r="RXA1" i="2"/>
  <c r="RXA1" i="10" s="1"/>
  <c r="RVU1" i="2"/>
  <c r="RVU1" i="10" s="1"/>
  <c r="RUO1" i="2"/>
  <c r="RUO1" i="10" s="1"/>
  <c r="RTG1" i="2"/>
  <c r="RTG1" i="10" s="1"/>
  <c r="RQU1" i="2"/>
  <c r="RQU1" i="10" s="1"/>
  <c r="ROI1" i="2"/>
  <c r="ROI1" i="10" s="1"/>
  <c r="RLW1" i="2"/>
  <c r="RLW1" i="10" s="1"/>
  <c r="RJK1" i="2"/>
  <c r="RJK1" i="10" s="1"/>
  <c r="RGY1" i="2"/>
  <c r="RGY1" i="10" s="1"/>
  <c r="REM1" i="2"/>
  <c r="REM1" i="10" s="1"/>
  <c r="RCA1" i="2"/>
  <c r="RCA1" i="10" s="1"/>
  <c r="QZO1" i="2"/>
  <c r="QZO1" i="10" s="1"/>
  <c r="QXC1" i="2"/>
  <c r="QXC1" i="10" s="1"/>
  <c r="QUQ1" i="2"/>
  <c r="QUQ1" i="10" s="1"/>
  <c r="QRF1" i="2"/>
  <c r="QRF1" i="10" s="1"/>
  <c r="QMH1" i="2"/>
  <c r="QMH1" i="10" s="1"/>
  <c r="QHJ1" i="2"/>
  <c r="QHJ1" i="10" s="1"/>
  <c r="QBH1" i="2"/>
  <c r="QBH1" i="10" s="1"/>
  <c r="PUT1" i="2"/>
  <c r="PUT1" i="10" s="1"/>
  <c r="POD1" i="2"/>
  <c r="POD1" i="10" s="1"/>
  <c r="PHH1" i="2"/>
  <c r="PHH1" i="10" s="1"/>
  <c r="OYP1" i="2"/>
  <c r="OYP1" i="10" s="1"/>
  <c r="ONO1" i="2"/>
  <c r="ONO1" i="10" s="1"/>
  <c r="OAF1" i="2"/>
  <c r="OAF1" i="10" s="1"/>
  <c r="NBP1" i="2"/>
  <c r="NBP1" i="10" s="1"/>
  <c r="TUA1" i="2"/>
  <c r="TUA1" i="10" s="1"/>
  <c r="TTK1" i="2"/>
  <c r="TTK1" i="10" s="1"/>
  <c r="TSU1" i="2"/>
  <c r="TSU1" i="10" s="1"/>
  <c r="TSE1" i="2"/>
  <c r="TSE1" i="10" s="1"/>
  <c r="TRO1" i="2"/>
  <c r="TRO1" i="10" s="1"/>
  <c r="TQY1" i="2"/>
  <c r="TQY1" i="10" s="1"/>
  <c r="TQI1" i="2"/>
  <c r="TQI1" i="10" s="1"/>
  <c r="TPS1" i="2"/>
  <c r="TPS1" i="10" s="1"/>
  <c r="TPC1" i="2"/>
  <c r="TPC1" i="10" s="1"/>
  <c r="TOM1" i="2"/>
  <c r="TOM1" i="10" s="1"/>
  <c r="TNW1" i="2"/>
  <c r="TNW1" i="10" s="1"/>
  <c r="TNG1" i="2"/>
  <c r="TNG1" i="10" s="1"/>
  <c r="TMQ1" i="2"/>
  <c r="TMQ1" i="10" s="1"/>
  <c r="TMA1" i="2"/>
  <c r="TMA1" i="10" s="1"/>
  <c r="TLK1" i="2"/>
  <c r="TLK1" i="10" s="1"/>
  <c r="TKU1" i="2"/>
  <c r="TKU1" i="10" s="1"/>
  <c r="TKE1" i="2"/>
  <c r="TKE1" i="10" s="1"/>
  <c r="TJO1" i="2"/>
  <c r="TJO1" i="10" s="1"/>
  <c r="TIY1" i="2"/>
  <c r="TIY1" i="10" s="1"/>
  <c r="TII1" i="2"/>
  <c r="TII1" i="10" s="1"/>
  <c r="THS1" i="2"/>
  <c r="THS1" i="10" s="1"/>
  <c r="THC1" i="2"/>
  <c r="THC1" i="10" s="1"/>
  <c r="TGM1" i="2"/>
  <c r="TGM1" i="10" s="1"/>
  <c r="TFW1" i="2"/>
  <c r="TFW1" i="10" s="1"/>
  <c r="TFG1" i="2"/>
  <c r="TFG1" i="10" s="1"/>
  <c r="TEQ1" i="2"/>
  <c r="TEQ1" i="10" s="1"/>
  <c r="TEA1" i="2"/>
  <c r="TEA1" i="10" s="1"/>
  <c r="TDK1" i="2"/>
  <c r="TDK1" i="10" s="1"/>
  <c r="TCU1" i="2"/>
  <c r="TCU1" i="10" s="1"/>
  <c r="TCE1" i="2"/>
  <c r="TCE1" i="10" s="1"/>
  <c r="TBO1" i="2"/>
  <c r="TBO1" i="10" s="1"/>
  <c r="TAY1" i="2"/>
  <c r="TAY1" i="10" s="1"/>
  <c r="TAI1" i="2"/>
  <c r="TAI1" i="10" s="1"/>
  <c r="SZS1" i="2"/>
  <c r="SZS1" i="10" s="1"/>
  <c r="SZC1" i="2"/>
  <c r="SZC1" i="10" s="1"/>
  <c r="SYM1" i="2"/>
  <c r="SYM1" i="10" s="1"/>
  <c r="SXW1" i="2"/>
  <c r="SXW1" i="10" s="1"/>
  <c r="SXG1" i="2"/>
  <c r="SXG1" i="10" s="1"/>
  <c r="SWQ1" i="2"/>
  <c r="SWQ1" i="10" s="1"/>
  <c r="SWA1" i="2"/>
  <c r="SWA1" i="10" s="1"/>
  <c r="SVK1" i="2"/>
  <c r="SVK1" i="10" s="1"/>
  <c r="SUU1" i="2"/>
  <c r="SUU1" i="10" s="1"/>
  <c r="SUA1" i="2"/>
  <c r="SUA1" i="10" s="1"/>
  <c r="SSX1" i="2"/>
  <c r="SSX1" i="10" s="1"/>
  <c r="SRR1" i="2"/>
  <c r="SRR1" i="10" s="1"/>
  <c r="SQL1" i="2"/>
  <c r="SQL1" i="10" s="1"/>
  <c r="SPF1" i="2"/>
  <c r="SPF1" i="10" s="1"/>
  <c r="SNZ1" i="2"/>
  <c r="SNZ1" i="10" s="1"/>
  <c r="SMT1" i="2"/>
  <c r="SMT1" i="10" s="1"/>
  <c r="SLN1" i="2"/>
  <c r="SLN1" i="10" s="1"/>
  <c r="SKH1" i="2"/>
  <c r="SKH1" i="10" s="1"/>
  <c r="SJB1" i="2"/>
  <c r="SJB1" i="10" s="1"/>
  <c r="SHV1" i="2"/>
  <c r="SHV1" i="10" s="1"/>
  <c r="SGP1" i="2"/>
  <c r="SGP1" i="10" s="1"/>
  <c r="SFJ1" i="2"/>
  <c r="SFJ1" i="10" s="1"/>
  <c r="SED1" i="2"/>
  <c r="SED1" i="10" s="1"/>
  <c r="SCX1" i="2"/>
  <c r="SCX1" i="10" s="1"/>
  <c r="SBR1" i="2"/>
  <c r="SBR1" i="10" s="1"/>
  <c r="SAL1" i="2"/>
  <c r="SAL1" i="10" s="1"/>
  <c r="RZF1" i="2"/>
  <c r="RZF1" i="10" s="1"/>
  <c r="RXZ1" i="2"/>
  <c r="RXZ1" i="10" s="1"/>
  <c r="RWT1" i="2"/>
  <c r="RWT1" i="10" s="1"/>
  <c r="RVN1" i="2"/>
  <c r="RVN1" i="10" s="1"/>
  <c r="RUH1" i="2"/>
  <c r="RUH1" i="10" s="1"/>
  <c r="RSR1" i="2"/>
  <c r="RSR1" i="10" s="1"/>
  <c r="RQF1" i="2"/>
  <c r="RQF1" i="10" s="1"/>
  <c r="RNT1" i="2"/>
  <c r="RNT1" i="10" s="1"/>
  <c r="RLH1" i="2"/>
  <c r="RLH1" i="10" s="1"/>
  <c r="RIV1" i="2"/>
  <c r="RIV1" i="10" s="1"/>
  <c r="RGJ1" i="2"/>
  <c r="RGJ1" i="10" s="1"/>
  <c r="RDX1" i="2"/>
  <c r="RDX1" i="10" s="1"/>
  <c r="RBL1" i="2"/>
  <c r="RBL1" i="10" s="1"/>
  <c r="QYZ1" i="2"/>
  <c r="QYZ1" i="10" s="1"/>
  <c r="QWN1" i="2"/>
  <c r="QWN1" i="10" s="1"/>
  <c r="QUB1" i="2"/>
  <c r="QUB1" i="10" s="1"/>
  <c r="QQA1" i="2"/>
  <c r="QQA1" i="10" s="1"/>
  <c r="QLC1" i="2"/>
  <c r="QLC1" i="10" s="1"/>
  <c r="QGE1" i="2"/>
  <c r="QGE1" i="10" s="1"/>
  <c r="PZS1" i="2"/>
  <c r="PZS1" i="10" s="1"/>
  <c r="PTC1" i="2"/>
  <c r="PTC1" i="10" s="1"/>
  <c r="PMO1" i="2"/>
  <c r="PMO1" i="10" s="1"/>
  <c r="PFF1" i="2"/>
  <c r="PFF1" i="10" s="1"/>
  <c r="OWJ1" i="2"/>
  <c r="OWJ1" i="10" s="1"/>
  <c r="OKT1" i="2"/>
  <c r="OKT1" i="10" s="1"/>
  <c r="NVR1" i="2"/>
  <c r="NVR1" i="10" s="1"/>
  <c r="JOD1" i="2"/>
  <c r="JOD1" i="10" s="1"/>
  <c r="KCS1" i="2"/>
  <c r="KCS1" i="10" s="1"/>
  <c r="KPO1" i="2"/>
  <c r="KPO1" i="10" s="1"/>
  <c r="KVS1" i="2"/>
  <c r="KVS1" i="10" s="1"/>
  <c r="LAY1" i="2"/>
  <c r="LAY1" i="10" s="1"/>
  <c r="LFS1" i="2"/>
  <c r="LFS1" i="10" s="1"/>
  <c r="LHE1" i="2"/>
  <c r="LHE1" i="10" s="1"/>
  <c r="LIQ1" i="2"/>
  <c r="LIQ1" i="10" s="1"/>
  <c r="LKA1" i="2"/>
  <c r="LKA1" i="10" s="1"/>
  <c r="LLO1" i="2"/>
  <c r="LLO1" i="10" s="1"/>
  <c r="LMY1" i="2"/>
  <c r="LMY1" i="10" s="1"/>
  <c r="LOM1" i="2"/>
  <c r="LOM1" i="10" s="1"/>
  <c r="LQA1" i="2"/>
  <c r="LQA1" i="10" s="1"/>
  <c r="LRI1" i="2"/>
  <c r="LRI1" i="10" s="1"/>
  <c r="LSW1" i="2"/>
  <c r="LSW1" i="10" s="1"/>
  <c r="LUI1" i="2"/>
  <c r="LUI1" i="10" s="1"/>
  <c r="LVS1" i="2"/>
  <c r="LVS1" i="10" s="1"/>
  <c r="LXE1" i="2"/>
  <c r="LXE1" i="10" s="1"/>
  <c r="LYS1" i="2"/>
  <c r="LYS1" i="10" s="1"/>
  <c r="LZP1" i="2"/>
  <c r="LZP1" i="10" s="1"/>
  <c r="MAE1" i="2"/>
  <c r="MAE1" i="10" s="1"/>
  <c r="MAT1" i="2"/>
  <c r="MAT1" i="10" s="1"/>
  <c r="MBG1" i="2"/>
  <c r="MBG1" i="10" s="1"/>
  <c r="MBV1" i="2"/>
  <c r="MBV1" i="10" s="1"/>
  <c r="MCJ1" i="2"/>
  <c r="MCJ1" i="10" s="1"/>
  <c r="MCX1" i="2"/>
  <c r="MCX1" i="10" s="1"/>
  <c r="MDL1" i="2"/>
  <c r="MDL1" i="10" s="1"/>
  <c r="MEA1" i="2"/>
  <c r="MEA1" i="10" s="1"/>
  <c r="MEN1" i="2"/>
  <c r="MEN1" i="10" s="1"/>
  <c r="MFC1" i="2"/>
  <c r="MFC1" i="10" s="1"/>
  <c r="MFR1" i="2"/>
  <c r="MFR1" i="10" s="1"/>
  <c r="MGE1" i="2"/>
  <c r="MGE1" i="10" s="1"/>
  <c r="MGT1" i="2"/>
  <c r="MGT1" i="10" s="1"/>
  <c r="MHH1" i="2"/>
  <c r="MHH1" i="10" s="1"/>
  <c r="MHV1" i="2"/>
  <c r="MHV1" i="10" s="1"/>
  <c r="MIJ1" i="2"/>
  <c r="MIJ1" i="10" s="1"/>
  <c r="MIY1" i="2"/>
  <c r="MIY1" i="10" s="1"/>
  <c r="MJL1" i="2"/>
  <c r="MJL1" i="10" s="1"/>
  <c r="MKA1" i="2"/>
  <c r="MKA1" i="10" s="1"/>
  <c r="MKP1" i="2"/>
  <c r="MKP1" i="10" s="1"/>
  <c r="MLC1" i="2"/>
  <c r="MLC1" i="10" s="1"/>
  <c r="MLR1" i="2"/>
  <c r="MLR1" i="10" s="1"/>
  <c r="MMF1" i="2"/>
  <c r="MMF1" i="10" s="1"/>
  <c r="MMT1" i="2"/>
  <c r="MMT1" i="10" s="1"/>
  <c r="MNH1" i="2"/>
  <c r="MNH1" i="10" s="1"/>
  <c r="MNW1" i="2"/>
  <c r="MNW1" i="10" s="1"/>
  <c r="MOJ1" i="2"/>
  <c r="MOJ1" i="10" s="1"/>
  <c r="MOY1" i="2"/>
  <c r="MOY1" i="10" s="1"/>
  <c r="MPN1" i="2"/>
  <c r="MPN1" i="10" s="1"/>
  <c r="MPY1" i="2"/>
  <c r="MPY1" i="10" s="1"/>
  <c r="MQJ1" i="2"/>
  <c r="MQJ1" i="10" s="1"/>
  <c r="MQU1" i="2"/>
  <c r="MQU1" i="10" s="1"/>
  <c r="MRE1" i="2"/>
  <c r="MRE1" i="10" s="1"/>
  <c r="MRP1" i="2"/>
  <c r="MRP1" i="10" s="1"/>
  <c r="MSA1" i="2"/>
  <c r="MSA1" i="10" s="1"/>
  <c r="MSK1" i="2"/>
  <c r="MSK1" i="10" s="1"/>
  <c r="MSV1" i="2"/>
  <c r="MSV1" i="10" s="1"/>
  <c r="MTG1" i="2"/>
  <c r="MTG1" i="10" s="1"/>
  <c r="MTQ1" i="2"/>
  <c r="MTQ1" i="10" s="1"/>
  <c r="MUB1" i="2"/>
  <c r="MUB1" i="10" s="1"/>
  <c r="MUM1" i="2"/>
  <c r="MUM1" i="10" s="1"/>
  <c r="MUW1" i="2"/>
  <c r="MUW1" i="10" s="1"/>
  <c r="MVH1" i="2"/>
  <c r="MVH1" i="10" s="1"/>
  <c r="MVS1" i="2"/>
  <c r="MVS1" i="10" s="1"/>
  <c r="MWC1" i="2"/>
  <c r="MWC1" i="10" s="1"/>
  <c r="MWL1" i="2"/>
  <c r="MWL1" i="10" s="1"/>
  <c r="MWT1" i="2"/>
  <c r="MWT1" i="10" s="1"/>
  <c r="MXB1" i="2"/>
  <c r="MXB1" i="10" s="1"/>
  <c r="MXJ1" i="2"/>
  <c r="MXJ1" i="10" s="1"/>
  <c r="MXR1" i="2"/>
  <c r="MXR1" i="10" s="1"/>
  <c r="MXZ1" i="2"/>
  <c r="MXZ1" i="10" s="1"/>
  <c r="MYH1" i="2"/>
  <c r="MYH1" i="10" s="1"/>
  <c r="MYP1" i="2"/>
  <c r="MYP1" i="10" s="1"/>
  <c r="MYX1" i="2"/>
  <c r="MYX1" i="10" s="1"/>
  <c r="MZF1" i="2"/>
  <c r="MZF1" i="10" s="1"/>
  <c r="MZN1" i="2"/>
  <c r="MZN1" i="10" s="1"/>
  <c r="MZV1" i="2"/>
  <c r="MZV1" i="10" s="1"/>
  <c r="NAD1" i="2"/>
  <c r="NAD1" i="10" s="1"/>
  <c r="NAL1" i="2"/>
  <c r="NAL1" i="10" s="1"/>
  <c r="NAT1" i="2"/>
  <c r="NAT1" i="10" s="1"/>
  <c r="NBB1" i="2"/>
  <c r="NBB1" i="10" s="1"/>
  <c r="NBJ1" i="2"/>
  <c r="NBJ1" i="10" s="1"/>
  <c r="NBR1" i="2"/>
  <c r="NBR1" i="10" s="1"/>
  <c r="NBZ1" i="2"/>
  <c r="NBZ1" i="10" s="1"/>
  <c r="NCH1" i="2"/>
  <c r="NCH1" i="10" s="1"/>
  <c r="NCP1" i="2"/>
  <c r="NCP1" i="10" s="1"/>
  <c r="KHQ1" i="2"/>
  <c r="KHQ1" i="10" s="1"/>
  <c r="KPW1" i="2"/>
  <c r="KPW1" i="10" s="1"/>
  <c r="KWA1" i="2"/>
  <c r="KWA1" i="10" s="1"/>
  <c r="LCE1" i="2"/>
  <c r="LCE1" i="10" s="1"/>
  <c r="LFW1" i="2"/>
  <c r="LFW1" i="10" s="1"/>
  <c r="LHK1" i="2"/>
  <c r="LHK1" i="10" s="1"/>
  <c r="LIU1" i="2"/>
  <c r="LIU1" i="10" s="1"/>
  <c r="LKG1" i="2"/>
  <c r="LKG1" i="10" s="1"/>
  <c r="LLS1" i="2"/>
  <c r="LLS1" i="10" s="1"/>
  <c r="LNG1" i="2"/>
  <c r="LNG1" i="10" s="1"/>
  <c r="LOO1" i="2"/>
  <c r="LOO1" i="10" s="1"/>
  <c r="LQC1" i="2"/>
  <c r="LQC1" i="10" s="1"/>
  <c r="LRQ1" i="2"/>
  <c r="LRQ1" i="10" s="1"/>
  <c r="LSY1" i="2"/>
  <c r="LSY1" i="10" s="1"/>
  <c r="LUM1" i="2"/>
  <c r="LUM1" i="10" s="1"/>
  <c r="LVY1" i="2"/>
  <c r="LVY1" i="10" s="1"/>
  <c r="LXK1" i="2"/>
  <c r="LXK1" i="10" s="1"/>
  <c r="LYU1" i="2"/>
  <c r="LYU1" i="10" s="1"/>
  <c r="LZS1" i="2"/>
  <c r="LZS1" i="10" s="1"/>
  <c r="MAF1" i="2"/>
  <c r="MAF1" i="10" s="1"/>
  <c r="MAU1" i="2"/>
  <c r="MAU1" i="10" s="1"/>
  <c r="MBJ1" i="2"/>
  <c r="MBJ1" i="10" s="1"/>
  <c r="MBW1" i="2"/>
  <c r="MBW1" i="10" s="1"/>
  <c r="MCL1" i="2"/>
  <c r="MCL1" i="10" s="1"/>
  <c r="MCZ1" i="2"/>
  <c r="MCZ1" i="10" s="1"/>
  <c r="MDN1" i="2"/>
  <c r="MDN1" i="10" s="1"/>
  <c r="MEB1" i="2"/>
  <c r="MEB1" i="10" s="1"/>
  <c r="MEQ1" i="2"/>
  <c r="MEQ1" i="10" s="1"/>
  <c r="MFD1" i="2"/>
  <c r="MFD1" i="10" s="1"/>
  <c r="MFS1" i="2"/>
  <c r="MFS1" i="10" s="1"/>
  <c r="MGH1" i="2"/>
  <c r="MGH1" i="10" s="1"/>
  <c r="MGU1" i="2"/>
  <c r="MGU1" i="10" s="1"/>
  <c r="MHJ1" i="2"/>
  <c r="MHJ1" i="10" s="1"/>
  <c r="MHX1" i="2"/>
  <c r="MHX1" i="10" s="1"/>
  <c r="MIL1" i="2"/>
  <c r="MIL1" i="10" s="1"/>
  <c r="MIZ1" i="2"/>
  <c r="MIZ1" i="10" s="1"/>
  <c r="MJO1" i="2"/>
  <c r="MJO1" i="10" s="1"/>
  <c r="MKB1" i="2"/>
  <c r="MKB1" i="10" s="1"/>
  <c r="MKQ1" i="2"/>
  <c r="MKQ1" i="10" s="1"/>
  <c r="MLF1" i="2"/>
  <c r="MLF1" i="10" s="1"/>
  <c r="MLS1" i="2"/>
  <c r="MLS1" i="10" s="1"/>
  <c r="MMH1" i="2"/>
  <c r="MMH1" i="10" s="1"/>
  <c r="MMV1" i="2"/>
  <c r="MMV1" i="10" s="1"/>
  <c r="MNJ1" i="2"/>
  <c r="MNJ1" i="10" s="1"/>
  <c r="MNX1" i="2"/>
  <c r="MNX1" i="10" s="1"/>
  <c r="MOM1" i="2"/>
  <c r="MOM1" i="10" s="1"/>
  <c r="MOZ1" i="2"/>
  <c r="MOZ1" i="10" s="1"/>
  <c r="MPO1" i="2"/>
  <c r="MPO1" i="10" s="1"/>
  <c r="MQA1" i="2"/>
  <c r="MQA1" i="10" s="1"/>
  <c r="MQK1" i="2"/>
  <c r="MQK1" i="10" s="1"/>
  <c r="MQV1" i="2"/>
  <c r="MQV1" i="10" s="1"/>
  <c r="MRG1" i="2"/>
  <c r="MRG1" i="10" s="1"/>
  <c r="MRQ1" i="2"/>
  <c r="MRQ1" i="10" s="1"/>
  <c r="MSB1" i="2"/>
  <c r="MSB1" i="10" s="1"/>
  <c r="MSM1" i="2"/>
  <c r="MSM1" i="10" s="1"/>
  <c r="MSW1" i="2"/>
  <c r="MSW1" i="10" s="1"/>
  <c r="MTH1" i="2"/>
  <c r="MTH1" i="10" s="1"/>
  <c r="MTS1" i="2"/>
  <c r="MTS1" i="10" s="1"/>
  <c r="MUC1" i="2"/>
  <c r="MUC1" i="10" s="1"/>
  <c r="MUN1" i="2"/>
  <c r="MUN1" i="10" s="1"/>
  <c r="MUY1" i="2"/>
  <c r="MUY1" i="10" s="1"/>
  <c r="MVI1" i="2"/>
  <c r="MVI1" i="10" s="1"/>
  <c r="MVT1" i="2"/>
  <c r="MVT1" i="10" s="1"/>
  <c r="MWE1" i="2"/>
  <c r="MWE1" i="10" s="1"/>
  <c r="MWM1" i="2"/>
  <c r="MWM1" i="10" s="1"/>
  <c r="MWU1" i="2"/>
  <c r="MWU1" i="10" s="1"/>
  <c r="MXC1" i="2"/>
  <c r="MXC1" i="10" s="1"/>
  <c r="MXK1" i="2"/>
  <c r="MXK1" i="10" s="1"/>
  <c r="MXS1" i="2"/>
  <c r="MXS1" i="10" s="1"/>
  <c r="MYA1" i="2"/>
  <c r="MYA1" i="10" s="1"/>
  <c r="MYI1" i="2"/>
  <c r="MYI1" i="10" s="1"/>
  <c r="MYQ1" i="2"/>
  <c r="MYQ1" i="10" s="1"/>
  <c r="MYY1" i="2"/>
  <c r="MYY1" i="10" s="1"/>
  <c r="MZG1" i="2"/>
  <c r="MZG1" i="10" s="1"/>
  <c r="MZO1" i="2"/>
  <c r="MZO1" i="10" s="1"/>
  <c r="MZW1" i="2"/>
  <c r="MZW1" i="10" s="1"/>
  <c r="NAE1" i="2"/>
  <c r="NAE1" i="10" s="1"/>
  <c r="NAM1" i="2"/>
  <c r="NAM1" i="10" s="1"/>
  <c r="NAU1" i="2"/>
  <c r="NAU1" i="10" s="1"/>
  <c r="NBC1" i="2"/>
  <c r="NBC1" i="10" s="1"/>
  <c r="NBK1" i="2"/>
  <c r="NBK1" i="10" s="1"/>
  <c r="NBS1" i="2"/>
  <c r="NBS1" i="10" s="1"/>
  <c r="NCA1" i="2"/>
  <c r="NCA1" i="10" s="1"/>
  <c r="NCI1" i="2"/>
  <c r="NCI1" i="10" s="1"/>
  <c r="KIW1" i="2"/>
  <c r="KIW1" i="10" s="1"/>
  <c r="KRC1" i="2"/>
  <c r="KRC1" i="10" s="1"/>
  <c r="KWQ1" i="2"/>
  <c r="KWQ1" i="10" s="1"/>
  <c r="LCU1" i="2"/>
  <c r="LCU1" i="10" s="1"/>
  <c r="LGE1" i="2"/>
  <c r="LGE1" i="10" s="1"/>
  <c r="LHM1" i="2"/>
  <c r="LHM1" i="10" s="1"/>
  <c r="LJA1" i="2"/>
  <c r="LJA1" i="10" s="1"/>
  <c r="LKM1" i="2"/>
  <c r="LKM1" i="10" s="1"/>
  <c r="LLW1" i="2"/>
  <c r="LLW1" i="10" s="1"/>
  <c r="LNI1" i="2"/>
  <c r="LNI1" i="10" s="1"/>
  <c r="LOW1" i="2"/>
  <c r="LOW1" i="10" s="1"/>
  <c r="LQE1" i="2"/>
  <c r="LQE1" i="10" s="1"/>
  <c r="LRS1" i="2"/>
  <c r="LRS1" i="10" s="1"/>
  <c r="LTG1" i="2"/>
  <c r="LTG1" i="10" s="1"/>
  <c r="LUQ1" i="2"/>
  <c r="LUQ1" i="10" s="1"/>
  <c r="LWE1" i="2"/>
  <c r="LWE1" i="10" s="1"/>
  <c r="LXO1" i="2"/>
  <c r="LXO1" i="10" s="1"/>
  <c r="LZA1" i="2"/>
  <c r="LZA1" i="10" s="1"/>
  <c r="LZT1" i="2"/>
  <c r="LZT1" i="10" s="1"/>
  <c r="MAI1" i="2"/>
  <c r="MAI1" i="10" s="1"/>
  <c r="MAV1" i="2"/>
  <c r="MAV1" i="10" s="1"/>
  <c r="MBK1" i="2"/>
  <c r="MBK1" i="10" s="1"/>
  <c r="MBZ1" i="2"/>
  <c r="MBZ1" i="10" s="1"/>
  <c r="MCM1" i="2"/>
  <c r="MCM1" i="10" s="1"/>
  <c r="MDB1" i="2"/>
  <c r="MDB1" i="10" s="1"/>
  <c r="MDP1" i="2"/>
  <c r="MDP1" i="10" s="1"/>
  <c r="MED1" i="2"/>
  <c r="MED1" i="10" s="1"/>
  <c r="MER1" i="2"/>
  <c r="MER1" i="10" s="1"/>
  <c r="MFG1" i="2"/>
  <c r="MFG1" i="10" s="1"/>
  <c r="MFT1" i="2"/>
  <c r="MFT1" i="10" s="1"/>
  <c r="MGI1" i="2"/>
  <c r="MGI1" i="10" s="1"/>
  <c r="MGX1" i="2"/>
  <c r="MGX1" i="10" s="1"/>
  <c r="MHK1" i="2"/>
  <c r="MHK1" i="10" s="1"/>
  <c r="MHZ1" i="2"/>
  <c r="MHZ1" i="10" s="1"/>
  <c r="MIN1" i="2"/>
  <c r="MIN1" i="10" s="1"/>
  <c r="MJB1" i="2"/>
  <c r="MJB1" i="10" s="1"/>
  <c r="MJP1" i="2"/>
  <c r="MJP1" i="10" s="1"/>
  <c r="MKE1" i="2"/>
  <c r="MKE1" i="10" s="1"/>
  <c r="MKR1" i="2"/>
  <c r="MKR1" i="10" s="1"/>
  <c r="MLG1" i="2"/>
  <c r="MLG1" i="10" s="1"/>
  <c r="MLV1" i="2"/>
  <c r="MLV1" i="10" s="1"/>
  <c r="MMI1" i="2"/>
  <c r="MMI1" i="10" s="1"/>
  <c r="MMX1" i="2"/>
  <c r="MMX1" i="10" s="1"/>
  <c r="MNL1" i="2"/>
  <c r="MNL1" i="10" s="1"/>
  <c r="MNZ1" i="2"/>
  <c r="MNZ1" i="10" s="1"/>
  <c r="MON1" i="2"/>
  <c r="MON1" i="10" s="1"/>
  <c r="MPC1" i="2"/>
  <c r="MPC1" i="10" s="1"/>
  <c r="MPP1" i="2"/>
  <c r="MPP1" i="10" s="1"/>
  <c r="MQB1" i="2"/>
  <c r="MQB1" i="10" s="1"/>
  <c r="MQM1" i="2"/>
  <c r="MQM1" i="10" s="1"/>
  <c r="MQW1" i="2"/>
  <c r="MQW1" i="10" s="1"/>
  <c r="MRH1" i="2"/>
  <c r="MRH1" i="10" s="1"/>
  <c r="MRS1" i="2"/>
  <c r="MRS1" i="10" s="1"/>
  <c r="MSC1" i="2"/>
  <c r="MSC1" i="10" s="1"/>
  <c r="MSN1" i="2"/>
  <c r="MSN1" i="10" s="1"/>
  <c r="MSY1" i="2"/>
  <c r="MSY1" i="10" s="1"/>
  <c r="MTI1" i="2"/>
  <c r="MTI1" i="10" s="1"/>
  <c r="MTT1" i="2"/>
  <c r="MTT1" i="10" s="1"/>
  <c r="MUE1" i="2"/>
  <c r="MUE1" i="10" s="1"/>
  <c r="MUO1" i="2"/>
  <c r="MUO1" i="10" s="1"/>
  <c r="MUZ1" i="2"/>
  <c r="MUZ1" i="10" s="1"/>
  <c r="MVK1" i="2"/>
  <c r="MVK1" i="10" s="1"/>
  <c r="MVU1" i="2"/>
  <c r="MVU1" i="10" s="1"/>
  <c r="MWF1" i="2"/>
  <c r="MWF1" i="10" s="1"/>
  <c r="MWN1" i="2"/>
  <c r="MWN1" i="10" s="1"/>
  <c r="MWV1" i="2"/>
  <c r="MWV1" i="10" s="1"/>
  <c r="MXD1" i="2"/>
  <c r="MXD1" i="10" s="1"/>
  <c r="MXL1" i="2"/>
  <c r="MXL1" i="10" s="1"/>
  <c r="MXT1" i="2"/>
  <c r="MXT1" i="10" s="1"/>
  <c r="MYB1" i="2"/>
  <c r="MYB1" i="10" s="1"/>
  <c r="MYJ1" i="2"/>
  <c r="MYJ1" i="10" s="1"/>
  <c r="MYR1" i="2"/>
  <c r="MYR1" i="10" s="1"/>
  <c r="MYZ1" i="2"/>
  <c r="MYZ1" i="10" s="1"/>
  <c r="MZH1" i="2"/>
  <c r="MZH1" i="10" s="1"/>
  <c r="MZP1" i="2"/>
  <c r="MZP1" i="10" s="1"/>
  <c r="MZX1" i="2"/>
  <c r="MZX1" i="10" s="1"/>
  <c r="NAF1" i="2"/>
  <c r="NAF1" i="10" s="1"/>
  <c r="NAN1" i="2"/>
  <c r="NAN1" i="10" s="1"/>
  <c r="NAV1" i="2"/>
  <c r="NAV1" i="10" s="1"/>
  <c r="NBD1" i="2"/>
  <c r="NBD1" i="10" s="1"/>
  <c r="NBL1" i="2"/>
  <c r="NBL1" i="10" s="1"/>
  <c r="NBT1" i="2"/>
  <c r="NBT1" i="10" s="1"/>
  <c r="NCB1" i="2"/>
  <c r="NCB1" i="10" s="1"/>
  <c r="NCJ1" i="2"/>
  <c r="NCJ1" i="10" s="1"/>
  <c r="NCR1" i="2"/>
  <c r="NCR1" i="10" s="1"/>
  <c r="KLW1" i="2"/>
  <c r="KLW1" i="10" s="1"/>
  <c r="KRS1" i="2"/>
  <c r="KRS1" i="10" s="1"/>
  <c r="KXW1" i="2"/>
  <c r="KXW1" i="10" s="1"/>
  <c r="LDC1" i="2"/>
  <c r="LDC1" i="10" s="1"/>
  <c r="LGG1" i="2"/>
  <c r="LGG1" i="10" s="1"/>
  <c r="LHU1" i="2"/>
  <c r="LHU1" i="10" s="1"/>
  <c r="LJC1" i="2"/>
  <c r="LJC1" i="10" s="1"/>
  <c r="LKQ1" i="2"/>
  <c r="LKQ1" i="10" s="1"/>
  <c r="LMC1" i="2"/>
  <c r="LMC1" i="10" s="1"/>
  <c r="LNO1" i="2"/>
  <c r="LNO1" i="10" s="1"/>
  <c r="LOY1" i="2"/>
  <c r="LOY1" i="10" s="1"/>
  <c r="LQM1" i="2"/>
  <c r="LQM1" i="10" s="1"/>
  <c r="LRW1" i="2"/>
  <c r="LRW1" i="10" s="1"/>
  <c r="LTK1" i="2"/>
  <c r="LTK1" i="10" s="1"/>
  <c r="LUY1" i="2"/>
  <c r="LUY1" i="10" s="1"/>
  <c r="LWG1" i="2"/>
  <c r="LWG1" i="10" s="1"/>
  <c r="LXU1" i="2"/>
  <c r="LXU1" i="10" s="1"/>
  <c r="LZG1" i="2"/>
  <c r="LZG1" i="10" s="1"/>
  <c r="LZV1" i="2"/>
  <c r="LZV1" i="10" s="1"/>
  <c r="MAJ1" i="2"/>
  <c r="MAJ1" i="10" s="1"/>
  <c r="MAY1" i="2"/>
  <c r="MAY1" i="10" s="1"/>
  <c r="MBL1" i="2"/>
  <c r="MBL1" i="10" s="1"/>
  <c r="MCA1" i="2"/>
  <c r="MCA1" i="10" s="1"/>
  <c r="MCP1" i="2"/>
  <c r="MCP1" i="10" s="1"/>
  <c r="MDC1" i="2"/>
  <c r="MDC1" i="10" s="1"/>
  <c r="MDR1" i="2"/>
  <c r="MDR1" i="10" s="1"/>
  <c r="MEF1" i="2"/>
  <c r="MEF1" i="10" s="1"/>
  <c r="MET1" i="2"/>
  <c r="MET1" i="10" s="1"/>
  <c r="MFH1" i="2"/>
  <c r="MFH1" i="10" s="1"/>
  <c r="MFW1" i="2"/>
  <c r="MFW1" i="10" s="1"/>
  <c r="MGJ1" i="2"/>
  <c r="MGJ1" i="10" s="1"/>
  <c r="MGY1" i="2"/>
  <c r="MGY1" i="10" s="1"/>
  <c r="MHN1" i="2"/>
  <c r="MHN1" i="10" s="1"/>
  <c r="MIA1" i="2"/>
  <c r="MIA1" i="10" s="1"/>
  <c r="MIP1" i="2"/>
  <c r="MIP1" i="10" s="1"/>
  <c r="MJD1" i="2"/>
  <c r="MJD1" i="10" s="1"/>
  <c r="MJR1" i="2"/>
  <c r="MJR1" i="10" s="1"/>
  <c r="MKF1" i="2"/>
  <c r="MKF1" i="10" s="1"/>
  <c r="MKU1" i="2"/>
  <c r="MKU1" i="10" s="1"/>
  <c r="MLH1" i="2"/>
  <c r="MLH1" i="10" s="1"/>
  <c r="MLW1" i="2"/>
  <c r="MLW1" i="10" s="1"/>
  <c r="MML1" i="2"/>
  <c r="MML1" i="10" s="1"/>
  <c r="MMY1" i="2"/>
  <c r="MMY1" i="10" s="1"/>
  <c r="MNN1" i="2"/>
  <c r="MNN1" i="10" s="1"/>
  <c r="MOB1" i="2"/>
  <c r="MOB1" i="10" s="1"/>
  <c r="MOP1" i="2"/>
  <c r="MOP1" i="10" s="1"/>
  <c r="MPD1" i="2"/>
  <c r="MPD1" i="10" s="1"/>
  <c r="MPS1" i="2"/>
  <c r="MPS1" i="10" s="1"/>
  <c r="MQC1" i="2"/>
  <c r="MQC1" i="10" s="1"/>
  <c r="MQN1" i="2"/>
  <c r="MQN1" i="10" s="1"/>
  <c r="MQY1" i="2"/>
  <c r="MQY1" i="10" s="1"/>
  <c r="MRI1" i="2"/>
  <c r="MRI1" i="10" s="1"/>
  <c r="MRT1" i="2"/>
  <c r="MRT1" i="10" s="1"/>
  <c r="MSE1" i="2"/>
  <c r="MSE1" i="10" s="1"/>
  <c r="MSO1" i="2"/>
  <c r="MSO1" i="10" s="1"/>
  <c r="MSZ1" i="2"/>
  <c r="MSZ1" i="10" s="1"/>
  <c r="MTK1" i="2"/>
  <c r="MTK1" i="10" s="1"/>
  <c r="MTU1" i="2"/>
  <c r="MTU1" i="10" s="1"/>
  <c r="MUF1" i="2"/>
  <c r="MUF1" i="10" s="1"/>
  <c r="MUQ1" i="2"/>
  <c r="MUQ1" i="10" s="1"/>
  <c r="MVA1" i="2"/>
  <c r="MVA1" i="10" s="1"/>
  <c r="MVL1" i="2"/>
  <c r="MVL1" i="10" s="1"/>
  <c r="MVW1" i="2"/>
  <c r="MVW1" i="10" s="1"/>
  <c r="MWG1" i="2"/>
  <c r="MWG1" i="10" s="1"/>
  <c r="MWO1" i="2"/>
  <c r="MWO1" i="10" s="1"/>
  <c r="MWW1" i="2"/>
  <c r="MWW1" i="10" s="1"/>
  <c r="MXE1" i="2"/>
  <c r="MXE1" i="10" s="1"/>
  <c r="MXM1" i="2"/>
  <c r="MXM1" i="10" s="1"/>
  <c r="MXU1" i="2"/>
  <c r="MXU1" i="10" s="1"/>
  <c r="MYC1" i="2"/>
  <c r="MYC1" i="10" s="1"/>
  <c r="MYK1" i="2"/>
  <c r="MYK1" i="10" s="1"/>
  <c r="MYS1" i="2"/>
  <c r="MYS1" i="10" s="1"/>
  <c r="MZA1" i="2"/>
  <c r="MZA1" i="10" s="1"/>
  <c r="MZI1" i="2"/>
  <c r="MZI1" i="10" s="1"/>
  <c r="MZQ1" i="2"/>
  <c r="MZQ1" i="10" s="1"/>
  <c r="MZY1" i="2"/>
  <c r="MZY1" i="10" s="1"/>
  <c r="NAG1" i="2"/>
  <c r="NAG1" i="10" s="1"/>
  <c r="NAO1" i="2"/>
  <c r="NAO1" i="10" s="1"/>
  <c r="NAW1" i="2"/>
  <c r="NAW1" i="10" s="1"/>
  <c r="NBE1" i="2"/>
  <c r="NBE1" i="10" s="1"/>
  <c r="NBM1" i="2"/>
  <c r="NBM1" i="10" s="1"/>
  <c r="NBU1" i="2"/>
  <c r="NBU1" i="10" s="1"/>
  <c r="NCC1" i="2"/>
  <c r="NCC1" i="10" s="1"/>
  <c r="NCK1" i="2"/>
  <c r="NCK1" i="10" s="1"/>
  <c r="IWH1" i="2"/>
  <c r="IWH1" i="10" s="1"/>
  <c r="KNK1" i="2"/>
  <c r="KNK1" i="10" s="1"/>
  <c r="KTG1" i="2"/>
  <c r="KTG1" i="10" s="1"/>
  <c r="KZC1" i="2"/>
  <c r="KZC1" i="10" s="1"/>
  <c r="LEQ1" i="2"/>
  <c r="LEQ1" i="10" s="1"/>
  <c r="LGQ1" i="2"/>
  <c r="LGQ1" i="10" s="1"/>
  <c r="LIA1" i="2"/>
  <c r="LIA1" i="10" s="1"/>
  <c r="LJO1" i="2"/>
  <c r="LJO1" i="10" s="1"/>
  <c r="LLC1" i="2"/>
  <c r="LLC1" i="10" s="1"/>
  <c r="LMK1" i="2"/>
  <c r="LMK1" i="10" s="1"/>
  <c r="LNY1" i="2"/>
  <c r="LNY1" i="10" s="1"/>
  <c r="LPK1" i="2"/>
  <c r="LPK1" i="10" s="1"/>
  <c r="LQU1" i="2"/>
  <c r="LQU1" i="10" s="1"/>
  <c r="LSG1" i="2"/>
  <c r="LSG1" i="10" s="1"/>
  <c r="LTU1" i="2"/>
  <c r="LTU1" i="10" s="1"/>
  <c r="LVC1" i="2"/>
  <c r="LVC1" i="10" s="1"/>
  <c r="LWQ1" i="2"/>
  <c r="LWQ1" i="10" s="1"/>
  <c r="LYE1" i="2"/>
  <c r="LYE1" i="10" s="1"/>
  <c r="LZK1" i="2"/>
  <c r="LZK1" i="10" s="1"/>
  <c r="LZZ1" i="2"/>
  <c r="LZZ1" i="10" s="1"/>
  <c r="MAN1" i="2"/>
  <c r="MAN1" i="10" s="1"/>
  <c r="MBB1" i="2"/>
  <c r="MBB1" i="10" s="1"/>
  <c r="MBP1" i="2"/>
  <c r="MBP1" i="10" s="1"/>
  <c r="MCE1" i="2"/>
  <c r="MCE1" i="10" s="1"/>
  <c r="MCR1" i="2"/>
  <c r="MCR1" i="10" s="1"/>
  <c r="MDG1" i="2"/>
  <c r="MDG1" i="10" s="1"/>
  <c r="MDV1" i="2"/>
  <c r="MDV1" i="10" s="1"/>
  <c r="MEI1" i="2"/>
  <c r="MEI1" i="10" s="1"/>
  <c r="MEX1" i="2"/>
  <c r="MEX1" i="10" s="1"/>
  <c r="MFL1" i="2"/>
  <c r="MFL1" i="10" s="1"/>
  <c r="MFZ1" i="2"/>
  <c r="MFZ1" i="10" s="1"/>
  <c r="MGN1" i="2"/>
  <c r="MGN1" i="10" s="1"/>
  <c r="MHC1" i="2"/>
  <c r="MHC1" i="10" s="1"/>
  <c r="MHP1" i="2"/>
  <c r="MHP1" i="10" s="1"/>
  <c r="MIE1" i="2"/>
  <c r="MIE1" i="10" s="1"/>
  <c r="MIT1" i="2"/>
  <c r="MIT1" i="10" s="1"/>
  <c r="MJG1" i="2"/>
  <c r="MJG1" i="10" s="1"/>
  <c r="MJV1" i="2"/>
  <c r="MJV1" i="10" s="1"/>
  <c r="MKJ1" i="2"/>
  <c r="MKJ1" i="10" s="1"/>
  <c r="MKX1" i="2"/>
  <c r="MKX1" i="10" s="1"/>
  <c r="MLL1" i="2"/>
  <c r="MLL1" i="10" s="1"/>
  <c r="MMA1" i="2"/>
  <c r="MMA1" i="10" s="1"/>
  <c r="MMN1" i="2"/>
  <c r="MMN1" i="10" s="1"/>
  <c r="MNC1" i="2"/>
  <c r="MNC1" i="10" s="1"/>
  <c r="MNR1" i="2"/>
  <c r="MNR1" i="10" s="1"/>
  <c r="MOE1" i="2"/>
  <c r="MOE1" i="10" s="1"/>
  <c r="MOT1" i="2"/>
  <c r="MOT1" i="10" s="1"/>
  <c r="MPH1" i="2"/>
  <c r="MPH1" i="10" s="1"/>
  <c r="MPU1" i="2"/>
  <c r="MPU1" i="10" s="1"/>
  <c r="MQF1" i="2"/>
  <c r="MQF1" i="10" s="1"/>
  <c r="MQQ1" i="2"/>
  <c r="MQQ1" i="10" s="1"/>
  <c r="MRA1" i="2"/>
  <c r="MRA1" i="10" s="1"/>
  <c r="MRL1" i="2"/>
  <c r="MRL1" i="10" s="1"/>
  <c r="MRW1" i="2"/>
  <c r="MRW1" i="10" s="1"/>
  <c r="MSG1" i="2"/>
  <c r="MSG1" i="10" s="1"/>
  <c r="MSR1" i="2"/>
  <c r="MSR1" i="10" s="1"/>
  <c r="MTC1" i="2"/>
  <c r="MTC1" i="10" s="1"/>
  <c r="MTM1" i="2"/>
  <c r="MTM1" i="10" s="1"/>
  <c r="MTX1" i="2"/>
  <c r="MTX1" i="10" s="1"/>
  <c r="MUI1" i="2"/>
  <c r="MUI1" i="10" s="1"/>
  <c r="MUS1" i="2"/>
  <c r="MUS1" i="10" s="1"/>
  <c r="MVD1" i="2"/>
  <c r="MVD1" i="10" s="1"/>
  <c r="MVO1" i="2"/>
  <c r="MVO1" i="10" s="1"/>
  <c r="MVY1" i="2"/>
  <c r="MVY1" i="10" s="1"/>
  <c r="MWI1" i="2"/>
  <c r="MWI1" i="10" s="1"/>
  <c r="MWQ1" i="2"/>
  <c r="MWQ1" i="10" s="1"/>
  <c r="MWY1" i="2"/>
  <c r="MWY1" i="10" s="1"/>
  <c r="MXG1" i="2"/>
  <c r="MXG1" i="10" s="1"/>
  <c r="MXO1" i="2"/>
  <c r="MXO1" i="10" s="1"/>
  <c r="MXW1" i="2"/>
  <c r="MXW1" i="10" s="1"/>
  <c r="MYE1" i="2"/>
  <c r="MYE1" i="10" s="1"/>
  <c r="MYM1" i="2"/>
  <c r="MYM1" i="10" s="1"/>
  <c r="MYU1" i="2"/>
  <c r="MYU1" i="10" s="1"/>
  <c r="MZC1" i="2"/>
  <c r="MZC1" i="10" s="1"/>
  <c r="MZK1" i="2"/>
  <c r="MZK1" i="10" s="1"/>
  <c r="MZS1" i="2"/>
  <c r="MZS1" i="10" s="1"/>
  <c r="NAA1" i="2"/>
  <c r="NAA1" i="10" s="1"/>
  <c r="NAI1" i="2"/>
  <c r="NAI1" i="10" s="1"/>
  <c r="NAQ1" i="2"/>
  <c r="NAQ1" i="10" s="1"/>
  <c r="NAY1" i="2"/>
  <c r="NAY1" i="10" s="1"/>
  <c r="NBG1" i="2"/>
  <c r="NBG1" i="10" s="1"/>
  <c r="NBO1" i="2"/>
  <c r="NBO1" i="10" s="1"/>
  <c r="NBW1" i="2"/>
  <c r="NBW1" i="10" s="1"/>
  <c r="NCE1" i="2"/>
  <c r="NCE1" i="10" s="1"/>
  <c r="NCM1" i="2"/>
  <c r="NCM1" i="10" s="1"/>
  <c r="KSI1" i="2"/>
  <c r="KSI1" i="10" s="1"/>
  <c r="LFO1" i="2"/>
  <c r="LFO1" i="10" s="1"/>
  <c r="LJQ1" i="2"/>
  <c r="LJQ1" i="10" s="1"/>
  <c r="LNS1" i="2"/>
  <c r="LNS1" i="10" s="1"/>
  <c r="LRG1" i="2"/>
  <c r="LRG1" i="10" s="1"/>
  <c r="LVK1" i="2"/>
  <c r="LVK1" i="10" s="1"/>
  <c r="LZJ1" i="2"/>
  <c r="LZJ1" i="10" s="1"/>
  <c r="MAQ1" i="2"/>
  <c r="MAQ1" i="10" s="1"/>
  <c r="MCF1" i="2"/>
  <c r="MCF1" i="10" s="1"/>
  <c r="MDS1" i="2"/>
  <c r="MDS1" i="10" s="1"/>
  <c r="MFB1" i="2"/>
  <c r="MFB1" i="10" s="1"/>
  <c r="MGP1" i="2"/>
  <c r="MGP1" i="10" s="1"/>
  <c r="MID1" i="2"/>
  <c r="MID1" i="10" s="1"/>
  <c r="MJK1" i="2"/>
  <c r="MJK1" i="10" s="1"/>
  <c r="MKZ1" i="2"/>
  <c r="MKZ1" i="10" s="1"/>
  <c r="MMM1" i="2"/>
  <c r="MMM1" i="10" s="1"/>
  <c r="MNT1" i="2"/>
  <c r="MNT1" i="10" s="1"/>
  <c r="MPJ1" i="2"/>
  <c r="MPJ1" i="10" s="1"/>
  <c r="MQO1" i="2"/>
  <c r="MQO1" i="10" s="1"/>
  <c r="MRO1" i="2"/>
  <c r="MRO1" i="10" s="1"/>
  <c r="MSS1" i="2"/>
  <c r="MSS1" i="10" s="1"/>
  <c r="MTW1" i="2"/>
  <c r="MTW1" i="10" s="1"/>
  <c r="MUV1" i="2"/>
  <c r="MUV1" i="10" s="1"/>
  <c r="MWA1" i="2"/>
  <c r="MWA1" i="10" s="1"/>
  <c r="MWX1" i="2"/>
  <c r="MWX1" i="10" s="1"/>
  <c r="MXQ1" i="2"/>
  <c r="MXQ1" i="10" s="1"/>
  <c r="MYN1" i="2"/>
  <c r="MYN1" i="10" s="1"/>
  <c r="MZJ1" i="2"/>
  <c r="MZJ1" i="10" s="1"/>
  <c r="NAC1" i="2"/>
  <c r="NAC1" i="10" s="1"/>
  <c r="NAZ1" i="2"/>
  <c r="NAZ1" i="10" s="1"/>
  <c r="NBV1" i="2"/>
  <c r="NBV1" i="10" s="1"/>
  <c r="NCO1" i="2"/>
  <c r="NCO1" i="10" s="1"/>
  <c r="NCY1" i="2"/>
  <c r="NCY1" i="10" s="1"/>
  <c r="NDG1" i="2"/>
  <c r="NDG1" i="10" s="1"/>
  <c r="NDO1" i="2"/>
  <c r="NDO1" i="10" s="1"/>
  <c r="NDW1" i="2"/>
  <c r="NDW1" i="10" s="1"/>
  <c r="NEE1" i="2"/>
  <c r="NEE1" i="10" s="1"/>
  <c r="NEM1" i="2"/>
  <c r="NEM1" i="10" s="1"/>
  <c r="NEU1" i="2"/>
  <c r="NEU1" i="10" s="1"/>
  <c r="NFC1" i="2"/>
  <c r="NFC1" i="10" s="1"/>
  <c r="NFK1" i="2"/>
  <c r="NFK1" i="10" s="1"/>
  <c r="NFS1" i="2"/>
  <c r="NFS1" i="10" s="1"/>
  <c r="NGA1" i="2"/>
  <c r="NGA1" i="10" s="1"/>
  <c r="NGI1" i="2"/>
  <c r="NGI1" i="10" s="1"/>
  <c r="NGQ1" i="2"/>
  <c r="NGQ1" i="10" s="1"/>
  <c r="NGY1" i="2"/>
  <c r="NGY1" i="10" s="1"/>
  <c r="NHG1" i="2"/>
  <c r="NHG1" i="10" s="1"/>
  <c r="NHO1" i="2"/>
  <c r="NHO1" i="10" s="1"/>
  <c r="NHW1" i="2"/>
  <c r="NHW1" i="10" s="1"/>
  <c r="NIE1" i="2"/>
  <c r="NIE1" i="10" s="1"/>
  <c r="NIM1" i="2"/>
  <c r="NIM1" i="10" s="1"/>
  <c r="NIU1" i="2"/>
  <c r="NIU1" i="10" s="1"/>
  <c r="NJC1" i="2"/>
  <c r="NJC1" i="10" s="1"/>
  <c r="NJK1" i="2"/>
  <c r="NJK1" i="10" s="1"/>
  <c r="NJS1" i="2"/>
  <c r="NJS1" i="10" s="1"/>
  <c r="NKA1" i="2"/>
  <c r="NKA1" i="10" s="1"/>
  <c r="NKI1" i="2"/>
  <c r="NKI1" i="10" s="1"/>
  <c r="NKQ1" i="2"/>
  <c r="NKQ1" i="10" s="1"/>
  <c r="NKY1" i="2"/>
  <c r="NKY1" i="10" s="1"/>
  <c r="NLG1" i="2"/>
  <c r="NLG1" i="10" s="1"/>
  <c r="NLO1" i="2"/>
  <c r="NLO1" i="10" s="1"/>
  <c r="NLW1" i="2"/>
  <c r="NLW1" i="10" s="1"/>
  <c r="NME1" i="2"/>
  <c r="NME1" i="10" s="1"/>
  <c r="NMM1" i="2"/>
  <c r="NMM1" i="10" s="1"/>
  <c r="NMU1" i="2"/>
  <c r="NMU1" i="10" s="1"/>
  <c r="NNC1" i="2"/>
  <c r="NNC1" i="10" s="1"/>
  <c r="NNK1" i="2"/>
  <c r="NNK1" i="10" s="1"/>
  <c r="NNS1" i="2"/>
  <c r="NNS1" i="10" s="1"/>
  <c r="NOA1" i="2"/>
  <c r="NOA1" i="10" s="1"/>
  <c r="NOI1" i="2"/>
  <c r="NOI1" i="10" s="1"/>
  <c r="NOQ1" i="2"/>
  <c r="NOQ1" i="10" s="1"/>
  <c r="NOY1" i="2"/>
  <c r="NOY1" i="10" s="1"/>
  <c r="NPG1" i="2"/>
  <c r="NPG1" i="10" s="1"/>
  <c r="NPO1" i="2"/>
  <c r="NPO1" i="10" s="1"/>
  <c r="NPW1" i="2"/>
  <c r="NPW1" i="10" s="1"/>
  <c r="NQE1" i="2"/>
  <c r="NQE1" i="10" s="1"/>
  <c r="NQM1" i="2"/>
  <c r="NQM1" i="10" s="1"/>
  <c r="NQU1" i="2"/>
  <c r="NQU1" i="10" s="1"/>
  <c r="NRC1" i="2"/>
  <c r="NRC1" i="10" s="1"/>
  <c r="NRK1" i="2"/>
  <c r="NRK1" i="10" s="1"/>
  <c r="NRS1" i="2"/>
  <c r="NRS1" i="10" s="1"/>
  <c r="NSA1" i="2"/>
  <c r="NSA1" i="10" s="1"/>
  <c r="NSI1" i="2"/>
  <c r="NSI1" i="10" s="1"/>
  <c r="NSQ1" i="2"/>
  <c r="NSQ1" i="10" s="1"/>
  <c r="NSY1" i="2"/>
  <c r="NSY1" i="10" s="1"/>
  <c r="KUE1" i="2"/>
  <c r="KUE1" i="10" s="1"/>
  <c r="LGI1" i="2"/>
  <c r="LGI1" i="10" s="1"/>
  <c r="LJY1" i="2"/>
  <c r="LJY1" i="10" s="1"/>
  <c r="LOA1" i="2"/>
  <c r="LOA1" i="10" s="1"/>
  <c r="LSE1" i="2"/>
  <c r="LSE1" i="10" s="1"/>
  <c r="LVO1" i="2"/>
  <c r="LVO1" i="10" s="1"/>
  <c r="LZN1" i="2"/>
  <c r="LZN1" i="10" s="1"/>
  <c r="MAZ1" i="2"/>
  <c r="MAZ1" i="10" s="1"/>
  <c r="MCH1" i="2"/>
  <c r="MCH1" i="10" s="1"/>
  <c r="MDW1" i="2"/>
  <c r="MDW1" i="10" s="1"/>
  <c r="MFJ1" i="2"/>
  <c r="MFJ1" i="10" s="1"/>
  <c r="MGR1" i="2"/>
  <c r="MGR1" i="10" s="1"/>
  <c r="MIF1" i="2"/>
  <c r="MIF1" i="10" s="1"/>
  <c r="MJT1" i="2"/>
  <c r="MJT1" i="10" s="1"/>
  <c r="MLB1" i="2"/>
  <c r="MLB1" i="10" s="1"/>
  <c r="MMQ1" i="2"/>
  <c r="MMQ1" i="10" s="1"/>
  <c r="MOD1" i="2"/>
  <c r="MOD1" i="10" s="1"/>
  <c r="MPK1" i="2"/>
  <c r="MPK1" i="10" s="1"/>
  <c r="MQR1" i="2"/>
  <c r="MQR1" i="10" s="1"/>
  <c r="MRU1" i="2"/>
  <c r="MRU1" i="10" s="1"/>
  <c r="MSU1" i="2"/>
  <c r="MSU1" i="10" s="1"/>
  <c r="MTY1" i="2"/>
  <c r="MTY1" i="10" s="1"/>
  <c r="MVC1" i="2"/>
  <c r="MVC1" i="10" s="1"/>
  <c r="MWB1" i="2"/>
  <c r="MWB1" i="10" s="1"/>
  <c r="MWZ1" i="2"/>
  <c r="MWZ1" i="10" s="1"/>
  <c r="MXV1" i="2"/>
  <c r="MXV1" i="10" s="1"/>
  <c r="MYO1" i="2"/>
  <c r="MYO1" i="10" s="1"/>
  <c r="MZL1" i="2"/>
  <c r="MZL1" i="10" s="1"/>
  <c r="NAH1" i="2"/>
  <c r="NAH1" i="10" s="1"/>
  <c r="NBA1" i="2"/>
  <c r="NBA1" i="10" s="1"/>
  <c r="NBX1" i="2"/>
  <c r="NBX1" i="10" s="1"/>
  <c r="NCQ1" i="2"/>
  <c r="NCQ1" i="10" s="1"/>
  <c r="NCZ1" i="2"/>
  <c r="NCZ1" i="10" s="1"/>
  <c r="NDH1" i="2"/>
  <c r="NDH1" i="10" s="1"/>
  <c r="NDP1" i="2"/>
  <c r="NDP1" i="10" s="1"/>
  <c r="NDX1" i="2"/>
  <c r="NDX1" i="10" s="1"/>
  <c r="NEF1" i="2"/>
  <c r="NEF1" i="10" s="1"/>
  <c r="NEN1" i="2"/>
  <c r="NEN1" i="10" s="1"/>
  <c r="NEV1" i="2"/>
  <c r="NEV1" i="10" s="1"/>
  <c r="NFD1" i="2"/>
  <c r="NFD1" i="10" s="1"/>
  <c r="NFL1" i="2"/>
  <c r="NFL1" i="10" s="1"/>
  <c r="NFT1" i="2"/>
  <c r="NFT1" i="10" s="1"/>
  <c r="NGB1" i="2"/>
  <c r="NGB1" i="10" s="1"/>
  <c r="NGJ1" i="2"/>
  <c r="NGJ1" i="10" s="1"/>
  <c r="NGR1" i="2"/>
  <c r="NGR1" i="10" s="1"/>
  <c r="NGZ1" i="2"/>
  <c r="NGZ1" i="10" s="1"/>
  <c r="KBM1" i="2"/>
  <c r="KBM1" i="10" s="1"/>
  <c r="KZS1" i="2"/>
  <c r="KZS1" i="10" s="1"/>
  <c r="LHW1" i="2"/>
  <c r="LHW1" i="10" s="1"/>
  <c r="LLG1" i="2"/>
  <c r="LLG1" i="10" s="1"/>
  <c r="LPO1" i="2"/>
  <c r="LPO1" i="10" s="1"/>
  <c r="LTM1" i="2"/>
  <c r="LTM1" i="10" s="1"/>
  <c r="LXC1" i="2"/>
  <c r="LXC1" i="10" s="1"/>
  <c r="MAA1" i="2"/>
  <c r="MAA1" i="10" s="1"/>
  <c r="MBO1" i="2"/>
  <c r="MBO1" i="10" s="1"/>
  <c r="MCV1" i="2"/>
  <c r="MCV1" i="10" s="1"/>
  <c r="MEL1" i="2"/>
  <c r="MEL1" i="10" s="1"/>
  <c r="MFX1" i="2"/>
  <c r="MFX1" i="10" s="1"/>
  <c r="MHF1" i="2"/>
  <c r="MHF1" i="10" s="1"/>
  <c r="MIU1" i="2"/>
  <c r="MIU1" i="10" s="1"/>
  <c r="MKH1" i="2"/>
  <c r="MKH1" i="10" s="1"/>
  <c r="MLP1" i="2"/>
  <c r="MLP1" i="10" s="1"/>
  <c r="MND1" i="2"/>
  <c r="MND1" i="10" s="1"/>
  <c r="MOR1" i="2"/>
  <c r="MOR1" i="10" s="1"/>
  <c r="MPX1" i="2"/>
  <c r="MPX1" i="10" s="1"/>
  <c r="MRC1" i="2"/>
  <c r="MRC1" i="10" s="1"/>
  <c r="MSF1" i="2"/>
  <c r="MSF1" i="10" s="1"/>
  <c r="MTE1" i="2"/>
  <c r="MTE1" i="10" s="1"/>
  <c r="MUJ1" i="2"/>
  <c r="MUJ1" i="10" s="1"/>
  <c r="MVM1" i="2"/>
  <c r="MVM1" i="10" s="1"/>
  <c r="MWK1" i="2"/>
  <c r="MWK1" i="10" s="1"/>
  <c r="MXH1" i="2"/>
  <c r="MXH1" i="10" s="1"/>
  <c r="MYD1" i="2"/>
  <c r="MYD1" i="10" s="1"/>
  <c r="MYW1" i="2"/>
  <c r="MYW1" i="10" s="1"/>
  <c r="MZT1" i="2"/>
  <c r="MZT1" i="10" s="1"/>
  <c r="NAP1" i="2"/>
  <c r="NAP1" i="10" s="1"/>
  <c r="NBI1" i="2"/>
  <c r="NBI1" i="10" s="1"/>
  <c r="NCF1" i="2"/>
  <c r="NCF1" i="10" s="1"/>
  <c r="NCU1" i="2"/>
  <c r="NCU1" i="10" s="1"/>
  <c r="NDC1" i="2"/>
  <c r="NDC1" i="10" s="1"/>
  <c r="NDK1" i="2"/>
  <c r="NDK1" i="10" s="1"/>
  <c r="NDS1" i="2"/>
  <c r="NDS1" i="10" s="1"/>
  <c r="NEA1" i="2"/>
  <c r="NEA1" i="10" s="1"/>
  <c r="NEI1" i="2"/>
  <c r="NEI1" i="10" s="1"/>
  <c r="NEQ1" i="2"/>
  <c r="NEQ1" i="10" s="1"/>
  <c r="NEY1" i="2"/>
  <c r="NEY1" i="10" s="1"/>
  <c r="NFG1" i="2"/>
  <c r="NFG1" i="10" s="1"/>
  <c r="NFO1" i="2"/>
  <c r="NFO1" i="10" s="1"/>
  <c r="NFW1" i="2"/>
  <c r="NFW1" i="10" s="1"/>
  <c r="NGE1" i="2"/>
  <c r="NGE1" i="10" s="1"/>
  <c r="NGM1" i="2"/>
  <c r="NGM1" i="10" s="1"/>
  <c r="NGU1" i="2"/>
  <c r="NGU1" i="10" s="1"/>
  <c r="NHC1" i="2"/>
  <c r="NHC1" i="10" s="1"/>
  <c r="NHK1" i="2"/>
  <c r="NHK1" i="10" s="1"/>
  <c r="NHS1" i="2"/>
  <c r="NHS1" i="10" s="1"/>
  <c r="NIA1" i="2"/>
  <c r="NIA1" i="10" s="1"/>
  <c r="NII1" i="2"/>
  <c r="NII1" i="10" s="1"/>
  <c r="NIQ1" i="2"/>
  <c r="NIQ1" i="10" s="1"/>
  <c r="NIY1" i="2"/>
  <c r="NIY1" i="10" s="1"/>
  <c r="NJG1" i="2"/>
  <c r="NJG1" i="10" s="1"/>
  <c r="NJO1" i="2"/>
  <c r="NJO1" i="10" s="1"/>
  <c r="NJW1" i="2"/>
  <c r="NJW1" i="10" s="1"/>
  <c r="NKE1" i="2"/>
  <c r="NKE1" i="10" s="1"/>
  <c r="NKM1" i="2"/>
  <c r="NKM1" i="10" s="1"/>
  <c r="NKU1" i="2"/>
  <c r="NKU1" i="10" s="1"/>
  <c r="NLC1" i="2"/>
  <c r="NLC1" i="10" s="1"/>
  <c r="NLK1" i="2"/>
  <c r="NLK1" i="10" s="1"/>
  <c r="NLS1" i="2"/>
  <c r="NLS1" i="10" s="1"/>
  <c r="NMA1" i="2"/>
  <c r="NMA1" i="10" s="1"/>
  <c r="NMI1" i="2"/>
  <c r="NMI1" i="10" s="1"/>
  <c r="NMQ1" i="2"/>
  <c r="NMQ1" i="10" s="1"/>
  <c r="NMY1" i="2"/>
  <c r="NMY1" i="10" s="1"/>
  <c r="NNG1" i="2"/>
  <c r="NNG1" i="10" s="1"/>
  <c r="NNO1" i="2"/>
  <c r="NNO1" i="10" s="1"/>
  <c r="NNW1" i="2"/>
  <c r="NNW1" i="10" s="1"/>
  <c r="NOE1" i="2"/>
  <c r="NOE1" i="10" s="1"/>
  <c r="NOM1" i="2"/>
  <c r="NOM1" i="10" s="1"/>
  <c r="NOU1" i="2"/>
  <c r="NOU1" i="10" s="1"/>
  <c r="NPC1" i="2"/>
  <c r="NPC1" i="10" s="1"/>
  <c r="NPK1" i="2"/>
  <c r="NPK1" i="10" s="1"/>
  <c r="NPS1" i="2"/>
  <c r="NPS1" i="10" s="1"/>
  <c r="NQA1" i="2"/>
  <c r="NQA1" i="10" s="1"/>
  <c r="NQI1" i="2"/>
  <c r="NQI1" i="10" s="1"/>
  <c r="NQQ1" i="2"/>
  <c r="NQQ1" i="10" s="1"/>
  <c r="NQY1" i="2"/>
  <c r="NQY1" i="10" s="1"/>
  <c r="NRG1" i="2"/>
  <c r="NRG1" i="10" s="1"/>
  <c r="NRO1" i="2"/>
  <c r="NRO1" i="10" s="1"/>
  <c r="NRW1" i="2"/>
  <c r="NRW1" i="10" s="1"/>
  <c r="NSE1" i="2"/>
  <c r="NSE1" i="10" s="1"/>
  <c r="NSM1" i="2"/>
  <c r="NSM1" i="10" s="1"/>
  <c r="NSU1" i="2"/>
  <c r="NSU1" i="10" s="1"/>
  <c r="KYE1" i="2"/>
  <c r="KYE1" i="10" s="1"/>
  <c r="LJK1" i="2"/>
  <c r="LJK1" i="10" s="1"/>
  <c r="LPS1" i="2"/>
  <c r="LPS1" i="10" s="1"/>
  <c r="LWO1" i="2"/>
  <c r="LWO1" i="10" s="1"/>
  <c r="MAL1" i="2"/>
  <c r="MAL1" i="10" s="1"/>
  <c r="MCU1" i="2"/>
  <c r="MCU1" i="10" s="1"/>
  <c r="MEY1" i="2"/>
  <c r="MEY1" i="10" s="1"/>
  <c r="MHO1" i="2"/>
  <c r="MHO1" i="10" s="1"/>
  <c r="MJW1" i="2"/>
  <c r="MJW1" i="10" s="1"/>
  <c r="MMB1" i="2"/>
  <c r="MMB1" i="10" s="1"/>
  <c r="MOI1" i="2"/>
  <c r="MOI1" i="10" s="1"/>
  <c r="MQI1" i="2"/>
  <c r="MQI1" i="10" s="1"/>
  <c r="MSI1" i="2"/>
  <c r="MSI1" i="10" s="1"/>
  <c r="MUA1" i="2"/>
  <c r="MUA1" i="10" s="1"/>
  <c r="MVQ1" i="2"/>
  <c r="MVQ1" i="10" s="1"/>
  <c r="MXF1" i="2"/>
  <c r="MXF1" i="10" s="1"/>
  <c r="MYL1" i="2"/>
  <c r="MYL1" i="10" s="1"/>
  <c r="MZU1" i="2"/>
  <c r="MZU1" i="10" s="1"/>
  <c r="NBF1" i="2"/>
  <c r="NBF1" i="10" s="1"/>
  <c r="NCL1" i="2"/>
  <c r="NCL1" i="10" s="1"/>
  <c r="NDB1" i="2"/>
  <c r="NDB1" i="10" s="1"/>
  <c r="NDN1" i="2"/>
  <c r="NDN1" i="10" s="1"/>
  <c r="NEB1" i="2"/>
  <c r="NEB1" i="10" s="1"/>
  <c r="NEO1" i="2"/>
  <c r="NEO1" i="10" s="1"/>
  <c r="NFA1" i="2"/>
  <c r="NFA1" i="10" s="1"/>
  <c r="NFN1" i="2"/>
  <c r="NFN1" i="10" s="1"/>
  <c r="NFZ1" i="2"/>
  <c r="NFZ1" i="10" s="1"/>
  <c r="NGN1" i="2"/>
  <c r="NGN1" i="10" s="1"/>
  <c r="NHA1" i="2"/>
  <c r="NHA1" i="10" s="1"/>
  <c r="NHL1" i="2"/>
  <c r="NHL1" i="10" s="1"/>
  <c r="NHV1" i="2"/>
  <c r="NHV1" i="10" s="1"/>
  <c r="NIG1" i="2"/>
  <c r="NIG1" i="10" s="1"/>
  <c r="NIR1" i="2"/>
  <c r="NIR1" i="10" s="1"/>
  <c r="NJB1" i="2"/>
  <c r="NJB1" i="10" s="1"/>
  <c r="NJM1" i="2"/>
  <c r="NJM1" i="10" s="1"/>
  <c r="NJX1" i="2"/>
  <c r="NJX1" i="10" s="1"/>
  <c r="NKH1" i="2"/>
  <c r="NKH1" i="10" s="1"/>
  <c r="NKS1" i="2"/>
  <c r="NKS1" i="10" s="1"/>
  <c r="NLD1" i="2"/>
  <c r="NLD1" i="10" s="1"/>
  <c r="NLN1" i="2"/>
  <c r="NLN1" i="10" s="1"/>
  <c r="NLY1" i="2"/>
  <c r="NLY1" i="10" s="1"/>
  <c r="NMJ1" i="2"/>
  <c r="NMJ1" i="10" s="1"/>
  <c r="NMT1" i="2"/>
  <c r="NMT1" i="10" s="1"/>
  <c r="NNE1" i="2"/>
  <c r="NNE1" i="10" s="1"/>
  <c r="NNP1" i="2"/>
  <c r="NNP1" i="10" s="1"/>
  <c r="NNZ1" i="2"/>
  <c r="NNZ1" i="10" s="1"/>
  <c r="NOK1" i="2"/>
  <c r="NOK1" i="10" s="1"/>
  <c r="NOV1" i="2"/>
  <c r="NOV1" i="10" s="1"/>
  <c r="NPF1" i="2"/>
  <c r="NPF1" i="10" s="1"/>
  <c r="NPQ1" i="2"/>
  <c r="NPQ1" i="10" s="1"/>
  <c r="NQB1" i="2"/>
  <c r="NQB1" i="10" s="1"/>
  <c r="NQL1" i="2"/>
  <c r="NQL1" i="10" s="1"/>
  <c r="NQW1" i="2"/>
  <c r="NQW1" i="10" s="1"/>
  <c r="NRH1" i="2"/>
  <c r="NRH1" i="10" s="1"/>
  <c r="NRR1" i="2"/>
  <c r="NRR1" i="10" s="1"/>
  <c r="NSC1" i="2"/>
  <c r="NSC1" i="10" s="1"/>
  <c r="NSN1" i="2"/>
  <c r="NSN1" i="10" s="1"/>
  <c r="NSX1" i="2"/>
  <c r="NSX1" i="10" s="1"/>
  <c r="NTG1" i="2"/>
  <c r="NTG1" i="10" s="1"/>
  <c r="NTO1" i="2"/>
  <c r="NTO1" i="10" s="1"/>
  <c r="NTW1" i="2"/>
  <c r="NTW1" i="10" s="1"/>
  <c r="NUE1" i="2"/>
  <c r="NUE1" i="10" s="1"/>
  <c r="NUM1" i="2"/>
  <c r="NUM1" i="10" s="1"/>
  <c r="NUU1" i="2"/>
  <c r="NUU1" i="10" s="1"/>
  <c r="NVC1" i="2"/>
  <c r="NVC1" i="10" s="1"/>
  <c r="NVK1" i="2"/>
  <c r="NVK1" i="10" s="1"/>
  <c r="NVS1" i="2"/>
  <c r="NVS1" i="10" s="1"/>
  <c r="NWA1" i="2"/>
  <c r="NWA1" i="10" s="1"/>
  <c r="NWI1" i="2"/>
  <c r="NWI1" i="10" s="1"/>
  <c r="NWQ1" i="2"/>
  <c r="NWQ1" i="10" s="1"/>
  <c r="NWY1" i="2"/>
  <c r="NWY1" i="10" s="1"/>
  <c r="NXG1" i="2"/>
  <c r="NXG1" i="10" s="1"/>
  <c r="NXO1" i="2"/>
  <c r="NXO1" i="10" s="1"/>
  <c r="NXW1" i="2"/>
  <c r="NXW1" i="10" s="1"/>
  <c r="NYE1" i="2"/>
  <c r="NYE1" i="10" s="1"/>
  <c r="NYM1" i="2"/>
  <c r="NYM1" i="10" s="1"/>
  <c r="NYU1" i="2"/>
  <c r="NYU1" i="10" s="1"/>
  <c r="NZC1" i="2"/>
  <c r="NZC1" i="10" s="1"/>
  <c r="NZK1" i="2"/>
  <c r="NZK1" i="10" s="1"/>
  <c r="NZS1" i="2"/>
  <c r="NZS1" i="10" s="1"/>
  <c r="OAA1" i="2"/>
  <c r="OAA1" i="10" s="1"/>
  <c r="OAI1" i="2"/>
  <c r="OAI1" i="10" s="1"/>
  <c r="OAQ1" i="2"/>
  <c r="OAQ1" i="10" s="1"/>
  <c r="OAY1" i="2"/>
  <c r="OAY1" i="10" s="1"/>
  <c r="OBG1" i="2"/>
  <c r="OBG1" i="10" s="1"/>
  <c r="LAQ1" i="2"/>
  <c r="LAQ1" i="10" s="1"/>
  <c r="LKU1" i="2"/>
  <c r="LKU1" i="10" s="1"/>
  <c r="LQQ1" i="2"/>
  <c r="LQQ1" i="10" s="1"/>
  <c r="LWU1" i="2"/>
  <c r="LWU1" i="10" s="1"/>
  <c r="MAP1" i="2"/>
  <c r="MAP1" i="10" s="1"/>
  <c r="MDF1" i="2"/>
  <c r="MDF1" i="10" s="1"/>
  <c r="MFN1" i="2"/>
  <c r="MFN1" i="10" s="1"/>
  <c r="MHS1" i="2"/>
  <c r="MHS1" i="10" s="1"/>
  <c r="MJZ1" i="2"/>
  <c r="MJZ1" i="10" s="1"/>
  <c r="MMD1" i="2"/>
  <c r="MMD1" i="10" s="1"/>
  <c r="MOU1" i="2"/>
  <c r="MOU1" i="10" s="1"/>
  <c r="MQS1" i="2"/>
  <c r="MQS1" i="10" s="1"/>
  <c r="MSJ1" i="2"/>
  <c r="MSJ1" i="10" s="1"/>
  <c r="MUG1" i="2"/>
  <c r="MUG1" i="10" s="1"/>
  <c r="MVX1" i="2"/>
  <c r="MVX1" i="10" s="1"/>
  <c r="MXI1" i="2"/>
  <c r="MXI1" i="10" s="1"/>
  <c r="MYT1" i="2"/>
  <c r="MYT1" i="10" s="1"/>
  <c r="MZZ1" i="2"/>
  <c r="MZZ1" i="10" s="1"/>
  <c r="NBH1" i="2"/>
  <c r="NBH1" i="10" s="1"/>
  <c r="NCN1" i="2"/>
  <c r="NCN1" i="10" s="1"/>
  <c r="NDD1" i="2"/>
  <c r="NDD1" i="10" s="1"/>
  <c r="NDQ1" i="2"/>
  <c r="NDQ1" i="10" s="1"/>
  <c r="NEC1" i="2"/>
  <c r="NEC1" i="10" s="1"/>
  <c r="NEP1" i="2"/>
  <c r="NEP1" i="10" s="1"/>
  <c r="NFB1" i="2"/>
  <c r="NFB1" i="10" s="1"/>
  <c r="NFP1" i="2"/>
  <c r="NFP1" i="10" s="1"/>
  <c r="NGC1" i="2"/>
  <c r="NGC1" i="10" s="1"/>
  <c r="NGO1" i="2"/>
  <c r="NGO1" i="10" s="1"/>
  <c r="NHB1" i="2"/>
  <c r="NHB1" i="10" s="1"/>
  <c r="NHM1" i="2"/>
  <c r="NHM1" i="10" s="1"/>
  <c r="NHX1" i="2"/>
  <c r="NHX1" i="10" s="1"/>
  <c r="KMU1" i="2"/>
  <c r="KMU1" i="10" s="1"/>
  <c r="LGU1" i="2"/>
  <c r="LGU1" i="10" s="1"/>
  <c r="LMS1" i="2"/>
  <c r="LMS1" i="10" s="1"/>
  <c r="LSQ1" i="2"/>
  <c r="LSQ1" i="10" s="1"/>
  <c r="LYK1" i="2"/>
  <c r="LYK1" i="10" s="1"/>
  <c r="MBR1" i="2"/>
  <c r="MBR1" i="10" s="1"/>
  <c r="MDX1" i="2"/>
  <c r="MDX1" i="10" s="1"/>
  <c r="MGD1" i="2"/>
  <c r="MGD1" i="10" s="1"/>
  <c r="MIQ1" i="2"/>
  <c r="MIQ1" i="10" s="1"/>
  <c r="MKV1" i="2"/>
  <c r="MKV1" i="10" s="1"/>
  <c r="MNG1" i="2"/>
  <c r="MNG1" i="10" s="1"/>
  <c r="MPT1" i="2"/>
  <c r="MPT1" i="10" s="1"/>
  <c r="MRK1" i="2"/>
  <c r="MRK1" i="10" s="1"/>
  <c r="MTD1" i="2"/>
  <c r="MTD1" i="10" s="1"/>
  <c r="MUU1" i="2"/>
  <c r="MUU1" i="10" s="1"/>
  <c r="MWP1" i="2"/>
  <c r="MWP1" i="10" s="1"/>
  <c r="MXX1" i="2"/>
  <c r="MXX1" i="10" s="1"/>
  <c r="MZD1" i="2"/>
  <c r="MZD1" i="10" s="1"/>
  <c r="NAK1" i="2"/>
  <c r="NAK1" i="10" s="1"/>
  <c r="NBQ1" i="2"/>
  <c r="NBQ1" i="10" s="1"/>
  <c r="NCV1" i="2"/>
  <c r="NCV1" i="10" s="1"/>
  <c r="NDI1" i="2"/>
  <c r="NDI1" i="10" s="1"/>
  <c r="NDU1" i="2"/>
  <c r="NDU1" i="10" s="1"/>
  <c r="NEH1" i="2"/>
  <c r="NEH1" i="10" s="1"/>
  <c r="NET1" i="2"/>
  <c r="NET1" i="10" s="1"/>
  <c r="NFH1" i="2"/>
  <c r="NFH1" i="10" s="1"/>
  <c r="NFU1" i="2"/>
  <c r="NFU1" i="10" s="1"/>
  <c r="NGG1" i="2"/>
  <c r="NGG1" i="10" s="1"/>
  <c r="NGT1" i="2"/>
  <c r="NGT1" i="10" s="1"/>
  <c r="NHF1" i="2"/>
  <c r="NHF1" i="10" s="1"/>
  <c r="NHQ1" i="2"/>
  <c r="NHQ1" i="10" s="1"/>
  <c r="NIB1" i="2"/>
  <c r="NIB1" i="10" s="1"/>
  <c r="NIL1" i="2"/>
  <c r="NIL1" i="10" s="1"/>
  <c r="NIW1" i="2"/>
  <c r="NIW1" i="10" s="1"/>
  <c r="NJH1" i="2"/>
  <c r="NJH1" i="10" s="1"/>
  <c r="NJR1" i="2"/>
  <c r="NJR1" i="10" s="1"/>
  <c r="NKC1" i="2"/>
  <c r="NKC1" i="10" s="1"/>
  <c r="NKN1" i="2"/>
  <c r="NKN1" i="10" s="1"/>
  <c r="NKX1" i="2"/>
  <c r="NKX1" i="10" s="1"/>
  <c r="NLI1" i="2"/>
  <c r="NLI1" i="10" s="1"/>
  <c r="NLT1" i="2"/>
  <c r="NLT1" i="10" s="1"/>
  <c r="NMD1" i="2"/>
  <c r="NMD1" i="10" s="1"/>
  <c r="NMO1" i="2"/>
  <c r="NMO1" i="10" s="1"/>
  <c r="NMZ1" i="2"/>
  <c r="NMZ1" i="10" s="1"/>
  <c r="NNJ1" i="2"/>
  <c r="NNJ1" i="10" s="1"/>
  <c r="NNU1" i="2"/>
  <c r="NNU1" i="10" s="1"/>
  <c r="NOF1" i="2"/>
  <c r="NOF1" i="10" s="1"/>
  <c r="NOP1" i="2"/>
  <c r="NOP1" i="10" s="1"/>
  <c r="NPA1" i="2"/>
  <c r="NPA1" i="10" s="1"/>
  <c r="NPL1" i="2"/>
  <c r="NPL1" i="10" s="1"/>
  <c r="NPV1" i="2"/>
  <c r="NPV1" i="10" s="1"/>
  <c r="NQG1" i="2"/>
  <c r="NQG1" i="10" s="1"/>
  <c r="NQR1" i="2"/>
  <c r="NQR1" i="10" s="1"/>
  <c r="NRB1" i="2"/>
  <c r="NRB1" i="10" s="1"/>
  <c r="NRM1" i="2"/>
  <c r="NRM1" i="10" s="1"/>
  <c r="NRX1" i="2"/>
  <c r="NRX1" i="10" s="1"/>
  <c r="NSH1" i="2"/>
  <c r="NSH1" i="10" s="1"/>
  <c r="NSS1" i="2"/>
  <c r="NSS1" i="10" s="1"/>
  <c r="NTC1" i="2"/>
  <c r="NTC1" i="10" s="1"/>
  <c r="NTK1" i="2"/>
  <c r="NTK1" i="10" s="1"/>
  <c r="NTS1" i="2"/>
  <c r="NTS1" i="10" s="1"/>
  <c r="NUA1" i="2"/>
  <c r="NUA1" i="10" s="1"/>
  <c r="NUI1" i="2"/>
  <c r="NUI1" i="10" s="1"/>
  <c r="NUQ1" i="2"/>
  <c r="NUQ1" i="10" s="1"/>
  <c r="NUY1" i="2"/>
  <c r="NUY1" i="10" s="1"/>
  <c r="NVG1" i="2"/>
  <c r="NVG1" i="10" s="1"/>
  <c r="NVO1" i="2"/>
  <c r="NVO1" i="10" s="1"/>
  <c r="NVW1" i="2"/>
  <c r="NVW1" i="10" s="1"/>
  <c r="NWE1" i="2"/>
  <c r="NWE1" i="10" s="1"/>
  <c r="NWM1" i="2"/>
  <c r="NWM1" i="10" s="1"/>
  <c r="NWU1" i="2"/>
  <c r="NWU1" i="10" s="1"/>
  <c r="NXC1" i="2"/>
  <c r="NXC1" i="10" s="1"/>
  <c r="NXK1" i="2"/>
  <c r="NXK1" i="10" s="1"/>
  <c r="NXS1" i="2"/>
  <c r="NXS1" i="10" s="1"/>
  <c r="NYA1" i="2"/>
  <c r="NYA1" i="10" s="1"/>
  <c r="NYI1" i="2"/>
  <c r="NYI1" i="10" s="1"/>
  <c r="NYQ1" i="2"/>
  <c r="NYQ1" i="10" s="1"/>
  <c r="NYY1" i="2"/>
  <c r="NYY1" i="10" s="1"/>
  <c r="NZG1" i="2"/>
  <c r="NZG1" i="10" s="1"/>
  <c r="NZO1" i="2"/>
  <c r="NZO1" i="10" s="1"/>
  <c r="NZW1" i="2"/>
  <c r="NZW1" i="10" s="1"/>
  <c r="OAE1" i="2"/>
  <c r="OAE1" i="10" s="1"/>
  <c r="OAM1" i="2"/>
  <c r="OAM1" i="10" s="1"/>
  <c r="OAU1" i="2"/>
  <c r="OAU1" i="10" s="1"/>
  <c r="OBC1" i="2"/>
  <c r="OBC1" i="10" s="1"/>
  <c r="OBK1" i="2"/>
  <c r="OBK1" i="10" s="1"/>
  <c r="LFI1" i="2"/>
  <c r="LFI1" i="10" s="1"/>
  <c r="LPE1" i="2"/>
  <c r="LPE1" i="10" s="1"/>
  <c r="LZO1" i="2"/>
  <c r="LZO1" i="10" s="1"/>
  <c r="MDH1" i="2"/>
  <c r="MDH1" i="10" s="1"/>
  <c r="MGZ1" i="2"/>
  <c r="MGZ1" i="10" s="1"/>
  <c r="MKM1" i="2"/>
  <c r="MKM1" i="10" s="1"/>
  <c r="MOH1" i="2"/>
  <c r="MOH1" i="10" s="1"/>
  <c r="MRM1" i="2"/>
  <c r="MRM1" i="10" s="1"/>
  <c r="MUK1" i="2"/>
  <c r="MUK1" i="10" s="1"/>
  <c r="MWS1" i="2"/>
  <c r="MWS1" i="10" s="1"/>
  <c r="MZB1" i="2"/>
  <c r="MZB1" i="10" s="1"/>
  <c r="NAX1" i="2"/>
  <c r="NAX1" i="10" s="1"/>
  <c r="NCW1" i="2"/>
  <c r="NCW1" i="10" s="1"/>
  <c r="NDR1" i="2"/>
  <c r="NDR1" i="10" s="1"/>
  <c r="NEK1" i="2"/>
  <c r="NEK1" i="10" s="1"/>
  <c r="NFF1" i="2"/>
  <c r="NFF1" i="10" s="1"/>
  <c r="NFY1" i="2"/>
  <c r="NFY1" i="10" s="1"/>
  <c r="NGV1" i="2"/>
  <c r="NGV1" i="10" s="1"/>
  <c r="NHN1" i="2"/>
  <c r="NHN1" i="10" s="1"/>
  <c r="NID1" i="2"/>
  <c r="NID1" i="10" s="1"/>
  <c r="NIS1" i="2"/>
  <c r="NIS1" i="10" s="1"/>
  <c r="NJF1" i="2"/>
  <c r="NJF1" i="10" s="1"/>
  <c r="NJU1" i="2"/>
  <c r="NJU1" i="10" s="1"/>
  <c r="NKJ1" i="2"/>
  <c r="NKJ1" i="10" s="1"/>
  <c r="NKW1" i="2"/>
  <c r="NKW1" i="10" s="1"/>
  <c r="NLL1" i="2"/>
  <c r="NLL1" i="10" s="1"/>
  <c r="NLZ1" i="2"/>
  <c r="NLZ1" i="10" s="1"/>
  <c r="NMN1" i="2"/>
  <c r="NMN1" i="10" s="1"/>
  <c r="NNB1" i="2"/>
  <c r="NNB1" i="10" s="1"/>
  <c r="NNQ1" i="2"/>
  <c r="NNQ1" i="10" s="1"/>
  <c r="NOD1" i="2"/>
  <c r="NOD1" i="10" s="1"/>
  <c r="NOS1" i="2"/>
  <c r="NOS1" i="10" s="1"/>
  <c r="NPH1" i="2"/>
  <c r="NPH1" i="10" s="1"/>
  <c r="NPU1" i="2"/>
  <c r="NPU1" i="10" s="1"/>
  <c r="NQJ1" i="2"/>
  <c r="NQJ1" i="10" s="1"/>
  <c r="NQX1" i="2"/>
  <c r="NQX1" i="10" s="1"/>
  <c r="NRL1" i="2"/>
  <c r="NRL1" i="10" s="1"/>
  <c r="NRZ1" i="2"/>
  <c r="NRZ1" i="10" s="1"/>
  <c r="NSO1" i="2"/>
  <c r="NSO1" i="10" s="1"/>
  <c r="NTB1" i="2"/>
  <c r="NTB1" i="10" s="1"/>
  <c r="NTM1" i="2"/>
  <c r="NTM1" i="10" s="1"/>
  <c r="NTX1" i="2"/>
  <c r="NTX1" i="10" s="1"/>
  <c r="NUH1" i="2"/>
  <c r="NUH1" i="10" s="1"/>
  <c r="NUS1" i="2"/>
  <c r="NUS1" i="10" s="1"/>
  <c r="NVD1" i="2"/>
  <c r="NVD1" i="10" s="1"/>
  <c r="NVN1" i="2"/>
  <c r="NVN1" i="10" s="1"/>
  <c r="NVY1" i="2"/>
  <c r="NVY1" i="10" s="1"/>
  <c r="NWJ1" i="2"/>
  <c r="NWJ1" i="10" s="1"/>
  <c r="NWT1" i="2"/>
  <c r="NWT1" i="10" s="1"/>
  <c r="NXE1" i="2"/>
  <c r="NXE1" i="10" s="1"/>
  <c r="NXP1" i="2"/>
  <c r="NXP1" i="10" s="1"/>
  <c r="NXZ1" i="2"/>
  <c r="NXZ1" i="10" s="1"/>
  <c r="NYK1" i="2"/>
  <c r="NYK1" i="10" s="1"/>
  <c r="NYV1" i="2"/>
  <c r="NYV1" i="10" s="1"/>
  <c r="NZF1" i="2"/>
  <c r="NZF1" i="10" s="1"/>
  <c r="NZQ1" i="2"/>
  <c r="NZQ1" i="10" s="1"/>
  <c r="OAB1" i="2"/>
  <c r="OAB1" i="10" s="1"/>
  <c r="OAL1" i="2"/>
  <c r="OAL1" i="10" s="1"/>
  <c r="OAW1" i="2"/>
  <c r="OAW1" i="10" s="1"/>
  <c r="OBH1" i="2"/>
  <c r="OBH1" i="10" s="1"/>
  <c r="OBQ1" i="2"/>
  <c r="OBQ1" i="10" s="1"/>
  <c r="OBY1" i="2"/>
  <c r="OBY1" i="10" s="1"/>
  <c r="OCG1" i="2"/>
  <c r="OCG1" i="10" s="1"/>
  <c r="OCO1" i="2"/>
  <c r="OCO1" i="10" s="1"/>
  <c r="OCW1" i="2"/>
  <c r="OCW1" i="10" s="1"/>
  <c r="ODE1" i="2"/>
  <c r="ODE1" i="10" s="1"/>
  <c r="ODM1" i="2"/>
  <c r="ODM1" i="10" s="1"/>
  <c r="ODU1" i="2"/>
  <c r="ODU1" i="10" s="1"/>
  <c r="OEC1" i="2"/>
  <c r="OEC1" i="10" s="1"/>
  <c r="OEK1" i="2"/>
  <c r="OEK1" i="10" s="1"/>
  <c r="OES1" i="2"/>
  <c r="OES1" i="10" s="1"/>
  <c r="OFA1" i="2"/>
  <c r="OFA1" i="10" s="1"/>
  <c r="OFI1" i="2"/>
  <c r="OFI1" i="10" s="1"/>
  <c r="OFQ1" i="2"/>
  <c r="OFQ1" i="10" s="1"/>
  <c r="OFY1" i="2"/>
  <c r="OFY1" i="10" s="1"/>
  <c r="OGG1" i="2"/>
  <c r="OGG1" i="10" s="1"/>
  <c r="OGO1" i="2"/>
  <c r="OGO1" i="10" s="1"/>
  <c r="OGW1" i="2"/>
  <c r="OGW1" i="10" s="1"/>
  <c r="OHE1" i="2"/>
  <c r="OHE1" i="10" s="1"/>
  <c r="OHM1" i="2"/>
  <c r="OHM1" i="10" s="1"/>
  <c r="OHU1" i="2"/>
  <c r="OHU1" i="10" s="1"/>
  <c r="OIC1" i="2"/>
  <c r="OIC1" i="10" s="1"/>
  <c r="OIK1" i="2"/>
  <c r="OIK1" i="10" s="1"/>
  <c r="OIS1" i="2"/>
  <c r="OIS1" i="10" s="1"/>
  <c r="OJA1" i="2"/>
  <c r="OJA1" i="10" s="1"/>
  <c r="OJI1" i="2"/>
  <c r="OJI1" i="10" s="1"/>
  <c r="OJQ1" i="2"/>
  <c r="OJQ1" i="10" s="1"/>
  <c r="OJY1" i="2"/>
  <c r="OJY1" i="10" s="1"/>
  <c r="OKG1" i="2"/>
  <c r="OKG1" i="10" s="1"/>
  <c r="OKO1" i="2"/>
  <c r="OKO1" i="10" s="1"/>
  <c r="OKW1" i="2"/>
  <c r="OKW1" i="10" s="1"/>
  <c r="OLE1" i="2"/>
  <c r="OLE1" i="10" s="1"/>
  <c r="OLM1" i="2"/>
  <c r="OLM1" i="10" s="1"/>
  <c r="OLU1" i="2"/>
  <c r="OLU1" i="10" s="1"/>
  <c r="OMC1" i="2"/>
  <c r="OMC1" i="10" s="1"/>
  <c r="OMK1" i="2"/>
  <c r="OMK1" i="10" s="1"/>
  <c r="OMS1" i="2"/>
  <c r="OMS1" i="10" s="1"/>
  <c r="ONA1" i="2"/>
  <c r="ONA1" i="10" s="1"/>
  <c r="ONI1" i="2"/>
  <c r="ONI1" i="10" s="1"/>
  <c r="ONQ1" i="2"/>
  <c r="ONQ1" i="10" s="1"/>
  <c r="ONY1" i="2"/>
  <c r="ONY1" i="10" s="1"/>
  <c r="OOG1" i="2"/>
  <c r="OOG1" i="10" s="1"/>
  <c r="OOO1" i="2"/>
  <c r="OOO1" i="10" s="1"/>
  <c r="OOW1" i="2"/>
  <c r="OOW1" i="10" s="1"/>
  <c r="OPE1" i="2"/>
  <c r="OPE1" i="10" s="1"/>
  <c r="OPM1" i="2"/>
  <c r="OPM1" i="10" s="1"/>
  <c r="OPU1" i="2"/>
  <c r="OPU1" i="10" s="1"/>
  <c r="OQC1" i="2"/>
  <c r="OQC1" i="10" s="1"/>
  <c r="OQK1" i="2"/>
  <c r="OQK1" i="10" s="1"/>
  <c r="OQS1" i="2"/>
  <c r="OQS1" i="10" s="1"/>
  <c r="ORA1" i="2"/>
  <c r="ORA1" i="10" s="1"/>
  <c r="ORI1" i="2"/>
  <c r="ORI1" i="10" s="1"/>
  <c r="ORQ1" i="2"/>
  <c r="ORQ1" i="10" s="1"/>
  <c r="ORY1" i="2"/>
  <c r="ORY1" i="10" s="1"/>
  <c r="OSG1" i="2"/>
  <c r="OSG1" i="10" s="1"/>
  <c r="OSO1" i="2"/>
  <c r="OSO1" i="10" s="1"/>
  <c r="OSW1" i="2"/>
  <c r="OSW1" i="10" s="1"/>
  <c r="OTE1" i="2"/>
  <c r="OTE1" i="10" s="1"/>
  <c r="OTM1" i="2"/>
  <c r="OTM1" i="10" s="1"/>
  <c r="OTU1" i="2"/>
  <c r="OTU1" i="10" s="1"/>
  <c r="OUC1" i="2"/>
  <c r="OUC1" i="10" s="1"/>
  <c r="OUK1" i="2"/>
  <c r="OUK1" i="10" s="1"/>
  <c r="OUS1" i="2"/>
  <c r="OUS1" i="10" s="1"/>
  <c r="OVA1" i="2"/>
  <c r="OVA1" i="10" s="1"/>
  <c r="OVI1" i="2"/>
  <c r="OVI1" i="10" s="1"/>
  <c r="OVQ1" i="2"/>
  <c r="OVQ1" i="10" s="1"/>
  <c r="OVY1" i="2"/>
  <c r="OVY1" i="10" s="1"/>
  <c r="OWG1" i="2"/>
  <c r="OWG1" i="10" s="1"/>
  <c r="OWO1" i="2"/>
  <c r="OWO1" i="10" s="1"/>
  <c r="OWW1" i="2"/>
  <c r="OWW1" i="10" s="1"/>
  <c r="OXE1" i="2"/>
  <c r="OXE1" i="10" s="1"/>
  <c r="OXM1" i="2"/>
  <c r="OXM1" i="10" s="1"/>
  <c r="OXU1" i="2"/>
  <c r="OXU1" i="10" s="1"/>
  <c r="OYC1" i="2"/>
  <c r="OYC1" i="10" s="1"/>
  <c r="OYK1" i="2"/>
  <c r="OYK1" i="10" s="1"/>
  <c r="OYS1" i="2"/>
  <c r="OYS1" i="10" s="1"/>
  <c r="OZA1" i="2"/>
  <c r="OZA1" i="10" s="1"/>
  <c r="OZI1" i="2"/>
  <c r="OZI1" i="10" s="1"/>
  <c r="OZQ1" i="2"/>
  <c r="OZQ1" i="10" s="1"/>
  <c r="OZY1" i="2"/>
  <c r="OZY1" i="10" s="1"/>
  <c r="PAG1" i="2"/>
  <c r="PAG1" i="10" s="1"/>
  <c r="PAO1" i="2"/>
  <c r="PAO1" i="10" s="1"/>
  <c r="PAW1" i="2"/>
  <c r="PAW1" i="10" s="1"/>
  <c r="PBE1" i="2"/>
  <c r="PBE1" i="10" s="1"/>
  <c r="PBM1" i="2"/>
  <c r="PBM1" i="10" s="1"/>
  <c r="PBU1" i="2"/>
  <c r="PBU1" i="10" s="1"/>
  <c r="PCC1" i="2"/>
  <c r="PCC1" i="10" s="1"/>
  <c r="PCK1" i="2"/>
  <c r="PCK1" i="10" s="1"/>
  <c r="PCS1" i="2"/>
  <c r="PCS1" i="10" s="1"/>
  <c r="PDA1" i="2"/>
  <c r="PDA1" i="10" s="1"/>
  <c r="PDI1" i="2"/>
  <c r="PDI1" i="10" s="1"/>
  <c r="PDQ1" i="2"/>
  <c r="PDQ1" i="10" s="1"/>
  <c r="PDY1" i="2"/>
  <c r="PDY1" i="10" s="1"/>
  <c r="PEG1" i="2"/>
  <c r="PEG1" i="10" s="1"/>
  <c r="PEO1" i="2"/>
  <c r="PEO1" i="10" s="1"/>
  <c r="PEW1" i="2"/>
  <c r="PEW1" i="10" s="1"/>
  <c r="PFE1" i="2"/>
  <c r="PFE1" i="10" s="1"/>
  <c r="PFM1" i="2"/>
  <c r="PFM1" i="10" s="1"/>
  <c r="PFU1" i="2"/>
  <c r="PFU1" i="10" s="1"/>
  <c r="PGC1" i="2"/>
  <c r="PGC1" i="10" s="1"/>
  <c r="PGK1" i="2"/>
  <c r="PGK1" i="10" s="1"/>
  <c r="PGS1" i="2"/>
  <c r="PGS1" i="10" s="1"/>
  <c r="PHA1" i="2"/>
  <c r="PHA1" i="10" s="1"/>
  <c r="PHI1" i="2"/>
  <c r="PHI1" i="10" s="1"/>
  <c r="PHQ1" i="2"/>
  <c r="PHQ1" i="10" s="1"/>
  <c r="PHY1" i="2"/>
  <c r="PHY1" i="10" s="1"/>
  <c r="PIG1" i="2"/>
  <c r="PIG1" i="10" s="1"/>
  <c r="LGY1" i="2"/>
  <c r="LGY1" i="10" s="1"/>
  <c r="LRA1" i="2"/>
  <c r="LRA1" i="10" s="1"/>
  <c r="LZX1" i="2"/>
  <c r="LZX1" i="10" s="1"/>
  <c r="MDK1" i="2"/>
  <c r="MDK1" i="10" s="1"/>
  <c r="MHD1" i="2"/>
  <c r="MHD1" i="10" s="1"/>
  <c r="MLK1" i="2"/>
  <c r="MLK1" i="10" s="1"/>
  <c r="MOX1" i="2"/>
  <c r="MOX1" i="10" s="1"/>
  <c r="MRX1" i="2"/>
  <c r="MRX1" i="10" s="1"/>
  <c r="MUR1" i="2"/>
  <c r="MUR1" i="10" s="1"/>
  <c r="MXA1" i="2"/>
  <c r="MXA1" i="10" s="1"/>
  <c r="MZE1" i="2"/>
  <c r="MZE1" i="10" s="1"/>
  <c r="NBN1" i="2"/>
  <c r="NBN1" i="10" s="1"/>
  <c r="NCX1" i="2"/>
  <c r="NCX1" i="10" s="1"/>
  <c r="NDT1" i="2"/>
  <c r="NDT1" i="10" s="1"/>
  <c r="NEL1" i="2"/>
  <c r="NEL1" i="10" s="1"/>
  <c r="NFI1" i="2"/>
  <c r="NFI1" i="10" s="1"/>
  <c r="NGD1" i="2"/>
  <c r="NGD1" i="10" s="1"/>
  <c r="NGW1" i="2"/>
  <c r="NGW1" i="10" s="1"/>
  <c r="NHP1" i="2"/>
  <c r="NHP1" i="10" s="1"/>
  <c r="NIF1" i="2"/>
  <c r="NIF1" i="10" s="1"/>
  <c r="NIT1" i="2"/>
  <c r="NIT1" i="10" s="1"/>
  <c r="NJI1" i="2"/>
  <c r="NJI1" i="10" s="1"/>
  <c r="NJV1" i="2"/>
  <c r="NJV1" i="10" s="1"/>
  <c r="NKK1" i="2"/>
  <c r="NKK1" i="10" s="1"/>
  <c r="NKZ1" i="2"/>
  <c r="NKZ1" i="10" s="1"/>
  <c r="NLM1" i="2"/>
  <c r="NLM1" i="10" s="1"/>
  <c r="NMB1" i="2"/>
  <c r="NMB1" i="10" s="1"/>
  <c r="NMP1" i="2"/>
  <c r="NMP1" i="10" s="1"/>
  <c r="NND1" i="2"/>
  <c r="NND1" i="10" s="1"/>
  <c r="NNR1" i="2"/>
  <c r="NNR1" i="10" s="1"/>
  <c r="NOG1" i="2"/>
  <c r="NOG1" i="10" s="1"/>
  <c r="NOT1" i="2"/>
  <c r="NOT1" i="10" s="1"/>
  <c r="NPI1" i="2"/>
  <c r="NPI1" i="10" s="1"/>
  <c r="NPX1" i="2"/>
  <c r="NPX1" i="10" s="1"/>
  <c r="NQK1" i="2"/>
  <c r="NQK1" i="10" s="1"/>
  <c r="NQZ1" i="2"/>
  <c r="NQZ1" i="10" s="1"/>
  <c r="NRN1" i="2"/>
  <c r="NRN1" i="10" s="1"/>
  <c r="NSB1" i="2"/>
  <c r="NSB1" i="10" s="1"/>
  <c r="NSP1" i="2"/>
  <c r="NSP1" i="10" s="1"/>
  <c r="NTD1" i="2"/>
  <c r="NTD1" i="10" s="1"/>
  <c r="NTN1" i="2"/>
  <c r="NTN1" i="10" s="1"/>
  <c r="NTY1" i="2"/>
  <c r="NTY1" i="10" s="1"/>
  <c r="NUJ1" i="2"/>
  <c r="NUJ1" i="10" s="1"/>
  <c r="NUT1" i="2"/>
  <c r="NUT1" i="10" s="1"/>
  <c r="NVE1" i="2"/>
  <c r="NVE1" i="10" s="1"/>
  <c r="NVP1" i="2"/>
  <c r="NVP1" i="10" s="1"/>
  <c r="NVZ1" i="2"/>
  <c r="NVZ1" i="10" s="1"/>
  <c r="NWK1" i="2"/>
  <c r="NWK1" i="10" s="1"/>
  <c r="NWV1" i="2"/>
  <c r="NWV1" i="10" s="1"/>
  <c r="NXF1" i="2"/>
  <c r="NXF1" i="10" s="1"/>
  <c r="NXQ1" i="2"/>
  <c r="NXQ1" i="10" s="1"/>
  <c r="NYB1" i="2"/>
  <c r="NYB1" i="10" s="1"/>
  <c r="NYL1" i="2"/>
  <c r="NYL1" i="10" s="1"/>
  <c r="NYW1" i="2"/>
  <c r="NYW1" i="10" s="1"/>
  <c r="NZH1" i="2"/>
  <c r="NZH1" i="10" s="1"/>
  <c r="NZR1" i="2"/>
  <c r="NZR1" i="10" s="1"/>
  <c r="OAC1" i="2"/>
  <c r="OAC1" i="10" s="1"/>
  <c r="OAN1" i="2"/>
  <c r="OAN1" i="10" s="1"/>
  <c r="OAX1" i="2"/>
  <c r="OAX1" i="10" s="1"/>
  <c r="OBI1" i="2"/>
  <c r="OBI1" i="10" s="1"/>
  <c r="OBR1" i="2"/>
  <c r="OBR1" i="10" s="1"/>
  <c r="OBZ1" i="2"/>
  <c r="OBZ1" i="10" s="1"/>
  <c r="OCH1" i="2"/>
  <c r="OCH1" i="10" s="1"/>
  <c r="OCP1" i="2"/>
  <c r="OCP1" i="10" s="1"/>
  <c r="OCX1" i="2"/>
  <c r="OCX1" i="10" s="1"/>
  <c r="ODF1" i="2"/>
  <c r="ODF1" i="10" s="1"/>
  <c r="ODN1" i="2"/>
  <c r="ODN1" i="10" s="1"/>
  <c r="ODV1" i="2"/>
  <c r="ODV1" i="10" s="1"/>
  <c r="OED1" i="2"/>
  <c r="OED1" i="10" s="1"/>
  <c r="OEL1" i="2"/>
  <c r="OEL1" i="10" s="1"/>
  <c r="OET1" i="2"/>
  <c r="OET1" i="10" s="1"/>
  <c r="OFB1" i="2"/>
  <c r="OFB1" i="10" s="1"/>
  <c r="OFJ1" i="2"/>
  <c r="OFJ1" i="10" s="1"/>
  <c r="OFR1" i="2"/>
  <c r="OFR1" i="10" s="1"/>
  <c r="OFZ1" i="2"/>
  <c r="OFZ1" i="10" s="1"/>
  <c r="OGH1" i="2"/>
  <c r="OGH1" i="10" s="1"/>
  <c r="OGP1" i="2"/>
  <c r="OGP1" i="10" s="1"/>
  <c r="OGX1" i="2"/>
  <c r="OGX1" i="10" s="1"/>
  <c r="OHF1" i="2"/>
  <c r="OHF1" i="10" s="1"/>
  <c r="OHN1" i="2"/>
  <c r="OHN1" i="10" s="1"/>
  <c r="OHV1" i="2"/>
  <c r="OHV1" i="10" s="1"/>
  <c r="OID1" i="2"/>
  <c r="OID1" i="10" s="1"/>
  <c r="OIL1" i="2"/>
  <c r="OIL1" i="10" s="1"/>
  <c r="OIT1" i="2"/>
  <c r="OIT1" i="10" s="1"/>
  <c r="OJB1" i="2"/>
  <c r="OJB1" i="10" s="1"/>
  <c r="KOA1" i="2"/>
  <c r="KOA1" i="10" s="1"/>
  <c r="LLE1" i="2"/>
  <c r="LLE1" i="10" s="1"/>
  <c r="LUC1" i="2"/>
  <c r="LUC1" i="10" s="1"/>
  <c r="MBF1" i="2"/>
  <c r="MBF1" i="10" s="1"/>
  <c r="MEV1" i="2"/>
  <c r="MEV1" i="10" s="1"/>
  <c r="MIV1" i="2"/>
  <c r="MIV1" i="10" s="1"/>
  <c r="MMR1" i="2"/>
  <c r="MMR1" i="10" s="1"/>
  <c r="MQE1" i="2"/>
  <c r="MQE1" i="10" s="1"/>
  <c r="MTA1" i="2"/>
  <c r="MTA1" i="10" s="1"/>
  <c r="MVP1" i="2"/>
  <c r="MVP1" i="10" s="1"/>
  <c r="MXY1" i="2"/>
  <c r="MXY1" i="10" s="1"/>
  <c r="NAB1" i="2"/>
  <c r="NAB1" i="10" s="1"/>
  <c r="NCD1" i="2"/>
  <c r="NCD1" i="10" s="1"/>
  <c r="NDF1" i="2"/>
  <c r="NDF1" i="10" s="1"/>
  <c r="NDZ1" i="2"/>
  <c r="NDZ1" i="10" s="1"/>
  <c r="NEW1" i="2"/>
  <c r="NEW1" i="10" s="1"/>
  <c r="NFQ1" i="2"/>
  <c r="NFQ1" i="10" s="1"/>
  <c r="NGK1" i="2"/>
  <c r="NGK1" i="10" s="1"/>
  <c r="NHE1" i="2"/>
  <c r="NHE1" i="10" s="1"/>
  <c r="NHU1" i="2"/>
  <c r="NHU1" i="10" s="1"/>
  <c r="NIK1" i="2"/>
  <c r="NIK1" i="10" s="1"/>
  <c r="NIZ1" i="2"/>
  <c r="NIZ1" i="10" s="1"/>
  <c r="NJN1" i="2"/>
  <c r="NJN1" i="10" s="1"/>
  <c r="NKB1" i="2"/>
  <c r="NKB1" i="10" s="1"/>
  <c r="NKP1" i="2"/>
  <c r="NKP1" i="10" s="1"/>
  <c r="NLE1" i="2"/>
  <c r="NLE1" i="10" s="1"/>
  <c r="NLR1" i="2"/>
  <c r="NLR1" i="10" s="1"/>
  <c r="NMG1" i="2"/>
  <c r="NMG1" i="10" s="1"/>
  <c r="NMV1" i="2"/>
  <c r="NMV1" i="10" s="1"/>
  <c r="NNI1" i="2"/>
  <c r="NNI1" i="10" s="1"/>
  <c r="NNX1" i="2"/>
  <c r="NNX1" i="10" s="1"/>
  <c r="NOL1" i="2"/>
  <c r="NOL1" i="10" s="1"/>
  <c r="NOZ1" i="2"/>
  <c r="NOZ1" i="10" s="1"/>
  <c r="NPN1" i="2"/>
  <c r="NPN1" i="10" s="1"/>
  <c r="NQC1" i="2"/>
  <c r="NQC1" i="10" s="1"/>
  <c r="NQP1" i="2"/>
  <c r="NQP1" i="10" s="1"/>
  <c r="NRE1" i="2"/>
  <c r="NRE1" i="10" s="1"/>
  <c r="NRT1" i="2"/>
  <c r="NRT1" i="10" s="1"/>
  <c r="NSG1" i="2"/>
  <c r="NSG1" i="10" s="1"/>
  <c r="NSV1" i="2"/>
  <c r="NSV1" i="10" s="1"/>
  <c r="NTH1" i="2"/>
  <c r="NTH1" i="10" s="1"/>
  <c r="NTR1" i="2"/>
  <c r="NTR1" i="10" s="1"/>
  <c r="NUC1" i="2"/>
  <c r="NUC1" i="10" s="1"/>
  <c r="NUN1" i="2"/>
  <c r="NUN1" i="10" s="1"/>
  <c r="NUX1" i="2"/>
  <c r="NUX1" i="10" s="1"/>
  <c r="NVI1" i="2"/>
  <c r="NVI1" i="10" s="1"/>
  <c r="NVT1" i="2"/>
  <c r="NVT1" i="10" s="1"/>
  <c r="NWD1" i="2"/>
  <c r="NWD1" i="10" s="1"/>
  <c r="NWO1" i="2"/>
  <c r="NWO1" i="10" s="1"/>
  <c r="NWZ1" i="2"/>
  <c r="NWZ1" i="10" s="1"/>
  <c r="NXJ1" i="2"/>
  <c r="NXJ1" i="10" s="1"/>
  <c r="NXU1" i="2"/>
  <c r="NXU1" i="10" s="1"/>
  <c r="NYF1" i="2"/>
  <c r="NYF1" i="10" s="1"/>
  <c r="NYP1" i="2"/>
  <c r="NYP1" i="10" s="1"/>
  <c r="NZA1" i="2"/>
  <c r="NZA1" i="10" s="1"/>
  <c r="NZL1" i="2"/>
  <c r="NZL1" i="10" s="1"/>
  <c r="NZV1" i="2"/>
  <c r="NZV1" i="10" s="1"/>
  <c r="OAG1" i="2"/>
  <c r="OAG1" i="10" s="1"/>
  <c r="OAR1" i="2"/>
  <c r="OAR1" i="10" s="1"/>
  <c r="OBB1" i="2"/>
  <c r="OBB1" i="10" s="1"/>
  <c r="OBM1" i="2"/>
  <c r="OBM1" i="10" s="1"/>
  <c r="OBU1" i="2"/>
  <c r="OBU1" i="10" s="1"/>
  <c r="OCC1" i="2"/>
  <c r="OCC1" i="10" s="1"/>
  <c r="OCK1" i="2"/>
  <c r="OCK1" i="10" s="1"/>
  <c r="OCS1" i="2"/>
  <c r="OCS1" i="10" s="1"/>
  <c r="ODA1" i="2"/>
  <c r="ODA1" i="10" s="1"/>
  <c r="ODI1" i="2"/>
  <c r="ODI1" i="10" s="1"/>
  <c r="ODQ1" i="2"/>
  <c r="ODQ1" i="10" s="1"/>
  <c r="ODY1" i="2"/>
  <c r="ODY1" i="10" s="1"/>
  <c r="OEG1" i="2"/>
  <c r="OEG1" i="10" s="1"/>
  <c r="OEO1" i="2"/>
  <c r="OEO1" i="10" s="1"/>
  <c r="OEW1" i="2"/>
  <c r="OEW1" i="10" s="1"/>
  <c r="OFE1" i="2"/>
  <c r="OFE1" i="10" s="1"/>
  <c r="OFM1" i="2"/>
  <c r="OFM1" i="10" s="1"/>
  <c r="OFU1" i="2"/>
  <c r="OFU1" i="10" s="1"/>
  <c r="OGC1" i="2"/>
  <c r="OGC1" i="10" s="1"/>
  <c r="OGK1" i="2"/>
  <c r="OGK1" i="10" s="1"/>
  <c r="OGS1" i="2"/>
  <c r="OGS1" i="10" s="1"/>
  <c r="OHA1" i="2"/>
  <c r="OHA1" i="10" s="1"/>
  <c r="OHI1" i="2"/>
  <c r="OHI1" i="10" s="1"/>
  <c r="OHQ1" i="2"/>
  <c r="OHQ1" i="10" s="1"/>
  <c r="OHY1" i="2"/>
  <c r="OHY1" i="10" s="1"/>
  <c r="OIG1" i="2"/>
  <c r="OIG1" i="10" s="1"/>
  <c r="OIO1" i="2"/>
  <c r="OIO1" i="10" s="1"/>
  <c r="OIW1" i="2"/>
  <c r="OIW1" i="10" s="1"/>
  <c r="OJE1" i="2"/>
  <c r="OJE1" i="10" s="1"/>
  <c r="OJM1" i="2"/>
  <c r="OJM1" i="10" s="1"/>
  <c r="OJU1" i="2"/>
  <c r="OJU1" i="10" s="1"/>
  <c r="OKC1" i="2"/>
  <c r="OKC1" i="10" s="1"/>
  <c r="OKK1" i="2"/>
  <c r="OKK1" i="10" s="1"/>
  <c r="OKS1" i="2"/>
  <c r="OKS1" i="10" s="1"/>
  <c r="OLA1" i="2"/>
  <c r="OLA1" i="10" s="1"/>
  <c r="OLI1" i="2"/>
  <c r="OLI1" i="10" s="1"/>
  <c r="OLQ1" i="2"/>
  <c r="OLQ1" i="10" s="1"/>
  <c r="OLY1" i="2"/>
  <c r="OLY1" i="10" s="1"/>
  <c r="OMG1" i="2"/>
  <c r="OMG1" i="10" s="1"/>
  <c r="OMO1" i="2"/>
  <c r="OMO1" i="10" s="1"/>
  <c r="OMW1" i="2"/>
  <c r="OMW1" i="10" s="1"/>
  <c r="ONE1" i="2"/>
  <c r="ONE1" i="10" s="1"/>
  <c r="ONM1" i="2"/>
  <c r="ONM1" i="10" s="1"/>
  <c r="ONU1" i="2"/>
  <c r="ONU1" i="10" s="1"/>
  <c r="OOC1" i="2"/>
  <c r="OOC1" i="10" s="1"/>
  <c r="OOK1" i="2"/>
  <c r="OOK1" i="10" s="1"/>
  <c r="OOS1" i="2"/>
  <c r="OOS1" i="10" s="1"/>
  <c r="OPA1" i="2"/>
  <c r="OPA1" i="10" s="1"/>
  <c r="OPI1" i="2"/>
  <c r="OPI1" i="10" s="1"/>
  <c r="OPQ1" i="2"/>
  <c r="OPQ1" i="10" s="1"/>
  <c r="OPY1" i="2"/>
  <c r="OPY1" i="10" s="1"/>
  <c r="OQG1" i="2"/>
  <c r="OQG1" i="10" s="1"/>
  <c r="OQO1" i="2"/>
  <c r="OQO1" i="10" s="1"/>
  <c r="OQW1" i="2"/>
  <c r="OQW1" i="10" s="1"/>
  <c r="ORE1" i="2"/>
  <c r="ORE1" i="10" s="1"/>
  <c r="ORM1" i="2"/>
  <c r="ORM1" i="10" s="1"/>
  <c r="ORU1" i="2"/>
  <c r="ORU1" i="10" s="1"/>
  <c r="OSC1" i="2"/>
  <c r="OSC1" i="10" s="1"/>
  <c r="OSK1" i="2"/>
  <c r="OSK1" i="10" s="1"/>
  <c r="OSS1" i="2"/>
  <c r="OSS1" i="10" s="1"/>
  <c r="OTA1" i="2"/>
  <c r="OTA1" i="10" s="1"/>
  <c r="OTI1" i="2"/>
  <c r="OTI1" i="10" s="1"/>
  <c r="OTQ1" i="2"/>
  <c r="OTQ1" i="10" s="1"/>
  <c r="OTY1" i="2"/>
  <c r="OTY1" i="10" s="1"/>
  <c r="OUG1" i="2"/>
  <c r="OUG1" i="10" s="1"/>
  <c r="OUO1" i="2"/>
  <c r="OUO1" i="10" s="1"/>
  <c r="OUW1" i="2"/>
  <c r="OUW1" i="10" s="1"/>
  <c r="OVE1" i="2"/>
  <c r="OVE1" i="10" s="1"/>
  <c r="OVM1" i="2"/>
  <c r="OVM1" i="10" s="1"/>
  <c r="OVU1" i="2"/>
  <c r="OVU1" i="10" s="1"/>
  <c r="OWC1" i="2"/>
  <c r="OWC1" i="10" s="1"/>
  <c r="OWK1" i="2"/>
  <c r="OWK1" i="10" s="1"/>
  <c r="OWS1" i="2"/>
  <c r="OWS1" i="10" s="1"/>
  <c r="OXA1" i="2"/>
  <c r="OXA1" i="10" s="1"/>
  <c r="OXI1" i="2"/>
  <c r="OXI1" i="10" s="1"/>
  <c r="OXQ1" i="2"/>
  <c r="OXQ1" i="10" s="1"/>
  <c r="OXY1" i="2"/>
  <c r="OXY1" i="10" s="1"/>
  <c r="OYG1" i="2"/>
  <c r="OYG1" i="10" s="1"/>
  <c r="OYO1" i="2"/>
  <c r="OYO1" i="10" s="1"/>
  <c r="OYW1" i="2"/>
  <c r="OYW1" i="10" s="1"/>
  <c r="OZE1" i="2"/>
  <c r="OZE1" i="10" s="1"/>
  <c r="OZM1" i="2"/>
  <c r="OZM1" i="10" s="1"/>
  <c r="OZU1" i="2"/>
  <c r="OZU1" i="10" s="1"/>
  <c r="PAC1" i="2"/>
  <c r="PAC1" i="10" s="1"/>
  <c r="PAK1" i="2"/>
  <c r="PAK1" i="10" s="1"/>
  <c r="PAS1" i="2"/>
  <c r="PAS1" i="10" s="1"/>
  <c r="PBA1" i="2"/>
  <c r="PBA1" i="10" s="1"/>
  <c r="PBI1" i="2"/>
  <c r="PBI1" i="10" s="1"/>
  <c r="PBQ1" i="2"/>
  <c r="PBQ1" i="10" s="1"/>
  <c r="PBY1" i="2"/>
  <c r="PBY1" i="10" s="1"/>
  <c r="PCG1" i="2"/>
  <c r="PCG1" i="10" s="1"/>
  <c r="PCO1" i="2"/>
  <c r="PCO1" i="10" s="1"/>
  <c r="PCW1" i="2"/>
  <c r="PCW1" i="10" s="1"/>
  <c r="PDE1" i="2"/>
  <c r="PDE1" i="10" s="1"/>
  <c r="PDM1" i="2"/>
  <c r="PDM1" i="10" s="1"/>
  <c r="PDU1" i="2"/>
  <c r="PDU1" i="10" s="1"/>
  <c r="PEC1" i="2"/>
  <c r="PEC1" i="10" s="1"/>
  <c r="PEK1" i="2"/>
  <c r="PEK1" i="10" s="1"/>
  <c r="PES1" i="2"/>
  <c r="PES1" i="10" s="1"/>
  <c r="PFA1" i="2"/>
  <c r="PFA1" i="10" s="1"/>
  <c r="PFI1" i="2"/>
  <c r="PFI1" i="10" s="1"/>
  <c r="PFQ1" i="2"/>
  <c r="PFQ1" i="10" s="1"/>
  <c r="PFY1" i="2"/>
  <c r="PFY1" i="10" s="1"/>
  <c r="PGG1" i="2"/>
  <c r="PGG1" i="10" s="1"/>
  <c r="PGO1" i="2"/>
  <c r="PGO1" i="10" s="1"/>
  <c r="PGW1" i="2"/>
  <c r="PGW1" i="10" s="1"/>
  <c r="PHE1" i="2"/>
  <c r="PHE1" i="10" s="1"/>
  <c r="PHM1" i="2"/>
  <c r="PHM1" i="10" s="1"/>
  <c r="PHU1" i="2"/>
  <c r="PHU1" i="10" s="1"/>
  <c r="PIC1" i="2"/>
  <c r="PIC1" i="10" s="1"/>
  <c r="PIK1" i="2"/>
  <c r="PIK1" i="10" s="1"/>
  <c r="KPG1" i="2"/>
  <c r="KPG1" i="10" s="1"/>
  <c r="LSM1" i="2"/>
  <c r="LSM1" i="10" s="1"/>
  <c r="MCB1" i="2"/>
  <c r="MCB1" i="10" s="1"/>
  <c r="MII1" i="2"/>
  <c r="MII1" i="10" s="1"/>
  <c r="MNS1" i="2"/>
  <c r="MNS1" i="10" s="1"/>
  <c r="MTL1" i="2"/>
  <c r="MTL1" i="10" s="1"/>
  <c r="MXN1" i="2"/>
  <c r="MXN1" i="10" s="1"/>
  <c r="NAR1" i="2"/>
  <c r="NAR1" i="10" s="1"/>
  <c r="NDE1" i="2"/>
  <c r="NDE1" i="10" s="1"/>
  <c r="NEJ1" i="2"/>
  <c r="NEJ1" i="10" s="1"/>
  <c r="NFR1" i="2"/>
  <c r="NFR1" i="10" s="1"/>
  <c r="NGX1" i="2"/>
  <c r="NGX1" i="10" s="1"/>
  <c r="NHZ1" i="2"/>
  <c r="NHZ1" i="10" s="1"/>
  <c r="NIX1" i="2"/>
  <c r="NIX1" i="10" s="1"/>
  <c r="NJT1" i="2"/>
  <c r="NJT1" i="10" s="1"/>
  <c r="NKR1" i="2"/>
  <c r="NKR1" i="10" s="1"/>
  <c r="NLP1" i="2"/>
  <c r="NLP1" i="10" s="1"/>
  <c r="NMK1" i="2"/>
  <c r="NMK1" i="10" s="1"/>
  <c r="NNH1" i="2"/>
  <c r="NNH1" i="10" s="1"/>
  <c r="NOC1" i="2"/>
  <c r="NOC1" i="10" s="1"/>
  <c r="NPB1" i="2"/>
  <c r="NPB1" i="10" s="1"/>
  <c r="NPY1" i="2"/>
  <c r="NPY1" i="10" s="1"/>
  <c r="NQT1" i="2"/>
  <c r="NQT1" i="10" s="1"/>
  <c r="NRQ1" i="2"/>
  <c r="NRQ1" i="10" s="1"/>
  <c r="NSL1" i="2"/>
  <c r="NSL1" i="10" s="1"/>
  <c r="NTI1" i="2"/>
  <c r="NTI1" i="10" s="1"/>
  <c r="NTZ1" i="2"/>
  <c r="NTZ1" i="10" s="1"/>
  <c r="NUP1" i="2"/>
  <c r="NUP1" i="10" s="1"/>
  <c r="NVH1" i="2"/>
  <c r="NVH1" i="10" s="1"/>
  <c r="NVX1" i="2"/>
  <c r="NVX1" i="10" s="1"/>
  <c r="NWP1" i="2"/>
  <c r="NWP1" i="10" s="1"/>
  <c r="NXH1" i="2"/>
  <c r="NXH1" i="10" s="1"/>
  <c r="NXX1" i="2"/>
  <c r="NXX1" i="10" s="1"/>
  <c r="NYO1" i="2"/>
  <c r="NYO1" i="10" s="1"/>
  <c r="NZE1" i="2"/>
  <c r="NZE1" i="10" s="1"/>
  <c r="NZX1" i="2"/>
  <c r="NZX1" i="10" s="1"/>
  <c r="OAO1" i="2"/>
  <c r="OAO1" i="10" s="1"/>
  <c r="OBE1" i="2"/>
  <c r="OBE1" i="10" s="1"/>
  <c r="OBT1" i="2"/>
  <c r="OBT1" i="10" s="1"/>
  <c r="OCF1" i="2"/>
  <c r="OCF1" i="10" s="1"/>
  <c r="OCT1" i="2"/>
  <c r="OCT1" i="10" s="1"/>
  <c r="ODG1" i="2"/>
  <c r="ODG1" i="10" s="1"/>
  <c r="ODS1" i="2"/>
  <c r="ODS1" i="10" s="1"/>
  <c r="OEF1" i="2"/>
  <c r="OEF1" i="10" s="1"/>
  <c r="OER1" i="2"/>
  <c r="OER1" i="10" s="1"/>
  <c r="OFF1" i="2"/>
  <c r="OFF1" i="10" s="1"/>
  <c r="OFS1" i="2"/>
  <c r="OFS1" i="10" s="1"/>
  <c r="OGE1" i="2"/>
  <c r="OGE1" i="10" s="1"/>
  <c r="OGR1" i="2"/>
  <c r="OGR1" i="10" s="1"/>
  <c r="OHD1" i="2"/>
  <c r="OHD1" i="10" s="1"/>
  <c r="OHR1" i="2"/>
  <c r="OHR1" i="10" s="1"/>
  <c r="OIE1" i="2"/>
  <c r="OIE1" i="10" s="1"/>
  <c r="OIQ1" i="2"/>
  <c r="OIQ1" i="10" s="1"/>
  <c r="OJD1" i="2"/>
  <c r="OJD1" i="10" s="1"/>
  <c r="OJO1" i="2"/>
  <c r="OJO1" i="10" s="1"/>
  <c r="OJZ1" i="2"/>
  <c r="OJZ1" i="10" s="1"/>
  <c r="OKJ1" i="2"/>
  <c r="OKJ1" i="10" s="1"/>
  <c r="OKU1" i="2"/>
  <c r="OKU1" i="10" s="1"/>
  <c r="OLF1" i="2"/>
  <c r="OLF1" i="10" s="1"/>
  <c r="OLP1" i="2"/>
  <c r="OLP1" i="10" s="1"/>
  <c r="OMA1" i="2"/>
  <c r="OMA1" i="10" s="1"/>
  <c r="OML1" i="2"/>
  <c r="OML1" i="10" s="1"/>
  <c r="OMV1" i="2"/>
  <c r="OMV1" i="10" s="1"/>
  <c r="ONG1" i="2"/>
  <c r="ONG1" i="10" s="1"/>
  <c r="ONR1" i="2"/>
  <c r="ONR1" i="10" s="1"/>
  <c r="OOB1" i="2"/>
  <c r="OOB1" i="10" s="1"/>
  <c r="OOM1" i="2"/>
  <c r="OOM1" i="10" s="1"/>
  <c r="OOX1" i="2"/>
  <c r="OOX1" i="10" s="1"/>
  <c r="OPH1" i="2"/>
  <c r="OPH1" i="10" s="1"/>
  <c r="OPS1" i="2"/>
  <c r="OPS1" i="10" s="1"/>
  <c r="OQD1" i="2"/>
  <c r="OQD1" i="10" s="1"/>
  <c r="OQN1" i="2"/>
  <c r="OQN1" i="10" s="1"/>
  <c r="OQY1" i="2"/>
  <c r="OQY1" i="10" s="1"/>
  <c r="ORJ1" i="2"/>
  <c r="ORJ1" i="10" s="1"/>
  <c r="ORT1" i="2"/>
  <c r="ORT1" i="10" s="1"/>
  <c r="OSE1" i="2"/>
  <c r="OSE1" i="10" s="1"/>
  <c r="OSP1" i="2"/>
  <c r="OSP1" i="10" s="1"/>
  <c r="OSZ1" i="2"/>
  <c r="OSZ1" i="10" s="1"/>
  <c r="OTK1" i="2"/>
  <c r="OTK1" i="10" s="1"/>
  <c r="OTV1" i="2"/>
  <c r="OTV1" i="10" s="1"/>
  <c r="OUF1" i="2"/>
  <c r="OUF1" i="10" s="1"/>
  <c r="OUQ1" i="2"/>
  <c r="OUQ1" i="10" s="1"/>
  <c r="OVB1" i="2"/>
  <c r="OVB1" i="10" s="1"/>
  <c r="OVL1" i="2"/>
  <c r="OVL1" i="10" s="1"/>
  <c r="OVW1" i="2"/>
  <c r="OVW1" i="10" s="1"/>
  <c r="OWH1" i="2"/>
  <c r="OWH1" i="10" s="1"/>
  <c r="KUM1" i="2"/>
  <c r="KUM1" i="10" s="1"/>
  <c r="LTW1" i="2"/>
  <c r="LTW1" i="10" s="1"/>
  <c r="MCQ1" i="2"/>
  <c r="MCQ1" i="10" s="1"/>
  <c r="MJF1" i="2"/>
  <c r="MJF1" i="10" s="1"/>
  <c r="MPF1" i="2"/>
  <c r="MPF1" i="10" s="1"/>
  <c r="MTO1" i="2"/>
  <c r="MTO1" i="10" s="1"/>
  <c r="MXP1" i="2"/>
  <c r="MXP1" i="10" s="1"/>
  <c r="NAS1" i="2"/>
  <c r="NAS1" i="10" s="1"/>
  <c r="NDJ1" i="2"/>
  <c r="NDJ1" i="10" s="1"/>
  <c r="NER1" i="2"/>
  <c r="NER1" i="10" s="1"/>
  <c r="NFV1" i="2"/>
  <c r="NFV1" i="10" s="1"/>
  <c r="NHD1" i="2"/>
  <c r="NHD1" i="10" s="1"/>
  <c r="NIC1" i="2"/>
  <c r="NIC1" i="10" s="1"/>
  <c r="NJA1" i="2"/>
  <c r="NJA1" i="10" s="1"/>
  <c r="NJY1" i="2"/>
  <c r="NJY1" i="10" s="1"/>
  <c r="NKT1" i="2"/>
  <c r="NKT1" i="10" s="1"/>
  <c r="NLQ1" i="2"/>
  <c r="NLQ1" i="10" s="1"/>
  <c r="NML1" i="2"/>
  <c r="NML1" i="10" s="1"/>
  <c r="NNL1" i="2"/>
  <c r="NNL1" i="10" s="1"/>
  <c r="NOH1" i="2"/>
  <c r="NOH1" i="10" s="1"/>
  <c r="NPD1" i="2"/>
  <c r="NPD1" i="10" s="1"/>
  <c r="NPZ1" i="2"/>
  <c r="NPZ1" i="10" s="1"/>
  <c r="NQV1" i="2"/>
  <c r="NQV1" i="10" s="1"/>
  <c r="NRU1" i="2"/>
  <c r="NRU1" i="10" s="1"/>
  <c r="NSR1" i="2"/>
  <c r="NSR1" i="10" s="1"/>
  <c r="NTJ1" i="2"/>
  <c r="NTJ1" i="10" s="1"/>
  <c r="NUB1" i="2"/>
  <c r="NUB1" i="10" s="1"/>
  <c r="NUR1" i="2"/>
  <c r="NUR1" i="10" s="1"/>
  <c r="NVJ1" i="2"/>
  <c r="NVJ1" i="10" s="1"/>
  <c r="NWB1" i="2"/>
  <c r="NWB1" i="10" s="1"/>
  <c r="NWR1" i="2"/>
  <c r="NWR1" i="10" s="1"/>
  <c r="NXI1" i="2"/>
  <c r="NXI1" i="10" s="1"/>
  <c r="NXY1" i="2"/>
  <c r="NXY1" i="10" s="1"/>
  <c r="NYR1" i="2"/>
  <c r="NYR1" i="10" s="1"/>
  <c r="NZI1" i="2"/>
  <c r="NZI1" i="10" s="1"/>
  <c r="NZY1" i="2"/>
  <c r="NZY1" i="10" s="1"/>
  <c r="OAP1" i="2"/>
  <c r="OAP1" i="10" s="1"/>
  <c r="OBF1" i="2"/>
  <c r="OBF1" i="10" s="1"/>
  <c r="OBV1" i="2"/>
  <c r="OBV1" i="10" s="1"/>
  <c r="OCI1" i="2"/>
  <c r="OCI1" i="10" s="1"/>
  <c r="OCU1" i="2"/>
  <c r="OCU1" i="10" s="1"/>
  <c r="ODH1" i="2"/>
  <c r="ODH1" i="10" s="1"/>
  <c r="ODT1" i="2"/>
  <c r="ODT1" i="10" s="1"/>
  <c r="OEH1" i="2"/>
  <c r="OEH1" i="10" s="1"/>
  <c r="OEU1" i="2"/>
  <c r="OEU1" i="10" s="1"/>
  <c r="OFG1" i="2"/>
  <c r="OFG1" i="10" s="1"/>
  <c r="OFT1" i="2"/>
  <c r="OFT1" i="10" s="1"/>
  <c r="OGF1" i="2"/>
  <c r="OGF1" i="10" s="1"/>
  <c r="OGT1" i="2"/>
  <c r="OGT1" i="10" s="1"/>
  <c r="OHG1" i="2"/>
  <c r="OHG1" i="10" s="1"/>
  <c r="OHS1" i="2"/>
  <c r="OHS1" i="10" s="1"/>
  <c r="OIF1" i="2"/>
  <c r="OIF1" i="10" s="1"/>
  <c r="OIR1" i="2"/>
  <c r="OIR1" i="10" s="1"/>
  <c r="OJF1" i="2"/>
  <c r="OJF1" i="10" s="1"/>
  <c r="OJP1" i="2"/>
  <c r="OJP1" i="10" s="1"/>
  <c r="OKA1" i="2"/>
  <c r="OKA1" i="10" s="1"/>
  <c r="OKL1" i="2"/>
  <c r="OKL1" i="10" s="1"/>
  <c r="OKV1" i="2"/>
  <c r="OKV1" i="10" s="1"/>
  <c r="OLG1" i="2"/>
  <c r="OLG1" i="10" s="1"/>
  <c r="OLR1" i="2"/>
  <c r="OLR1" i="10" s="1"/>
  <c r="OMB1" i="2"/>
  <c r="OMB1" i="10" s="1"/>
  <c r="OMM1" i="2"/>
  <c r="OMM1" i="10" s="1"/>
  <c r="OMX1" i="2"/>
  <c r="OMX1" i="10" s="1"/>
  <c r="ONH1" i="2"/>
  <c r="ONH1" i="10" s="1"/>
  <c r="ONS1" i="2"/>
  <c r="ONS1" i="10" s="1"/>
  <c r="OOD1" i="2"/>
  <c r="OOD1" i="10" s="1"/>
  <c r="OON1" i="2"/>
  <c r="OON1" i="10" s="1"/>
  <c r="OOY1" i="2"/>
  <c r="OOY1" i="10" s="1"/>
  <c r="OPJ1" i="2"/>
  <c r="OPJ1" i="10" s="1"/>
  <c r="OPT1" i="2"/>
  <c r="OPT1" i="10" s="1"/>
  <c r="OQE1" i="2"/>
  <c r="OQE1" i="10" s="1"/>
  <c r="OQP1" i="2"/>
  <c r="OQP1" i="10" s="1"/>
  <c r="OQZ1" i="2"/>
  <c r="OQZ1" i="10" s="1"/>
  <c r="ORK1" i="2"/>
  <c r="ORK1" i="10" s="1"/>
  <c r="ORV1" i="2"/>
  <c r="ORV1" i="10" s="1"/>
  <c r="OSF1" i="2"/>
  <c r="OSF1" i="10" s="1"/>
  <c r="OSQ1" i="2"/>
  <c r="OSQ1" i="10" s="1"/>
  <c r="OTB1" i="2"/>
  <c r="OTB1" i="10" s="1"/>
  <c r="OTL1" i="2"/>
  <c r="OTL1" i="10" s="1"/>
  <c r="OTW1" i="2"/>
  <c r="OTW1" i="10" s="1"/>
  <c r="OUH1" i="2"/>
  <c r="OUH1" i="10" s="1"/>
  <c r="OUR1" i="2"/>
  <c r="OUR1" i="10" s="1"/>
  <c r="OVC1" i="2"/>
  <c r="OVC1" i="10" s="1"/>
  <c r="OVN1" i="2"/>
  <c r="OVN1" i="10" s="1"/>
  <c r="OVX1" i="2"/>
  <c r="OVX1" i="10" s="1"/>
  <c r="LEI1" i="2"/>
  <c r="LEI1" i="10" s="1"/>
  <c r="LYI1" i="2"/>
  <c r="LYI1" i="10" s="1"/>
  <c r="MGM1" i="2"/>
  <c r="MGM1" i="10" s="1"/>
  <c r="MPW1" i="2"/>
  <c r="MPW1" i="10" s="1"/>
  <c r="MVG1" i="2"/>
  <c r="MVG1" i="10" s="1"/>
  <c r="MZR1" i="2"/>
  <c r="MZR1" i="10" s="1"/>
  <c r="NDL1" i="2"/>
  <c r="NDL1" i="10" s="1"/>
  <c r="NEZ1" i="2"/>
  <c r="NEZ1" i="10" s="1"/>
  <c r="NGP1" i="2"/>
  <c r="NGP1" i="10" s="1"/>
  <c r="NIH1" i="2"/>
  <c r="NIH1" i="10" s="1"/>
  <c r="NJJ1" i="2"/>
  <c r="NJJ1" i="10" s="1"/>
  <c r="NKL1" i="2"/>
  <c r="NKL1" i="10" s="1"/>
  <c r="NLU1" i="2"/>
  <c r="NLU1" i="10" s="1"/>
  <c r="NMW1" i="2"/>
  <c r="NMW1" i="10" s="1"/>
  <c r="NNY1" i="2"/>
  <c r="NNY1" i="10" s="1"/>
  <c r="NPE1" i="2"/>
  <c r="NPE1" i="10" s="1"/>
  <c r="NQH1" i="2"/>
  <c r="NQH1" i="10" s="1"/>
  <c r="NRJ1" i="2"/>
  <c r="NRJ1" i="10" s="1"/>
  <c r="NST1" i="2"/>
  <c r="NST1" i="10" s="1"/>
  <c r="NTQ1" i="2"/>
  <c r="NTQ1" i="10" s="1"/>
  <c r="NUL1" i="2"/>
  <c r="NUL1" i="10" s="1"/>
  <c r="NVL1" i="2"/>
  <c r="NVL1" i="10" s="1"/>
  <c r="NWG1" i="2"/>
  <c r="NWG1" i="10" s="1"/>
  <c r="NXB1" i="2"/>
  <c r="NXB1" i="10" s="1"/>
  <c r="NYC1" i="2"/>
  <c r="NYC1" i="10" s="1"/>
  <c r="NYX1" i="2"/>
  <c r="NYX1" i="10" s="1"/>
  <c r="NZT1" i="2"/>
  <c r="NZT1" i="10" s="1"/>
  <c r="OAS1" i="2"/>
  <c r="OAS1" i="10" s="1"/>
  <c r="OBN1" i="2"/>
  <c r="OBN1" i="10" s="1"/>
  <c r="OCD1" i="2"/>
  <c r="OCD1" i="10" s="1"/>
  <c r="OCV1" i="2"/>
  <c r="OCV1" i="10" s="1"/>
  <c r="ODL1" i="2"/>
  <c r="ODL1" i="10" s="1"/>
  <c r="OEB1" i="2"/>
  <c r="OEB1" i="10" s="1"/>
  <c r="OEV1" i="2"/>
  <c r="OEV1" i="10" s="1"/>
  <c r="OFL1" i="2"/>
  <c r="OFL1" i="10" s="1"/>
  <c r="OGB1" i="2"/>
  <c r="OGB1" i="10" s="1"/>
  <c r="OGU1" i="2"/>
  <c r="OGU1" i="10" s="1"/>
  <c r="OHK1" i="2"/>
  <c r="OHK1" i="10" s="1"/>
  <c r="OIA1" i="2"/>
  <c r="OIA1" i="10" s="1"/>
  <c r="OIU1" i="2"/>
  <c r="OIU1" i="10" s="1"/>
  <c r="OJJ1" i="2"/>
  <c r="OJJ1" i="10" s="1"/>
  <c r="OJW1" i="2"/>
  <c r="OJW1" i="10" s="1"/>
  <c r="OKM1" i="2"/>
  <c r="OKM1" i="10" s="1"/>
  <c r="OKZ1" i="2"/>
  <c r="OKZ1" i="10" s="1"/>
  <c r="OLN1" i="2"/>
  <c r="OLN1" i="10" s="1"/>
  <c r="OMD1" i="2"/>
  <c r="OMD1" i="10" s="1"/>
  <c r="OMQ1" i="2"/>
  <c r="OMQ1" i="10" s="1"/>
  <c r="OND1" i="2"/>
  <c r="OND1" i="10" s="1"/>
  <c r="ONT1" i="2"/>
  <c r="ONT1" i="10" s="1"/>
  <c r="OOH1" i="2"/>
  <c r="OOH1" i="10" s="1"/>
  <c r="OOU1" i="2"/>
  <c r="OOU1" i="10" s="1"/>
  <c r="OPK1" i="2"/>
  <c r="OPK1" i="10" s="1"/>
  <c r="OPX1" i="2"/>
  <c r="OPX1" i="10" s="1"/>
  <c r="OQL1" i="2"/>
  <c r="OQL1" i="10" s="1"/>
  <c r="ORB1" i="2"/>
  <c r="ORB1" i="10" s="1"/>
  <c r="ORO1" i="2"/>
  <c r="ORO1" i="10" s="1"/>
  <c r="OSB1" i="2"/>
  <c r="OSB1" i="10" s="1"/>
  <c r="OSR1" i="2"/>
  <c r="OSR1" i="10" s="1"/>
  <c r="OTF1" i="2"/>
  <c r="OTF1" i="10" s="1"/>
  <c r="OTS1" i="2"/>
  <c r="OTS1" i="10" s="1"/>
  <c r="OUI1" i="2"/>
  <c r="OUI1" i="10" s="1"/>
  <c r="OUV1" i="2"/>
  <c r="OUV1" i="10" s="1"/>
  <c r="OVJ1" i="2"/>
  <c r="OVJ1" i="10" s="1"/>
  <c r="OVZ1" i="2"/>
  <c r="OVZ1" i="10" s="1"/>
  <c r="OWL1" i="2"/>
  <c r="OWL1" i="10" s="1"/>
  <c r="OWV1" i="2"/>
  <c r="OWV1" i="10" s="1"/>
  <c r="OXG1" i="2"/>
  <c r="OXG1" i="10" s="1"/>
  <c r="OXR1" i="2"/>
  <c r="OXR1" i="10" s="1"/>
  <c r="OYB1" i="2"/>
  <c r="OYB1" i="10" s="1"/>
  <c r="OYM1" i="2"/>
  <c r="OYM1" i="10" s="1"/>
  <c r="OYX1" i="2"/>
  <c r="OYX1" i="10" s="1"/>
  <c r="OZH1" i="2"/>
  <c r="OZH1" i="10" s="1"/>
  <c r="OZS1" i="2"/>
  <c r="OZS1" i="10" s="1"/>
  <c r="PAD1" i="2"/>
  <c r="PAD1" i="10" s="1"/>
  <c r="PAN1" i="2"/>
  <c r="PAN1" i="10" s="1"/>
  <c r="PAY1" i="2"/>
  <c r="PAY1" i="10" s="1"/>
  <c r="PBJ1" i="2"/>
  <c r="PBJ1" i="10" s="1"/>
  <c r="PBT1" i="2"/>
  <c r="PBT1" i="10" s="1"/>
  <c r="PCE1" i="2"/>
  <c r="PCE1" i="10" s="1"/>
  <c r="PCP1" i="2"/>
  <c r="PCP1" i="10" s="1"/>
  <c r="PCZ1" i="2"/>
  <c r="PCZ1" i="10" s="1"/>
  <c r="PDK1" i="2"/>
  <c r="PDK1" i="10" s="1"/>
  <c r="PDV1" i="2"/>
  <c r="PDV1" i="10" s="1"/>
  <c r="PEF1" i="2"/>
  <c r="PEF1" i="10" s="1"/>
  <c r="PEQ1" i="2"/>
  <c r="PEQ1" i="10" s="1"/>
  <c r="PFB1" i="2"/>
  <c r="PFB1" i="10" s="1"/>
  <c r="PFL1" i="2"/>
  <c r="PFL1" i="10" s="1"/>
  <c r="PFW1" i="2"/>
  <c r="PFW1" i="10" s="1"/>
  <c r="PGH1" i="2"/>
  <c r="PGH1" i="10" s="1"/>
  <c r="PGR1" i="2"/>
  <c r="PGR1" i="10" s="1"/>
  <c r="PHC1" i="2"/>
  <c r="PHC1" i="10" s="1"/>
  <c r="PHN1" i="2"/>
  <c r="PHN1" i="10" s="1"/>
  <c r="PHX1" i="2"/>
  <c r="PHX1" i="10" s="1"/>
  <c r="PII1" i="2"/>
  <c r="PII1" i="10" s="1"/>
  <c r="PIR1" i="2"/>
  <c r="PIR1" i="10" s="1"/>
  <c r="PIZ1" i="2"/>
  <c r="PIZ1" i="10" s="1"/>
  <c r="PJH1" i="2"/>
  <c r="PJH1" i="10" s="1"/>
  <c r="PJP1" i="2"/>
  <c r="PJP1" i="10" s="1"/>
  <c r="PJX1" i="2"/>
  <c r="PJX1" i="10" s="1"/>
  <c r="PKF1" i="2"/>
  <c r="PKF1" i="10" s="1"/>
  <c r="PKN1" i="2"/>
  <c r="PKN1" i="10" s="1"/>
  <c r="PKV1" i="2"/>
  <c r="PKV1" i="10" s="1"/>
  <c r="PLD1" i="2"/>
  <c r="PLD1" i="10" s="1"/>
  <c r="PLL1" i="2"/>
  <c r="PLL1" i="10" s="1"/>
  <c r="PLT1" i="2"/>
  <c r="PLT1" i="10" s="1"/>
  <c r="PMB1" i="2"/>
  <c r="PMB1" i="10" s="1"/>
  <c r="PMJ1" i="2"/>
  <c r="PMJ1" i="10" s="1"/>
  <c r="PMR1" i="2"/>
  <c r="PMR1" i="10" s="1"/>
  <c r="PMZ1" i="2"/>
  <c r="PMZ1" i="10" s="1"/>
  <c r="PNH1" i="2"/>
  <c r="PNH1" i="10" s="1"/>
  <c r="PNP1" i="2"/>
  <c r="PNP1" i="10" s="1"/>
  <c r="PNX1" i="2"/>
  <c r="PNX1" i="10" s="1"/>
  <c r="POF1" i="2"/>
  <c r="POF1" i="10" s="1"/>
  <c r="PON1" i="2"/>
  <c r="PON1" i="10" s="1"/>
  <c r="POV1" i="2"/>
  <c r="POV1" i="10" s="1"/>
  <c r="PPD1" i="2"/>
  <c r="PPD1" i="10" s="1"/>
  <c r="PPL1" i="2"/>
  <c r="PPL1" i="10" s="1"/>
  <c r="PPT1" i="2"/>
  <c r="PPT1" i="10" s="1"/>
  <c r="PQB1" i="2"/>
  <c r="PQB1" i="10" s="1"/>
  <c r="PQJ1" i="2"/>
  <c r="PQJ1" i="10" s="1"/>
  <c r="PQR1" i="2"/>
  <c r="PQR1" i="10" s="1"/>
  <c r="PQZ1" i="2"/>
  <c r="PQZ1" i="10" s="1"/>
  <c r="PRH1" i="2"/>
  <c r="PRH1" i="10" s="1"/>
  <c r="PRP1" i="2"/>
  <c r="PRP1" i="10" s="1"/>
  <c r="PRX1" i="2"/>
  <c r="PRX1" i="10" s="1"/>
  <c r="PSF1" i="2"/>
  <c r="PSF1" i="10" s="1"/>
  <c r="PSN1" i="2"/>
  <c r="PSN1" i="10" s="1"/>
  <c r="PSV1" i="2"/>
  <c r="PSV1" i="10" s="1"/>
  <c r="PTD1" i="2"/>
  <c r="PTD1" i="10" s="1"/>
  <c r="PTL1" i="2"/>
  <c r="PTL1" i="10" s="1"/>
  <c r="PTT1" i="2"/>
  <c r="PTT1" i="10" s="1"/>
  <c r="PUB1" i="2"/>
  <c r="PUB1" i="10" s="1"/>
  <c r="PUJ1" i="2"/>
  <c r="PUJ1" i="10" s="1"/>
  <c r="PUR1" i="2"/>
  <c r="PUR1" i="10" s="1"/>
  <c r="PUZ1" i="2"/>
  <c r="PUZ1" i="10" s="1"/>
  <c r="PVH1" i="2"/>
  <c r="PVH1" i="10" s="1"/>
  <c r="PVP1" i="2"/>
  <c r="PVP1" i="10" s="1"/>
  <c r="PVX1" i="2"/>
  <c r="PVX1" i="10" s="1"/>
  <c r="PWF1" i="2"/>
  <c r="PWF1" i="10" s="1"/>
  <c r="PWN1" i="2"/>
  <c r="PWN1" i="10" s="1"/>
  <c r="PWV1" i="2"/>
  <c r="PWV1" i="10" s="1"/>
  <c r="PXD1" i="2"/>
  <c r="PXD1" i="10" s="1"/>
  <c r="PXL1" i="2"/>
  <c r="PXL1" i="10" s="1"/>
  <c r="PXT1" i="2"/>
  <c r="PXT1" i="10" s="1"/>
  <c r="PYB1" i="2"/>
  <c r="PYB1" i="10" s="1"/>
  <c r="PYJ1" i="2"/>
  <c r="PYJ1" i="10" s="1"/>
  <c r="PYR1" i="2"/>
  <c r="PYR1" i="10" s="1"/>
  <c r="PYZ1" i="2"/>
  <c r="PYZ1" i="10" s="1"/>
  <c r="PZH1" i="2"/>
  <c r="PZH1" i="10" s="1"/>
  <c r="PZP1" i="2"/>
  <c r="PZP1" i="10" s="1"/>
  <c r="PZX1" i="2"/>
  <c r="PZX1" i="10" s="1"/>
  <c r="QAF1" i="2"/>
  <c r="QAF1" i="10" s="1"/>
  <c r="QAN1" i="2"/>
  <c r="QAN1" i="10" s="1"/>
  <c r="QAV1" i="2"/>
  <c r="QAV1" i="10" s="1"/>
  <c r="QBD1" i="2"/>
  <c r="QBD1" i="10" s="1"/>
  <c r="QBL1" i="2"/>
  <c r="QBL1" i="10" s="1"/>
  <c r="QBT1" i="2"/>
  <c r="QBT1" i="10" s="1"/>
  <c r="QCB1" i="2"/>
  <c r="QCB1" i="10" s="1"/>
  <c r="QCJ1" i="2"/>
  <c r="QCJ1" i="10" s="1"/>
  <c r="QCR1" i="2"/>
  <c r="QCR1" i="10" s="1"/>
  <c r="QCZ1" i="2"/>
  <c r="QCZ1" i="10" s="1"/>
  <c r="QDH1" i="2"/>
  <c r="QDH1" i="10" s="1"/>
  <c r="QDP1" i="2"/>
  <c r="QDP1" i="10" s="1"/>
  <c r="QDX1" i="2"/>
  <c r="QDX1" i="10" s="1"/>
  <c r="QEF1" i="2"/>
  <c r="QEF1" i="10" s="1"/>
  <c r="QEN1" i="2"/>
  <c r="QEN1" i="10" s="1"/>
  <c r="QEV1" i="2"/>
  <c r="QEV1" i="10" s="1"/>
  <c r="QFD1" i="2"/>
  <c r="QFD1" i="10" s="1"/>
  <c r="QFL1" i="2"/>
  <c r="QFL1" i="10" s="1"/>
  <c r="QFT1" i="2"/>
  <c r="QFT1" i="10" s="1"/>
  <c r="LII1" i="2"/>
  <c r="LII1" i="10" s="1"/>
  <c r="MAD1" i="2"/>
  <c r="MAD1" i="10" s="1"/>
  <c r="MHT1" i="2"/>
  <c r="MHT1" i="10" s="1"/>
  <c r="MQG1" i="2"/>
  <c r="MQG1" i="10" s="1"/>
  <c r="MWH1" i="2"/>
  <c r="MWH1" i="10" s="1"/>
  <c r="NAJ1" i="2"/>
  <c r="NAJ1" i="10" s="1"/>
  <c r="NDM1" i="2"/>
  <c r="NDM1" i="10" s="1"/>
  <c r="NFE1" i="2"/>
  <c r="NFE1" i="10" s="1"/>
  <c r="NGS1" i="2"/>
  <c r="NGS1" i="10" s="1"/>
  <c r="NIJ1" i="2"/>
  <c r="NIJ1" i="10" s="1"/>
  <c r="NJL1" i="2"/>
  <c r="NJL1" i="10" s="1"/>
  <c r="NKO1" i="2"/>
  <c r="NKO1" i="10" s="1"/>
  <c r="NLV1" i="2"/>
  <c r="NLV1" i="10" s="1"/>
  <c r="NMX1" i="2"/>
  <c r="NMX1" i="10" s="1"/>
  <c r="NOB1" i="2"/>
  <c r="NOB1" i="10" s="1"/>
  <c r="NPJ1" i="2"/>
  <c r="NPJ1" i="10" s="1"/>
  <c r="NQN1" i="2"/>
  <c r="NQN1" i="10" s="1"/>
  <c r="NRP1" i="2"/>
  <c r="NRP1" i="10" s="1"/>
  <c r="NSW1" i="2"/>
  <c r="NSW1" i="10" s="1"/>
  <c r="NTT1" i="2"/>
  <c r="NTT1" i="10" s="1"/>
  <c r="NUO1" i="2"/>
  <c r="NUO1" i="10" s="1"/>
  <c r="NVM1" i="2"/>
  <c r="NVM1" i="10" s="1"/>
  <c r="NWH1" i="2"/>
  <c r="NWH1" i="10" s="1"/>
  <c r="NXD1" i="2"/>
  <c r="NXD1" i="10" s="1"/>
  <c r="NYD1" i="2"/>
  <c r="NYD1" i="10" s="1"/>
  <c r="NYZ1" i="2"/>
  <c r="NYZ1" i="10" s="1"/>
  <c r="NZU1" i="2"/>
  <c r="NZU1" i="10" s="1"/>
  <c r="OAT1" i="2"/>
  <c r="OAT1" i="10" s="1"/>
  <c r="OBO1" i="2"/>
  <c r="OBO1" i="10" s="1"/>
  <c r="OCE1" i="2"/>
  <c r="OCE1" i="10" s="1"/>
  <c r="OCY1" i="2"/>
  <c r="OCY1" i="10" s="1"/>
  <c r="ODO1" i="2"/>
  <c r="ODO1" i="10" s="1"/>
  <c r="OEE1" i="2"/>
  <c r="OEE1" i="10" s="1"/>
  <c r="OEX1" i="2"/>
  <c r="OEX1" i="10" s="1"/>
  <c r="OFN1" i="2"/>
  <c r="OFN1" i="10" s="1"/>
  <c r="OGD1" i="2"/>
  <c r="OGD1" i="10" s="1"/>
  <c r="OGV1" i="2"/>
  <c r="OGV1" i="10" s="1"/>
  <c r="OHL1" i="2"/>
  <c r="OHL1" i="10" s="1"/>
  <c r="OIB1" i="2"/>
  <c r="OIB1" i="10" s="1"/>
  <c r="OIV1" i="2"/>
  <c r="OIV1" i="10" s="1"/>
  <c r="OJK1" i="2"/>
  <c r="OJK1" i="10" s="1"/>
  <c r="OJX1" i="2"/>
  <c r="OJX1" i="10" s="1"/>
  <c r="OKN1" i="2"/>
  <c r="OKN1" i="10" s="1"/>
  <c r="OLB1" i="2"/>
  <c r="OLB1" i="10" s="1"/>
  <c r="OLO1" i="2"/>
  <c r="OLO1" i="10" s="1"/>
  <c r="OME1" i="2"/>
  <c r="OME1" i="10" s="1"/>
  <c r="OMR1" i="2"/>
  <c r="OMR1" i="10" s="1"/>
  <c r="ONF1" i="2"/>
  <c r="ONF1" i="10" s="1"/>
  <c r="ONV1" i="2"/>
  <c r="ONV1" i="10" s="1"/>
  <c r="OOI1" i="2"/>
  <c r="OOI1" i="10" s="1"/>
  <c r="OOV1" i="2"/>
  <c r="OOV1" i="10" s="1"/>
  <c r="OPL1" i="2"/>
  <c r="OPL1" i="10" s="1"/>
  <c r="OPZ1" i="2"/>
  <c r="OPZ1" i="10" s="1"/>
  <c r="OQM1" i="2"/>
  <c r="OQM1" i="10" s="1"/>
  <c r="ORC1" i="2"/>
  <c r="ORC1" i="10" s="1"/>
  <c r="ORP1" i="2"/>
  <c r="ORP1" i="10" s="1"/>
  <c r="OSD1" i="2"/>
  <c r="OSD1" i="10" s="1"/>
  <c r="OST1" i="2"/>
  <c r="OST1" i="10" s="1"/>
  <c r="OTG1" i="2"/>
  <c r="OTG1" i="10" s="1"/>
  <c r="OTT1" i="2"/>
  <c r="OTT1" i="10" s="1"/>
  <c r="OUJ1" i="2"/>
  <c r="OUJ1" i="10" s="1"/>
  <c r="OUX1" i="2"/>
  <c r="OUX1" i="10" s="1"/>
  <c r="OVK1" i="2"/>
  <c r="OVK1" i="10" s="1"/>
  <c r="OWA1" i="2"/>
  <c r="OWA1" i="10" s="1"/>
  <c r="OWM1" i="2"/>
  <c r="OWM1" i="10" s="1"/>
  <c r="OWX1" i="2"/>
  <c r="OWX1" i="10" s="1"/>
  <c r="OXH1" i="2"/>
  <c r="OXH1" i="10" s="1"/>
  <c r="OXS1" i="2"/>
  <c r="OXS1" i="10" s="1"/>
  <c r="OYD1" i="2"/>
  <c r="OYD1" i="10" s="1"/>
  <c r="OYN1" i="2"/>
  <c r="OYN1" i="10" s="1"/>
  <c r="OYY1" i="2"/>
  <c r="OYY1" i="10" s="1"/>
  <c r="OZJ1" i="2"/>
  <c r="OZJ1" i="10" s="1"/>
  <c r="OZT1" i="2"/>
  <c r="OZT1" i="10" s="1"/>
  <c r="PAE1" i="2"/>
  <c r="PAE1" i="10" s="1"/>
  <c r="PAP1" i="2"/>
  <c r="PAP1" i="10" s="1"/>
  <c r="PAZ1" i="2"/>
  <c r="PAZ1" i="10" s="1"/>
  <c r="PBK1" i="2"/>
  <c r="PBK1" i="10" s="1"/>
  <c r="PBV1" i="2"/>
  <c r="PBV1" i="10" s="1"/>
  <c r="PCF1" i="2"/>
  <c r="PCF1" i="10" s="1"/>
  <c r="PCQ1" i="2"/>
  <c r="PCQ1" i="10" s="1"/>
  <c r="PDB1" i="2"/>
  <c r="PDB1" i="10" s="1"/>
  <c r="PDL1" i="2"/>
  <c r="PDL1" i="10" s="1"/>
  <c r="PDW1" i="2"/>
  <c r="PDW1" i="10" s="1"/>
  <c r="PEH1" i="2"/>
  <c r="PEH1" i="10" s="1"/>
  <c r="PER1" i="2"/>
  <c r="PER1" i="10" s="1"/>
  <c r="PFC1" i="2"/>
  <c r="PFC1" i="10" s="1"/>
  <c r="PFN1" i="2"/>
  <c r="PFN1" i="10" s="1"/>
  <c r="PFX1" i="2"/>
  <c r="PFX1" i="10" s="1"/>
  <c r="PGI1" i="2"/>
  <c r="PGI1" i="10" s="1"/>
  <c r="PGT1" i="2"/>
  <c r="PGT1" i="10" s="1"/>
  <c r="PHD1" i="2"/>
  <c r="PHD1" i="10" s="1"/>
  <c r="PHO1" i="2"/>
  <c r="PHO1" i="10" s="1"/>
  <c r="PHZ1" i="2"/>
  <c r="PHZ1" i="10" s="1"/>
  <c r="PIJ1" i="2"/>
  <c r="PIJ1" i="10" s="1"/>
  <c r="PIS1" i="2"/>
  <c r="PIS1" i="10" s="1"/>
  <c r="PJA1" i="2"/>
  <c r="PJA1" i="10" s="1"/>
  <c r="PJI1" i="2"/>
  <c r="PJI1" i="10" s="1"/>
  <c r="PJQ1" i="2"/>
  <c r="PJQ1" i="10" s="1"/>
  <c r="PJY1" i="2"/>
  <c r="PJY1" i="10" s="1"/>
  <c r="PKG1" i="2"/>
  <c r="PKG1" i="10" s="1"/>
  <c r="PKO1" i="2"/>
  <c r="PKO1" i="10" s="1"/>
  <c r="PKW1" i="2"/>
  <c r="PKW1" i="10" s="1"/>
  <c r="PLE1" i="2"/>
  <c r="PLE1" i="10" s="1"/>
  <c r="PLM1" i="2"/>
  <c r="PLM1" i="10" s="1"/>
  <c r="PLU1" i="2"/>
  <c r="PLU1" i="10" s="1"/>
  <c r="PMC1" i="2"/>
  <c r="PMC1" i="10" s="1"/>
  <c r="PMK1" i="2"/>
  <c r="PMK1" i="10" s="1"/>
  <c r="PMS1" i="2"/>
  <c r="PMS1" i="10" s="1"/>
  <c r="PNA1" i="2"/>
  <c r="PNA1" i="10" s="1"/>
  <c r="PNI1" i="2"/>
  <c r="PNI1" i="10" s="1"/>
  <c r="PNQ1" i="2"/>
  <c r="PNQ1" i="10" s="1"/>
  <c r="PNY1" i="2"/>
  <c r="PNY1" i="10" s="1"/>
  <c r="POG1" i="2"/>
  <c r="POG1" i="10" s="1"/>
  <c r="POO1" i="2"/>
  <c r="POO1" i="10" s="1"/>
  <c r="POW1" i="2"/>
  <c r="POW1" i="10" s="1"/>
  <c r="PPE1" i="2"/>
  <c r="PPE1" i="10" s="1"/>
  <c r="PPM1" i="2"/>
  <c r="PPM1" i="10" s="1"/>
  <c r="PPU1" i="2"/>
  <c r="PPU1" i="10" s="1"/>
  <c r="PQC1" i="2"/>
  <c r="PQC1" i="10" s="1"/>
  <c r="PQK1" i="2"/>
  <c r="PQK1" i="10" s="1"/>
  <c r="PQS1" i="2"/>
  <c r="PQS1" i="10" s="1"/>
  <c r="PRA1" i="2"/>
  <c r="PRA1" i="10" s="1"/>
  <c r="PRI1" i="2"/>
  <c r="PRI1" i="10" s="1"/>
  <c r="PRQ1" i="2"/>
  <c r="PRQ1" i="10" s="1"/>
  <c r="PRY1" i="2"/>
  <c r="PRY1" i="10" s="1"/>
  <c r="PSG1" i="2"/>
  <c r="PSG1" i="10" s="1"/>
  <c r="PSO1" i="2"/>
  <c r="PSO1" i="10" s="1"/>
  <c r="PSW1" i="2"/>
  <c r="PSW1" i="10" s="1"/>
  <c r="PTE1" i="2"/>
  <c r="PTE1" i="10" s="1"/>
  <c r="PTM1" i="2"/>
  <c r="PTM1" i="10" s="1"/>
  <c r="PTU1" i="2"/>
  <c r="PTU1" i="10" s="1"/>
  <c r="PUC1" i="2"/>
  <c r="PUC1" i="10" s="1"/>
  <c r="PUK1" i="2"/>
  <c r="PUK1" i="10" s="1"/>
  <c r="PUS1" i="2"/>
  <c r="PUS1" i="10" s="1"/>
  <c r="PVA1" i="2"/>
  <c r="PVA1" i="10" s="1"/>
  <c r="PVI1" i="2"/>
  <c r="PVI1" i="10" s="1"/>
  <c r="PVQ1" i="2"/>
  <c r="PVQ1" i="10" s="1"/>
  <c r="PVY1" i="2"/>
  <c r="PVY1" i="10" s="1"/>
  <c r="PWG1" i="2"/>
  <c r="PWG1" i="10" s="1"/>
  <c r="PWO1" i="2"/>
  <c r="PWO1" i="10" s="1"/>
  <c r="PWW1" i="2"/>
  <c r="PWW1" i="10" s="1"/>
  <c r="PXE1" i="2"/>
  <c r="PXE1" i="10" s="1"/>
  <c r="PXM1" i="2"/>
  <c r="PXM1" i="10" s="1"/>
  <c r="PXU1" i="2"/>
  <c r="PXU1" i="10" s="1"/>
  <c r="PYC1" i="2"/>
  <c r="PYC1" i="10" s="1"/>
  <c r="PYK1" i="2"/>
  <c r="PYK1" i="10" s="1"/>
  <c r="PYS1" i="2"/>
  <c r="PYS1" i="10" s="1"/>
  <c r="PZA1" i="2"/>
  <c r="PZA1" i="10" s="1"/>
  <c r="PZI1" i="2"/>
  <c r="PZI1" i="10" s="1"/>
  <c r="PZQ1" i="2"/>
  <c r="PZQ1" i="10" s="1"/>
  <c r="PZY1" i="2"/>
  <c r="PZY1" i="10" s="1"/>
  <c r="QAG1" i="2"/>
  <c r="QAG1" i="10" s="1"/>
  <c r="QAO1" i="2"/>
  <c r="QAO1" i="10" s="1"/>
  <c r="QAW1" i="2"/>
  <c r="QAW1" i="10" s="1"/>
  <c r="QBE1" i="2"/>
  <c r="QBE1" i="10" s="1"/>
  <c r="QBM1" i="2"/>
  <c r="QBM1" i="10" s="1"/>
  <c r="QBU1" i="2"/>
  <c r="QBU1" i="10" s="1"/>
  <c r="QCC1" i="2"/>
  <c r="QCC1" i="10" s="1"/>
  <c r="QCK1" i="2"/>
  <c r="QCK1" i="10" s="1"/>
  <c r="QCS1" i="2"/>
  <c r="QCS1" i="10" s="1"/>
  <c r="QDA1" i="2"/>
  <c r="QDA1" i="10" s="1"/>
  <c r="QDI1" i="2"/>
  <c r="QDI1" i="10" s="1"/>
  <c r="QDQ1" i="2"/>
  <c r="QDQ1" i="10" s="1"/>
  <c r="QDY1" i="2"/>
  <c r="QDY1" i="10" s="1"/>
  <c r="QEG1" i="2"/>
  <c r="QEG1" i="10" s="1"/>
  <c r="QEO1" i="2"/>
  <c r="QEO1" i="10" s="1"/>
  <c r="QEW1" i="2"/>
  <c r="QEW1" i="10" s="1"/>
  <c r="QFE1" i="2"/>
  <c r="QFE1" i="10" s="1"/>
  <c r="QFM1" i="2"/>
  <c r="QFM1" i="10" s="1"/>
  <c r="QFU1" i="2"/>
  <c r="QFU1" i="10" s="1"/>
  <c r="LVA1" i="2"/>
  <c r="LVA1" i="10" s="1"/>
  <c r="MJJ1" i="2"/>
  <c r="MJJ1" i="10" s="1"/>
  <c r="MRY1" i="2"/>
  <c r="MRY1" i="10" s="1"/>
  <c r="MYV1" i="2"/>
  <c r="MYV1" i="10" s="1"/>
  <c r="NDV1" i="2"/>
  <c r="NDV1" i="10" s="1"/>
  <c r="NFX1" i="2"/>
  <c r="NFX1" i="10" s="1"/>
  <c r="NHT1" i="2"/>
  <c r="NHT1" i="10" s="1"/>
  <c r="NJP1" i="2"/>
  <c r="NJP1" i="10" s="1"/>
  <c r="NLB1" i="2"/>
  <c r="NLB1" i="10" s="1"/>
  <c r="NMR1" i="2"/>
  <c r="NMR1" i="10" s="1"/>
  <c r="NOJ1" i="2"/>
  <c r="NOJ1" i="10" s="1"/>
  <c r="NPR1" i="2"/>
  <c r="NPR1" i="10" s="1"/>
  <c r="NRF1" i="2"/>
  <c r="NRF1" i="10" s="1"/>
  <c r="NSZ1" i="2"/>
  <c r="NSZ1" i="10" s="1"/>
  <c r="NUD1" i="2"/>
  <c r="NUD1" i="10" s="1"/>
  <c r="NVB1" i="2"/>
  <c r="NVB1" i="10" s="1"/>
  <c r="NWL1" i="2"/>
  <c r="NWL1" i="10" s="1"/>
  <c r="NXN1" i="2"/>
  <c r="NXN1" i="10" s="1"/>
  <c r="NYS1" i="2"/>
  <c r="NYS1" i="10" s="1"/>
  <c r="NZZ1" i="2"/>
  <c r="NZZ1" i="10" s="1"/>
  <c r="OBA1" i="2"/>
  <c r="OBA1" i="10" s="1"/>
  <c r="OCA1" i="2"/>
  <c r="OCA1" i="10" s="1"/>
  <c r="OCZ1" i="2"/>
  <c r="OCZ1" i="10" s="1"/>
  <c r="ODW1" i="2"/>
  <c r="ODW1" i="10" s="1"/>
  <c r="OEP1" i="2"/>
  <c r="OEP1" i="10" s="1"/>
  <c r="OFO1" i="2"/>
  <c r="OFO1" i="10" s="1"/>
  <c r="OGL1" i="2"/>
  <c r="OGL1" i="10" s="1"/>
  <c r="OHH1" i="2"/>
  <c r="OHH1" i="10" s="1"/>
  <c r="OIH1" i="2"/>
  <c r="OIH1" i="10" s="1"/>
  <c r="OIZ1" i="2"/>
  <c r="OIZ1" i="10" s="1"/>
  <c r="OJT1" i="2"/>
  <c r="OJT1" i="10" s="1"/>
  <c r="OKP1" i="2"/>
  <c r="OKP1" i="10" s="1"/>
  <c r="OLH1" i="2"/>
  <c r="OLH1" i="10" s="1"/>
  <c r="OLX1" i="2"/>
  <c r="OLX1" i="10" s="1"/>
  <c r="OMT1" i="2"/>
  <c r="OMT1" i="10" s="1"/>
  <c r="ONL1" i="2"/>
  <c r="ONL1" i="10" s="1"/>
  <c r="OOE1" i="2"/>
  <c r="OOE1" i="10" s="1"/>
  <c r="OOZ1" i="2"/>
  <c r="OOZ1" i="10" s="1"/>
  <c r="OPP1" i="2"/>
  <c r="OPP1" i="10" s="1"/>
  <c r="OQI1" i="2"/>
  <c r="OQI1" i="10" s="1"/>
  <c r="ORD1" i="2"/>
  <c r="ORD1" i="10" s="1"/>
  <c r="ORW1" i="2"/>
  <c r="ORW1" i="10" s="1"/>
  <c r="OSM1" i="2"/>
  <c r="OSM1" i="10" s="1"/>
  <c r="OTH1" i="2"/>
  <c r="OTH1" i="10" s="1"/>
  <c r="OUA1" i="2"/>
  <c r="OUA1" i="10" s="1"/>
  <c r="OUT1" i="2"/>
  <c r="OUT1" i="10" s="1"/>
  <c r="OVO1" i="2"/>
  <c r="OVO1" i="10" s="1"/>
  <c r="OWE1" i="2"/>
  <c r="OWE1" i="10" s="1"/>
  <c r="OWT1" i="2"/>
  <c r="OWT1" i="10" s="1"/>
  <c r="OXJ1" i="2"/>
  <c r="OXJ1" i="10" s="1"/>
  <c r="OXW1" i="2"/>
  <c r="OXW1" i="10" s="1"/>
  <c r="OYJ1" i="2"/>
  <c r="OYJ1" i="10" s="1"/>
  <c r="OYZ1" i="2"/>
  <c r="OYZ1" i="10" s="1"/>
  <c r="OZN1" i="2"/>
  <c r="OZN1" i="10" s="1"/>
  <c r="PAA1" i="2"/>
  <c r="PAA1" i="10" s="1"/>
  <c r="PAQ1" i="2"/>
  <c r="PAQ1" i="10" s="1"/>
  <c r="PBD1" i="2"/>
  <c r="PBD1" i="10" s="1"/>
  <c r="PBR1" i="2"/>
  <c r="PBR1" i="10" s="1"/>
  <c r="PCH1" i="2"/>
  <c r="PCH1" i="10" s="1"/>
  <c r="PCU1" i="2"/>
  <c r="PCU1" i="10" s="1"/>
  <c r="PDH1" i="2"/>
  <c r="PDH1" i="10" s="1"/>
  <c r="PDX1" i="2"/>
  <c r="PDX1" i="10" s="1"/>
  <c r="PEL1" i="2"/>
  <c r="PEL1" i="10" s="1"/>
  <c r="PEY1" i="2"/>
  <c r="PEY1" i="10" s="1"/>
  <c r="PFO1" i="2"/>
  <c r="PFO1" i="10" s="1"/>
  <c r="PGB1" i="2"/>
  <c r="PGB1" i="10" s="1"/>
  <c r="PGP1" i="2"/>
  <c r="PGP1" i="10" s="1"/>
  <c r="PHF1" i="2"/>
  <c r="PHF1" i="10" s="1"/>
  <c r="PHS1" i="2"/>
  <c r="PHS1" i="10" s="1"/>
  <c r="PIF1" i="2"/>
  <c r="PIF1" i="10" s="1"/>
  <c r="PIT1" i="2"/>
  <c r="PIT1" i="10" s="1"/>
  <c r="PJD1" i="2"/>
  <c r="PJD1" i="10" s="1"/>
  <c r="PJN1" i="2"/>
  <c r="PJN1" i="10" s="1"/>
  <c r="PJZ1" i="2"/>
  <c r="PJZ1" i="10" s="1"/>
  <c r="PKJ1" i="2"/>
  <c r="PKJ1" i="10" s="1"/>
  <c r="PKT1" i="2"/>
  <c r="PKT1" i="10" s="1"/>
  <c r="PLF1" i="2"/>
  <c r="PLF1" i="10" s="1"/>
  <c r="PLP1" i="2"/>
  <c r="PLP1" i="10" s="1"/>
  <c r="PLZ1" i="2"/>
  <c r="PLZ1" i="10" s="1"/>
  <c r="PML1" i="2"/>
  <c r="PML1" i="10" s="1"/>
  <c r="PMV1" i="2"/>
  <c r="PMV1" i="10" s="1"/>
  <c r="PNF1" i="2"/>
  <c r="PNF1" i="10" s="1"/>
  <c r="PNR1" i="2"/>
  <c r="PNR1" i="10" s="1"/>
  <c r="POB1" i="2"/>
  <c r="POB1" i="10" s="1"/>
  <c r="POL1" i="2"/>
  <c r="POL1" i="10" s="1"/>
  <c r="POX1" i="2"/>
  <c r="POX1" i="10" s="1"/>
  <c r="PPH1" i="2"/>
  <c r="PPH1" i="10" s="1"/>
  <c r="PPR1" i="2"/>
  <c r="PPR1" i="10" s="1"/>
  <c r="PQD1" i="2"/>
  <c r="PQD1" i="10" s="1"/>
  <c r="PQN1" i="2"/>
  <c r="PQN1" i="10" s="1"/>
  <c r="PQX1" i="2"/>
  <c r="PQX1" i="10" s="1"/>
  <c r="PRJ1" i="2"/>
  <c r="PRJ1" i="10" s="1"/>
  <c r="PRT1" i="2"/>
  <c r="PRT1" i="10" s="1"/>
  <c r="PSD1" i="2"/>
  <c r="PSD1" i="10" s="1"/>
  <c r="PSP1" i="2"/>
  <c r="PSP1" i="10" s="1"/>
  <c r="PSZ1" i="2"/>
  <c r="PSZ1" i="10" s="1"/>
  <c r="PTJ1" i="2"/>
  <c r="PTJ1" i="10" s="1"/>
  <c r="PTV1" i="2"/>
  <c r="PTV1" i="10" s="1"/>
  <c r="PUF1" i="2"/>
  <c r="PUF1" i="10" s="1"/>
  <c r="PUP1" i="2"/>
  <c r="PUP1" i="10" s="1"/>
  <c r="PVB1" i="2"/>
  <c r="PVB1" i="10" s="1"/>
  <c r="PVL1" i="2"/>
  <c r="PVL1" i="10" s="1"/>
  <c r="PVV1" i="2"/>
  <c r="PVV1" i="10" s="1"/>
  <c r="PWH1" i="2"/>
  <c r="PWH1" i="10" s="1"/>
  <c r="PWR1" i="2"/>
  <c r="PWR1" i="10" s="1"/>
  <c r="PXB1" i="2"/>
  <c r="PXB1" i="10" s="1"/>
  <c r="PXN1" i="2"/>
  <c r="PXN1" i="10" s="1"/>
  <c r="PXX1" i="2"/>
  <c r="PXX1" i="10" s="1"/>
  <c r="PYH1" i="2"/>
  <c r="PYH1" i="10" s="1"/>
  <c r="PYT1" i="2"/>
  <c r="PYT1" i="10" s="1"/>
  <c r="PZD1" i="2"/>
  <c r="PZD1" i="10" s="1"/>
  <c r="PZN1" i="2"/>
  <c r="PZN1" i="10" s="1"/>
  <c r="PZZ1" i="2"/>
  <c r="PZZ1" i="10" s="1"/>
  <c r="QAJ1" i="2"/>
  <c r="QAJ1" i="10" s="1"/>
  <c r="QAT1" i="2"/>
  <c r="QAT1" i="10" s="1"/>
  <c r="QBF1" i="2"/>
  <c r="QBF1" i="10" s="1"/>
  <c r="QBP1" i="2"/>
  <c r="QBP1" i="10" s="1"/>
  <c r="QBZ1" i="2"/>
  <c r="QBZ1" i="10" s="1"/>
  <c r="QCL1" i="2"/>
  <c r="QCL1" i="10" s="1"/>
  <c r="QCV1" i="2"/>
  <c r="QCV1" i="10" s="1"/>
  <c r="QDF1" i="2"/>
  <c r="QDF1" i="10" s="1"/>
  <c r="QDR1" i="2"/>
  <c r="QDR1" i="10" s="1"/>
  <c r="QEB1" i="2"/>
  <c r="QEB1" i="10" s="1"/>
  <c r="QEL1" i="2"/>
  <c r="QEL1" i="10" s="1"/>
  <c r="QEX1" i="2"/>
  <c r="QEX1" i="10" s="1"/>
  <c r="QFH1" i="2"/>
  <c r="QFH1" i="10" s="1"/>
  <c r="QFR1" i="2"/>
  <c r="QFR1" i="10" s="1"/>
  <c r="QGB1" i="2"/>
  <c r="QGB1" i="10" s="1"/>
  <c r="QGJ1" i="2"/>
  <c r="QGJ1" i="10" s="1"/>
  <c r="QGR1" i="2"/>
  <c r="QGR1" i="10" s="1"/>
  <c r="QGZ1" i="2"/>
  <c r="QGZ1" i="10" s="1"/>
  <c r="QHH1" i="2"/>
  <c r="QHH1" i="10" s="1"/>
  <c r="QHP1" i="2"/>
  <c r="QHP1" i="10" s="1"/>
  <c r="QHX1" i="2"/>
  <c r="QHX1" i="10" s="1"/>
  <c r="QIF1" i="2"/>
  <c r="QIF1" i="10" s="1"/>
  <c r="QIN1" i="2"/>
  <c r="QIN1" i="10" s="1"/>
  <c r="QIV1" i="2"/>
  <c r="QIV1" i="10" s="1"/>
  <c r="QJD1" i="2"/>
  <c r="QJD1" i="10" s="1"/>
  <c r="QJL1" i="2"/>
  <c r="QJL1" i="10" s="1"/>
  <c r="QJT1" i="2"/>
  <c r="QJT1" i="10" s="1"/>
  <c r="QKB1" i="2"/>
  <c r="QKB1" i="10" s="1"/>
  <c r="QKJ1" i="2"/>
  <c r="QKJ1" i="10" s="1"/>
  <c r="QKR1" i="2"/>
  <c r="QKR1" i="10" s="1"/>
  <c r="QKZ1" i="2"/>
  <c r="QKZ1" i="10" s="1"/>
  <c r="QLH1" i="2"/>
  <c r="QLH1" i="10" s="1"/>
  <c r="QLP1" i="2"/>
  <c r="QLP1" i="10" s="1"/>
  <c r="QLX1" i="2"/>
  <c r="QLX1" i="10" s="1"/>
  <c r="QMF1" i="2"/>
  <c r="QMF1" i="10" s="1"/>
  <c r="QMN1" i="2"/>
  <c r="QMN1" i="10" s="1"/>
  <c r="QMV1" i="2"/>
  <c r="QMV1" i="10" s="1"/>
  <c r="QND1" i="2"/>
  <c r="QND1" i="10" s="1"/>
  <c r="QNL1" i="2"/>
  <c r="QNL1" i="10" s="1"/>
  <c r="QNT1" i="2"/>
  <c r="QNT1" i="10" s="1"/>
  <c r="QOB1" i="2"/>
  <c r="QOB1" i="10" s="1"/>
  <c r="QOJ1" i="2"/>
  <c r="QOJ1" i="10" s="1"/>
  <c r="QOR1" i="2"/>
  <c r="QOR1" i="10" s="1"/>
  <c r="QOZ1" i="2"/>
  <c r="QOZ1" i="10" s="1"/>
  <c r="QPH1" i="2"/>
  <c r="QPH1" i="10" s="1"/>
  <c r="QPP1" i="2"/>
  <c r="QPP1" i="10" s="1"/>
  <c r="QPX1" i="2"/>
  <c r="QPX1" i="10" s="1"/>
  <c r="QQF1" i="2"/>
  <c r="QQF1" i="10" s="1"/>
  <c r="QQN1" i="2"/>
  <c r="QQN1" i="10" s="1"/>
  <c r="QQV1" i="2"/>
  <c r="QQV1" i="10" s="1"/>
  <c r="QRD1" i="2"/>
  <c r="QRD1" i="10" s="1"/>
  <c r="QRL1" i="2"/>
  <c r="QRL1" i="10" s="1"/>
  <c r="QRT1" i="2"/>
  <c r="QRT1" i="10" s="1"/>
  <c r="QSB1" i="2"/>
  <c r="QSB1" i="10" s="1"/>
  <c r="QSJ1" i="2"/>
  <c r="QSJ1" i="10" s="1"/>
  <c r="QSR1" i="2"/>
  <c r="QSR1" i="10" s="1"/>
  <c r="QSZ1" i="2"/>
  <c r="QSZ1" i="10" s="1"/>
  <c r="LXW1" i="2"/>
  <c r="LXW1" i="10" s="1"/>
  <c r="MKL1" i="2"/>
  <c r="MKL1" i="10" s="1"/>
  <c r="MSQ1" i="2"/>
  <c r="MSQ1" i="10" s="1"/>
  <c r="MZM1" i="2"/>
  <c r="MZM1" i="10" s="1"/>
  <c r="NDY1" i="2"/>
  <c r="NDY1" i="10" s="1"/>
  <c r="NGF1" i="2"/>
  <c r="NGF1" i="10" s="1"/>
  <c r="NHY1" i="2"/>
  <c r="NHY1" i="10" s="1"/>
  <c r="NJQ1" i="2"/>
  <c r="NJQ1" i="10" s="1"/>
  <c r="NLF1" i="2"/>
  <c r="NLF1" i="10" s="1"/>
  <c r="NMS1" i="2"/>
  <c r="NMS1" i="10" s="1"/>
  <c r="NON1" i="2"/>
  <c r="NON1" i="10" s="1"/>
  <c r="NPT1" i="2"/>
  <c r="NPT1" i="10" s="1"/>
  <c r="NRI1" i="2"/>
  <c r="NRI1" i="10" s="1"/>
  <c r="NTA1" i="2"/>
  <c r="NTA1" i="10" s="1"/>
  <c r="NUF1" i="2"/>
  <c r="NUF1" i="10" s="1"/>
  <c r="NVF1" i="2"/>
  <c r="NVF1" i="10" s="1"/>
  <c r="NWN1" i="2"/>
  <c r="NWN1" i="10" s="1"/>
  <c r="NXR1" i="2"/>
  <c r="NXR1" i="10" s="1"/>
  <c r="NYT1" i="2"/>
  <c r="NYT1" i="10" s="1"/>
  <c r="OAD1" i="2"/>
  <c r="OAD1" i="10" s="1"/>
  <c r="OBD1" i="2"/>
  <c r="OBD1" i="10" s="1"/>
  <c r="OCB1" i="2"/>
  <c r="OCB1" i="10" s="1"/>
  <c r="ODB1" i="2"/>
  <c r="ODB1" i="10" s="1"/>
  <c r="ODX1" i="2"/>
  <c r="ODX1" i="10" s="1"/>
  <c r="OEQ1" i="2"/>
  <c r="OEQ1" i="10" s="1"/>
  <c r="OFP1" i="2"/>
  <c r="OFP1" i="10" s="1"/>
  <c r="OGM1" i="2"/>
  <c r="OGM1" i="10" s="1"/>
  <c r="OHJ1" i="2"/>
  <c r="OHJ1" i="10" s="1"/>
  <c r="OII1" i="2"/>
  <c r="OII1" i="10" s="1"/>
  <c r="OJC1" i="2"/>
  <c r="OJC1" i="10" s="1"/>
  <c r="OJV1" i="2"/>
  <c r="OJV1" i="10" s="1"/>
  <c r="OKQ1" i="2"/>
  <c r="OKQ1" i="10" s="1"/>
  <c r="OLJ1" i="2"/>
  <c r="OLJ1" i="10" s="1"/>
  <c r="OLZ1" i="2"/>
  <c r="OLZ1" i="10" s="1"/>
  <c r="OMU1" i="2"/>
  <c r="OMU1" i="10" s="1"/>
  <c r="ONN1" i="2"/>
  <c r="ONN1" i="10" s="1"/>
  <c r="OOF1" i="2"/>
  <c r="OOF1" i="10" s="1"/>
  <c r="OPB1" i="2"/>
  <c r="OPB1" i="10" s="1"/>
  <c r="OPR1" i="2"/>
  <c r="OPR1" i="10" s="1"/>
  <c r="OQJ1" i="2"/>
  <c r="OQJ1" i="10" s="1"/>
  <c r="ORF1" i="2"/>
  <c r="ORF1" i="10" s="1"/>
  <c r="ORX1" i="2"/>
  <c r="ORX1" i="10" s="1"/>
  <c r="OSN1" i="2"/>
  <c r="OSN1" i="10" s="1"/>
  <c r="OTJ1" i="2"/>
  <c r="OTJ1" i="10" s="1"/>
  <c r="OUB1" i="2"/>
  <c r="OUB1" i="10" s="1"/>
  <c r="OUU1" i="2"/>
  <c r="OUU1" i="10" s="1"/>
  <c r="OVP1" i="2"/>
  <c r="OVP1" i="10" s="1"/>
  <c r="OWF1" i="2"/>
  <c r="OWF1" i="10" s="1"/>
  <c r="OWU1" i="2"/>
  <c r="OWU1" i="10" s="1"/>
  <c r="OXK1" i="2"/>
  <c r="OXK1" i="10" s="1"/>
  <c r="OXX1" i="2"/>
  <c r="OXX1" i="10" s="1"/>
  <c r="OYL1" i="2"/>
  <c r="OYL1" i="10" s="1"/>
  <c r="OZB1" i="2"/>
  <c r="OZB1" i="10" s="1"/>
  <c r="OZO1" i="2"/>
  <c r="OZO1" i="10" s="1"/>
  <c r="PAB1" i="2"/>
  <c r="PAB1" i="10" s="1"/>
  <c r="PAR1" i="2"/>
  <c r="PAR1" i="10" s="1"/>
  <c r="PBF1" i="2"/>
  <c r="PBF1" i="10" s="1"/>
  <c r="PBS1" i="2"/>
  <c r="PBS1" i="10" s="1"/>
  <c r="PCI1" i="2"/>
  <c r="PCI1" i="10" s="1"/>
  <c r="PCV1" i="2"/>
  <c r="PCV1" i="10" s="1"/>
  <c r="PDJ1" i="2"/>
  <c r="PDJ1" i="10" s="1"/>
  <c r="PDZ1" i="2"/>
  <c r="PDZ1" i="10" s="1"/>
  <c r="PEM1" i="2"/>
  <c r="PEM1" i="10" s="1"/>
  <c r="PEZ1" i="2"/>
  <c r="PEZ1" i="10" s="1"/>
  <c r="PFP1" i="2"/>
  <c r="PFP1" i="10" s="1"/>
  <c r="PGD1" i="2"/>
  <c r="PGD1" i="10" s="1"/>
  <c r="PGQ1" i="2"/>
  <c r="PGQ1" i="10" s="1"/>
  <c r="PHG1" i="2"/>
  <c r="PHG1" i="10" s="1"/>
  <c r="PHT1" i="2"/>
  <c r="PHT1" i="10" s="1"/>
  <c r="PIH1" i="2"/>
  <c r="PIH1" i="10" s="1"/>
  <c r="PIU1" i="2"/>
  <c r="PIU1" i="10" s="1"/>
  <c r="PJE1" i="2"/>
  <c r="PJE1" i="10" s="1"/>
  <c r="PJO1" i="2"/>
  <c r="PJO1" i="10" s="1"/>
  <c r="PKA1" i="2"/>
  <c r="PKA1" i="10" s="1"/>
  <c r="PKK1" i="2"/>
  <c r="PKK1" i="10" s="1"/>
  <c r="PKU1" i="2"/>
  <c r="PKU1" i="10" s="1"/>
  <c r="PLG1" i="2"/>
  <c r="PLG1" i="10" s="1"/>
  <c r="PLQ1" i="2"/>
  <c r="PLQ1" i="10" s="1"/>
  <c r="PMA1" i="2"/>
  <c r="PMA1" i="10" s="1"/>
  <c r="PMM1" i="2"/>
  <c r="PMM1" i="10" s="1"/>
  <c r="PMW1" i="2"/>
  <c r="PMW1" i="10" s="1"/>
  <c r="PNG1" i="2"/>
  <c r="PNG1" i="10" s="1"/>
  <c r="PNS1" i="2"/>
  <c r="PNS1" i="10" s="1"/>
  <c r="POC1" i="2"/>
  <c r="POC1" i="10" s="1"/>
  <c r="POM1" i="2"/>
  <c r="POM1" i="10" s="1"/>
  <c r="POY1" i="2"/>
  <c r="POY1" i="10" s="1"/>
  <c r="PPI1" i="2"/>
  <c r="PPI1" i="10" s="1"/>
  <c r="PPS1" i="2"/>
  <c r="PPS1" i="10" s="1"/>
  <c r="PQE1" i="2"/>
  <c r="PQE1" i="10" s="1"/>
  <c r="PQO1" i="2"/>
  <c r="PQO1" i="10" s="1"/>
  <c r="PQY1" i="2"/>
  <c r="PQY1" i="10" s="1"/>
  <c r="PRK1" i="2"/>
  <c r="PRK1" i="10" s="1"/>
  <c r="PRU1" i="2"/>
  <c r="PRU1" i="10" s="1"/>
  <c r="PSE1" i="2"/>
  <c r="PSE1" i="10" s="1"/>
  <c r="PSQ1" i="2"/>
  <c r="PSQ1" i="10" s="1"/>
  <c r="PTA1" i="2"/>
  <c r="PTA1" i="10" s="1"/>
  <c r="PTK1" i="2"/>
  <c r="PTK1" i="10" s="1"/>
  <c r="PTW1" i="2"/>
  <c r="PTW1" i="10" s="1"/>
  <c r="PUG1" i="2"/>
  <c r="PUG1" i="10" s="1"/>
  <c r="PUQ1" i="2"/>
  <c r="PUQ1" i="10" s="1"/>
  <c r="PVC1" i="2"/>
  <c r="PVC1" i="10" s="1"/>
  <c r="PVM1" i="2"/>
  <c r="PVM1" i="10" s="1"/>
  <c r="PVW1" i="2"/>
  <c r="PVW1" i="10" s="1"/>
  <c r="PWI1" i="2"/>
  <c r="PWI1" i="10" s="1"/>
  <c r="PWS1" i="2"/>
  <c r="PWS1" i="10" s="1"/>
  <c r="PXC1" i="2"/>
  <c r="PXC1" i="10" s="1"/>
  <c r="PXO1" i="2"/>
  <c r="PXO1" i="10" s="1"/>
  <c r="PXY1" i="2"/>
  <c r="PXY1" i="10" s="1"/>
  <c r="PYI1" i="2"/>
  <c r="PYI1" i="10" s="1"/>
  <c r="PYU1" i="2"/>
  <c r="PYU1" i="10" s="1"/>
  <c r="PZE1" i="2"/>
  <c r="PZE1" i="10" s="1"/>
  <c r="PZO1" i="2"/>
  <c r="PZO1" i="10" s="1"/>
  <c r="QAA1" i="2"/>
  <c r="QAA1" i="10" s="1"/>
  <c r="QAK1" i="2"/>
  <c r="QAK1" i="10" s="1"/>
  <c r="QAU1" i="2"/>
  <c r="QAU1" i="10" s="1"/>
  <c r="QBG1" i="2"/>
  <c r="QBG1" i="10" s="1"/>
  <c r="QBQ1" i="2"/>
  <c r="QBQ1" i="10" s="1"/>
  <c r="QCA1" i="2"/>
  <c r="QCA1" i="10" s="1"/>
  <c r="QCM1" i="2"/>
  <c r="QCM1" i="10" s="1"/>
  <c r="QCW1" i="2"/>
  <c r="QCW1" i="10" s="1"/>
  <c r="QDG1" i="2"/>
  <c r="QDG1" i="10" s="1"/>
  <c r="QDS1" i="2"/>
  <c r="QDS1" i="10" s="1"/>
  <c r="QEC1" i="2"/>
  <c r="QEC1" i="10" s="1"/>
  <c r="QEM1" i="2"/>
  <c r="QEM1" i="10" s="1"/>
  <c r="QEY1" i="2"/>
  <c r="QEY1" i="10" s="1"/>
  <c r="QFI1" i="2"/>
  <c r="QFI1" i="10" s="1"/>
  <c r="QFS1" i="2"/>
  <c r="QFS1" i="10" s="1"/>
  <c r="QGC1" i="2"/>
  <c r="QGC1" i="10" s="1"/>
  <c r="QGK1" i="2"/>
  <c r="QGK1" i="10" s="1"/>
  <c r="QGS1" i="2"/>
  <c r="QGS1" i="10" s="1"/>
  <c r="QHA1" i="2"/>
  <c r="QHA1" i="10" s="1"/>
  <c r="QHI1" i="2"/>
  <c r="QHI1" i="10" s="1"/>
  <c r="QHQ1" i="2"/>
  <c r="QHQ1" i="10" s="1"/>
  <c r="QHY1" i="2"/>
  <c r="QHY1" i="10" s="1"/>
  <c r="QIG1" i="2"/>
  <c r="QIG1" i="10" s="1"/>
  <c r="QIO1" i="2"/>
  <c r="QIO1" i="10" s="1"/>
  <c r="QIW1" i="2"/>
  <c r="QIW1" i="10" s="1"/>
  <c r="QJE1" i="2"/>
  <c r="QJE1" i="10" s="1"/>
  <c r="QJM1" i="2"/>
  <c r="QJM1" i="10" s="1"/>
  <c r="QJU1" i="2"/>
  <c r="QJU1" i="10" s="1"/>
  <c r="QKC1" i="2"/>
  <c r="QKC1" i="10" s="1"/>
  <c r="QKK1" i="2"/>
  <c r="QKK1" i="10" s="1"/>
  <c r="QKS1" i="2"/>
  <c r="QKS1" i="10" s="1"/>
  <c r="QLA1" i="2"/>
  <c r="QLA1" i="10" s="1"/>
  <c r="QLI1" i="2"/>
  <c r="QLI1" i="10" s="1"/>
  <c r="QLQ1" i="2"/>
  <c r="QLQ1" i="10" s="1"/>
  <c r="QLY1" i="2"/>
  <c r="QLY1" i="10" s="1"/>
  <c r="QMG1" i="2"/>
  <c r="QMG1" i="10" s="1"/>
  <c r="QMO1" i="2"/>
  <c r="QMO1" i="10" s="1"/>
  <c r="QMW1" i="2"/>
  <c r="QMW1" i="10" s="1"/>
  <c r="QNE1" i="2"/>
  <c r="QNE1" i="10" s="1"/>
  <c r="QNM1" i="2"/>
  <c r="QNM1" i="10" s="1"/>
  <c r="QNU1" i="2"/>
  <c r="QNU1" i="10" s="1"/>
  <c r="QOC1" i="2"/>
  <c r="QOC1" i="10" s="1"/>
  <c r="QOK1" i="2"/>
  <c r="QOK1" i="10" s="1"/>
  <c r="QOS1" i="2"/>
  <c r="QOS1" i="10" s="1"/>
  <c r="QPA1" i="2"/>
  <c r="QPA1" i="10" s="1"/>
  <c r="QPI1" i="2"/>
  <c r="QPI1" i="10" s="1"/>
  <c r="QPQ1" i="2"/>
  <c r="QPQ1" i="10" s="1"/>
  <c r="QPY1" i="2"/>
  <c r="QPY1" i="10" s="1"/>
  <c r="QQG1" i="2"/>
  <c r="QQG1" i="10" s="1"/>
  <c r="QQO1" i="2"/>
  <c r="QQO1" i="10" s="1"/>
  <c r="QQW1" i="2"/>
  <c r="QQW1" i="10" s="1"/>
  <c r="QRE1" i="2"/>
  <c r="QRE1" i="10" s="1"/>
  <c r="QRM1" i="2"/>
  <c r="QRM1" i="10" s="1"/>
  <c r="QRU1" i="2"/>
  <c r="QRU1" i="10" s="1"/>
  <c r="QSC1" i="2"/>
  <c r="QSC1" i="10" s="1"/>
  <c r="QSK1" i="2"/>
  <c r="QSK1" i="10" s="1"/>
  <c r="QSS1" i="2"/>
  <c r="QSS1" i="10" s="1"/>
  <c r="QTA1" i="2"/>
  <c r="QTA1" i="10" s="1"/>
  <c r="LIK1" i="2"/>
  <c r="LIK1" i="10" s="1"/>
  <c r="MEH1" i="2"/>
  <c r="MEH1" i="10" s="1"/>
  <c r="MNB1" i="2"/>
  <c r="MNB1" i="10" s="1"/>
  <c r="MWJ1" i="2"/>
  <c r="MWJ1" i="10" s="1"/>
  <c r="NCG1" i="2"/>
  <c r="NCG1" i="10" s="1"/>
  <c r="NES1" i="2"/>
  <c r="NES1" i="10" s="1"/>
  <c r="NHH1" i="2"/>
  <c r="NHH1" i="10" s="1"/>
  <c r="NIP1" i="2"/>
  <c r="NIP1" i="10" s="1"/>
  <c r="NKF1" i="2"/>
  <c r="NKF1" i="10" s="1"/>
  <c r="NLX1" i="2"/>
  <c r="NLX1" i="10" s="1"/>
  <c r="NNM1" i="2"/>
  <c r="NNM1" i="10" s="1"/>
  <c r="NOW1" i="2"/>
  <c r="NOW1" i="10" s="1"/>
  <c r="NQO1" i="2"/>
  <c r="NQO1" i="10" s="1"/>
  <c r="NSD1" i="2"/>
  <c r="NSD1" i="10" s="1"/>
  <c r="NTL1" i="2"/>
  <c r="NTL1" i="10" s="1"/>
  <c r="NUV1" i="2"/>
  <c r="NUV1" i="10" s="1"/>
  <c r="NVU1" i="2"/>
  <c r="NVU1" i="10" s="1"/>
  <c r="NWX1" i="2"/>
  <c r="NWX1" i="10" s="1"/>
  <c r="NYG1" i="2"/>
  <c r="NYG1" i="10" s="1"/>
  <c r="NZJ1" i="2"/>
  <c r="NZJ1" i="10" s="1"/>
  <c r="OAJ1" i="2"/>
  <c r="OAJ1" i="10" s="1"/>
  <c r="OBP1" i="2"/>
  <c r="OBP1" i="10" s="1"/>
  <c r="OCM1" i="2"/>
  <c r="OCM1" i="10" s="1"/>
  <c r="ODJ1" i="2"/>
  <c r="ODJ1" i="10" s="1"/>
  <c r="OEI1" i="2"/>
  <c r="OEI1" i="10" s="1"/>
  <c r="OFC1" i="2"/>
  <c r="OFC1" i="10" s="1"/>
  <c r="OFX1" i="2"/>
  <c r="OFX1" i="10" s="1"/>
  <c r="OGY1" i="2"/>
  <c r="OGY1" i="10" s="1"/>
  <c r="OHT1" i="2"/>
  <c r="OHT1" i="10" s="1"/>
  <c r="OIN1" i="2"/>
  <c r="OIN1" i="10" s="1"/>
  <c r="OJL1" i="2"/>
  <c r="OJL1" i="10" s="1"/>
  <c r="OKE1" i="2"/>
  <c r="OKE1" i="10" s="1"/>
  <c r="OKX1" i="2"/>
  <c r="OKX1" i="10" s="1"/>
  <c r="OLS1" i="2"/>
  <c r="OLS1" i="10" s="1"/>
  <c r="OMI1" i="2"/>
  <c r="OMI1" i="10" s="1"/>
  <c r="ONB1" i="2"/>
  <c r="ONB1" i="10" s="1"/>
  <c r="ONW1" i="2"/>
  <c r="ONW1" i="10" s="1"/>
  <c r="OOP1" i="2"/>
  <c r="OOP1" i="10" s="1"/>
  <c r="OPF1" i="2"/>
  <c r="OPF1" i="10" s="1"/>
  <c r="OQA1" i="2"/>
  <c r="OQA1" i="10" s="1"/>
  <c r="OQT1" i="2"/>
  <c r="OQT1" i="10" s="1"/>
  <c r="ORL1" i="2"/>
  <c r="ORL1" i="10" s="1"/>
  <c r="OSH1" i="2"/>
  <c r="OSH1" i="10" s="1"/>
  <c r="OSX1" i="2"/>
  <c r="OSX1" i="10" s="1"/>
  <c r="OTP1" i="2"/>
  <c r="OTP1" i="10" s="1"/>
  <c r="OUL1" i="2"/>
  <c r="OUL1" i="10" s="1"/>
  <c r="OVD1" i="2"/>
  <c r="OVD1" i="10" s="1"/>
  <c r="OVT1" i="2"/>
  <c r="OVT1" i="10" s="1"/>
  <c r="OWN1" i="2"/>
  <c r="OWN1" i="10" s="1"/>
  <c r="OXB1" i="2"/>
  <c r="OXB1" i="10" s="1"/>
  <c r="OXO1" i="2"/>
  <c r="OXO1" i="10" s="1"/>
  <c r="OYE1" i="2"/>
  <c r="OYE1" i="10" s="1"/>
  <c r="OYR1" i="2"/>
  <c r="OYR1" i="10" s="1"/>
  <c r="OZF1" i="2"/>
  <c r="OZF1" i="10" s="1"/>
  <c r="OZV1" i="2"/>
  <c r="OZV1" i="10" s="1"/>
  <c r="PAI1" i="2"/>
  <c r="PAI1" i="10" s="1"/>
  <c r="PAV1" i="2"/>
  <c r="PAV1" i="10" s="1"/>
  <c r="PBL1" i="2"/>
  <c r="PBL1" i="10" s="1"/>
  <c r="PBZ1" i="2"/>
  <c r="PBZ1" i="10" s="1"/>
  <c r="PCM1" i="2"/>
  <c r="PCM1" i="10" s="1"/>
  <c r="PDC1" i="2"/>
  <c r="PDC1" i="10" s="1"/>
  <c r="PDP1" i="2"/>
  <c r="PDP1" i="10" s="1"/>
  <c r="PED1" i="2"/>
  <c r="PED1" i="10" s="1"/>
  <c r="PET1" i="2"/>
  <c r="PET1" i="10" s="1"/>
  <c r="PFG1" i="2"/>
  <c r="PFG1" i="10" s="1"/>
  <c r="PFT1" i="2"/>
  <c r="PFT1" i="10" s="1"/>
  <c r="PGJ1" i="2"/>
  <c r="PGJ1" i="10" s="1"/>
  <c r="PGX1" i="2"/>
  <c r="PGX1" i="10" s="1"/>
  <c r="PHK1" i="2"/>
  <c r="PHK1" i="10" s="1"/>
  <c r="PIA1" i="2"/>
  <c r="PIA1" i="10" s="1"/>
  <c r="PIN1" i="2"/>
  <c r="PIN1" i="10" s="1"/>
  <c r="PIX1" i="2"/>
  <c r="PIX1" i="10" s="1"/>
  <c r="PJJ1" i="2"/>
  <c r="PJJ1" i="10" s="1"/>
  <c r="PJT1" i="2"/>
  <c r="PJT1" i="10" s="1"/>
  <c r="PKD1" i="2"/>
  <c r="PKD1" i="10" s="1"/>
  <c r="PKP1" i="2"/>
  <c r="PKP1" i="10" s="1"/>
  <c r="PKZ1" i="2"/>
  <c r="PKZ1" i="10" s="1"/>
  <c r="PLJ1" i="2"/>
  <c r="PLJ1" i="10" s="1"/>
  <c r="PLV1" i="2"/>
  <c r="PLV1" i="10" s="1"/>
  <c r="PMF1" i="2"/>
  <c r="PMF1" i="10" s="1"/>
  <c r="PMP1" i="2"/>
  <c r="PMP1" i="10" s="1"/>
  <c r="PNB1" i="2"/>
  <c r="PNB1" i="10" s="1"/>
  <c r="PNL1" i="2"/>
  <c r="PNL1" i="10" s="1"/>
  <c r="PNV1" i="2"/>
  <c r="PNV1" i="10" s="1"/>
  <c r="POH1" i="2"/>
  <c r="POH1" i="10" s="1"/>
  <c r="POR1" i="2"/>
  <c r="POR1" i="10" s="1"/>
  <c r="PPB1" i="2"/>
  <c r="PPB1" i="10" s="1"/>
  <c r="PPN1" i="2"/>
  <c r="PPN1" i="10" s="1"/>
  <c r="PPX1" i="2"/>
  <c r="PPX1" i="10" s="1"/>
  <c r="PQH1" i="2"/>
  <c r="PQH1" i="10" s="1"/>
  <c r="PQT1" i="2"/>
  <c r="PQT1" i="10" s="1"/>
  <c r="PRD1" i="2"/>
  <c r="PRD1" i="10" s="1"/>
  <c r="PRN1" i="2"/>
  <c r="PRN1" i="10" s="1"/>
  <c r="PRZ1" i="2"/>
  <c r="PRZ1" i="10" s="1"/>
  <c r="PSJ1" i="2"/>
  <c r="PSJ1" i="10" s="1"/>
  <c r="PST1" i="2"/>
  <c r="PST1" i="10" s="1"/>
  <c r="PTF1" i="2"/>
  <c r="PTF1" i="10" s="1"/>
  <c r="PTP1" i="2"/>
  <c r="PTP1" i="10" s="1"/>
  <c r="PTZ1" i="2"/>
  <c r="PTZ1" i="10" s="1"/>
  <c r="PUL1" i="2"/>
  <c r="PUL1" i="10" s="1"/>
  <c r="PUV1" i="2"/>
  <c r="PUV1" i="10" s="1"/>
  <c r="PVF1" i="2"/>
  <c r="PVF1" i="10" s="1"/>
  <c r="PVR1" i="2"/>
  <c r="PVR1" i="10" s="1"/>
  <c r="PWB1" i="2"/>
  <c r="PWB1" i="10" s="1"/>
  <c r="PWL1" i="2"/>
  <c r="PWL1" i="10" s="1"/>
  <c r="PWX1" i="2"/>
  <c r="PWX1" i="10" s="1"/>
  <c r="PXH1" i="2"/>
  <c r="PXH1" i="10" s="1"/>
  <c r="PXR1" i="2"/>
  <c r="PXR1" i="10" s="1"/>
  <c r="PYD1" i="2"/>
  <c r="PYD1" i="10" s="1"/>
  <c r="PYN1" i="2"/>
  <c r="PYN1" i="10" s="1"/>
  <c r="PYX1" i="2"/>
  <c r="PYX1" i="10" s="1"/>
  <c r="PZJ1" i="2"/>
  <c r="PZJ1" i="10" s="1"/>
  <c r="PZT1" i="2"/>
  <c r="PZT1" i="10" s="1"/>
  <c r="QAD1" i="2"/>
  <c r="QAD1" i="10" s="1"/>
  <c r="QAP1" i="2"/>
  <c r="QAP1" i="10" s="1"/>
  <c r="QAZ1" i="2"/>
  <c r="QAZ1" i="10" s="1"/>
  <c r="QBJ1" i="2"/>
  <c r="QBJ1" i="10" s="1"/>
  <c r="QBV1" i="2"/>
  <c r="QBV1" i="10" s="1"/>
  <c r="QCF1" i="2"/>
  <c r="QCF1" i="10" s="1"/>
  <c r="QCP1" i="2"/>
  <c r="QCP1" i="10" s="1"/>
  <c r="QDB1" i="2"/>
  <c r="QDB1" i="10" s="1"/>
  <c r="QDL1" i="2"/>
  <c r="QDL1" i="10" s="1"/>
  <c r="QDV1" i="2"/>
  <c r="QDV1" i="10" s="1"/>
  <c r="QEH1" i="2"/>
  <c r="QEH1" i="10" s="1"/>
  <c r="QER1" i="2"/>
  <c r="QER1" i="10" s="1"/>
  <c r="QFB1" i="2"/>
  <c r="QFB1" i="10" s="1"/>
  <c r="QFN1" i="2"/>
  <c r="QFN1" i="10" s="1"/>
  <c r="QFX1" i="2"/>
  <c r="QFX1" i="10" s="1"/>
  <c r="QGF1" i="2"/>
  <c r="QGF1" i="10" s="1"/>
  <c r="QGN1" i="2"/>
  <c r="QGN1" i="10" s="1"/>
  <c r="QGV1" i="2"/>
  <c r="QGV1" i="10" s="1"/>
  <c r="QHD1" i="2"/>
  <c r="QHD1" i="10" s="1"/>
  <c r="QHL1" i="2"/>
  <c r="QHL1" i="10" s="1"/>
  <c r="QHT1" i="2"/>
  <c r="QHT1" i="10" s="1"/>
  <c r="QIB1" i="2"/>
  <c r="QIB1" i="10" s="1"/>
  <c r="QIJ1" i="2"/>
  <c r="QIJ1" i="10" s="1"/>
  <c r="QIR1" i="2"/>
  <c r="QIR1" i="10" s="1"/>
  <c r="QIZ1" i="2"/>
  <c r="QIZ1" i="10" s="1"/>
  <c r="QJH1" i="2"/>
  <c r="QJH1" i="10" s="1"/>
  <c r="QJP1" i="2"/>
  <c r="QJP1" i="10" s="1"/>
  <c r="QJX1" i="2"/>
  <c r="QJX1" i="10" s="1"/>
  <c r="QKF1" i="2"/>
  <c r="QKF1" i="10" s="1"/>
  <c r="QKN1" i="2"/>
  <c r="QKN1" i="10" s="1"/>
  <c r="QKV1" i="2"/>
  <c r="QKV1" i="10" s="1"/>
  <c r="QLD1" i="2"/>
  <c r="QLD1" i="10" s="1"/>
  <c r="QLL1" i="2"/>
  <c r="QLL1" i="10" s="1"/>
  <c r="QLT1" i="2"/>
  <c r="QLT1" i="10" s="1"/>
  <c r="QMB1" i="2"/>
  <c r="QMB1" i="10" s="1"/>
  <c r="QMJ1" i="2"/>
  <c r="QMJ1" i="10" s="1"/>
  <c r="QMR1" i="2"/>
  <c r="QMR1" i="10" s="1"/>
  <c r="QMZ1" i="2"/>
  <c r="QMZ1" i="10" s="1"/>
  <c r="QNH1" i="2"/>
  <c r="QNH1" i="10" s="1"/>
  <c r="QNP1" i="2"/>
  <c r="QNP1" i="10" s="1"/>
  <c r="QNX1" i="2"/>
  <c r="QNX1" i="10" s="1"/>
  <c r="QOF1" i="2"/>
  <c r="QOF1" i="10" s="1"/>
  <c r="QON1" i="2"/>
  <c r="QON1" i="10" s="1"/>
  <c r="QOV1" i="2"/>
  <c r="QOV1" i="10" s="1"/>
  <c r="QPD1" i="2"/>
  <c r="QPD1" i="10" s="1"/>
  <c r="QPL1" i="2"/>
  <c r="QPL1" i="10" s="1"/>
  <c r="QPT1" i="2"/>
  <c r="QPT1" i="10" s="1"/>
  <c r="QQB1" i="2"/>
  <c r="QQB1" i="10" s="1"/>
  <c r="QQJ1" i="2"/>
  <c r="QQJ1" i="10" s="1"/>
  <c r="QQR1" i="2"/>
  <c r="QQR1" i="10" s="1"/>
  <c r="QQZ1" i="2"/>
  <c r="QQZ1" i="10" s="1"/>
  <c r="QRH1" i="2"/>
  <c r="QRH1" i="10" s="1"/>
  <c r="QRP1" i="2"/>
  <c r="QRP1" i="10" s="1"/>
  <c r="QRX1" i="2"/>
  <c r="QRX1" i="10" s="1"/>
  <c r="QSF1" i="2"/>
  <c r="QSF1" i="10" s="1"/>
  <c r="QSN1" i="2"/>
  <c r="QSN1" i="10" s="1"/>
  <c r="QSV1" i="2"/>
  <c r="QSV1" i="10" s="1"/>
  <c r="QTD1" i="2"/>
  <c r="QTD1" i="10" s="1"/>
  <c r="LMI1" i="2"/>
  <c r="LMI1" i="10" s="1"/>
  <c r="MEM1" i="2"/>
  <c r="MEM1" i="10" s="1"/>
  <c r="MNO1" i="2"/>
  <c r="MNO1" i="10" s="1"/>
  <c r="MWR1" i="2"/>
  <c r="MWR1" i="10" s="1"/>
  <c r="NCS1" i="2"/>
  <c r="NCS1" i="10" s="1"/>
  <c r="NEX1" i="2"/>
  <c r="NEX1" i="10" s="1"/>
  <c r="NHI1" i="2"/>
  <c r="NHI1" i="10" s="1"/>
  <c r="NIV1" i="2"/>
  <c r="NIV1" i="10" s="1"/>
  <c r="NKG1" i="2"/>
  <c r="NKG1" i="10" s="1"/>
  <c r="NMC1" i="2"/>
  <c r="NMC1" i="10" s="1"/>
  <c r="NNN1" i="2"/>
  <c r="NNN1" i="10" s="1"/>
  <c r="NOX1" i="2"/>
  <c r="NOX1" i="10" s="1"/>
  <c r="NQS1" i="2"/>
  <c r="NQS1" i="10" s="1"/>
  <c r="NSF1" i="2"/>
  <c r="NSF1" i="10" s="1"/>
  <c r="NTP1" i="2"/>
  <c r="NTP1" i="10" s="1"/>
  <c r="NUW1" i="2"/>
  <c r="NUW1" i="10" s="1"/>
  <c r="NVV1" i="2"/>
  <c r="NVV1" i="10" s="1"/>
  <c r="NXA1" i="2"/>
  <c r="NXA1" i="10" s="1"/>
  <c r="NYH1" i="2"/>
  <c r="NYH1" i="10" s="1"/>
  <c r="NZM1" i="2"/>
  <c r="NZM1" i="10" s="1"/>
  <c r="OAK1" i="2"/>
  <c r="OAK1" i="10" s="1"/>
  <c r="OBS1" i="2"/>
  <c r="OBS1" i="10" s="1"/>
  <c r="OCN1" i="2"/>
  <c r="OCN1" i="10" s="1"/>
  <c r="ODK1" i="2"/>
  <c r="ODK1" i="10" s="1"/>
  <c r="OEJ1" i="2"/>
  <c r="OEJ1" i="10" s="1"/>
  <c r="OFD1" i="2"/>
  <c r="OFD1" i="10" s="1"/>
  <c r="OGA1" i="2"/>
  <c r="OGA1" i="10" s="1"/>
  <c r="OGZ1" i="2"/>
  <c r="OGZ1" i="10" s="1"/>
  <c r="OHW1" i="2"/>
  <c r="OHW1" i="10" s="1"/>
  <c r="OIP1" i="2"/>
  <c r="OIP1" i="10" s="1"/>
  <c r="OJN1" i="2"/>
  <c r="OJN1" i="10" s="1"/>
  <c r="OKF1" i="2"/>
  <c r="OKF1" i="10" s="1"/>
  <c r="OKY1" i="2"/>
  <c r="OKY1" i="10" s="1"/>
  <c r="OLT1" i="2"/>
  <c r="OLT1" i="10" s="1"/>
  <c r="OMJ1" i="2"/>
  <c r="OMJ1" i="10" s="1"/>
  <c r="ONC1" i="2"/>
  <c r="ONC1" i="10" s="1"/>
  <c r="ONX1" i="2"/>
  <c r="ONX1" i="10" s="1"/>
  <c r="OOQ1" i="2"/>
  <c r="OOQ1" i="10" s="1"/>
  <c r="OPG1" i="2"/>
  <c r="OPG1" i="10" s="1"/>
  <c r="OQB1" i="2"/>
  <c r="OQB1" i="10" s="1"/>
  <c r="OQU1" i="2"/>
  <c r="OQU1" i="10" s="1"/>
  <c r="ORN1" i="2"/>
  <c r="ORN1" i="10" s="1"/>
  <c r="OSI1" i="2"/>
  <c r="OSI1" i="10" s="1"/>
  <c r="OSY1" i="2"/>
  <c r="OSY1" i="10" s="1"/>
  <c r="OTR1" i="2"/>
  <c r="OTR1" i="10" s="1"/>
  <c r="OUM1" i="2"/>
  <c r="OUM1" i="10" s="1"/>
  <c r="OVF1" i="2"/>
  <c r="OVF1" i="10" s="1"/>
  <c r="OVV1" i="2"/>
  <c r="OVV1" i="10" s="1"/>
  <c r="OWP1" i="2"/>
  <c r="OWP1" i="10" s="1"/>
  <c r="OXC1" i="2"/>
  <c r="OXC1" i="10" s="1"/>
  <c r="OXP1" i="2"/>
  <c r="OXP1" i="10" s="1"/>
  <c r="OYF1" i="2"/>
  <c r="OYF1" i="10" s="1"/>
  <c r="OYT1" i="2"/>
  <c r="OYT1" i="10" s="1"/>
  <c r="OZG1" i="2"/>
  <c r="OZG1" i="10" s="1"/>
  <c r="OZW1" i="2"/>
  <c r="OZW1" i="10" s="1"/>
  <c r="PAJ1" i="2"/>
  <c r="PAJ1" i="10" s="1"/>
  <c r="PAX1" i="2"/>
  <c r="PAX1" i="10" s="1"/>
  <c r="PBN1" i="2"/>
  <c r="PBN1" i="10" s="1"/>
  <c r="PCA1" i="2"/>
  <c r="PCA1" i="10" s="1"/>
  <c r="PCN1" i="2"/>
  <c r="PCN1" i="10" s="1"/>
  <c r="PDD1" i="2"/>
  <c r="PDD1" i="10" s="1"/>
  <c r="PDR1" i="2"/>
  <c r="PDR1" i="10" s="1"/>
  <c r="PEE1" i="2"/>
  <c r="PEE1" i="10" s="1"/>
  <c r="PEU1" i="2"/>
  <c r="PEU1" i="10" s="1"/>
  <c r="PFH1" i="2"/>
  <c r="PFH1" i="10" s="1"/>
  <c r="PFV1" i="2"/>
  <c r="PFV1" i="10" s="1"/>
  <c r="PGL1" i="2"/>
  <c r="PGL1" i="10" s="1"/>
  <c r="PGY1" i="2"/>
  <c r="PGY1" i="10" s="1"/>
  <c r="PHL1" i="2"/>
  <c r="PHL1" i="10" s="1"/>
  <c r="PIB1" i="2"/>
  <c r="PIB1" i="10" s="1"/>
  <c r="PIO1" i="2"/>
  <c r="PIO1" i="10" s="1"/>
  <c r="PIY1" i="2"/>
  <c r="PIY1" i="10" s="1"/>
  <c r="PJK1" i="2"/>
  <c r="PJK1" i="10" s="1"/>
  <c r="PJU1" i="2"/>
  <c r="PJU1" i="10" s="1"/>
  <c r="PKE1" i="2"/>
  <c r="PKE1" i="10" s="1"/>
  <c r="PKQ1" i="2"/>
  <c r="PKQ1" i="10" s="1"/>
  <c r="PLA1" i="2"/>
  <c r="PLA1" i="10" s="1"/>
  <c r="PLK1" i="2"/>
  <c r="PLK1" i="10" s="1"/>
  <c r="PLW1" i="2"/>
  <c r="PLW1" i="10" s="1"/>
  <c r="PMG1" i="2"/>
  <c r="PMG1" i="10" s="1"/>
  <c r="PMQ1" i="2"/>
  <c r="PMQ1" i="10" s="1"/>
  <c r="PNC1" i="2"/>
  <c r="PNC1" i="10" s="1"/>
  <c r="PNM1" i="2"/>
  <c r="PNM1" i="10" s="1"/>
  <c r="PNW1" i="2"/>
  <c r="PNW1" i="10" s="1"/>
  <c r="POI1" i="2"/>
  <c r="POI1" i="10" s="1"/>
  <c r="POS1" i="2"/>
  <c r="POS1" i="10" s="1"/>
  <c r="PPC1" i="2"/>
  <c r="PPC1" i="10" s="1"/>
  <c r="PPO1" i="2"/>
  <c r="PPO1" i="10" s="1"/>
  <c r="PPY1" i="2"/>
  <c r="PPY1" i="10" s="1"/>
  <c r="PQI1" i="2"/>
  <c r="PQI1" i="10" s="1"/>
  <c r="PQU1" i="2"/>
  <c r="PQU1" i="10" s="1"/>
  <c r="PRE1" i="2"/>
  <c r="PRE1" i="10" s="1"/>
  <c r="PRO1" i="2"/>
  <c r="PRO1" i="10" s="1"/>
  <c r="PSA1" i="2"/>
  <c r="PSA1" i="10" s="1"/>
  <c r="PSK1" i="2"/>
  <c r="PSK1" i="10" s="1"/>
  <c r="PSU1" i="2"/>
  <c r="PSU1" i="10" s="1"/>
  <c r="PTG1" i="2"/>
  <c r="PTG1" i="10" s="1"/>
  <c r="PTQ1" i="2"/>
  <c r="PTQ1" i="10" s="1"/>
  <c r="PUA1" i="2"/>
  <c r="PUA1" i="10" s="1"/>
  <c r="PUM1" i="2"/>
  <c r="PUM1" i="10" s="1"/>
  <c r="PUW1" i="2"/>
  <c r="PUW1" i="10" s="1"/>
  <c r="PVG1" i="2"/>
  <c r="PVG1" i="10" s="1"/>
  <c r="PVS1" i="2"/>
  <c r="PVS1" i="10" s="1"/>
  <c r="PWC1" i="2"/>
  <c r="PWC1" i="10" s="1"/>
  <c r="PWM1" i="2"/>
  <c r="PWM1" i="10" s="1"/>
  <c r="PWY1" i="2"/>
  <c r="PWY1" i="10" s="1"/>
  <c r="PXI1" i="2"/>
  <c r="PXI1" i="10" s="1"/>
  <c r="PXS1" i="2"/>
  <c r="PXS1" i="10" s="1"/>
  <c r="PYE1" i="2"/>
  <c r="PYE1" i="10" s="1"/>
  <c r="PYO1" i="2"/>
  <c r="PYO1" i="10" s="1"/>
  <c r="PYY1" i="2"/>
  <c r="PYY1" i="10" s="1"/>
  <c r="PZK1" i="2"/>
  <c r="PZK1" i="10" s="1"/>
  <c r="PZU1" i="2"/>
  <c r="PZU1" i="10" s="1"/>
  <c r="QAE1" i="2"/>
  <c r="QAE1" i="10" s="1"/>
  <c r="QAQ1" i="2"/>
  <c r="QAQ1" i="10" s="1"/>
  <c r="QBA1" i="2"/>
  <c r="QBA1" i="10" s="1"/>
  <c r="QBK1" i="2"/>
  <c r="QBK1" i="10" s="1"/>
  <c r="QBW1" i="2"/>
  <c r="QBW1" i="10" s="1"/>
  <c r="QCG1" i="2"/>
  <c r="QCG1" i="10" s="1"/>
  <c r="QCQ1" i="2"/>
  <c r="QCQ1" i="10" s="1"/>
  <c r="QDC1" i="2"/>
  <c r="QDC1" i="10" s="1"/>
  <c r="QDM1" i="2"/>
  <c r="QDM1" i="10" s="1"/>
  <c r="QDW1" i="2"/>
  <c r="QDW1" i="10" s="1"/>
  <c r="QEI1" i="2"/>
  <c r="QEI1" i="10" s="1"/>
  <c r="QES1" i="2"/>
  <c r="QES1" i="10" s="1"/>
  <c r="QFC1" i="2"/>
  <c r="QFC1" i="10" s="1"/>
  <c r="QFO1" i="2"/>
  <c r="QFO1" i="10" s="1"/>
  <c r="QFY1" i="2"/>
  <c r="QFY1" i="10" s="1"/>
  <c r="QGG1" i="2"/>
  <c r="QGG1" i="10" s="1"/>
  <c r="QGO1" i="2"/>
  <c r="QGO1" i="10" s="1"/>
  <c r="QGW1" i="2"/>
  <c r="QGW1" i="10" s="1"/>
  <c r="QHE1" i="2"/>
  <c r="QHE1" i="10" s="1"/>
  <c r="QHM1" i="2"/>
  <c r="QHM1" i="10" s="1"/>
  <c r="QHU1" i="2"/>
  <c r="QHU1" i="10" s="1"/>
  <c r="QIC1" i="2"/>
  <c r="QIC1" i="10" s="1"/>
  <c r="QIK1" i="2"/>
  <c r="QIK1" i="10" s="1"/>
  <c r="QIS1" i="2"/>
  <c r="QIS1" i="10" s="1"/>
  <c r="QJA1" i="2"/>
  <c r="QJA1" i="10" s="1"/>
  <c r="QJI1" i="2"/>
  <c r="QJI1" i="10" s="1"/>
  <c r="QJQ1" i="2"/>
  <c r="QJQ1" i="10" s="1"/>
  <c r="QJY1" i="2"/>
  <c r="QJY1" i="10" s="1"/>
  <c r="QKG1" i="2"/>
  <c r="QKG1" i="10" s="1"/>
  <c r="QKO1" i="2"/>
  <c r="QKO1" i="10" s="1"/>
  <c r="QKW1" i="2"/>
  <c r="QKW1" i="10" s="1"/>
  <c r="QLE1" i="2"/>
  <c r="QLE1" i="10" s="1"/>
  <c r="QLM1" i="2"/>
  <c r="QLM1" i="10" s="1"/>
  <c r="QLU1" i="2"/>
  <c r="QLU1" i="10" s="1"/>
  <c r="QMC1" i="2"/>
  <c r="QMC1" i="10" s="1"/>
  <c r="QMK1" i="2"/>
  <c r="QMK1" i="10" s="1"/>
  <c r="QMS1" i="2"/>
  <c r="QMS1" i="10" s="1"/>
  <c r="QNA1" i="2"/>
  <c r="QNA1" i="10" s="1"/>
  <c r="QNI1" i="2"/>
  <c r="QNI1" i="10" s="1"/>
  <c r="QNQ1" i="2"/>
  <c r="QNQ1" i="10" s="1"/>
  <c r="QNY1" i="2"/>
  <c r="QNY1" i="10" s="1"/>
  <c r="QOG1" i="2"/>
  <c r="QOG1" i="10" s="1"/>
  <c r="QOO1" i="2"/>
  <c r="QOO1" i="10" s="1"/>
  <c r="QOW1" i="2"/>
  <c r="QOW1" i="10" s="1"/>
  <c r="QPE1" i="2"/>
  <c r="QPE1" i="10" s="1"/>
  <c r="QPM1" i="2"/>
  <c r="QPM1" i="10" s="1"/>
  <c r="QPU1" i="2"/>
  <c r="QPU1" i="10" s="1"/>
  <c r="QQC1" i="2"/>
  <c r="QQC1" i="10" s="1"/>
  <c r="QQK1" i="2"/>
  <c r="QQK1" i="10" s="1"/>
  <c r="QQS1" i="2"/>
  <c r="QQS1" i="10" s="1"/>
  <c r="QRA1" i="2"/>
  <c r="QRA1" i="10" s="1"/>
  <c r="QRI1" i="2"/>
  <c r="QRI1" i="10" s="1"/>
  <c r="QRQ1" i="2"/>
  <c r="QRQ1" i="10" s="1"/>
  <c r="QRY1" i="2"/>
  <c r="QRY1" i="10" s="1"/>
  <c r="QSG1" i="2"/>
  <c r="QSG1" i="10" s="1"/>
  <c r="QSO1" i="2"/>
  <c r="QSO1" i="10" s="1"/>
  <c r="QSW1" i="2"/>
  <c r="QSW1" i="10" s="1"/>
  <c r="MFO1" i="2"/>
  <c r="MFO1" i="10" s="1"/>
  <c r="MYF1" i="2"/>
  <c r="MYF1" i="10" s="1"/>
  <c r="NFJ1" i="2"/>
  <c r="NFJ1" i="10" s="1"/>
  <c r="NJD1" i="2"/>
  <c r="NJD1" i="10" s="1"/>
  <c r="NMF1" i="2"/>
  <c r="NMF1" i="10" s="1"/>
  <c r="NPM1" i="2"/>
  <c r="NPM1" i="10" s="1"/>
  <c r="NSJ1" i="2"/>
  <c r="NSJ1" i="10" s="1"/>
  <c r="NUZ1" i="2"/>
  <c r="NUZ1" i="10" s="1"/>
  <c r="NXL1" i="2"/>
  <c r="NXL1" i="10" s="1"/>
  <c r="NZN1" i="2"/>
  <c r="NZN1" i="10" s="1"/>
  <c r="OBW1" i="2"/>
  <c r="OBW1" i="10" s="1"/>
  <c r="ODP1" i="2"/>
  <c r="ODP1" i="10" s="1"/>
  <c r="OFH1" i="2"/>
  <c r="OFH1" i="10" s="1"/>
  <c r="OHB1" i="2"/>
  <c r="OHB1" i="10" s="1"/>
  <c r="OIX1" i="2"/>
  <c r="OIX1" i="10" s="1"/>
  <c r="OKH1" i="2"/>
  <c r="OKH1" i="10" s="1"/>
  <c r="OLV1" i="2"/>
  <c r="OLV1" i="10" s="1"/>
  <c r="ONJ1" i="2"/>
  <c r="ONJ1" i="10" s="1"/>
  <c r="OOR1" i="2"/>
  <c r="OOR1" i="10" s="1"/>
  <c r="OQF1" i="2"/>
  <c r="OQF1" i="10" s="1"/>
  <c r="ORR1" i="2"/>
  <c r="ORR1" i="10" s="1"/>
  <c r="OTC1" i="2"/>
  <c r="OTC1" i="10" s="1"/>
  <c r="OUN1" i="2"/>
  <c r="OUN1" i="10" s="1"/>
  <c r="OWB1" i="2"/>
  <c r="OWB1" i="10" s="1"/>
  <c r="OXD1" i="2"/>
  <c r="OXD1" i="10" s="1"/>
  <c r="OYH1" i="2"/>
  <c r="OYH1" i="10" s="1"/>
  <c r="OZK1" i="2"/>
  <c r="OZK1" i="10" s="1"/>
  <c r="PAL1" i="2"/>
  <c r="PAL1" i="10" s="1"/>
  <c r="PBO1" i="2"/>
  <c r="PBO1" i="10" s="1"/>
  <c r="PCR1" i="2"/>
  <c r="PCR1" i="10" s="1"/>
  <c r="PDS1" i="2"/>
  <c r="PDS1" i="10" s="1"/>
  <c r="PEV1" i="2"/>
  <c r="PEV1" i="10" s="1"/>
  <c r="PFZ1" i="2"/>
  <c r="PFZ1" i="10" s="1"/>
  <c r="PGZ1" i="2"/>
  <c r="PGZ1" i="10" s="1"/>
  <c r="PID1" i="2"/>
  <c r="PID1" i="10" s="1"/>
  <c r="PJB1" i="2"/>
  <c r="PJB1" i="10" s="1"/>
  <c r="PJV1" i="2"/>
  <c r="PJV1" i="10" s="1"/>
  <c r="PKR1" i="2"/>
  <c r="PKR1" i="10" s="1"/>
  <c r="PLN1" i="2"/>
  <c r="PLN1" i="10" s="1"/>
  <c r="PMH1" i="2"/>
  <c r="PMH1" i="10" s="1"/>
  <c r="PND1" i="2"/>
  <c r="PND1" i="10" s="1"/>
  <c r="PNZ1" i="2"/>
  <c r="PNZ1" i="10" s="1"/>
  <c r="POT1" i="2"/>
  <c r="POT1" i="10" s="1"/>
  <c r="PPP1" i="2"/>
  <c r="PPP1" i="10" s="1"/>
  <c r="PQL1" i="2"/>
  <c r="PQL1" i="10" s="1"/>
  <c r="PRF1" i="2"/>
  <c r="PRF1" i="10" s="1"/>
  <c r="PSB1" i="2"/>
  <c r="PSB1" i="10" s="1"/>
  <c r="PSX1" i="2"/>
  <c r="PSX1" i="10" s="1"/>
  <c r="PTR1" i="2"/>
  <c r="PTR1" i="10" s="1"/>
  <c r="PUN1" i="2"/>
  <c r="PUN1" i="10" s="1"/>
  <c r="PVJ1" i="2"/>
  <c r="PVJ1" i="10" s="1"/>
  <c r="PWD1" i="2"/>
  <c r="PWD1" i="10" s="1"/>
  <c r="PWZ1" i="2"/>
  <c r="PWZ1" i="10" s="1"/>
  <c r="PXV1" i="2"/>
  <c r="PXV1" i="10" s="1"/>
  <c r="PYP1" i="2"/>
  <c r="PYP1" i="10" s="1"/>
  <c r="PZL1" i="2"/>
  <c r="PZL1" i="10" s="1"/>
  <c r="QAH1" i="2"/>
  <c r="QAH1" i="10" s="1"/>
  <c r="QBB1" i="2"/>
  <c r="QBB1" i="10" s="1"/>
  <c r="QBX1" i="2"/>
  <c r="QBX1" i="10" s="1"/>
  <c r="QCT1" i="2"/>
  <c r="QCT1" i="10" s="1"/>
  <c r="QDN1" i="2"/>
  <c r="QDN1" i="10" s="1"/>
  <c r="QEJ1" i="2"/>
  <c r="QEJ1" i="10" s="1"/>
  <c r="QFF1" i="2"/>
  <c r="QFF1" i="10" s="1"/>
  <c r="QFZ1" i="2"/>
  <c r="QFZ1" i="10" s="1"/>
  <c r="QGP1" i="2"/>
  <c r="QGP1" i="10" s="1"/>
  <c r="QHF1" i="2"/>
  <c r="QHF1" i="10" s="1"/>
  <c r="QHV1" i="2"/>
  <c r="QHV1" i="10" s="1"/>
  <c r="QIL1" i="2"/>
  <c r="QIL1" i="10" s="1"/>
  <c r="QJB1" i="2"/>
  <c r="QJB1" i="10" s="1"/>
  <c r="QJR1" i="2"/>
  <c r="QJR1" i="10" s="1"/>
  <c r="QKH1" i="2"/>
  <c r="QKH1" i="10" s="1"/>
  <c r="QKX1" i="2"/>
  <c r="QKX1" i="10" s="1"/>
  <c r="QLN1" i="2"/>
  <c r="QLN1" i="10" s="1"/>
  <c r="QMD1" i="2"/>
  <c r="QMD1" i="10" s="1"/>
  <c r="QMT1" i="2"/>
  <c r="QMT1" i="10" s="1"/>
  <c r="QNJ1" i="2"/>
  <c r="QNJ1" i="10" s="1"/>
  <c r="QNZ1" i="2"/>
  <c r="QNZ1" i="10" s="1"/>
  <c r="QOP1" i="2"/>
  <c r="QOP1" i="10" s="1"/>
  <c r="QPF1" i="2"/>
  <c r="QPF1" i="10" s="1"/>
  <c r="QPV1" i="2"/>
  <c r="QPV1" i="10" s="1"/>
  <c r="QQL1" i="2"/>
  <c r="QQL1" i="10" s="1"/>
  <c r="QRB1" i="2"/>
  <c r="QRB1" i="10" s="1"/>
  <c r="QRR1" i="2"/>
  <c r="QRR1" i="10" s="1"/>
  <c r="QSH1" i="2"/>
  <c r="QSH1" i="10" s="1"/>
  <c r="QSX1" i="2"/>
  <c r="QSX1" i="10" s="1"/>
  <c r="QTI1" i="2"/>
  <c r="QTI1" i="10" s="1"/>
  <c r="QTQ1" i="2"/>
  <c r="QTQ1" i="10" s="1"/>
  <c r="QTY1" i="2"/>
  <c r="QTY1" i="10" s="1"/>
  <c r="QUG1" i="2"/>
  <c r="QUG1" i="10" s="1"/>
  <c r="QUO1" i="2"/>
  <c r="QUO1" i="10" s="1"/>
  <c r="QUW1" i="2"/>
  <c r="QUW1" i="10" s="1"/>
  <c r="QVE1" i="2"/>
  <c r="QVE1" i="10" s="1"/>
  <c r="QVM1" i="2"/>
  <c r="QVM1" i="10" s="1"/>
  <c r="QVU1" i="2"/>
  <c r="QVU1" i="10" s="1"/>
  <c r="QWC1" i="2"/>
  <c r="QWC1" i="10" s="1"/>
  <c r="QWK1" i="2"/>
  <c r="QWK1" i="10" s="1"/>
  <c r="QWS1" i="2"/>
  <c r="QWS1" i="10" s="1"/>
  <c r="QXA1" i="2"/>
  <c r="QXA1" i="10" s="1"/>
  <c r="QXI1" i="2"/>
  <c r="QXI1" i="10" s="1"/>
  <c r="QXQ1" i="2"/>
  <c r="QXQ1" i="10" s="1"/>
  <c r="QXY1" i="2"/>
  <c r="QXY1" i="10" s="1"/>
  <c r="QYG1" i="2"/>
  <c r="QYG1" i="10" s="1"/>
  <c r="QYO1" i="2"/>
  <c r="QYO1" i="10" s="1"/>
  <c r="QYW1" i="2"/>
  <c r="QYW1" i="10" s="1"/>
  <c r="QZE1" i="2"/>
  <c r="QZE1" i="10" s="1"/>
  <c r="QZM1" i="2"/>
  <c r="QZM1" i="10" s="1"/>
  <c r="QZU1" i="2"/>
  <c r="QZU1" i="10" s="1"/>
  <c r="RAC1" i="2"/>
  <c r="RAC1" i="10" s="1"/>
  <c r="RAK1" i="2"/>
  <c r="RAK1" i="10" s="1"/>
  <c r="RAS1" i="2"/>
  <c r="RAS1" i="10" s="1"/>
  <c r="RBA1" i="2"/>
  <c r="RBA1" i="10" s="1"/>
  <c r="RBI1" i="2"/>
  <c r="RBI1" i="10" s="1"/>
  <c r="RBQ1" i="2"/>
  <c r="RBQ1" i="10" s="1"/>
  <c r="RBY1" i="2"/>
  <c r="RBY1" i="10" s="1"/>
  <c r="RCG1" i="2"/>
  <c r="RCG1" i="10" s="1"/>
  <c r="RCO1" i="2"/>
  <c r="RCO1" i="10" s="1"/>
  <c r="RCW1" i="2"/>
  <c r="RCW1" i="10" s="1"/>
  <c r="RDE1" i="2"/>
  <c r="RDE1" i="10" s="1"/>
  <c r="RDM1" i="2"/>
  <c r="RDM1" i="10" s="1"/>
  <c r="RDU1" i="2"/>
  <c r="RDU1" i="10" s="1"/>
  <c r="REC1" i="2"/>
  <c r="REC1" i="10" s="1"/>
  <c r="REK1" i="2"/>
  <c r="REK1" i="10" s="1"/>
  <c r="RES1" i="2"/>
  <c r="RES1" i="10" s="1"/>
  <c r="RFA1" i="2"/>
  <c r="RFA1" i="10" s="1"/>
  <c r="RFI1" i="2"/>
  <c r="RFI1" i="10" s="1"/>
  <c r="RFQ1" i="2"/>
  <c r="RFQ1" i="10" s="1"/>
  <c r="RFY1" i="2"/>
  <c r="RFY1" i="10" s="1"/>
  <c r="RGG1" i="2"/>
  <c r="RGG1" i="10" s="1"/>
  <c r="RGO1" i="2"/>
  <c r="RGO1" i="10" s="1"/>
  <c r="RGW1" i="2"/>
  <c r="RGW1" i="10" s="1"/>
  <c r="RHE1" i="2"/>
  <c r="RHE1" i="10" s="1"/>
  <c r="RHM1" i="2"/>
  <c r="RHM1" i="10" s="1"/>
  <c r="RHU1" i="2"/>
  <c r="RHU1" i="10" s="1"/>
  <c r="RIC1" i="2"/>
  <c r="RIC1" i="10" s="1"/>
  <c r="RIK1" i="2"/>
  <c r="RIK1" i="10" s="1"/>
  <c r="RIS1" i="2"/>
  <c r="RIS1" i="10" s="1"/>
  <c r="RJA1" i="2"/>
  <c r="RJA1" i="10" s="1"/>
  <c r="RJI1" i="2"/>
  <c r="RJI1" i="10" s="1"/>
  <c r="RJQ1" i="2"/>
  <c r="RJQ1" i="10" s="1"/>
  <c r="RJY1" i="2"/>
  <c r="RJY1" i="10" s="1"/>
  <c r="RKG1" i="2"/>
  <c r="RKG1" i="10" s="1"/>
  <c r="RKO1" i="2"/>
  <c r="RKO1" i="10" s="1"/>
  <c r="RKW1" i="2"/>
  <c r="RKW1" i="10" s="1"/>
  <c r="RLE1" i="2"/>
  <c r="RLE1" i="10" s="1"/>
  <c r="RLM1" i="2"/>
  <c r="RLM1" i="10" s="1"/>
  <c r="RLU1" i="2"/>
  <c r="RLU1" i="10" s="1"/>
  <c r="RMC1" i="2"/>
  <c r="RMC1" i="10" s="1"/>
  <c r="RMK1" i="2"/>
  <c r="RMK1" i="10" s="1"/>
  <c r="RMS1" i="2"/>
  <c r="RMS1" i="10" s="1"/>
  <c r="RNA1" i="2"/>
  <c r="RNA1" i="10" s="1"/>
  <c r="RNI1" i="2"/>
  <c r="RNI1" i="10" s="1"/>
  <c r="RNQ1" i="2"/>
  <c r="RNQ1" i="10" s="1"/>
  <c r="RNY1" i="2"/>
  <c r="RNY1" i="10" s="1"/>
  <c r="ROG1" i="2"/>
  <c r="ROG1" i="10" s="1"/>
  <c r="ROO1" i="2"/>
  <c r="ROO1" i="10" s="1"/>
  <c r="ROW1" i="2"/>
  <c r="ROW1" i="10" s="1"/>
  <c r="RPE1" i="2"/>
  <c r="RPE1" i="10" s="1"/>
  <c r="RPM1" i="2"/>
  <c r="RPM1" i="10" s="1"/>
  <c r="RPU1" i="2"/>
  <c r="RPU1" i="10" s="1"/>
  <c r="RQC1" i="2"/>
  <c r="RQC1" i="10" s="1"/>
  <c r="RQK1" i="2"/>
  <c r="RQK1" i="10" s="1"/>
  <c r="RQS1" i="2"/>
  <c r="RQS1" i="10" s="1"/>
  <c r="RRA1" i="2"/>
  <c r="RRA1" i="10" s="1"/>
  <c r="RRI1" i="2"/>
  <c r="RRI1" i="10" s="1"/>
  <c r="RRQ1" i="2"/>
  <c r="RRQ1" i="10" s="1"/>
  <c r="RRY1" i="2"/>
  <c r="RRY1" i="10" s="1"/>
  <c r="RSG1" i="2"/>
  <c r="RSG1" i="10" s="1"/>
  <c r="RSO1" i="2"/>
  <c r="RSO1" i="10" s="1"/>
  <c r="RSW1" i="2"/>
  <c r="RSW1" i="10" s="1"/>
  <c r="RTE1" i="2"/>
  <c r="RTE1" i="10" s="1"/>
  <c r="MGB1" i="2"/>
  <c r="MGB1" i="10" s="1"/>
  <c r="MYG1" i="2"/>
  <c r="MYG1" i="10" s="1"/>
  <c r="NFM1" i="2"/>
  <c r="NFM1" i="10" s="1"/>
  <c r="NJE1" i="2"/>
  <c r="NJE1" i="10" s="1"/>
  <c r="NMH1" i="2"/>
  <c r="NMH1" i="10" s="1"/>
  <c r="NPP1" i="2"/>
  <c r="NPP1" i="10" s="1"/>
  <c r="NSK1" i="2"/>
  <c r="NSK1" i="10" s="1"/>
  <c r="NVA1" i="2"/>
  <c r="NVA1" i="10" s="1"/>
  <c r="NXM1" i="2"/>
  <c r="NXM1" i="10" s="1"/>
  <c r="NZP1" i="2"/>
  <c r="NZP1" i="10" s="1"/>
  <c r="OBX1" i="2"/>
  <c r="OBX1" i="10" s="1"/>
  <c r="ODR1" i="2"/>
  <c r="ODR1" i="10" s="1"/>
  <c r="OFK1" i="2"/>
  <c r="OFK1" i="10" s="1"/>
  <c r="OHC1" i="2"/>
  <c r="OHC1" i="10" s="1"/>
  <c r="OIY1" i="2"/>
  <c r="OIY1" i="10" s="1"/>
  <c r="OKI1" i="2"/>
  <c r="OKI1" i="10" s="1"/>
  <c r="OLW1" i="2"/>
  <c r="OLW1" i="10" s="1"/>
  <c r="ONK1" i="2"/>
  <c r="ONK1" i="10" s="1"/>
  <c r="OOT1" i="2"/>
  <c r="OOT1" i="10" s="1"/>
  <c r="OQH1" i="2"/>
  <c r="OQH1" i="10" s="1"/>
  <c r="ORS1" i="2"/>
  <c r="ORS1" i="10" s="1"/>
  <c r="OTD1" i="2"/>
  <c r="OTD1" i="10" s="1"/>
  <c r="OUP1" i="2"/>
  <c r="OUP1" i="10" s="1"/>
  <c r="OWD1" i="2"/>
  <c r="OWD1" i="10" s="1"/>
  <c r="OXF1" i="2"/>
  <c r="OXF1" i="10" s="1"/>
  <c r="OYI1" i="2"/>
  <c r="OYI1" i="10" s="1"/>
  <c r="OZL1" i="2"/>
  <c r="OZL1" i="10" s="1"/>
  <c r="PAM1" i="2"/>
  <c r="PAM1" i="10" s="1"/>
  <c r="PBP1" i="2"/>
  <c r="PBP1" i="10" s="1"/>
  <c r="PCT1" i="2"/>
  <c r="PCT1" i="10" s="1"/>
  <c r="PDT1" i="2"/>
  <c r="PDT1" i="10" s="1"/>
  <c r="PEX1" i="2"/>
  <c r="PEX1" i="10" s="1"/>
  <c r="PGA1" i="2"/>
  <c r="PGA1" i="10" s="1"/>
  <c r="PHB1" i="2"/>
  <c r="PHB1" i="10" s="1"/>
  <c r="PIE1" i="2"/>
  <c r="PIE1" i="10" s="1"/>
  <c r="PJC1" i="2"/>
  <c r="PJC1" i="10" s="1"/>
  <c r="PJW1" i="2"/>
  <c r="PJW1" i="10" s="1"/>
  <c r="PKS1" i="2"/>
  <c r="PKS1" i="10" s="1"/>
  <c r="PLO1" i="2"/>
  <c r="PLO1" i="10" s="1"/>
  <c r="PMI1" i="2"/>
  <c r="PMI1" i="10" s="1"/>
  <c r="PNE1" i="2"/>
  <c r="PNE1" i="10" s="1"/>
  <c r="POA1" i="2"/>
  <c r="POA1" i="10" s="1"/>
  <c r="POU1" i="2"/>
  <c r="POU1" i="10" s="1"/>
  <c r="PPQ1" i="2"/>
  <c r="PPQ1" i="10" s="1"/>
  <c r="PQM1" i="2"/>
  <c r="PQM1" i="10" s="1"/>
  <c r="PRG1" i="2"/>
  <c r="PRG1" i="10" s="1"/>
  <c r="PSC1" i="2"/>
  <c r="PSC1" i="10" s="1"/>
  <c r="PSY1" i="2"/>
  <c r="PSY1" i="10" s="1"/>
  <c r="PTS1" i="2"/>
  <c r="PTS1" i="10" s="1"/>
  <c r="PUO1" i="2"/>
  <c r="PUO1" i="10" s="1"/>
  <c r="PVK1" i="2"/>
  <c r="PVK1" i="10" s="1"/>
  <c r="PWE1" i="2"/>
  <c r="PWE1" i="10" s="1"/>
  <c r="PXA1" i="2"/>
  <c r="PXA1" i="10" s="1"/>
  <c r="PXW1" i="2"/>
  <c r="PXW1" i="10" s="1"/>
  <c r="PYQ1" i="2"/>
  <c r="PYQ1" i="10" s="1"/>
  <c r="PZM1" i="2"/>
  <c r="PZM1" i="10" s="1"/>
  <c r="QAI1" i="2"/>
  <c r="QAI1" i="10" s="1"/>
  <c r="QBC1" i="2"/>
  <c r="QBC1" i="10" s="1"/>
  <c r="QBY1" i="2"/>
  <c r="QBY1" i="10" s="1"/>
  <c r="QCU1" i="2"/>
  <c r="QCU1" i="10" s="1"/>
  <c r="QDO1" i="2"/>
  <c r="QDO1" i="10" s="1"/>
  <c r="QEK1" i="2"/>
  <c r="QEK1" i="10" s="1"/>
  <c r="QFG1" i="2"/>
  <c r="QFG1" i="10" s="1"/>
  <c r="QGA1" i="2"/>
  <c r="QGA1" i="10" s="1"/>
  <c r="QGQ1" i="2"/>
  <c r="QGQ1" i="10" s="1"/>
  <c r="QHG1" i="2"/>
  <c r="QHG1" i="10" s="1"/>
  <c r="QHW1" i="2"/>
  <c r="QHW1" i="10" s="1"/>
  <c r="QIM1" i="2"/>
  <c r="QIM1" i="10" s="1"/>
  <c r="QJC1" i="2"/>
  <c r="QJC1" i="10" s="1"/>
  <c r="QJS1" i="2"/>
  <c r="QJS1" i="10" s="1"/>
  <c r="QKI1" i="2"/>
  <c r="QKI1" i="10" s="1"/>
  <c r="QKY1" i="2"/>
  <c r="QKY1" i="10" s="1"/>
  <c r="QLO1" i="2"/>
  <c r="QLO1" i="10" s="1"/>
  <c r="QME1" i="2"/>
  <c r="QME1" i="10" s="1"/>
  <c r="QMU1" i="2"/>
  <c r="QMU1" i="10" s="1"/>
  <c r="QNK1" i="2"/>
  <c r="QNK1" i="10" s="1"/>
  <c r="QOA1" i="2"/>
  <c r="QOA1" i="10" s="1"/>
  <c r="QOQ1" i="2"/>
  <c r="QOQ1" i="10" s="1"/>
  <c r="QPG1" i="2"/>
  <c r="QPG1" i="10" s="1"/>
  <c r="QPW1" i="2"/>
  <c r="QPW1" i="10" s="1"/>
  <c r="QQM1" i="2"/>
  <c r="QQM1" i="10" s="1"/>
  <c r="QRC1" i="2"/>
  <c r="QRC1" i="10" s="1"/>
  <c r="QRS1" i="2"/>
  <c r="QRS1" i="10" s="1"/>
  <c r="QSI1" i="2"/>
  <c r="QSI1" i="10" s="1"/>
  <c r="QSY1" i="2"/>
  <c r="QSY1" i="10" s="1"/>
  <c r="QTJ1" i="2"/>
  <c r="QTJ1" i="10" s="1"/>
  <c r="QTR1" i="2"/>
  <c r="QTR1" i="10" s="1"/>
  <c r="QTZ1" i="2"/>
  <c r="QTZ1" i="10" s="1"/>
  <c r="QUH1" i="2"/>
  <c r="QUH1" i="10" s="1"/>
  <c r="QUP1" i="2"/>
  <c r="QUP1" i="10" s="1"/>
  <c r="QUX1" i="2"/>
  <c r="QUX1" i="10" s="1"/>
  <c r="QVF1" i="2"/>
  <c r="QVF1" i="10" s="1"/>
  <c r="QVN1" i="2"/>
  <c r="QVN1" i="10" s="1"/>
  <c r="QVV1" i="2"/>
  <c r="QVV1" i="10" s="1"/>
  <c r="QWD1" i="2"/>
  <c r="QWD1" i="10" s="1"/>
  <c r="QWL1" i="2"/>
  <c r="QWL1" i="10" s="1"/>
  <c r="QWT1" i="2"/>
  <c r="QWT1" i="10" s="1"/>
  <c r="QXB1" i="2"/>
  <c r="QXB1" i="10" s="1"/>
  <c r="QXJ1" i="2"/>
  <c r="QXJ1" i="10" s="1"/>
  <c r="QXR1" i="2"/>
  <c r="QXR1" i="10" s="1"/>
  <c r="QXZ1" i="2"/>
  <c r="QXZ1" i="10" s="1"/>
  <c r="QYH1" i="2"/>
  <c r="QYH1" i="10" s="1"/>
  <c r="QYP1" i="2"/>
  <c r="QYP1" i="10" s="1"/>
  <c r="QYX1" i="2"/>
  <c r="QYX1" i="10" s="1"/>
  <c r="QZF1" i="2"/>
  <c r="QZF1" i="10" s="1"/>
  <c r="QZN1" i="2"/>
  <c r="QZN1" i="10" s="1"/>
  <c r="QZV1" i="2"/>
  <c r="QZV1" i="10" s="1"/>
  <c r="RAD1" i="2"/>
  <c r="RAD1" i="10" s="1"/>
  <c r="RAL1" i="2"/>
  <c r="RAL1" i="10" s="1"/>
  <c r="RAT1" i="2"/>
  <c r="RAT1" i="10" s="1"/>
  <c r="RBB1" i="2"/>
  <c r="RBB1" i="10" s="1"/>
  <c r="RBJ1" i="2"/>
  <c r="RBJ1" i="10" s="1"/>
  <c r="RBR1" i="2"/>
  <c r="RBR1" i="10" s="1"/>
  <c r="RBZ1" i="2"/>
  <c r="RBZ1" i="10" s="1"/>
  <c r="RCH1" i="2"/>
  <c r="RCH1" i="10" s="1"/>
  <c r="RCP1" i="2"/>
  <c r="RCP1" i="10" s="1"/>
  <c r="RCX1" i="2"/>
  <c r="RCX1" i="10" s="1"/>
  <c r="RDF1" i="2"/>
  <c r="RDF1" i="10" s="1"/>
  <c r="RDN1" i="2"/>
  <c r="RDN1" i="10" s="1"/>
  <c r="RDV1" i="2"/>
  <c r="RDV1" i="10" s="1"/>
  <c r="RED1" i="2"/>
  <c r="RED1" i="10" s="1"/>
  <c r="REL1" i="2"/>
  <c r="REL1" i="10" s="1"/>
  <c r="RET1" i="2"/>
  <c r="RET1" i="10" s="1"/>
  <c r="RFB1" i="2"/>
  <c r="RFB1" i="10" s="1"/>
  <c r="RFJ1" i="2"/>
  <c r="RFJ1" i="10" s="1"/>
  <c r="RFR1" i="2"/>
  <c r="RFR1" i="10" s="1"/>
  <c r="RFZ1" i="2"/>
  <c r="RFZ1" i="10" s="1"/>
  <c r="RGH1" i="2"/>
  <c r="RGH1" i="10" s="1"/>
  <c r="RGP1" i="2"/>
  <c r="RGP1" i="10" s="1"/>
  <c r="RGX1" i="2"/>
  <c r="RGX1" i="10" s="1"/>
  <c r="RHF1" i="2"/>
  <c r="RHF1" i="10" s="1"/>
  <c r="RHN1" i="2"/>
  <c r="RHN1" i="10" s="1"/>
  <c r="RHV1" i="2"/>
  <c r="RHV1" i="10" s="1"/>
  <c r="RID1" i="2"/>
  <c r="RID1" i="10" s="1"/>
  <c r="RIL1" i="2"/>
  <c r="RIL1" i="10" s="1"/>
  <c r="RIT1" i="2"/>
  <c r="RIT1" i="10" s="1"/>
  <c r="RJB1" i="2"/>
  <c r="RJB1" i="10" s="1"/>
  <c r="RJJ1" i="2"/>
  <c r="RJJ1" i="10" s="1"/>
  <c r="RJR1" i="2"/>
  <c r="RJR1" i="10" s="1"/>
  <c r="RJZ1" i="2"/>
  <c r="RJZ1" i="10" s="1"/>
  <c r="RKH1" i="2"/>
  <c r="RKH1" i="10" s="1"/>
  <c r="RKP1" i="2"/>
  <c r="RKP1" i="10" s="1"/>
  <c r="RKX1" i="2"/>
  <c r="RKX1" i="10" s="1"/>
  <c r="RLF1" i="2"/>
  <c r="RLF1" i="10" s="1"/>
  <c r="RLN1" i="2"/>
  <c r="RLN1" i="10" s="1"/>
  <c r="RLV1" i="2"/>
  <c r="RLV1" i="10" s="1"/>
  <c r="RMD1" i="2"/>
  <c r="RMD1" i="10" s="1"/>
  <c r="RML1" i="2"/>
  <c r="RML1" i="10" s="1"/>
  <c r="RMT1" i="2"/>
  <c r="RMT1" i="10" s="1"/>
  <c r="RNB1" i="2"/>
  <c r="RNB1" i="10" s="1"/>
  <c r="RNJ1" i="2"/>
  <c r="RNJ1" i="10" s="1"/>
  <c r="RNR1" i="2"/>
  <c r="RNR1" i="10" s="1"/>
  <c r="RNZ1" i="2"/>
  <c r="RNZ1" i="10" s="1"/>
  <c r="ROH1" i="2"/>
  <c r="ROH1" i="10" s="1"/>
  <c r="ROP1" i="2"/>
  <c r="ROP1" i="10" s="1"/>
  <c r="ROX1" i="2"/>
  <c r="ROX1" i="10" s="1"/>
  <c r="RPF1" i="2"/>
  <c r="RPF1" i="10" s="1"/>
  <c r="RPN1" i="2"/>
  <c r="RPN1" i="10" s="1"/>
  <c r="RPV1" i="2"/>
  <c r="RPV1" i="10" s="1"/>
  <c r="RQD1" i="2"/>
  <c r="RQD1" i="10" s="1"/>
  <c r="RQL1" i="2"/>
  <c r="RQL1" i="10" s="1"/>
  <c r="RQT1" i="2"/>
  <c r="RQT1" i="10" s="1"/>
  <c r="RRB1" i="2"/>
  <c r="RRB1" i="10" s="1"/>
  <c r="RRJ1" i="2"/>
  <c r="RRJ1" i="10" s="1"/>
  <c r="RRR1" i="2"/>
  <c r="RRR1" i="10" s="1"/>
  <c r="RRZ1" i="2"/>
  <c r="RRZ1" i="10" s="1"/>
  <c r="RSH1" i="2"/>
  <c r="RSH1" i="10" s="1"/>
  <c r="RSP1" i="2"/>
  <c r="RSP1" i="10" s="1"/>
  <c r="RSX1" i="2"/>
  <c r="RSX1" i="10" s="1"/>
  <c r="RTF1" i="2"/>
  <c r="RTF1" i="10" s="1"/>
  <c r="LMU1" i="2"/>
  <c r="LMU1" i="10" s="1"/>
  <c r="MQZ1" i="2"/>
  <c r="MQZ1" i="10" s="1"/>
  <c r="NCT1" i="2"/>
  <c r="NCT1" i="10" s="1"/>
  <c r="NHJ1" i="2"/>
  <c r="NHJ1" i="10" s="1"/>
  <c r="NKV1" i="2"/>
  <c r="NKV1" i="10" s="1"/>
  <c r="NNT1" i="2"/>
  <c r="NNT1" i="10" s="1"/>
  <c r="NRA1" i="2"/>
  <c r="NRA1" i="10" s="1"/>
  <c r="NTU1" i="2"/>
  <c r="NTU1" i="10" s="1"/>
  <c r="NWC1" i="2"/>
  <c r="NWC1" i="10" s="1"/>
  <c r="NYJ1" i="2"/>
  <c r="NYJ1" i="10" s="1"/>
  <c r="OAV1" i="2"/>
  <c r="OAV1" i="10" s="1"/>
  <c r="OCQ1" i="2"/>
  <c r="OCQ1" i="10" s="1"/>
  <c r="OEM1" i="2"/>
  <c r="OEM1" i="10" s="1"/>
  <c r="OGI1" i="2"/>
  <c r="OGI1" i="10" s="1"/>
  <c r="OHX1" i="2"/>
  <c r="OHX1" i="10" s="1"/>
  <c r="OJR1" i="2"/>
  <c r="OJR1" i="10" s="1"/>
  <c r="OLC1" i="2"/>
  <c r="OLC1" i="10" s="1"/>
  <c r="OMN1" i="2"/>
  <c r="OMN1" i="10" s="1"/>
  <c r="ONZ1" i="2"/>
  <c r="ONZ1" i="10" s="1"/>
  <c r="OPN1" i="2"/>
  <c r="OPN1" i="10" s="1"/>
  <c r="OQV1" i="2"/>
  <c r="OQV1" i="10" s="1"/>
  <c r="OSJ1" i="2"/>
  <c r="OSJ1" i="10" s="1"/>
  <c r="OTX1" i="2"/>
  <c r="OTX1" i="10" s="1"/>
  <c r="OVG1" i="2"/>
  <c r="OVG1" i="10" s="1"/>
  <c r="OWQ1" i="2"/>
  <c r="OWQ1" i="10" s="1"/>
  <c r="OXT1" i="2"/>
  <c r="OXT1" i="10" s="1"/>
  <c r="OYU1" i="2"/>
  <c r="OYU1" i="10" s="1"/>
  <c r="OZX1" i="2"/>
  <c r="OZX1" i="10" s="1"/>
  <c r="PBB1" i="2"/>
  <c r="PBB1" i="10" s="1"/>
  <c r="PCB1" i="2"/>
  <c r="PCB1" i="10" s="1"/>
  <c r="PDF1" i="2"/>
  <c r="PDF1" i="10" s="1"/>
  <c r="PEI1" i="2"/>
  <c r="PEI1" i="10" s="1"/>
  <c r="PFJ1" i="2"/>
  <c r="PFJ1" i="10" s="1"/>
  <c r="PGM1" i="2"/>
  <c r="PGM1" i="10" s="1"/>
  <c r="PHP1" i="2"/>
  <c r="PHP1" i="10" s="1"/>
  <c r="PIP1" i="2"/>
  <c r="PIP1" i="10" s="1"/>
  <c r="PJL1" i="2"/>
  <c r="PJL1" i="10" s="1"/>
  <c r="PKH1" i="2"/>
  <c r="PKH1" i="10" s="1"/>
  <c r="PLB1" i="2"/>
  <c r="PLB1" i="10" s="1"/>
  <c r="PLX1" i="2"/>
  <c r="PLX1" i="10" s="1"/>
  <c r="PMT1" i="2"/>
  <c r="PMT1" i="10" s="1"/>
  <c r="PNN1" i="2"/>
  <c r="PNN1" i="10" s="1"/>
  <c r="POJ1" i="2"/>
  <c r="POJ1" i="10" s="1"/>
  <c r="PPF1" i="2"/>
  <c r="PPF1" i="10" s="1"/>
  <c r="PPZ1" i="2"/>
  <c r="PPZ1" i="10" s="1"/>
  <c r="PQV1" i="2"/>
  <c r="PQV1" i="10" s="1"/>
  <c r="PRR1" i="2"/>
  <c r="PRR1" i="10" s="1"/>
  <c r="PSL1" i="2"/>
  <c r="PSL1" i="10" s="1"/>
  <c r="PTH1" i="2"/>
  <c r="PTH1" i="10" s="1"/>
  <c r="PUD1" i="2"/>
  <c r="PUD1" i="10" s="1"/>
  <c r="PUX1" i="2"/>
  <c r="PUX1" i="10" s="1"/>
  <c r="PVT1" i="2"/>
  <c r="PVT1" i="10" s="1"/>
  <c r="PWP1" i="2"/>
  <c r="PWP1" i="10" s="1"/>
  <c r="PXJ1" i="2"/>
  <c r="PXJ1" i="10" s="1"/>
  <c r="PYF1" i="2"/>
  <c r="PYF1" i="10" s="1"/>
  <c r="PZB1" i="2"/>
  <c r="PZB1" i="10" s="1"/>
  <c r="PZV1" i="2"/>
  <c r="PZV1" i="10" s="1"/>
  <c r="QAR1" i="2"/>
  <c r="QAR1" i="10" s="1"/>
  <c r="QBN1" i="2"/>
  <c r="QBN1" i="10" s="1"/>
  <c r="QCH1" i="2"/>
  <c r="QCH1" i="10" s="1"/>
  <c r="QDD1" i="2"/>
  <c r="QDD1" i="10" s="1"/>
  <c r="QDZ1" i="2"/>
  <c r="QDZ1" i="10" s="1"/>
  <c r="QET1" i="2"/>
  <c r="QET1" i="10" s="1"/>
  <c r="QFP1" i="2"/>
  <c r="QFP1" i="10" s="1"/>
  <c r="QGH1" i="2"/>
  <c r="QGH1" i="10" s="1"/>
  <c r="QGX1" i="2"/>
  <c r="QGX1" i="10" s="1"/>
  <c r="QHN1" i="2"/>
  <c r="QHN1" i="10" s="1"/>
  <c r="QID1" i="2"/>
  <c r="QID1" i="10" s="1"/>
  <c r="QIT1" i="2"/>
  <c r="QIT1" i="10" s="1"/>
  <c r="QJJ1" i="2"/>
  <c r="QJJ1" i="10" s="1"/>
  <c r="QJZ1" i="2"/>
  <c r="QJZ1" i="10" s="1"/>
  <c r="QKP1" i="2"/>
  <c r="QKP1" i="10" s="1"/>
  <c r="QLF1" i="2"/>
  <c r="QLF1" i="10" s="1"/>
  <c r="QLV1" i="2"/>
  <c r="QLV1" i="10" s="1"/>
  <c r="QML1" i="2"/>
  <c r="QML1" i="10" s="1"/>
  <c r="QNB1" i="2"/>
  <c r="QNB1" i="10" s="1"/>
  <c r="QNR1" i="2"/>
  <c r="QNR1" i="10" s="1"/>
  <c r="QOH1" i="2"/>
  <c r="QOH1" i="10" s="1"/>
  <c r="QOX1" i="2"/>
  <c r="QOX1" i="10" s="1"/>
  <c r="QPN1" i="2"/>
  <c r="QPN1" i="10" s="1"/>
  <c r="QQD1" i="2"/>
  <c r="QQD1" i="10" s="1"/>
  <c r="QQT1" i="2"/>
  <c r="QQT1" i="10" s="1"/>
  <c r="QRJ1" i="2"/>
  <c r="QRJ1" i="10" s="1"/>
  <c r="QRZ1" i="2"/>
  <c r="QRZ1" i="10" s="1"/>
  <c r="QSP1" i="2"/>
  <c r="QSP1" i="10" s="1"/>
  <c r="QTE1" i="2"/>
  <c r="QTE1" i="10" s="1"/>
  <c r="QTM1" i="2"/>
  <c r="QTM1" i="10" s="1"/>
  <c r="QTU1" i="2"/>
  <c r="QTU1" i="10" s="1"/>
  <c r="QUC1" i="2"/>
  <c r="QUC1" i="10" s="1"/>
  <c r="QUK1" i="2"/>
  <c r="QUK1" i="10" s="1"/>
  <c r="QUS1" i="2"/>
  <c r="QUS1" i="10" s="1"/>
  <c r="QVA1" i="2"/>
  <c r="QVA1" i="10" s="1"/>
  <c r="QVI1" i="2"/>
  <c r="QVI1" i="10" s="1"/>
  <c r="QVQ1" i="2"/>
  <c r="QVQ1" i="10" s="1"/>
  <c r="QVY1" i="2"/>
  <c r="QVY1" i="10" s="1"/>
  <c r="QWG1" i="2"/>
  <c r="QWG1" i="10" s="1"/>
  <c r="QWO1" i="2"/>
  <c r="QWO1" i="10" s="1"/>
  <c r="QWW1" i="2"/>
  <c r="QWW1" i="10" s="1"/>
  <c r="QXE1" i="2"/>
  <c r="QXE1" i="10" s="1"/>
  <c r="QXM1" i="2"/>
  <c r="QXM1" i="10" s="1"/>
  <c r="QXU1" i="2"/>
  <c r="QXU1" i="10" s="1"/>
  <c r="QYC1" i="2"/>
  <c r="QYC1" i="10" s="1"/>
  <c r="QYK1" i="2"/>
  <c r="QYK1" i="10" s="1"/>
  <c r="QYS1" i="2"/>
  <c r="QYS1" i="10" s="1"/>
  <c r="QZA1" i="2"/>
  <c r="QZA1" i="10" s="1"/>
  <c r="QZI1" i="2"/>
  <c r="QZI1" i="10" s="1"/>
  <c r="QZQ1" i="2"/>
  <c r="QZQ1" i="10" s="1"/>
  <c r="QZY1" i="2"/>
  <c r="QZY1" i="10" s="1"/>
  <c r="RAG1" i="2"/>
  <c r="RAG1" i="10" s="1"/>
  <c r="RAO1" i="2"/>
  <c r="RAO1" i="10" s="1"/>
  <c r="RAW1" i="2"/>
  <c r="RAW1" i="10" s="1"/>
  <c r="RBE1" i="2"/>
  <c r="RBE1" i="10" s="1"/>
  <c r="RBM1" i="2"/>
  <c r="RBM1" i="10" s="1"/>
  <c r="RBU1" i="2"/>
  <c r="RBU1" i="10" s="1"/>
  <c r="RCC1" i="2"/>
  <c r="RCC1" i="10" s="1"/>
  <c r="RCK1" i="2"/>
  <c r="RCK1" i="10" s="1"/>
  <c r="RCS1" i="2"/>
  <c r="RCS1" i="10" s="1"/>
  <c r="RDA1" i="2"/>
  <c r="RDA1" i="10" s="1"/>
  <c r="RDI1" i="2"/>
  <c r="RDI1" i="10" s="1"/>
  <c r="RDQ1" i="2"/>
  <c r="RDQ1" i="10" s="1"/>
  <c r="RDY1" i="2"/>
  <c r="RDY1" i="10" s="1"/>
  <c r="REG1" i="2"/>
  <c r="REG1" i="10" s="1"/>
  <c r="REO1" i="2"/>
  <c r="REO1" i="10" s="1"/>
  <c r="REW1" i="2"/>
  <c r="REW1" i="10" s="1"/>
  <c r="RFE1" i="2"/>
  <c r="RFE1" i="10" s="1"/>
  <c r="RFM1" i="2"/>
  <c r="RFM1" i="10" s="1"/>
  <c r="RFU1" i="2"/>
  <c r="RFU1" i="10" s="1"/>
  <c r="RGC1" i="2"/>
  <c r="RGC1" i="10" s="1"/>
  <c r="RGK1" i="2"/>
  <c r="RGK1" i="10" s="1"/>
  <c r="RGS1" i="2"/>
  <c r="RGS1" i="10" s="1"/>
  <c r="RHA1" i="2"/>
  <c r="RHA1" i="10" s="1"/>
  <c r="RHI1" i="2"/>
  <c r="RHI1" i="10" s="1"/>
  <c r="RHQ1" i="2"/>
  <c r="RHQ1" i="10" s="1"/>
  <c r="RHY1" i="2"/>
  <c r="RHY1" i="10" s="1"/>
  <c r="RIG1" i="2"/>
  <c r="RIG1" i="10" s="1"/>
  <c r="RIO1" i="2"/>
  <c r="RIO1" i="10" s="1"/>
  <c r="RIW1" i="2"/>
  <c r="RIW1" i="10" s="1"/>
  <c r="RJE1" i="2"/>
  <c r="RJE1" i="10" s="1"/>
  <c r="RJM1" i="2"/>
  <c r="RJM1" i="10" s="1"/>
  <c r="RJU1" i="2"/>
  <c r="RJU1" i="10" s="1"/>
  <c r="RKC1" i="2"/>
  <c r="RKC1" i="10" s="1"/>
  <c r="RKK1" i="2"/>
  <c r="RKK1" i="10" s="1"/>
  <c r="RKS1" i="2"/>
  <c r="RKS1" i="10" s="1"/>
  <c r="RLA1" i="2"/>
  <c r="RLA1" i="10" s="1"/>
  <c r="RLI1" i="2"/>
  <c r="RLI1" i="10" s="1"/>
  <c r="RLQ1" i="2"/>
  <c r="RLQ1" i="10" s="1"/>
  <c r="RLY1" i="2"/>
  <c r="RLY1" i="10" s="1"/>
  <c r="RMG1" i="2"/>
  <c r="RMG1" i="10" s="1"/>
  <c r="RMO1" i="2"/>
  <c r="RMO1" i="10" s="1"/>
  <c r="RMW1" i="2"/>
  <c r="RMW1" i="10" s="1"/>
  <c r="RNE1" i="2"/>
  <c r="RNE1" i="10" s="1"/>
  <c r="RNM1" i="2"/>
  <c r="RNM1" i="10" s="1"/>
  <c r="RNU1" i="2"/>
  <c r="RNU1" i="10" s="1"/>
  <c r="ROC1" i="2"/>
  <c r="ROC1" i="10" s="1"/>
  <c r="ROK1" i="2"/>
  <c r="ROK1" i="10" s="1"/>
  <c r="ROS1" i="2"/>
  <c r="ROS1" i="10" s="1"/>
  <c r="RPA1" i="2"/>
  <c r="RPA1" i="10" s="1"/>
  <c r="RPI1" i="2"/>
  <c r="RPI1" i="10" s="1"/>
  <c r="RPQ1" i="2"/>
  <c r="RPQ1" i="10" s="1"/>
  <c r="RPY1" i="2"/>
  <c r="RPY1" i="10" s="1"/>
  <c r="RQG1" i="2"/>
  <c r="RQG1" i="10" s="1"/>
  <c r="RQO1" i="2"/>
  <c r="RQO1" i="10" s="1"/>
  <c r="RQW1" i="2"/>
  <c r="RQW1" i="10" s="1"/>
  <c r="RRE1" i="2"/>
  <c r="RRE1" i="10" s="1"/>
  <c r="RRM1" i="2"/>
  <c r="RRM1" i="10" s="1"/>
  <c r="RRU1" i="2"/>
  <c r="RRU1" i="10" s="1"/>
  <c r="RSC1" i="2"/>
  <c r="RSC1" i="10" s="1"/>
  <c r="RSK1" i="2"/>
  <c r="RSK1" i="10" s="1"/>
  <c r="RSS1" i="2"/>
  <c r="RSS1" i="10" s="1"/>
  <c r="RTA1" i="2"/>
  <c r="RTA1" i="10" s="1"/>
  <c r="RTI1" i="2"/>
  <c r="RTI1" i="10" s="1"/>
  <c r="LOI1" i="2"/>
  <c r="LOI1" i="10" s="1"/>
  <c r="MRD1" i="2"/>
  <c r="MRD1" i="10" s="1"/>
  <c r="NDA1" i="2"/>
  <c r="NDA1" i="10" s="1"/>
  <c r="NHR1" i="2"/>
  <c r="NHR1" i="10" s="1"/>
  <c r="NLA1" i="2"/>
  <c r="NLA1" i="10" s="1"/>
  <c r="NNV1" i="2"/>
  <c r="NNV1" i="10" s="1"/>
  <c r="NRD1" i="2"/>
  <c r="NRD1" i="10" s="1"/>
  <c r="NTV1" i="2"/>
  <c r="NTV1" i="10" s="1"/>
  <c r="NWF1" i="2"/>
  <c r="NWF1" i="10" s="1"/>
  <c r="NYN1" i="2"/>
  <c r="NYN1" i="10" s="1"/>
  <c r="OAZ1" i="2"/>
  <c r="OAZ1" i="10" s="1"/>
  <c r="OCR1" i="2"/>
  <c r="OCR1" i="10" s="1"/>
  <c r="OEN1" i="2"/>
  <c r="OEN1" i="10" s="1"/>
  <c r="OGJ1" i="2"/>
  <c r="OGJ1" i="10" s="1"/>
  <c r="OHZ1" i="2"/>
  <c r="OHZ1" i="10" s="1"/>
  <c r="OJS1" i="2"/>
  <c r="OJS1" i="10" s="1"/>
  <c r="OLD1" i="2"/>
  <c r="OLD1" i="10" s="1"/>
  <c r="OMP1" i="2"/>
  <c r="OMP1" i="10" s="1"/>
  <c r="OOA1" i="2"/>
  <c r="OOA1" i="10" s="1"/>
  <c r="OPO1" i="2"/>
  <c r="OPO1" i="10" s="1"/>
  <c r="OQX1" i="2"/>
  <c r="OQX1" i="10" s="1"/>
  <c r="OSL1" i="2"/>
  <c r="OSL1" i="10" s="1"/>
  <c r="OTZ1" i="2"/>
  <c r="OTZ1" i="10" s="1"/>
  <c r="OVH1" i="2"/>
  <c r="OVH1" i="10" s="1"/>
  <c r="OWR1" i="2"/>
  <c r="OWR1" i="10" s="1"/>
  <c r="OXV1" i="2"/>
  <c r="OXV1" i="10" s="1"/>
  <c r="OYV1" i="2"/>
  <c r="OYV1" i="10" s="1"/>
  <c r="OZZ1" i="2"/>
  <c r="OZZ1" i="10" s="1"/>
  <c r="PBC1" i="2"/>
  <c r="PBC1" i="10" s="1"/>
  <c r="PCD1" i="2"/>
  <c r="PCD1" i="10" s="1"/>
  <c r="PDG1" i="2"/>
  <c r="PDG1" i="10" s="1"/>
  <c r="PEJ1" i="2"/>
  <c r="PEJ1" i="10" s="1"/>
  <c r="PFK1" i="2"/>
  <c r="PFK1" i="10" s="1"/>
  <c r="PGN1" i="2"/>
  <c r="PGN1" i="10" s="1"/>
  <c r="PHR1" i="2"/>
  <c r="PHR1" i="10" s="1"/>
  <c r="PIQ1" i="2"/>
  <c r="PIQ1" i="10" s="1"/>
  <c r="PJM1" i="2"/>
  <c r="PJM1" i="10" s="1"/>
  <c r="PKI1" i="2"/>
  <c r="PKI1" i="10" s="1"/>
  <c r="PLC1" i="2"/>
  <c r="PLC1" i="10" s="1"/>
  <c r="PLY1" i="2"/>
  <c r="PLY1" i="10" s="1"/>
  <c r="PMU1" i="2"/>
  <c r="PMU1" i="10" s="1"/>
  <c r="PNO1" i="2"/>
  <c r="PNO1" i="10" s="1"/>
  <c r="POK1" i="2"/>
  <c r="POK1" i="10" s="1"/>
  <c r="PPG1" i="2"/>
  <c r="PPG1" i="10" s="1"/>
  <c r="PQA1" i="2"/>
  <c r="PQA1" i="10" s="1"/>
  <c r="PQW1" i="2"/>
  <c r="PQW1" i="10" s="1"/>
  <c r="PRS1" i="2"/>
  <c r="PRS1" i="10" s="1"/>
  <c r="PSM1" i="2"/>
  <c r="PSM1" i="10" s="1"/>
  <c r="PTI1" i="2"/>
  <c r="PTI1" i="10" s="1"/>
  <c r="PUE1" i="2"/>
  <c r="PUE1" i="10" s="1"/>
  <c r="PUY1" i="2"/>
  <c r="PUY1" i="10" s="1"/>
  <c r="PVU1" i="2"/>
  <c r="PVU1" i="10" s="1"/>
  <c r="PWQ1" i="2"/>
  <c r="PWQ1" i="10" s="1"/>
  <c r="PXK1" i="2"/>
  <c r="PXK1" i="10" s="1"/>
  <c r="PYG1" i="2"/>
  <c r="PYG1" i="10" s="1"/>
  <c r="PZC1" i="2"/>
  <c r="PZC1" i="10" s="1"/>
  <c r="PZW1" i="2"/>
  <c r="PZW1" i="10" s="1"/>
  <c r="QAS1" i="2"/>
  <c r="QAS1" i="10" s="1"/>
  <c r="QBO1" i="2"/>
  <c r="QBO1" i="10" s="1"/>
  <c r="QCI1" i="2"/>
  <c r="QCI1" i="10" s="1"/>
  <c r="QDE1" i="2"/>
  <c r="QDE1" i="10" s="1"/>
  <c r="QEA1" i="2"/>
  <c r="QEA1" i="10" s="1"/>
  <c r="QEU1" i="2"/>
  <c r="QEU1" i="10" s="1"/>
  <c r="QFQ1" i="2"/>
  <c r="QFQ1" i="10" s="1"/>
  <c r="QGI1" i="2"/>
  <c r="QGI1" i="10" s="1"/>
  <c r="QGY1" i="2"/>
  <c r="QGY1" i="10" s="1"/>
  <c r="QHO1" i="2"/>
  <c r="QHO1" i="10" s="1"/>
  <c r="QIE1" i="2"/>
  <c r="QIE1" i="10" s="1"/>
  <c r="QIU1" i="2"/>
  <c r="QIU1" i="10" s="1"/>
  <c r="QJK1" i="2"/>
  <c r="QJK1" i="10" s="1"/>
  <c r="QKA1" i="2"/>
  <c r="QKA1" i="10" s="1"/>
  <c r="QKQ1" i="2"/>
  <c r="QKQ1" i="10" s="1"/>
  <c r="QLG1" i="2"/>
  <c r="QLG1" i="10" s="1"/>
  <c r="QLW1" i="2"/>
  <c r="QLW1" i="10" s="1"/>
  <c r="QMM1" i="2"/>
  <c r="QMM1" i="10" s="1"/>
  <c r="QNC1" i="2"/>
  <c r="QNC1" i="10" s="1"/>
  <c r="QNS1" i="2"/>
  <c r="QNS1" i="10" s="1"/>
  <c r="QOI1" i="2"/>
  <c r="QOI1" i="10" s="1"/>
  <c r="QOY1" i="2"/>
  <c r="QOY1" i="10" s="1"/>
  <c r="QPO1" i="2"/>
  <c r="QPO1" i="10" s="1"/>
  <c r="QQE1" i="2"/>
  <c r="QQE1" i="10" s="1"/>
  <c r="QQU1" i="2"/>
  <c r="QQU1" i="10" s="1"/>
  <c r="QRK1" i="2"/>
  <c r="QRK1" i="10" s="1"/>
  <c r="QSA1" i="2"/>
  <c r="QSA1" i="10" s="1"/>
  <c r="QSQ1" i="2"/>
  <c r="QSQ1" i="10" s="1"/>
  <c r="QTF1" i="2"/>
  <c r="QTF1" i="10" s="1"/>
  <c r="QTN1" i="2"/>
  <c r="QTN1" i="10" s="1"/>
  <c r="QTV1" i="2"/>
  <c r="QTV1" i="10" s="1"/>
  <c r="QUD1" i="2"/>
  <c r="QUD1" i="10" s="1"/>
  <c r="QUL1" i="2"/>
  <c r="QUL1" i="10" s="1"/>
  <c r="QUT1" i="2"/>
  <c r="QUT1" i="10" s="1"/>
  <c r="QVB1" i="2"/>
  <c r="QVB1" i="10" s="1"/>
  <c r="QVJ1" i="2"/>
  <c r="QVJ1" i="10" s="1"/>
  <c r="QVR1" i="2"/>
  <c r="QVR1" i="10" s="1"/>
  <c r="QVZ1" i="2"/>
  <c r="QVZ1" i="10" s="1"/>
  <c r="QWH1" i="2"/>
  <c r="QWH1" i="10" s="1"/>
  <c r="QWP1" i="2"/>
  <c r="QWP1" i="10" s="1"/>
  <c r="QWX1" i="2"/>
  <c r="QWX1" i="10" s="1"/>
  <c r="QXF1" i="2"/>
  <c r="QXF1" i="10" s="1"/>
  <c r="QXN1" i="2"/>
  <c r="QXN1" i="10" s="1"/>
  <c r="QXV1" i="2"/>
  <c r="QXV1" i="10" s="1"/>
  <c r="QYD1" i="2"/>
  <c r="QYD1" i="10" s="1"/>
  <c r="QYL1" i="2"/>
  <c r="QYL1" i="10" s="1"/>
  <c r="QYT1" i="2"/>
  <c r="QYT1" i="10" s="1"/>
  <c r="QZB1" i="2"/>
  <c r="QZB1" i="10" s="1"/>
  <c r="QZJ1" i="2"/>
  <c r="QZJ1" i="10" s="1"/>
  <c r="QZR1" i="2"/>
  <c r="QZR1" i="10" s="1"/>
  <c r="QZZ1" i="2"/>
  <c r="QZZ1" i="10" s="1"/>
  <c r="RAH1" i="2"/>
  <c r="RAH1" i="10" s="1"/>
  <c r="RAP1" i="2"/>
  <c r="RAP1" i="10" s="1"/>
  <c r="RAX1" i="2"/>
  <c r="RAX1" i="10" s="1"/>
  <c r="RBF1" i="2"/>
  <c r="RBF1" i="10" s="1"/>
  <c r="RBN1" i="2"/>
  <c r="RBN1" i="10" s="1"/>
  <c r="RBV1" i="2"/>
  <c r="RBV1" i="10" s="1"/>
  <c r="RCD1" i="2"/>
  <c r="RCD1" i="10" s="1"/>
  <c r="RCL1" i="2"/>
  <c r="RCL1" i="10" s="1"/>
  <c r="RCT1" i="2"/>
  <c r="RCT1" i="10" s="1"/>
  <c r="RDB1" i="2"/>
  <c r="RDB1" i="10" s="1"/>
  <c r="RDJ1" i="2"/>
  <c r="RDJ1" i="10" s="1"/>
  <c r="RDR1" i="2"/>
  <c r="RDR1" i="10" s="1"/>
  <c r="RDZ1" i="2"/>
  <c r="RDZ1" i="10" s="1"/>
  <c r="REH1" i="2"/>
  <c r="REH1" i="10" s="1"/>
  <c r="REP1" i="2"/>
  <c r="REP1" i="10" s="1"/>
  <c r="REX1" i="2"/>
  <c r="REX1" i="10" s="1"/>
  <c r="RFF1" i="2"/>
  <c r="RFF1" i="10" s="1"/>
  <c r="RFN1" i="2"/>
  <c r="RFN1" i="10" s="1"/>
  <c r="RFV1" i="2"/>
  <c r="RFV1" i="10" s="1"/>
  <c r="RGD1" i="2"/>
  <c r="RGD1" i="10" s="1"/>
  <c r="RGL1" i="2"/>
  <c r="RGL1" i="10" s="1"/>
  <c r="RGT1" i="2"/>
  <c r="RGT1" i="10" s="1"/>
  <c r="RHB1" i="2"/>
  <c r="RHB1" i="10" s="1"/>
  <c r="RHJ1" i="2"/>
  <c r="RHJ1" i="10" s="1"/>
  <c r="RHR1" i="2"/>
  <c r="RHR1" i="10" s="1"/>
  <c r="RHZ1" i="2"/>
  <c r="RHZ1" i="10" s="1"/>
  <c r="RIH1" i="2"/>
  <c r="RIH1" i="10" s="1"/>
  <c r="RIP1" i="2"/>
  <c r="RIP1" i="10" s="1"/>
  <c r="RIX1" i="2"/>
  <c r="RIX1" i="10" s="1"/>
  <c r="RJF1" i="2"/>
  <c r="RJF1" i="10" s="1"/>
  <c r="RJN1" i="2"/>
  <c r="RJN1" i="10" s="1"/>
  <c r="RJV1" i="2"/>
  <c r="RJV1" i="10" s="1"/>
  <c r="RKD1" i="2"/>
  <c r="RKD1" i="10" s="1"/>
  <c r="RKL1" i="2"/>
  <c r="RKL1" i="10" s="1"/>
  <c r="RKT1" i="2"/>
  <c r="RKT1" i="10" s="1"/>
  <c r="RLB1" i="2"/>
  <c r="RLB1" i="10" s="1"/>
  <c r="RLJ1" i="2"/>
  <c r="RLJ1" i="10" s="1"/>
  <c r="RLR1" i="2"/>
  <c r="RLR1" i="10" s="1"/>
  <c r="RLZ1" i="2"/>
  <c r="RLZ1" i="10" s="1"/>
  <c r="RMH1" i="2"/>
  <c r="RMH1" i="10" s="1"/>
  <c r="RMP1" i="2"/>
  <c r="RMP1" i="10" s="1"/>
  <c r="RMX1" i="2"/>
  <c r="RMX1" i="10" s="1"/>
  <c r="RNF1" i="2"/>
  <c r="RNF1" i="10" s="1"/>
  <c r="RNN1" i="2"/>
  <c r="RNN1" i="10" s="1"/>
  <c r="RNV1" i="2"/>
  <c r="RNV1" i="10" s="1"/>
  <c r="ROD1" i="2"/>
  <c r="ROD1" i="10" s="1"/>
  <c r="ROL1" i="2"/>
  <c r="ROL1" i="10" s="1"/>
  <c r="ROT1" i="2"/>
  <c r="ROT1" i="10" s="1"/>
  <c r="RPB1" i="2"/>
  <c r="RPB1" i="10" s="1"/>
  <c r="RPJ1" i="2"/>
  <c r="RPJ1" i="10" s="1"/>
  <c r="RPR1" i="2"/>
  <c r="RPR1" i="10" s="1"/>
  <c r="RPZ1" i="2"/>
  <c r="RPZ1" i="10" s="1"/>
  <c r="RQH1" i="2"/>
  <c r="RQH1" i="10" s="1"/>
  <c r="RQP1" i="2"/>
  <c r="RQP1" i="10" s="1"/>
  <c r="RQX1" i="2"/>
  <c r="RQX1" i="10" s="1"/>
  <c r="RRF1" i="2"/>
  <c r="RRF1" i="10" s="1"/>
  <c r="RRN1" i="2"/>
  <c r="RRN1" i="10" s="1"/>
  <c r="RRV1" i="2"/>
  <c r="RRV1" i="10" s="1"/>
  <c r="RSD1" i="2"/>
  <c r="RSD1" i="10" s="1"/>
  <c r="RSL1" i="2"/>
  <c r="RSL1" i="10" s="1"/>
  <c r="RST1" i="2"/>
  <c r="RST1" i="10" s="1"/>
  <c r="RTB1" i="2"/>
  <c r="RTB1" i="10" s="1"/>
  <c r="RTJ1" i="2"/>
  <c r="RTJ1" i="10" s="1"/>
  <c r="MTP1" i="2"/>
  <c r="MTP1" i="10" s="1"/>
  <c r="NIN1" i="2"/>
  <c r="NIN1" i="10" s="1"/>
  <c r="NOO1" i="2"/>
  <c r="NOO1" i="10" s="1"/>
  <c r="NUG1" i="2"/>
  <c r="NUG1" i="10" s="1"/>
  <c r="NZB1" i="2"/>
  <c r="NZB1" i="10" s="1"/>
  <c r="ODC1" i="2"/>
  <c r="ODC1" i="10" s="1"/>
  <c r="OGN1" i="2"/>
  <c r="OGN1" i="10" s="1"/>
  <c r="OKB1" i="2"/>
  <c r="OKB1" i="10" s="1"/>
  <c r="OMY1" i="2"/>
  <c r="OMY1" i="10" s="1"/>
  <c r="OPV1" i="2"/>
  <c r="OPV1" i="10" s="1"/>
  <c r="OSU1" i="2"/>
  <c r="OSU1" i="10" s="1"/>
  <c r="OVR1" i="2"/>
  <c r="OVR1" i="10" s="1"/>
  <c r="OXZ1" i="2"/>
  <c r="OXZ1" i="10" s="1"/>
  <c r="PAF1" i="2"/>
  <c r="PAF1" i="10" s="1"/>
  <c r="PCJ1" i="2"/>
  <c r="PCJ1" i="10" s="1"/>
  <c r="PEN1" i="2"/>
  <c r="PEN1" i="10" s="1"/>
  <c r="PGU1" i="2"/>
  <c r="PGU1" i="10" s="1"/>
  <c r="PIV1" i="2"/>
  <c r="PIV1" i="10" s="1"/>
  <c r="PKL1" i="2"/>
  <c r="PKL1" i="10" s="1"/>
  <c r="PMD1" i="2"/>
  <c r="PMD1" i="10" s="1"/>
  <c r="PNT1" i="2"/>
  <c r="PNT1" i="10" s="1"/>
  <c r="PPJ1" i="2"/>
  <c r="PPJ1" i="10" s="1"/>
  <c r="PRB1" i="2"/>
  <c r="PRB1" i="10" s="1"/>
  <c r="PSR1" i="2"/>
  <c r="PSR1" i="10" s="1"/>
  <c r="PUH1" i="2"/>
  <c r="PUH1" i="10" s="1"/>
  <c r="PVZ1" i="2"/>
  <c r="PVZ1" i="10" s="1"/>
  <c r="PXP1" i="2"/>
  <c r="PXP1" i="10" s="1"/>
  <c r="PZF1" i="2"/>
  <c r="PZF1" i="10" s="1"/>
  <c r="QAX1" i="2"/>
  <c r="QAX1" i="10" s="1"/>
  <c r="QCN1" i="2"/>
  <c r="QCN1" i="10" s="1"/>
  <c r="QED1" i="2"/>
  <c r="QED1" i="10" s="1"/>
  <c r="QFV1" i="2"/>
  <c r="QFV1" i="10" s="1"/>
  <c r="QHB1" i="2"/>
  <c r="QHB1" i="10" s="1"/>
  <c r="QIH1" i="2"/>
  <c r="QIH1" i="10" s="1"/>
  <c r="QJN1" i="2"/>
  <c r="QJN1" i="10" s="1"/>
  <c r="QKT1" i="2"/>
  <c r="QKT1" i="10" s="1"/>
  <c r="QLZ1" i="2"/>
  <c r="QLZ1" i="10" s="1"/>
  <c r="QNF1" i="2"/>
  <c r="QNF1" i="10" s="1"/>
  <c r="QOL1" i="2"/>
  <c r="QOL1" i="10" s="1"/>
  <c r="QPR1" i="2"/>
  <c r="QPR1" i="10" s="1"/>
  <c r="QQX1" i="2"/>
  <c r="QQX1" i="10" s="1"/>
  <c r="QSD1" i="2"/>
  <c r="QSD1" i="10" s="1"/>
  <c r="QTG1" i="2"/>
  <c r="QTG1" i="10" s="1"/>
  <c r="QTW1" i="2"/>
  <c r="QTW1" i="10" s="1"/>
  <c r="QUM1" i="2"/>
  <c r="QUM1" i="10" s="1"/>
  <c r="QVC1" i="2"/>
  <c r="QVC1" i="10" s="1"/>
  <c r="QVS1" i="2"/>
  <c r="QVS1" i="10" s="1"/>
  <c r="QWI1" i="2"/>
  <c r="QWI1" i="10" s="1"/>
  <c r="QWY1" i="2"/>
  <c r="QWY1" i="10" s="1"/>
  <c r="QXO1" i="2"/>
  <c r="QXO1" i="10" s="1"/>
  <c r="QYE1" i="2"/>
  <c r="QYE1" i="10" s="1"/>
  <c r="QYU1" i="2"/>
  <c r="QYU1" i="10" s="1"/>
  <c r="QZK1" i="2"/>
  <c r="QZK1" i="10" s="1"/>
  <c r="RAA1" i="2"/>
  <c r="RAA1" i="10" s="1"/>
  <c r="RAQ1" i="2"/>
  <c r="RAQ1" i="10" s="1"/>
  <c r="RBG1" i="2"/>
  <c r="RBG1" i="10" s="1"/>
  <c r="RBW1" i="2"/>
  <c r="RBW1" i="10" s="1"/>
  <c r="RCM1" i="2"/>
  <c r="RCM1" i="10" s="1"/>
  <c r="RDC1" i="2"/>
  <c r="RDC1" i="10" s="1"/>
  <c r="RDS1" i="2"/>
  <c r="RDS1" i="10" s="1"/>
  <c r="REI1" i="2"/>
  <c r="REI1" i="10" s="1"/>
  <c r="REY1" i="2"/>
  <c r="REY1" i="10" s="1"/>
  <c r="RFO1" i="2"/>
  <c r="RFO1" i="10" s="1"/>
  <c r="RGE1" i="2"/>
  <c r="RGE1" i="10" s="1"/>
  <c r="RGU1" i="2"/>
  <c r="RGU1" i="10" s="1"/>
  <c r="RHK1" i="2"/>
  <c r="RHK1" i="10" s="1"/>
  <c r="RIA1" i="2"/>
  <c r="RIA1" i="10" s="1"/>
  <c r="RIQ1" i="2"/>
  <c r="RIQ1" i="10" s="1"/>
  <c r="RJG1" i="2"/>
  <c r="RJG1" i="10" s="1"/>
  <c r="RJW1" i="2"/>
  <c r="RJW1" i="10" s="1"/>
  <c r="RKM1" i="2"/>
  <c r="RKM1" i="10" s="1"/>
  <c r="RLC1" i="2"/>
  <c r="RLC1" i="10" s="1"/>
  <c r="RLS1" i="2"/>
  <c r="RLS1" i="10" s="1"/>
  <c r="RMI1" i="2"/>
  <c r="RMI1" i="10" s="1"/>
  <c r="RMY1" i="2"/>
  <c r="RMY1" i="10" s="1"/>
  <c r="RNO1" i="2"/>
  <c r="RNO1" i="10" s="1"/>
  <c r="ROE1" i="2"/>
  <c r="ROE1" i="10" s="1"/>
  <c r="ROU1" i="2"/>
  <c r="ROU1" i="10" s="1"/>
  <c r="RPK1" i="2"/>
  <c r="RPK1" i="10" s="1"/>
  <c r="RQA1" i="2"/>
  <c r="RQA1" i="10" s="1"/>
  <c r="RQQ1" i="2"/>
  <c r="RQQ1" i="10" s="1"/>
  <c r="RRG1" i="2"/>
  <c r="RRG1" i="10" s="1"/>
  <c r="RRW1" i="2"/>
  <c r="RRW1" i="10" s="1"/>
  <c r="RSM1" i="2"/>
  <c r="RSM1" i="10" s="1"/>
  <c r="RTC1" i="2"/>
  <c r="RTC1" i="10" s="1"/>
  <c r="RTO1" i="2"/>
  <c r="RTO1" i="10" s="1"/>
  <c r="RTW1" i="2"/>
  <c r="RTW1" i="10" s="1"/>
  <c r="RUE1" i="2"/>
  <c r="RUE1" i="10" s="1"/>
  <c r="RUM1" i="2"/>
  <c r="RUM1" i="10" s="1"/>
  <c r="RUU1" i="2"/>
  <c r="RUU1" i="10" s="1"/>
  <c r="RVC1" i="2"/>
  <c r="RVC1" i="10" s="1"/>
  <c r="RVK1" i="2"/>
  <c r="RVK1" i="10" s="1"/>
  <c r="RVS1" i="2"/>
  <c r="RVS1" i="10" s="1"/>
  <c r="RWA1" i="2"/>
  <c r="RWA1" i="10" s="1"/>
  <c r="RWI1" i="2"/>
  <c r="RWI1" i="10" s="1"/>
  <c r="RWQ1" i="2"/>
  <c r="RWQ1" i="10" s="1"/>
  <c r="RWY1" i="2"/>
  <c r="RWY1" i="10" s="1"/>
  <c r="RXG1" i="2"/>
  <c r="RXG1" i="10" s="1"/>
  <c r="RXO1" i="2"/>
  <c r="RXO1" i="10" s="1"/>
  <c r="RXW1" i="2"/>
  <c r="RXW1" i="10" s="1"/>
  <c r="RYE1" i="2"/>
  <c r="RYE1" i="10" s="1"/>
  <c r="RYM1" i="2"/>
  <c r="RYM1" i="10" s="1"/>
  <c r="RYU1" i="2"/>
  <c r="RYU1" i="10" s="1"/>
  <c r="RZC1" i="2"/>
  <c r="RZC1" i="10" s="1"/>
  <c r="RZK1" i="2"/>
  <c r="RZK1" i="10" s="1"/>
  <c r="RZS1" i="2"/>
  <c r="RZS1" i="10" s="1"/>
  <c r="SAA1" i="2"/>
  <c r="SAA1" i="10" s="1"/>
  <c r="SAI1" i="2"/>
  <c r="SAI1" i="10" s="1"/>
  <c r="SAQ1" i="2"/>
  <c r="SAQ1" i="10" s="1"/>
  <c r="SAY1" i="2"/>
  <c r="SAY1" i="10" s="1"/>
  <c r="SBG1" i="2"/>
  <c r="SBG1" i="10" s="1"/>
  <c r="SBO1" i="2"/>
  <c r="SBO1" i="10" s="1"/>
  <c r="SBW1" i="2"/>
  <c r="SBW1" i="10" s="1"/>
  <c r="SCE1" i="2"/>
  <c r="SCE1" i="10" s="1"/>
  <c r="SCM1" i="2"/>
  <c r="SCM1" i="10" s="1"/>
  <c r="SCU1" i="2"/>
  <c r="SCU1" i="10" s="1"/>
  <c r="SDC1" i="2"/>
  <c r="SDC1" i="10" s="1"/>
  <c r="SDK1" i="2"/>
  <c r="SDK1" i="10" s="1"/>
  <c r="SDS1" i="2"/>
  <c r="SDS1" i="10" s="1"/>
  <c r="SEA1" i="2"/>
  <c r="SEA1" i="10" s="1"/>
  <c r="SEI1" i="2"/>
  <c r="SEI1" i="10" s="1"/>
  <c r="SEQ1" i="2"/>
  <c r="SEQ1" i="10" s="1"/>
  <c r="SEY1" i="2"/>
  <c r="SEY1" i="10" s="1"/>
  <c r="SFG1" i="2"/>
  <c r="SFG1" i="10" s="1"/>
  <c r="SFO1" i="2"/>
  <c r="SFO1" i="10" s="1"/>
  <c r="SFW1" i="2"/>
  <c r="SFW1" i="10" s="1"/>
  <c r="SGE1" i="2"/>
  <c r="SGE1" i="10" s="1"/>
  <c r="SGM1" i="2"/>
  <c r="SGM1" i="10" s="1"/>
  <c r="SGU1" i="2"/>
  <c r="SGU1" i="10" s="1"/>
  <c r="SHC1" i="2"/>
  <c r="SHC1" i="10" s="1"/>
  <c r="SHK1" i="2"/>
  <c r="SHK1" i="10" s="1"/>
  <c r="SHS1" i="2"/>
  <c r="SHS1" i="10" s="1"/>
  <c r="SIA1" i="2"/>
  <c r="SIA1" i="10" s="1"/>
  <c r="SII1" i="2"/>
  <c r="SII1" i="10" s="1"/>
  <c r="SIQ1" i="2"/>
  <c r="SIQ1" i="10" s="1"/>
  <c r="SIY1" i="2"/>
  <c r="SIY1" i="10" s="1"/>
  <c r="SJG1" i="2"/>
  <c r="SJG1" i="10" s="1"/>
  <c r="SJO1" i="2"/>
  <c r="SJO1" i="10" s="1"/>
  <c r="SJW1" i="2"/>
  <c r="SJW1" i="10" s="1"/>
  <c r="SKE1" i="2"/>
  <c r="SKE1" i="10" s="1"/>
  <c r="SKM1" i="2"/>
  <c r="SKM1" i="10" s="1"/>
  <c r="SKU1" i="2"/>
  <c r="SKU1" i="10" s="1"/>
  <c r="SLC1" i="2"/>
  <c r="SLC1" i="10" s="1"/>
  <c r="SLK1" i="2"/>
  <c r="SLK1" i="10" s="1"/>
  <c r="SLS1" i="2"/>
  <c r="SLS1" i="10" s="1"/>
  <c r="SMA1" i="2"/>
  <c r="SMA1" i="10" s="1"/>
  <c r="SMI1" i="2"/>
  <c r="SMI1" i="10" s="1"/>
  <c r="SMQ1" i="2"/>
  <c r="SMQ1" i="10" s="1"/>
  <c r="SMY1" i="2"/>
  <c r="SMY1" i="10" s="1"/>
  <c r="SNG1" i="2"/>
  <c r="SNG1" i="10" s="1"/>
  <c r="SNO1" i="2"/>
  <c r="SNO1" i="10" s="1"/>
  <c r="SNW1" i="2"/>
  <c r="SNW1" i="10" s="1"/>
  <c r="SOE1" i="2"/>
  <c r="SOE1" i="10" s="1"/>
  <c r="SOM1" i="2"/>
  <c r="SOM1" i="10" s="1"/>
  <c r="SOU1" i="2"/>
  <c r="SOU1" i="10" s="1"/>
  <c r="SPC1" i="2"/>
  <c r="SPC1" i="10" s="1"/>
  <c r="SPK1" i="2"/>
  <c r="SPK1" i="10" s="1"/>
  <c r="SPS1" i="2"/>
  <c r="SPS1" i="10" s="1"/>
  <c r="SQA1" i="2"/>
  <c r="SQA1" i="10" s="1"/>
  <c r="SQI1" i="2"/>
  <c r="SQI1" i="10" s="1"/>
  <c r="SQQ1" i="2"/>
  <c r="SQQ1" i="10" s="1"/>
  <c r="SQY1" i="2"/>
  <c r="SQY1" i="10" s="1"/>
  <c r="SRG1" i="2"/>
  <c r="SRG1" i="10" s="1"/>
  <c r="SRO1" i="2"/>
  <c r="SRO1" i="10" s="1"/>
  <c r="SRW1" i="2"/>
  <c r="SRW1" i="10" s="1"/>
  <c r="SSE1" i="2"/>
  <c r="SSE1" i="10" s="1"/>
  <c r="SSM1" i="2"/>
  <c r="SSM1" i="10" s="1"/>
  <c r="SSU1" i="2"/>
  <c r="SSU1" i="10" s="1"/>
  <c r="STC1" i="2"/>
  <c r="STC1" i="10" s="1"/>
  <c r="STK1" i="2"/>
  <c r="STK1" i="10" s="1"/>
  <c r="STS1" i="2"/>
  <c r="STS1" i="10" s="1"/>
  <c r="MVE1" i="2"/>
  <c r="MVE1" i="10" s="1"/>
  <c r="NIO1" i="2"/>
  <c r="NIO1" i="10" s="1"/>
  <c r="NOR1" i="2"/>
  <c r="NOR1" i="10" s="1"/>
  <c r="NUK1" i="2"/>
  <c r="NUK1" i="10" s="1"/>
  <c r="NZD1" i="2"/>
  <c r="NZD1" i="10" s="1"/>
  <c r="ODD1" i="2"/>
  <c r="ODD1" i="10" s="1"/>
  <c r="OGQ1" i="2"/>
  <c r="OGQ1" i="10" s="1"/>
  <c r="OKD1" i="2"/>
  <c r="OKD1" i="10" s="1"/>
  <c r="OMZ1" i="2"/>
  <c r="OMZ1" i="10" s="1"/>
  <c r="OPW1" i="2"/>
  <c r="OPW1" i="10" s="1"/>
  <c r="OSV1" i="2"/>
  <c r="OSV1" i="10" s="1"/>
  <c r="OVS1" i="2"/>
  <c r="OVS1" i="10" s="1"/>
  <c r="OYA1" i="2"/>
  <c r="OYA1" i="10" s="1"/>
  <c r="PAH1" i="2"/>
  <c r="PAH1" i="10" s="1"/>
  <c r="PCL1" i="2"/>
  <c r="PCL1" i="10" s="1"/>
  <c r="PEP1" i="2"/>
  <c r="PEP1" i="10" s="1"/>
  <c r="PGV1" i="2"/>
  <c r="PGV1" i="10" s="1"/>
  <c r="PIW1" i="2"/>
  <c r="PIW1" i="10" s="1"/>
  <c r="PKM1" i="2"/>
  <c r="PKM1" i="10" s="1"/>
  <c r="PME1" i="2"/>
  <c r="PME1" i="10" s="1"/>
  <c r="PNU1" i="2"/>
  <c r="PNU1" i="10" s="1"/>
  <c r="PPK1" i="2"/>
  <c r="PPK1" i="10" s="1"/>
  <c r="PRC1" i="2"/>
  <c r="PRC1" i="10" s="1"/>
  <c r="PSS1" i="2"/>
  <c r="PSS1" i="10" s="1"/>
  <c r="PUI1" i="2"/>
  <c r="PUI1" i="10" s="1"/>
  <c r="PWA1" i="2"/>
  <c r="PWA1" i="10" s="1"/>
  <c r="PXQ1" i="2"/>
  <c r="PXQ1" i="10" s="1"/>
  <c r="PZG1" i="2"/>
  <c r="PZG1" i="10" s="1"/>
  <c r="QAY1" i="2"/>
  <c r="QAY1" i="10" s="1"/>
  <c r="QCO1" i="2"/>
  <c r="QCO1" i="10" s="1"/>
  <c r="QEE1" i="2"/>
  <c r="QEE1" i="10" s="1"/>
  <c r="QFW1" i="2"/>
  <c r="QFW1" i="10" s="1"/>
  <c r="QHC1" i="2"/>
  <c r="QHC1" i="10" s="1"/>
  <c r="QII1" i="2"/>
  <c r="QII1" i="10" s="1"/>
  <c r="QJO1" i="2"/>
  <c r="QJO1" i="10" s="1"/>
  <c r="QKU1" i="2"/>
  <c r="QKU1" i="10" s="1"/>
  <c r="QMA1" i="2"/>
  <c r="QMA1" i="10" s="1"/>
  <c r="QNG1" i="2"/>
  <c r="QNG1" i="10" s="1"/>
  <c r="QOM1" i="2"/>
  <c r="QOM1" i="10" s="1"/>
  <c r="QPS1" i="2"/>
  <c r="QPS1" i="10" s="1"/>
  <c r="QQY1" i="2"/>
  <c r="QQY1" i="10" s="1"/>
  <c r="QSE1" i="2"/>
  <c r="QSE1" i="10" s="1"/>
  <c r="QTH1" i="2"/>
  <c r="QTH1" i="10" s="1"/>
  <c r="QTX1" i="2"/>
  <c r="QTX1" i="10" s="1"/>
  <c r="QUN1" i="2"/>
  <c r="QUN1" i="10" s="1"/>
  <c r="QVD1" i="2"/>
  <c r="QVD1" i="10" s="1"/>
  <c r="QVT1" i="2"/>
  <c r="QVT1" i="10" s="1"/>
  <c r="QWJ1" i="2"/>
  <c r="QWJ1" i="10" s="1"/>
  <c r="QWZ1" i="2"/>
  <c r="QWZ1" i="10" s="1"/>
  <c r="QXP1" i="2"/>
  <c r="QXP1" i="10" s="1"/>
  <c r="QYF1" i="2"/>
  <c r="QYF1" i="10" s="1"/>
  <c r="QYV1" i="2"/>
  <c r="QYV1" i="10" s="1"/>
  <c r="QZL1" i="2"/>
  <c r="QZL1" i="10" s="1"/>
  <c r="RAB1" i="2"/>
  <c r="RAB1" i="10" s="1"/>
  <c r="RAR1" i="2"/>
  <c r="RAR1" i="10" s="1"/>
  <c r="RBH1" i="2"/>
  <c r="RBH1" i="10" s="1"/>
  <c r="RBX1" i="2"/>
  <c r="RBX1" i="10" s="1"/>
  <c r="RCN1" i="2"/>
  <c r="RCN1" i="10" s="1"/>
  <c r="RDD1" i="2"/>
  <c r="RDD1" i="10" s="1"/>
  <c r="RDT1" i="2"/>
  <c r="RDT1" i="10" s="1"/>
  <c r="REJ1" i="2"/>
  <c r="REJ1" i="10" s="1"/>
  <c r="REZ1" i="2"/>
  <c r="REZ1" i="10" s="1"/>
  <c r="RFP1" i="2"/>
  <c r="RFP1" i="10" s="1"/>
  <c r="RGF1" i="2"/>
  <c r="RGF1" i="10" s="1"/>
  <c r="RGV1" i="2"/>
  <c r="RGV1" i="10" s="1"/>
  <c r="RHL1" i="2"/>
  <c r="RHL1" i="10" s="1"/>
  <c r="RIB1" i="2"/>
  <c r="RIB1" i="10" s="1"/>
  <c r="RIR1" i="2"/>
  <c r="RIR1" i="10" s="1"/>
  <c r="RJH1" i="2"/>
  <c r="RJH1" i="10" s="1"/>
  <c r="RJX1" i="2"/>
  <c r="RJX1" i="10" s="1"/>
  <c r="RKN1" i="2"/>
  <c r="RKN1" i="10" s="1"/>
  <c r="RLD1" i="2"/>
  <c r="RLD1" i="10" s="1"/>
  <c r="RLT1" i="2"/>
  <c r="RLT1" i="10" s="1"/>
  <c r="RMJ1" i="2"/>
  <c r="RMJ1" i="10" s="1"/>
  <c r="RMZ1" i="2"/>
  <c r="RMZ1" i="10" s="1"/>
  <c r="RNP1" i="2"/>
  <c r="RNP1" i="10" s="1"/>
  <c r="ROF1" i="2"/>
  <c r="ROF1" i="10" s="1"/>
  <c r="ROV1" i="2"/>
  <c r="ROV1" i="10" s="1"/>
  <c r="RPL1" i="2"/>
  <c r="RPL1" i="10" s="1"/>
  <c r="RQB1" i="2"/>
  <c r="RQB1" i="10" s="1"/>
  <c r="RQR1" i="2"/>
  <c r="RQR1" i="10" s="1"/>
  <c r="RRH1" i="2"/>
  <c r="RRH1" i="10" s="1"/>
  <c r="RRX1" i="2"/>
  <c r="RRX1" i="10" s="1"/>
  <c r="RSN1" i="2"/>
  <c r="RSN1" i="10" s="1"/>
  <c r="RTD1" i="2"/>
  <c r="RTD1" i="10" s="1"/>
  <c r="RTP1" i="2"/>
  <c r="RTP1" i="10" s="1"/>
  <c r="RTX1" i="2"/>
  <c r="RTX1" i="10" s="1"/>
  <c r="RUF1" i="2"/>
  <c r="RUF1" i="10" s="1"/>
  <c r="RUN1" i="2"/>
  <c r="RUN1" i="10" s="1"/>
  <c r="RUV1" i="2"/>
  <c r="RUV1" i="10" s="1"/>
  <c r="RVD1" i="2"/>
  <c r="RVD1" i="10" s="1"/>
  <c r="RVL1" i="2"/>
  <c r="RVL1" i="10" s="1"/>
  <c r="RVT1" i="2"/>
  <c r="RVT1" i="10" s="1"/>
  <c r="RWB1" i="2"/>
  <c r="RWB1" i="10" s="1"/>
  <c r="RWJ1" i="2"/>
  <c r="RWJ1" i="10" s="1"/>
  <c r="RWR1" i="2"/>
  <c r="RWR1" i="10" s="1"/>
  <c r="RWZ1" i="2"/>
  <c r="RWZ1" i="10" s="1"/>
  <c r="RXH1" i="2"/>
  <c r="RXH1" i="10" s="1"/>
  <c r="RXP1" i="2"/>
  <c r="RXP1" i="10" s="1"/>
  <c r="RXX1" i="2"/>
  <c r="RXX1" i="10" s="1"/>
  <c r="RYF1" i="2"/>
  <c r="RYF1" i="10" s="1"/>
  <c r="RYN1" i="2"/>
  <c r="RYN1" i="10" s="1"/>
  <c r="RYV1" i="2"/>
  <c r="RYV1" i="10" s="1"/>
  <c r="RZD1" i="2"/>
  <c r="RZD1" i="10" s="1"/>
  <c r="RZL1" i="2"/>
  <c r="RZL1" i="10" s="1"/>
  <c r="RZT1" i="2"/>
  <c r="RZT1" i="10" s="1"/>
  <c r="SAB1" i="2"/>
  <c r="SAB1" i="10" s="1"/>
  <c r="SAJ1" i="2"/>
  <c r="SAJ1" i="10" s="1"/>
  <c r="SAR1" i="2"/>
  <c r="SAR1" i="10" s="1"/>
  <c r="SAZ1" i="2"/>
  <c r="SAZ1" i="10" s="1"/>
  <c r="SBH1" i="2"/>
  <c r="SBH1" i="10" s="1"/>
  <c r="SBP1" i="2"/>
  <c r="SBP1" i="10" s="1"/>
  <c r="SBX1" i="2"/>
  <c r="SBX1" i="10" s="1"/>
  <c r="SCF1" i="2"/>
  <c r="SCF1" i="10" s="1"/>
  <c r="SCN1" i="2"/>
  <c r="SCN1" i="10" s="1"/>
  <c r="SCV1" i="2"/>
  <c r="SCV1" i="10" s="1"/>
  <c r="SDD1" i="2"/>
  <c r="SDD1" i="10" s="1"/>
  <c r="SDL1" i="2"/>
  <c r="SDL1" i="10" s="1"/>
  <c r="SDT1" i="2"/>
  <c r="SDT1" i="10" s="1"/>
  <c r="SEB1" i="2"/>
  <c r="SEB1" i="10" s="1"/>
  <c r="SEJ1" i="2"/>
  <c r="SEJ1" i="10" s="1"/>
  <c r="SER1" i="2"/>
  <c r="SER1" i="10" s="1"/>
  <c r="SEZ1" i="2"/>
  <c r="SEZ1" i="10" s="1"/>
  <c r="SFH1" i="2"/>
  <c r="SFH1" i="10" s="1"/>
  <c r="SFP1" i="2"/>
  <c r="SFP1" i="10" s="1"/>
  <c r="SFX1" i="2"/>
  <c r="SFX1" i="10" s="1"/>
  <c r="SGF1" i="2"/>
  <c r="SGF1" i="10" s="1"/>
  <c r="SGN1" i="2"/>
  <c r="SGN1" i="10" s="1"/>
  <c r="SGV1" i="2"/>
  <c r="SGV1" i="10" s="1"/>
  <c r="SHD1" i="2"/>
  <c r="SHD1" i="10" s="1"/>
  <c r="SHL1" i="2"/>
  <c r="SHL1" i="10" s="1"/>
  <c r="SHT1" i="2"/>
  <c r="SHT1" i="10" s="1"/>
  <c r="SIB1" i="2"/>
  <c r="SIB1" i="10" s="1"/>
  <c r="SIJ1" i="2"/>
  <c r="SIJ1" i="10" s="1"/>
  <c r="SIR1" i="2"/>
  <c r="SIR1" i="10" s="1"/>
  <c r="SIZ1" i="2"/>
  <c r="SIZ1" i="10" s="1"/>
  <c r="SJH1" i="2"/>
  <c r="SJH1" i="10" s="1"/>
  <c r="SJP1" i="2"/>
  <c r="SJP1" i="10" s="1"/>
  <c r="SJX1" i="2"/>
  <c r="SJX1" i="10" s="1"/>
  <c r="SKF1" i="2"/>
  <c r="SKF1" i="10" s="1"/>
  <c r="SKN1" i="2"/>
  <c r="SKN1" i="10" s="1"/>
  <c r="SKV1" i="2"/>
  <c r="SKV1" i="10" s="1"/>
  <c r="SLD1" i="2"/>
  <c r="SLD1" i="10" s="1"/>
  <c r="SLL1" i="2"/>
  <c r="SLL1" i="10" s="1"/>
  <c r="SLT1" i="2"/>
  <c r="SLT1" i="10" s="1"/>
  <c r="SMB1" i="2"/>
  <c r="SMB1" i="10" s="1"/>
  <c r="SMJ1" i="2"/>
  <c r="SMJ1" i="10" s="1"/>
  <c r="SMR1" i="2"/>
  <c r="SMR1" i="10" s="1"/>
  <c r="SMZ1" i="2"/>
  <c r="SMZ1" i="10" s="1"/>
  <c r="SNH1" i="2"/>
  <c r="SNH1" i="10" s="1"/>
  <c r="SNP1" i="2"/>
  <c r="SNP1" i="10" s="1"/>
  <c r="SNX1" i="2"/>
  <c r="SNX1" i="10" s="1"/>
  <c r="SOF1" i="2"/>
  <c r="SOF1" i="10" s="1"/>
  <c r="SON1" i="2"/>
  <c r="SON1" i="10" s="1"/>
  <c r="SOV1" i="2"/>
  <c r="SOV1" i="10" s="1"/>
  <c r="SPD1" i="2"/>
  <c r="SPD1" i="10" s="1"/>
  <c r="SPL1" i="2"/>
  <c r="SPL1" i="10" s="1"/>
  <c r="SPT1" i="2"/>
  <c r="SPT1" i="10" s="1"/>
  <c r="SQB1" i="2"/>
  <c r="SQB1" i="10" s="1"/>
  <c r="SQJ1" i="2"/>
  <c r="SQJ1" i="10" s="1"/>
  <c r="SQR1" i="2"/>
  <c r="SQR1" i="10" s="1"/>
  <c r="SQZ1" i="2"/>
  <c r="SQZ1" i="10" s="1"/>
  <c r="SRH1" i="2"/>
  <c r="SRH1" i="10" s="1"/>
  <c r="SRP1" i="2"/>
  <c r="SRP1" i="10" s="1"/>
  <c r="SRX1" i="2"/>
  <c r="SRX1" i="10" s="1"/>
  <c r="SSF1" i="2"/>
  <c r="SSF1" i="10" s="1"/>
  <c r="SSN1" i="2"/>
  <c r="SSN1" i="10" s="1"/>
  <c r="SSV1" i="2"/>
  <c r="SSV1" i="10" s="1"/>
  <c r="STD1" i="2"/>
  <c r="STD1" i="10" s="1"/>
  <c r="STL1" i="2"/>
  <c r="STL1" i="10" s="1"/>
  <c r="MBD1" i="2"/>
  <c r="MBD1" i="10" s="1"/>
  <c r="NED1" i="2"/>
  <c r="NED1" i="10" s="1"/>
  <c r="NLH1" i="2"/>
  <c r="NLH1" i="10" s="1"/>
  <c r="NRV1" i="2"/>
  <c r="NRV1" i="10" s="1"/>
  <c r="NWS1" i="2"/>
  <c r="NWS1" i="10" s="1"/>
  <c r="OBJ1" i="2"/>
  <c r="OBJ1" i="10" s="1"/>
  <c r="OEY1" i="2"/>
  <c r="OEY1" i="10" s="1"/>
  <c r="OIJ1" i="2"/>
  <c r="OIJ1" i="10" s="1"/>
  <c r="OLK1" i="2"/>
  <c r="OLK1" i="10" s="1"/>
  <c r="OOJ1" i="2"/>
  <c r="OOJ1" i="10" s="1"/>
  <c r="ORG1" i="2"/>
  <c r="ORG1" i="10" s="1"/>
  <c r="OUD1" i="2"/>
  <c r="OUD1" i="10" s="1"/>
  <c r="OWY1" i="2"/>
  <c r="OWY1" i="10" s="1"/>
  <c r="OZC1" i="2"/>
  <c r="OZC1" i="10" s="1"/>
  <c r="PBG1" i="2"/>
  <c r="PBG1" i="10" s="1"/>
  <c r="PDN1" i="2"/>
  <c r="PDN1" i="10" s="1"/>
  <c r="PFR1" i="2"/>
  <c r="PFR1" i="10" s="1"/>
  <c r="PHV1" i="2"/>
  <c r="PHV1" i="10" s="1"/>
  <c r="PJR1" i="2"/>
  <c r="PJR1" i="10" s="1"/>
  <c r="PLH1" i="2"/>
  <c r="PLH1" i="10" s="1"/>
  <c r="PMX1" i="2"/>
  <c r="PMX1" i="10" s="1"/>
  <c r="POP1" i="2"/>
  <c r="POP1" i="10" s="1"/>
  <c r="PQF1" i="2"/>
  <c r="PQF1" i="10" s="1"/>
  <c r="PRV1" i="2"/>
  <c r="PRV1" i="10" s="1"/>
  <c r="PTN1" i="2"/>
  <c r="PTN1" i="10" s="1"/>
  <c r="PVD1" i="2"/>
  <c r="PVD1" i="10" s="1"/>
  <c r="PWT1" i="2"/>
  <c r="PWT1" i="10" s="1"/>
  <c r="PYL1" i="2"/>
  <c r="PYL1" i="10" s="1"/>
  <c r="QAB1" i="2"/>
  <c r="QAB1" i="10" s="1"/>
  <c r="QBR1" i="2"/>
  <c r="QBR1" i="10" s="1"/>
  <c r="QDJ1" i="2"/>
  <c r="QDJ1" i="10" s="1"/>
  <c r="QEZ1" i="2"/>
  <c r="QEZ1" i="10" s="1"/>
  <c r="QGL1" i="2"/>
  <c r="QGL1" i="10" s="1"/>
  <c r="QHR1" i="2"/>
  <c r="QHR1" i="10" s="1"/>
  <c r="QIX1" i="2"/>
  <c r="QIX1" i="10" s="1"/>
  <c r="QKD1" i="2"/>
  <c r="QKD1" i="10" s="1"/>
  <c r="QLJ1" i="2"/>
  <c r="QLJ1" i="10" s="1"/>
  <c r="QMP1" i="2"/>
  <c r="QMP1" i="10" s="1"/>
  <c r="QNV1" i="2"/>
  <c r="QNV1" i="10" s="1"/>
  <c r="QPB1" i="2"/>
  <c r="QPB1" i="10" s="1"/>
  <c r="QQH1" i="2"/>
  <c r="QQH1" i="10" s="1"/>
  <c r="QRN1" i="2"/>
  <c r="QRN1" i="10" s="1"/>
  <c r="QST1" i="2"/>
  <c r="QST1" i="10" s="1"/>
  <c r="QTO1" i="2"/>
  <c r="QTO1" i="10" s="1"/>
  <c r="QUE1" i="2"/>
  <c r="QUE1" i="10" s="1"/>
  <c r="QUU1" i="2"/>
  <c r="QUU1" i="10" s="1"/>
  <c r="QVK1" i="2"/>
  <c r="QVK1" i="10" s="1"/>
  <c r="QWA1" i="2"/>
  <c r="QWA1" i="10" s="1"/>
  <c r="QWQ1" i="2"/>
  <c r="QWQ1" i="10" s="1"/>
  <c r="QXG1" i="2"/>
  <c r="QXG1" i="10" s="1"/>
  <c r="QXW1" i="2"/>
  <c r="QXW1" i="10" s="1"/>
  <c r="QYM1" i="2"/>
  <c r="QYM1" i="10" s="1"/>
  <c r="QZC1" i="2"/>
  <c r="QZC1" i="10" s="1"/>
  <c r="QZS1" i="2"/>
  <c r="QZS1" i="10" s="1"/>
  <c r="RAI1" i="2"/>
  <c r="RAI1" i="10" s="1"/>
  <c r="RAY1" i="2"/>
  <c r="RAY1" i="10" s="1"/>
  <c r="RBO1" i="2"/>
  <c r="RBO1" i="10" s="1"/>
  <c r="RCE1" i="2"/>
  <c r="RCE1" i="10" s="1"/>
  <c r="RCU1" i="2"/>
  <c r="RCU1" i="10" s="1"/>
  <c r="RDK1" i="2"/>
  <c r="RDK1" i="10" s="1"/>
  <c r="REA1" i="2"/>
  <c r="REA1" i="10" s="1"/>
  <c r="REQ1" i="2"/>
  <c r="REQ1" i="10" s="1"/>
  <c r="RFG1" i="2"/>
  <c r="RFG1" i="10" s="1"/>
  <c r="RFW1" i="2"/>
  <c r="RFW1" i="10" s="1"/>
  <c r="RGM1" i="2"/>
  <c r="RGM1" i="10" s="1"/>
  <c r="RHC1" i="2"/>
  <c r="RHC1" i="10" s="1"/>
  <c r="RHS1" i="2"/>
  <c r="RHS1" i="10" s="1"/>
  <c r="RII1" i="2"/>
  <c r="RII1" i="10" s="1"/>
  <c r="RIY1" i="2"/>
  <c r="RIY1" i="10" s="1"/>
  <c r="RJO1" i="2"/>
  <c r="RJO1" i="10" s="1"/>
  <c r="RKE1" i="2"/>
  <c r="RKE1" i="10" s="1"/>
  <c r="RKU1" i="2"/>
  <c r="RKU1" i="10" s="1"/>
  <c r="RLK1" i="2"/>
  <c r="RLK1" i="10" s="1"/>
  <c r="RMA1" i="2"/>
  <c r="RMA1" i="10" s="1"/>
  <c r="RMQ1" i="2"/>
  <c r="RMQ1" i="10" s="1"/>
  <c r="RNG1" i="2"/>
  <c r="RNG1" i="10" s="1"/>
  <c r="RNW1" i="2"/>
  <c r="RNW1" i="10" s="1"/>
  <c r="ROM1" i="2"/>
  <c r="ROM1" i="10" s="1"/>
  <c r="RPC1" i="2"/>
  <c r="RPC1" i="10" s="1"/>
  <c r="RPS1" i="2"/>
  <c r="RPS1" i="10" s="1"/>
  <c r="RQI1" i="2"/>
  <c r="RQI1" i="10" s="1"/>
  <c r="RQY1" i="2"/>
  <c r="RQY1" i="10" s="1"/>
  <c r="RRO1" i="2"/>
  <c r="RRO1" i="10" s="1"/>
  <c r="RSE1" i="2"/>
  <c r="RSE1" i="10" s="1"/>
  <c r="RSU1" i="2"/>
  <c r="RSU1" i="10" s="1"/>
  <c r="RTK1" i="2"/>
  <c r="RTK1" i="10" s="1"/>
  <c r="RTS1" i="2"/>
  <c r="RTS1" i="10" s="1"/>
  <c r="RUA1" i="2"/>
  <c r="RUA1" i="10" s="1"/>
  <c r="RUI1" i="2"/>
  <c r="RUI1" i="10" s="1"/>
  <c r="RUQ1" i="2"/>
  <c r="RUQ1" i="10" s="1"/>
  <c r="RUY1" i="2"/>
  <c r="RUY1" i="10" s="1"/>
  <c r="RVG1" i="2"/>
  <c r="RVG1" i="10" s="1"/>
  <c r="RVO1" i="2"/>
  <c r="RVO1" i="10" s="1"/>
  <c r="RVW1" i="2"/>
  <c r="RVW1" i="10" s="1"/>
  <c r="RWE1" i="2"/>
  <c r="RWE1" i="10" s="1"/>
  <c r="RWM1" i="2"/>
  <c r="RWM1" i="10" s="1"/>
  <c r="RWU1" i="2"/>
  <c r="RWU1" i="10" s="1"/>
  <c r="RXC1" i="2"/>
  <c r="RXC1" i="10" s="1"/>
  <c r="RXK1" i="2"/>
  <c r="RXK1" i="10" s="1"/>
  <c r="RXS1" i="2"/>
  <c r="RXS1" i="10" s="1"/>
  <c r="RYA1" i="2"/>
  <c r="RYA1" i="10" s="1"/>
  <c r="RYI1" i="2"/>
  <c r="RYI1" i="10" s="1"/>
  <c r="RYQ1" i="2"/>
  <c r="RYQ1" i="10" s="1"/>
  <c r="RYY1" i="2"/>
  <c r="RYY1" i="10" s="1"/>
  <c r="RZG1" i="2"/>
  <c r="RZG1" i="10" s="1"/>
  <c r="RZO1" i="2"/>
  <c r="RZO1" i="10" s="1"/>
  <c r="RZW1" i="2"/>
  <c r="RZW1" i="10" s="1"/>
  <c r="SAE1" i="2"/>
  <c r="SAE1" i="10" s="1"/>
  <c r="SAM1" i="2"/>
  <c r="SAM1" i="10" s="1"/>
  <c r="SAU1" i="2"/>
  <c r="SAU1" i="10" s="1"/>
  <c r="SBC1" i="2"/>
  <c r="SBC1" i="10" s="1"/>
  <c r="SBK1" i="2"/>
  <c r="SBK1" i="10" s="1"/>
  <c r="SBS1" i="2"/>
  <c r="SBS1" i="10" s="1"/>
  <c r="SCA1" i="2"/>
  <c r="SCA1" i="10" s="1"/>
  <c r="SCI1" i="2"/>
  <c r="SCI1" i="10" s="1"/>
  <c r="SCQ1" i="2"/>
  <c r="SCQ1" i="10" s="1"/>
  <c r="SCY1" i="2"/>
  <c r="SCY1" i="10" s="1"/>
  <c r="SDG1" i="2"/>
  <c r="SDG1" i="10" s="1"/>
  <c r="SDO1" i="2"/>
  <c r="SDO1" i="10" s="1"/>
  <c r="SDW1" i="2"/>
  <c r="SDW1" i="10" s="1"/>
  <c r="SEE1" i="2"/>
  <c r="SEE1" i="10" s="1"/>
  <c r="SEM1" i="2"/>
  <c r="SEM1" i="10" s="1"/>
  <c r="SEU1" i="2"/>
  <c r="SEU1" i="10" s="1"/>
  <c r="SFC1" i="2"/>
  <c r="SFC1" i="10" s="1"/>
  <c r="SFK1" i="2"/>
  <c r="SFK1" i="10" s="1"/>
  <c r="SFS1" i="2"/>
  <c r="SFS1" i="10" s="1"/>
  <c r="SGA1" i="2"/>
  <c r="SGA1" i="10" s="1"/>
  <c r="SGI1" i="2"/>
  <c r="SGI1" i="10" s="1"/>
  <c r="SGQ1" i="2"/>
  <c r="SGQ1" i="10" s="1"/>
  <c r="SGY1" i="2"/>
  <c r="SGY1" i="10" s="1"/>
  <c r="SHG1" i="2"/>
  <c r="SHG1" i="10" s="1"/>
  <c r="SHO1" i="2"/>
  <c r="SHO1" i="10" s="1"/>
  <c r="SHW1" i="2"/>
  <c r="SHW1" i="10" s="1"/>
  <c r="SIE1" i="2"/>
  <c r="SIE1" i="10" s="1"/>
  <c r="SIM1" i="2"/>
  <c r="SIM1" i="10" s="1"/>
  <c r="SIU1" i="2"/>
  <c r="SIU1" i="10" s="1"/>
  <c r="SJC1" i="2"/>
  <c r="SJC1" i="10" s="1"/>
  <c r="SJK1" i="2"/>
  <c r="SJK1" i="10" s="1"/>
  <c r="SJS1" i="2"/>
  <c r="SJS1" i="10" s="1"/>
  <c r="SKA1" i="2"/>
  <c r="SKA1" i="10" s="1"/>
  <c r="SKI1" i="2"/>
  <c r="SKI1" i="10" s="1"/>
  <c r="SKQ1" i="2"/>
  <c r="SKQ1" i="10" s="1"/>
  <c r="SKY1" i="2"/>
  <c r="SKY1" i="10" s="1"/>
  <c r="SLG1" i="2"/>
  <c r="SLG1" i="10" s="1"/>
  <c r="SLO1" i="2"/>
  <c r="SLO1" i="10" s="1"/>
  <c r="SLW1" i="2"/>
  <c r="SLW1" i="10" s="1"/>
  <c r="SME1" i="2"/>
  <c r="SME1" i="10" s="1"/>
  <c r="SMM1" i="2"/>
  <c r="SMM1" i="10" s="1"/>
  <c r="SMU1" i="2"/>
  <c r="SMU1" i="10" s="1"/>
  <c r="SNC1" i="2"/>
  <c r="SNC1" i="10" s="1"/>
  <c r="SNK1" i="2"/>
  <c r="SNK1" i="10" s="1"/>
  <c r="SNS1" i="2"/>
  <c r="SNS1" i="10" s="1"/>
  <c r="SOA1" i="2"/>
  <c r="SOA1" i="10" s="1"/>
  <c r="SOI1" i="2"/>
  <c r="SOI1" i="10" s="1"/>
  <c r="SOQ1" i="2"/>
  <c r="SOQ1" i="10" s="1"/>
  <c r="SOY1" i="2"/>
  <c r="SOY1" i="10" s="1"/>
  <c r="SPG1" i="2"/>
  <c r="SPG1" i="10" s="1"/>
  <c r="SPO1" i="2"/>
  <c r="SPO1" i="10" s="1"/>
  <c r="SPW1" i="2"/>
  <c r="SPW1" i="10" s="1"/>
  <c r="SQE1" i="2"/>
  <c r="SQE1" i="10" s="1"/>
  <c r="SQM1" i="2"/>
  <c r="SQM1" i="10" s="1"/>
  <c r="SQU1" i="2"/>
  <c r="SQU1" i="10" s="1"/>
  <c r="SRC1" i="2"/>
  <c r="SRC1" i="10" s="1"/>
  <c r="SRK1" i="2"/>
  <c r="SRK1" i="10" s="1"/>
  <c r="SRS1" i="2"/>
  <c r="SRS1" i="10" s="1"/>
  <c r="SSA1" i="2"/>
  <c r="SSA1" i="10" s="1"/>
  <c r="SSI1" i="2"/>
  <c r="SSI1" i="10" s="1"/>
  <c r="SSQ1" i="2"/>
  <c r="SSQ1" i="10" s="1"/>
  <c r="SSY1" i="2"/>
  <c r="SSY1" i="10" s="1"/>
  <c r="STG1" i="2"/>
  <c r="STG1" i="10" s="1"/>
  <c r="STO1" i="2"/>
  <c r="STO1" i="10" s="1"/>
  <c r="STW1" i="2"/>
  <c r="STW1" i="10" s="1"/>
  <c r="SUE1" i="2"/>
  <c r="SUE1" i="10" s="1"/>
  <c r="SUM1" i="2"/>
  <c r="SUM1" i="10" s="1"/>
  <c r="MBT1" i="2"/>
  <c r="MBT1" i="10" s="1"/>
  <c r="NEG1" i="2"/>
  <c r="NEG1" i="10" s="1"/>
  <c r="NLJ1" i="2"/>
  <c r="NLJ1" i="10" s="1"/>
  <c r="NRY1" i="2"/>
  <c r="NRY1" i="10" s="1"/>
  <c r="NWW1" i="2"/>
  <c r="NWW1" i="10" s="1"/>
  <c r="OBL1" i="2"/>
  <c r="OBL1" i="10" s="1"/>
  <c r="OEZ1" i="2"/>
  <c r="OEZ1" i="10" s="1"/>
  <c r="OIM1" i="2"/>
  <c r="OIM1" i="10" s="1"/>
  <c r="OLL1" i="2"/>
  <c r="OLL1" i="10" s="1"/>
  <c r="OOL1" i="2"/>
  <c r="OOL1" i="10" s="1"/>
  <c r="ORH1" i="2"/>
  <c r="ORH1" i="10" s="1"/>
  <c r="OUE1" i="2"/>
  <c r="OUE1" i="10" s="1"/>
  <c r="OWZ1" i="2"/>
  <c r="OWZ1" i="10" s="1"/>
  <c r="OZD1" i="2"/>
  <c r="OZD1" i="10" s="1"/>
  <c r="PBH1" i="2"/>
  <c r="PBH1" i="10" s="1"/>
  <c r="PDO1" i="2"/>
  <c r="PDO1" i="10" s="1"/>
  <c r="PFS1" i="2"/>
  <c r="PFS1" i="10" s="1"/>
  <c r="PHW1" i="2"/>
  <c r="PHW1" i="10" s="1"/>
  <c r="PJS1" i="2"/>
  <c r="PJS1" i="10" s="1"/>
  <c r="PLI1" i="2"/>
  <c r="PLI1" i="10" s="1"/>
  <c r="PMY1" i="2"/>
  <c r="PMY1" i="10" s="1"/>
  <c r="POQ1" i="2"/>
  <c r="POQ1" i="10" s="1"/>
  <c r="PQG1" i="2"/>
  <c r="PQG1" i="10" s="1"/>
  <c r="PRW1" i="2"/>
  <c r="PRW1" i="10" s="1"/>
  <c r="PTO1" i="2"/>
  <c r="PTO1" i="10" s="1"/>
  <c r="PVE1" i="2"/>
  <c r="PVE1" i="10" s="1"/>
  <c r="PWU1" i="2"/>
  <c r="PWU1" i="10" s="1"/>
  <c r="PYM1" i="2"/>
  <c r="PYM1" i="10" s="1"/>
  <c r="QAC1" i="2"/>
  <c r="QAC1" i="10" s="1"/>
  <c r="QBS1" i="2"/>
  <c r="QBS1" i="10" s="1"/>
  <c r="QDK1" i="2"/>
  <c r="QDK1" i="10" s="1"/>
  <c r="QFA1" i="2"/>
  <c r="QFA1" i="10" s="1"/>
  <c r="QGM1" i="2"/>
  <c r="QGM1" i="10" s="1"/>
  <c r="QHS1" i="2"/>
  <c r="QHS1" i="10" s="1"/>
  <c r="QIY1" i="2"/>
  <c r="QIY1" i="10" s="1"/>
  <c r="QKE1" i="2"/>
  <c r="QKE1" i="10" s="1"/>
  <c r="QLK1" i="2"/>
  <c r="QLK1" i="10" s="1"/>
  <c r="QMQ1" i="2"/>
  <c r="QMQ1" i="10" s="1"/>
  <c r="QNW1" i="2"/>
  <c r="QNW1" i="10" s="1"/>
  <c r="QPC1" i="2"/>
  <c r="QPC1" i="10" s="1"/>
  <c r="QQI1" i="2"/>
  <c r="QQI1" i="10" s="1"/>
  <c r="QRO1" i="2"/>
  <c r="QRO1" i="10" s="1"/>
  <c r="QSU1" i="2"/>
  <c r="QSU1" i="10" s="1"/>
  <c r="QTP1" i="2"/>
  <c r="QTP1" i="10" s="1"/>
  <c r="QUF1" i="2"/>
  <c r="QUF1" i="10" s="1"/>
  <c r="QUV1" i="2"/>
  <c r="QUV1" i="10" s="1"/>
  <c r="QVL1" i="2"/>
  <c r="QVL1" i="10" s="1"/>
  <c r="QWB1" i="2"/>
  <c r="QWB1" i="10" s="1"/>
  <c r="QWR1" i="2"/>
  <c r="QWR1" i="10" s="1"/>
  <c r="QXH1" i="2"/>
  <c r="QXH1" i="10" s="1"/>
  <c r="QXX1" i="2"/>
  <c r="QXX1" i="10" s="1"/>
  <c r="QYN1" i="2"/>
  <c r="QYN1" i="10" s="1"/>
  <c r="QZD1" i="2"/>
  <c r="QZD1" i="10" s="1"/>
  <c r="QZT1" i="2"/>
  <c r="QZT1" i="10" s="1"/>
  <c r="RAJ1" i="2"/>
  <c r="RAJ1" i="10" s="1"/>
  <c r="RAZ1" i="2"/>
  <c r="RAZ1" i="10" s="1"/>
  <c r="RBP1" i="2"/>
  <c r="RBP1" i="10" s="1"/>
  <c r="RCF1" i="2"/>
  <c r="RCF1" i="10" s="1"/>
  <c r="RCV1" i="2"/>
  <c r="RCV1" i="10" s="1"/>
  <c r="RDL1" i="2"/>
  <c r="RDL1" i="10" s="1"/>
  <c r="REB1" i="2"/>
  <c r="REB1" i="10" s="1"/>
  <c r="RER1" i="2"/>
  <c r="RER1" i="10" s="1"/>
  <c r="RFH1" i="2"/>
  <c r="RFH1" i="10" s="1"/>
  <c r="RFX1" i="2"/>
  <c r="RFX1" i="10" s="1"/>
  <c r="RGN1" i="2"/>
  <c r="RGN1" i="10" s="1"/>
  <c r="RHD1" i="2"/>
  <c r="RHD1" i="10" s="1"/>
  <c r="RHT1" i="2"/>
  <c r="RHT1" i="10" s="1"/>
  <c r="RIJ1" i="2"/>
  <c r="RIJ1" i="10" s="1"/>
  <c r="RIZ1" i="2"/>
  <c r="RIZ1" i="10" s="1"/>
  <c r="RJP1" i="2"/>
  <c r="RJP1" i="10" s="1"/>
  <c r="RKF1" i="2"/>
  <c r="RKF1" i="10" s="1"/>
  <c r="RKV1" i="2"/>
  <c r="RKV1" i="10" s="1"/>
  <c r="RLL1" i="2"/>
  <c r="RLL1" i="10" s="1"/>
  <c r="RMB1" i="2"/>
  <c r="RMB1" i="10" s="1"/>
  <c r="RMR1" i="2"/>
  <c r="RMR1" i="10" s="1"/>
  <c r="RNH1" i="2"/>
  <c r="RNH1" i="10" s="1"/>
  <c r="RNX1" i="2"/>
  <c r="RNX1" i="10" s="1"/>
  <c r="RON1" i="2"/>
  <c r="RON1" i="10" s="1"/>
  <c r="RPD1" i="2"/>
  <c r="RPD1" i="10" s="1"/>
  <c r="RPT1" i="2"/>
  <c r="RPT1" i="10" s="1"/>
  <c r="RQJ1" i="2"/>
  <c r="RQJ1" i="10" s="1"/>
  <c r="RQZ1" i="2"/>
  <c r="RQZ1" i="10" s="1"/>
  <c r="RRP1" i="2"/>
  <c r="RRP1" i="10" s="1"/>
  <c r="RSF1" i="2"/>
  <c r="RSF1" i="10" s="1"/>
  <c r="RSV1" i="2"/>
  <c r="RSV1" i="10" s="1"/>
  <c r="RTL1" i="2"/>
  <c r="RTL1" i="10" s="1"/>
  <c r="RTT1" i="2"/>
  <c r="RTT1" i="10" s="1"/>
  <c r="RUB1" i="2"/>
  <c r="RUB1" i="10" s="1"/>
  <c r="RUJ1" i="2"/>
  <c r="RUJ1" i="10" s="1"/>
  <c r="RUR1" i="2"/>
  <c r="RUR1" i="10" s="1"/>
  <c r="RUZ1" i="2"/>
  <c r="RUZ1" i="10" s="1"/>
  <c r="RVH1" i="2"/>
  <c r="RVH1" i="10" s="1"/>
  <c r="RVP1" i="2"/>
  <c r="RVP1" i="10" s="1"/>
  <c r="RVX1" i="2"/>
  <c r="RVX1" i="10" s="1"/>
  <c r="RWF1" i="2"/>
  <c r="RWF1" i="10" s="1"/>
  <c r="RWN1" i="2"/>
  <c r="RWN1" i="10" s="1"/>
  <c r="RWV1" i="2"/>
  <c r="RWV1" i="10" s="1"/>
  <c r="RXD1" i="2"/>
  <c r="RXD1" i="10" s="1"/>
  <c r="RXL1" i="2"/>
  <c r="RXL1" i="10" s="1"/>
  <c r="RXT1" i="2"/>
  <c r="RXT1" i="10" s="1"/>
  <c r="RYB1" i="2"/>
  <c r="RYB1" i="10" s="1"/>
  <c r="RYJ1" i="2"/>
  <c r="RYJ1" i="10" s="1"/>
  <c r="RYR1" i="2"/>
  <c r="RYR1" i="10" s="1"/>
  <c r="RYZ1" i="2"/>
  <c r="RYZ1" i="10" s="1"/>
  <c r="RZH1" i="2"/>
  <c r="RZH1" i="10" s="1"/>
  <c r="RZP1" i="2"/>
  <c r="RZP1" i="10" s="1"/>
  <c r="RZX1" i="2"/>
  <c r="RZX1" i="10" s="1"/>
  <c r="SAF1" i="2"/>
  <c r="SAF1" i="10" s="1"/>
  <c r="SAN1" i="2"/>
  <c r="SAN1" i="10" s="1"/>
  <c r="SAV1" i="2"/>
  <c r="SAV1" i="10" s="1"/>
  <c r="SBD1" i="2"/>
  <c r="SBD1" i="10" s="1"/>
  <c r="SBL1" i="2"/>
  <c r="SBL1" i="10" s="1"/>
  <c r="SBT1" i="2"/>
  <c r="SBT1" i="10" s="1"/>
  <c r="SCB1" i="2"/>
  <c r="SCB1" i="10" s="1"/>
  <c r="SCJ1" i="2"/>
  <c r="SCJ1" i="10" s="1"/>
  <c r="SCR1" i="2"/>
  <c r="SCR1" i="10" s="1"/>
  <c r="SCZ1" i="2"/>
  <c r="SCZ1" i="10" s="1"/>
  <c r="SDH1" i="2"/>
  <c r="SDH1" i="10" s="1"/>
  <c r="SDP1" i="2"/>
  <c r="SDP1" i="10" s="1"/>
  <c r="SDX1" i="2"/>
  <c r="SDX1" i="10" s="1"/>
  <c r="SEF1" i="2"/>
  <c r="SEF1" i="10" s="1"/>
  <c r="SEN1" i="2"/>
  <c r="SEN1" i="10" s="1"/>
  <c r="SEV1" i="2"/>
  <c r="SEV1" i="10" s="1"/>
  <c r="SFD1" i="2"/>
  <c r="SFD1" i="10" s="1"/>
  <c r="SFL1" i="2"/>
  <c r="SFL1" i="10" s="1"/>
  <c r="SFT1" i="2"/>
  <c r="SFT1" i="10" s="1"/>
  <c r="SGB1" i="2"/>
  <c r="SGB1" i="10" s="1"/>
  <c r="SGJ1" i="2"/>
  <c r="SGJ1" i="10" s="1"/>
  <c r="SGR1" i="2"/>
  <c r="SGR1" i="10" s="1"/>
  <c r="SGZ1" i="2"/>
  <c r="SGZ1" i="10" s="1"/>
  <c r="SHH1" i="2"/>
  <c r="SHH1" i="10" s="1"/>
  <c r="SHP1" i="2"/>
  <c r="SHP1" i="10" s="1"/>
  <c r="SHX1" i="2"/>
  <c r="SHX1" i="10" s="1"/>
  <c r="SIF1" i="2"/>
  <c r="SIF1" i="10" s="1"/>
  <c r="SIN1" i="2"/>
  <c r="SIN1" i="10" s="1"/>
  <c r="SIV1" i="2"/>
  <c r="SIV1" i="10" s="1"/>
  <c r="SJD1" i="2"/>
  <c r="SJD1" i="10" s="1"/>
  <c r="SJL1" i="2"/>
  <c r="SJL1" i="10" s="1"/>
  <c r="SJT1" i="2"/>
  <c r="SJT1" i="10" s="1"/>
  <c r="SKB1" i="2"/>
  <c r="SKB1" i="10" s="1"/>
  <c r="SKJ1" i="2"/>
  <c r="SKJ1" i="10" s="1"/>
  <c r="SKR1" i="2"/>
  <c r="SKR1" i="10" s="1"/>
  <c r="SKZ1" i="2"/>
  <c r="SKZ1" i="10" s="1"/>
  <c r="SLH1" i="2"/>
  <c r="SLH1" i="10" s="1"/>
  <c r="SLP1" i="2"/>
  <c r="SLP1" i="10" s="1"/>
  <c r="SLX1" i="2"/>
  <c r="SLX1" i="10" s="1"/>
  <c r="SMF1" i="2"/>
  <c r="SMF1" i="10" s="1"/>
  <c r="SMN1" i="2"/>
  <c r="SMN1" i="10" s="1"/>
  <c r="SMV1" i="2"/>
  <c r="SMV1" i="10" s="1"/>
  <c r="SND1" i="2"/>
  <c r="SND1" i="10" s="1"/>
  <c r="SNL1" i="2"/>
  <c r="SNL1" i="10" s="1"/>
  <c r="SNT1" i="2"/>
  <c r="SNT1" i="10" s="1"/>
  <c r="SOB1" i="2"/>
  <c r="SOB1" i="10" s="1"/>
  <c r="SOJ1" i="2"/>
  <c r="SOJ1" i="10" s="1"/>
  <c r="SOR1" i="2"/>
  <c r="SOR1" i="10" s="1"/>
  <c r="SOZ1" i="2"/>
  <c r="SOZ1" i="10" s="1"/>
  <c r="SPH1" i="2"/>
  <c r="SPH1" i="10" s="1"/>
  <c r="SPP1" i="2"/>
  <c r="SPP1" i="10" s="1"/>
  <c r="SPX1" i="2"/>
  <c r="SPX1" i="10" s="1"/>
  <c r="SQF1" i="2"/>
  <c r="SQF1" i="10" s="1"/>
  <c r="SQN1" i="2"/>
  <c r="SQN1" i="10" s="1"/>
  <c r="SQV1" i="2"/>
  <c r="SQV1" i="10" s="1"/>
  <c r="SRD1" i="2"/>
  <c r="SRD1" i="10" s="1"/>
  <c r="SRL1" i="2"/>
  <c r="SRL1" i="10" s="1"/>
  <c r="SRT1" i="2"/>
  <c r="SRT1" i="10" s="1"/>
  <c r="SSB1" i="2"/>
  <c r="SSB1" i="10" s="1"/>
  <c r="SSJ1" i="2"/>
  <c r="SSJ1" i="10" s="1"/>
  <c r="SSR1" i="2"/>
  <c r="SSR1" i="10" s="1"/>
  <c r="SSZ1" i="2"/>
  <c r="SSZ1" i="10" s="1"/>
  <c r="STH1" i="2"/>
  <c r="STH1" i="10" s="1"/>
  <c r="STP1" i="2"/>
  <c r="STP1" i="10" s="1"/>
  <c r="STX1" i="2"/>
  <c r="STX1" i="10" s="1"/>
  <c r="SUF1" i="2"/>
  <c r="SUF1" i="10" s="1"/>
  <c r="SUN1" i="2"/>
  <c r="SUN1" i="10" s="1"/>
  <c r="NGH1" i="2"/>
  <c r="NGH1" i="10" s="1"/>
  <c r="NTE1" i="2"/>
  <c r="NTE1" i="10" s="1"/>
  <c r="OCJ1" i="2"/>
  <c r="OCJ1" i="10" s="1"/>
  <c r="OJG1" i="2"/>
  <c r="OJG1" i="10" s="1"/>
  <c r="OPC1" i="2"/>
  <c r="OPC1" i="10" s="1"/>
  <c r="OUY1" i="2"/>
  <c r="OUY1" i="10" s="1"/>
  <c r="OZP1" i="2"/>
  <c r="OZP1" i="10" s="1"/>
  <c r="PEA1" i="2"/>
  <c r="PEA1" i="10" s="1"/>
  <c r="PIL1" i="2"/>
  <c r="PIL1" i="10" s="1"/>
  <c r="PLR1" i="2"/>
  <c r="PLR1" i="10" s="1"/>
  <c r="POZ1" i="2"/>
  <c r="POZ1" i="10" s="1"/>
  <c r="PSH1" i="2"/>
  <c r="PSH1" i="10" s="1"/>
  <c r="PVN1" i="2"/>
  <c r="PVN1" i="10" s="1"/>
  <c r="PYV1" i="2"/>
  <c r="PYV1" i="10" s="1"/>
  <c r="QCD1" i="2"/>
  <c r="QCD1" i="10" s="1"/>
  <c r="QFJ1" i="2"/>
  <c r="QFJ1" i="10" s="1"/>
  <c r="QHZ1" i="2"/>
  <c r="QHZ1" i="10" s="1"/>
  <c r="QKL1" i="2"/>
  <c r="QKL1" i="10" s="1"/>
  <c r="QMX1" i="2"/>
  <c r="QMX1" i="10" s="1"/>
  <c r="QPJ1" i="2"/>
  <c r="QPJ1" i="10" s="1"/>
  <c r="QRV1" i="2"/>
  <c r="QRV1" i="10" s="1"/>
  <c r="QTS1" i="2"/>
  <c r="QTS1" i="10" s="1"/>
  <c r="QUY1" i="2"/>
  <c r="QUY1" i="10" s="1"/>
  <c r="QWE1" i="2"/>
  <c r="QWE1" i="10" s="1"/>
  <c r="QXK1" i="2"/>
  <c r="QXK1" i="10" s="1"/>
  <c r="QYQ1" i="2"/>
  <c r="QYQ1" i="10" s="1"/>
  <c r="QZW1" i="2"/>
  <c r="QZW1" i="10" s="1"/>
  <c r="RBC1" i="2"/>
  <c r="RBC1" i="10" s="1"/>
  <c r="RCI1" i="2"/>
  <c r="RCI1" i="10" s="1"/>
  <c r="RDO1" i="2"/>
  <c r="RDO1" i="10" s="1"/>
  <c r="REU1" i="2"/>
  <c r="REU1" i="10" s="1"/>
  <c r="RGA1" i="2"/>
  <c r="RGA1" i="10" s="1"/>
  <c r="RHG1" i="2"/>
  <c r="RHG1" i="10" s="1"/>
  <c r="RIM1" i="2"/>
  <c r="RIM1" i="10" s="1"/>
  <c r="RJS1" i="2"/>
  <c r="RJS1" i="10" s="1"/>
  <c r="RKY1" i="2"/>
  <c r="RKY1" i="10" s="1"/>
  <c r="RME1" i="2"/>
  <c r="RME1" i="10" s="1"/>
  <c r="RNK1" i="2"/>
  <c r="RNK1" i="10" s="1"/>
  <c r="ROQ1" i="2"/>
  <c r="ROQ1" i="10" s="1"/>
  <c r="RPW1" i="2"/>
  <c r="RPW1" i="10" s="1"/>
  <c r="RRC1" i="2"/>
  <c r="RRC1" i="10" s="1"/>
  <c r="RSI1" i="2"/>
  <c r="RSI1" i="10" s="1"/>
  <c r="RTM1" i="2"/>
  <c r="RTM1" i="10" s="1"/>
  <c r="RUC1" i="2"/>
  <c r="RUC1" i="10" s="1"/>
  <c r="RUS1" i="2"/>
  <c r="RUS1" i="10" s="1"/>
  <c r="RVI1" i="2"/>
  <c r="RVI1" i="10" s="1"/>
  <c r="RVY1" i="2"/>
  <c r="RVY1" i="10" s="1"/>
  <c r="RWO1" i="2"/>
  <c r="RWO1" i="10" s="1"/>
  <c r="RXE1" i="2"/>
  <c r="RXE1" i="10" s="1"/>
  <c r="RXU1" i="2"/>
  <c r="RXU1" i="10" s="1"/>
  <c r="RYK1" i="2"/>
  <c r="RYK1" i="10" s="1"/>
  <c r="RZA1" i="2"/>
  <c r="RZA1" i="10" s="1"/>
  <c r="RZQ1" i="2"/>
  <c r="RZQ1" i="10" s="1"/>
  <c r="SAG1" i="2"/>
  <c r="SAG1" i="10" s="1"/>
  <c r="SAW1" i="2"/>
  <c r="SAW1" i="10" s="1"/>
  <c r="SBM1" i="2"/>
  <c r="SBM1" i="10" s="1"/>
  <c r="SCC1" i="2"/>
  <c r="SCC1" i="10" s="1"/>
  <c r="SCS1" i="2"/>
  <c r="SCS1" i="10" s="1"/>
  <c r="SDI1" i="2"/>
  <c r="SDI1" i="10" s="1"/>
  <c r="SDY1" i="2"/>
  <c r="SDY1" i="10" s="1"/>
  <c r="SEO1" i="2"/>
  <c r="SEO1" i="10" s="1"/>
  <c r="SFE1" i="2"/>
  <c r="SFE1" i="10" s="1"/>
  <c r="SFU1" i="2"/>
  <c r="SFU1" i="10" s="1"/>
  <c r="SGK1" i="2"/>
  <c r="SGK1" i="10" s="1"/>
  <c r="SHA1" i="2"/>
  <c r="SHA1" i="10" s="1"/>
  <c r="SHQ1" i="2"/>
  <c r="SHQ1" i="10" s="1"/>
  <c r="SIG1" i="2"/>
  <c r="SIG1" i="10" s="1"/>
  <c r="SIW1" i="2"/>
  <c r="SIW1" i="10" s="1"/>
  <c r="SJM1" i="2"/>
  <c r="SJM1" i="10" s="1"/>
  <c r="SKC1" i="2"/>
  <c r="SKC1" i="10" s="1"/>
  <c r="SKS1" i="2"/>
  <c r="SKS1" i="10" s="1"/>
  <c r="SLI1" i="2"/>
  <c r="SLI1" i="10" s="1"/>
  <c r="SLY1" i="2"/>
  <c r="SLY1" i="10" s="1"/>
  <c r="SMO1" i="2"/>
  <c r="SMO1" i="10" s="1"/>
  <c r="SNE1" i="2"/>
  <c r="SNE1" i="10" s="1"/>
  <c r="SNU1" i="2"/>
  <c r="SNU1" i="10" s="1"/>
  <c r="SOK1" i="2"/>
  <c r="SOK1" i="10" s="1"/>
  <c r="SPA1" i="2"/>
  <c r="SPA1" i="10" s="1"/>
  <c r="SPQ1" i="2"/>
  <c r="SPQ1" i="10" s="1"/>
  <c r="SQG1" i="2"/>
  <c r="SQG1" i="10" s="1"/>
  <c r="SQW1" i="2"/>
  <c r="SQW1" i="10" s="1"/>
  <c r="SRM1" i="2"/>
  <c r="SRM1" i="10" s="1"/>
  <c r="SSC1" i="2"/>
  <c r="SSC1" i="10" s="1"/>
  <c r="SSS1" i="2"/>
  <c r="SSS1" i="10" s="1"/>
  <c r="STI1" i="2"/>
  <c r="STI1" i="10" s="1"/>
  <c r="STV1" i="2"/>
  <c r="STV1" i="10" s="1"/>
  <c r="SUH1" i="2"/>
  <c r="SUH1" i="10" s="1"/>
  <c r="SUR1" i="2"/>
  <c r="SUR1" i="10" s="1"/>
  <c r="SUZ1" i="2"/>
  <c r="SUZ1" i="10" s="1"/>
  <c r="SVH1" i="2"/>
  <c r="SVH1" i="10" s="1"/>
  <c r="SVP1" i="2"/>
  <c r="SVP1" i="10" s="1"/>
  <c r="SVX1" i="2"/>
  <c r="SVX1" i="10" s="1"/>
  <c r="SWF1" i="2"/>
  <c r="SWF1" i="10" s="1"/>
  <c r="SWN1" i="2"/>
  <c r="SWN1" i="10" s="1"/>
  <c r="SWV1" i="2"/>
  <c r="SWV1" i="10" s="1"/>
  <c r="SXD1" i="2"/>
  <c r="SXD1" i="10" s="1"/>
  <c r="SXL1" i="2"/>
  <c r="SXL1" i="10" s="1"/>
  <c r="SXT1" i="2"/>
  <c r="SXT1" i="10" s="1"/>
  <c r="SYB1" i="2"/>
  <c r="SYB1" i="10" s="1"/>
  <c r="SYJ1" i="2"/>
  <c r="SYJ1" i="10" s="1"/>
  <c r="SYR1" i="2"/>
  <c r="SYR1" i="10" s="1"/>
  <c r="SYZ1" i="2"/>
  <c r="SYZ1" i="10" s="1"/>
  <c r="SZH1" i="2"/>
  <c r="SZH1" i="10" s="1"/>
  <c r="SZP1" i="2"/>
  <c r="SZP1" i="10" s="1"/>
  <c r="SZX1" i="2"/>
  <c r="SZX1" i="10" s="1"/>
  <c r="TAF1" i="2"/>
  <c r="TAF1" i="10" s="1"/>
  <c r="TAN1" i="2"/>
  <c r="TAN1" i="10" s="1"/>
  <c r="TAV1" i="2"/>
  <c r="TAV1" i="10" s="1"/>
  <c r="TBD1" i="2"/>
  <c r="TBD1" i="10" s="1"/>
  <c r="TBL1" i="2"/>
  <c r="TBL1" i="10" s="1"/>
  <c r="TBT1" i="2"/>
  <c r="TBT1" i="10" s="1"/>
  <c r="TCB1" i="2"/>
  <c r="TCB1" i="10" s="1"/>
  <c r="TCJ1" i="2"/>
  <c r="TCJ1" i="10" s="1"/>
  <c r="TCR1" i="2"/>
  <c r="TCR1" i="10" s="1"/>
  <c r="TCZ1" i="2"/>
  <c r="TCZ1" i="10" s="1"/>
  <c r="TDH1" i="2"/>
  <c r="TDH1" i="10" s="1"/>
  <c r="TDP1" i="2"/>
  <c r="TDP1" i="10" s="1"/>
  <c r="TDX1" i="2"/>
  <c r="TDX1" i="10" s="1"/>
  <c r="TEF1" i="2"/>
  <c r="TEF1" i="10" s="1"/>
  <c r="TEN1" i="2"/>
  <c r="TEN1" i="10" s="1"/>
  <c r="TEV1" i="2"/>
  <c r="TEV1" i="10" s="1"/>
  <c r="TFD1" i="2"/>
  <c r="TFD1" i="10" s="1"/>
  <c r="TFL1" i="2"/>
  <c r="TFL1" i="10" s="1"/>
  <c r="TFT1" i="2"/>
  <c r="TFT1" i="10" s="1"/>
  <c r="TGB1" i="2"/>
  <c r="TGB1" i="10" s="1"/>
  <c r="TGJ1" i="2"/>
  <c r="TGJ1" i="10" s="1"/>
  <c r="TGR1" i="2"/>
  <c r="TGR1" i="10" s="1"/>
  <c r="TGZ1" i="2"/>
  <c r="TGZ1" i="10" s="1"/>
  <c r="THH1" i="2"/>
  <c r="THH1" i="10" s="1"/>
  <c r="THP1" i="2"/>
  <c r="THP1" i="10" s="1"/>
  <c r="THX1" i="2"/>
  <c r="THX1" i="10" s="1"/>
  <c r="TIF1" i="2"/>
  <c r="TIF1" i="10" s="1"/>
  <c r="TIN1" i="2"/>
  <c r="TIN1" i="10" s="1"/>
  <c r="TIV1" i="2"/>
  <c r="TIV1" i="10" s="1"/>
  <c r="TJD1" i="2"/>
  <c r="TJD1" i="10" s="1"/>
  <c r="TJL1" i="2"/>
  <c r="TJL1" i="10" s="1"/>
  <c r="TJT1" i="2"/>
  <c r="TJT1" i="10" s="1"/>
  <c r="TKB1" i="2"/>
  <c r="TKB1" i="10" s="1"/>
  <c r="TKJ1" i="2"/>
  <c r="TKJ1" i="10" s="1"/>
  <c r="TKR1" i="2"/>
  <c r="TKR1" i="10" s="1"/>
  <c r="TKZ1" i="2"/>
  <c r="TKZ1" i="10" s="1"/>
  <c r="TLH1" i="2"/>
  <c r="TLH1" i="10" s="1"/>
  <c r="TLP1" i="2"/>
  <c r="TLP1" i="10" s="1"/>
  <c r="TLX1" i="2"/>
  <c r="TLX1" i="10" s="1"/>
  <c r="TMF1" i="2"/>
  <c r="TMF1" i="10" s="1"/>
  <c r="TMN1" i="2"/>
  <c r="TMN1" i="10" s="1"/>
  <c r="TMV1" i="2"/>
  <c r="TMV1" i="10" s="1"/>
  <c r="TND1" i="2"/>
  <c r="TND1" i="10" s="1"/>
  <c r="TNL1" i="2"/>
  <c r="TNL1" i="10" s="1"/>
  <c r="TNT1" i="2"/>
  <c r="TNT1" i="10" s="1"/>
  <c r="TOB1" i="2"/>
  <c r="TOB1" i="10" s="1"/>
  <c r="TOJ1" i="2"/>
  <c r="TOJ1" i="10" s="1"/>
  <c r="TOR1" i="2"/>
  <c r="TOR1" i="10" s="1"/>
  <c r="TOZ1" i="2"/>
  <c r="TOZ1" i="10" s="1"/>
  <c r="TPH1" i="2"/>
  <c r="TPH1" i="10" s="1"/>
  <c r="TPP1" i="2"/>
  <c r="TPP1" i="10" s="1"/>
  <c r="TPX1" i="2"/>
  <c r="TPX1" i="10" s="1"/>
  <c r="TQF1" i="2"/>
  <c r="TQF1" i="10" s="1"/>
  <c r="TQN1" i="2"/>
  <c r="TQN1" i="10" s="1"/>
  <c r="TQV1" i="2"/>
  <c r="TQV1" i="10" s="1"/>
  <c r="TRD1" i="2"/>
  <c r="TRD1" i="10" s="1"/>
  <c r="TRL1" i="2"/>
  <c r="TRL1" i="10" s="1"/>
  <c r="TRT1" i="2"/>
  <c r="TRT1" i="10" s="1"/>
  <c r="TSB1" i="2"/>
  <c r="TSB1" i="10" s="1"/>
  <c r="TSJ1" i="2"/>
  <c r="TSJ1" i="10" s="1"/>
  <c r="TSR1" i="2"/>
  <c r="TSR1" i="10" s="1"/>
  <c r="TSZ1" i="2"/>
  <c r="TSZ1" i="10" s="1"/>
  <c r="TTH1" i="2"/>
  <c r="TTH1" i="10" s="1"/>
  <c r="TTP1" i="2"/>
  <c r="TTP1" i="10" s="1"/>
  <c r="TTX1" i="2"/>
  <c r="TTX1" i="10" s="1"/>
  <c r="TUF1" i="2"/>
  <c r="TUF1" i="10" s="1"/>
  <c r="TUN1" i="2"/>
  <c r="TUN1" i="10" s="1"/>
  <c r="TUV1" i="2"/>
  <c r="TUV1" i="10" s="1"/>
  <c r="TVD1" i="2"/>
  <c r="TVD1" i="10" s="1"/>
  <c r="TVL1" i="2"/>
  <c r="TVL1" i="10" s="1"/>
  <c r="TVT1" i="2"/>
  <c r="TVT1" i="10" s="1"/>
  <c r="TWB1" i="2"/>
  <c r="TWB1" i="10" s="1"/>
  <c r="TWJ1" i="2"/>
  <c r="TWJ1" i="10" s="1"/>
  <c r="TWR1" i="2"/>
  <c r="TWR1" i="10" s="1"/>
  <c r="TWZ1" i="2"/>
  <c r="TWZ1" i="10" s="1"/>
  <c r="TXH1" i="2"/>
  <c r="TXH1" i="10" s="1"/>
  <c r="TXP1" i="2"/>
  <c r="TXP1" i="10" s="1"/>
  <c r="TXX1" i="2"/>
  <c r="TXX1" i="10" s="1"/>
  <c r="TYF1" i="2"/>
  <c r="TYF1" i="10" s="1"/>
  <c r="TYN1" i="2"/>
  <c r="TYN1" i="10" s="1"/>
  <c r="TYV1" i="2"/>
  <c r="TYV1" i="10" s="1"/>
  <c r="TZD1" i="2"/>
  <c r="TZD1" i="10" s="1"/>
  <c r="TZL1" i="2"/>
  <c r="TZL1" i="10" s="1"/>
  <c r="TZT1" i="2"/>
  <c r="TZT1" i="10" s="1"/>
  <c r="UAB1" i="2"/>
  <c r="UAB1" i="10" s="1"/>
  <c r="UAJ1" i="2"/>
  <c r="UAJ1" i="10" s="1"/>
  <c r="UAR1" i="2"/>
  <c r="UAR1" i="10" s="1"/>
  <c r="UAZ1" i="2"/>
  <c r="UAZ1" i="10" s="1"/>
  <c r="UBH1" i="2"/>
  <c r="UBH1" i="10" s="1"/>
  <c r="UBP1" i="2"/>
  <c r="UBP1" i="10" s="1"/>
  <c r="UBX1" i="2"/>
  <c r="UBX1" i="10" s="1"/>
  <c r="UCF1" i="2"/>
  <c r="UCF1" i="10" s="1"/>
  <c r="UCN1" i="2"/>
  <c r="UCN1" i="10" s="1"/>
  <c r="UCV1" i="2"/>
  <c r="UCV1" i="10" s="1"/>
  <c r="UDD1" i="2"/>
  <c r="UDD1" i="10" s="1"/>
  <c r="UDL1" i="2"/>
  <c r="UDL1" i="10" s="1"/>
  <c r="UDT1" i="2"/>
  <c r="UDT1" i="10" s="1"/>
  <c r="UEB1" i="2"/>
  <c r="UEB1" i="10" s="1"/>
  <c r="UEJ1" i="2"/>
  <c r="UEJ1" i="10" s="1"/>
  <c r="UER1" i="2"/>
  <c r="UER1" i="10" s="1"/>
  <c r="UEZ1" i="2"/>
  <c r="UEZ1" i="10" s="1"/>
  <c r="UFH1" i="2"/>
  <c r="UFH1" i="10" s="1"/>
  <c r="UFP1" i="2"/>
  <c r="UFP1" i="10" s="1"/>
  <c r="UFX1" i="2"/>
  <c r="UFX1" i="10" s="1"/>
  <c r="UGF1" i="2"/>
  <c r="UGF1" i="10" s="1"/>
  <c r="UGN1" i="2"/>
  <c r="UGN1" i="10" s="1"/>
  <c r="UGV1" i="2"/>
  <c r="UGV1" i="10" s="1"/>
  <c r="UHD1" i="2"/>
  <c r="UHD1" i="10" s="1"/>
  <c r="UHL1" i="2"/>
  <c r="UHL1" i="10" s="1"/>
  <c r="UHT1" i="2"/>
  <c r="UHT1" i="10" s="1"/>
  <c r="UIB1" i="2"/>
  <c r="UIB1" i="10" s="1"/>
  <c r="UIJ1" i="2"/>
  <c r="UIJ1" i="10" s="1"/>
  <c r="UIR1" i="2"/>
  <c r="UIR1" i="10" s="1"/>
  <c r="UIZ1" i="2"/>
  <c r="UIZ1" i="10" s="1"/>
  <c r="UJH1" i="2"/>
  <c r="UJH1" i="10" s="1"/>
  <c r="UJP1" i="2"/>
  <c r="UJP1" i="10" s="1"/>
  <c r="UJX1" i="2"/>
  <c r="UJX1" i="10" s="1"/>
  <c r="UKF1" i="2"/>
  <c r="UKF1" i="10" s="1"/>
  <c r="UKN1" i="2"/>
  <c r="UKN1" i="10" s="1"/>
  <c r="UKV1" i="2"/>
  <c r="UKV1" i="10" s="1"/>
  <c r="ULD1" i="2"/>
  <c r="ULD1" i="10" s="1"/>
  <c r="ULL1" i="2"/>
  <c r="ULL1" i="10" s="1"/>
  <c r="ULT1" i="2"/>
  <c r="ULT1" i="10" s="1"/>
  <c r="UMB1" i="2"/>
  <c r="UMB1" i="10" s="1"/>
  <c r="UMJ1" i="2"/>
  <c r="UMJ1" i="10" s="1"/>
  <c r="UMR1" i="2"/>
  <c r="UMR1" i="10" s="1"/>
  <c r="UMZ1" i="2"/>
  <c r="UMZ1" i="10" s="1"/>
  <c r="UNH1" i="2"/>
  <c r="UNH1" i="10" s="1"/>
  <c r="UNP1" i="2"/>
  <c r="UNP1" i="10" s="1"/>
  <c r="UNX1" i="2"/>
  <c r="UNX1" i="10" s="1"/>
  <c r="UOF1" i="2"/>
  <c r="UOF1" i="10" s="1"/>
  <c r="UON1" i="2"/>
  <c r="UON1" i="10" s="1"/>
  <c r="UOV1" i="2"/>
  <c r="UOV1" i="10" s="1"/>
  <c r="UPD1" i="2"/>
  <c r="UPD1" i="10" s="1"/>
  <c r="UPL1" i="2"/>
  <c r="UPL1" i="10" s="1"/>
  <c r="UPT1" i="2"/>
  <c r="UPT1" i="10" s="1"/>
  <c r="UQB1" i="2"/>
  <c r="UQB1" i="10" s="1"/>
  <c r="UQJ1" i="2"/>
  <c r="UQJ1" i="10" s="1"/>
  <c r="UQR1" i="2"/>
  <c r="UQR1" i="10" s="1"/>
  <c r="UQZ1" i="2"/>
  <c r="UQZ1" i="10" s="1"/>
  <c r="URH1" i="2"/>
  <c r="URH1" i="10" s="1"/>
  <c r="URP1" i="2"/>
  <c r="URP1" i="10" s="1"/>
  <c r="URX1" i="2"/>
  <c r="URX1" i="10" s="1"/>
  <c r="USF1" i="2"/>
  <c r="USF1" i="10" s="1"/>
  <c r="USN1" i="2"/>
  <c r="USN1" i="10" s="1"/>
  <c r="USV1" i="2"/>
  <c r="USV1" i="10" s="1"/>
  <c r="UTD1" i="2"/>
  <c r="UTD1" i="10" s="1"/>
  <c r="UTL1" i="2"/>
  <c r="UTL1" i="10" s="1"/>
  <c r="UTT1" i="2"/>
  <c r="UTT1" i="10" s="1"/>
  <c r="UUB1" i="2"/>
  <c r="UUB1" i="10" s="1"/>
  <c r="UUJ1" i="2"/>
  <c r="UUJ1" i="10" s="1"/>
  <c r="UUR1" i="2"/>
  <c r="UUR1" i="10" s="1"/>
  <c r="UUZ1" i="2"/>
  <c r="UUZ1" i="10" s="1"/>
  <c r="UVH1" i="2"/>
  <c r="UVH1" i="10" s="1"/>
  <c r="UVP1" i="2"/>
  <c r="UVP1" i="10" s="1"/>
  <c r="UVX1" i="2"/>
  <c r="UVX1" i="10" s="1"/>
  <c r="UWF1" i="2"/>
  <c r="UWF1" i="10" s="1"/>
  <c r="UWN1" i="2"/>
  <c r="UWN1" i="10" s="1"/>
  <c r="UWV1" i="2"/>
  <c r="UWV1" i="10" s="1"/>
  <c r="UXD1" i="2"/>
  <c r="UXD1" i="10" s="1"/>
  <c r="UXL1" i="2"/>
  <c r="UXL1" i="10" s="1"/>
  <c r="UXT1" i="2"/>
  <c r="UXT1" i="10" s="1"/>
  <c r="UYB1" i="2"/>
  <c r="UYB1" i="10" s="1"/>
  <c r="UYJ1" i="2"/>
  <c r="UYJ1" i="10" s="1"/>
  <c r="UYR1" i="2"/>
  <c r="UYR1" i="10" s="1"/>
  <c r="UYZ1" i="2"/>
  <c r="UYZ1" i="10" s="1"/>
  <c r="UZH1" i="2"/>
  <c r="UZH1" i="10" s="1"/>
  <c r="UZP1" i="2"/>
  <c r="UZP1" i="10" s="1"/>
  <c r="UZX1" i="2"/>
  <c r="UZX1" i="10" s="1"/>
  <c r="VAF1" i="2"/>
  <c r="VAF1" i="10" s="1"/>
  <c r="VAN1" i="2"/>
  <c r="VAN1" i="10" s="1"/>
  <c r="VAV1" i="2"/>
  <c r="VAV1" i="10" s="1"/>
  <c r="VBD1" i="2"/>
  <c r="VBD1" i="10" s="1"/>
  <c r="VBL1" i="2"/>
  <c r="VBL1" i="10" s="1"/>
  <c r="VBT1" i="2"/>
  <c r="VBT1" i="10" s="1"/>
  <c r="VCB1" i="2"/>
  <c r="VCB1" i="10" s="1"/>
  <c r="VCJ1" i="2"/>
  <c r="VCJ1" i="10" s="1"/>
  <c r="VCR1" i="2"/>
  <c r="VCR1" i="10" s="1"/>
  <c r="VCZ1" i="2"/>
  <c r="VCZ1" i="10" s="1"/>
  <c r="VDH1" i="2"/>
  <c r="VDH1" i="10" s="1"/>
  <c r="VDP1" i="2"/>
  <c r="VDP1" i="10" s="1"/>
  <c r="VDX1" i="2"/>
  <c r="VDX1" i="10" s="1"/>
  <c r="VEF1" i="2"/>
  <c r="VEF1" i="10" s="1"/>
  <c r="VEN1" i="2"/>
  <c r="VEN1" i="10" s="1"/>
  <c r="VEV1" i="2"/>
  <c r="VEV1" i="10" s="1"/>
  <c r="VFD1" i="2"/>
  <c r="VFD1" i="10" s="1"/>
  <c r="VFL1" i="2"/>
  <c r="VFL1" i="10" s="1"/>
  <c r="VFT1" i="2"/>
  <c r="VFT1" i="10" s="1"/>
  <c r="VGB1" i="2"/>
  <c r="VGB1" i="10" s="1"/>
  <c r="VGJ1" i="2"/>
  <c r="VGJ1" i="10" s="1"/>
  <c r="VGR1" i="2"/>
  <c r="VGR1" i="10" s="1"/>
  <c r="VGZ1" i="2"/>
  <c r="VGZ1" i="10" s="1"/>
  <c r="VHH1" i="2"/>
  <c r="VHH1" i="10" s="1"/>
  <c r="VHP1" i="2"/>
  <c r="VHP1" i="10" s="1"/>
  <c r="VHX1" i="2"/>
  <c r="VHX1" i="10" s="1"/>
  <c r="VIF1" i="2"/>
  <c r="VIF1" i="10" s="1"/>
  <c r="VIN1" i="2"/>
  <c r="VIN1" i="10" s="1"/>
  <c r="VIV1" i="2"/>
  <c r="VIV1" i="10" s="1"/>
  <c r="VJD1" i="2"/>
  <c r="VJD1" i="10" s="1"/>
  <c r="VJL1" i="2"/>
  <c r="VJL1" i="10" s="1"/>
  <c r="VJT1" i="2"/>
  <c r="VJT1" i="10" s="1"/>
  <c r="VKB1" i="2"/>
  <c r="VKB1" i="10" s="1"/>
  <c r="VKJ1" i="2"/>
  <c r="VKJ1" i="10" s="1"/>
  <c r="VKR1" i="2"/>
  <c r="VKR1" i="10" s="1"/>
  <c r="VKZ1" i="2"/>
  <c r="VKZ1" i="10" s="1"/>
  <c r="VLH1" i="2"/>
  <c r="VLH1" i="10" s="1"/>
  <c r="VLP1" i="2"/>
  <c r="VLP1" i="10" s="1"/>
  <c r="VLX1" i="2"/>
  <c r="VLX1" i="10" s="1"/>
  <c r="VMF1" i="2"/>
  <c r="VMF1" i="10" s="1"/>
  <c r="VMN1" i="2"/>
  <c r="VMN1" i="10" s="1"/>
  <c r="VMV1" i="2"/>
  <c r="VMV1" i="10" s="1"/>
  <c r="VND1" i="2"/>
  <c r="VND1" i="10" s="1"/>
  <c r="VNL1" i="2"/>
  <c r="VNL1" i="10" s="1"/>
  <c r="VNT1" i="2"/>
  <c r="VNT1" i="10" s="1"/>
  <c r="VOB1" i="2"/>
  <c r="VOB1" i="10" s="1"/>
  <c r="VOJ1" i="2"/>
  <c r="VOJ1" i="10" s="1"/>
  <c r="VOR1" i="2"/>
  <c r="VOR1" i="10" s="1"/>
  <c r="VOZ1" i="2"/>
  <c r="VOZ1" i="10" s="1"/>
  <c r="VPH1" i="2"/>
  <c r="VPH1" i="10" s="1"/>
  <c r="VPP1" i="2"/>
  <c r="VPP1" i="10" s="1"/>
  <c r="VPX1" i="2"/>
  <c r="VPX1" i="10" s="1"/>
  <c r="VQF1" i="2"/>
  <c r="VQF1" i="10" s="1"/>
  <c r="VQN1" i="2"/>
  <c r="VQN1" i="10" s="1"/>
  <c r="VQV1" i="2"/>
  <c r="VQV1" i="10" s="1"/>
  <c r="VRD1" i="2"/>
  <c r="VRD1" i="10" s="1"/>
  <c r="VRL1" i="2"/>
  <c r="VRL1" i="10" s="1"/>
  <c r="VRT1" i="2"/>
  <c r="VRT1" i="10" s="1"/>
  <c r="VSB1" i="2"/>
  <c r="VSB1" i="10" s="1"/>
  <c r="VSJ1" i="2"/>
  <c r="VSJ1" i="10" s="1"/>
  <c r="VSR1" i="2"/>
  <c r="VSR1" i="10" s="1"/>
  <c r="VSZ1" i="2"/>
  <c r="VSZ1" i="10" s="1"/>
  <c r="VTH1" i="2"/>
  <c r="VTH1" i="10" s="1"/>
  <c r="VTP1" i="2"/>
  <c r="VTP1" i="10" s="1"/>
  <c r="VTX1" i="2"/>
  <c r="VTX1" i="10" s="1"/>
  <c r="VUF1" i="2"/>
  <c r="VUF1" i="10" s="1"/>
  <c r="VUN1" i="2"/>
  <c r="VUN1" i="10" s="1"/>
  <c r="NGL1" i="2"/>
  <c r="NGL1" i="10" s="1"/>
  <c r="NTF1" i="2"/>
  <c r="NTF1" i="10" s="1"/>
  <c r="OCL1" i="2"/>
  <c r="OCL1" i="10" s="1"/>
  <c r="OJH1" i="2"/>
  <c r="OJH1" i="10" s="1"/>
  <c r="OPD1" i="2"/>
  <c r="OPD1" i="10" s="1"/>
  <c r="OUZ1" i="2"/>
  <c r="OUZ1" i="10" s="1"/>
  <c r="OZR1" i="2"/>
  <c r="OZR1" i="10" s="1"/>
  <c r="PEB1" i="2"/>
  <c r="PEB1" i="10" s="1"/>
  <c r="PIM1" i="2"/>
  <c r="PIM1" i="10" s="1"/>
  <c r="PLS1" i="2"/>
  <c r="PLS1" i="10" s="1"/>
  <c r="PPA1" i="2"/>
  <c r="PPA1" i="10" s="1"/>
  <c r="PSI1" i="2"/>
  <c r="PSI1" i="10" s="1"/>
  <c r="PVO1" i="2"/>
  <c r="PVO1" i="10" s="1"/>
  <c r="PYW1" i="2"/>
  <c r="PYW1" i="10" s="1"/>
  <c r="QCE1" i="2"/>
  <c r="QCE1" i="10" s="1"/>
  <c r="QFK1" i="2"/>
  <c r="QFK1" i="10" s="1"/>
  <c r="QIA1" i="2"/>
  <c r="QIA1" i="10" s="1"/>
  <c r="QKM1" i="2"/>
  <c r="QKM1" i="10" s="1"/>
  <c r="QMY1" i="2"/>
  <c r="QMY1" i="10" s="1"/>
  <c r="QPK1" i="2"/>
  <c r="QPK1" i="10" s="1"/>
  <c r="QRW1" i="2"/>
  <c r="QRW1" i="10" s="1"/>
  <c r="QTT1" i="2"/>
  <c r="QTT1" i="10" s="1"/>
  <c r="QUZ1" i="2"/>
  <c r="QUZ1" i="10" s="1"/>
  <c r="QWF1" i="2"/>
  <c r="QWF1" i="10" s="1"/>
  <c r="QXL1" i="2"/>
  <c r="QXL1" i="10" s="1"/>
  <c r="QYR1" i="2"/>
  <c r="QYR1" i="10" s="1"/>
  <c r="QZX1" i="2"/>
  <c r="QZX1" i="10" s="1"/>
  <c r="RBD1" i="2"/>
  <c r="RBD1" i="10" s="1"/>
  <c r="RCJ1" i="2"/>
  <c r="RCJ1" i="10" s="1"/>
  <c r="RDP1" i="2"/>
  <c r="RDP1" i="10" s="1"/>
  <c r="REV1" i="2"/>
  <c r="REV1" i="10" s="1"/>
  <c r="RGB1" i="2"/>
  <c r="RGB1" i="10" s="1"/>
  <c r="RHH1" i="2"/>
  <c r="RHH1" i="10" s="1"/>
  <c r="RIN1" i="2"/>
  <c r="RIN1" i="10" s="1"/>
  <c r="RJT1" i="2"/>
  <c r="RJT1" i="10" s="1"/>
  <c r="RKZ1" i="2"/>
  <c r="RKZ1" i="10" s="1"/>
  <c r="RMF1" i="2"/>
  <c r="RMF1" i="10" s="1"/>
  <c r="RNL1" i="2"/>
  <c r="RNL1" i="10" s="1"/>
  <c r="ROR1" i="2"/>
  <c r="ROR1" i="10" s="1"/>
  <c r="RPX1" i="2"/>
  <c r="RPX1" i="10" s="1"/>
  <c r="RRD1" i="2"/>
  <c r="RRD1" i="10" s="1"/>
  <c r="RSJ1" i="2"/>
  <c r="RSJ1" i="10" s="1"/>
  <c r="RTN1" i="2"/>
  <c r="RTN1" i="10" s="1"/>
  <c r="RUD1" i="2"/>
  <c r="RUD1" i="10" s="1"/>
  <c r="RUT1" i="2"/>
  <c r="RUT1" i="10" s="1"/>
  <c r="RVJ1" i="2"/>
  <c r="RVJ1" i="10" s="1"/>
  <c r="RVZ1" i="2"/>
  <c r="RVZ1" i="10" s="1"/>
  <c r="RWP1" i="2"/>
  <c r="RWP1" i="10" s="1"/>
  <c r="RXF1" i="2"/>
  <c r="RXF1" i="10" s="1"/>
  <c r="RXV1" i="2"/>
  <c r="RXV1" i="10" s="1"/>
  <c r="RYL1" i="2"/>
  <c r="RYL1" i="10" s="1"/>
  <c r="RZB1" i="2"/>
  <c r="RZB1" i="10" s="1"/>
  <c r="RZR1" i="2"/>
  <c r="RZR1" i="10" s="1"/>
  <c r="SAH1" i="2"/>
  <c r="SAH1" i="10" s="1"/>
  <c r="SAX1" i="2"/>
  <c r="SAX1" i="10" s="1"/>
  <c r="SBN1" i="2"/>
  <c r="SBN1" i="10" s="1"/>
  <c r="SCD1" i="2"/>
  <c r="SCD1" i="10" s="1"/>
  <c r="SCT1" i="2"/>
  <c r="SCT1" i="10" s="1"/>
  <c r="SDJ1" i="2"/>
  <c r="SDJ1" i="10" s="1"/>
  <c r="SDZ1" i="2"/>
  <c r="SDZ1" i="10" s="1"/>
  <c r="SEP1" i="2"/>
  <c r="SEP1" i="10" s="1"/>
  <c r="SFF1" i="2"/>
  <c r="SFF1" i="10" s="1"/>
  <c r="SFV1" i="2"/>
  <c r="SFV1" i="10" s="1"/>
  <c r="SGL1" i="2"/>
  <c r="SGL1" i="10" s="1"/>
  <c r="SHB1" i="2"/>
  <c r="SHB1" i="10" s="1"/>
  <c r="SHR1" i="2"/>
  <c r="SHR1" i="10" s="1"/>
  <c r="SIH1" i="2"/>
  <c r="SIH1" i="10" s="1"/>
  <c r="SIX1" i="2"/>
  <c r="SIX1" i="10" s="1"/>
  <c r="SJN1" i="2"/>
  <c r="SJN1" i="10" s="1"/>
  <c r="SKD1" i="2"/>
  <c r="SKD1" i="10" s="1"/>
  <c r="SKT1" i="2"/>
  <c r="SKT1" i="10" s="1"/>
  <c r="SLJ1" i="2"/>
  <c r="SLJ1" i="10" s="1"/>
  <c r="SLZ1" i="2"/>
  <c r="SLZ1" i="10" s="1"/>
  <c r="SMP1" i="2"/>
  <c r="SMP1" i="10" s="1"/>
  <c r="SNF1" i="2"/>
  <c r="SNF1" i="10" s="1"/>
  <c r="SNV1" i="2"/>
  <c r="SNV1" i="10" s="1"/>
  <c r="SOL1" i="2"/>
  <c r="SOL1" i="10" s="1"/>
  <c r="SPB1" i="2"/>
  <c r="SPB1" i="10" s="1"/>
  <c r="SPR1" i="2"/>
  <c r="SPR1" i="10" s="1"/>
  <c r="SQH1" i="2"/>
  <c r="SQH1" i="10" s="1"/>
  <c r="SQX1" i="2"/>
  <c r="SQX1" i="10" s="1"/>
  <c r="SRN1" i="2"/>
  <c r="SRN1" i="10" s="1"/>
  <c r="SSD1" i="2"/>
  <c r="SSD1" i="10" s="1"/>
  <c r="SST1" i="2"/>
  <c r="SST1" i="10" s="1"/>
  <c r="STJ1" i="2"/>
  <c r="STJ1" i="10" s="1"/>
  <c r="STY1" i="2"/>
  <c r="STY1" i="10" s="1"/>
  <c r="SUI1" i="2"/>
  <c r="SUI1" i="10" s="1"/>
  <c r="SUS1" i="2"/>
  <c r="SUS1" i="10" s="1"/>
  <c r="SVA1" i="2"/>
  <c r="SVA1" i="10" s="1"/>
  <c r="SVI1" i="2"/>
  <c r="SVI1" i="10" s="1"/>
  <c r="SVQ1" i="2"/>
  <c r="SVQ1" i="10" s="1"/>
  <c r="SVY1" i="2"/>
  <c r="SVY1" i="10" s="1"/>
  <c r="SWG1" i="2"/>
  <c r="SWG1" i="10" s="1"/>
  <c r="SWO1" i="2"/>
  <c r="SWO1" i="10" s="1"/>
  <c r="SWW1" i="2"/>
  <c r="SWW1" i="10" s="1"/>
  <c r="SXE1" i="2"/>
  <c r="SXE1" i="10" s="1"/>
  <c r="SXM1" i="2"/>
  <c r="SXM1" i="10" s="1"/>
  <c r="SXU1" i="2"/>
  <c r="SXU1" i="10" s="1"/>
  <c r="SYC1" i="2"/>
  <c r="SYC1" i="10" s="1"/>
  <c r="SYK1" i="2"/>
  <c r="SYK1" i="10" s="1"/>
  <c r="SYS1" i="2"/>
  <c r="SYS1" i="10" s="1"/>
  <c r="SZA1" i="2"/>
  <c r="SZA1" i="10" s="1"/>
  <c r="SZI1" i="2"/>
  <c r="SZI1" i="10" s="1"/>
  <c r="SZQ1" i="2"/>
  <c r="SZQ1" i="10" s="1"/>
  <c r="SZY1" i="2"/>
  <c r="SZY1" i="10" s="1"/>
  <c r="TAG1" i="2"/>
  <c r="TAG1" i="10" s="1"/>
  <c r="TAO1" i="2"/>
  <c r="TAO1" i="10" s="1"/>
  <c r="TAW1" i="2"/>
  <c r="TAW1" i="10" s="1"/>
  <c r="TBE1" i="2"/>
  <c r="TBE1" i="10" s="1"/>
  <c r="TBM1" i="2"/>
  <c r="TBM1" i="10" s="1"/>
  <c r="TBU1" i="2"/>
  <c r="TBU1" i="10" s="1"/>
  <c r="TCC1" i="2"/>
  <c r="TCC1" i="10" s="1"/>
  <c r="TCK1" i="2"/>
  <c r="TCK1" i="10" s="1"/>
  <c r="TCS1" i="2"/>
  <c r="TCS1" i="10" s="1"/>
  <c r="TDA1" i="2"/>
  <c r="TDA1" i="10" s="1"/>
  <c r="TDI1" i="2"/>
  <c r="TDI1" i="10" s="1"/>
  <c r="TDQ1" i="2"/>
  <c r="TDQ1" i="10" s="1"/>
  <c r="TDY1" i="2"/>
  <c r="TDY1" i="10" s="1"/>
  <c r="TEG1" i="2"/>
  <c r="TEG1" i="10" s="1"/>
  <c r="TEO1" i="2"/>
  <c r="TEO1" i="10" s="1"/>
  <c r="TEW1" i="2"/>
  <c r="TEW1" i="10" s="1"/>
  <c r="TFE1" i="2"/>
  <c r="TFE1" i="10" s="1"/>
  <c r="TFM1" i="2"/>
  <c r="TFM1" i="10" s="1"/>
  <c r="TFU1" i="2"/>
  <c r="TFU1" i="10" s="1"/>
  <c r="TGC1" i="2"/>
  <c r="TGC1" i="10" s="1"/>
  <c r="TGK1" i="2"/>
  <c r="TGK1" i="10" s="1"/>
  <c r="TGS1" i="2"/>
  <c r="TGS1" i="10" s="1"/>
  <c r="THA1" i="2"/>
  <c r="THA1" i="10" s="1"/>
  <c r="THI1" i="2"/>
  <c r="THI1" i="10" s="1"/>
  <c r="THQ1" i="2"/>
  <c r="THQ1" i="10" s="1"/>
  <c r="THY1" i="2"/>
  <c r="THY1" i="10" s="1"/>
  <c r="TIG1" i="2"/>
  <c r="TIG1" i="10" s="1"/>
  <c r="TIO1" i="2"/>
  <c r="TIO1" i="10" s="1"/>
  <c r="TIW1" i="2"/>
  <c r="TIW1" i="10" s="1"/>
  <c r="TJE1" i="2"/>
  <c r="TJE1" i="10" s="1"/>
  <c r="TJM1" i="2"/>
  <c r="TJM1" i="10" s="1"/>
  <c r="TJU1" i="2"/>
  <c r="TJU1" i="10" s="1"/>
  <c r="TKC1" i="2"/>
  <c r="TKC1" i="10" s="1"/>
  <c r="TKK1" i="2"/>
  <c r="TKK1" i="10" s="1"/>
  <c r="TKS1" i="2"/>
  <c r="TKS1" i="10" s="1"/>
  <c r="TLA1" i="2"/>
  <c r="TLA1" i="10" s="1"/>
  <c r="TLI1" i="2"/>
  <c r="TLI1" i="10" s="1"/>
  <c r="TLQ1" i="2"/>
  <c r="TLQ1" i="10" s="1"/>
  <c r="TLY1" i="2"/>
  <c r="TLY1" i="10" s="1"/>
  <c r="TMG1" i="2"/>
  <c r="TMG1" i="10" s="1"/>
  <c r="TMO1" i="2"/>
  <c r="TMO1" i="10" s="1"/>
  <c r="TMW1" i="2"/>
  <c r="TMW1" i="10" s="1"/>
  <c r="TNE1" i="2"/>
  <c r="TNE1" i="10" s="1"/>
  <c r="TNM1" i="2"/>
  <c r="TNM1" i="10" s="1"/>
  <c r="TNU1" i="2"/>
  <c r="TNU1" i="10" s="1"/>
  <c r="TOC1" i="2"/>
  <c r="TOC1" i="10" s="1"/>
  <c r="TOK1" i="2"/>
  <c r="TOK1" i="10" s="1"/>
  <c r="TOS1" i="2"/>
  <c r="TOS1" i="10" s="1"/>
  <c r="TPA1" i="2"/>
  <c r="TPA1" i="10" s="1"/>
  <c r="TPI1" i="2"/>
  <c r="TPI1" i="10" s="1"/>
  <c r="TPQ1" i="2"/>
  <c r="TPQ1" i="10" s="1"/>
  <c r="TPY1" i="2"/>
  <c r="TPY1" i="10" s="1"/>
  <c r="TQG1" i="2"/>
  <c r="TQG1" i="10" s="1"/>
  <c r="TQO1" i="2"/>
  <c r="TQO1" i="10" s="1"/>
  <c r="TQW1" i="2"/>
  <c r="TQW1" i="10" s="1"/>
  <c r="TRE1" i="2"/>
  <c r="TRE1" i="10" s="1"/>
  <c r="TRM1" i="2"/>
  <c r="TRM1" i="10" s="1"/>
  <c r="TRU1" i="2"/>
  <c r="TRU1" i="10" s="1"/>
  <c r="TSC1" i="2"/>
  <c r="TSC1" i="10" s="1"/>
  <c r="TSK1" i="2"/>
  <c r="TSK1" i="10" s="1"/>
  <c r="TSS1" i="2"/>
  <c r="TSS1" i="10" s="1"/>
  <c r="TTA1" i="2"/>
  <c r="TTA1" i="10" s="1"/>
  <c r="TTI1" i="2"/>
  <c r="TTI1" i="10" s="1"/>
  <c r="TTQ1" i="2"/>
  <c r="TTQ1" i="10" s="1"/>
  <c r="TTY1" i="2"/>
  <c r="TTY1" i="10" s="1"/>
  <c r="TUG1" i="2"/>
  <c r="TUG1" i="10" s="1"/>
  <c r="TUO1" i="2"/>
  <c r="TUO1" i="10" s="1"/>
  <c r="TUW1" i="2"/>
  <c r="TUW1" i="10" s="1"/>
  <c r="TVE1" i="2"/>
  <c r="TVE1" i="10" s="1"/>
  <c r="TVM1" i="2"/>
  <c r="TVM1" i="10" s="1"/>
  <c r="TVU1" i="2"/>
  <c r="TVU1" i="10" s="1"/>
  <c r="TWC1" i="2"/>
  <c r="TWC1" i="10" s="1"/>
  <c r="TWK1" i="2"/>
  <c r="TWK1" i="10" s="1"/>
  <c r="TWS1" i="2"/>
  <c r="TWS1" i="10" s="1"/>
  <c r="TXA1" i="2"/>
  <c r="TXA1" i="10" s="1"/>
  <c r="TXI1" i="2"/>
  <c r="TXI1" i="10" s="1"/>
  <c r="TXQ1" i="2"/>
  <c r="TXQ1" i="10" s="1"/>
  <c r="TXY1" i="2"/>
  <c r="TXY1" i="10" s="1"/>
  <c r="TYG1" i="2"/>
  <c r="TYG1" i="10" s="1"/>
  <c r="TYO1" i="2"/>
  <c r="TYO1" i="10" s="1"/>
  <c r="TYW1" i="2"/>
  <c r="TYW1" i="10" s="1"/>
  <c r="TZE1" i="2"/>
  <c r="TZE1" i="10" s="1"/>
  <c r="TZM1" i="2"/>
  <c r="TZM1" i="10" s="1"/>
  <c r="TZU1" i="2"/>
  <c r="TZU1" i="10" s="1"/>
  <c r="UAC1" i="2"/>
  <c r="UAC1" i="10" s="1"/>
  <c r="UAK1" i="2"/>
  <c r="UAK1" i="10" s="1"/>
  <c r="UAS1" i="2"/>
  <c r="UAS1" i="10" s="1"/>
  <c r="UBA1" i="2"/>
  <c r="UBA1" i="10" s="1"/>
  <c r="UBI1" i="2"/>
  <c r="UBI1" i="10" s="1"/>
  <c r="UBQ1" i="2"/>
  <c r="UBQ1" i="10" s="1"/>
  <c r="UBY1" i="2"/>
  <c r="UBY1" i="10" s="1"/>
  <c r="UCG1" i="2"/>
  <c r="UCG1" i="10" s="1"/>
  <c r="UCO1" i="2"/>
  <c r="UCO1" i="10" s="1"/>
  <c r="UCW1" i="2"/>
  <c r="UCW1" i="10" s="1"/>
  <c r="UDE1" i="2"/>
  <c r="UDE1" i="10" s="1"/>
  <c r="UDM1" i="2"/>
  <c r="UDM1" i="10" s="1"/>
  <c r="UDU1" i="2"/>
  <c r="UDU1" i="10" s="1"/>
  <c r="UEC1" i="2"/>
  <c r="UEC1" i="10" s="1"/>
  <c r="UEK1" i="2"/>
  <c r="UEK1" i="10" s="1"/>
  <c r="UES1" i="2"/>
  <c r="UES1" i="10" s="1"/>
  <c r="UFA1" i="2"/>
  <c r="UFA1" i="10" s="1"/>
  <c r="UFI1" i="2"/>
  <c r="UFI1" i="10" s="1"/>
  <c r="UFQ1" i="2"/>
  <c r="UFQ1" i="10" s="1"/>
  <c r="UFY1" i="2"/>
  <c r="UFY1" i="10" s="1"/>
  <c r="UGG1" i="2"/>
  <c r="UGG1" i="10" s="1"/>
  <c r="UGO1" i="2"/>
  <c r="UGO1" i="10" s="1"/>
  <c r="UGW1" i="2"/>
  <c r="UGW1" i="10" s="1"/>
  <c r="UHE1" i="2"/>
  <c r="UHE1" i="10" s="1"/>
  <c r="UHM1" i="2"/>
  <c r="UHM1" i="10" s="1"/>
  <c r="UHU1" i="2"/>
  <c r="UHU1" i="10" s="1"/>
  <c r="UIC1" i="2"/>
  <c r="UIC1" i="10" s="1"/>
  <c r="UIK1" i="2"/>
  <c r="UIK1" i="10" s="1"/>
  <c r="UIS1" i="2"/>
  <c r="UIS1" i="10" s="1"/>
  <c r="UJA1" i="2"/>
  <c r="UJA1" i="10" s="1"/>
  <c r="UJI1" i="2"/>
  <c r="UJI1" i="10" s="1"/>
  <c r="UJQ1" i="2"/>
  <c r="UJQ1" i="10" s="1"/>
  <c r="UJY1" i="2"/>
  <c r="UJY1" i="10" s="1"/>
  <c r="UKG1" i="2"/>
  <c r="UKG1" i="10" s="1"/>
  <c r="UKO1" i="2"/>
  <c r="UKO1" i="10" s="1"/>
  <c r="UKW1" i="2"/>
  <c r="UKW1" i="10" s="1"/>
  <c r="ULE1" i="2"/>
  <c r="ULE1" i="10" s="1"/>
  <c r="ULM1" i="2"/>
  <c r="ULM1" i="10" s="1"/>
  <c r="ULU1" i="2"/>
  <c r="ULU1" i="10" s="1"/>
  <c r="UMC1" i="2"/>
  <c r="UMC1" i="10" s="1"/>
  <c r="UMK1" i="2"/>
  <c r="UMK1" i="10" s="1"/>
  <c r="UMS1" i="2"/>
  <c r="UMS1" i="10" s="1"/>
  <c r="UNA1" i="2"/>
  <c r="UNA1" i="10" s="1"/>
  <c r="UNI1" i="2"/>
  <c r="UNI1" i="10" s="1"/>
  <c r="UNQ1" i="2"/>
  <c r="UNQ1" i="10" s="1"/>
  <c r="UNY1" i="2"/>
  <c r="UNY1" i="10" s="1"/>
  <c r="UOG1" i="2"/>
  <c r="UOG1" i="10" s="1"/>
  <c r="UOO1" i="2"/>
  <c r="UOO1" i="10" s="1"/>
  <c r="UOW1" i="2"/>
  <c r="UOW1" i="10" s="1"/>
  <c r="UPE1" i="2"/>
  <c r="UPE1" i="10" s="1"/>
  <c r="UPM1" i="2"/>
  <c r="UPM1" i="10" s="1"/>
  <c r="UPU1" i="2"/>
  <c r="UPU1" i="10" s="1"/>
  <c r="UQC1" i="2"/>
  <c r="UQC1" i="10" s="1"/>
  <c r="UQK1" i="2"/>
  <c r="UQK1" i="10" s="1"/>
  <c r="UQS1" i="2"/>
  <c r="UQS1" i="10" s="1"/>
  <c r="URA1" i="2"/>
  <c r="URA1" i="10" s="1"/>
  <c r="URI1" i="2"/>
  <c r="URI1" i="10" s="1"/>
  <c r="URQ1" i="2"/>
  <c r="URQ1" i="10" s="1"/>
  <c r="URY1" i="2"/>
  <c r="URY1" i="10" s="1"/>
  <c r="USG1" i="2"/>
  <c r="USG1" i="10" s="1"/>
  <c r="USO1" i="2"/>
  <c r="USO1" i="10" s="1"/>
  <c r="USW1" i="2"/>
  <c r="USW1" i="10" s="1"/>
  <c r="UTE1" i="2"/>
  <c r="UTE1" i="10" s="1"/>
  <c r="UTM1" i="2"/>
  <c r="UTM1" i="10" s="1"/>
  <c r="UTU1" i="2"/>
  <c r="UTU1" i="10" s="1"/>
  <c r="UUC1" i="2"/>
  <c r="UUC1" i="10" s="1"/>
  <c r="UUK1" i="2"/>
  <c r="UUK1" i="10" s="1"/>
  <c r="UUS1" i="2"/>
  <c r="UUS1" i="10" s="1"/>
  <c r="UVA1" i="2"/>
  <c r="UVA1" i="10" s="1"/>
  <c r="UVI1" i="2"/>
  <c r="UVI1" i="10" s="1"/>
  <c r="UVQ1" i="2"/>
  <c r="UVQ1" i="10" s="1"/>
  <c r="UVY1" i="2"/>
  <c r="UVY1" i="10" s="1"/>
  <c r="UWG1" i="2"/>
  <c r="UWG1" i="10" s="1"/>
  <c r="UWO1" i="2"/>
  <c r="UWO1" i="10" s="1"/>
  <c r="UWW1" i="2"/>
  <c r="UWW1" i="10" s="1"/>
  <c r="UXE1" i="2"/>
  <c r="UXE1" i="10" s="1"/>
  <c r="UXM1" i="2"/>
  <c r="UXM1" i="10" s="1"/>
  <c r="UXU1" i="2"/>
  <c r="UXU1" i="10" s="1"/>
  <c r="UYC1" i="2"/>
  <c r="UYC1" i="10" s="1"/>
  <c r="UYK1" i="2"/>
  <c r="UYK1" i="10" s="1"/>
  <c r="UYS1" i="2"/>
  <c r="UYS1" i="10" s="1"/>
  <c r="UZA1" i="2"/>
  <c r="UZA1" i="10" s="1"/>
  <c r="UZI1" i="2"/>
  <c r="UZI1" i="10" s="1"/>
  <c r="UZQ1" i="2"/>
  <c r="UZQ1" i="10" s="1"/>
  <c r="UZY1" i="2"/>
  <c r="UZY1" i="10" s="1"/>
  <c r="VAG1" i="2"/>
  <c r="VAG1" i="10" s="1"/>
  <c r="VAO1" i="2"/>
  <c r="VAO1" i="10" s="1"/>
  <c r="VAW1" i="2"/>
  <c r="VAW1" i="10" s="1"/>
  <c r="VBE1" i="2"/>
  <c r="VBE1" i="10" s="1"/>
  <c r="VBM1" i="2"/>
  <c r="VBM1" i="10" s="1"/>
  <c r="VBU1" i="2"/>
  <c r="VBU1" i="10" s="1"/>
  <c r="VCC1" i="2"/>
  <c r="VCC1" i="10" s="1"/>
  <c r="VCK1" i="2"/>
  <c r="VCK1" i="10" s="1"/>
  <c r="VCS1" i="2"/>
  <c r="VCS1" i="10" s="1"/>
  <c r="VDA1" i="2"/>
  <c r="VDA1" i="10" s="1"/>
  <c r="VDI1" i="2"/>
  <c r="VDI1" i="10" s="1"/>
  <c r="VDQ1" i="2"/>
  <c r="VDQ1" i="10" s="1"/>
  <c r="VDY1" i="2"/>
  <c r="VDY1" i="10" s="1"/>
  <c r="VEG1" i="2"/>
  <c r="VEG1" i="10" s="1"/>
  <c r="VEO1" i="2"/>
  <c r="VEO1" i="10" s="1"/>
  <c r="VEW1" i="2"/>
  <c r="VEW1" i="10" s="1"/>
  <c r="VFE1" i="2"/>
  <c r="VFE1" i="10" s="1"/>
  <c r="VFM1" i="2"/>
  <c r="VFM1" i="10" s="1"/>
  <c r="VFU1" i="2"/>
  <c r="VFU1" i="10" s="1"/>
  <c r="VGC1" i="2"/>
  <c r="VGC1" i="10" s="1"/>
  <c r="VGK1" i="2"/>
  <c r="VGK1" i="10" s="1"/>
  <c r="VGS1" i="2"/>
  <c r="VGS1" i="10" s="1"/>
  <c r="VHA1" i="2"/>
  <c r="VHA1" i="10" s="1"/>
  <c r="VHI1" i="2"/>
  <c r="VHI1" i="10" s="1"/>
  <c r="VHQ1" i="2"/>
  <c r="VHQ1" i="10" s="1"/>
  <c r="VHY1" i="2"/>
  <c r="VHY1" i="10" s="1"/>
  <c r="VIG1" i="2"/>
  <c r="VIG1" i="10" s="1"/>
  <c r="VIO1" i="2"/>
  <c r="VIO1" i="10" s="1"/>
  <c r="VIW1" i="2"/>
  <c r="VIW1" i="10" s="1"/>
  <c r="VJE1" i="2"/>
  <c r="VJE1" i="10" s="1"/>
  <c r="VJM1" i="2"/>
  <c r="VJM1" i="10" s="1"/>
  <c r="VJU1" i="2"/>
  <c r="VJU1" i="10" s="1"/>
  <c r="VKC1" i="2"/>
  <c r="VKC1" i="10" s="1"/>
  <c r="VKK1" i="2"/>
  <c r="VKK1" i="10" s="1"/>
  <c r="VKS1" i="2"/>
  <c r="VKS1" i="10" s="1"/>
  <c r="VLA1" i="2"/>
  <c r="VLA1" i="10" s="1"/>
  <c r="VLI1" i="2"/>
  <c r="VLI1" i="10" s="1"/>
  <c r="VLQ1" i="2"/>
  <c r="VLQ1" i="10" s="1"/>
  <c r="VLY1" i="2"/>
  <c r="VLY1" i="10" s="1"/>
  <c r="VMG1" i="2"/>
  <c r="VMG1" i="10" s="1"/>
  <c r="VMO1" i="2"/>
  <c r="VMO1" i="10" s="1"/>
  <c r="VMW1" i="2"/>
  <c r="VMW1" i="10" s="1"/>
  <c r="VNE1" i="2"/>
  <c r="VNE1" i="10" s="1"/>
  <c r="VNM1" i="2"/>
  <c r="VNM1" i="10" s="1"/>
  <c r="VNU1" i="2"/>
  <c r="VNU1" i="10" s="1"/>
  <c r="VOC1" i="2"/>
  <c r="VOC1" i="10" s="1"/>
  <c r="VOK1" i="2"/>
  <c r="VOK1" i="10" s="1"/>
  <c r="VOS1" i="2"/>
  <c r="VOS1" i="10" s="1"/>
  <c r="VPA1" i="2"/>
  <c r="VPA1" i="10" s="1"/>
  <c r="VPI1" i="2"/>
  <c r="VPI1" i="10" s="1"/>
  <c r="VPQ1" i="2"/>
  <c r="VPQ1" i="10" s="1"/>
  <c r="VPY1" i="2"/>
  <c r="VPY1" i="10" s="1"/>
  <c r="VQG1" i="2"/>
  <c r="VQG1" i="10" s="1"/>
  <c r="VQO1" i="2"/>
  <c r="VQO1" i="10" s="1"/>
  <c r="VQW1" i="2"/>
  <c r="VQW1" i="10" s="1"/>
  <c r="VRE1" i="2"/>
  <c r="VRE1" i="10" s="1"/>
  <c r="VRM1" i="2"/>
  <c r="VRM1" i="10" s="1"/>
  <c r="VRU1" i="2"/>
  <c r="VRU1" i="10" s="1"/>
  <c r="VSC1" i="2"/>
  <c r="VSC1" i="10" s="1"/>
  <c r="VSK1" i="2"/>
  <c r="VSK1" i="10" s="1"/>
  <c r="VSS1" i="2"/>
  <c r="VSS1" i="10" s="1"/>
  <c r="VTA1" i="2"/>
  <c r="VTA1" i="10" s="1"/>
  <c r="VTI1" i="2"/>
  <c r="VTI1" i="10" s="1"/>
  <c r="VTQ1" i="2"/>
  <c r="VTQ1" i="10" s="1"/>
  <c r="VTY1" i="2"/>
  <c r="VTY1" i="10" s="1"/>
  <c r="VUG1" i="2"/>
  <c r="VUG1" i="10" s="1"/>
  <c r="VUO1" i="2"/>
  <c r="VUO1" i="10" s="1"/>
  <c r="MLN1" i="2"/>
  <c r="MLN1" i="10" s="1"/>
  <c r="NNA1" i="2"/>
  <c r="NNA1" i="10" s="1"/>
  <c r="NXT1" i="2"/>
  <c r="NXT1" i="10" s="1"/>
  <c r="OFV1" i="2"/>
  <c r="OFV1" i="10" s="1"/>
  <c r="OMF1" i="2"/>
  <c r="OMF1" i="10" s="1"/>
  <c r="ORZ1" i="2"/>
  <c r="ORZ1" i="10" s="1"/>
  <c r="OXL1" i="2"/>
  <c r="OXL1" i="10" s="1"/>
  <c r="PBW1" i="2"/>
  <c r="PBW1" i="10" s="1"/>
  <c r="PGE1" i="2"/>
  <c r="PGE1" i="10" s="1"/>
  <c r="PKB1" i="2"/>
  <c r="PKB1" i="10" s="1"/>
  <c r="PNJ1" i="2"/>
  <c r="PNJ1" i="10" s="1"/>
  <c r="PQP1" i="2"/>
  <c r="PQP1" i="10" s="1"/>
  <c r="PTX1" i="2"/>
  <c r="PTX1" i="10" s="1"/>
  <c r="PXF1" i="2"/>
  <c r="PXF1" i="10" s="1"/>
  <c r="QAL1" i="2"/>
  <c r="QAL1" i="10" s="1"/>
  <c r="QDT1" i="2"/>
  <c r="QDT1" i="10" s="1"/>
  <c r="QGT1" i="2"/>
  <c r="QGT1" i="10" s="1"/>
  <c r="QJF1" i="2"/>
  <c r="QJF1" i="10" s="1"/>
  <c r="QLR1" i="2"/>
  <c r="QLR1" i="10" s="1"/>
  <c r="QOD1" i="2"/>
  <c r="QOD1" i="10" s="1"/>
  <c r="QQP1" i="2"/>
  <c r="QQP1" i="10" s="1"/>
  <c r="QTB1" i="2"/>
  <c r="QTB1" i="10" s="1"/>
  <c r="QUI1" i="2"/>
  <c r="QUI1" i="10" s="1"/>
  <c r="QVO1" i="2"/>
  <c r="QVO1" i="10" s="1"/>
  <c r="QWU1" i="2"/>
  <c r="QWU1" i="10" s="1"/>
  <c r="QYA1" i="2"/>
  <c r="QYA1" i="10" s="1"/>
  <c r="QZG1" i="2"/>
  <c r="QZG1" i="10" s="1"/>
  <c r="RAM1" i="2"/>
  <c r="RAM1" i="10" s="1"/>
  <c r="RBS1" i="2"/>
  <c r="RBS1" i="10" s="1"/>
  <c r="RCY1" i="2"/>
  <c r="RCY1" i="10" s="1"/>
  <c r="REE1" i="2"/>
  <c r="REE1" i="10" s="1"/>
  <c r="RFK1" i="2"/>
  <c r="RFK1" i="10" s="1"/>
  <c r="RGQ1" i="2"/>
  <c r="RGQ1" i="10" s="1"/>
  <c r="RHW1" i="2"/>
  <c r="RHW1" i="10" s="1"/>
  <c r="RJC1" i="2"/>
  <c r="RJC1" i="10" s="1"/>
  <c r="RKI1" i="2"/>
  <c r="RKI1" i="10" s="1"/>
  <c r="RLO1" i="2"/>
  <c r="RLO1" i="10" s="1"/>
  <c r="RMU1" i="2"/>
  <c r="RMU1" i="10" s="1"/>
  <c r="ROA1" i="2"/>
  <c r="ROA1" i="10" s="1"/>
  <c r="RPG1" i="2"/>
  <c r="RPG1" i="10" s="1"/>
  <c r="RQM1" i="2"/>
  <c r="RQM1" i="10" s="1"/>
  <c r="RRS1" i="2"/>
  <c r="RRS1" i="10" s="1"/>
  <c r="RSY1" i="2"/>
  <c r="RSY1" i="10" s="1"/>
  <c r="RTU1" i="2"/>
  <c r="RTU1" i="10" s="1"/>
  <c r="RUK1" i="2"/>
  <c r="RUK1" i="10" s="1"/>
  <c r="RVA1" i="2"/>
  <c r="RVA1" i="10" s="1"/>
  <c r="RVQ1" i="2"/>
  <c r="RVQ1" i="10" s="1"/>
  <c r="RWG1" i="2"/>
  <c r="RWG1" i="10" s="1"/>
  <c r="RWW1" i="2"/>
  <c r="RWW1" i="10" s="1"/>
  <c r="RXM1" i="2"/>
  <c r="RXM1" i="10" s="1"/>
  <c r="RYC1" i="2"/>
  <c r="RYC1" i="10" s="1"/>
  <c r="RYS1" i="2"/>
  <c r="RYS1" i="10" s="1"/>
  <c r="RZI1" i="2"/>
  <c r="RZI1" i="10" s="1"/>
  <c r="RZY1" i="2"/>
  <c r="RZY1" i="10" s="1"/>
  <c r="SAO1" i="2"/>
  <c r="SAO1" i="10" s="1"/>
  <c r="SBE1" i="2"/>
  <c r="SBE1" i="10" s="1"/>
  <c r="SBU1" i="2"/>
  <c r="SBU1" i="10" s="1"/>
  <c r="SCK1" i="2"/>
  <c r="SCK1" i="10" s="1"/>
  <c r="SDA1" i="2"/>
  <c r="SDA1" i="10" s="1"/>
  <c r="SDQ1" i="2"/>
  <c r="SDQ1" i="10" s="1"/>
  <c r="SEG1" i="2"/>
  <c r="SEG1" i="10" s="1"/>
  <c r="SEW1" i="2"/>
  <c r="SEW1" i="10" s="1"/>
  <c r="SFM1" i="2"/>
  <c r="SFM1" i="10" s="1"/>
  <c r="SGC1" i="2"/>
  <c r="SGC1" i="10" s="1"/>
  <c r="SGS1" i="2"/>
  <c r="SGS1" i="10" s="1"/>
  <c r="SHI1" i="2"/>
  <c r="SHI1" i="10" s="1"/>
  <c r="SHY1" i="2"/>
  <c r="SHY1" i="10" s="1"/>
  <c r="SIO1" i="2"/>
  <c r="SIO1" i="10" s="1"/>
  <c r="SJE1" i="2"/>
  <c r="SJE1" i="10" s="1"/>
  <c r="SJU1" i="2"/>
  <c r="SJU1" i="10" s="1"/>
  <c r="SKK1" i="2"/>
  <c r="SKK1" i="10" s="1"/>
  <c r="SLA1" i="2"/>
  <c r="SLA1" i="10" s="1"/>
  <c r="SLQ1" i="2"/>
  <c r="SLQ1" i="10" s="1"/>
  <c r="SMG1" i="2"/>
  <c r="SMG1" i="10" s="1"/>
  <c r="SMW1" i="2"/>
  <c r="SMW1" i="10" s="1"/>
  <c r="SNM1" i="2"/>
  <c r="SNM1" i="10" s="1"/>
  <c r="SOC1" i="2"/>
  <c r="SOC1" i="10" s="1"/>
  <c r="SOS1" i="2"/>
  <c r="SOS1" i="10" s="1"/>
  <c r="SPI1" i="2"/>
  <c r="SPI1" i="10" s="1"/>
  <c r="SPY1" i="2"/>
  <c r="SPY1" i="10" s="1"/>
  <c r="SQO1" i="2"/>
  <c r="SQO1" i="10" s="1"/>
  <c r="SRE1" i="2"/>
  <c r="SRE1" i="10" s="1"/>
  <c r="SRU1" i="2"/>
  <c r="SRU1" i="10" s="1"/>
  <c r="SSK1" i="2"/>
  <c r="SSK1" i="10" s="1"/>
  <c r="STA1" i="2"/>
  <c r="STA1" i="10" s="1"/>
  <c r="STQ1" i="2"/>
  <c r="STQ1" i="10" s="1"/>
  <c r="SUB1" i="2"/>
  <c r="SUB1" i="10" s="1"/>
  <c r="SUL1" i="2"/>
  <c r="SUL1" i="10" s="1"/>
  <c r="SUV1" i="2"/>
  <c r="SUV1" i="10" s="1"/>
  <c r="SVD1" i="2"/>
  <c r="SVD1" i="10" s="1"/>
  <c r="SVL1" i="2"/>
  <c r="SVL1" i="10" s="1"/>
  <c r="SVT1" i="2"/>
  <c r="SVT1" i="10" s="1"/>
  <c r="SWB1" i="2"/>
  <c r="SWB1" i="10" s="1"/>
  <c r="SWJ1" i="2"/>
  <c r="SWJ1" i="10" s="1"/>
  <c r="SWR1" i="2"/>
  <c r="SWR1" i="10" s="1"/>
  <c r="SWZ1" i="2"/>
  <c r="SWZ1" i="10" s="1"/>
  <c r="SXH1" i="2"/>
  <c r="SXH1" i="10" s="1"/>
  <c r="SXP1" i="2"/>
  <c r="SXP1" i="10" s="1"/>
  <c r="SXX1" i="2"/>
  <c r="SXX1" i="10" s="1"/>
  <c r="SYF1" i="2"/>
  <c r="SYF1" i="10" s="1"/>
  <c r="SYN1" i="2"/>
  <c r="SYN1" i="10" s="1"/>
  <c r="SYV1" i="2"/>
  <c r="SYV1" i="10" s="1"/>
  <c r="SZD1" i="2"/>
  <c r="SZD1" i="10" s="1"/>
  <c r="SZL1" i="2"/>
  <c r="SZL1" i="10" s="1"/>
  <c r="SZT1" i="2"/>
  <c r="SZT1" i="10" s="1"/>
  <c r="TAB1" i="2"/>
  <c r="TAB1" i="10" s="1"/>
  <c r="TAJ1" i="2"/>
  <c r="TAJ1" i="10" s="1"/>
  <c r="TAR1" i="2"/>
  <c r="TAR1" i="10" s="1"/>
  <c r="TAZ1" i="2"/>
  <c r="TAZ1" i="10" s="1"/>
  <c r="TBH1" i="2"/>
  <c r="TBH1" i="10" s="1"/>
  <c r="TBP1" i="2"/>
  <c r="TBP1" i="10" s="1"/>
  <c r="TBX1" i="2"/>
  <c r="TBX1" i="10" s="1"/>
  <c r="TCF1" i="2"/>
  <c r="TCF1" i="10" s="1"/>
  <c r="TCN1" i="2"/>
  <c r="TCN1" i="10" s="1"/>
  <c r="TCV1" i="2"/>
  <c r="TCV1" i="10" s="1"/>
  <c r="TDD1" i="2"/>
  <c r="TDD1" i="10" s="1"/>
  <c r="TDL1" i="2"/>
  <c r="TDL1" i="10" s="1"/>
  <c r="TDT1" i="2"/>
  <c r="TDT1" i="10" s="1"/>
  <c r="TEB1" i="2"/>
  <c r="TEB1" i="10" s="1"/>
  <c r="TEJ1" i="2"/>
  <c r="TEJ1" i="10" s="1"/>
  <c r="TER1" i="2"/>
  <c r="TER1" i="10" s="1"/>
  <c r="TEZ1" i="2"/>
  <c r="TEZ1" i="10" s="1"/>
  <c r="TFH1" i="2"/>
  <c r="TFH1" i="10" s="1"/>
  <c r="TFP1" i="2"/>
  <c r="TFP1" i="10" s="1"/>
  <c r="TFX1" i="2"/>
  <c r="TFX1" i="10" s="1"/>
  <c r="TGF1" i="2"/>
  <c r="TGF1" i="10" s="1"/>
  <c r="TGN1" i="2"/>
  <c r="TGN1" i="10" s="1"/>
  <c r="TGV1" i="2"/>
  <c r="TGV1" i="10" s="1"/>
  <c r="THD1" i="2"/>
  <c r="THD1" i="10" s="1"/>
  <c r="THL1" i="2"/>
  <c r="THL1" i="10" s="1"/>
  <c r="THT1" i="2"/>
  <c r="THT1" i="10" s="1"/>
  <c r="TIB1" i="2"/>
  <c r="TIB1" i="10" s="1"/>
  <c r="TIJ1" i="2"/>
  <c r="TIJ1" i="10" s="1"/>
  <c r="TIR1" i="2"/>
  <c r="TIR1" i="10" s="1"/>
  <c r="TIZ1" i="2"/>
  <c r="TIZ1" i="10" s="1"/>
  <c r="TJH1" i="2"/>
  <c r="TJH1" i="10" s="1"/>
  <c r="TJP1" i="2"/>
  <c r="TJP1" i="10" s="1"/>
  <c r="TJX1" i="2"/>
  <c r="TJX1" i="10" s="1"/>
  <c r="TKF1" i="2"/>
  <c r="TKF1" i="10" s="1"/>
  <c r="TKN1" i="2"/>
  <c r="TKN1" i="10" s="1"/>
  <c r="TKV1" i="2"/>
  <c r="TKV1" i="10" s="1"/>
  <c r="TLD1" i="2"/>
  <c r="TLD1" i="10" s="1"/>
  <c r="TLL1" i="2"/>
  <c r="TLL1" i="10" s="1"/>
  <c r="TLT1" i="2"/>
  <c r="TLT1" i="10" s="1"/>
  <c r="TMB1" i="2"/>
  <c r="TMB1" i="10" s="1"/>
  <c r="TMJ1" i="2"/>
  <c r="TMJ1" i="10" s="1"/>
  <c r="TMR1" i="2"/>
  <c r="TMR1" i="10" s="1"/>
  <c r="TMZ1" i="2"/>
  <c r="TMZ1" i="10" s="1"/>
  <c r="TNH1" i="2"/>
  <c r="TNH1" i="10" s="1"/>
  <c r="TNP1" i="2"/>
  <c r="TNP1" i="10" s="1"/>
  <c r="TNX1" i="2"/>
  <c r="TNX1" i="10" s="1"/>
  <c r="TOF1" i="2"/>
  <c r="TOF1" i="10" s="1"/>
  <c r="TON1" i="2"/>
  <c r="TON1" i="10" s="1"/>
  <c r="TOV1" i="2"/>
  <c r="TOV1" i="10" s="1"/>
  <c r="TPD1" i="2"/>
  <c r="TPD1" i="10" s="1"/>
  <c r="TPL1" i="2"/>
  <c r="TPL1" i="10" s="1"/>
  <c r="TPT1" i="2"/>
  <c r="TPT1" i="10" s="1"/>
  <c r="TQB1" i="2"/>
  <c r="TQB1" i="10" s="1"/>
  <c r="TQJ1" i="2"/>
  <c r="TQJ1" i="10" s="1"/>
  <c r="TQR1" i="2"/>
  <c r="TQR1" i="10" s="1"/>
  <c r="TQZ1" i="2"/>
  <c r="TQZ1" i="10" s="1"/>
  <c r="TRH1" i="2"/>
  <c r="TRH1" i="10" s="1"/>
  <c r="TRP1" i="2"/>
  <c r="TRP1" i="10" s="1"/>
  <c r="TRX1" i="2"/>
  <c r="TRX1" i="10" s="1"/>
  <c r="TSF1" i="2"/>
  <c r="TSF1" i="10" s="1"/>
  <c r="TSN1" i="2"/>
  <c r="TSN1" i="10" s="1"/>
  <c r="TSV1" i="2"/>
  <c r="TSV1" i="10" s="1"/>
  <c r="TTD1" i="2"/>
  <c r="TTD1" i="10" s="1"/>
  <c r="TTL1" i="2"/>
  <c r="TTL1" i="10" s="1"/>
  <c r="TTT1" i="2"/>
  <c r="TTT1" i="10" s="1"/>
  <c r="TUB1" i="2"/>
  <c r="TUB1" i="10" s="1"/>
  <c r="TUJ1" i="2"/>
  <c r="TUJ1" i="10" s="1"/>
  <c r="TUR1" i="2"/>
  <c r="TUR1" i="10" s="1"/>
  <c r="TUZ1" i="2"/>
  <c r="TUZ1" i="10" s="1"/>
  <c r="TVH1" i="2"/>
  <c r="TVH1" i="10" s="1"/>
  <c r="TVP1" i="2"/>
  <c r="TVP1" i="10" s="1"/>
  <c r="TVX1" i="2"/>
  <c r="TVX1" i="10" s="1"/>
  <c r="TWF1" i="2"/>
  <c r="TWF1" i="10" s="1"/>
  <c r="TWN1" i="2"/>
  <c r="TWN1" i="10" s="1"/>
  <c r="TWV1" i="2"/>
  <c r="TWV1" i="10" s="1"/>
  <c r="TXD1" i="2"/>
  <c r="TXD1" i="10" s="1"/>
  <c r="TXL1" i="2"/>
  <c r="TXL1" i="10" s="1"/>
  <c r="TXT1" i="2"/>
  <c r="TXT1" i="10" s="1"/>
  <c r="TYB1" i="2"/>
  <c r="TYB1" i="10" s="1"/>
  <c r="TYJ1" i="2"/>
  <c r="TYJ1" i="10" s="1"/>
  <c r="TYR1" i="2"/>
  <c r="TYR1" i="10" s="1"/>
  <c r="TYZ1" i="2"/>
  <c r="TYZ1" i="10" s="1"/>
  <c r="TZH1" i="2"/>
  <c r="TZH1" i="10" s="1"/>
  <c r="TZP1" i="2"/>
  <c r="TZP1" i="10" s="1"/>
  <c r="TZX1" i="2"/>
  <c r="TZX1" i="10" s="1"/>
  <c r="UAF1" i="2"/>
  <c r="UAF1" i="10" s="1"/>
  <c r="UAN1" i="2"/>
  <c r="UAN1" i="10" s="1"/>
  <c r="UAV1" i="2"/>
  <c r="UAV1" i="10" s="1"/>
  <c r="UBD1" i="2"/>
  <c r="UBD1" i="10" s="1"/>
  <c r="UBL1" i="2"/>
  <c r="UBL1" i="10" s="1"/>
  <c r="UBT1" i="2"/>
  <c r="UBT1" i="10" s="1"/>
  <c r="UCB1" i="2"/>
  <c r="UCB1" i="10" s="1"/>
  <c r="UCJ1" i="2"/>
  <c r="UCJ1" i="10" s="1"/>
  <c r="UCR1" i="2"/>
  <c r="UCR1" i="10" s="1"/>
  <c r="UCZ1" i="2"/>
  <c r="UCZ1" i="10" s="1"/>
  <c r="UDH1" i="2"/>
  <c r="UDH1" i="10" s="1"/>
  <c r="UDP1" i="2"/>
  <c r="UDP1" i="10" s="1"/>
  <c r="UDX1" i="2"/>
  <c r="UDX1" i="10" s="1"/>
  <c r="UEF1" i="2"/>
  <c r="UEF1" i="10" s="1"/>
  <c r="UEN1" i="2"/>
  <c r="UEN1" i="10" s="1"/>
  <c r="UEV1" i="2"/>
  <c r="UEV1" i="10" s="1"/>
  <c r="UFD1" i="2"/>
  <c r="UFD1" i="10" s="1"/>
  <c r="UFL1" i="2"/>
  <c r="UFL1" i="10" s="1"/>
  <c r="UFT1" i="2"/>
  <c r="UFT1" i="10" s="1"/>
  <c r="UGB1" i="2"/>
  <c r="UGB1" i="10" s="1"/>
  <c r="UGJ1" i="2"/>
  <c r="UGJ1" i="10" s="1"/>
  <c r="UGR1" i="2"/>
  <c r="UGR1" i="10" s="1"/>
  <c r="UGZ1" i="2"/>
  <c r="UGZ1" i="10" s="1"/>
  <c r="UHH1" i="2"/>
  <c r="UHH1" i="10" s="1"/>
  <c r="UHP1" i="2"/>
  <c r="UHP1" i="10" s="1"/>
  <c r="UHX1" i="2"/>
  <c r="UHX1" i="10" s="1"/>
  <c r="UIF1" i="2"/>
  <c r="UIF1" i="10" s="1"/>
  <c r="UIN1" i="2"/>
  <c r="UIN1" i="10" s="1"/>
  <c r="UIV1" i="2"/>
  <c r="UIV1" i="10" s="1"/>
  <c r="UJD1" i="2"/>
  <c r="UJD1" i="10" s="1"/>
  <c r="UJL1" i="2"/>
  <c r="UJL1" i="10" s="1"/>
  <c r="UJT1" i="2"/>
  <c r="UJT1" i="10" s="1"/>
  <c r="UKB1" i="2"/>
  <c r="UKB1" i="10" s="1"/>
  <c r="UKJ1" i="2"/>
  <c r="UKJ1" i="10" s="1"/>
  <c r="UKR1" i="2"/>
  <c r="UKR1" i="10" s="1"/>
  <c r="UKZ1" i="2"/>
  <c r="UKZ1" i="10" s="1"/>
  <c r="ULH1" i="2"/>
  <c r="ULH1" i="10" s="1"/>
  <c r="ULP1" i="2"/>
  <c r="ULP1" i="10" s="1"/>
  <c r="ULX1" i="2"/>
  <c r="ULX1" i="10" s="1"/>
  <c r="UMF1" i="2"/>
  <c r="UMF1" i="10" s="1"/>
  <c r="UMN1" i="2"/>
  <c r="UMN1" i="10" s="1"/>
  <c r="UMV1" i="2"/>
  <c r="UMV1" i="10" s="1"/>
  <c r="UND1" i="2"/>
  <c r="UND1" i="10" s="1"/>
  <c r="UNL1" i="2"/>
  <c r="UNL1" i="10" s="1"/>
  <c r="UNT1" i="2"/>
  <c r="UNT1" i="10" s="1"/>
  <c r="UOB1" i="2"/>
  <c r="UOB1" i="10" s="1"/>
  <c r="UOJ1" i="2"/>
  <c r="UOJ1" i="10" s="1"/>
  <c r="UOR1" i="2"/>
  <c r="UOR1" i="10" s="1"/>
  <c r="UOZ1" i="2"/>
  <c r="UOZ1" i="10" s="1"/>
  <c r="UPH1" i="2"/>
  <c r="UPH1" i="10" s="1"/>
  <c r="UPP1" i="2"/>
  <c r="UPP1" i="10" s="1"/>
  <c r="UPX1" i="2"/>
  <c r="UPX1" i="10" s="1"/>
  <c r="UQF1" i="2"/>
  <c r="UQF1" i="10" s="1"/>
  <c r="UQN1" i="2"/>
  <c r="UQN1" i="10" s="1"/>
  <c r="UQV1" i="2"/>
  <c r="UQV1" i="10" s="1"/>
  <c r="URD1" i="2"/>
  <c r="URD1" i="10" s="1"/>
  <c r="URL1" i="2"/>
  <c r="URL1" i="10" s="1"/>
  <c r="URT1" i="2"/>
  <c r="URT1" i="10" s="1"/>
  <c r="USB1" i="2"/>
  <c r="USB1" i="10" s="1"/>
  <c r="USJ1" i="2"/>
  <c r="USJ1" i="10" s="1"/>
  <c r="USR1" i="2"/>
  <c r="USR1" i="10" s="1"/>
  <c r="USZ1" i="2"/>
  <c r="USZ1" i="10" s="1"/>
  <c r="UTH1" i="2"/>
  <c r="UTH1" i="10" s="1"/>
  <c r="UTP1" i="2"/>
  <c r="UTP1" i="10" s="1"/>
  <c r="UTX1" i="2"/>
  <c r="UTX1" i="10" s="1"/>
  <c r="UUF1" i="2"/>
  <c r="UUF1" i="10" s="1"/>
  <c r="UUN1" i="2"/>
  <c r="UUN1" i="10" s="1"/>
  <c r="UUV1" i="2"/>
  <c r="UUV1" i="10" s="1"/>
  <c r="UVD1" i="2"/>
  <c r="UVD1" i="10" s="1"/>
  <c r="UVL1" i="2"/>
  <c r="UVL1" i="10" s="1"/>
  <c r="UVT1" i="2"/>
  <c r="UVT1" i="10" s="1"/>
  <c r="UWB1" i="2"/>
  <c r="UWB1" i="10" s="1"/>
  <c r="UWJ1" i="2"/>
  <c r="UWJ1" i="10" s="1"/>
  <c r="UWR1" i="2"/>
  <c r="UWR1" i="10" s="1"/>
  <c r="UWZ1" i="2"/>
  <c r="UWZ1" i="10" s="1"/>
  <c r="UXH1" i="2"/>
  <c r="UXH1" i="10" s="1"/>
  <c r="UXP1" i="2"/>
  <c r="UXP1" i="10" s="1"/>
  <c r="UXX1" i="2"/>
  <c r="UXX1" i="10" s="1"/>
  <c r="UYF1" i="2"/>
  <c r="UYF1" i="10" s="1"/>
  <c r="UYN1" i="2"/>
  <c r="UYN1" i="10" s="1"/>
  <c r="UYV1" i="2"/>
  <c r="UYV1" i="10" s="1"/>
  <c r="UZD1" i="2"/>
  <c r="UZD1" i="10" s="1"/>
  <c r="UZL1" i="2"/>
  <c r="UZL1" i="10" s="1"/>
  <c r="UZT1" i="2"/>
  <c r="UZT1" i="10" s="1"/>
  <c r="VAB1" i="2"/>
  <c r="VAB1" i="10" s="1"/>
  <c r="VAJ1" i="2"/>
  <c r="VAJ1" i="10" s="1"/>
  <c r="VAR1" i="2"/>
  <c r="VAR1" i="10" s="1"/>
  <c r="VAZ1" i="2"/>
  <c r="VAZ1" i="10" s="1"/>
  <c r="VBH1" i="2"/>
  <c r="VBH1" i="10" s="1"/>
  <c r="VBP1" i="2"/>
  <c r="VBP1" i="10" s="1"/>
  <c r="VBX1" i="2"/>
  <c r="VBX1" i="10" s="1"/>
  <c r="VCF1" i="2"/>
  <c r="VCF1" i="10" s="1"/>
  <c r="VCN1" i="2"/>
  <c r="VCN1" i="10" s="1"/>
  <c r="VCV1" i="2"/>
  <c r="VCV1" i="10" s="1"/>
  <c r="VDD1" i="2"/>
  <c r="VDD1" i="10" s="1"/>
  <c r="VDL1" i="2"/>
  <c r="VDL1" i="10" s="1"/>
  <c r="VDT1" i="2"/>
  <c r="VDT1" i="10" s="1"/>
  <c r="VEB1" i="2"/>
  <c r="VEB1" i="10" s="1"/>
  <c r="VEJ1" i="2"/>
  <c r="VEJ1" i="10" s="1"/>
  <c r="VER1" i="2"/>
  <c r="VER1" i="10" s="1"/>
  <c r="VEZ1" i="2"/>
  <c r="VEZ1" i="10" s="1"/>
  <c r="VFH1" i="2"/>
  <c r="VFH1" i="10" s="1"/>
  <c r="VFP1" i="2"/>
  <c r="VFP1" i="10" s="1"/>
  <c r="VFX1" i="2"/>
  <c r="VFX1" i="10" s="1"/>
  <c r="VGF1" i="2"/>
  <c r="VGF1" i="10" s="1"/>
  <c r="VGN1" i="2"/>
  <c r="VGN1" i="10" s="1"/>
  <c r="VGV1" i="2"/>
  <c r="VGV1" i="10" s="1"/>
  <c r="VHD1" i="2"/>
  <c r="VHD1" i="10" s="1"/>
  <c r="VHL1" i="2"/>
  <c r="VHL1" i="10" s="1"/>
  <c r="VHT1" i="2"/>
  <c r="VHT1" i="10" s="1"/>
  <c r="VIB1" i="2"/>
  <c r="VIB1" i="10" s="1"/>
  <c r="VIJ1" i="2"/>
  <c r="VIJ1" i="10" s="1"/>
  <c r="VIR1" i="2"/>
  <c r="VIR1" i="10" s="1"/>
  <c r="VIZ1" i="2"/>
  <c r="VIZ1" i="10" s="1"/>
  <c r="VJH1" i="2"/>
  <c r="VJH1" i="10" s="1"/>
  <c r="VJP1" i="2"/>
  <c r="VJP1" i="10" s="1"/>
  <c r="VJX1" i="2"/>
  <c r="VJX1" i="10" s="1"/>
  <c r="VKF1" i="2"/>
  <c r="VKF1" i="10" s="1"/>
  <c r="VKN1" i="2"/>
  <c r="VKN1" i="10" s="1"/>
  <c r="VKV1" i="2"/>
  <c r="VKV1" i="10" s="1"/>
  <c r="VLD1" i="2"/>
  <c r="VLD1" i="10" s="1"/>
  <c r="VLL1" i="2"/>
  <c r="VLL1" i="10" s="1"/>
  <c r="VLT1" i="2"/>
  <c r="VLT1" i="10" s="1"/>
  <c r="VMB1" i="2"/>
  <c r="VMB1" i="10" s="1"/>
  <c r="VMJ1" i="2"/>
  <c r="VMJ1" i="10" s="1"/>
  <c r="VMR1" i="2"/>
  <c r="VMR1" i="10" s="1"/>
  <c r="VMZ1" i="2"/>
  <c r="VMZ1" i="10" s="1"/>
  <c r="VNH1" i="2"/>
  <c r="VNH1" i="10" s="1"/>
  <c r="VNP1" i="2"/>
  <c r="VNP1" i="10" s="1"/>
  <c r="VNX1" i="2"/>
  <c r="VNX1" i="10" s="1"/>
  <c r="VOF1" i="2"/>
  <c r="VOF1" i="10" s="1"/>
  <c r="VON1" i="2"/>
  <c r="VON1" i="10" s="1"/>
  <c r="VOV1" i="2"/>
  <c r="VOV1" i="10" s="1"/>
  <c r="VPD1" i="2"/>
  <c r="VPD1" i="10" s="1"/>
  <c r="VPL1" i="2"/>
  <c r="VPL1" i="10" s="1"/>
  <c r="VPT1" i="2"/>
  <c r="VPT1" i="10" s="1"/>
  <c r="VQB1" i="2"/>
  <c r="VQB1" i="10" s="1"/>
  <c r="VQJ1" i="2"/>
  <c r="VQJ1" i="10" s="1"/>
  <c r="VQR1" i="2"/>
  <c r="VQR1" i="10" s="1"/>
  <c r="VQZ1" i="2"/>
  <c r="VQZ1" i="10" s="1"/>
  <c r="VRH1" i="2"/>
  <c r="VRH1" i="10" s="1"/>
  <c r="VRP1" i="2"/>
  <c r="VRP1" i="10" s="1"/>
  <c r="VRX1" i="2"/>
  <c r="VRX1" i="10" s="1"/>
  <c r="VSF1" i="2"/>
  <c r="VSF1" i="10" s="1"/>
  <c r="VSN1" i="2"/>
  <c r="VSN1" i="10" s="1"/>
  <c r="VSV1" i="2"/>
  <c r="VSV1" i="10" s="1"/>
  <c r="VTD1" i="2"/>
  <c r="VTD1" i="10" s="1"/>
  <c r="VTL1" i="2"/>
  <c r="VTL1" i="10" s="1"/>
  <c r="VTT1" i="2"/>
  <c r="VTT1" i="10" s="1"/>
  <c r="VUB1" i="2"/>
  <c r="VUB1" i="10" s="1"/>
  <c r="VUJ1" i="2"/>
  <c r="VUJ1" i="10" s="1"/>
  <c r="MLX1" i="2"/>
  <c r="MLX1" i="10" s="1"/>
  <c r="NNF1" i="2"/>
  <c r="NNF1" i="10" s="1"/>
  <c r="NXV1" i="2"/>
  <c r="NXV1" i="10" s="1"/>
  <c r="OFW1" i="2"/>
  <c r="OFW1" i="10" s="1"/>
  <c r="OMH1" i="2"/>
  <c r="OMH1" i="10" s="1"/>
  <c r="OSA1" i="2"/>
  <c r="OSA1" i="10" s="1"/>
  <c r="OXN1" i="2"/>
  <c r="OXN1" i="10" s="1"/>
  <c r="PBX1" i="2"/>
  <c r="PBX1" i="10" s="1"/>
  <c r="PGF1" i="2"/>
  <c r="PGF1" i="10" s="1"/>
  <c r="PKC1" i="2"/>
  <c r="PKC1" i="10" s="1"/>
  <c r="PNK1" i="2"/>
  <c r="PNK1" i="10" s="1"/>
  <c r="PQQ1" i="2"/>
  <c r="PQQ1" i="10" s="1"/>
  <c r="PTY1" i="2"/>
  <c r="PTY1" i="10" s="1"/>
  <c r="PXG1" i="2"/>
  <c r="PXG1" i="10" s="1"/>
  <c r="QAM1" i="2"/>
  <c r="QAM1" i="10" s="1"/>
  <c r="QDU1" i="2"/>
  <c r="QDU1" i="10" s="1"/>
  <c r="QGU1" i="2"/>
  <c r="QGU1" i="10" s="1"/>
  <c r="QJG1" i="2"/>
  <c r="QJG1" i="10" s="1"/>
  <c r="QLS1" i="2"/>
  <c r="QLS1" i="10" s="1"/>
  <c r="QOE1" i="2"/>
  <c r="QOE1" i="10" s="1"/>
  <c r="QQQ1" i="2"/>
  <c r="QQQ1" i="10" s="1"/>
  <c r="QTC1" i="2"/>
  <c r="QTC1" i="10" s="1"/>
  <c r="QUJ1" i="2"/>
  <c r="QUJ1" i="10" s="1"/>
  <c r="QVP1" i="2"/>
  <c r="QVP1" i="10" s="1"/>
  <c r="QWV1" i="2"/>
  <c r="QWV1" i="10" s="1"/>
  <c r="QYB1" i="2"/>
  <c r="QYB1" i="10" s="1"/>
  <c r="QZH1" i="2"/>
  <c r="QZH1" i="10" s="1"/>
  <c r="RAN1" i="2"/>
  <c r="RAN1" i="10" s="1"/>
  <c r="RBT1" i="2"/>
  <c r="RBT1" i="10" s="1"/>
  <c r="RCZ1" i="2"/>
  <c r="RCZ1" i="10" s="1"/>
  <c r="REF1" i="2"/>
  <c r="REF1" i="10" s="1"/>
  <c r="RFL1" i="2"/>
  <c r="RFL1" i="10" s="1"/>
  <c r="RGR1" i="2"/>
  <c r="RGR1" i="10" s="1"/>
  <c r="RHX1" i="2"/>
  <c r="RHX1" i="10" s="1"/>
  <c r="RJD1" i="2"/>
  <c r="RJD1" i="10" s="1"/>
  <c r="RKJ1" i="2"/>
  <c r="RKJ1" i="10" s="1"/>
  <c r="RLP1" i="2"/>
  <c r="RLP1" i="10" s="1"/>
  <c r="RMV1" i="2"/>
  <c r="RMV1" i="10" s="1"/>
  <c r="ROB1" i="2"/>
  <c r="ROB1" i="10" s="1"/>
  <c r="RPH1" i="2"/>
  <c r="RPH1" i="10" s="1"/>
  <c r="RQN1" i="2"/>
  <c r="RQN1" i="10" s="1"/>
  <c r="RRT1" i="2"/>
  <c r="RRT1" i="10" s="1"/>
  <c r="RSZ1" i="2"/>
  <c r="RSZ1" i="10" s="1"/>
  <c r="RTV1" i="2"/>
  <c r="RTV1" i="10" s="1"/>
  <c r="RUL1" i="2"/>
  <c r="RUL1" i="10" s="1"/>
  <c r="RVB1" i="2"/>
  <c r="RVB1" i="10" s="1"/>
  <c r="RVR1" i="2"/>
  <c r="RVR1" i="10" s="1"/>
  <c r="RWH1" i="2"/>
  <c r="RWH1" i="10" s="1"/>
  <c r="RWX1" i="2"/>
  <c r="RWX1" i="10" s="1"/>
  <c r="RXN1" i="2"/>
  <c r="RXN1" i="10" s="1"/>
  <c r="RYD1" i="2"/>
  <c r="RYD1" i="10" s="1"/>
  <c r="RYT1" i="2"/>
  <c r="RYT1" i="10" s="1"/>
  <c r="RZJ1" i="2"/>
  <c r="RZJ1" i="10" s="1"/>
  <c r="RZZ1" i="2"/>
  <c r="RZZ1" i="10" s="1"/>
  <c r="SAP1" i="2"/>
  <c r="SAP1" i="10" s="1"/>
  <c r="SBF1" i="2"/>
  <c r="SBF1" i="10" s="1"/>
  <c r="SBV1" i="2"/>
  <c r="SBV1" i="10" s="1"/>
  <c r="SCL1" i="2"/>
  <c r="SCL1" i="10" s="1"/>
  <c r="SDB1" i="2"/>
  <c r="SDB1" i="10" s="1"/>
  <c r="SDR1" i="2"/>
  <c r="SDR1" i="10" s="1"/>
  <c r="SEH1" i="2"/>
  <c r="SEH1" i="10" s="1"/>
  <c r="SEX1" i="2"/>
  <c r="SEX1" i="10" s="1"/>
  <c r="SFN1" i="2"/>
  <c r="SFN1" i="10" s="1"/>
  <c r="SGD1" i="2"/>
  <c r="SGD1" i="10" s="1"/>
  <c r="SGT1" i="2"/>
  <c r="SGT1" i="10" s="1"/>
  <c r="SHJ1" i="2"/>
  <c r="SHJ1" i="10" s="1"/>
  <c r="SHZ1" i="2"/>
  <c r="SHZ1" i="10" s="1"/>
  <c r="SIP1" i="2"/>
  <c r="SIP1" i="10" s="1"/>
  <c r="SJF1" i="2"/>
  <c r="SJF1" i="10" s="1"/>
  <c r="SJV1" i="2"/>
  <c r="SJV1" i="10" s="1"/>
  <c r="SKL1" i="2"/>
  <c r="SKL1" i="10" s="1"/>
  <c r="SLB1" i="2"/>
  <c r="SLB1" i="10" s="1"/>
  <c r="SLR1" i="2"/>
  <c r="SLR1" i="10" s="1"/>
  <c r="SMH1" i="2"/>
  <c r="SMH1" i="10" s="1"/>
  <c r="SMX1" i="2"/>
  <c r="SMX1" i="10" s="1"/>
  <c r="SNN1" i="2"/>
  <c r="SNN1" i="10" s="1"/>
  <c r="SOD1" i="2"/>
  <c r="SOD1" i="10" s="1"/>
  <c r="SOT1" i="2"/>
  <c r="SOT1" i="10" s="1"/>
  <c r="SPJ1" i="2"/>
  <c r="SPJ1" i="10" s="1"/>
  <c r="SPZ1" i="2"/>
  <c r="SPZ1" i="10" s="1"/>
  <c r="SQP1" i="2"/>
  <c r="SQP1" i="10" s="1"/>
  <c r="SRF1" i="2"/>
  <c r="SRF1" i="10" s="1"/>
  <c r="SRV1" i="2"/>
  <c r="SRV1" i="10" s="1"/>
  <c r="SSL1" i="2"/>
  <c r="SSL1" i="10" s="1"/>
  <c r="STB1" i="2"/>
  <c r="STB1" i="10" s="1"/>
  <c r="STR1" i="2"/>
  <c r="STR1" i="10" s="1"/>
  <c r="SUC1" i="2"/>
  <c r="SUC1" i="10" s="1"/>
  <c r="SUO1" i="2"/>
  <c r="SUO1" i="10" s="1"/>
  <c r="SUW1" i="2"/>
  <c r="SUW1" i="10" s="1"/>
  <c r="SVE1" i="2"/>
  <c r="SVE1" i="10" s="1"/>
  <c r="SVM1" i="2"/>
  <c r="SVM1" i="10" s="1"/>
  <c r="SVU1" i="2"/>
  <c r="SVU1" i="10" s="1"/>
  <c r="SWC1" i="2"/>
  <c r="SWC1" i="10" s="1"/>
  <c r="SWK1" i="2"/>
  <c r="SWK1" i="10" s="1"/>
  <c r="SWS1" i="2"/>
  <c r="SWS1" i="10" s="1"/>
  <c r="SXA1" i="2"/>
  <c r="SXA1" i="10" s="1"/>
  <c r="SXI1" i="2"/>
  <c r="SXI1" i="10" s="1"/>
  <c r="SXQ1" i="2"/>
  <c r="SXQ1" i="10" s="1"/>
  <c r="SXY1" i="2"/>
  <c r="SXY1" i="10" s="1"/>
  <c r="SYG1" i="2"/>
  <c r="SYG1" i="10" s="1"/>
  <c r="SYO1" i="2"/>
  <c r="SYO1" i="10" s="1"/>
  <c r="SYW1" i="2"/>
  <c r="SYW1" i="10" s="1"/>
  <c r="SZE1" i="2"/>
  <c r="SZE1" i="10" s="1"/>
  <c r="SZM1" i="2"/>
  <c r="SZM1" i="10" s="1"/>
  <c r="SZU1" i="2"/>
  <c r="SZU1" i="10" s="1"/>
  <c r="TAC1" i="2"/>
  <c r="TAC1" i="10" s="1"/>
  <c r="TAK1" i="2"/>
  <c r="TAK1" i="10" s="1"/>
  <c r="TAS1" i="2"/>
  <c r="TAS1" i="10" s="1"/>
  <c r="TBA1" i="2"/>
  <c r="TBA1" i="10" s="1"/>
  <c r="TBI1" i="2"/>
  <c r="TBI1" i="10" s="1"/>
  <c r="TBQ1" i="2"/>
  <c r="TBQ1" i="10" s="1"/>
  <c r="TBY1" i="2"/>
  <c r="TBY1" i="10" s="1"/>
  <c r="TCG1" i="2"/>
  <c r="TCG1" i="10" s="1"/>
  <c r="TCO1" i="2"/>
  <c r="TCO1" i="10" s="1"/>
  <c r="TCW1" i="2"/>
  <c r="TCW1" i="10" s="1"/>
  <c r="TDE1" i="2"/>
  <c r="TDE1" i="10" s="1"/>
  <c r="TDM1" i="2"/>
  <c r="TDM1" i="10" s="1"/>
  <c r="TDU1" i="2"/>
  <c r="TDU1" i="10" s="1"/>
  <c r="TEC1" i="2"/>
  <c r="TEC1" i="10" s="1"/>
  <c r="TEK1" i="2"/>
  <c r="TEK1" i="10" s="1"/>
  <c r="TES1" i="2"/>
  <c r="TES1" i="10" s="1"/>
  <c r="TFA1" i="2"/>
  <c r="TFA1" i="10" s="1"/>
  <c r="TFI1" i="2"/>
  <c r="TFI1" i="10" s="1"/>
  <c r="TFQ1" i="2"/>
  <c r="TFQ1" i="10" s="1"/>
  <c r="TFY1" i="2"/>
  <c r="TFY1" i="10" s="1"/>
  <c r="TGG1" i="2"/>
  <c r="TGG1" i="10" s="1"/>
  <c r="TGO1" i="2"/>
  <c r="TGO1" i="10" s="1"/>
  <c r="TGW1" i="2"/>
  <c r="TGW1" i="10" s="1"/>
  <c r="THE1" i="2"/>
  <c r="THE1" i="10" s="1"/>
  <c r="THM1" i="2"/>
  <c r="THM1" i="10" s="1"/>
  <c r="THU1" i="2"/>
  <c r="THU1" i="10" s="1"/>
  <c r="TIC1" i="2"/>
  <c r="TIC1" i="10" s="1"/>
  <c r="TIK1" i="2"/>
  <c r="TIK1" i="10" s="1"/>
  <c r="TIS1" i="2"/>
  <c r="TIS1" i="10" s="1"/>
  <c r="TJA1" i="2"/>
  <c r="TJA1" i="10" s="1"/>
  <c r="TJI1" i="2"/>
  <c r="TJI1" i="10" s="1"/>
  <c r="TJQ1" i="2"/>
  <c r="TJQ1" i="10" s="1"/>
  <c r="TJY1" i="2"/>
  <c r="TJY1" i="10" s="1"/>
  <c r="TKG1" i="2"/>
  <c r="TKG1" i="10" s="1"/>
  <c r="TKO1" i="2"/>
  <c r="TKO1" i="10" s="1"/>
  <c r="TKW1" i="2"/>
  <c r="TKW1" i="10" s="1"/>
  <c r="TLE1" i="2"/>
  <c r="TLE1" i="10" s="1"/>
  <c r="TLM1" i="2"/>
  <c r="TLM1" i="10" s="1"/>
  <c r="TLU1" i="2"/>
  <c r="TLU1" i="10" s="1"/>
  <c r="TMC1" i="2"/>
  <c r="TMC1" i="10" s="1"/>
  <c r="TMK1" i="2"/>
  <c r="TMK1" i="10" s="1"/>
  <c r="TMS1" i="2"/>
  <c r="TMS1" i="10" s="1"/>
  <c r="TNA1" i="2"/>
  <c r="TNA1" i="10" s="1"/>
  <c r="TNI1" i="2"/>
  <c r="TNI1" i="10" s="1"/>
  <c r="TNQ1" i="2"/>
  <c r="TNQ1" i="10" s="1"/>
  <c r="TNY1" i="2"/>
  <c r="TNY1" i="10" s="1"/>
  <c r="TOG1" i="2"/>
  <c r="TOG1" i="10" s="1"/>
  <c r="TOO1" i="2"/>
  <c r="TOO1" i="10" s="1"/>
  <c r="TOW1" i="2"/>
  <c r="TOW1" i="10" s="1"/>
  <c r="TPE1" i="2"/>
  <c r="TPE1" i="10" s="1"/>
  <c r="TPM1" i="2"/>
  <c r="TPM1" i="10" s="1"/>
  <c r="TPU1" i="2"/>
  <c r="TPU1" i="10" s="1"/>
  <c r="TQC1" i="2"/>
  <c r="TQC1" i="10" s="1"/>
  <c r="TQK1" i="2"/>
  <c r="TQK1" i="10" s="1"/>
  <c r="TQS1" i="2"/>
  <c r="TQS1" i="10" s="1"/>
  <c r="TRA1" i="2"/>
  <c r="TRA1" i="10" s="1"/>
  <c r="TRI1" i="2"/>
  <c r="TRI1" i="10" s="1"/>
  <c r="TRQ1" i="2"/>
  <c r="TRQ1" i="10" s="1"/>
  <c r="TRY1" i="2"/>
  <c r="TRY1" i="10" s="1"/>
  <c r="TSG1" i="2"/>
  <c r="TSG1" i="10" s="1"/>
  <c r="TSO1" i="2"/>
  <c r="TSO1" i="10" s="1"/>
  <c r="TSW1" i="2"/>
  <c r="TSW1" i="10" s="1"/>
  <c r="TTE1" i="2"/>
  <c r="TTE1" i="10" s="1"/>
  <c r="TTM1" i="2"/>
  <c r="TTM1" i="10" s="1"/>
  <c r="TTU1" i="2"/>
  <c r="TTU1" i="10" s="1"/>
  <c r="TUC1" i="2"/>
  <c r="TUC1" i="10" s="1"/>
  <c r="TUK1" i="2"/>
  <c r="TUK1" i="10" s="1"/>
  <c r="TUS1" i="2"/>
  <c r="TUS1" i="10" s="1"/>
  <c r="TVA1" i="2"/>
  <c r="TVA1" i="10" s="1"/>
  <c r="TVI1" i="2"/>
  <c r="TVI1" i="10" s="1"/>
  <c r="TVQ1" i="2"/>
  <c r="TVQ1" i="10" s="1"/>
  <c r="TVY1" i="2"/>
  <c r="TVY1" i="10" s="1"/>
  <c r="TWG1" i="2"/>
  <c r="TWG1" i="10" s="1"/>
  <c r="TWO1" i="2"/>
  <c r="TWO1" i="10" s="1"/>
  <c r="TWW1" i="2"/>
  <c r="TWW1" i="10" s="1"/>
  <c r="TXE1" i="2"/>
  <c r="TXE1" i="10" s="1"/>
  <c r="TXM1" i="2"/>
  <c r="TXM1" i="10" s="1"/>
  <c r="TXU1" i="2"/>
  <c r="TXU1" i="10" s="1"/>
  <c r="TYC1" i="2"/>
  <c r="TYC1" i="10" s="1"/>
  <c r="TYK1" i="2"/>
  <c r="TYK1" i="10" s="1"/>
  <c r="TYS1" i="2"/>
  <c r="TYS1" i="10" s="1"/>
  <c r="TZA1" i="2"/>
  <c r="TZA1" i="10" s="1"/>
  <c r="TZI1" i="2"/>
  <c r="TZI1" i="10" s="1"/>
  <c r="TZQ1" i="2"/>
  <c r="TZQ1" i="10" s="1"/>
  <c r="TZY1" i="2"/>
  <c r="TZY1" i="10" s="1"/>
  <c r="UAG1" i="2"/>
  <c r="UAG1" i="10" s="1"/>
  <c r="UAO1" i="2"/>
  <c r="UAO1" i="10" s="1"/>
  <c r="UAW1" i="2"/>
  <c r="UAW1" i="10" s="1"/>
  <c r="UBE1" i="2"/>
  <c r="UBE1" i="10" s="1"/>
  <c r="UBM1" i="2"/>
  <c r="UBM1" i="10" s="1"/>
  <c r="UBU1" i="2"/>
  <c r="UBU1" i="10" s="1"/>
  <c r="UCC1" i="2"/>
  <c r="UCC1" i="10" s="1"/>
  <c r="UCK1" i="2"/>
  <c r="UCK1" i="10" s="1"/>
  <c r="UCS1" i="2"/>
  <c r="UCS1" i="10" s="1"/>
  <c r="UDA1" i="2"/>
  <c r="UDA1" i="10" s="1"/>
  <c r="UDI1" i="2"/>
  <c r="UDI1" i="10" s="1"/>
  <c r="UDQ1" i="2"/>
  <c r="UDQ1" i="10" s="1"/>
  <c r="UDY1" i="2"/>
  <c r="UDY1" i="10" s="1"/>
  <c r="UEG1" i="2"/>
  <c r="UEG1" i="10" s="1"/>
  <c r="UEO1" i="2"/>
  <c r="UEO1" i="10" s="1"/>
  <c r="UEW1" i="2"/>
  <c r="UEW1" i="10" s="1"/>
  <c r="UFE1" i="2"/>
  <c r="UFE1" i="10" s="1"/>
  <c r="UFM1" i="2"/>
  <c r="UFM1" i="10" s="1"/>
  <c r="UFU1" i="2"/>
  <c r="UFU1" i="10" s="1"/>
  <c r="UGC1" i="2"/>
  <c r="UGC1" i="10" s="1"/>
  <c r="UGK1" i="2"/>
  <c r="UGK1" i="10" s="1"/>
  <c r="UGS1" i="2"/>
  <c r="UGS1" i="10" s="1"/>
  <c r="UHA1" i="2"/>
  <c r="UHA1" i="10" s="1"/>
  <c r="UHI1" i="2"/>
  <c r="UHI1" i="10" s="1"/>
  <c r="UHQ1" i="2"/>
  <c r="UHQ1" i="10" s="1"/>
  <c r="UHY1" i="2"/>
  <c r="UHY1" i="10" s="1"/>
  <c r="UIG1" i="2"/>
  <c r="UIG1" i="10" s="1"/>
  <c r="UIO1" i="2"/>
  <c r="UIO1" i="10" s="1"/>
  <c r="UIW1" i="2"/>
  <c r="UIW1" i="10" s="1"/>
  <c r="UJE1" i="2"/>
  <c r="UJE1" i="10" s="1"/>
  <c r="UJM1" i="2"/>
  <c r="UJM1" i="10" s="1"/>
  <c r="UJU1" i="2"/>
  <c r="UJU1" i="10" s="1"/>
  <c r="UKC1" i="2"/>
  <c r="UKC1" i="10" s="1"/>
  <c r="UKK1" i="2"/>
  <c r="UKK1" i="10" s="1"/>
  <c r="UKS1" i="2"/>
  <c r="UKS1" i="10" s="1"/>
  <c r="ULA1" i="2"/>
  <c r="ULA1" i="10" s="1"/>
  <c r="ULI1" i="2"/>
  <c r="ULI1" i="10" s="1"/>
  <c r="ULQ1" i="2"/>
  <c r="ULQ1" i="10" s="1"/>
  <c r="ULY1" i="2"/>
  <c r="ULY1" i="10" s="1"/>
  <c r="UMG1" i="2"/>
  <c r="UMG1" i="10" s="1"/>
  <c r="UMO1" i="2"/>
  <c r="UMO1" i="10" s="1"/>
  <c r="UMW1" i="2"/>
  <c r="UMW1" i="10" s="1"/>
  <c r="UNE1" i="2"/>
  <c r="UNE1" i="10" s="1"/>
  <c r="UNM1" i="2"/>
  <c r="UNM1" i="10" s="1"/>
  <c r="UNU1" i="2"/>
  <c r="UNU1" i="10" s="1"/>
  <c r="UOC1" i="2"/>
  <c r="UOC1" i="10" s="1"/>
  <c r="UOK1" i="2"/>
  <c r="UOK1" i="10" s="1"/>
  <c r="UOS1" i="2"/>
  <c r="UOS1" i="10" s="1"/>
  <c r="UPA1" i="2"/>
  <c r="UPA1" i="10" s="1"/>
  <c r="UPI1" i="2"/>
  <c r="UPI1" i="10" s="1"/>
  <c r="UPQ1" i="2"/>
  <c r="UPQ1" i="10" s="1"/>
  <c r="UPY1" i="2"/>
  <c r="UPY1" i="10" s="1"/>
  <c r="UQG1" i="2"/>
  <c r="UQG1" i="10" s="1"/>
  <c r="UQO1" i="2"/>
  <c r="UQO1" i="10" s="1"/>
  <c r="UQW1" i="2"/>
  <c r="UQW1" i="10" s="1"/>
  <c r="URE1" i="2"/>
  <c r="URE1" i="10" s="1"/>
  <c r="URM1" i="2"/>
  <c r="URM1" i="10" s="1"/>
  <c r="URU1" i="2"/>
  <c r="URU1" i="10" s="1"/>
  <c r="USC1" i="2"/>
  <c r="USC1" i="10" s="1"/>
  <c r="USK1" i="2"/>
  <c r="USK1" i="10" s="1"/>
  <c r="USS1" i="2"/>
  <c r="USS1" i="10" s="1"/>
  <c r="UTA1" i="2"/>
  <c r="UTA1" i="10" s="1"/>
  <c r="UTI1" i="2"/>
  <c r="UTI1" i="10" s="1"/>
  <c r="UTQ1" i="2"/>
  <c r="UTQ1" i="10" s="1"/>
  <c r="UTY1" i="2"/>
  <c r="UTY1" i="10" s="1"/>
  <c r="UUG1" i="2"/>
  <c r="UUG1" i="10" s="1"/>
  <c r="UUO1" i="2"/>
  <c r="UUO1" i="10" s="1"/>
  <c r="UUW1" i="2"/>
  <c r="UUW1" i="10" s="1"/>
  <c r="UVE1" i="2"/>
  <c r="UVE1" i="10" s="1"/>
  <c r="UVM1" i="2"/>
  <c r="UVM1" i="10" s="1"/>
  <c r="UVU1" i="2"/>
  <c r="UVU1" i="10" s="1"/>
  <c r="UWC1" i="2"/>
  <c r="UWC1" i="10" s="1"/>
  <c r="UWK1" i="2"/>
  <c r="UWK1" i="10" s="1"/>
  <c r="UWS1" i="2"/>
  <c r="UWS1" i="10" s="1"/>
  <c r="UXA1" i="2"/>
  <c r="UXA1" i="10" s="1"/>
  <c r="UXI1" i="2"/>
  <c r="UXI1" i="10" s="1"/>
  <c r="UXQ1" i="2"/>
  <c r="UXQ1" i="10" s="1"/>
  <c r="UXY1" i="2"/>
  <c r="UXY1" i="10" s="1"/>
  <c r="UYG1" i="2"/>
  <c r="UYG1" i="10" s="1"/>
  <c r="UYO1" i="2"/>
  <c r="UYO1" i="10" s="1"/>
  <c r="UYW1" i="2"/>
  <c r="UYW1" i="10" s="1"/>
  <c r="UZE1" i="2"/>
  <c r="UZE1" i="10" s="1"/>
  <c r="UZM1" i="2"/>
  <c r="UZM1" i="10" s="1"/>
  <c r="UZU1" i="2"/>
  <c r="UZU1" i="10" s="1"/>
  <c r="VAC1" i="2"/>
  <c r="VAC1" i="10" s="1"/>
  <c r="VAK1" i="2"/>
  <c r="VAK1" i="10" s="1"/>
  <c r="VAS1" i="2"/>
  <c r="VAS1" i="10" s="1"/>
  <c r="VBA1" i="2"/>
  <c r="VBA1" i="10" s="1"/>
  <c r="VBI1" i="2"/>
  <c r="VBI1" i="10" s="1"/>
  <c r="VBQ1" i="2"/>
  <c r="VBQ1" i="10" s="1"/>
  <c r="VBY1" i="2"/>
  <c r="VBY1" i="10" s="1"/>
  <c r="VCG1" i="2"/>
  <c r="VCG1" i="10" s="1"/>
  <c r="VCO1" i="2"/>
  <c r="VCO1" i="10" s="1"/>
  <c r="VCW1" i="2"/>
  <c r="VCW1" i="10" s="1"/>
  <c r="VDE1" i="2"/>
  <c r="VDE1" i="10" s="1"/>
  <c r="VDM1" i="2"/>
  <c r="VDM1" i="10" s="1"/>
  <c r="VDU1" i="2"/>
  <c r="VDU1" i="10" s="1"/>
  <c r="VEC1" i="2"/>
  <c r="VEC1" i="10" s="1"/>
  <c r="VEK1" i="2"/>
  <c r="VEK1" i="10" s="1"/>
  <c r="VES1" i="2"/>
  <c r="VES1" i="10" s="1"/>
  <c r="VFA1" i="2"/>
  <c r="VFA1" i="10" s="1"/>
  <c r="VFI1" i="2"/>
  <c r="VFI1" i="10" s="1"/>
  <c r="VFQ1" i="2"/>
  <c r="VFQ1" i="10" s="1"/>
  <c r="VFY1" i="2"/>
  <c r="VFY1" i="10" s="1"/>
  <c r="VGG1" i="2"/>
  <c r="VGG1" i="10" s="1"/>
  <c r="VGO1" i="2"/>
  <c r="VGO1" i="10" s="1"/>
  <c r="VGW1" i="2"/>
  <c r="VGW1" i="10" s="1"/>
  <c r="VHE1" i="2"/>
  <c r="VHE1" i="10" s="1"/>
  <c r="VHM1" i="2"/>
  <c r="VHM1" i="10" s="1"/>
  <c r="VHU1" i="2"/>
  <c r="VHU1" i="10" s="1"/>
  <c r="VIC1" i="2"/>
  <c r="VIC1" i="10" s="1"/>
  <c r="VIK1" i="2"/>
  <c r="VIK1" i="10" s="1"/>
  <c r="VIS1" i="2"/>
  <c r="VIS1" i="10" s="1"/>
  <c r="VJA1" i="2"/>
  <c r="VJA1" i="10" s="1"/>
  <c r="VJI1" i="2"/>
  <c r="VJI1" i="10" s="1"/>
  <c r="VJQ1" i="2"/>
  <c r="VJQ1" i="10" s="1"/>
  <c r="VJY1" i="2"/>
  <c r="VJY1" i="10" s="1"/>
  <c r="VKG1" i="2"/>
  <c r="VKG1" i="10" s="1"/>
  <c r="VKO1" i="2"/>
  <c r="VKO1" i="10" s="1"/>
  <c r="VKW1" i="2"/>
  <c r="VKW1" i="10" s="1"/>
  <c r="VLE1" i="2"/>
  <c r="VLE1" i="10" s="1"/>
  <c r="VLM1" i="2"/>
  <c r="VLM1" i="10" s="1"/>
  <c r="VLU1" i="2"/>
  <c r="VLU1" i="10" s="1"/>
  <c r="VMC1" i="2"/>
  <c r="VMC1" i="10" s="1"/>
  <c r="VMK1" i="2"/>
  <c r="VMK1" i="10" s="1"/>
  <c r="VMS1" i="2"/>
  <c r="VMS1" i="10" s="1"/>
  <c r="VNA1" i="2"/>
  <c r="VNA1" i="10" s="1"/>
  <c r="VNI1" i="2"/>
  <c r="VNI1" i="10" s="1"/>
  <c r="VNQ1" i="2"/>
  <c r="VNQ1" i="10" s="1"/>
  <c r="VNY1" i="2"/>
  <c r="VNY1" i="10" s="1"/>
  <c r="VOG1" i="2"/>
  <c r="VOG1" i="10" s="1"/>
  <c r="VOO1" i="2"/>
  <c r="VOO1" i="10" s="1"/>
  <c r="VOW1" i="2"/>
  <c r="VOW1" i="10" s="1"/>
  <c r="VPE1" i="2"/>
  <c r="VPE1" i="10" s="1"/>
  <c r="VPM1" i="2"/>
  <c r="VPM1" i="10" s="1"/>
  <c r="VPU1" i="2"/>
  <c r="VPU1" i="10" s="1"/>
  <c r="VQC1" i="2"/>
  <c r="VQC1" i="10" s="1"/>
  <c r="VQK1" i="2"/>
  <c r="VQK1" i="10" s="1"/>
  <c r="VQS1" i="2"/>
  <c r="VQS1" i="10" s="1"/>
  <c r="VRA1" i="2"/>
  <c r="VRA1" i="10" s="1"/>
  <c r="VRI1" i="2"/>
  <c r="VRI1" i="10" s="1"/>
  <c r="VRQ1" i="2"/>
  <c r="VRQ1" i="10" s="1"/>
  <c r="VRY1" i="2"/>
  <c r="VRY1" i="10" s="1"/>
  <c r="VSG1" i="2"/>
  <c r="VSG1" i="10" s="1"/>
  <c r="VSO1" i="2"/>
  <c r="VSO1" i="10" s="1"/>
  <c r="VSW1" i="2"/>
  <c r="VSW1" i="10" s="1"/>
  <c r="VTE1" i="2"/>
  <c r="VTE1" i="10" s="1"/>
  <c r="VTM1" i="2"/>
  <c r="VTM1" i="10" s="1"/>
  <c r="VTU1" i="2"/>
  <c r="VTU1" i="10" s="1"/>
  <c r="VUC1" i="2"/>
  <c r="VUC1" i="10" s="1"/>
  <c r="VUK1" i="2"/>
  <c r="VUK1" i="10" s="1"/>
  <c r="TQH1" i="2"/>
  <c r="TQH1" i="10" s="1"/>
  <c r="TPB1" i="2"/>
  <c r="TPB1" i="10" s="1"/>
  <c r="TNV1" i="2"/>
  <c r="TNV1" i="10" s="1"/>
  <c r="TMP1" i="2"/>
  <c r="TMP1" i="10" s="1"/>
  <c r="TLJ1" i="2"/>
  <c r="TLJ1" i="10" s="1"/>
  <c r="TKD1" i="2"/>
  <c r="TKD1" i="10" s="1"/>
  <c r="TIX1" i="2"/>
  <c r="TIX1" i="10" s="1"/>
  <c r="THR1" i="2"/>
  <c r="THR1" i="10" s="1"/>
  <c r="TGL1" i="2"/>
  <c r="TGL1" i="10" s="1"/>
  <c r="TFF1" i="2"/>
  <c r="TFF1" i="10" s="1"/>
  <c r="TDZ1" i="2"/>
  <c r="TDZ1" i="10" s="1"/>
  <c r="TCT1" i="2"/>
  <c r="TCT1" i="10" s="1"/>
  <c r="TBN1" i="2"/>
  <c r="TBN1" i="10" s="1"/>
  <c r="TAH1" i="2"/>
  <c r="TAH1" i="10" s="1"/>
  <c r="SZB1" i="2"/>
  <c r="SZB1" i="10" s="1"/>
  <c r="SXV1" i="2"/>
  <c r="SXV1" i="10" s="1"/>
  <c r="SWP1" i="2"/>
  <c r="SWP1" i="10" s="1"/>
  <c r="SVZ1" i="2"/>
  <c r="SVZ1" i="10" s="1"/>
  <c r="SUT1" i="2"/>
  <c r="SUT1" i="10" s="1"/>
  <c r="SSW1" i="2"/>
  <c r="SSW1" i="10" s="1"/>
  <c r="SQK1" i="2"/>
  <c r="SQK1" i="10" s="1"/>
  <c r="SNY1" i="2"/>
  <c r="SNY1" i="10" s="1"/>
  <c r="SLM1" i="2"/>
  <c r="SLM1" i="10" s="1"/>
  <c r="SJA1" i="2"/>
  <c r="SJA1" i="10" s="1"/>
  <c r="SGO1" i="2"/>
  <c r="SGO1" i="10" s="1"/>
  <c r="SEC1" i="2"/>
  <c r="SEC1" i="10" s="1"/>
  <c r="SBQ1" i="2"/>
  <c r="SBQ1" i="10" s="1"/>
  <c r="RZE1" i="2"/>
  <c r="RZE1" i="10" s="1"/>
  <c r="RWS1" i="2"/>
  <c r="RWS1" i="10" s="1"/>
  <c r="RUG1" i="2"/>
  <c r="RUG1" i="10" s="1"/>
  <c r="RQE1" i="2"/>
  <c r="RQE1" i="10" s="1"/>
  <c r="RLG1" i="2"/>
  <c r="RLG1" i="10" s="1"/>
  <c r="RGI1" i="2"/>
  <c r="RGI1" i="10" s="1"/>
  <c r="RBK1" i="2"/>
  <c r="RBK1" i="10" s="1"/>
  <c r="QWM1" i="2"/>
  <c r="QWM1" i="10" s="1"/>
  <c r="QPZ1" i="2"/>
  <c r="QPZ1" i="10" s="1"/>
  <c r="QGD1" i="2"/>
  <c r="QGD1" i="10" s="1"/>
  <c r="PTB1" i="2"/>
  <c r="PTB1" i="10" s="1"/>
  <c r="PFD1" i="2"/>
  <c r="PFD1" i="10" s="1"/>
  <c r="OKR1" i="2"/>
  <c r="OKR1" i="10" s="1"/>
  <c r="XFA1" i="2"/>
  <c r="XFA1" i="10" s="1"/>
  <c r="XES1" i="2"/>
  <c r="XES1" i="10" s="1"/>
  <c r="XEK1" i="2"/>
  <c r="XEK1" i="10" s="1"/>
  <c r="XEC1" i="2"/>
  <c r="XEC1" i="10" s="1"/>
  <c r="XDU1" i="2"/>
  <c r="XDU1" i="10" s="1"/>
  <c r="XDM1" i="2"/>
  <c r="XDM1" i="10" s="1"/>
  <c r="XDE1" i="2"/>
  <c r="XDE1" i="10" s="1"/>
  <c r="XCW1" i="2"/>
  <c r="XCW1" i="10" s="1"/>
  <c r="XCO1" i="2"/>
  <c r="XCO1" i="10" s="1"/>
  <c r="XCG1" i="2"/>
  <c r="XCG1" i="10" s="1"/>
  <c r="XBY1" i="2"/>
  <c r="XBY1" i="10" s="1"/>
  <c r="XBQ1" i="2"/>
  <c r="XBQ1" i="10" s="1"/>
  <c r="XBI1" i="2"/>
  <c r="XBI1" i="10" s="1"/>
  <c r="XBA1" i="2"/>
  <c r="XBA1" i="10" s="1"/>
  <c r="XAS1" i="2"/>
  <c r="XAS1" i="10" s="1"/>
  <c r="XAK1" i="2"/>
  <c r="XAK1" i="10" s="1"/>
  <c r="XAC1" i="2"/>
  <c r="XAC1" i="10" s="1"/>
  <c r="WZU1" i="2"/>
  <c r="WZU1" i="10" s="1"/>
  <c r="WZM1" i="2"/>
  <c r="WZM1" i="10" s="1"/>
  <c r="WZE1" i="2"/>
  <c r="WZE1" i="10" s="1"/>
  <c r="WYW1" i="2"/>
  <c r="WYW1" i="10" s="1"/>
  <c r="WYO1" i="2"/>
  <c r="WYO1" i="10" s="1"/>
  <c r="WYG1" i="2"/>
  <c r="WYG1" i="10" s="1"/>
  <c r="WXY1" i="2"/>
  <c r="WXY1" i="10" s="1"/>
  <c r="WXQ1" i="2"/>
  <c r="WXQ1" i="10" s="1"/>
  <c r="WXI1" i="2"/>
  <c r="WXI1" i="10" s="1"/>
  <c r="WXA1" i="2"/>
  <c r="WXA1" i="10" s="1"/>
  <c r="WWS1" i="2"/>
  <c r="WWS1" i="10" s="1"/>
  <c r="WWK1" i="2"/>
  <c r="WWK1" i="10" s="1"/>
  <c r="WWC1" i="2"/>
  <c r="WWC1" i="10" s="1"/>
  <c r="WVU1" i="2"/>
  <c r="WVU1" i="10" s="1"/>
  <c r="WVM1" i="2"/>
  <c r="WVM1" i="10" s="1"/>
  <c r="WVE1" i="2"/>
  <c r="WVE1" i="10" s="1"/>
  <c r="WUW1" i="2"/>
  <c r="WUW1" i="10" s="1"/>
  <c r="WUO1" i="2"/>
  <c r="WUO1" i="10" s="1"/>
  <c r="WUG1" i="2"/>
  <c r="WUG1" i="10" s="1"/>
  <c r="WTY1" i="2"/>
  <c r="WTY1" i="10" s="1"/>
  <c r="WTQ1" i="2"/>
  <c r="WTQ1" i="10" s="1"/>
  <c r="WTI1" i="2"/>
  <c r="WTI1" i="10" s="1"/>
  <c r="WTA1" i="2"/>
  <c r="WTA1" i="10" s="1"/>
  <c r="WSS1" i="2"/>
  <c r="WSS1" i="10" s="1"/>
  <c r="WSK1" i="2"/>
  <c r="WSK1" i="10" s="1"/>
  <c r="WSC1" i="2"/>
  <c r="WSC1" i="10" s="1"/>
  <c r="WRU1" i="2"/>
  <c r="WRU1" i="10" s="1"/>
  <c r="WRM1" i="2"/>
  <c r="WRM1" i="10" s="1"/>
  <c r="WRE1" i="2"/>
  <c r="WRE1" i="10" s="1"/>
  <c r="WQW1" i="2"/>
  <c r="WQW1" i="10" s="1"/>
  <c r="WQO1" i="2"/>
  <c r="WQO1" i="10" s="1"/>
  <c r="WQG1" i="2"/>
  <c r="WQG1" i="10" s="1"/>
  <c r="WPY1" i="2"/>
  <c r="WPY1" i="10" s="1"/>
  <c r="WPQ1" i="2"/>
  <c r="WPQ1" i="10" s="1"/>
  <c r="WPI1" i="2"/>
  <c r="WPI1" i="10" s="1"/>
  <c r="WPA1" i="2"/>
  <c r="WPA1" i="10" s="1"/>
  <c r="WOS1" i="2"/>
  <c r="WOS1" i="10" s="1"/>
  <c r="WOK1" i="2"/>
  <c r="WOK1" i="10" s="1"/>
  <c r="WOC1" i="2"/>
  <c r="WOC1" i="10" s="1"/>
  <c r="WNU1" i="2"/>
  <c r="WNU1" i="10" s="1"/>
  <c r="WNM1" i="2"/>
  <c r="WNM1" i="10" s="1"/>
  <c r="WNE1" i="2"/>
  <c r="WNE1" i="10" s="1"/>
  <c r="WMW1" i="2"/>
  <c r="WMW1" i="10" s="1"/>
  <c r="WMO1" i="2"/>
  <c r="WMO1" i="10" s="1"/>
  <c r="WMG1" i="2"/>
  <c r="WMG1" i="10" s="1"/>
  <c r="WLY1" i="2"/>
  <c r="WLY1" i="10" s="1"/>
  <c r="WLQ1" i="2"/>
  <c r="WLQ1" i="10" s="1"/>
  <c r="WLI1" i="2"/>
  <c r="WLI1" i="10" s="1"/>
  <c r="WLA1" i="2"/>
  <c r="WLA1" i="10" s="1"/>
  <c r="WKS1" i="2"/>
  <c r="WKS1" i="10" s="1"/>
  <c r="WKK1" i="2"/>
  <c r="WKK1" i="10" s="1"/>
  <c r="WKC1" i="2"/>
  <c r="WKC1" i="10" s="1"/>
  <c r="WJU1" i="2"/>
  <c r="WJU1" i="10" s="1"/>
  <c r="WJM1" i="2"/>
  <c r="WJM1" i="10" s="1"/>
  <c r="WJE1" i="2"/>
  <c r="WJE1" i="10" s="1"/>
  <c r="WIW1" i="2"/>
  <c r="WIW1" i="10" s="1"/>
  <c r="WIO1" i="2"/>
  <c r="WIO1" i="10" s="1"/>
  <c r="WIG1" i="2"/>
  <c r="WIG1" i="10" s="1"/>
  <c r="WHY1" i="2"/>
  <c r="WHY1" i="10" s="1"/>
  <c r="WHQ1" i="2"/>
  <c r="WHQ1" i="10" s="1"/>
  <c r="WHI1" i="2"/>
  <c r="WHI1" i="10" s="1"/>
  <c r="WHA1" i="2"/>
  <c r="WHA1" i="10" s="1"/>
  <c r="WGS1" i="2"/>
  <c r="WGS1" i="10" s="1"/>
  <c r="WGK1" i="2"/>
  <c r="WGK1" i="10" s="1"/>
  <c r="WGC1" i="2"/>
  <c r="WGC1" i="10" s="1"/>
  <c r="WFU1" i="2"/>
  <c r="WFU1" i="10" s="1"/>
  <c r="WFM1" i="2"/>
  <c r="WFM1" i="10" s="1"/>
  <c r="WFE1" i="2"/>
  <c r="WFE1" i="10" s="1"/>
  <c r="WEW1" i="2"/>
  <c r="WEW1" i="10" s="1"/>
  <c r="WEO1" i="2"/>
  <c r="WEO1" i="10" s="1"/>
  <c r="WEG1" i="2"/>
  <c r="WEG1" i="10" s="1"/>
  <c r="WDY1" i="2"/>
  <c r="WDY1" i="10" s="1"/>
  <c r="WDQ1" i="2"/>
  <c r="WDQ1" i="10" s="1"/>
  <c r="WDI1" i="2"/>
  <c r="WDI1" i="10" s="1"/>
  <c r="WDA1" i="2"/>
  <c r="WDA1" i="10" s="1"/>
  <c r="WCS1" i="2"/>
  <c r="WCS1" i="10" s="1"/>
  <c r="WCK1" i="2"/>
  <c r="WCK1" i="10" s="1"/>
  <c r="WCC1" i="2"/>
  <c r="WCC1" i="10" s="1"/>
  <c r="WBU1" i="2"/>
  <c r="WBU1" i="10" s="1"/>
  <c r="WBM1" i="2"/>
  <c r="WBM1" i="10" s="1"/>
  <c r="WBE1" i="2"/>
  <c r="WBE1" i="10" s="1"/>
  <c r="WAW1" i="2"/>
  <c r="WAW1" i="10" s="1"/>
  <c r="WAO1" i="2"/>
  <c r="WAO1" i="10" s="1"/>
  <c r="WAG1" i="2"/>
  <c r="WAG1" i="10" s="1"/>
  <c r="VZY1" i="2"/>
  <c r="VZY1" i="10" s="1"/>
  <c r="VZQ1" i="2"/>
  <c r="VZQ1" i="10" s="1"/>
  <c r="VZI1" i="2"/>
  <c r="VZI1" i="10" s="1"/>
  <c r="VZA1" i="2"/>
  <c r="VZA1" i="10" s="1"/>
  <c r="VYS1" i="2"/>
  <c r="VYS1" i="10" s="1"/>
  <c r="VYK1" i="2"/>
  <c r="VYK1" i="10" s="1"/>
  <c r="VYC1" i="2"/>
  <c r="VYC1" i="10" s="1"/>
  <c r="VXU1" i="2"/>
  <c r="VXU1" i="10" s="1"/>
  <c r="VXM1" i="2"/>
  <c r="VXM1" i="10" s="1"/>
  <c r="VXE1" i="2"/>
  <c r="VXE1" i="10" s="1"/>
  <c r="VWW1" i="2"/>
  <c r="VWW1" i="10" s="1"/>
  <c r="VWO1" i="2"/>
  <c r="VWO1" i="10" s="1"/>
  <c r="VWG1" i="2"/>
  <c r="VWG1" i="10" s="1"/>
  <c r="VVY1" i="2"/>
  <c r="VVY1" i="10" s="1"/>
  <c r="VVQ1" i="2"/>
  <c r="VVQ1" i="10" s="1"/>
  <c r="VVI1" i="2"/>
  <c r="VVI1" i="10" s="1"/>
  <c r="VVA1" i="2"/>
  <c r="VVA1" i="10" s="1"/>
  <c r="VUS1" i="2"/>
  <c r="VUS1" i="10" s="1"/>
  <c r="VUE1" i="2"/>
  <c r="VUE1" i="10" s="1"/>
  <c r="VTO1" i="2"/>
  <c r="VTO1" i="10" s="1"/>
  <c r="VSY1" i="2"/>
  <c r="VSY1" i="10" s="1"/>
  <c r="VSI1" i="2"/>
  <c r="VSI1" i="10" s="1"/>
  <c r="VRS1" i="2"/>
  <c r="VRS1" i="10" s="1"/>
  <c r="VRC1" i="2"/>
  <c r="VRC1" i="10" s="1"/>
  <c r="VQM1" i="2"/>
  <c r="VQM1" i="10" s="1"/>
  <c r="VPW1" i="2"/>
  <c r="VPW1" i="10" s="1"/>
  <c r="VPG1" i="2"/>
  <c r="VPG1" i="10" s="1"/>
  <c r="VOQ1" i="2"/>
  <c r="VOQ1" i="10" s="1"/>
  <c r="VOA1" i="2"/>
  <c r="VOA1" i="10" s="1"/>
  <c r="VNK1" i="2"/>
  <c r="VNK1" i="10" s="1"/>
  <c r="VMU1" i="2"/>
  <c r="VMU1" i="10" s="1"/>
  <c r="VME1" i="2"/>
  <c r="VME1" i="10" s="1"/>
  <c r="VLO1" i="2"/>
  <c r="VLO1" i="10" s="1"/>
  <c r="VKY1" i="2"/>
  <c r="VKY1" i="10" s="1"/>
  <c r="VKI1" i="2"/>
  <c r="VKI1" i="10" s="1"/>
  <c r="VJS1" i="2"/>
  <c r="VJS1" i="10" s="1"/>
  <c r="VJC1" i="2"/>
  <c r="VJC1" i="10" s="1"/>
  <c r="VIM1" i="2"/>
  <c r="VIM1" i="10" s="1"/>
  <c r="VHW1" i="2"/>
  <c r="VHW1" i="10" s="1"/>
  <c r="VHG1" i="2"/>
  <c r="VHG1" i="10" s="1"/>
  <c r="VGQ1" i="2"/>
  <c r="VGQ1" i="10" s="1"/>
  <c r="VGA1" i="2"/>
  <c r="VGA1" i="10" s="1"/>
  <c r="VFK1" i="2"/>
  <c r="VFK1" i="10" s="1"/>
  <c r="VEU1" i="2"/>
  <c r="VEU1" i="10" s="1"/>
  <c r="VEE1" i="2"/>
  <c r="VEE1" i="10" s="1"/>
  <c r="VDO1" i="2"/>
  <c r="VDO1" i="10" s="1"/>
  <c r="VCY1" i="2"/>
  <c r="VCY1" i="10" s="1"/>
  <c r="VCI1" i="2"/>
  <c r="VCI1" i="10" s="1"/>
  <c r="VBS1" i="2"/>
  <c r="VBS1" i="10" s="1"/>
  <c r="VBC1" i="2"/>
  <c r="VBC1" i="10" s="1"/>
  <c r="VAM1" i="2"/>
  <c r="VAM1" i="10" s="1"/>
  <c r="UZW1" i="2"/>
  <c r="UZW1" i="10" s="1"/>
  <c r="UZG1" i="2"/>
  <c r="UZG1" i="10" s="1"/>
  <c r="UYQ1" i="2"/>
  <c r="UYQ1" i="10" s="1"/>
  <c r="UYA1" i="2"/>
  <c r="UYA1" i="10" s="1"/>
  <c r="UXK1" i="2"/>
  <c r="UXK1" i="10" s="1"/>
  <c r="UWU1" i="2"/>
  <c r="UWU1" i="10" s="1"/>
  <c r="UWE1" i="2"/>
  <c r="UWE1" i="10" s="1"/>
  <c r="UVO1" i="2"/>
  <c r="UVO1" i="10" s="1"/>
  <c r="UUY1" i="2"/>
  <c r="UUY1" i="10" s="1"/>
  <c r="UUI1" i="2"/>
  <c r="UUI1" i="10" s="1"/>
  <c r="UTS1" i="2"/>
  <c r="UTS1" i="10" s="1"/>
  <c r="UTC1" i="2"/>
  <c r="UTC1" i="10" s="1"/>
  <c r="USM1" i="2"/>
  <c r="USM1" i="10" s="1"/>
  <c r="URW1" i="2"/>
  <c r="URW1" i="10" s="1"/>
  <c r="URG1" i="2"/>
  <c r="URG1" i="10" s="1"/>
  <c r="UQQ1" i="2"/>
  <c r="UQQ1" i="10" s="1"/>
  <c r="UQA1" i="2"/>
  <c r="UQA1" i="10" s="1"/>
  <c r="UPK1" i="2"/>
  <c r="UPK1" i="10" s="1"/>
  <c r="UOU1" i="2"/>
  <c r="UOU1" i="10" s="1"/>
  <c r="UOE1" i="2"/>
  <c r="UOE1" i="10" s="1"/>
  <c r="UNO1" i="2"/>
  <c r="UNO1" i="10" s="1"/>
  <c r="UMY1" i="2"/>
  <c r="UMY1" i="10" s="1"/>
  <c r="UMI1" i="2"/>
  <c r="UMI1" i="10" s="1"/>
  <c r="ULS1" i="2"/>
  <c r="ULS1" i="10" s="1"/>
  <c r="ULC1" i="2"/>
  <c r="ULC1" i="10" s="1"/>
  <c r="UKM1" i="2"/>
  <c r="UKM1" i="10" s="1"/>
  <c r="UJW1" i="2"/>
  <c r="UJW1" i="10" s="1"/>
  <c r="UJG1" i="2"/>
  <c r="UJG1" i="10" s="1"/>
  <c r="UIQ1" i="2"/>
  <c r="UIQ1" i="10" s="1"/>
  <c r="UIA1" i="2"/>
  <c r="UIA1" i="10" s="1"/>
  <c r="UHK1" i="2"/>
  <c r="UHK1" i="10" s="1"/>
  <c r="UGU1" i="2"/>
  <c r="UGU1" i="10" s="1"/>
  <c r="UGE1" i="2"/>
  <c r="UGE1" i="10" s="1"/>
  <c r="UFO1" i="2"/>
  <c r="UFO1" i="10" s="1"/>
  <c r="UEY1" i="2"/>
  <c r="UEY1" i="10" s="1"/>
  <c r="UEI1" i="2"/>
  <c r="UEI1" i="10" s="1"/>
  <c r="UDS1" i="2"/>
  <c r="UDS1" i="10" s="1"/>
  <c r="UDC1" i="2"/>
  <c r="UDC1" i="10" s="1"/>
  <c r="UCM1" i="2"/>
  <c r="UCM1" i="10" s="1"/>
  <c r="UBW1" i="2"/>
  <c r="UBW1" i="10" s="1"/>
  <c r="UBG1" i="2"/>
  <c r="UBG1" i="10" s="1"/>
  <c r="UAQ1" i="2"/>
  <c r="UAQ1" i="10" s="1"/>
  <c r="UAA1" i="2"/>
  <c r="UAA1" i="10" s="1"/>
  <c r="TZK1" i="2"/>
  <c r="TZK1" i="10" s="1"/>
  <c r="TYU1" i="2"/>
  <c r="TYU1" i="10" s="1"/>
  <c r="TYE1" i="2"/>
  <c r="TYE1" i="10" s="1"/>
  <c r="TXO1" i="2"/>
  <c r="TXO1" i="10" s="1"/>
  <c r="TWY1" i="2"/>
  <c r="TWY1" i="10" s="1"/>
  <c r="TWI1" i="2"/>
  <c r="TWI1" i="10" s="1"/>
  <c r="TVS1" i="2"/>
  <c r="TVS1" i="10" s="1"/>
  <c r="TVC1" i="2"/>
  <c r="TVC1" i="10" s="1"/>
  <c r="TUM1" i="2"/>
  <c r="TUM1" i="10" s="1"/>
  <c r="TTW1" i="2"/>
  <c r="TTW1" i="10" s="1"/>
  <c r="TTG1" i="2"/>
  <c r="TTG1" i="10" s="1"/>
  <c r="TSQ1" i="2"/>
  <c r="TSQ1" i="10" s="1"/>
  <c r="TSA1" i="2"/>
  <c r="TSA1" i="10" s="1"/>
  <c r="TRK1" i="2"/>
  <c r="TRK1" i="10" s="1"/>
  <c r="TQU1" i="2"/>
  <c r="TQU1" i="10" s="1"/>
  <c r="TQE1" i="2"/>
  <c r="TQE1" i="10" s="1"/>
  <c r="TPO1" i="2"/>
  <c r="TPO1" i="10" s="1"/>
  <c r="TOY1" i="2"/>
  <c r="TOY1" i="10" s="1"/>
  <c r="TOI1" i="2"/>
  <c r="TOI1" i="10" s="1"/>
  <c r="TNS1" i="2"/>
  <c r="TNS1" i="10" s="1"/>
  <c r="TNC1" i="2"/>
  <c r="TNC1" i="10" s="1"/>
  <c r="TMM1" i="2"/>
  <c r="TMM1" i="10" s="1"/>
  <c r="TLW1" i="2"/>
  <c r="TLW1" i="10" s="1"/>
  <c r="TLG1" i="2"/>
  <c r="TLG1" i="10" s="1"/>
  <c r="TKQ1" i="2"/>
  <c r="TKQ1" i="10" s="1"/>
  <c r="TKA1" i="2"/>
  <c r="TKA1" i="10" s="1"/>
  <c r="TJK1" i="2"/>
  <c r="TJK1" i="10" s="1"/>
  <c r="TIU1" i="2"/>
  <c r="TIU1" i="10" s="1"/>
  <c r="TIE1" i="2"/>
  <c r="TIE1" i="10" s="1"/>
  <c r="THO1" i="2"/>
  <c r="THO1" i="10" s="1"/>
  <c r="TGY1" i="2"/>
  <c r="TGY1" i="10" s="1"/>
  <c r="TGI1" i="2"/>
  <c r="TGI1" i="10" s="1"/>
  <c r="TFS1" i="2"/>
  <c r="TFS1" i="10" s="1"/>
  <c r="TFC1" i="2"/>
  <c r="TFC1" i="10" s="1"/>
  <c r="TEM1" i="2"/>
  <c r="TEM1" i="10" s="1"/>
  <c r="TDW1" i="2"/>
  <c r="TDW1" i="10" s="1"/>
  <c r="TDG1" i="2"/>
  <c r="TDG1" i="10" s="1"/>
  <c r="TCQ1" i="2"/>
  <c r="TCQ1" i="10" s="1"/>
  <c r="TCA1" i="2"/>
  <c r="TCA1" i="10" s="1"/>
  <c r="TBK1" i="2"/>
  <c r="TBK1" i="10" s="1"/>
  <c r="TAU1" i="2"/>
  <c r="TAU1" i="10" s="1"/>
  <c r="TAE1" i="2"/>
  <c r="TAE1" i="10" s="1"/>
  <c r="SZO1" i="2"/>
  <c r="SZO1" i="10" s="1"/>
  <c r="SYY1" i="2"/>
  <c r="SYY1" i="10" s="1"/>
  <c r="SYI1" i="2"/>
  <c r="SYI1" i="10" s="1"/>
  <c r="SXS1" i="2"/>
  <c r="SXS1" i="10" s="1"/>
  <c r="SXC1" i="2"/>
  <c r="SXC1" i="10" s="1"/>
  <c r="SWM1" i="2"/>
  <c r="SWM1" i="10" s="1"/>
  <c r="SVW1" i="2"/>
  <c r="SVW1" i="10" s="1"/>
  <c r="SVG1" i="2"/>
  <c r="SVG1" i="10" s="1"/>
  <c r="SUQ1" i="2"/>
  <c r="SUQ1" i="10" s="1"/>
  <c r="STU1" i="2"/>
  <c r="STU1" i="10" s="1"/>
  <c r="SSP1" i="2"/>
  <c r="SSP1" i="10" s="1"/>
  <c r="SRJ1" i="2"/>
  <c r="SRJ1" i="10" s="1"/>
  <c r="SQD1" i="2"/>
  <c r="SQD1" i="10" s="1"/>
  <c r="SOX1" i="2"/>
  <c r="SOX1" i="10" s="1"/>
  <c r="SNR1" i="2"/>
  <c r="SNR1" i="10" s="1"/>
  <c r="SML1" i="2"/>
  <c r="SML1" i="10" s="1"/>
  <c r="SLF1" i="2"/>
  <c r="SLF1" i="10" s="1"/>
  <c r="SJZ1" i="2"/>
  <c r="SJZ1" i="10" s="1"/>
  <c r="SIT1" i="2"/>
  <c r="SIT1" i="10" s="1"/>
  <c r="SHN1" i="2"/>
  <c r="SHN1" i="10" s="1"/>
  <c r="SGH1" i="2"/>
  <c r="SGH1" i="10" s="1"/>
  <c r="SFB1" i="2"/>
  <c r="SFB1" i="10" s="1"/>
  <c r="SDV1" i="2"/>
  <c r="SDV1" i="10" s="1"/>
  <c r="SCP1" i="2"/>
  <c r="SCP1" i="10" s="1"/>
  <c r="SBJ1" i="2"/>
  <c r="SBJ1" i="10" s="1"/>
  <c r="SAD1" i="2"/>
  <c r="SAD1" i="10" s="1"/>
  <c r="RYX1" i="2"/>
  <c r="RYX1" i="10" s="1"/>
  <c r="RXR1" i="2"/>
  <c r="RXR1" i="10" s="1"/>
  <c r="RWL1" i="2"/>
  <c r="RWL1" i="10" s="1"/>
  <c r="RVF1" i="2"/>
  <c r="RVF1" i="10" s="1"/>
  <c r="RTZ1" i="2"/>
  <c r="RTZ1" i="10" s="1"/>
  <c r="RSB1" i="2"/>
  <c r="RSB1" i="10" s="1"/>
  <c r="RPP1" i="2"/>
  <c r="RPP1" i="10" s="1"/>
  <c r="RND1" i="2"/>
  <c r="RND1" i="10" s="1"/>
  <c r="RKR1" i="2"/>
  <c r="RKR1" i="10" s="1"/>
  <c r="RIF1" i="2"/>
  <c r="RIF1" i="10" s="1"/>
  <c r="RFT1" i="2"/>
  <c r="RFT1" i="10" s="1"/>
  <c r="RDH1" i="2"/>
  <c r="RDH1" i="10" s="1"/>
  <c r="RAV1" i="2"/>
  <c r="RAV1" i="10" s="1"/>
  <c r="QYJ1" i="2"/>
  <c r="QYJ1" i="10" s="1"/>
  <c r="QVX1" i="2"/>
  <c r="QVX1" i="10" s="1"/>
  <c r="QTL1" i="2"/>
  <c r="QTL1" i="10" s="1"/>
  <c r="QOU1" i="2"/>
  <c r="QOU1" i="10" s="1"/>
  <c r="QJW1" i="2"/>
  <c r="QJW1" i="10" s="1"/>
  <c r="QEQ1" i="2"/>
  <c r="QEQ1" i="10" s="1"/>
  <c r="PYA1" i="2"/>
  <c r="PYA1" i="10" s="1"/>
  <c r="PRM1" i="2"/>
  <c r="PRM1" i="10" s="1"/>
  <c r="PKY1" i="2"/>
  <c r="PKY1" i="10" s="1"/>
  <c r="PCY1" i="2"/>
  <c r="PCY1" i="10" s="1"/>
  <c r="OTO1" i="2"/>
  <c r="OTO1" i="10" s="1"/>
  <c r="OHP1" i="2"/>
  <c r="OHP1" i="10" s="1"/>
  <c r="NQF1" i="2"/>
  <c r="NQF1" i="10" s="1"/>
  <c r="TPR1" i="2"/>
  <c r="TPR1" i="10" s="1"/>
  <c r="TOL1" i="2"/>
  <c r="TOL1" i="10" s="1"/>
  <c r="TNF1" i="2"/>
  <c r="TNF1" i="10" s="1"/>
  <c r="TLZ1" i="2"/>
  <c r="TLZ1" i="10" s="1"/>
  <c r="TKT1" i="2"/>
  <c r="TKT1" i="10" s="1"/>
  <c r="TJN1" i="2"/>
  <c r="TJN1" i="10" s="1"/>
  <c r="TIH1" i="2"/>
  <c r="TIH1" i="10" s="1"/>
  <c r="THB1" i="2"/>
  <c r="THB1" i="10" s="1"/>
  <c r="TFV1" i="2"/>
  <c r="TFV1" i="10" s="1"/>
  <c r="TEP1" i="2"/>
  <c r="TEP1" i="10" s="1"/>
  <c r="TDJ1" i="2"/>
  <c r="TDJ1" i="10" s="1"/>
  <c r="TCD1" i="2"/>
  <c r="TCD1" i="10" s="1"/>
  <c r="TAX1" i="2"/>
  <c r="TAX1" i="10" s="1"/>
  <c r="SZR1" i="2"/>
  <c r="SZR1" i="10" s="1"/>
  <c r="SYL1" i="2"/>
  <c r="SYL1" i="10" s="1"/>
  <c r="SXF1" i="2"/>
  <c r="SXF1" i="10" s="1"/>
  <c r="SVJ1" i="2"/>
  <c r="SVJ1" i="10" s="1"/>
  <c r="STZ1" i="2"/>
  <c r="STZ1" i="10" s="1"/>
  <c r="SRQ1" i="2"/>
  <c r="SRQ1" i="10" s="1"/>
  <c r="SPE1" i="2"/>
  <c r="SPE1" i="10" s="1"/>
  <c r="SMS1" i="2"/>
  <c r="SMS1" i="10" s="1"/>
  <c r="SKG1" i="2"/>
  <c r="SKG1" i="10" s="1"/>
  <c r="SHU1" i="2"/>
  <c r="SHU1" i="10" s="1"/>
  <c r="SFI1" i="2"/>
  <c r="SFI1" i="10" s="1"/>
  <c r="SCW1" i="2"/>
  <c r="SCW1" i="10" s="1"/>
  <c r="SAK1" i="2"/>
  <c r="SAK1" i="10" s="1"/>
  <c r="RXY1" i="2"/>
  <c r="RXY1" i="10" s="1"/>
  <c r="RVM1" i="2"/>
  <c r="RVM1" i="10" s="1"/>
  <c r="RSQ1" i="2"/>
  <c r="RSQ1" i="10" s="1"/>
  <c r="RNS1" i="2"/>
  <c r="RNS1" i="10" s="1"/>
  <c r="RIU1" i="2"/>
  <c r="RIU1" i="10" s="1"/>
  <c r="RDW1" i="2"/>
  <c r="RDW1" i="10" s="1"/>
  <c r="QYY1" i="2"/>
  <c r="QYY1" i="10" s="1"/>
  <c r="QUA1" i="2"/>
  <c r="QUA1" i="10" s="1"/>
  <c r="QLB1" i="2"/>
  <c r="QLB1" i="10" s="1"/>
  <c r="PZR1" i="2"/>
  <c r="PZR1" i="10" s="1"/>
  <c r="PMN1" i="2"/>
  <c r="PMN1" i="10" s="1"/>
  <c r="OWI1" i="2"/>
  <c r="OWI1" i="10" s="1"/>
  <c r="NVQ1" i="2"/>
  <c r="NVQ1" i="10" s="1"/>
  <c r="XEZ1" i="2"/>
  <c r="XEZ1" i="10" s="1"/>
  <c r="XER1" i="2"/>
  <c r="XER1" i="10" s="1"/>
  <c r="XEJ1" i="2"/>
  <c r="XEJ1" i="10" s="1"/>
  <c r="XEB1" i="2"/>
  <c r="XEB1" i="10" s="1"/>
  <c r="XDT1" i="2"/>
  <c r="XDT1" i="10" s="1"/>
  <c r="XDL1" i="2"/>
  <c r="XDL1" i="10" s="1"/>
  <c r="XDD1" i="2"/>
  <c r="XDD1" i="10" s="1"/>
  <c r="XCV1" i="2"/>
  <c r="XCV1" i="10" s="1"/>
  <c r="XCN1" i="2"/>
  <c r="XCN1" i="10" s="1"/>
  <c r="XCF1" i="2"/>
  <c r="XCF1" i="10" s="1"/>
  <c r="XBX1" i="2"/>
  <c r="XBX1" i="10" s="1"/>
  <c r="XBP1" i="2"/>
  <c r="XBP1" i="10" s="1"/>
  <c r="XBH1" i="2"/>
  <c r="XBH1" i="10" s="1"/>
  <c r="XAZ1" i="2"/>
  <c r="XAZ1" i="10" s="1"/>
  <c r="XAR1" i="2"/>
  <c r="XAR1" i="10" s="1"/>
  <c r="XAJ1" i="2"/>
  <c r="XAJ1" i="10" s="1"/>
  <c r="XAB1" i="2"/>
  <c r="XAB1" i="10" s="1"/>
  <c r="WZT1" i="2"/>
  <c r="WZT1" i="10" s="1"/>
  <c r="WZL1" i="2"/>
  <c r="WZL1" i="10" s="1"/>
  <c r="WZD1" i="2"/>
  <c r="WZD1" i="10" s="1"/>
  <c r="WYV1" i="2"/>
  <c r="WYV1" i="10" s="1"/>
  <c r="WYN1" i="2"/>
  <c r="WYN1" i="10" s="1"/>
  <c r="WYF1" i="2"/>
  <c r="WYF1" i="10" s="1"/>
  <c r="WXX1" i="2"/>
  <c r="WXX1" i="10" s="1"/>
  <c r="WXP1" i="2"/>
  <c r="WXP1" i="10" s="1"/>
  <c r="WXH1" i="2"/>
  <c r="WXH1" i="10" s="1"/>
  <c r="WWZ1" i="2"/>
  <c r="WWZ1" i="10" s="1"/>
  <c r="WWR1" i="2"/>
  <c r="WWR1" i="10" s="1"/>
  <c r="WWJ1" i="2"/>
  <c r="WWJ1" i="10" s="1"/>
  <c r="WWB1" i="2"/>
  <c r="WWB1" i="10" s="1"/>
  <c r="WVT1" i="2"/>
  <c r="WVT1" i="10" s="1"/>
  <c r="WVL1" i="2"/>
  <c r="WVL1" i="10" s="1"/>
  <c r="WVD1" i="2"/>
  <c r="WVD1" i="10" s="1"/>
  <c r="WUV1" i="2"/>
  <c r="WUV1" i="10" s="1"/>
  <c r="WUN1" i="2"/>
  <c r="WUN1" i="10" s="1"/>
  <c r="WUF1" i="2"/>
  <c r="WUF1" i="10" s="1"/>
  <c r="WTX1" i="2"/>
  <c r="WTX1" i="10" s="1"/>
  <c r="WTP1" i="2"/>
  <c r="WTP1" i="10" s="1"/>
  <c r="WTH1" i="2"/>
  <c r="WTH1" i="10" s="1"/>
  <c r="WSZ1" i="2"/>
  <c r="WSZ1" i="10" s="1"/>
  <c r="WSR1" i="2"/>
  <c r="WSR1" i="10" s="1"/>
  <c r="WSJ1" i="2"/>
  <c r="WSJ1" i="10" s="1"/>
  <c r="WSB1" i="2"/>
  <c r="WSB1" i="10" s="1"/>
  <c r="WRT1" i="2"/>
  <c r="WRT1" i="10" s="1"/>
  <c r="WRL1" i="2"/>
  <c r="WRL1" i="10" s="1"/>
  <c r="WRD1" i="2"/>
  <c r="WRD1" i="10" s="1"/>
  <c r="WQV1" i="2"/>
  <c r="WQV1" i="10" s="1"/>
  <c r="WQN1" i="2"/>
  <c r="WQN1" i="10" s="1"/>
  <c r="WQF1" i="2"/>
  <c r="WQF1" i="10" s="1"/>
  <c r="WPX1" i="2"/>
  <c r="WPX1" i="10" s="1"/>
  <c r="WPP1" i="2"/>
  <c r="WPP1" i="10" s="1"/>
  <c r="WPH1" i="2"/>
  <c r="WPH1" i="10" s="1"/>
  <c r="WOZ1" i="2"/>
  <c r="WOZ1" i="10" s="1"/>
  <c r="WOR1" i="2"/>
  <c r="WOR1" i="10" s="1"/>
  <c r="WOJ1" i="2"/>
  <c r="WOJ1" i="10" s="1"/>
  <c r="WOB1" i="2"/>
  <c r="WOB1" i="10" s="1"/>
  <c r="WNT1" i="2"/>
  <c r="WNT1" i="10" s="1"/>
  <c r="WNL1" i="2"/>
  <c r="WNL1" i="10" s="1"/>
  <c r="WND1" i="2"/>
  <c r="WND1" i="10" s="1"/>
  <c r="WMV1" i="2"/>
  <c r="WMV1" i="10" s="1"/>
  <c r="WMN1" i="2"/>
  <c r="WMN1" i="10" s="1"/>
  <c r="WMF1" i="2"/>
  <c r="WMF1" i="10" s="1"/>
  <c r="WLX1" i="2"/>
  <c r="WLX1" i="10" s="1"/>
  <c r="WLP1" i="2"/>
  <c r="WLP1" i="10" s="1"/>
  <c r="WLH1" i="2"/>
  <c r="WLH1" i="10" s="1"/>
  <c r="WKZ1" i="2"/>
  <c r="WKZ1" i="10" s="1"/>
  <c r="WKR1" i="2"/>
  <c r="WKR1" i="10" s="1"/>
  <c r="WKJ1" i="2"/>
  <c r="WKJ1" i="10" s="1"/>
  <c r="WKB1" i="2"/>
  <c r="WKB1" i="10" s="1"/>
  <c r="WJT1" i="2"/>
  <c r="WJT1" i="10" s="1"/>
  <c r="WJL1" i="2"/>
  <c r="WJL1" i="10" s="1"/>
  <c r="WJD1" i="2"/>
  <c r="WJD1" i="10" s="1"/>
  <c r="WIV1" i="2"/>
  <c r="WIV1" i="10" s="1"/>
  <c r="WIN1" i="2"/>
  <c r="WIN1" i="10" s="1"/>
  <c r="WIF1" i="2"/>
  <c r="WIF1" i="10" s="1"/>
  <c r="WHX1" i="2"/>
  <c r="WHX1" i="10" s="1"/>
  <c r="WHP1" i="2"/>
  <c r="WHP1" i="10" s="1"/>
  <c r="WHH1" i="2"/>
  <c r="WHH1" i="10" s="1"/>
  <c r="WGZ1" i="2"/>
  <c r="WGZ1" i="10" s="1"/>
  <c r="WGR1" i="2"/>
  <c r="WGR1" i="10" s="1"/>
  <c r="WGJ1" i="2"/>
  <c r="WGJ1" i="10" s="1"/>
  <c r="WGB1" i="2"/>
  <c r="WGB1" i="10" s="1"/>
  <c r="WFT1" i="2"/>
  <c r="WFT1" i="10" s="1"/>
  <c r="WFL1" i="2"/>
  <c r="WFL1" i="10" s="1"/>
  <c r="WFD1" i="2"/>
  <c r="WFD1" i="10" s="1"/>
  <c r="WEV1" i="2"/>
  <c r="WEV1" i="10" s="1"/>
  <c r="WEN1" i="2"/>
  <c r="WEN1" i="10" s="1"/>
  <c r="WEF1" i="2"/>
  <c r="WEF1" i="10" s="1"/>
  <c r="WDX1" i="2"/>
  <c r="WDX1" i="10" s="1"/>
  <c r="WDP1" i="2"/>
  <c r="WDP1" i="10" s="1"/>
  <c r="WDH1" i="2"/>
  <c r="WDH1" i="10" s="1"/>
  <c r="WCZ1" i="2"/>
  <c r="WCZ1" i="10" s="1"/>
  <c r="WCR1" i="2"/>
  <c r="WCR1" i="10" s="1"/>
  <c r="WCJ1" i="2"/>
  <c r="WCJ1" i="10" s="1"/>
  <c r="WCB1" i="2"/>
  <c r="WCB1" i="10" s="1"/>
  <c r="WBT1" i="2"/>
  <c r="WBT1" i="10" s="1"/>
  <c r="WBL1" i="2"/>
  <c r="WBL1" i="10" s="1"/>
  <c r="WBD1" i="2"/>
  <c r="WBD1" i="10" s="1"/>
  <c r="WAV1" i="2"/>
  <c r="WAV1" i="10" s="1"/>
  <c r="WAN1" i="2"/>
  <c r="WAN1" i="10" s="1"/>
  <c r="WAF1" i="2"/>
  <c r="WAF1" i="10" s="1"/>
  <c r="VZX1" i="2"/>
  <c r="VZX1" i="10" s="1"/>
  <c r="VZP1" i="2"/>
  <c r="VZP1" i="10" s="1"/>
  <c r="VZH1" i="2"/>
  <c r="VZH1" i="10" s="1"/>
  <c r="VYZ1" i="2"/>
  <c r="VYZ1" i="10" s="1"/>
  <c r="VYR1" i="2"/>
  <c r="VYR1" i="10" s="1"/>
  <c r="VYJ1" i="2"/>
  <c r="VYJ1" i="10" s="1"/>
  <c r="VYB1" i="2"/>
  <c r="VYB1" i="10" s="1"/>
  <c r="VXT1" i="2"/>
  <c r="VXT1" i="10" s="1"/>
  <c r="VXL1" i="2"/>
  <c r="VXL1" i="10" s="1"/>
  <c r="VXD1" i="2"/>
  <c r="VXD1" i="10" s="1"/>
  <c r="VWV1" i="2"/>
  <c r="VWV1" i="10" s="1"/>
  <c r="VWN1" i="2"/>
  <c r="VWN1" i="10" s="1"/>
  <c r="VWF1" i="2"/>
  <c r="VWF1" i="10" s="1"/>
  <c r="VVX1" i="2"/>
  <c r="VVX1" i="10" s="1"/>
  <c r="VVP1" i="2"/>
  <c r="VVP1" i="10" s="1"/>
  <c r="VVH1" i="2"/>
  <c r="VVH1" i="10" s="1"/>
  <c r="VUZ1" i="2"/>
  <c r="VUZ1" i="10" s="1"/>
  <c r="VUR1" i="2"/>
  <c r="VUR1" i="10" s="1"/>
  <c r="VUD1" i="2"/>
  <c r="VUD1" i="10" s="1"/>
  <c r="VTN1" i="2"/>
  <c r="VTN1" i="10" s="1"/>
  <c r="VSX1" i="2"/>
  <c r="VSX1" i="10" s="1"/>
  <c r="VSH1" i="2"/>
  <c r="VSH1" i="10" s="1"/>
  <c r="VRR1" i="2"/>
  <c r="VRR1" i="10" s="1"/>
  <c r="VRB1" i="2"/>
  <c r="VRB1" i="10" s="1"/>
  <c r="VQL1" i="2"/>
  <c r="VQL1" i="10" s="1"/>
  <c r="VPV1" i="2"/>
  <c r="VPV1" i="10" s="1"/>
  <c r="VPF1" i="2"/>
  <c r="VPF1" i="10" s="1"/>
  <c r="VOP1" i="2"/>
  <c r="VOP1" i="10" s="1"/>
  <c r="VNZ1" i="2"/>
  <c r="VNZ1" i="10" s="1"/>
  <c r="VNJ1" i="2"/>
  <c r="VNJ1" i="10" s="1"/>
  <c r="VMT1" i="2"/>
  <c r="VMT1" i="10" s="1"/>
  <c r="VMD1" i="2"/>
  <c r="VMD1" i="10" s="1"/>
  <c r="VLN1" i="2"/>
  <c r="VLN1" i="10" s="1"/>
  <c r="VKX1" i="2"/>
  <c r="VKX1" i="10" s="1"/>
  <c r="VKH1" i="2"/>
  <c r="VKH1" i="10" s="1"/>
  <c r="VJR1" i="2"/>
  <c r="VJR1" i="10" s="1"/>
  <c r="VJB1" i="2"/>
  <c r="VJB1" i="10" s="1"/>
  <c r="VIL1" i="2"/>
  <c r="VIL1" i="10" s="1"/>
  <c r="VHV1" i="2"/>
  <c r="VHV1" i="10" s="1"/>
  <c r="VHF1" i="2"/>
  <c r="VHF1" i="10" s="1"/>
  <c r="VGP1" i="2"/>
  <c r="VGP1" i="10" s="1"/>
  <c r="VFZ1" i="2"/>
  <c r="VFZ1" i="10" s="1"/>
  <c r="VFJ1" i="2"/>
  <c r="VFJ1" i="10" s="1"/>
  <c r="VET1" i="2"/>
  <c r="VET1" i="10" s="1"/>
  <c r="VED1" i="2"/>
  <c r="VED1" i="10" s="1"/>
  <c r="VDN1" i="2"/>
  <c r="VDN1" i="10" s="1"/>
  <c r="VCX1" i="2"/>
  <c r="VCX1" i="10" s="1"/>
  <c r="VCH1" i="2"/>
  <c r="VCH1" i="10" s="1"/>
  <c r="VBR1" i="2"/>
  <c r="VBR1" i="10" s="1"/>
  <c r="VBB1" i="2"/>
  <c r="VBB1" i="10" s="1"/>
  <c r="VAL1" i="2"/>
  <c r="VAL1" i="10" s="1"/>
  <c r="UZV1" i="2"/>
  <c r="UZV1" i="10" s="1"/>
  <c r="UZF1" i="2"/>
  <c r="UZF1" i="10" s="1"/>
  <c r="UYP1" i="2"/>
  <c r="UYP1" i="10" s="1"/>
  <c r="UXZ1" i="2"/>
  <c r="UXZ1" i="10" s="1"/>
  <c r="UXJ1" i="2"/>
  <c r="UXJ1" i="10" s="1"/>
  <c r="UWT1" i="2"/>
  <c r="UWT1" i="10" s="1"/>
  <c r="UWD1" i="2"/>
  <c r="UWD1" i="10" s="1"/>
  <c r="UVN1" i="2"/>
  <c r="UVN1" i="10" s="1"/>
  <c r="UUX1" i="2"/>
  <c r="UUX1" i="10" s="1"/>
  <c r="UUH1" i="2"/>
  <c r="UUH1" i="10" s="1"/>
  <c r="UTR1" i="2"/>
  <c r="UTR1" i="10" s="1"/>
  <c r="UTB1" i="2"/>
  <c r="UTB1" i="10" s="1"/>
  <c r="USL1" i="2"/>
  <c r="USL1" i="10" s="1"/>
  <c r="URV1" i="2"/>
  <c r="URV1" i="10" s="1"/>
  <c r="URF1" i="2"/>
  <c r="URF1" i="10" s="1"/>
  <c r="UQP1" i="2"/>
  <c r="UQP1" i="10" s="1"/>
  <c r="UPZ1" i="2"/>
  <c r="UPZ1" i="10" s="1"/>
  <c r="UPJ1" i="2"/>
  <c r="UPJ1" i="10" s="1"/>
  <c r="UOT1" i="2"/>
  <c r="UOT1" i="10" s="1"/>
  <c r="UOD1" i="2"/>
  <c r="UOD1" i="10" s="1"/>
  <c r="UNN1" i="2"/>
  <c r="UNN1" i="10" s="1"/>
  <c r="UMX1" i="2"/>
  <c r="UMX1" i="10" s="1"/>
  <c r="UMH1" i="2"/>
  <c r="UMH1" i="10" s="1"/>
  <c r="ULR1" i="2"/>
  <c r="ULR1" i="10" s="1"/>
  <c r="ULB1" i="2"/>
  <c r="ULB1" i="10" s="1"/>
  <c r="UKL1" i="2"/>
  <c r="UKL1" i="10" s="1"/>
  <c r="UJV1" i="2"/>
  <c r="UJV1" i="10" s="1"/>
  <c r="UJF1" i="2"/>
  <c r="UJF1" i="10" s="1"/>
  <c r="UIP1" i="2"/>
  <c r="UIP1" i="10" s="1"/>
  <c r="UHZ1" i="2"/>
  <c r="UHZ1" i="10" s="1"/>
  <c r="UHJ1" i="2"/>
  <c r="UHJ1" i="10" s="1"/>
  <c r="UGT1" i="2"/>
  <c r="UGT1" i="10" s="1"/>
  <c r="UGD1" i="2"/>
  <c r="UGD1" i="10" s="1"/>
  <c r="UFN1" i="2"/>
  <c r="UFN1" i="10" s="1"/>
  <c r="UEX1" i="2"/>
  <c r="UEX1" i="10" s="1"/>
  <c r="UEH1" i="2"/>
  <c r="UEH1" i="10" s="1"/>
  <c r="UDR1" i="2"/>
  <c r="UDR1" i="10" s="1"/>
  <c r="UDB1" i="2"/>
  <c r="UDB1" i="10" s="1"/>
  <c r="UCL1" i="2"/>
  <c r="UCL1" i="10" s="1"/>
  <c r="UBV1" i="2"/>
  <c r="UBV1" i="10" s="1"/>
  <c r="UBF1" i="2"/>
  <c r="UBF1" i="10" s="1"/>
  <c r="UAP1" i="2"/>
  <c r="UAP1" i="10" s="1"/>
  <c r="TZZ1" i="2"/>
  <c r="TZZ1" i="10" s="1"/>
  <c r="TZJ1" i="2"/>
  <c r="TZJ1" i="10" s="1"/>
  <c r="TYT1" i="2"/>
  <c r="TYT1" i="10" s="1"/>
  <c r="TYD1" i="2"/>
  <c r="TYD1" i="10" s="1"/>
  <c r="TXN1" i="2"/>
  <c r="TXN1" i="10" s="1"/>
  <c r="TWX1" i="2"/>
  <c r="TWX1" i="10" s="1"/>
  <c r="TWH1" i="2"/>
  <c r="TWH1" i="10" s="1"/>
  <c r="TVR1" i="2"/>
  <c r="TVR1" i="10" s="1"/>
  <c r="TVB1" i="2"/>
  <c r="TVB1" i="10" s="1"/>
  <c r="TUL1" i="2"/>
  <c r="TUL1" i="10" s="1"/>
  <c r="TTV1" i="2"/>
  <c r="TTV1" i="10" s="1"/>
  <c r="TTF1" i="2"/>
  <c r="TTF1" i="10" s="1"/>
  <c r="TSP1" i="2"/>
  <c r="TSP1" i="10" s="1"/>
  <c r="TRZ1" i="2"/>
  <c r="TRZ1" i="10" s="1"/>
  <c r="TRJ1" i="2"/>
  <c r="TRJ1" i="10" s="1"/>
  <c r="TQT1" i="2"/>
  <c r="TQT1" i="10" s="1"/>
  <c r="TQD1" i="2"/>
  <c r="TQD1" i="10" s="1"/>
  <c r="TPN1" i="2"/>
  <c r="TPN1" i="10" s="1"/>
  <c r="TOX1" i="2"/>
  <c r="TOX1" i="10" s="1"/>
  <c r="TOH1" i="2"/>
  <c r="TOH1" i="10" s="1"/>
  <c r="TNR1" i="2"/>
  <c r="TNR1" i="10" s="1"/>
  <c r="TNB1" i="2"/>
  <c r="TNB1" i="10" s="1"/>
  <c r="TML1" i="2"/>
  <c r="TML1" i="10" s="1"/>
  <c r="TLV1" i="2"/>
  <c r="TLV1" i="10" s="1"/>
  <c r="TLF1" i="2"/>
  <c r="TLF1" i="10" s="1"/>
  <c r="TKP1" i="2"/>
  <c r="TKP1" i="10" s="1"/>
  <c r="TJZ1" i="2"/>
  <c r="TJZ1" i="10" s="1"/>
  <c r="TJJ1" i="2"/>
  <c r="TJJ1" i="10" s="1"/>
  <c r="TIT1" i="2"/>
  <c r="TIT1" i="10" s="1"/>
  <c r="TID1" i="2"/>
  <c r="TID1" i="10" s="1"/>
  <c r="THN1" i="2"/>
  <c r="THN1" i="10" s="1"/>
  <c r="TGX1" i="2"/>
  <c r="TGX1" i="10" s="1"/>
  <c r="TGH1" i="2"/>
  <c r="TGH1" i="10" s="1"/>
  <c r="TFR1" i="2"/>
  <c r="TFR1" i="10" s="1"/>
  <c r="TFB1" i="2"/>
  <c r="TFB1" i="10" s="1"/>
  <c r="TEL1" i="2"/>
  <c r="TEL1" i="10" s="1"/>
  <c r="TDV1" i="2"/>
  <c r="TDV1" i="10" s="1"/>
  <c r="TDF1" i="2"/>
  <c r="TDF1" i="10" s="1"/>
  <c r="TCP1" i="2"/>
  <c r="TCP1" i="10" s="1"/>
  <c r="TBZ1" i="2"/>
  <c r="TBZ1" i="10" s="1"/>
  <c r="TBJ1" i="2"/>
  <c r="TBJ1" i="10" s="1"/>
  <c r="TAT1" i="2"/>
  <c r="TAT1" i="10" s="1"/>
  <c r="TAD1" i="2"/>
  <c r="TAD1" i="10" s="1"/>
  <c r="SZN1" i="2"/>
  <c r="SZN1" i="10" s="1"/>
  <c r="SYX1" i="2"/>
  <c r="SYX1" i="10" s="1"/>
  <c r="SYH1" i="2"/>
  <c r="SYH1" i="10" s="1"/>
  <c r="SXR1" i="2"/>
  <c r="SXR1" i="10" s="1"/>
  <c r="SXB1" i="2"/>
  <c r="SXB1" i="10" s="1"/>
  <c r="SWL1" i="2"/>
  <c r="SWL1" i="10" s="1"/>
  <c r="SVV1" i="2"/>
  <c r="SVV1" i="10" s="1"/>
  <c r="SVF1" i="2"/>
  <c r="SVF1" i="10" s="1"/>
  <c r="SUP1" i="2"/>
  <c r="SUP1" i="10" s="1"/>
  <c r="STT1" i="2"/>
  <c r="STT1" i="10" s="1"/>
  <c r="SSO1" i="2"/>
  <c r="SSO1" i="10" s="1"/>
  <c r="SRI1" i="2"/>
  <c r="SRI1" i="10" s="1"/>
  <c r="SQC1" i="2"/>
  <c r="SQC1" i="10" s="1"/>
  <c r="SOW1" i="2"/>
  <c r="SOW1" i="10" s="1"/>
  <c r="SNQ1" i="2"/>
  <c r="SNQ1" i="10" s="1"/>
  <c r="SMK1" i="2"/>
  <c r="SMK1" i="10" s="1"/>
  <c r="SLE1" i="2"/>
  <c r="SLE1" i="10" s="1"/>
  <c r="SJY1" i="2"/>
  <c r="SJY1" i="10" s="1"/>
  <c r="SIS1" i="2"/>
  <c r="SIS1" i="10" s="1"/>
  <c r="SHM1" i="2"/>
  <c r="SHM1" i="10" s="1"/>
  <c r="SGG1" i="2"/>
  <c r="SGG1" i="10" s="1"/>
  <c r="SFA1" i="2"/>
  <c r="SFA1" i="10" s="1"/>
  <c r="SDU1" i="2"/>
  <c r="SDU1" i="10" s="1"/>
  <c r="SCO1" i="2"/>
  <c r="SCO1" i="10" s="1"/>
  <c r="SBI1" i="2"/>
  <c r="SBI1" i="10" s="1"/>
  <c r="SAC1" i="2"/>
  <c r="SAC1" i="10" s="1"/>
  <c r="RYW1" i="2"/>
  <c r="RYW1" i="10" s="1"/>
  <c r="RXQ1" i="2"/>
  <c r="RXQ1" i="10" s="1"/>
  <c r="RWK1" i="2"/>
  <c r="RWK1" i="10" s="1"/>
  <c r="RVE1" i="2"/>
  <c r="RVE1" i="10" s="1"/>
  <c r="RTY1" i="2"/>
  <c r="RTY1" i="10" s="1"/>
  <c r="RSA1" i="2"/>
  <c r="RSA1" i="10" s="1"/>
  <c r="RPO1" i="2"/>
  <c r="RPO1" i="10" s="1"/>
  <c r="RNC1" i="2"/>
  <c r="RNC1" i="10" s="1"/>
  <c r="RKQ1" i="2"/>
  <c r="RKQ1" i="10" s="1"/>
  <c r="RIE1" i="2"/>
  <c r="RIE1" i="10" s="1"/>
  <c r="RFS1" i="2"/>
  <c r="RFS1" i="10" s="1"/>
  <c r="RDG1" i="2"/>
  <c r="RDG1" i="10" s="1"/>
  <c r="RAU1" i="2"/>
  <c r="RAU1" i="10" s="1"/>
  <c r="QYI1" i="2"/>
  <c r="QYI1" i="10" s="1"/>
  <c r="QVW1" i="2"/>
  <c r="QVW1" i="10" s="1"/>
  <c r="QTK1" i="2"/>
  <c r="QTK1" i="10" s="1"/>
  <c r="QOT1" i="2"/>
  <c r="QOT1" i="10" s="1"/>
  <c r="QJV1" i="2"/>
  <c r="QJV1" i="10" s="1"/>
  <c r="QEP1" i="2"/>
  <c r="QEP1" i="10" s="1"/>
  <c r="PXZ1" i="2"/>
  <c r="PXZ1" i="10" s="1"/>
  <c r="PRL1" i="2"/>
  <c r="PRL1" i="10" s="1"/>
  <c r="PKX1" i="2"/>
  <c r="PKX1" i="10" s="1"/>
  <c r="PCX1" i="2"/>
  <c r="PCX1" i="10" s="1"/>
  <c r="OTN1" i="2"/>
  <c r="OTN1" i="10" s="1"/>
  <c r="OHO1" i="2"/>
  <c r="OHO1" i="10" s="1"/>
  <c r="NQD1" i="2"/>
  <c r="NQD1" i="10" s="1"/>
  <c r="TTS1" i="2"/>
  <c r="TTS1" i="10" s="1"/>
  <c r="TTC1" i="2"/>
  <c r="TTC1" i="10" s="1"/>
  <c r="TSM1" i="2"/>
  <c r="TSM1" i="10" s="1"/>
  <c r="TRW1" i="2"/>
  <c r="TRW1" i="10" s="1"/>
  <c r="TRG1" i="2"/>
  <c r="TRG1" i="10" s="1"/>
  <c r="TQQ1" i="2"/>
  <c r="TQQ1" i="10" s="1"/>
  <c r="TQA1" i="2"/>
  <c r="TQA1" i="10" s="1"/>
  <c r="TPK1" i="2"/>
  <c r="TPK1" i="10" s="1"/>
  <c r="TOU1" i="2"/>
  <c r="TOU1" i="10" s="1"/>
  <c r="TOE1" i="2"/>
  <c r="TOE1" i="10" s="1"/>
  <c r="TNO1" i="2"/>
  <c r="TNO1" i="10" s="1"/>
  <c r="TMY1" i="2"/>
  <c r="TMY1" i="10" s="1"/>
  <c r="TMI1" i="2"/>
  <c r="TMI1" i="10" s="1"/>
  <c r="TLS1" i="2"/>
  <c r="TLS1" i="10" s="1"/>
  <c r="TLC1" i="2"/>
  <c r="TLC1" i="10" s="1"/>
  <c r="TKM1" i="2"/>
  <c r="TKM1" i="10" s="1"/>
  <c r="TJW1" i="2"/>
  <c r="TJW1" i="10" s="1"/>
  <c r="TJG1" i="2"/>
  <c r="TJG1" i="10" s="1"/>
  <c r="TIQ1" i="2"/>
  <c r="TIQ1" i="10" s="1"/>
  <c r="TIA1" i="2"/>
  <c r="TIA1" i="10" s="1"/>
  <c r="THK1" i="2"/>
  <c r="THK1" i="10" s="1"/>
  <c r="TGU1" i="2"/>
  <c r="TGU1" i="10" s="1"/>
  <c r="TGE1" i="2"/>
  <c r="TGE1" i="10" s="1"/>
  <c r="TFO1" i="2"/>
  <c r="TFO1" i="10" s="1"/>
  <c r="TEY1" i="2"/>
  <c r="TEY1" i="10" s="1"/>
  <c r="TEI1" i="2"/>
  <c r="TEI1" i="10" s="1"/>
  <c r="TDS1" i="2"/>
  <c r="TDS1" i="10" s="1"/>
  <c r="TDC1" i="2"/>
  <c r="TDC1" i="10" s="1"/>
  <c r="TCM1" i="2"/>
  <c r="TCM1" i="10" s="1"/>
  <c r="TBW1" i="2"/>
  <c r="TBW1" i="10" s="1"/>
  <c r="TBG1" i="2"/>
  <c r="TBG1" i="10" s="1"/>
  <c r="TAQ1" i="2"/>
  <c r="TAQ1" i="10" s="1"/>
  <c r="TAA1" i="2"/>
  <c r="TAA1" i="10" s="1"/>
  <c r="SZK1" i="2"/>
  <c r="SZK1" i="10" s="1"/>
  <c r="SYU1" i="2"/>
  <c r="SYU1" i="10" s="1"/>
  <c r="SYE1" i="2"/>
  <c r="SYE1" i="10" s="1"/>
  <c r="SXO1" i="2"/>
  <c r="SXO1" i="10" s="1"/>
  <c r="SWY1" i="2"/>
  <c r="SWY1" i="10" s="1"/>
  <c r="SWI1" i="2"/>
  <c r="SWI1" i="10" s="1"/>
  <c r="SVS1" i="2"/>
  <c r="SVS1" i="10" s="1"/>
  <c r="SVC1" i="2"/>
  <c r="SVC1" i="10" s="1"/>
  <c r="SUK1" i="2"/>
  <c r="SUK1" i="10" s="1"/>
  <c r="STN1" i="2"/>
  <c r="STN1" i="10" s="1"/>
  <c r="SSH1" i="2"/>
  <c r="SSH1" i="10" s="1"/>
  <c r="SRB1" i="2"/>
  <c r="SRB1" i="10" s="1"/>
  <c r="SPV1" i="2"/>
  <c r="SPV1" i="10" s="1"/>
  <c r="SOP1" i="2"/>
  <c r="SOP1" i="10" s="1"/>
  <c r="SNJ1" i="2"/>
  <c r="SNJ1" i="10" s="1"/>
  <c r="SMD1" i="2"/>
  <c r="SMD1" i="10" s="1"/>
  <c r="SKX1" i="2"/>
  <c r="SKX1" i="10" s="1"/>
  <c r="SJR1" i="2"/>
  <c r="SJR1" i="10" s="1"/>
  <c r="SIL1" i="2"/>
  <c r="SIL1" i="10" s="1"/>
  <c r="SHF1" i="2"/>
  <c r="SHF1" i="10" s="1"/>
  <c r="SFZ1" i="2"/>
  <c r="SFZ1" i="10" s="1"/>
  <c r="SET1" i="2"/>
  <c r="SET1" i="10" s="1"/>
  <c r="SDN1" i="2"/>
  <c r="SDN1" i="10" s="1"/>
  <c r="SCH1" i="2"/>
  <c r="SCH1" i="10" s="1"/>
  <c r="SBB1" i="2"/>
  <c r="SBB1" i="10" s="1"/>
  <c r="RZV1" i="2"/>
  <c r="RZV1" i="10" s="1"/>
  <c r="RYP1" i="2"/>
  <c r="RYP1" i="10" s="1"/>
  <c r="RXJ1" i="2"/>
  <c r="RXJ1" i="10" s="1"/>
  <c r="RWD1" i="2"/>
  <c r="RWD1" i="10" s="1"/>
  <c r="RUX1" i="2"/>
  <c r="RUX1" i="10" s="1"/>
  <c r="RTR1" i="2"/>
  <c r="RTR1" i="10" s="1"/>
  <c r="RRL1" i="2"/>
  <c r="RRL1" i="10" s="1"/>
  <c r="ROZ1" i="2"/>
  <c r="ROZ1" i="10" s="1"/>
  <c r="RMN1" i="2"/>
  <c r="RMN1" i="10" s="1"/>
  <c r="RKB1" i="2"/>
  <c r="RKB1" i="10" s="1"/>
  <c r="RHP1" i="2"/>
  <c r="RHP1" i="10" s="1"/>
  <c r="RFD1" i="2"/>
  <c r="RFD1" i="10" s="1"/>
  <c r="RCR1" i="2"/>
  <c r="RCR1" i="10" s="1"/>
  <c r="RAF1" i="2"/>
  <c r="RAF1" i="10" s="1"/>
  <c r="QXT1" i="2"/>
  <c r="QXT1" i="10" s="1"/>
  <c r="QVH1" i="2"/>
  <c r="QVH1" i="10" s="1"/>
  <c r="QSM1" i="2"/>
  <c r="QSM1" i="10" s="1"/>
  <c r="QNO1" i="2"/>
  <c r="QNO1" i="10" s="1"/>
  <c r="QIQ1" i="2"/>
  <c r="QIQ1" i="10" s="1"/>
  <c r="QCY1" i="2"/>
  <c r="QCY1" i="10" s="1"/>
  <c r="PWK1" i="2"/>
  <c r="PWK1" i="10" s="1"/>
  <c r="PPW1" i="2"/>
  <c r="PPW1" i="10" s="1"/>
  <c r="PJG1" i="2"/>
  <c r="PJG1" i="10" s="1"/>
  <c r="PAU1" i="2"/>
  <c r="PAU1" i="10" s="1"/>
  <c r="OQR1" i="2"/>
  <c r="OQR1" i="10" s="1"/>
  <c r="OEA1" i="2"/>
  <c r="OEA1" i="10" s="1"/>
  <c r="NKD1" i="2"/>
  <c r="NKD1" i="10" s="1"/>
  <c r="TIP1" i="2"/>
  <c r="TIP1" i="10" s="1"/>
  <c r="THZ1" i="2"/>
  <c r="THZ1" i="10" s="1"/>
  <c r="THJ1" i="2"/>
  <c r="THJ1" i="10" s="1"/>
  <c r="TGT1" i="2"/>
  <c r="TGT1" i="10" s="1"/>
  <c r="TGD1" i="2"/>
  <c r="TGD1" i="10" s="1"/>
  <c r="TFN1" i="2"/>
  <c r="TFN1" i="10" s="1"/>
  <c r="TEX1" i="2"/>
  <c r="TEX1" i="10" s="1"/>
  <c r="TEH1" i="2"/>
  <c r="TEH1" i="10" s="1"/>
  <c r="TDR1" i="2"/>
  <c r="TDR1" i="10" s="1"/>
  <c r="TDB1" i="2"/>
  <c r="TDB1" i="10" s="1"/>
  <c r="TCL1" i="2"/>
  <c r="TCL1" i="10" s="1"/>
  <c r="TBV1" i="2"/>
  <c r="TBV1" i="10" s="1"/>
  <c r="TBF1" i="2"/>
  <c r="TBF1" i="10" s="1"/>
  <c r="TAP1" i="2"/>
  <c r="TAP1" i="10" s="1"/>
  <c r="SZZ1" i="2"/>
  <c r="SZZ1" i="10" s="1"/>
  <c r="SZJ1" i="2"/>
  <c r="SZJ1" i="10" s="1"/>
  <c r="SYT1" i="2"/>
  <c r="SYT1" i="10" s="1"/>
  <c r="SYD1" i="2"/>
  <c r="SYD1" i="10" s="1"/>
  <c r="SXN1" i="2"/>
  <c r="SXN1" i="10" s="1"/>
  <c r="SWX1" i="2"/>
  <c r="SWX1" i="10" s="1"/>
  <c r="SWH1" i="2"/>
  <c r="SWH1" i="10" s="1"/>
  <c r="SVR1" i="2"/>
  <c r="SVR1" i="10" s="1"/>
  <c r="SVB1" i="2"/>
  <c r="SVB1" i="10" s="1"/>
  <c r="SUJ1" i="2"/>
  <c r="SUJ1" i="10" s="1"/>
  <c r="STM1" i="2"/>
  <c r="STM1" i="10" s="1"/>
  <c r="SSG1" i="2"/>
  <c r="SSG1" i="10" s="1"/>
  <c r="SRA1" i="2"/>
  <c r="SRA1" i="10" s="1"/>
  <c r="SPU1" i="2"/>
  <c r="SPU1" i="10" s="1"/>
  <c r="SOO1" i="2"/>
  <c r="SOO1" i="10" s="1"/>
  <c r="SNI1" i="2"/>
  <c r="SNI1" i="10" s="1"/>
  <c r="SMC1" i="2"/>
  <c r="SMC1" i="10" s="1"/>
  <c r="SKW1" i="2"/>
  <c r="SKW1" i="10" s="1"/>
  <c r="SJQ1" i="2"/>
  <c r="SJQ1" i="10" s="1"/>
  <c r="SIK1" i="2"/>
  <c r="SIK1" i="10" s="1"/>
  <c r="SHE1" i="2"/>
  <c r="SHE1" i="10" s="1"/>
  <c r="SFY1" i="2"/>
  <c r="SFY1" i="10" s="1"/>
  <c r="SES1" i="2"/>
  <c r="SES1" i="10" s="1"/>
  <c r="SDM1" i="2"/>
  <c r="SDM1" i="10" s="1"/>
  <c r="SCG1" i="2"/>
  <c r="SCG1" i="10" s="1"/>
  <c r="SBA1" i="2"/>
  <c r="SBA1" i="10" s="1"/>
  <c r="RZU1" i="2"/>
  <c r="RZU1" i="10" s="1"/>
  <c r="RYO1" i="2"/>
  <c r="RYO1" i="10" s="1"/>
  <c r="RXI1" i="2"/>
  <c r="RXI1" i="10" s="1"/>
  <c r="RWC1" i="2"/>
  <c r="RWC1" i="10" s="1"/>
  <c r="RUW1" i="2"/>
  <c r="RUW1" i="10" s="1"/>
  <c r="RTQ1" i="2"/>
  <c r="RTQ1" i="10" s="1"/>
  <c r="RRK1" i="2"/>
  <c r="RRK1" i="10" s="1"/>
  <c r="ROY1" i="2"/>
  <c r="ROY1" i="10" s="1"/>
  <c r="RMM1" i="2"/>
  <c r="RMM1" i="10" s="1"/>
  <c r="RKA1" i="2"/>
  <c r="RKA1" i="10" s="1"/>
  <c r="RHO1" i="2"/>
  <c r="RHO1" i="10" s="1"/>
  <c r="RFC1" i="2"/>
  <c r="RFC1" i="10" s="1"/>
  <c r="RCQ1" i="2"/>
  <c r="RCQ1" i="10" s="1"/>
  <c r="RAE1" i="2"/>
  <c r="RAE1" i="10" s="1"/>
  <c r="QXS1" i="2"/>
  <c r="QXS1" i="10" s="1"/>
  <c r="QVG1" i="2"/>
  <c r="QVG1" i="10" s="1"/>
  <c r="QSL1" i="2"/>
  <c r="QSL1" i="10" s="1"/>
  <c r="QNN1" i="2"/>
  <c r="QNN1" i="10" s="1"/>
  <c r="QIP1" i="2"/>
  <c r="QIP1" i="10" s="1"/>
  <c r="QCX1" i="2"/>
  <c r="QCX1" i="10" s="1"/>
  <c r="PWJ1" i="2"/>
  <c r="PWJ1" i="10" s="1"/>
  <c r="PPV1" i="2"/>
  <c r="PPV1" i="10" s="1"/>
  <c r="PJF1" i="2"/>
  <c r="PJF1" i="10" s="1"/>
  <c r="PAT1" i="2"/>
  <c r="PAT1" i="10" s="1"/>
  <c r="OQQ1" i="2"/>
  <c r="OQQ1" i="10" s="1"/>
  <c r="ODZ1" i="2"/>
  <c r="ODZ1" i="10" s="1"/>
  <c r="NJZ1" i="2"/>
  <c r="NJZ1" i="10" s="1"/>
  <c r="MVZ1" i="2"/>
  <c r="MVZ1" i="10" s="1"/>
  <c r="MVR1" i="2"/>
  <c r="MVR1" i="10" s="1"/>
  <c r="MVJ1" i="2"/>
  <c r="MVJ1" i="10" s="1"/>
  <c r="MVB1" i="2"/>
  <c r="MVB1" i="10" s="1"/>
  <c r="MUT1" i="2"/>
  <c r="MUT1" i="10" s="1"/>
  <c r="MUL1" i="2"/>
  <c r="MUL1" i="10" s="1"/>
  <c r="MUD1" i="2"/>
  <c r="MUD1" i="10" s="1"/>
  <c r="MTV1" i="2"/>
  <c r="MTV1" i="10" s="1"/>
  <c r="MTN1" i="2"/>
  <c r="MTN1" i="10" s="1"/>
  <c r="MTF1" i="2"/>
  <c r="MTF1" i="10" s="1"/>
  <c r="MSX1" i="2"/>
  <c r="MSX1" i="10" s="1"/>
  <c r="MSP1" i="2"/>
  <c r="MSP1" i="10" s="1"/>
  <c r="MSH1" i="2"/>
  <c r="MSH1" i="10" s="1"/>
  <c r="MRZ1" i="2"/>
  <c r="MRZ1" i="10" s="1"/>
  <c r="MRR1" i="2"/>
  <c r="MRR1" i="10" s="1"/>
  <c r="MRJ1" i="2"/>
  <c r="MRJ1" i="10" s="1"/>
  <c r="MRB1" i="2"/>
  <c r="MRB1" i="10" s="1"/>
  <c r="MQT1" i="2"/>
  <c r="MQT1" i="10" s="1"/>
  <c r="MQL1" i="2"/>
  <c r="MQL1" i="10" s="1"/>
  <c r="MQD1" i="2"/>
  <c r="MQD1" i="10" s="1"/>
  <c r="MPV1" i="2"/>
  <c r="MPV1" i="10" s="1"/>
  <c r="MPL1" i="2"/>
  <c r="MPL1" i="10" s="1"/>
  <c r="MPB1" i="2"/>
  <c r="MPB1" i="10" s="1"/>
  <c r="MOQ1" i="2"/>
  <c r="MOQ1" i="10" s="1"/>
  <c r="MOF1" i="2"/>
  <c r="MOF1" i="10" s="1"/>
  <c r="MNV1" i="2"/>
  <c r="MNV1" i="10" s="1"/>
  <c r="MNK1" i="2"/>
  <c r="MNK1" i="10" s="1"/>
  <c r="MMZ1" i="2"/>
  <c r="MMZ1" i="10" s="1"/>
  <c r="MMP1" i="2"/>
  <c r="MMP1" i="10" s="1"/>
  <c r="MME1" i="2"/>
  <c r="MME1" i="10" s="1"/>
  <c r="MLT1" i="2"/>
  <c r="MLT1" i="10" s="1"/>
  <c r="MLJ1" i="2"/>
  <c r="MLJ1" i="10" s="1"/>
  <c r="MKY1" i="2"/>
  <c r="MKY1" i="10" s="1"/>
  <c r="MKN1" i="2"/>
  <c r="MKN1" i="10" s="1"/>
  <c r="MKD1" i="2"/>
  <c r="MKD1" i="10" s="1"/>
  <c r="MJS1" i="2"/>
  <c r="MJS1" i="10" s="1"/>
  <c r="MJH1" i="2"/>
  <c r="MJH1" i="10" s="1"/>
  <c r="MIX1" i="2"/>
  <c r="MIX1" i="10" s="1"/>
  <c r="MIM1" i="2"/>
  <c r="MIM1" i="10" s="1"/>
  <c r="MIB1" i="2"/>
  <c r="MIB1" i="10" s="1"/>
  <c r="MHR1" i="2"/>
  <c r="MHR1" i="10" s="1"/>
  <c r="MHG1" i="2"/>
  <c r="MHG1" i="10" s="1"/>
  <c r="MGV1" i="2"/>
  <c r="MGV1" i="10" s="1"/>
  <c r="MGL1" i="2"/>
  <c r="MGL1" i="10" s="1"/>
  <c r="MGA1" i="2"/>
  <c r="MGA1" i="10" s="1"/>
  <c r="MFP1" i="2"/>
  <c r="MFP1" i="10" s="1"/>
  <c r="MFF1" i="2"/>
  <c r="MFF1" i="10" s="1"/>
  <c r="MEU1" i="2"/>
  <c r="MEU1" i="10" s="1"/>
  <c r="MEJ1" i="2"/>
  <c r="MEJ1" i="10" s="1"/>
  <c r="MDZ1" i="2"/>
  <c r="MDZ1" i="10" s="1"/>
  <c r="MDO1" i="2"/>
  <c r="MDO1" i="10" s="1"/>
  <c r="MDD1" i="2"/>
  <c r="MDD1" i="10" s="1"/>
  <c r="MCT1" i="2"/>
  <c r="MCT1" i="10" s="1"/>
  <c r="MCI1" i="2"/>
  <c r="MCI1" i="10" s="1"/>
  <c r="MBX1" i="2"/>
  <c r="MBX1" i="10" s="1"/>
  <c r="MBN1" i="2"/>
  <c r="MBN1" i="10" s="1"/>
  <c r="MBC1" i="2"/>
  <c r="MBC1" i="10" s="1"/>
  <c r="MAR1" i="2"/>
  <c r="MAR1" i="10" s="1"/>
  <c r="MAH1" i="2"/>
  <c r="MAH1" i="10" s="1"/>
  <c r="LZW1" i="2"/>
  <c r="LZW1" i="10" s="1"/>
  <c r="LZL1" i="2"/>
  <c r="LZL1" i="10" s="1"/>
  <c r="LYQ1" i="2"/>
  <c r="LYQ1" i="10" s="1"/>
  <c r="LXM1" i="2"/>
  <c r="LXM1" i="10" s="1"/>
  <c r="LWI1" i="2"/>
  <c r="LWI1" i="10" s="1"/>
  <c r="LVI1" i="2"/>
  <c r="LVI1" i="10" s="1"/>
  <c r="LUE1" i="2"/>
  <c r="LUE1" i="10" s="1"/>
  <c r="LTC1" i="2"/>
  <c r="LTC1" i="10" s="1"/>
  <c r="LSA1" i="2"/>
  <c r="LSA1" i="10" s="1"/>
  <c r="LQY1" i="2"/>
  <c r="LQY1" i="10" s="1"/>
  <c r="LPU1" i="2"/>
  <c r="LPU1" i="10" s="1"/>
  <c r="LOU1" i="2"/>
  <c r="LOU1" i="10" s="1"/>
  <c r="LNQ1" i="2"/>
  <c r="LNQ1" i="10" s="1"/>
  <c r="LMM1" i="2"/>
  <c r="LMM1" i="10" s="1"/>
  <c r="LLM1" i="2"/>
  <c r="LLM1" i="10" s="1"/>
  <c r="LKI1" i="2"/>
  <c r="LKI1" i="10" s="1"/>
  <c r="LJG1" i="2"/>
  <c r="LJG1" i="10" s="1"/>
  <c r="LIE1" i="2"/>
  <c r="LIE1" i="10" s="1"/>
  <c r="LHC1" i="2"/>
  <c r="LHC1" i="10" s="1"/>
  <c r="LFY1" i="2"/>
  <c r="LFY1" i="10" s="1"/>
  <c r="LEA1" i="2"/>
  <c r="LEA1" i="10" s="1"/>
  <c r="KZK1" i="2"/>
  <c r="KZK1" i="10" s="1"/>
  <c r="KUU1" i="2"/>
  <c r="KUU1" i="10" s="1"/>
  <c r="KQU1" i="2"/>
  <c r="KQU1" i="10" s="1"/>
  <c r="KME1" i="2"/>
  <c r="KME1" i="10" s="1"/>
  <c r="DRU1" i="2"/>
  <c r="DRU1" i="10" s="1"/>
  <c r="KDY1" i="2"/>
  <c r="KDY1" i="10" s="1"/>
  <c r="KNC1" i="2"/>
  <c r="KNC1" i="10" s="1"/>
  <c r="KQM1" i="2"/>
  <c r="KQM1" i="10" s="1"/>
  <c r="KTO1" i="2"/>
  <c r="KTO1" i="10" s="1"/>
  <c r="KWY1" i="2"/>
  <c r="KWY1" i="10" s="1"/>
  <c r="LAI1" i="2"/>
  <c r="LAI1" i="10" s="1"/>
  <c r="LDK1" i="2"/>
  <c r="LDK1" i="10" s="1"/>
  <c r="LFQ1" i="2"/>
  <c r="LFQ1" i="10" s="1"/>
  <c r="LGM1" i="2"/>
  <c r="LGM1" i="10" s="1"/>
  <c r="LHG1" i="2"/>
  <c r="LHG1" i="10" s="1"/>
  <c r="LIC1" i="2"/>
  <c r="LIC1" i="10" s="1"/>
  <c r="LIY1" i="2"/>
  <c r="LIY1" i="10" s="1"/>
  <c r="LJS1" i="2"/>
  <c r="LJS1" i="10" s="1"/>
  <c r="LKO1" i="2"/>
  <c r="LKO1" i="10" s="1"/>
  <c r="LLK1" i="2"/>
  <c r="LLK1" i="10" s="1"/>
  <c r="LME1" i="2"/>
  <c r="LME1" i="10" s="1"/>
  <c r="LNA1" i="2"/>
  <c r="LNA1" i="10" s="1"/>
  <c r="LNW1" i="2"/>
  <c r="LNW1" i="10" s="1"/>
  <c r="LOQ1" i="2"/>
  <c r="LOQ1" i="10" s="1"/>
  <c r="LPM1" i="2"/>
  <c r="LPM1" i="10" s="1"/>
  <c r="LQI1" i="2"/>
  <c r="LQI1" i="10" s="1"/>
  <c r="LRC1" i="2"/>
  <c r="LRC1" i="10" s="1"/>
  <c r="LRY1" i="2"/>
  <c r="LRY1" i="10" s="1"/>
  <c r="LSU1" i="2"/>
  <c r="LSU1" i="10" s="1"/>
  <c r="LTO1" i="2"/>
  <c r="LTO1" i="10" s="1"/>
  <c r="LUK1" i="2"/>
  <c r="LUK1" i="10" s="1"/>
  <c r="LVG1" i="2"/>
  <c r="LVG1" i="10" s="1"/>
  <c r="LWA1" i="2"/>
  <c r="LWA1" i="10" s="1"/>
  <c r="LWW1" i="2"/>
  <c r="LWW1" i="10" s="1"/>
  <c r="LXS1" i="2"/>
  <c r="LXS1" i="10" s="1"/>
  <c r="LYM1" i="2"/>
  <c r="LYM1" i="10" s="1"/>
  <c r="LZI1" i="2"/>
  <c r="LZI1" i="10" s="1"/>
  <c r="LZQ1" i="2"/>
  <c r="LZQ1" i="10" s="1"/>
  <c r="LZY1" i="2"/>
  <c r="LZY1" i="10" s="1"/>
  <c r="MAG1" i="2"/>
  <c r="MAG1" i="10" s="1"/>
  <c r="MAO1" i="2"/>
  <c r="MAO1" i="10" s="1"/>
  <c r="MAW1" i="2"/>
  <c r="MAW1" i="10" s="1"/>
  <c r="MBE1" i="2"/>
  <c r="MBE1" i="10" s="1"/>
  <c r="MBM1" i="2"/>
  <c r="MBM1" i="10" s="1"/>
  <c r="MBU1" i="2"/>
  <c r="MBU1" i="10" s="1"/>
  <c r="MCC1" i="2"/>
  <c r="MCC1" i="10" s="1"/>
  <c r="MCK1" i="2"/>
  <c r="MCK1" i="10" s="1"/>
  <c r="MCS1" i="2"/>
  <c r="MCS1" i="10" s="1"/>
  <c r="MDA1" i="2"/>
  <c r="MDA1" i="10" s="1"/>
  <c r="MDI1" i="2"/>
  <c r="MDI1" i="10" s="1"/>
  <c r="MDQ1" i="2"/>
  <c r="MDQ1" i="10" s="1"/>
  <c r="MDY1" i="2"/>
  <c r="MDY1" i="10" s="1"/>
  <c r="MEG1" i="2"/>
  <c r="MEG1" i="10" s="1"/>
  <c r="MEO1" i="2"/>
  <c r="MEO1" i="10" s="1"/>
  <c r="MEW1" i="2"/>
  <c r="MEW1" i="10" s="1"/>
  <c r="MFE1" i="2"/>
  <c r="MFE1" i="10" s="1"/>
  <c r="MFM1" i="2"/>
  <c r="MFM1" i="10" s="1"/>
  <c r="MFU1" i="2"/>
  <c r="MFU1" i="10" s="1"/>
  <c r="MGC1" i="2"/>
  <c r="MGC1" i="10" s="1"/>
  <c r="MGK1" i="2"/>
  <c r="MGK1" i="10" s="1"/>
  <c r="MGS1" i="2"/>
  <c r="MGS1" i="10" s="1"/>
  <c r="MHA1" i="2"/>
  <c r="MHA1" i="10" s="1"/>
  <c r="MHI1" i="2"/>
  <c r="MHI1" i="10" s="1"/>
  <c r="MHQ1" i="2"/>
  <c r="MHQ1" i="10" s="1"/>
  <c r="MHY1" i="2"/>
  <c r="MHY1" i="10" s="1"/>
  <c r="MIG1" i="2"/>
  <c r="MIG1" i="10" s="1"/>
  <c r="MIO1" i="2"/>
  <c r="MIO1" i="10" s="1"/>
  <c r="MIW1" i="2"/>
  <c r="MIW1" i="10" s="1"/>
  <c r="MJE1" i="2"/>
  <c r="MJE1" i="10" s="1"/>
  <c r="MJM1" i="2"/>
  <c r="MJM1" i="10" s="1"/>
  <c r="MJU1" i="2"/>
  <c r="MJU1" i="10" s="1"/>
  <c r="MKC1" i="2"/>
  <c r="MKC1" i="10" s="1"/>
  <c r="MKK1" i="2"/>
  <c r="MKK1" i="10" s="1"/>
  <c r="MKS1" i="2"/>
  <c r="MKS1" i="10" s="1"/>
  <c r="MLA1" i="2"/>
  <c r="MLA1" i="10" s="1"/>
  <c r="MLI1" i="2"/>
  <c r="MLI1" i="10" s="1"/>
  <c r="MLQ1" i="2"/>
  <c r="MLQ1" i="10" s="1"/>
  <c r="MLY1" i="2"/>
  <c r="MLY1" i="10" s="1"/>
  <c r="MMG1" i="2"/>
  <c r="MMG1" i="10" s="1"/>
  <c r="MMO1" i="2"/>
  <c r="MMO1" i="10" s="1"/>
  <c r="MMW1" i="2"/>
  <c r="MMW1" i="10" s="1"/>
  <c r="MNE1" i="2"/>
  <c r="MNE1" i="10" s="1"/>
  <c r="MNM1" i="2"/>
  <c r="MNM1" i="10" s="1"/>
  <c r="MNU1" i="2"/>
  <c r="MNU1" i="10" s="1"/>
  <c r="MOC1" i="2"/>
  <c r="MOC1" i="10" s="1"/>
  <c r="MOK1" i="2"/>
  <c r="MOK1" i="10" s="1"/>
  <c r="MOS1" i="2"/>
  <c r="MOS1" i="10" s="1"/>
  <c r="MPA1" i="2"/>
  <c r="MPA1" i="10" s="1"/>
  <c r="MPI1" i="2"/>
  <c r="MPI1" i="10" s="1"/>
  <c r="MPQ1" i="2"/>
  <c r="MPQ1" i="10" s="1"/>
  <c r="JTY1" i="2"/>
  <c r="JTY1" i="10" s="1"/>
  <c r="KLI1" i="2"/>
  <c r="KLI1" i="10" s="1"/>
  <c r="KOQ1" i="2"/>
  <c r="KOQ1" i="10" s="1"/>
  <c r="KSA1" i="2"/>
  <c r="KSA1" i="10" s="1"/>
  <c r="KVK1" i="2"/>
  <c r="KVK1" i="10" s="1"/>
  <c r="KYM1" i="2"/>
  <c r="KYM1" i="10" s="1"/>
  <c r="LBW1" i="2"/>
  <c r="LBW1" i="10" s="1"/>
  <c r="LFG1" i="2"/>
  <c r="LFG1" i="10" s="1"/>
  <c r="LGA1" i="2"/>
  <c r="LGA1" i="10" s="1"/>
  <c r="LGW1" i="2"/>
  <c r="LGW1" i="10" s="1"/>
  <c r="LHS1" i="2"/>
  <c r="LHS1" i="10" s="1"/>
  <c r="LIM1" i="2"/>
  <c r="LIM1" i="10" s="1"/>
  <c r="LJI1" i="2"/>
  <c r="LJI1" i="10" s="1"/>
  <c r="LKE1" i="2"/>
  <c r="LKE1" i="10" s="1"/>
  <c r="LKY1" i="2"/>
  <c r="LKY1" i="10" s="1"/>
  <c r="LLU1" i="2"/>
  <c r="LLU1" i="10" s="1"/>
  <c r="LMQ1" i="2"/>
  <c r="LMQ1" i="10" s="1"/>
  <c r="LNK1" i="2"/>
  <c r="LNK1" i="10" s="1"/>
  <c r="LOG1" i="2"/>
  <c r="LOG1" i="10" s="1"/>
  <c r="LPC1" i="2"/>
  <c r="LPC1" i="10" s="1"/>
  <c r="LPW1" i="2"/>
  <c r="LPW1" i="10" s="1"/>
  <c r="LQS1" i="2"/>
  <c r="LQS1" i="10" s="1"/>
  <c r="LRO1" i="2"/>
  <c r="LRO1" i="10" s="1"/>
  <c r="LSI1" i="2"/>
  <c r="LSI1" i="10" s="1"/>
  <c r="LTE1" i="2"/>
  <c r="LTE1" i="10" s="1"/>
  <c r="LUA1" i="2"/>
  <c r="LUA1" i="10" s="1"/>
  <c r="LUU1" i="2"/>
  <c r="LUU1" i="10" s="1"/>
  <c r="LVQ1" i="2"/>
  <c r="LVQ1" i="10" s="1"/>
  <c r="LWM1" i="2"/>
  <c r="LWM1" i="10" s="1"/>
  <c r="LXG1" i="2"/>
  <c r="LXG1" i="10" s="1"/>
  <c r="LYC1" i="2"/>
  <c r="LYC1" i="10" s="1"/>
  <c r="LYY1" i="2"/>
  <c r="LYY1" i="10" s="1"/>
  <c r="LZM1" i="2"/>
  <c r="LZM1" i="10" s="1"/>
  <c r="LZU1" i="2"/>
  <c r="LZU1" i="10" s="1"/>
  <c r="MAC1" i="2"/>
  <c r="MAC1" i="10" s="1"/>
  <c r="MAK1" i="2"/>
  <c r="MAK1" i="10" s="1"/>
  <c r="MAS1" i="2"/>
  <c r="MAS1" i="10" s="1"/>
  <c r="MBA1" i="2"/>
  <c r="MBA1" i="10" s="1"/>
  <c r="MBI1" i="2"/>
  <c r="MBI1" i="10" s="1"/>
  <c r="MBQ1" i="2"/>
  <c r="MBQ1" i="10" s="1"/>
  <c r="MBY1" i="2"/>
  <c r="MBY1" i="10" s="1"/>
  <c r="MCG1" i="2"/>
  <c r="MCG1" i="10" s="1"/>
  <c r="MCO1" i="2"/>
  <c r="MCO1" i="10" s="1"/>
  <c r="MCW1" i="2"/>
  <c r="MCW1" i="10" s="1"/>
  <c r="MDE1" i="2"/>
  <c r="MDE1" i="10" s="1"/>
  <c r="MDM1" i="2"/>
  <c r="MDM1" i="10" s="1"/>
  <c r="MDU1" i="2"/>
  <c r="MDU1" i="10" s="1"/>
  <c r="MEC1" i="2"/>
  <c r="MEC1" i="10" s="1"/>
  <c r="MEK1" i="2"/>
  <c r="MEK1" i="10" s="1"/>
  <c r="MES1" i="2"/>
  <c r="MES1" i="10" s="1"/>
  <c r="MFA1" i="2"/>
  <c r="MFA1" i="10" s="1"/>
  <c r="MFI1" i="2"/>
  <c r="MFI1" i="10" s="1"/>
  <c r="MFQ1" i="2"/>
  <c r="MFQ1" i="10" s="1"/>
  <c r="MFY1" i="2"/>
  <c r="MFY1" i="10" s="1"/>
  <c r="MGG1" i="2"/>
  <c r="MGG1" i="10" s="1"/>
  <c r="MGO1" i="2"/>
  <c r="MGO1" i="10" s="1"/>
  <c r="MGW1" i="2"/>
  <c r="MGW1" i="10" s="1"/>
  <c r="MHE1" i="2"/>
  <c r="MHE1" i="10" s="1"/>
  <c r="MHM1" i="2"/>
  <c r="MHM1" i="10" s="1"/>
  <c r="MHU1" i="2"/>
  <c r="MHU1" i="10" s="1"/>
  <c r="MIC1" i="2"/>
  <c r="MIC1" i="10" s="1"/>
  <c r="MIK1" i="2"/>
  <c r="MIK1" i="10" s="1"/>
  <c r="MIS1" i="2"/>
  <c r="MIS1" i="10" s="1"/>
  <c r="MJA1" i="2"/>
  <c r="MJA1" i="10" s="1"/>
  <c r="MJI1" i="2"/>
  <c r="MJI1" i="10" s="1"/>
  <c r="MJQ1" i="2"/>
  <c r="MJQ1" i="10" s="1"/>
  <c r="MJY1" i="2"/>
  <c r="MJY1" i="10" s="1"/>
  <c r="MKG1" i="2"/>
  <c r="MKG1" i="10" s="1"/>
  <c r="MKO1" i="2"/>
  <c r="MKO1" i="10" s="1"/>
  <c r="MKW1" i="2"/>
  <c r="MKW1" i="10" s="1"/>
  <c r="MLE1" i="2"/>
  <c r="MLE1" i="10" s="1"/>
  <c r="MLM1" i="2"/>
  <c r="MLM1" i="10" s="1"/>
  <c r="MLU1" i="2"/>
  <c r="MLU1" i="10" s="1"/>
  <c r="MMC1" i="2"/>
  <c r="MMC1" i="10" s="1"/>
  <c r="MMK1" i="2"/>
  <c r="MMK1" i="10" s="1"/>
  <c r="MMS1" i="2"/>
  <c r="MMS1" i="10" s="1"/>
  <c r="MNA1" i="2"/>
  <c r="MNA1" i="10" s="1"/>
  <c r="MNI1" i="2"/>
  <c r="MNI1" i="10" s="1"/>
  <c r="MNQ1" i="2"/>
  <c r="MNQ1" i="10" s="1"/>
  <c r="MNY1" i="2"/>
  <c r="MNY1" i="10" s="1"/>
  <c r="MOG1" i="2"/>
  <c r="MOG1" i="10" s="1"/>
  <c r="MOO1" i="2"/>
  <c r="MOO1" i="10" s="1"/>
  <c r="MOW1" i="2"/>
  <c r="MOW1" i="10" s="1"/>
  <c r="MPE1" i="2"/>
  <c r="MPE1" i="10" s="1"/>
  <c r="MPM1" i="2"/>
  <c r="MPM1" i="10" s="1"/>
  <c r="MWD1" i="2"/>
  <c r="MWD1" i="10" s="1"/>
  <c r="MVV1" i="2"/>
  <c r="MVV1" i="10" s="1"/>
  <c r="MVN1" i="2"/>
  <c r="MVN1" i="10" s="1"/>
  <c r="MVF1" i="2"/>
  <c r="MVF1" i="10" s="1"/>
  <c r="MUX1" i="2"/>
  <c r="MUX1" i="10" s="1"/>
  <c r="MUP1" i="2"/>
  <c r="MUP1" i="10" s="1"/>
  <c r="MUH1" i="2"/>
  <c r="MUH1" i="10" s="1"/>
  <c r="MTZ1" i="2"/>
  <c r="MTZ1" i="10" s="1"/>
  <c r="MTR1" i="2"/>
  <c r="MTR1" i="10" s="1"/>
  <c r="MTJ1" i="2"/>
  <c r="MTJ1" i="10" s="1"/>
  <c r="MTB1" i="2"/>
  <c r="MTB1" i="10" s="1"/>
  <c r="MST1" i="2"/>
  <c r="MST1" i="10" s="1"/>
  <c r="MSL1" i="2"/>
  <c r="MSL1" i="10" s="1"/>
  <c r="MSD1" i="2"/>
  <c r="MSD1" i="10" s="1"/>
  <c r="MRV1" i="2"/>
  <c r="MRV1" i="10" s="1"/>
  <c r="MRN1" i="2"/>
  <c r="MRN1" i="10" s="1"/>
  <c r="MRF1" i="2"/>
  <c r="MRF1" i="10" s="1"/>
  <c r="MQX1" i="2"/>
  <c r="MQX1" i="10" s="1"/>
  <c r="MQP1" i="2"/>
  <c r="MQP1" i="10" s="1"/>
  <c r="MQH1" i="2"/>
  <c r="MQH1" i="10" s="1"/>
  <c r="MPZ1" i="2"/>
  <c r="MPZ1" i="10" s="1"/>
  <c r="MPR1" i="2"/>
  <c r="MPR1" i="10" s="1"/>
  <c r="MPG1" i="2"/>
  <c r="MPG1" i="10" s="1"/>
  <c r="MOV1" i="2"/>
  <c r="MOV1" i="10" s="1"/>
  <c r="MOL1" i="2"/>
  <c r="MOL1" i="10" s="1"/>
  <c r="MOA1" i="2"/>
  <c r="MOA1" i="10" s="1"/>
  <c r="MNP1" i="2"/>
  <c r="MNP1" i="10" s="1"/>
  <c r="MNF1" i="2"/>
  <c r="MNF1" i="10" s="1"/>
  <c r="MMU1" i="2"/>
  <c r="MMU1" i="10" s="1"/>
  <c r="MMJ1" i="2"/>
  <c r="MMJ1" i="10" s="1"/>
  <c r="MLZ1" i="2"/>
  <c r="MLZ1" i="10" s="1"/>
  <c r="MLO1" i="2"/>
  <c r="MLO1" i="10" s="1"/>
  <c r="MLD1" i="2"/>
  <c r="MLD1" i="10" s="1"/>
  <c r="MKT1" i="2"/>
  <c r="MKT1" i="10" s="1"/>
  <c r="MKI1" i="2"/>
  <c r="MKI1" i="10" s="1"/>
  <c r="MJX1" i="2"/>
  <c r="MJX1" i="10" s="1"/>
  <c r="MJN1" i="2"/>
  <c r="MJN1" i="10" s="1"/>
  <c r="MJC1" i="2"/>
  <c r="MJC1" i="10" s="1"/>
  <c r="MIR1" i="2"/>
  <c r="MIR1" i="10" s="1"/>
  <c r="MIH1" i="2"/>
  <c r="MIH1" i="10" s="1"/>
  <c r="MHW1" i="2"/>
  <c r="MHW1" i="10" s="1"/>
  <c r="MHL1" i="2"/>
  <c r="MHL1" i="10" s="1"/>
  <c r="MHB1" i="2"/>
  <c r="MHB1" i="10" s="1"/>
  <c r="MGQ1" i="2"/>
  <c r="MGQ1" i="10" s="1"/>
  <c r="MGF1" i="2"/>
  <c r="MGF1" i="10" s="1"/>
  <c r="MFV1" i="2"/>
  <c r="MFV1" i="10" s="1"/>
  <c r="MFK1" i="2"/>
  <c r="MFK1" i="10" s="1"/>
  <c r="MEZ1" i="2"/>
  <c r="MEZ1" i="10" s="1"/>
  <c r="MEP1" i="2"/>
  <c r="MEP1" i="10" s="1"/>
  <c r="MEE1" i="2"/>
  <c r="MEE1" i="10" s="1"/>
  <c r="MDT1" i="2"/>
  <c r="MDT1" i="10" s="1"/>
  <c r="MDJ1" i="2"/>
  <c r="MDJ1" i="10" s="1"/>
  <c r="MCY1" i="2"/>
  <c r="MCY1" i="10" s="1"/>
  <c r="MCN1" i="2"/>
  <c r="MCN1" i="10" s="1"/>
  <c r="MCD1" i="2"/>
  <c r="MCD1" i="10" s="1"/>
  <c r="MBS1" i="2"/>
  <c r="MBS1" i="10" s="1"/>
  <c r="MBH1" i="2"/>
  <c r="MBH1" i="10" s="1"/>
  <c r="MAX1" i="2"/>
  <c r="MAX1" i="10" s="1"/>
  <c r="MAM1" i="2"/>
  <c r="MAM1" i="10" s="1"/>
  <c r="MAB1" i="2"/>
  <c r="MAB1" i="10" s="1"/>
  <c r="LZR1" i="2"/>
  <c r="LZR1" i="10" s="1"/>
  <c r="LZC1" i="2"/>
  <c r="LZC1" i="10" s="1"/>
  <c r="LYA1" i="2"/>
  <c r="LYA1" i="10" s="1"/>
  <c r="LWY1" i="2"/>
  <c r="LWY1" i="10" s="1"/>
  <c r="LVW1" i="2"/>
  <c r="LVW1" i="10" s="1"/>
  <c r="LUS1" i="2"/>
  <c r="LUS1" i="10" s="1"/>
  <c r="LTS1" i="2"/>
  <c r="LTS1" i="10" s="1"/>
  <c r="LSO1" i="2"/>
  <c r="LSO1" i="10" s="1"/>
  <c r="LRK1" i="2"/>
  <c r="LRK1" i="10" s="1"/>
  <c r="LQK1" i="2"/>
  <c r="LQK1" i="10" s="1"/>
  <c r="LPG1" i="2"/>
  <c r="LPG1" i="10" s="1"/>
  <c r="LOE1" i="2"/>
  <c r="LOE1" i="10" s="1"/>
  <c r="LNC1" i="2"/>
  <c r="LNC1" i="10" s="1"/>
  <c r="LMA1" i="2"/>
  <c r="LMA1" i="10" s="1"/>
  <c r="LKW1" i="2"/>
  <c r="LKW1" i="10" s="1"/>
  <c r="LJW1" i="2"/>
  <c r="LJW1" i="10" s="1"/>
  <c r="LIS1" i="2"/>
  <c r="LIS1" i="10" s="1"/>
  <c r="LHO1" i="2"/>
  <c r="LHO1" i="10" s="1"/>
  <c r="LGO1" i="2"/>
  <c r="LGO1" i="10" s="1"/>
  <c r="LFK1" i="2"/>
  <c r="LFK1" i="10" s="1"/>
  <c r="LBO1" i="2"/>
  <c r="LBO1" i="10" s="1"/>
  <c r="KXG1" i="2"/>
  <c r="KXG1" i="10" s="1"/>
  <c r="KSY1" i="2"/>
  <c r="KSY1" i="10" s="1"/>
  <c r="KOI1" i="2"/>
  <c r="KOI1" i="10" s="1"/>
  <c r="KGK1" i="2"/>
  <c r="KGK1" i="10" s="1"/>
  <c r="LZD1" i="2"/>
  <c r="LZD1" i="10" s="1"/>
  <c r="LYV1" i="2"/>
  <c r="LYV1" i="10" s="1"/>
  <c r="LYN1" i="2"/>
  <c r="LYN1" i="10" s="1"/>
  <c r="LYF1" i="2"/>
  <c r="LYF1" i="10" s="1"/>
  <c r="LXX1" i="2"/>
  <c r="LXX1" i="10" s="1"/>
  <c r="LXP1" i="2"/>
  <c r="LXP1" i="10" s="1"/>
  <c r="LXH1" i="2"/>
  <c r="LXH1" i="10" s="1"/>
  <c r="LWZ1" i="2"/>
  <c r="LWZ1" i="10" s="1"/>
  <c r="LWR1" i="2"/>
  <c r="LWR1" i="10" s="1"/>
  <c r="LWJ1" i="2"/>
  <c r="LWJ1" i="10" s="1"/>
  <c r="LWB1" i="2"/>
  <c r="LWB1" i="10" s="1"/>
  <c r="LVT1" i="2"/>
  <c r="LVT1" i="10" s="1"/>
  <c r="LVL1" i="2"/>
  <c r="LVL1" i="10" s="1"/>
  <c r="LVD1" i="2"/>
  <c r="LVD1" i="10" s="1"/>
  <c r="LUV1" i="2"/>
  <c r="LUV1" i="10" s="1"/>
  <c r="LUN1" i="2"/>
  <c r="LUN1" i="10" s="1"/>
  <c r="LUF1" i="2"/>
  <c r="LUF1" i="10" s="1"/>
  <c r="LTX1" i="2"/>
  <c r="LTX1" i="10" s="1"/>
  <c r="LTP1" i="2"/>
  <c r="LTP1" i="10" s="1"/>
  <c r="LTH1" i="2"/>
  <c r="LTH1" i="10" s="1"/>
  <c r="LSZ1" i="2"/>
  <c r="LSZ1" i="10" s="1"/>
  <c r="LSR1" i="2"/>
  <c r="LSR1" i="10" s="1"/>
  <c r="LSJ1" i="2"/>
  <c r="LSJ1" i="10" s="1"/>
  <c r="LSB1" i="2"/>
  <c r="LSB1" i="10" s="1"/>
  <c r="LRT1" i="2"/>
  <c r="LRT1" i="10" s="1"/>
  <c r="LRL1" i="2"/>
  <c r="LRL1" i="10" s="1"/>
  <c r="LRD1" i="2"/>
  <c r="LRD1" i="10" s="1"/>
  <c r="LQV1" i="2"/>
  <c r="LQV1" i="10" s="1"/>
  <c r="LQN1" i="2"/>
  <c r="LQN1" i="10" s="1"/>
  <c r="LQF1" i="2"/>
  <c r="LQF1" i="10" s="1"/>
  <c r="LPX1" i="2"/>
  <c r="LPX1" i="10" s="1"/>
  <c r="LPP1" i="2"/>
  <c r="LPP1" i="10" s="1"/>
  <c r="LPH1" i="2"/>
  <c r="LPH1" i="10" s="1"/>
  <c r="LOZ1" i="2"/>
  <c r="LOZ1" i="10" s="1"/>
  <c r="LOR1" i="2"/>
  <c r="LOR1" i="10" s="1"/>
  <c r="LOJ1" i="2"/>
  <c r="LOJ1" i="10" s="1"/>
  <c r="LOB1" i="2"/>
  <c r="LOB1" i="10" s="1"/>
  <c r="LNT1" i="2"/>
  <c r="LNT1" i="10" s="1"/>
  <c r="LNL1" i="2"/>
  <c r="LNL1" i="10" s="1"/>
  <c r="LND1" i="2"/>
  <c r="LND1" i="10" s="1"/>
  <c r="LMV1" i="2"/>
  <c r="LMV1" i="10" s="1"/>
  <c r="LMN1" i="2"/>
  <c r="LMN1" i="10" s="1"/>
  <c r="LMF1" i="2"/>
  <c r="LMF1" i="10" s="1"/>
  <c r="LLX1" i="2"/>
  <c r="LLX1" i="10" s="1"/>
  <c r="LLP1" i="2"/>
  <c r="LLP1" i="10" s="1"/>
  <c r="LLH1" i="2"/>
  <c r="LLH1" i="10" s="1"/>
  <c r="LKZ1" i="2"/>
  <c r="LKZ1" i="10" s="1"/>
  <c r="LKR1" i="2"/>
  <c r="LKR1" i="10" s="1"/>
  <c r="LKJ1" i="2"/>
  <c r="LKJ1" i="10" s="1"/>
  <c r="LKB1" i="2"/>
  <c r="LKB1" i="10" s="1"/>
  <c r="LJT1" i="2"/>
  <c r="LJT1" i="10" s="1"/>
  <c r="LJL1" i="2"/>
  <c r="LJL1" i="10" s="1"/>
  <c r="LJD1" i="2"/>
  <c r="LJD1" i="10" s="1"/>
  <c r="LIV1" i="2"/>
  <c r="LIV1" i="10" s="1"/>
  <c r="LIN1" i="2"/>
  <c r="LIN1" i="10" s="1"/>
  <c r="LIF1" i="2"/>
  <c r="LIF1" i="10" s="1"/>
  <c r="LHX1" i="2"/>
  <c r="LHX1" i="10" s="1"/>
  <c r="LHP1" i="2"/>
  <c r="LHP1" i="10" s="1"/>
  <c r="LHH1" i="2"/>
  <c r="LHH1" i="10" s="1"/>
  <c r="LGZ1" i="2"/>
  <c r="LGZ1" i="10" s="1"/>
  <c r="LGR1" i="2"/>
  <c r="LGR1" i="10" s="1"/>
  <c r="LGJ1" i="2"/>
  <c r="LGJ1" i="10" s="1"/>
  <c r="LGB1" i="2"/>
  <c r="LGB1" i="10" s="1"/>
  <c r="LFT1" i="2"/>
  <c r="LFT1" i="10" s="1"/>
  <c r="LFL1" i="2"/>
  <c r="LFL1" i="10" s="1"/>
  <c r="LEU1" i="2"/>
  <c r="LEU1" i="10" s="1"/>
  <c r="LDO1" i="2"/>
  <c r="LDO1" i="10" s="1"/>
  <c r="LCI1" i="2"/>
  <c r="LCI1" i="10" s="1"/>
  <c r="LBC1" i="2"/>
  <c r="LBC1" i="10" s="1"/>
  <c r="KZW1" i="2"/>
  <c r="KZW1" i="10" s="1"/>
  <c r="KYQ1" i="2"/>
  <c r="KYQ1" i="10" s="1"/>
  <c r="KXK1" i="2"/>
  <c r="KXK1" i="10" s="1"/>
  <c r="KWE1" i="2"/>
  <c r="KWE1" i="10" s="1"/>
  <c r="KUY1" i="2"/>
  <c r="KUY1" i="10" s="1"/>
  <c r="KTS1" i="2"/>
  <c r="KTS1" i="10" s="1"/>
  <c r="KSM1" i="2"/>
  <c r="KSM1" i="10" s="1"/>
  <c r="KRG1" i="2"/>
  <c r="KRG1" i="10" s="1"/>
  <c r="KQA1" i="2"/>
  <c r="KQA1" i="10" s="1"/>
  <c r="KOU1" i="2"/>
  <c r="KOU1" i="10" s="1"/>
  <c r="KNO1" i="2"/>
  <c r="KNO1" i="10" s="1"/>
  <c r="KMI1" i="2"/>
  <c r="KMI1" i="10" s="1"/>
  <c r="KJM1" i="2"/>
  <c r="KJM1" i="10" s="1"/>
  <c r="KEO1" i="2"/>
  <c r="KEO1" i="10" s="1"/>
  <c r="JZA1" i="2"/>
  <c r="JZA1" i="10" s="1"/>
  <c r="JCY1" i="2"/>
  <c r="JCY1" i="10" s="1"/>
  <c r="LZB1" i="2"/>
  <c r="LZB1" i="10" s="1"/>
  <c r="LYT1" i="2"/>
  <c r="LYT1" i="10" s="1"/>
  <c r="LYL1" i="2"/>
  <c r="LYL1" i="10" s="1"/>
  <c r="LYD1" i="2"/>
  <c r="LYD1" i="10" s="1"/>
  <c r="LXV1" i="2"/>
  <c r="LXV1" i="10" s="1"/>
  <c r="LXN1" i="2"/>
  <c r="LXN1" i="10" s="1"/>
  <c r="LXF1" i="2"/>
  <c r="LXF1" i="10" s="1"/>
  <c r="LWX1" i="2"/>
  <c r="LWX1" i="10" s="1"/>
  <c r="LWP1" i="2"/>
  <c r="LWP1" i="10" s="1"/>
  <c r="LWH1" i="2"/>
  <c r="LWH1" i="10" s="1"/>
  <c r="LVZ1" i="2"/>
  <c r="LVZ1" i="10" s="1"/>
  <c r="LVR1" i="2"/>
  <c r="LVR1" i="10" s="1"/>
  <c r="LVJ1" i="2"/>
  <c r="LVJ1" i="10" s="1"/>
  <c r="LVB1" i="2"/>
  <c r="LVB1" i="10" s="1"/>
  <c r="LUT1" i="2"/>
  <c r="LUT1" i="10" s="1"/>
  <c r="LUL1" i="2"/>
  <c r="LUL1" i="10" s="1"/>
  <c r="LUD1" i="2"/>
  <c r="LUD1" i="10" s="1"/>
  <c r="LTV1" i="2"/>
  <c r="LTV1" i="10" s="1"/>
  <c r="LTN1" i="2"/>
  <c r="LTN1" i="10" s="1"/>
  <c r="LTF1" i="2"/>
  <c r="LTF1" i="10" s="1"/>
  <c r="LSX1" i="2"/>
  <c r="LSX1" i="10" s="1"/>
  <c r="LSP1" i="2"/>
  <c r="LSP1" i="10" s="1"/>
  <c r="LSH1" i="2"/>
  <c r="LSH1" i="10" s="1"/>
  <c r="LRZ1" i="2"/>
  <c r="LRZ1" i="10" s="1"/>
  <c r="LRR1" i="2"/>
  <c r="LRR1" i="10" s="1"/>
  <c r="LRJ1" i="2"/>
  <c r="LRJ1" i="10" s="1"/>
  <c r="LRB1" i="2"/>
  <c r="LRB1" i="10" s="1"/>
  <c r="LQT1" i="2"/>
  <c r="LQT1" i="10" s="1"/>
  <c r="LQL1" i="2"/>
  <c r="LQL1" i="10" s="1"/>
  <c r="LQD1" i="2"/>
  <c r="LQD1" i="10" s="1"/>
  <c r="LPV1" i="2"/>
  <c r="LPV1" i="10" s="1"/>
  <c r="LPN1" i="2"/>
  <c r="LPN1" i="10" s="1"/>
  <c r="LPF1" i="2"/>
  <c r="LPF1" i="10" s="1"/>
  <c r="LOX1" i="2"/>
  <c r="LOX1" i="10" s="1"/>
  <c r="LOP1" i="2"/>
  <c r="LOP1" i="10" s="1"/>
  <c r="LOH1" i="2"/>
  <c r="LOH1" i="10" s="1"/>
  <c r="LNZ1" i="2"/>
  <c r="LNZ1" i="10" s="1"/>
  <c r="LNR1" i="2"/>
  <c r="LNR1" i="10" s="1"/>
  <c r="LNJ1" i="2"/>
  <c r="LNJ1" i="10" s="1"/>
  <c r="LNB1" i="2"/>
  <c r="LNB1" i="10" s="1"/>
  <c r="LMT1" i="2"/>
  <c r="LMT1" i="10" s="1"/>
  <c r="LML1" i="2"/>
  <c r="LML1" i="10" s="1"/>
  <c r="LMD1" i="2"/>
  <c r="LMD1" i="10" s="1"/>
  <c r="LLV1" i="2"/>
  <c r="LLV1" i="10" s="1"/>
  <c r="LLN1" i="2"/>
  <c r="LLN1" i="10" s="1"/>
  <c r="LLF1" i="2"/>
  <c r="LLF1" i="10" s="1"/>
  <c r="LKX1" i="2"/>
  <c r="LKX1" i="10" s="1"/>
  <c r="LKP1" i="2"/>
  <c r="LKP1" i="10" s="1"/>
  <c r="LKH1" i="2"/>
  <c r="LKH1" i="10" s="1"/>
  <c r="LJZ1" i="2"/>
  <c r="LJZ1" i="10" s="1"/>
  <c r="LJR1" i="2"/>
  <c r="LJR1" i="10" s="1"/>
  <c r="LJJ1" i="2"/>
  <c r="LJJ1" i="10" s="1"/>
  <c r="LJB1" i="2"/>
  <c r="LJB1" i="10" s="1"/>
  <c r="LIT1" i="2"/>
  <c r="LIT1" i="10" s="1"/>
  <c r="LIL1" i="2"/>
  <c r="LIL1" i="10" s="1"/>
  <c r="LID1" i="2"/>
  <c r="LID1" i="10" s="1"/>
  <c r="LHV1" i="2"/>
  <c r="LHV1" i="10" s="1"/>
  <c r="LHN1" i="2"/>
  <c r="LHN1" i="10" s="1"/>
  <c r="LHF1" i="2"/>
  <c r="LHF1" i="10" s="1"/>
  <c r="LGX1" i="2"/>
  <c r="LGX1" i="10" s="1"/>
  <c r="LGP1" i="2"/>
  <c r="LGP1" i="10" s="1"/>
  <c r="LGH1" i="2"/>
  <c r="LGH1" i="10" s="1"/>
  <c r="LFZ1" i="2"/>
  <c r="LFZ1" i="10" s="1"/>
  <c r="LFR1" i="2"/>
  <c r="LFR1" i="10" s="1"/>
  <c r="LFJ1" i="2"/>
  <c r="LFJ1" i="10" s="1"/>
  <c r="LEM1" i="2"/>
  <c r="LEM1" i="10" s="1"/>
  <c r="LDG1" i="2"/>
  <c r="LDG1" i="10" s="1"/>
  <c r="LCA1" i="2"/>
  <c r="LCA1" i="10" s="1"/>
  <c r="LAU1" i="2"/>
  <c r="LAU1" i="10" s="1"/>
  <c r="KZO1" i="2"/>
  <c r="KZO1" i="10" s="1"/>
  <c r="KYI1" i="2"/>
  <c r="KYI1" i="10" s="1"/>
  <c r="KXC1" i="2"/>
  <c r="KXC1" i="10" s="1"/>
  <c r="KVW1" i="2"/>
  <c r="KVW1" i="10" s="1"/>
  <c r="KUQ1" i="2"/>
  <c r="KUQ1" i="10" s="1"/>
  <c r="KTK1" i="2"/>
  <c r="KTK1" i="10" s="1"/>
  <c r="KSE1" i="2"/>
  <c r="KSE1" i="10" s="1"/>
  <c r="KQY1" i="2"/>
  <c r="KQY1" i="10" s="1"/>
  <c r="KPS1" i="2"/>
  <c r="KPS1" i="10" s="1"/>
  <c r="KOM1" i="2"/>
  <c r="KOM1" i="10" s="1"/>
  <c r="KNG1" i="2"/>
  <c r="KNG1" i="10" s="1"/>
  <c r="KMA1" i="2"/>
  <c r="KMA1" i="10" s="1"/>
  <c r="KIG1" i="2"/>
  <c r="KIG1" i="10" s="1"/>
  <c r="KDI1" i="2"/>
  <c r="KDI1" i="10" s="1"/>
  <c r="JWK1" i="2"/>
  <c r="JWK1" i="10" s="1"/>
  <c r="IJH1" i="2"/>
  <c r="IJH1" i="10" s="1"/>
  <c r="LZH1" i="2"/>
  <c r="LZH1" i="10" s="1"/>
  <c r="LYZ1" i="2"/>
  <c r="LYZ1" i="10" s="1"/>
  <c r="LYR1" i="2"/>
  <c r="LYR1" i="10" s="1"/>
  <c r="LYJ1" i="2"/>
  <c r="LYJ1" i="10" s="1"/>
  <c r="LYB1" i="2"/>
  <c r="LYB1" i="10" s="1"/>
  <c r="LXT1" i="2"/>
  <c r="LXT1" i="10" s="1"/>
  <c r="LXL1" i="2"/>
  <c r="LXL1" i="10" s="1"/>
  <c r="LXD1" i="2"/>
  <c r="LXD1" i="10" s="1"/>
  <c r="LWV1" i="2"/>
  <c r="LWV1" i="10" s="1"/>
  <c r="LWN1" i="2"/>
  <c r="LWN1" i="10" s="1"/>
  <c r="LWF1" i="2"/>
  <c r="LWF1" i="10" s="1"/>
  <c r="LVX1" i="2"/>
  <c r="LVX1" i="10" s="1"/>
  <c r="LVP1" i="2"/>
  <c r="LVP1" i="10" s="1"/>
  <c r="LVH1" i="2"/>
  <c r="LVH1" i="10" s="1"/>
  <c r="LUZ1" i="2"/>
  <c r="LUZ1" i="10" s="1"/>
  <c r="LUR1" i="2"/>
  <c r="LUR1" i="10" s="1"/>
  <c r="LUJ1" i="2"/>
  <c r="LUJ1" i="10" s="1"/>
  <c r="LUB1" i="2"/>
  <c r="LUB1" i="10" s="1"/>
  <c r="LTT1" i="2"/>
  <c r="LTT1" i="10" s="1"/>
  <c r="LTL1" i="2"/>
  <c r="LTL1" i="10" s="1"/>
  <c r="LTD1" i="2"/>
  <c r="LTD1" i="10" s="1"/>
  <c r="LSV1" i="2"/>
  <c r="LSV1" i="10" s="1"/>
  <c r="LSN1" i="2"/>
  <c r="LSN1" i="10" s="1"/>
  <c r="LSF1" i="2"/>
  <c r="LSF1" i="10" s="1"/>
  <c r="LRX1" i="2"/>
  <c r="LRX1" i="10" s="1"/>
  <c r="LRP1" i="2"/>
  <c r="LRP1" i="10" s="1"/>
  <c r="LRH1" i="2"/>
  <c r="LRH1" i="10" s="1"/>
  <c r="LQZ1" i="2"/>
  <c r="LQZ1" i="10" s="1"/>
  <c r="LQR1" i="2"/>
  <c r="LQR1" i="10" s="1"/>
  <c r="LQJ1" i="2"/>
  <c r="LQJ1" i="10" s="1"/>
  <c r="LQB1" i="2"/>
  <c r="LQB1" i="10" s="1"/>
  <c r="LPT1" i="2"/>
  <c r="LPT1" i="10" s="1"/>
  <c r="LPL1" i="2"/>
  <c r="LPL1" i="10" s="1"/>
  <c r="LPD1" i="2"/>
  <c r="LPD1" i="10" s="1"/>
  <c r="LOV1" i="2"/>
  <c r="LOV1" i="10" s="1"/>
  <c r="LON1" i="2"/>
  <c r="LON1" i="10" s="1"/>
  <c r="LOF1" i="2"/>
  <c r="LOF1" i="10" s="1"/>
  <c r="LNX1" i="2"/>
  <c r="LNX1" i="10" s="1"/>
  <c r="LNP1" i="2"/>
  <c r="LNP1" i="10" s="1"/>
  <c r="LNH1" i="2"/>
  <c r="LNH1" i="10" s="1"/>
  <c r="LMZ1" i="2"/>
  <c r="LMZ1" i="10" s="1"/>
  <c r="LMR1" i="2"/>
  <c r="LMR1" i="10" s="1"/>
  <c r="LMJ1" i="2"/>
  <c r="LMJ1" i="10" s="1"/>
  <c r="LMB1" i="2"/>
  <c r="LMB1" i="10" s="1"/>
  <c r="LLT1" i="2"/>
  <c r="LLT1" i="10" s="1"/>
  <c r="LLL1" i="2"/>
  <c r="LLL1" i="10" s="1"/>
  <c r="LLD1" i="2"/>
  <c r="LLD1" i="10" s="1"/>
  <c r="LKV1" i="2"/>
  <c r="LKV1" i="10" s="1"/>
  <c r="LKN1" i="2"/>
  <c r="LKN1" i="10" s="1"/>
  <c r="LKF1" i="2"/>
  <c r="LKF1" i="10" s="1"/>
  <c r="LJX1" i="2"/>
  <c r="LJX1" i="10" s="1"/>
  <c r="LJP1" i="2"/>
  <c r="LJP1" i="10" s="1"/>
  <c r="LJH1" i="2"/>
  <c r="LJH1" i="10" s="1"/>
  <c r="LIZ1" i="2"/>
  <c r="LIZ1" i="10" s="1"/>
  <c r="LIR1" i="2"/>
  <c r="LIR1" i="10" s="1"/>
  <c r="LIJ1" i="2"/>
  <c r="LIJ1" i="10" s="1"/>
  <c r="LIB1" i="2"/>
  <c r="LIB1" i="10" s="1"/>
  <c r="LHT1" i="2"/>
  <c r="LHT1" i="10" s="1"/>
  <c r="LHL1" i="2"/>
  <c r="LHL1" i="10" s="1"/>
  <c r="LHD1" i="2"/>
  <c r="LHD1" i="10" s="1"/>
  <c r="LGV1" i="2"/>
  <c r="LGV1" i="10" s="1"/>
  <c r="LGN1" i="2"/>
  <c r="LGN1" i="10" s="1"/>
  <c r="LGF1" i="2"/>
  <c r="LGF1" i="10" s="1"/>
  <c r="LFX1" i="2"/>
  <c r="LFX1" i="10" s="1"/>
  <c r="LFP1" i="2"/>
  <c r="LFP1" i="10" s="1"/>
  <c r="LFH1" i="2"/>
  <c r="LFH1" i="10" s="1"/>
  <c r="LEE1" i="2"/>
  <c r="LEE1" i="10" s="1"/>
  <c r="LCY1" i="2"/>
  <c r="LCY1" i="10" s="1"/>
  <c r="LBS1" i="2"/>
  <c r="LBS1" i="10" s="1"/>
  <c r="LAM1" i="2"/>
  <c r="LAM1" i="10" s="1"/>
  <c r="KZG1" i="2"/>
  <c r="KZG1" i="10" s="1"/>
  <c r="KYA1" i="2"/>
  <c r="KYA1" i="10" s="1"/>
  <c r="KWU1" i="2"/>
  <c r="KWU1" i="10" s="1"/>
  <c r="KVO1" i="2"/>
  <c r="KVO1" i="10" s="1"/>
  <c r="KUI1" i="2"/>
  <c r="KUI1" i="10" s="1"/>
  <c r="KTC1" i="2"/>
  <c r="KTC1" i="10" s="1"/>
  <c r="KRW1" i="2"/>
  <c r="KRW1" i="10" s="1"/>
  <c r="KQQ1" i="2"/>
  <c r="KQQ1" i="10" s="1"/>
  <c r="KPK1" i="2"/>
  <c r="KPK1" i="10" s="1"/>
  <c r="KOE1" i="2"/>
  <c r="KOE1" i="10" s="1"/>
  <c r="KMY1" i="2"/>
  <c r="KMY1" i="10" s="1"/>
  <c r="KLS1" i="2"/>
  <c r="KLS1" i="10" s="1"/>
  <c r="KHA1" i="2"/>
  <c r="KHA1" i="10" s="1"/>
  <c r="KCC1" i="2"/>
  <c r="KCC1" i="10" s="1"/>
  <c r="JRF1" i="2"/>
  <c r="JRF1" i="10" s="1"/>
  <c r="LZF1" i="2"/>
  <c r="LZF1" i="10" s="1"/>
  <c r="LYX1" i="2"/>
  <c r="LYX1" i="10" s="1"/>
  <c r="LYP1" i="2"/>
  <c r="LYP1" i="10" s="1"/>
  <c r="LYH1" i="2"/>
  <c r="LYH1" i="10" s="1"/>
  <c r="LXZ1" i="2"/>
  <c r="LXZ1" i="10" s="1"/>
  <c r="LXR1" i="2"/>
  <c r="LXR1" i="10" s="1"/>
  <c r="LXJ1" i="2"/>
  <c r="LXJ1" i="10" s="1"/>
  <c r="LXB1" i="2"/>
  <c r="LXB1" i="10" s="1"/>
  <c r="LWT1" i="2"/>
  <c r="LWT1" i="10" s="1"/>
  <c r="LWL1" i="2"/>
  <c r="LWL1" i="10" s="1"/>
  <c r="LWD1" i="2"/>
  <c r="LWD1" i="10" s="1"/>
  <c r="LVV1" i="2"/>
  <c r="LVV1" i="10" s="1"/>
  <c r="LVN1" i="2"/>
  <c r="LVN1" i="10" s="1"/>
  <c r="LVF1" i="2"/>
  <c r="LVF1" i="10" s="1"/>
  <c r="LUX1" i="2"/>
  <c r="LUX1" i="10" s="1"/>
  <c r="LUP1" i="2"/>
  <c r="LUP1" i="10" s="1"/>
  <c r="LUH1" i="2"/>
  <c r="LUH1" i="10" s="1"/>
  <c r="LTZ1" i="2"/>
  <c r="LTZ1" i="10" s="1"/>
  <c r="LTR1" i="2"/>
  <c r="LTR1" i="10" s="1"/>
  <c r="LTJ1" i="2"/>
  <c r="LTJ1" i="10" s="1"/>
  <c r="LTB1" i="2"/>
  <c r="LTB1" i="10" s="1"/>
  <c r="LST1" i="2"/>
  <c r="LST1" i="10" s="1"/>
  <c r="LSL1" i="2"/>
  <c r="LSL1" i="10" s="1"/>
  <c r="LSD1" i="2"/>
  <c r="LSD1" i="10" s="1"/>
  <c r="LRV1" i="2"/>
  <c r="LRV1" i="10" s="1"/>
  <c r="LRN1" i="2"/>
  <c r="LRN1" i="10" s="1"/>
  <c r="LRF1" i="2"/>
  <c r="LRF1" i="10" s="1"/>
  <c r="LQX1" i="2"/>
  <c r="LQX1" i="10" s="1"/>
  <c r="LQP1" i="2"/>
  <c r="LQP1" i="10" s="1"/>
  <c r="LQH1" i="2"/>
  <c r="LQH1" i="10" s="1"/>
  <c r="LPZ1" i="2"/>
  <c r="LPZ1" i="10" s="1"/>
  <c r="LPR1" i="2"/>
  <c r="LPR1" i="10" s="1"/>
  <c r="LPJ1" i="2"/>
  <c r="LPJ1" i="10" s="1"/>
  <c r="LPB1" i="2"/>
  <c r="LPB1" i="10" s="1"/>
  <c r="LOT1" i="2"/>
  <c r="LOT1" i="10" s="1"/>
  <c r="LOL1" i="2"/>
  <c r="LOL1" i="10" s="1"/>
  <c r="LOD1" i="2"/>
  <c r="LOD1" i="10" s="1"/>
  <c r="LNV1" i="2"/>
  <c r="LNV1" i="10" s="1"/>
  <c r="LNN1" i="2"/>
  <c r="LNN1" i="10" s="1"/>
  <c r="LNF1" i="2"/>
  <c r="LNF1" i="10" s="1"/>
  <c r="LMX1" i="2"/>
  <c r="LMX1" i="10" s="1"/>
  <c r="LMP1" i="2"/>
  <c r="LMP1" i="10" s="1"/>
  <c r="LMH1" i="2"/>
  <c r="LMH1" i="10" s="1"/>
  <c r="LLZ1" i="2"/>
  <c r="LLZ1" i="10" s="1"/>
  <c r="LLR1" i="2"/>
  <c r="LLR1" i="10" s="1"/>
  <c r="LLJ1" i="2"/>
  <c r="LLJ1" i="10" s="1"/>
  <c r="LLB1" i="2"/>
  <c r="LLB1" i="10" s="1"/>
  <c r="LKT1" i="2"/>
  <c r="LKT1" i="10" s="1"/>
  <c r="LKL1" i="2"/>
  <c r="LKL1" i="10" s="1"/>
  <c r="LKD1" i="2"/>
  <c r="LKD1" i="10" s="1"/>
  <c r="LJV1" i="2"/>
  <c r="LJV1" i="10" s="1"/>
  <c r="LJN1" i="2"/>
  <c r="LJN1" i="10" s="1"/>
  <c r="LJF1" i="2"/>
  <c r="LJF1" i="10" s="1"/>
  <c r="LIX1" i="2"/>
  <c r="LIX1" i="10" s="1"/>
  <c r="LIP1" i="2"/>
  <c r="LIP1" i="10" s="1"/>
  <c r="LIH1" i="2"/>
  <c r="LIH1" i="10" s="1"/>
  <c r="LHZ1" i="2"/>
  <c r="LHZ1" i="10" s="1"/>
  <c r="LHR1" i="2"/>
  <c r="LHR1" i="10" s="1"/>
  <c r="LHJ1" i="2"/>
  <c r="LHJ1" i="10" s="1"/>
  <c r="LHB1" i="2"/>
  <c r="LHB1" i="10" s="1"/>
  <c r="LGT1" i="2"/>
  <c r="LGT1" i="10" s="1"/>
  <c r="LGL1" i="2"/>
  <c r="LGL1" i="10" s="1"/>
  <c r="LGD1" i="2"/>
  <c r="LGD1" i="10" s="1"/>
  <c r="LFV1" i="2"/>
  <c r="LFV1" i="10" s="1"/>
  <c r="LFN1" i="2"/>
  <c r="LFN1" i="10" s="1"/>
  <c r="LFC1" i="2"/>
  <c r="LFC1" i="10" s="1"/>
  <c r="LDW1" i="2"/>
  <c r="LDW1" i="10" s="1"/>
  <c r="LCQ1" i="2"/>
  <c r="LCQ1" i="10" s="1"/>
  <c r="LBK1" i="2"/>
  <c r="LBK1" i="10" s="1"/>
  <c r="LAE1" i="2"/>
  <c r="LAE1" i="10" s="1"/>
  <c r="KYY1" i="2"/>
  <c r="KYY1" i="10" s="1"/>
  <c r="KXS1" i="2"/>
  <c r="KXS1" i="10" s="1"/>
  <c r="KWM1" i="2"/>
  <c r="KWM1" i="10" s="1"/>
  <c r="KVG1" i="2"/>
  <c r="KVG1" i="10" s="1"/>
  <c r="KUA1" i="2"/>
  <c r="KUA1" i="10" s="1"/>
  <c r="KSU1" i="2"/>
  <c r="KSU1" i="10" s="1"/>
  <c r="KRO1" i="2"/>
  <c r="KRO1" i="10" s="1"/>
  <c r="KQI1" i="2"/>
  <c r="KQI1" i="10" s="1"/>
  <c r="KPC1" i="2"/>
  <c r="KPC1" i="10" s="1"/>
  <c r="KNW1" i="2"/>
  <c r="KNW1" i="10" s="1"/>
  <c r="KMQ1" i="2"/>
  <c r="KMQ1" i="10" s="1"/>
  <c r="KKS1" i="2"/>
  <c r="KKS1" i="10" s="1"/>
  <c r="KFU1" i="2"/>
  <c r="KFU1" i="10" s="1"/>
  <c r="KAW1" i="2"/>
  <c r="KAW1" i="10" s="1"/>
  <c r="JKX1" i="2"/>
  <c r="JKX1" i="10" s="1"/>
  <c r="LZE1" i="2"/>
  <c r="LZE1" i="10" s="1"/>
  <c r="LYW1" i="2"/>
  <c r="LYW1" i="10" s="1"/>
  <c r="LYO1" i="2"/>
  <c r="LYO1" i="10" s="1"/>
  <c r="LYG1" i="2"/>
  <c r="LYG1" i="10" s="1"/>
  <c r="LXY1" i="2"/>
  <c r="LXY1" i="10" s="1"/>
  <c r="LXQ1" i="2"/>
  <c r="LXQ1" i="10" s="1"/>
  <c r="LXI1" i="2"/>
  <c r="LXI1" i="10" s="1"/>
  <c r="LXA1" i="2"/>
  <c r="LXA1" i="10" s="1"/>
  <c r="LWS1" i="2"/>
  <c r="LWS1" i="10" s="1"/>
  <c r="LWK1" i="2"/>
  <c r="LWK1" i="10" s="1"/>
  <c r="LWC1" i="2"/>
  <c r="LWC1" i="10" s="1"/>
  <c r="LVU1" i="2"/>
  <c r="LVU1" i="10" s="1"/>
  <c r="LVM1" i="2"/>
  <c r="LVM1" i="10" s="1"/>
  <c r="LVE1" i="2"/>
  <c r="LVE1" i="10" s="1"/>
  <c r="LUW1" i="2"/>
  <c r="LUW1" i="10" s="1"/>
  <c r="LUO1" i="2"/>
  <c r="LUO1" i="10" s="1"/>
  <c r="LUG1" i="2"/>
  <c r="LUG1" i="10" s="1"/>
  <c r="LTY1" i="2"/>
  <c r="LTY1" i="10" s="1"/>
  <c r="LTQ1" i="2"/>
  <c r="LTQ1" i="10" s="1"/>
  <c r="LTI1" i="2"/>
  <c r="LTI1" i="10" s="1"/>
  <c r="LTA1" i="2"/>
  <c r="LTA1" i="10" s="1"/>
  <c r="LSS1" i="2"/>
  <c r="LSS1" i="10" s="1"/>
  <c r="LSK1" i="2"/>
  <c r="LSK1" i="10" s="1"/>
  <c r="LSC1" i="2"/>
  <c r="LSC1" i="10" s="1"/>
  <c r="LRU1" i="2"/>
  <c r="LRU1" i="10" s="1"/>
  <c r="LRM1" i="2"/>
  <c r="LRM1" i="10" s="1"/>
  <c r="LRE1" i="2"/>
  <c r="LRE1" i="10" s="1"/>
  <c r="LQW1" i="2"/>
  <c r="LQW1" i="10" s="1"/>
  <c r="LQO1" i="2"/>
  <c r="LQO1" i="10" s="1"/>
  <c r="LQG1" i="2"/>
  <c r="LQG1" i="10" s="1"/>
  <c r="LPY1" i="2"/>
  <c r="LPY1" i="10" s="1"/>
  <c r="LPQ1" i="2"/>
  <c r="LPQ1" i="10" s="1"/>
  <c r="LPI1" i="2"/>
  <c r="LPI1" i="10" s="1"/>
  <c r="LPA1" i="2"/>
  <c r="LPA1" i="10" s="1"/>
  <c r="LOS1" i="2"/>
  <c r="LOS1" i="10" s="1"/>
  <c r="LOK1" i="2"/>
  <c r="LOK1" i="10" s="1"/>
  <c r="LOC1" i="2"/>
  <c r="LOC1" i="10" s="1"/>
  <c r="LNU1" i="2"/>
  <c r="LNU1" i="10" s="1"/>
  <c r="LNM1" i="2"/>
  <c r="LNM1" i="10" s="1"/>
  <c r="LNE1" i="2"/>
  <c r="LNE1" i="10" s="1"/>
  <c r="LMW1" i="2"/>
  <c r="LMW1" i="10" s="1"/>
  <c r="LMO1" i="2"/>
  <c r="LMO1" i="10" s="1"/>
  <c r="LMG1" i="2"/>
  <c r="LMG1" i="10" s="1"/>
  <c r="LLY1" i="2"/>
  <c r="LLY1" i="10" s="1"/>
  <c r="LLQ1" i="2"/>
  <c r="LLQ1" i="10" s="1"/>
  <c r="LLI1" i="2"/>
  <c r="LLI1" i="10" s="1"/>
  <c r="LLA1" i="2"/>
  <c r="LLA1" i="10" s="1"/>
  <c r="LKS1" i="2"/>
  <c r="LKS1" i="10" s="1"/>
  <c r="LKK1" i="2"/>
  <c r="LKK1" i="10" s="1"/>
  <c r="LKC1" i="2"/>
  <c r="LKC1" i="10" s="1"/>
  <c r="LJU1" i="2"/>
  <c r="LJU1" i="10" s="1"/>
  <c r="LJM1" i="2"/>
  <c r="LJM1" i="10" s="1"/>
  <c r="LJE1" i="2"/>
  <c r="LJE1" i="10" s="1"/>
  <c r="LIW1" i="2"/>
  <c r="LIW1" i="10" s="1"/>
  <c r="LIO1" i="2"/>
  <c r="LIO1" i="10" s="1"/>
  <c r="LIG1" i="2"/>
  <c r="LIG1" i="10" s="1"/>
  <c r="LHY1" i="2"/>
  <c r="LHY1" i="10" s="1"/>
  <c r="LHQ1" i="2"/>
  <c r="LHQ1" i="10" s="1"/>
  <c r="LHI1" i="2"/>
  <c r="LHI1" i="10" s="1"/>
  <c r="LHA1" i="2"/>
  <c r="LHA1" i="10" s="1"/>
  <c r="LGS1" i="2"/>
  <c r="LGS1" i="10" s="1"/>
  <c r="LGK1" i="2"/>
  <c r="LGK1" i="10" s="1"/>
  <c r="LGC1" i="2"/>
  <c r="LGC1" i="10" s="1"/>
  <c r="LFU1" i="2"/>
  <c r="LFU1" i="10" s="1"/>
  <c r="LFM1" i="2"/>
  <c r="LFM1" i="10" s="1"/>
  <c r="LEY1" i="2"/>
  <c r="LEY1" i="10" s="1"/>
  <c r="LDS1" i="2"/>
  <c r="LDS1" i="10" s="1"/>
  <c r="LCM1" i="2"/>
  <c r="LCM1" i="10" s="1"/>
  <c r="LBG1" i="2"/>
  <c r="LBG1" i="10" s="1"/>
  <c r="LAA1" i="2"/>
  <c r="LAA1" i="10" s="1"/>
  <c r="KYU1" i="2"/>
  <c r="KYU1" i="10" s="1"/>
  <c r="KXO1" i="2"/>
  <c r="KXO1" i="10" s="1"/>
  <c r="KWI1" i="2"/>
  <c r="KWI1" i="10" s="1"/>
  <c r="KVC1" i="2"/>
  <c r="KVC1" i="10" s="1"/>
  <c r="KTW1" i="2"/>
  <c r="KTW1" i="10" s="1"/>
  <c r="KSQ1" i="2"/>
  <c r="KSQ1" i="10" s="1"/>
  <c r="KRK1" i="2"/>
  <c r="KRK1" i="10" s="1"/>
  <c r="KQE1" i="2"/>
  <c r="KQE1" i="10" s="1"/>
  <c r="KOY1" i="2"/>
  <c r="KOY1" i="10" s="1"/>
  <c r="KNS1" i="2"/>
  <c r="KNS1" i="10" s="1"/>
  <c r="KMM1" i="2"/>
  <c r="KMM1" i="10" s="1"/>
  <c r="KKC1" i="2"/>
  <c r="KKC1" i="10" s="1"/>
  <c r="KFE1" i="2"/>
  <c r="KFE1" i="10" s="1"/>
  <c r="KAG1" i="2"/>
  <c r="KAG1" i="10" s="1"/>
  <c r="JHA1" i="2"/>
  <c r="JHA1" i="10" s="1"/>
  <c r="LFB1" i="2"/>
  <c r="LFB1" i="10" s="1"/>
  <c r="LET1" i="2"/>
  <c r="LET1" i="10" s="1"/>
  <c r="LEL1" i="2"/>
  <c r="LEL1" i="10" s="1"/>
  <c r="LED1" i="2"/>
  <c r="LED1" i="10" s="1"/>
  <c r="LDV1" i="2"/>
  <c r="LDV1" i="10" s="1"/>
  <c r="LDN1" i="2"/>
  <c r="LDN1" i="10" s="1"/>
  <c r="LDF1" i="2"/>
  <c r="LDF1" i="10" s="1"/>
  <c r="LCX1" i="2"/>
  <c r="LCX1" i="10" s="1"/>
  <c r="LCP1" i="2"/>
  <c r="LCP1" i="10" s="1"/>
  <c r="LCH1" i="2"/>
  <c r="LCH1" i="10" s="1"/>
  <c r="LBZ1" i="2"/>
  <c r="LBZ1" i="10" s="1"/>
  <c r="LBR1" i="2"/>
  <c r="LBR1" i="10" s="1"/>
  <c r="LBJ1" i="2"/>
  <c r="LBJ1" i="10" s="1"/>
  <c r="LBB1" i="2"/>
  <c r="LBB1" i="10" s="1"/>
  <c r="LAT1" i="2"/>
  <c r="LAT1" i="10" s="1"/>
  <c r="LAL1" i="2"/>
  <c r="LAL1" i="10" s="1"/>
  <c r="LAD1" i="2"/>
  <c r="LAD1" i="10" s="1"/>
  <c r="KZV1" i="2"/>
  <c r="KZV1" i="10" s="1"/>
  <c r="KZN1" i="2"/>
  <c r="KZN1" i="10" s="1"/>
  <c r="KZF1" i="2"/>
  <c r="KZF1" i="10" s="1"/>
  <c r="KYX1" i="2"/>
  <c r="KYX1" i="10" s="1"/>
  <c r="KYP1" i="2"/>
  <c r="KYP1" i="10" s="1"/>
  <c r="KYH1" i="2"/>
  <c r="KYH1" i="10" s="1"/>
  <c r="KXZ1" i="2"/>
  <c r="KXZ1" i="10" s="1"/>
  <c r="KXR1" i="2"/>
  <c r="KXR1" i="10" s="1"/>
  <c r="KXJ1" i="2"/>
  <c r="KXJ1" i="10" s="1"/>
  <c r="KXB1" i="2"/>
  <c r="KXB1" i="10" s="1"/>
  <c r="KWT1" i="2"/>
  <c r="KWT1" i="10" s="1"/>
  <c r="KWL1" i="2"/>
  <c r="KWL1" i="10" s="1"/>
  <c r="KWD1" i="2"/>
  <c r="KWD1" i="10" s="1"/>
  <c r="KVV1" i="2"/>
  <c r="KVV1" i="10" s="1"/>
  <c r="KVN1" i="2"/>
  <c r="KVN1" i="10" s="1"/>
  <c r="KVF1" i="2"/>
  <c r="KVF1" i="10" s="1"/>
  <c r="KUX1" i="2"/>
  <c r="KUX1" i="10" s="1"/>
  <c r="KUP1" i="2"/>
  <c r="KUP1" i="10" s="1"/>
  <c r="KUH1" i="2"/>
  <c r="KUH1" i="10" s="1"/>
  <c r="KTZ1" i="2"/>
  <c r="KTZ1" i="10" s="1"/>
  <c r="KTR1" i="2"/>
  <c r="KTR1" i="10" s="1"/>
  <c r="KTJ1" i="2"/>
  <c r="KTJ1" i="10" s="1"/>
  <c r="KTB1" i="2"/>
  <c r="KTB1" i="10" s="1"/>
  <c r="KST1" i="2"/>
  <c r="KST1" i="10" s="1"/>
  <c r="KSL1" i="2"/>
  <c r="KSL1" i="10" s="1"/>
  <c r="KSD1" i="2"/>
  <c r="KSD1" i="10" s="1"/>
  <c r="KRV1" i="2"/>
  <c r="KRV1" i="10" s="1"/>
  <c r="KRN1" i="2"/>
  <c r="KRN1" i="10" s="1"/>
  <c r="KRF1" i="2"/>
  <c r="KRF1" i="10" s="1"/>
  <c r="KQX1" i="2"/>
  <c r="KQX1" i="10" s="1"/>
  <c r="KQP1" i="2"/>
  <c r="KQP1" i="10" s="1"/>
  <c r="KQH1" i="2"/>
  <c r="KQH1" i="10" s="1"/>
  <c r="KPZ1" i="2"/>
  <c r="KPZ1" i="10" s="1"/>
  <c r="KPR1" i="2"/>
  <c r="KPR1" i="10" s="1"/>
  <c r="KPJ1" i="2"/>
  <c r="KPJ1" i="10" s="1"/>
  <c r="KPB1" i="2"/>
  <c r="KPB1" i="10" s="1"/>
  <c r="KOT1" i="2"/>
  <c r="KOT1" i="10" s="1"/>
  <c r="KOL1" i="2"/>
  <c r="KOL1" i="10" s="1"/>
  <c r="KOD1" i="2"/>
  <c r="KOD1" i="10" s="1"/>
  <c r="KNV1" i="2"/>
  <c r="KNV1" i="10" s="1"/>
  <c r="KNN1" i="2"/>
  <c r="KNN1" i="10" s="1"/>
  <c r="KNF1" i="2"/>
  <c r="KNF1" i="10" s="1"/>
  <c r="KMX1" i="2"/>
  <c r="KMX1" i="10" s="1"/>
  <c r="KMP1" i="2"/>
  <c r="KMP1" i="10" s="1"/>
  <c r="KMH1" i="2"/>
  <c r="KMH1" i="10" s="1"/>
  <c r="KLZ1" i="2"/>
  <c r="KLZ1" i="10" s="1"/>
  <c r="KLR1" i="2"/>
  <c r="KLR1" i="10" s="1"/>
  <c r="KKN1" i="2"/>
  <c r="KKN1" i="10" s="1"/>
  <c r="KJH1" i="2"/>
  <c r="KJH1" i="10" s="1"/>
  <c r="KIB1" i="2"/>
  <c r="KIB1" i="10" s="1"/>
  <c r="KGV1" i="2"/>
  <c r="KGV1" i="10" s="1"/>
  <c r="KFP1" i="2"/>
  <c r="KFP1" i="10" s="1"/>
  <c r="KEJ1" i="2"/>
  <c r="KEJ1" i="10" s="1"/>
  <c r="KDD1" i="2"/>
  <c r="KDD1" i="10" s="1"/>
  <c r="KBX1" i="2"/>
  <c r="KBX1" i="10" s="1"/>
  <c r="KAR1" i="2"/>
  <c r="KAR1" i="10" s="1"/>
  <c r="JZL1" i="2"/>
  <c r="JZL1" i="10" s="1"/>
  <c r="JYF1" i="2"/>
  <c r="JYF1" i="10" s="1"/>
  <c r="JWZ1" i="2"/>
  <c r="JWZ1" i="10" s="1"/>
  <c r="JUR1" i="2"/>
  <c r="JUR1" i="10" s="1"/>
  <c r="JSA1" i="2"/>
  <c r="JSA1" i="10" s="1"/>
  <c r="JPB1" i="2"/>
  <c r="JPB1" i="10" s="1"/>
  <c r="JLW1" i="2"/>
  <c r="JLW1" i="10" s="1"/>
  <c r="JIP1" i="2"/>
  <c r="JIP1" i="10" s="1"/>
  <c r="JEF1" i="2"/>
  <c r="JEF1" i="10" s="1"/>
  <c r="IZL1" i="2"/>
  <c r="IZL1" i="10" s="1"/>
  <c r="IPI1" i="2"/>
  <c r="IPI1" i="10" s="1"/>
  <c r="HMQ1" i="2"/>
  <c r="HMQ1" i="10" s="1"/>
  <c r="LFA1" i="2"/>
  <c r="LFA1" i="10" s="1"/>
  <c r="LES1" i="2"/>
  <c r="LES1" i="10" s="1"/>
  <c r="LEK1" i="2"/>
  <c r="LEK1" i="10" s="1"/>
  <c r="LEC1" i="2"/>
  <c r="LEC1" i="10" s="1"/>
  <c r="LDU1" i="2"/>
  <c r="LDU1" i="10" s="1"/>
  <c r="LDM1" i="2"/>
  <c r="LDM1" i="10" s="1"/>
  <c r="LDE1" i="2"/>
  <c r="LDE1" i="10" s="1"/>
  <c r="LCW1" i="2"/>
  <c r="LCW1" i="10" s="1"/>
  <c r="LCO1" i="2"/>
  <c r="LCO1" i="10" s="1"/>
  <c r="LCG1" i="2"/>
  <c r="LCG1" i="10" s="1"/>
  <c r="LBY1" i="2"/>
  <c r="LBY1" i="10" s="1"/>
  <c r="LBQ1" i="2"/>
  <c r="LBQ1" i="10" s="1"/>
  <c r="LBI1" i="2"/>
  <c r="LBI1" i="10" s="1"/>
  <c r="LBA1" i="2"/>
  <c r="LBA1" i="10" s="1"/>
  <c r="LAS1" i="2"/>
  <c r="LAS1" i="10" s="1"/>
  <c r="LAK1" i="2"/>
  <c r="LAK1" i="10" s="1"/>
  <c r="LAC1" i="2"/>
  <c r="LAC1" i="10" s="1"/>
  <c r="KZU1" i="2"/>
  <c r="KZU1" i="10" s="1"/>
  <c r="KZM1" i="2"/>
  <c r="KZM1" i="10" s="1"/>
  <c r="KZE1" i="2"/>
  <c r="KZE1" i="10" s="1"/>
  <c r="KYW1" i="2"/>
  <c r="KYW1" i="10" s="1"/>
  <c r="KYO1" i="2"/>
  <c r="KYO1" i="10" s="1"/>
  <c r="KYG1" i="2"/>
  <c r="KYG1" i="10" s="1"/>
  <c r="KXY1" i="2"/>
  <c r="KXY1" i="10" s="1"/>
  <c r="KXQ1" i="2"/>
  <c r="KXQ1" i="10" s="1"/>
  <c r="KXI1" i="2"/>
  <c r="KXI1" i="10" s="1"/>
  <c r="KXA1" i="2"/>
  <c r="KXA1" i="10" s="1"/>
  <c r="KWS1" i="2"/>
  <c r="KWS1" i="10" s="1"/>
  <c r="KWK1" i="2"/>
  <c r="KWK1" i="10" s="1"/>
  <c r="KWC1" i="2"/>
  <c r="KWC1" i="10" s="1"/>
  <c r="KVU1" i="2"/>
  <c r="KVU1" i="10" s="1"/>
  <c r="KVM1" i="2"/>
  <c r="KVM1" i="10" s="1"/>
  <c r="KVE1" i="2"/>
  <c r="KVE1" i="10" s="1"/>
  <c r="KUW1" i="2"/>
  <c r="KUW1" i="10" s="1"/>
  <c r="KUO1" i="2"/>
  <c r="KUO1" i="10" s="1"/>
  <c r="KUG1" i="2"/>
  <c r="KUG1" i="10" s="1"/>
  <c r="KTY1" i="2"/>
  <c r="KTY1" i="10" s="1"/>
  <c r="KTQ1" i="2"/>
  <c r="KTQ1" i="10" s="1"/>
  <c r="KTI1" i="2"/>
  <c r="KTI1" i="10" s="1"/>
  <c r="KTA1" i="2"/>
  <c r="KTA1" i="10" s="1"/>
  <c r="KSS1" i="2"/>
  <c r="KSS1" i="10" s="1"/>
  <c r="KSK1" i="2"/>
  <c r="KSK1" i="10" s="1"/>
  <c r="KSC1" i="2"/>
  <c r="KSC1" i="10" s="1"/>
  <c r="KRU1" i="2"/>
  <c r="KRU1" i="10" s="1"/>
  <c r="KRM1" i="2"/>
  <c r="KRM1" i="10" s="1"/>
  <c r="KRE1" i="2"/>
  <c r="KRE1" i="10" s="1"/>
  <c r="KQW1" i="2"/>
  <c r="KQW1" i="10" s="1"/>
  <c r="KQO1" i="2"/>
  <c r="KQO1" i="10" s="1"/>
  <c r="KQG1" i="2"/>
  <c r="KQG1" i="10" s="1"/>
  <c r="KPY1" i="2"/>
  <c r="KPY1" i="10" s="1"/>
  <c r="KPQ1" i="2"/>
  <c r="KPQ1" i="10" s="1"/>
  <c r="KPI1" i="2"/>
  <c r="KPI1" i="10" s="1"/>
  <c r="KPA1" i="2"/>
  <c r="KPA1" i="10" s="1"/>
  <c r="KOS1" i="2"/>
  <c r="KOS1" i="10" s="1"/>
  <c r="KOK1" i="2"/>
  <c r="KOK1" i="10" s="1"/>
  <c r="KOC1" i="2"/>
  <c r="KOC1" i="10" s="1"/>
  <c r="KNU1" i="2"/>
  <c r="KNU1" i="10" s="1"/>
  <c r="KNM1" i="2"/>
  <c r="KNM1" i="10" s="1"/>
  <c r="KNE1" i="2"/>
  <c r="KNE1" i="10" s="1"/>
  <c r="KMW1" i="2"/>
  <c r="KMW1" i="10" s="1"/>
  <c r="KMO1" i="2"/>
  <c r="KMO1" i="10" s="1"/>
  <c r="KMG1" i="2"/>
  <c r="KMG1" i="10" s="1"/>
  <c r="KLY1" i="2"/>
  <c r="KLY1" i="10" s="1"/>
  <c r="KLQ1" i="2"/>
  <c r="KLQ1" i="10" s="1"/>
  <c r="KKK1" i="2"/>
  <c r="KKK1" i="10" s="1"/>
  <c r="KJE1" i="2"/>
  <c r="KJE1" i="10" s="1"/>
  <c r="KHY1" i="2"/>
  <c r="KHY1" i="10" s="1"/>
  <c r="KGS1" i="2"/>
  <c r="KGS1" i="10" s="1"/>
  <c r="KFM1" i="2"/>
  <c r="KFM1" i="10" s="1"/>
  <c r="KEG1" i="2"/>
  <c r="KEG1" i="10" s="1"/>
  <c r="KDA1" i="2"/>
  <c r="KDA1" i="10" s="1"/>
  <c r="KBU1" i="2"/>
  <c r="KBU1" i="10" s="1"/>
  <c r="KAO1" i="2"/>
  <c r="KAO1" i="10" s="1"/>
  <c r="JZI1" i="2"/>
  <c r="JZI1" i="10" s="1"/>
  <c r="JYC1" i="2"/>
  <c r="JYC1" i="10" s="1"/>
  <c r="JWW1" i="2"/>
  <c r="JWW1" i="10" s="1"/>
  <c r="JUO1" i="2"/>
  <c r="JUO1" i="10" s="1"/>
  <c r="JRX1" i="2"/>
  <c r="JRX1" i="10" s="1"/>
  <c r="JOY1" i="2"/>
  <c r="JOY1" i="10" s="1"/>
  <c r="JLT1" i="2"/>
  <c r="JLT1" i="10" s="1"/>
  <c r="JIF1" i="2"/>
  <c r="JIF1" i="10" s="1"/>
  <c r="JDV1" i="2"/>
  <c r="JDV1" i="10" s="1"/>
  <c r="IYS1" i="2"/>
  <c r="IYS1" i="10" s="1"/>
  <c r="INV1" i="2"/>
  <c r="INV1" i="10" s="1"/>
  <c r="HHY1" i="2"/>
  <c r="HHY1" i="10" s="1"/>
  <c r="LEZ1" i="2"/>
  <c r="LEZ1" i="10" s="1"/>
  <c r="LER1" i="2"/>
  <c r="LER1" i="10" s="1"/>
  <c r="LEJ1" i="2"/>
  <c r="LEJ1" i="10" s="1"/>
  <c r="LEB1" i="2"/>
  <c r="LEB1" i="10" s="1"/>
  <c r="LDT1" i="2"/>
  <c r="LDT1" i="10" s="1"/>
  <c r="LDL1" i="2"/>
  <c r="LDL1" i="10" s="1"/>
  <c r="LDD1" i="2"/>
  <c r="LDD1" i="10" s="1"/>
  <c r="LCV1" i="2"/>
  <c r="LCV1" i="10" s="1"/>
  <c r="LCN1" i="2"/>
  <c r="LCN1" i="10" s="1"/>
  <c r="LCF1" i="2"/>
  <c r="LCF1" i="10" s="1"/>
  <c r="LBX1" i="2"/>
  <c r="LBX1" i="10" s="1"/>
  <c r="LBP1" i="2"/>
  <c r="LBP1" i="10" s="1"/>
  <c r="LBH1" i="2"/>
  <c r="LBH1" i="10" s="1"/>
  <c r="LAZ1" i="2"/>
  <c r="LAZ1" i="10" s="1"/>
  <c r="LAR1" i="2"/>
  <c r="LAR1" i="10" s="1"/>
  <c r="LAJ1" i="2"/>
  <c r="LAJ1" i="10" s="1"/>
  <c r="LAB1" i="2"/>
  <c r="LAB1" i="10" s="1"/>
  <c r="KZT1" i="2"/>
  <c r="KZT1" i="10" s="1"/>
  <c r="KZL1" i="2"/>
  <c r="KZL1" i="10" s="1"/>
  <c r="KZD1" i="2"/>
  <c r="KZD1" i="10" s="1"/>
  <c r="KYV1" i="2"/>
  <c r="KYV1" i="10" s="1"/>
  <c r="KYN1" i="2"/>
  <c r="KYN1" i="10" s="1"/>
  <c r="KYF1" i="2"/>
  <c r="KYF1" i="10" s="1"/>
  <c r="KXX1" i="2"/>
  <c r="KXX1" i="10" s="1"/>
  <c r="KXP1" i="2"/>
  <c r="KXP1" i="10" s="1"/>
  <c r="KXH1" i="2"/>
  <c r="KXH1" i="10" s="1"/>
  <c r="KWZ1" i="2"/>
  <c r="KWZ1" i="10" s="1"/>
  <c r="KWR1" i="2"/>
  <c r="KWR1" i="10" s="1"/>
  <c r="KWJ1" i="2"/>
  <c r="KWJ1" i="10" s="1"/>
  <c r="KWB1" i="2"/>
  <c r="KWB1" i="10" s="1"/>
  <c r="KVT1" i="2"/>
  <c r="KVT1" i="10" s="1"/>
  <c r="KVL1" i="2"/>
  <c r="KVL1" i="10" s="1"/>
  <c r="KVD1" i="2"/>
  <c r="KVD1" i="10" s="1"/>
  <c r="KUV1" i="2"/>
  <c r="KUV1" i="10" s="1"/>
  <c r="KUN1" i="2"/>
  <c r="KUN1" i="10" s="1"/>
  <c r="KUF1" i="2"/>
  <c r="KUF1" i="10" s="1"/>
  <c r="KTX1" i="2"/>
  <c r="KTX1" i="10" s="1"/>
  <c r="KTP1" i="2"/>
  <c r="KTP1" i="10" s="1"/>
  <c r="KTH1" i="2"/>
  <c r="KTH1" i="10" s="1"/>
  <c r="KSZ1" i="2"/>
  <c r="KSZ1" i="10" s="1"/>
  <c r="KSR1" i="2"/>
  <c r="KSR1" i="10" s="1"/>
  <c r="KSJ1" i="2"/>
  <c r="KSJ1" i="10" s="1"/>
  <c r="KSB1" i="2"/>
  <c r="KSB1" i="10" s="1"/>
  <c r="KRT1" i="2"/>
  <c r="KRT1" i="10" s="1"/>
  <c r="KRL1" i="2"/>
  <c r="KRL1" i="10" s="1"/>
  <c r="KRD1" i="2"/>
  <c r="KRD1" i="10" s="1"/>
  <c r="KQV1" i="2"/>
  <c r="KQV1" i="10" s="1"/>
  <c r="KQN1" i="2"/>
  <c r="KQN1" i="10" s="1"/>
  <c r="KQF1" i="2"/>
  <c r="KQF1" i="10" s="1"/>
  <c r="KPX1" i="2"/>
  <c r="KPX1" i="10" s="1"/>
  <c r="KPP1" i="2"/>
  <c r="KPP1" i="10" s="1"/>
  <c r="KPH1" i="2"/>
  <c r="KPH1" i="10" s="1"/>
  <c r="KOZ1" i="2"/>
  <c r="KOZ1" i="10" s="1"/>
  <c r="KOR1" i="2"/>
  <c r="KOR1" i="10" s="1"/>
  <c r="KOJ1" i="2"/>
  <c r="KOJ1" i="10" s="1"/>
  <c r="KOB1" i="2"/>
  <c r="KOB1" i="10" s="1"/>
  <c r="KNT1" i="2"/>
  <c r="KNT1" i="10" s="1"/>
  <c r="KNL1" i="2"/>
  <c r="KNL1" i="10" s="1"/>
  <c r="KND1" i="2"/>
  <c r="KND1" i="10" s="1"/>
  <c r="KMV1" i="2"/>
  <c r="KMV1" i="10" s="1"/>
  <c r="KMN1" i="2"/>
  <c r="KMN1" i="10" s="1"/>
  <c r="KMF1" i="2"/>
  <c r="KMF1" i="10" s="1"/>
  <c r="KLX1" i="2"/>
  <c r="KLX1" i="10" s="1"/>
  <c r="KLL1" i="2"/>
  <c r="KLL1" i="10" s="1"/>
  <c r="KKF1" i="2"/>
  <c r="KKF1" i="10" s="1"/>
  <c r="KIZ1" i="2"/>
  <c r="KIZ1" i="10" s="1"/>
  <c r="KHT1" i="2"/>
  <c r="KHT1" i="10" s="1"/>
  <c r="KGN1" i="2"/>
  <c r="KGN1" i="10" s="1"/>
  <c r="KFH1" i="2"/>
  <c r="KFH1" i="10" s="1"/>
  <c r="KEB1" i="2"/>
  <c r="KEB1" i="10" s="1"/>
  <c r="KCV1" i="2"/>
  <c r="KCV1" i="10" s="1"/>
  <c r="KBP1" i="2"/>
  <c r="KBP1" i="10" s="1"/>
  <c r="KAJ1" i="2"/>
  <c r="KAJ1" i="10" s="1"/>
  <c r="JZD1" i="2"/>
  <c r="JZD1" i="10" s="1"/>
  <c r="JXX1" i="2"/>
  <c r="JXX1" i="10" s="1"/>
  <c r="JWN1" i="2"/>
  <c r="JWN1" i="10" s="1"/>
  <c r="JUB1" i="2"/>
  <c r="JUB1" i="10" s="1"/>
  <c r="JRI1" i="2"/>
  <c r="JRI1" i="10" s="1"/>
  <c r="JOH1" i="2"/>
  <c r="JOH1" i="10" s="1"/>
  <c r="JLB1" i="2"/>
  <c r="JLB1" i="10" s="1"/>
  <c r="JHM1" i="2"/>
  <c r="JHM1" i="10" s="1"/>
  <c r="JDI1" i="2"/>
  <c r="JDI1" i="10" s="1"/>
  <c r="IXB1" i="2"/>
  <c r="IXB1" i="10" s="1"/>
  <c r="ILE1" i="2"/>
  <c r="ILE1" i="10" s="1"/>
  <c r="GZL1" i="2"/>
  <c r="GZL1" i="10" s="1"/>
  <c r="LFF1" i="2"/>
  <c r="LFF1" i="10" s="1"/>
  <c r="LEX1" i="2"/>
  <c r="LEX1" i="10" s="1"/>
  <c r="LEP1" i="2"/>
  <c r="LEP1" i="10" s="1"/>
  <c r="LEH1" i="2"/>
  <c r="LEH1" i="10" s="1"/>
  <c r="LDZ1" i="2"/>
  <c r="LDZ1" i="10" s="1"/>
  <c r="LDR1" i="2"/>
  <c r="LDR1" i="10" s="1"/>
  <c r="LDJ1" i="2"/>
  <c r="LDJ1" i="10" s="1"/>
  <c r="LDB1" i="2"/>
  <c r="LDB1" i="10" s="1"/>
  <c r="LCT1" i="2"/>
  <c r="LCT1" i="10" s="1"/>
  <c r="LCL1" i="2"/>
  <c r="LCL1" i="10" s="1"/>
  <c r="LCD1" i="2"/>
  <c r="LCD1" i="10" s="1"/>
  <c r="LBV1" i="2"/>
  <c r="LBV1" i="10" s="1"/>
  <c r="LBN1" i="2"/>
  <c r="LBN1" i="10" s="1"/>
  <c r="LBF1" i="2"/>
  <c r="LBF1" i="10" s="1"/>
  <c r="LAX1" i="2"/>
  <c r="LAX1" i="10" s="1"/>
  <c r="LAP1" i="2"/>
  <c r="LAP1" i="10" s="1"/>
  <c r="LAH1" i="2"/>
  <c r="LAH1" i="10" s="1"/>
  <c r="KZZ1" i="2"/>
  <c r="KZZ1" i="10" s="1"/>
  <c r="KZR1" i="2"/>
  <c r="KZR1" i="10" s="1"/>
  <c r="KZJ1" i="2"/>
  <c r="KZJ1" i="10" s="1"/>
  <c r="KZB1" i="2"/>
  <c r="KZB1" i="10" s="1"/>
  <c r="KYT1" i="2"/>
  <c r="KYT1" i="10" s="1"/>
  <c r="KYL1" i="2"/>
  <c r="KYL1" i="10" s="1"/>
  <c r="KYD1" i="2"/>
  <c r="KYD1" i="10" s="1"/>
  <c r="KXV1" i="2"/>
  <c r="KXV1" i="10" s="1"/>
  <c r="KXN1" i="2"/>
  <c r="KXN1" i="10" s="1"/>
  <c r="KXF1" i="2"/>
  <c r="KXF1" i="10" s="1"/>
  <c r="KWX1" i="2"/>
  <c r="KWX1" i="10" s="1"/>
  <c r="KWP1" i="2"/>
  <c r="KWP1" i="10" s="1"/>
  <c r="KWH1" i="2"/>
  <c r="KWH1" i="10" s="1"/>
  <c r="KVZ1" i="2"/>
  <c r="KVZ1" i="10" s="1"/>
  <c r="KVR1" i="2"/>
  <c r="KVR1" i="10" s="1"/>
  <c r="KVJ1" i="2"/>
  <c r="KVJ1" i="10" s="1"/>
  <c r="KVB1" i="2"/>
  <c r="KVB1" i="10" s="1"/>
  <c r="KUT1" i="2"/>
  <c r="KUT1" i="10" s="1"/>
  <c r="KUL1" i="2"/>
  <c r="KUL1" i="10" s="1"/>
  <c r="KUD1" i="2"/>
  <c r="KUD1" i="10" s="1"/>
  <c r="KTV1" i="2"/>
  <c r="KTV1" i="10" s="1"/>
  <c r="KTN1" i="2"/>
  <c r="KTN1" i="10" s="1"/>
  <c r="KTF1" i="2"/>
  <c r="KTF1" i="10" s="1"/>
  <c r="KSX1" i="2"/>
  <c r="KSX1" i="10" s="1"/>
  <c r="KSP1" i="2"/>
  <c r="KSP1" i="10" s="1"/>
  <c r="KSH1" i="2"/>
  <c r="KSH1" i="10" s="1"/>
  <c r="KRZ1" i="2"/>
  <c r="KRZ1" i="10" s="1"/>
  <c r="KRR1" i="2"/>
  <c r="KRR1" i="10" s="1"/>
  <c r="KRJ1" i="2"/>
  <c r="KRJ1" i="10" s="1"/>
  <c r="KRB1" i="2"/>
  <c r="KRB1" i="10" s="1"/>
  <c r="KQT1" i="2"/>
  <c r="KQT1" i="10" s="1"/>
  <c r="KQL1" i="2"/>
  <c r="KQL1" i="10" s="1"/>
  <c r="KQD1" i="2"/>
  <c r="KQD1" i="10" s="1"/>
  <c r="KPV1" i="2"/>
  <c r="KPV1" i="10" s="1"/>
  <c r="KPN1" i="2"/>
  <c r="KPN1" i="10" s="1"/>
  <c r="KPF1" i="2"/>
  <c r="KPF1" i="10" s="1"/>
  <c r="KOX1" i="2"/>
  <c r="KOX1" i="10" s="1"/>
  <c r="KOP1" i="2"/>
  <c r="KOP1" i="10" s="1"/>
  <c r="KOH1" i="2"/>
  <c r="KOH1" i="10" s="1"/>
  <c r="KNZ1" i="2"/>
  <c r="KNZ1" i="10" s="1"/>
  <c r="KNR1" i="2"/>
  <c r="KNR1" i="10" s="1"/>
  <c r="KNJ1" i="2"/>
  <c r="KNJ1" i="10" s="1"/>
  <c r="KNB1" i="2"/>
  <c r="KNB1" i="10" s="1"/>
  <c r="KMT1" i="2"/>
  <c r="KMT1" i="10" s="1"/>
  <c r="KML1" i="2"/>
  <c r="KML1" i="10" s="1"/>
  <c r="KMD1" i="2"/>
  <c r="KMD1" i="10" s="1"/>
  <c r="KLV1" i="2"/>
  <c r="KLV1" i="10" s="1"/>
  <c r="KLD1" i="2"/>
  <c r="KLD1" i="10" s="1"/>
  <c r="KJX1" i="2"/>
  <c r="KJX1" i="10" s="1"/>
  <c r="KIR1" i="2"/>
  <c r="KIR1" i="10" s="1"/>
  <c r="KHL1" i="2"/>
  <c r="KHL1" i="10" s="1"/>
  <c r="KGF1" i="2"/>
  <c r="KGF1" i="10" s="1"/>
  <c r="KEZ1" i="2"/>
  <c r="KEZ1" i="10" s="1"/>
  <c r="KDT1" i="2"/>
  <c r="KDT1" i="10" s="1"/>
  <c r="KCN1" i="2"/>
  <c r="KCN1" i="10" s="1"/>
  <c r="KBH1" i="2"/>
  <c r="KBH1" i="10" s="1"/>
  <c r="KAB1" i="2"/>
  <c r="KAB1" i="10" s="1"/>
  <c r="JYV1" i="2"/>
  <c r="JYV1" i="10" s="1"/>
  <c r="JXP1" i="2"/>
  <c r="JXP1" i="10" s="1"/>
  <c r="JVX1" i="2"/>
  <c r="JVX1" i="10" s="1"/>
  <c r="JTL1" i="2"/>
  <c r="JTL1" i="10" s="1"/>
  <c r="JQQ1" i="2"/>
  <c r="JQQ1" i="10" s="1"/>
  <c r="JNM1" i="2"/>
  <c r="JNM1" i="10" s="1"/>
  <c r="JKH1" i="2"/>
  <c r="JKH1" i="10" s="1"/>
  <c r="JGO1" i="2"/>
  <c r="JGO1" i="10" s="1"/>
  <c r="JCF1" i="2"/>
  <c r="JCF1" i="10" s="1"/>
  <c r="IUT1" i="2"/>
  <c r="IUT1" i="10" s="1"/>
  <c r="IGV1" i="2"/>
  <c r="IGV1" i="10" s="1"/>
  <c r="LFE1" i="2"/>
  <c r="LFE1" i="10" s="1"/>
  <c r="LEW1" i="2"/>
  <c r="LEW1" i="10" s="1"/>
  <c r="LEO1" i="2"/>
  <c r="LEO1" i="10" s="1"/>
  <c r="LEG1" i="2"/>
  <c r="LEG1" i="10" s="1"/>
  <c r="LDY1" i="2"/>
  <c r="LDY1" i="10" s="1"/>
  <c r="LDQ1" i="2"/>
  <c r="LDQ1" i="10" s="1"/>
  <c r="LDI1" i="2"/>
  <c r="LDI1" i="10" s="1"/>
  <c r="LDA1" i="2"/>
  <c r="LDA1" i="10" s="1"/>
  <c r="LCS1" i="2"/>
  <c r="LCS1" i="10" s="1"/>
  <c r="LCK1" i="2"/>
  <c r="LCK1" i="10" s="1"/>
  <c r="LCC1" i="2"/>
  <c r="LCC1" i="10" s="1"/>
  <c r="LBU1" i="2"/>
  <c r="LBU1" i="10" s="1"/>
  <c r="LBM1" i="2"/>
  <c r="LBM1" i="10" s="1"/>
  <c r="LBE1" i="2"/>
  <c r="LBE1" i="10" s="1"/>
  <c r="LAW1" i="2"/>
  <c r="LAW1" i="10" s="1"/>
  <c r="LAO1" i="2"/>
  <c r="LAO1" i="10" s="1"/>
  <c r="LAG1" i="2"/>
  <c r="LAG1" i="10" s="1"/>
  <c r="KZY1" i="2"/>
  <c r="KZY1" i="10" s="1"/>
  <c r="KZQ1" i="2"/>
  <c r="KZQ1" i="10" s="1"/>
  <c r="KZI1" i="2"/>
  <c r="KZI1" i="10" s="1"/>
  <c r="KZA1" i="2"/>
  <c r="KZA1" i="10" s="1"/>
  <c r="KYS1" i="2"/>
  <c r="KYS1" i="10" s="1"/>
  <c r="KYK1" i="2"/>
  <c r="KYK1" i="10" s="1"/>
  <c r="KYC1" i="2"/>
  <c r="KYC1" i="10" s="1"/>
  <c r="KXU1" i="2"/>
  <c r="KXU1" i="10" s="1"/>
  <c r="KXM1" i="2"/>
  <c r="KXM1" i="10" s="1"/>
  <c r="KXE1" i="2"/>
  <c r="KXE1" i="10" s="1"/>
  <c r="KWW1" i="2"/>
  <c r="KWW1" i="10" s="1"/>
  <c r="KWO1" i="2"/>
  <c r="KWO1" i="10" s="1"/>
  <c r="KWG1" i="2"/>
  <c r="KWG1" i="10" s="1"/>
  <c r="KVY1" i="2"/>
  <c r="KVY1" i="10" s="1"/>
  <c r="KVQ1" i="2"/>
  <c r="KVQ1" i="10" s="1"/>
  <c r="KVI1" i="2"/>
  <c r="KVI1" i="10" s="1"/>
  <c r="KVA1" i="2"/>
  <c r="KVA1" i="10" s="1"/>
  <c r="KUS1" i="2"/>
  <c r="KUS1" i="10" s="1"/>
  <c r="KUK1" i="2"/>
  <c r="KUK1" i="10" s="1"/>
  <c r="KUC1" i="2"/>
  <c r="KUC1" i="10" s="1"/>
  <c r="KTU1" i="2"/>
  <c r="KTU1" i="10" s="1"/>
  <c r="KTM1" i="2"/>
  <c r="KTM1" i="10" s="1"/>
  <c r="KTE1" i="2"/>
  <c r="KTE1" i="10" s="1"/>
  <c r="KSW1" i="2"/>
  <c r="KSW1" i="10" s="1"/>
  <c r="KSO1" i="2"/>
  <c r="KSO1" i="10" s="1"/>
  <c r="KSG1" i="2"/>
  <c r="KSG1" i="10" s="1"/>
  <c r="KRY1" i="2"/>
  <c r="KRY1" i="10" s="1"/>
  <c r="KRQ1" i="2"/>
  <c r="KRQ1" i="10" s="1"/>
  <c r="KRI1" i="2"/>
  <c r="KRI1" i="10" s="1"/>
  <c r="KRA1" i="2"/>
  <c r="KRA1" i="10" s="1"/>
  <c r="KQS1" i="2"/>
  <c r="KQS1" i="10" s="1"/>
  <c r="KQK1" i="2"/>
  <c r="KQK1" i="10" s="1"/>
  <c r="KQC1" i="2"/>
  <c r="KQC1" i="10" s="1"/>
  <c r="KPU1" i="2"/>
  <c r="KPU1" i="10" s="1"/>
  <c r="KPM1" i="2"/>
  <c r="KPM1" i="10" s="1"/>
  <c r="KPE1" i="2"/>
  <c r="KPE1" i="10" s="1"/>
  <c r="KOW1" i="2"/>
  <c r="KOW1" i="10" s="1"/>
  <c r="KOO1" i="2"/>
  <c r="KOO1" i="10" s="1"/>
  <c r="KOG1" i="2"/>
  <c r="KOG1" i="10" s="1"/>
  <c r="KNY1" i="2"/>
  <c r="KNY1" i="10" s="1"/>
  <c r="KNQ1" i="2"/>
  <c r="KNQ1" i="10" s="1"/>
  <c r="KNI1" i="2"/>
  <c r="KNI1" i="10" s="1"/>
  <c r="KNA1" i="2"/>
  <c r="KNA1" i="10" s="1"/>
  <c r="KMS1" i="2"/>
  <c r="KMS1" i="10" s="1"/>
  <c r="KMK1" i="2"/>
  <c r="KMK1" i="10" s="1"/>
  <c r="KMC1" i="2"/>
  <c r="KMC1" i="10" s="1"/>
  <c r="KLU1" i="2"/>
  <c r="KLU1" i="10" s="1"/>
  <c r="KLA1" i="2"/>
  <c r="KLA1" i="10" s="1"/>
  <c r="KJU1" i="2"/>
  <c r="KJU1" i="10" s="1"/>
  <c r="KIO1" i="2"/>
  <c r="KIO1" i="10" s="1"/>
  <c r="KHI1" i="2"/>
  <c r="KHI1" i="10" s="1"/>
  <c r="KGC1" i="2"/>
  <c r="KGC1" i="10" s="1"/>
  <c r="KEW1" i="2"/>
  <c r="KEW1" i="10" s="1"/>
  <c r="KDQ1" i="2"/>
  <c r="KDQ1" i="10" s="1"/>
  <c r="KCK1" i="2"/>
  <c r="KCK1" i="10" s="1"/>
  <c r="KBE1" i="2"/>
  <c r="KBE1" i="10" s="1"/>
  <c r="JZY1" i="2"/>
  <c r="JZY1" i="10" s="1"/>
  <c r="JYS1" i="2"/>
  <c r="JYS1" i="10" s="1"/>
  <c r="JXM1" i="2"/>
  <c r="JXM1" i="10" s="1"/>
  <c r="JVU1" i="2"/>
  <c r="JVU1" i="10" s="1"/>
  <c r="JTI1" i="2"/>
  <c r="JTI1" i="10" s="1"/>
  <c r="JQM1" i="2"/>
  <c r="JQM1" i="10" s="1"/>
  <c r="JNI1" i="2"/>
  <c r="JNI1" i="10" s="1"/>
  <c r="JKC1" i="2"/>
  <c r="JKC1" i="10" s="1"/>
  <c r="JGD1" i="2"/>
  <c r="JGD1" i="10" s="1"/>
  <c r="JBT1" i="2"/>
  <c r="JBT1" i="10" s="1"/>
  <c r="ITZ1" i="2"/>
  <c r="ITZ1" i="10" s="1"/>
  <c r="IEU1" i="2"/>
  <c r="IEU1" i="10" s="1"/>
  <c r="LFD1" i="2"/>
  <c r="LFD1" i="10" s="1"/>
  <c r="LEV1" i="2"/>
  <c r="LEV1" i="10" s="1"/>
  <c r="LEN1" i="2"/>
  <c r="LEN1" i="10" s="1"/>
  <c r="LEF1" i="2"/>
  <c r="LEF1" i="10" s="1"/>
  <c r="LDX1" i="2"/>
  <c r="LDX1" i="10" s="1"/>
  <c r="LDP1" i="2"/>
  <c r="LDP1" i="10" s="1"/>
  <c r="LDH1" i="2"/>
  <c r="LDH1" i="10" s="1"/>
  <c r="LCZ1" i="2"/>
  <c r="LCZ1" i="10" s="1"/>
  <c r="LCR1" i="2"/>
  <c r="LCR1" i="10" s="1"/>
  <c r="LCJ1" i="2"/>
  <c r="LCJ1" i="10" s="1"/>
  <c r="LCB1" i="2"/>
  <c r="LCB1" i="10" s="1"/>
  <c r="LBT1" i="2"/>
  <c r="LBT1" i="10" s="1"/>
  <c r="LBL1" i="2"/>
  <c r="LBL1" i="10" s="1"/>
  <c r="LBD1" i="2"/>
  <c r="LBD1" i="10" s="1"/>
  <c r="LAV1" i="2"/>
  <c r="LAV1" i="10" s="1"/>
  <c r="LAN1" i="2"/>
  <c r="LAN1" i="10" s="1"/>
  <c r="LAF1" i="2"/>
  <c r="LAF1" i="10" s="1"/>
  <c r="KZX1" i="2"/>
  <c r="KZX1" i="10" s="1"/>
  <c r="KZP1" i="2"/>
  <c r="KZP1" i="10" s="1"/>
  <c r="KZH1" i="2"/>
  <c r="KZH1" i="10" s="1"/>
  <c r="KYZ1" i="2"/>
  <c r="KYZ1" i="10" s="1"/>
  <c r="KYR1" i="2"/>
  <c r="KYR1" i="10" s="1"/>
  <c r="KYJ1" i="2"/>
  <c r="KYJ1" i="10" s="1"/>
  <c r="KYB1" i="2"/>
  <c r="KYB1" i="10" s="1"/>
  <c r="KXT1" i="2"/>
  <c r="KXT1" i="10" s="1"/>
  <c r="KXL1" i="2"/>
  <c r="KXL1" i="10" s="1"/>
  <c r="KXD1" i="2"/>
  <c r="KXD1" i="10" s="1"/>
  <c r="KWV1" i="2"/>
  <c r="KWV1" i="10" s="1"/>
  <c r="KWN1" i="2"/>
  <c r="KWN1" i="10" s="1"/>
  <c r="KWF1" i="2"/>
  <c r="KWF1" i="10" s="1"/>
  <c r="KVX1" i="2"/>
  <c r="KVX1" i="10" s="1"/>
  <c r="KVP1" i="2"/>
  <c r="KVP1" i="10" s="1"/>
  <c r="KVH1" i="2"/>
  <c r="KVH1" i="10" s="1"/>
  <c r="KUZ1" i="2"/>
  <c r="KUZ1" i="10" s="1"/>
  <c r="KUR1" i="2"/>
  <c r="KUR1" i="10" s="1"/>
  <c r="KUJ1" i="2"/>
  <c r="KUJ1" i="10" s="1"/>
  <c r="KUB1" i="2"/>
  <c r="KUB1" i="10" s="1"/>
  <c r="KTT1" i="2"/>
  <c r="KTT1" i="10" s="1"/>
  <c r="KTL1" i="2"/>
  <c r="KTL1" i="10" s="1"/>
  <c r="KTD1" i="2"/>
  <c r="KTD1" i="10" s="1"/>
  <c r="KSV1" i="2"/>
  <c r="KSV1" i="10" s="1"/>
  <c r="KSN1" i="2"/>
  <c r="KSN1" i="10" s="1"/>
  <c r="KSF1" i="2"/>
  <c r="KSF1" i="10" s="1"/>
  <c r="KRX1" i="2"/>
  <c r="KRX1" i="10" s="1"/>
  <c r="KRP1" i="2"/>
  <c r="KRP1" i="10" s="1"/>
  <c r="KRH1" i="2"/>
  <c r="KRH1" i="10" s="1"/>
  <c r="KQZ1" i="2"/>
  <c r="KQZ1" i="10" s="1"/>
  <c r="KQR1" i="2"/>
  <c r="KQR1" i="10" s="1"/>
  <c r="KQJ1" i="2"/>
  <c r="KQJ1" i="10" s="1"/>
  <c r="KQB1" i="2"/>
  <c r="KQB1" i="10" s="1"/>
  <c r="KPT1" i="2"/>
  <c r="KPT1" i="10" s="1"/>
  <c r="KPL1" i="2"/>
  <c r="KPL1" i="10" s="1"/>
  <c r="KPD1" i="2"/>
  <c r="KPD1" i="10" s="1"/>
  <c r="KOV1" i="2"/>
  <c r="KOV1" i="10" s="1"/>
  <c r="KON1" i="2"/>
  <c r="KON1" i="10" s="1"/>
  <c r="KOF1" i="2"/>
  <c r="KOF1" i="10" s="1"/>
  <c r="KNX1" i="2"/>
  <c r="KNX1" i="10" s="1"/>
  <c r="KNP1" i="2"/>
  <c r="KNP1" i="10" s="1"/>
  <c r="KNH1" i="2"/>
  <c r="KNH1" i="10" s="1"/>
  <c r="KMZ1" i="2"/>
  <c r="KMZ1" i="10" s="1"/>
  <c r="KMR1" i="2"/>
  <c r="KMR1" i="10" s="1"/>
  <c r="KMJ1" i="2"/>
  <c r="KMJ1" i="10" s="1"/>
  <c r="KMB1" i="2"/>
  <c r="KMB1" i="10" s="1"/>
  <c r="KLT1" i="2"/>
  <c r="KLT1" i="10" s="1"/>
  <c r="KKV1" i="2"/>
  <c r="KKV1" i="10" s="1"/>
  <c r="KJP1" i="2"/>
  <c r="KJP1" i="10" s="1"/>
  <c r="KIJ1" i="2"/>
  <c r="KIJ1" i="10" s="1"/>
  <c r="KHD1" i="2"/>
  <c r="KHD1" i="10" s="1"/>
  <c r="KFX1" i="2"/>
  <c r="KFX1" i="10" s="1"/>
  <c r="KER1" i="2"/>
  <c r="KER1" i="10" s="1"/>
  <c r="KDL1" i="2"/>
  <c r="KDL1" i="10" s="1"/>
  <c r="KCF1" i="2"/>
  <c r="KCF1" i="10" s="1"/>
  <c r="KAZ1" i="2"/>
  <c r="KAZ1" i="10" s="1"/>
  <c r="JZT1" i="2"/>
  <c r="JZT1" i="10" s="1"/>
  <c r="JYN1" i="2"/>
  <c r="JYN1" i="10" s="1"/>
  <c r="JXH1" i="2"/>
  <c r="JXH1" i="10" s="1"/>
  <c r="JVH1" i="2"/>
  <c r="JVH1" i="10" s="1"/>
  <c r="JST1" i="2"/>
  <c r="JST1" i="10" s="1"/>
  <c r="JPX1" i="2"/>
  <c r="JPX1" i="10" s="1"/>
  <c r="JMR1" i="2"/>
  <c r="JMR1" i="10" s="1"/>
  <c r="JJL1" i="2"/>
  <c r="JJL1" i="10" s="1"/>
  <c r="JFK1" i="2"/>
  <c r="JFK1" i="10" s="1"/>
  <c r="JBA1" i="2"/>
  <c r="JBA1" i="10" s="1"/>
  <c r="ISZ1" i="2"/>
  <c r="ISZ1" i="10" s="1"/>
  <c r="HYO1" i="2"/>
  <c r="HYO1" i="10" s="1"/>
  <c r="JZQ1" i="2"/>
  <c r="JZQ1" i="10" s="1"/>
  <c r="JYK1" i="2"/>
  <c r="JYK1" i="10" s="1"/>
  <c r="JXE1" i="2"/>
  <c r="JXE1" i="10" s="1"/>
  <c r="JVE1" i="2"/>
  <c r="JVE1" i="10" s="1"/>
  <c r="JSP1" i="2"/>
  <c r="JSP1" i="10" s="1"/>
  <c r="JPT1" i="2"/>
  <c r="JPT1" i="10" s="1"/>
  <c r="JMN1" i="2"/>
  <c r="JMN1" i="10" s="1"/>
  <c r="JJI1" i="2"/>
  <c r="JJI1" i="10" s="1"/>
  <c r="JFA1" i="2"/>
  <c r="JFA1" i="10" s="1"/>
  <c r="JAJ1" i="2"/>
  <c r="JAJ1" i="10" s="1"/>
  <c r="IRY1" i="2"/>
  <c r="IRY1" i="10" s="1"/>
  <c r="HUZ1" i="2"/>
  <c r="HUZ1" i="10" s="1"/>
  <c r="KLK1" i="2"/>
  <c r="KLK1" i="10" s="1"/>
  <c r="KLC1" i="2"/>
  <c r="KLC1" i="10" s="1"/>
  <c r="KKU1" i="2"/>
  <c r="KKU1" i="10" s="1"/>
  <c r="KKM1" i="2"/>
  <c r="KKM1" i="10" s="1"/>
  <c r="KKE1" i="2"/>
  <c r="KKE1" i="10" s="1"/>
  <c r="KJW1" i="2"/>
  <c r="KJW1" i="10" s="1"/>
  <c r="KJO1" i="2"/>
  <c r="KJO1" i="10" s="1"/>
  <c r="KJG1" i="2"/>
  <c r="KJG1" i="10" s="1"/>
  <c r="KIY1" i="2"/>
  <c r="KIY1" i="10" s="1"/>
  <c r="KIQ1" i="2"/>
  <c r="KIQ1" i="10" s="1"/>
  <c r="KII1" i="2"/>
  <c r="KII1" i="10" s="1"/>
  <c r="KIA1" i="2"/>
  <c r="KIA1" i="10" s="1"/>
  <c r="KHS1" i="2"/>
  <c r="KHS1" i="10" s="1"/>
  <c r="KHK1" i="2"/>
  <c r="KHK1" i="10" s="1"/>
  <c r="KHC1" i="2"/>
  <c r="KHC1" i="10" s="1"/>
  <c r="KGU1" i="2"/>
  <c r="KGU1" i="10" s="1"/>
  <c r="KGM1" i="2"/>
  <c r="KGM1" i="10" s="1"/>
  <c r="KGE1" i="2"/>
  <c r="KGE1" i="10" s="1"/>
  <c r="KFW1" i="2"/>
  <c r="KFW1" i="10" s="1"/>
  <c r="KFO1" i="2"/>
  <c r="KFO1" i="10" s="1"/>
  <c r="KFG1" i="2"/>
  <c r="KFG1" i="10" s="1"/>
  <c r="KEY1" i="2"/>
  <c r="KEY1" i="10" s="1"/>
  <c r="KEQ1" i="2"/>
  <c r="KEQ1" i="10" s="1"/>
  <c r="KEI1" i="2"/>
  <c r="KEI1" i="10" s="1"/>
  <c r="KEA1" i="2"/>
  <c r="KEA1" i="10" s="1"/>
  <c r="KDS1" i="2"/>
  <c r="KDS1" i="10" s="1"/>
  <c r="KDK1" i="2"/>
  <c r="KDK1" i="10" s="1"/>
  <c r="KDC1" i="2"/>
  <c r="KDC1" i="10" s="1"/>
  <c r="KCU1" i="2"/>
  <c r="KCU1" i="10" s="1"/>
  <c r="KCM1" i="2"/>
  <c r="KCM1" i="10" s="1"/>
  <c r="KCE1" i="2"/>
  <c r="KCE1" i="10" s="1"/>
  <c r="KBW1" i="2"/>
  <c r="KBW1" i="10" s="1"/>
  <c r="KBO1" i="2"/>
  <c r="KBO1" i="10" s="1"/>
  <c r="KBG1" i="2"/>
  <c r="KBG1" i="10" s="1"/>
  <c r="KAY1" i="2"/>
  <c r="KAY1" i="10" s="1"/>
  <c r="KAQ1" i="2"/>
  <c r="KAQ1" i="10" s="1"/>
  <c r="KAI1" i="2"/>
  <c r="KAI1" i="10" s="1"/>
  <c r="KAA1" i="2"/>
  <c r="KAA1" i="10" s="1"/>
  <c r="JZS1" i="2"/>
  <c r="JZS1" i="10" s="1"/>
  <c r="JZK1" i="2"/>
  <c r="JZK1" i="10" s="1"/>
  <c r="JZC1" i="2"/>
  <c r="JZC1" i="10" s="1"/>
  <c r="JYU1" i="2"/>
  <c r="JYU1" i="10" s="1"/>
  <c r="JYM1" i="2"/>
  <c r="JYM1" i="10" s="1"/>
  <c r="JYE1" i="2"/>
  <c r="JYE1" i="10" s="1"/>
  <c r="JXW1" i="2"/>
  <c r="JXW1" i="10" s="1"/>
  <c r="JXO1" i="2"/>
  <c r="JXO1" i="10" s="1"/>
  <c r="JXG1" i="2"/>
  <c r="JXG1" i="10" s="1"/>
  <c r="JWY1" i="2"/>
  <c r="JWY1" i="10" s="1"/>
  <c r="JWM1" i="2"/>
  <c r="JWM1" i="10" s="1"/>
  <c r="JVW1" i="2"/>
  <c r="JVW1" i="10" s="1"/>
  <c r="JVG1" i="2"/>
  <c r="JVG1" i="10" s="1"/>
  <c r="JUQ1" i="2"/>
  <c r="JUQ1" i="10" s="1"/>
  <c r="JUA1" i="2"/>
  <c r="JUA1" i="10" s="1"/>
  <c r="JTK1" i="2"/>
  <c r="JTK1" i="10" s="1"/>
  <c r="JSS1" i="2"/>
  <c r="JSS1" i="10" s="1"/>
  <c r="JRZ1" i="2"/>
  <c r="JRZ1" i="10" s="1"/>
  <c r="JRH1" i="2"/>
  <c r="JRH1" i="10" s="1"/>
  <c r="JQP1" i="2"/>
  <c r="JQP1" i="10" s="1"/>
  <c r="JPV1" i="2"/>
  <c r="JPV1" i="10" s="1"/>
  <c r="JPA1" i="2"/>
  <c r="JPA1" i="10" s="1"/>
  <c r="JOG1" i="2"/>
  <c r="JOG1" i="10" s="1"/>
  <c r="JNL1" i="2"/>
  <c r="JNL1" i="10" s="1"/>
  <c r="JMP1" i="2"/>
  <c r="JMP1" i="10" s="1"/>
  <c r="JLV1" i="2"/>
  <c r="JLV1" i="10" s="1"/>
  <c r="JLA1" i="2"/>
  <c r="JLA1" i="10" s="1"/>
  <c r="JKF1" i="2"/>
  <c r="JKF1" i="10" s="1"/>
  <c r="JJK1" i="2"/>
  <c r="JJK1" i="10" s="1"/>
  <c r="JIO1" i="2"/>
  <c r="JIO1" i="10" s="1"/>
  <c r="JHJ1" i="2"/>
  <c r="JHJ1" i="10" s="1"/>
  <c r="JGG1" i="2"/>
  <c r="JGG1" i="10" s="1"/>
  <c r="JFJ1" i="2"/>
  <c r="JFJ1" i="10" s="1"/>
  <c r="JEE1" i="2"/>
  <c r="JEE1" i="10" s="1"/>
  <c r="JDA1" i="2"/>
  <c r="JDA1" i="10" s="1"/>
  <c r="JCC1" i="2"/>
  <c r="JCC1" i="10" s="1"/>
  <c r="JAZ1" i="2"/>
  <c r="JAZ1" i="10" s="1"/>
  <c r="IYV1" i="2"/>
  <c r="IYV1" i="10" s="1"/>
  <c r="IWZ1" i="2"/>
  <c r="IWZ1" i="10" s="1"/>
  <c r="IUS1" i="2"/>
  <c r="IUS1" i="10" s="1"/>
  <c r="ISG1" i="2"/>
  <c r="ISG1" i="10" s="1"/>
  <c r="IPB1" i="2"/>
  <c r="IPB1" i="10" s="1"/>
  <c r="IKY1" i="2"/>
  <c r="IKY1" i="10" s="1"/>
  <c r="IFL1" i="2"/>
  <c r="IFL1" i="10" s="1"/>
  <c r="HYE1" i="2"/>
  <c r="HYE1" i="10" s="1"/>
  <c r="HLY1" i="2"/>
  <c r="HLY1" i="10" s="1"/>
  <c r="FQW1" i="2"/>
  <c r="FQW1" i="10" s="1"/>
  <c r="KLJ1" i="2"/>
  <c r="KLJ1" i="10" s="1"/>
  <c r="KLB1" i="2"/>
  <c r="KLB1" i="10" s="1"/>
  <c r="KKT1" i="2"/>
  <c r="KKT1" i="10" s="1"/>
  <c r="KKL1" i="2"/>
  <c r="KKL1" i="10" s="1"/>
  <c r="KKD1" i="2"/>
  <c r="KKD1" i="10" s="1"/>
  <c r="KJV1" i="2"/>
  <c r="KJV1" i="10" s="1"/>
  <c r="KJN1" i="2"/>
  <c r="KJN1" i="10" s="1"/>
  <c r="KJF1" i="2"/>
  <c r="KJF1" i="10" s="1"/>
  <c r="KIX1" i="2"/>
  <c r="KIX1" i="10" s="1"/>
  <c r="KIP1" i="2"/>
  <c r="KIP1" i="10" s="1"/>
  <c r="KIH1" i="2"/>
  <c r="KIH1" i="10" s="1"/>
  <c r="KHZ1" i="2"/>
  <c r="KHZ1" i="10" s="1"/>
  <c r="KHR1" i="2"/>
  <c r="KHR1" i="10" s="1"/>
  <c r="KHJ1" i="2"/>
  <c r="KHJ1" i="10" s="1"/>
  <c r="KHB1" i="2"/>
  <c r="KHB1" i="10" s="1"/>
  <c r="KGT1" i="2"/>
  <c r="KGT1" i="10" s="1"/>
  <c r="KGL1" i="2"/>
  <c r="KGL1" i="10" s="1"/>
  <c r="KGD1" i="2"/>
  <c r="KGD1" i="10" s="1"/>
  <c r="KFV1" i="2"/>
  <c r="KFV1" i="10" s="1"/>
  <c r="KFN1" i="2"/>
  <c r="KFN1" i="10" s="1"/>
  <c r="KFF1" i="2"/>
  <c r="KFF1" i="10" s="1"/>
  <c r="KEX1" i="2"/>
  <c r="KEX1" i="10" s="1"/>
  <c r="KEP1" i="2"/>
  <c r="KEP1" i="10" s="1"/>
  <c r="KEH1" i="2"/>
  <c r="KEH1" i="10" s="1"/>
  <c r="KDZ1" i="2"/>
  <c r="KDZ1" i="10" s="1"/>
  <c r="KDR1" i="2"/>
  <c r="KDR1" i="10" s="1"/>
  <c r="KDJ1" i="2"/>
  <c r="KDJ1" i="10" s="1"/>
  <c r="KDB1" i="2"/>
  <c r="KDB1" i="10" s="1"/>
  <c r="KCT1" i="2"/>
  <c r="KCT1" i="10" s="1"/>
  <c r="KCL1" i="2"/>
  <c r="KCL1" i="10" s="1"/>
  <c r="KCD1" i="2"/>
  <c r="KCD1" i="10" s="1"/>
  <c r="KBV1" i="2"/>
  <c r="KBV1" i="10" s="1"/>
  <c r="KBN1" i="2"/>
  <c r="KBN1" i="10" s="1"/>
  <c r="KBF1" i="2"/>
  <c r="KBF1" i="10" s="1"/>
  <c r="KAX1" i="2"/>
  <c r="KAX1" i="10" s="1"/>
  <c r="KAP1" i="2"/>
  <c r="KAP1" i="10" s="1"/>
  <c r="KAH1" i="2"/>
  <c r="KAH1" i="10" s="1"/>
  <c r="JZZ1" i="2"/>
  <c r="JZZ1" i="10" s="1"/>
  <c r="JZR1" i="2"/>
  <c r="JZR1" i="10" s="1"/>
  <c r="JZJ1" i="2"/>
  <c r="JZJ1" i="10" s="1"/>
  <c r="JZB1" i="2"/>
  <c r="JZB1" i="10" s="1"/>
  <c r="JYT1" i="2"/>
  <c r="JYT1" i="10" s="1"/>
  <c r="JYL1" i="2"/>
  <c r="JYL1" i="10" s="1"/>
  <c r="JYD1" i="2"/>
  <c r="JYD1" i="10" s="1"/>
  <c r="JXV1" i="2"/>
  <c r="JXV1" i="10" s="1"/>
  <c r="JXN1" i="2"/>
  <c r="JXN1" i="10" s="1"/>
  <c r="JXF1" i="2"/>
  <c r="JXF1" i="10" s="1"/>
  <c r="JWX1" i="2"/>
  <c r="JWX1" i="10" s="1"/>
  <c r="JWL1" i="2"/>
  <c r="JWL1" i="10" s="1"/>
  <c r="JVV1" i="2"/>
  <c r="JVV1" i="10" s="1"/>
  <c r="JVF1" i="2"/>
  <c r="JVF1" i="10" s="1"/>
  <c r="JUP1" i="2"/>
  <c r="JUP1" i="10" s="1"/>
  <c r="JTZ1" i="2"/>
  <c r="JTZ1" i="10" s="1"/>
  <c r="JTJ1" i="2"/>
  <c r="JTJ1" i="10" s="1"/>
  <c r="JSQ1" i="2"/>
  <c r="JSQ1" i="10" s="1"/>
  <c r="JRY1" i="2"/>
  <c r="JRY1" i="10" s="1"/>
  <c r="JRG1" i="2"/>
  <c r="JRG1" i="10" s="1"/>
  <c r="JQO1" i="2"/>
  <c r="JQO1" i="10" s="1"/>
  <c r="JPU1" i="2"/>
  <c r="JPU1" i="10" s="1"/>
  <c r="JOZ1" i="2"/>
  <c r="JOZ1" i="10" s="1"/>
  <c r="JOF1" i="2"/>
  <c r="JOF1" i="10" s="1"/>
  <c r="JNJ1" i="2"/>
  <c r="JNJ1" i="10" s="1"/>
  <c r="JMO1" i="2"/>
  <c r="JMO1" i="10" s="1"/>
  <c r="JLU1" i="2"/>
  <c r="JLU1" i="10" s="1"/>
  <c r="JKZ1" i="2"/>
  <c r="JKZ1" i="10" s="1"/>
  <c r="JKD1" i="2"/>
  <c r="JKD1" i="10" s="1"/>
  <c r="JJJ1" i="2"/>
  <c r="JJJ1" i="10" s="1"/>
  <c r="JIG1" i="2"/>
  <c r="JIG1" i="10" s="1"/>
  <c r="JHI1" i="2"/>
  <c r="JHI1" i="10" s="1"/>
  <c r="JGF1" i="2"/>
  <c r="JGF1" i="10" s="1"/>
  <c r="JFB1" i="2"/>
  <c r="JFB1" i="10" s="1"/>
  <c r="JED1" i="2"/>
  <c r="JED1" i="10" s="1"/>
  <c r="JCZ1" i="2"/>
  <c r="JCZ1" i="10" s="1"/>
  <c r="JBV1" i="2"/>
  <c r="JBV1" i="10" s="1"/>
  <c r="JAX1" i="2"/>
  <c r="JAX1" i="10" s="1"/>
  <c r="IYT1" i="2"/>
  <c r="IYT1" i="10" s="1"/>
  <c r="IWJ1" i="2"/>
  <c r="IWJ1" i="10" s="1"/>
  <c r="IUP1" i="2"/>
  <c r="IUP1" i="10" s="1"/>
  <c r="ISD1" i="2"/>
  <c r="ISD1" i="10" s="1"/>
  <c r="INW1" i="2"/>
  <c r="INW1" i="10" s="1"/>
  <c r="IKV1" i="2"/>
  <c r="IKV1" i="10" s="1"/>
  <c r="IFE1" i="2"/>
  <c r="IFE1" i="10" s="1"/>
  <c r="HVS1" i="2"/>
  <c r="HVS1" i="10" s="1"/>
  <c r="HLW1" i="2"/>
  <c r="HLW1" i="10" s="1"/>
  <c r="FHA1" i="2"/>
  <c r="FHA1" i="10" s="1"/>
  <c r="KLP1" i="2"/>
  <c r="KLP1" i="10" s="1"/>
  <c r="KLH1" i="2"/>
  <c r="KLH1" i="10" s="1"/>
  <c r="KKZ1" i="2"/>
  <c r="KKZ1" i="10" s="1"/>
  <c r="KKR1" i="2"/>
  <c r="KKR1" i="10" s="1"/>
  <c r="KKJ1" i="2"/>
  <c r="KKJ1" i="10" s="1"/>
  <c r="KKB1" i="2"/>
  <c r="KKB1" i="10" s="1"/>
  <c r="KJT1" i="2"/>
  <c r="KJT1" i="10" s="1"/>
  <c r="KJL1" i="2"/>
  <c r="KJL1" i="10" s="1"/>
  <c r="KJD1" i="2"/>
  <c r="KJD1" i="10" s="1"/>
  <c r="KIV1" i="2"/>
  <c r="KIV1" i="10" s="1"/>
  <c r="KIN1" i="2"/>
  <c r="KIN1" i="10" s="1"/>
  <c r="KIF1" i="2"/>
  <c r="KIF1" i="10" s="1"/>
  <c r="KHX1" i="2"/>
  <c r="KHX1" i="10" s="1"/>
  <c r="KHP1" i="2"/>
  <c r="KHP1" i="10" s="1"/>
  <c r="KHH1" i="2"/>
  <c r="KHH1" i="10" s="1"/>
  <c r="KGZ1" i="2"/>
  <c r="KGZ1" i="10" s="1"/>
  <c r="KGR1" i="2"/>
  <c r="KGR1" i="10" s="1"/>
  <c r="KGJ1" i="2"/>
  <c r="KGJ1" i="10" s="1"/>
  <c r="KGB1" i="2"/>
  <c r="KGB1" i="10" s="1"/>
  <c r="KFT1" i="2"/>
  <c r="KFT1" i="10" s="1"/>
  <c r="KFL1" i="2"/>
  <c r="KFL1" i="10" s="1"/>
  <c r="KFD1" i="2"/>
  <c r="KFD1" i="10" s="1"/>
  <c r="KEV1" i="2"/>
  <c r="KEV1" i="10" s="1"/>
  <c r="KEN1" i="2"/>
  <c r="KEN1" i="10" s="1"/>
  <c r="KEF1" i="2"/>
  <c r="KEF1" i="10" s="1"/>
  <c r="KDX1" i="2"/>
  <c r="KDX1" i="10" s="1"/>
  <c r="KDP1" i="2"/>
  <c r="KDP1" i="10" s="1"/>
  <c r="KDH1" i="2"/>
  <c r="KDH1" i="10" s="1"/>
  <c r="KCZ1" i="2"/>
  <c r="KCZ1" i="10" s="1"/>
  <c r="KCR1" i="2"/>
  <c r="KCR1" i="10" s="1"/>
  <c r="KCJ1" i="2"/>
  <c r="KCJ1" i="10" s="1"/>
  <c r="KCB1" i="2"/>
  <c r="KCB1" i="10" s="1"/>
  <c r="KBT1" i="2"/>
  <c r="KBT1" i="10" s="1"/>
  <c r="KBL1" i="2"/>
  <c r="KBL1" i="10" s="1"/>
  <c r="KBD1" i="2"/>
  <c r="KBD1" i="10" s="1"/>
  <c r="KAV1" i="2"/>
  <c r="KAV1" i="10" s="1"/>
  <c r="KAN1" i="2"/>
  <c r="KAN1" i="10" s="1"/>
  <c r="KAF1" i="2"/>
  <c r="KAF1" i="10" s="1"/>
  <c r="JZX1" i="2"/>
  <c r="JZX1" i="10" s="1"/>
  <c r="JZP1" i="2"/>
  <c r="JZP1" i="10" s="1"/>
  <c r="JZH1" i="2"/>
  <c r="JZH1" i="10" s="1"/>
  <c r="JYZ1" i="2"/>
  <c r="JYZ1" i="10" s="1"/>
  <c r="JYR1" i="2"/>
  <c r="JYR1" i="10" s="1"/>
  <c r="JYJ1" i="2"/>
  <c r="JYJ1" i="10" s="1"/>
  <c r="JYB1" i="2"/>
  <c r="JYB1" i="10" s="1"/>
  <c r="JXT1" i="2"/>
  <c r="JXT1" i="10" s="1"/>
  <c r="JXL1" i="2"/>
  <c r="JXL1" i="10" s="1"/>
  <c r="JXD1" i="2"/>
  <c r="JXD1" i="10" s="1"/>
  <c r="JWV1" i="2"/>
  <c r="JWV1" i="10" s="1"/>
  <c r="JWF1" i="2"/>
  <c r="JWF1" i="10" s="1"/>
  <c r="JVP1" i="2"/>
  <c r="JVP1" i="10" s="1"/>
  <c r="JUZ1" i="2"/>
  <c r="JUZ1" i="10" s="1"/>
  <c r="JUJ1" i="2"/>
  <c r="JUJ1" i="10" s="1"/>
  <c r="JTT1" i="2"/>
  <c r="JTT1" i="10" s="1"/>
  <c r="JTC1" i="2"/>
  <c r="JTC1" i="10" s="1"/>
  <c r="JSK1" i="2"/>
  <c r="JSK1" i="10" s="1"/>
  <c r="JRR1" i="2"/>
  <c r="JRR1" i="10" s="1"/>
  <c r="JQZ1" i="2"/>
  <c r="JQZ1" i="10" s="1"/>
  <c r="JQH1" i="2"/>
  <c r="JQH1" i="10" s="1"/>
  <c r="JPM1" i="2"/>
  <c r="JPM1" i="10" s="1"/>
  <c r="JOR1" i="2"/>
  <c r="JOR1" i="10" s="1"/>
  <c r="JNX1" i="2"/>
  <c r="JNX1" i="10" s="1"/>
  <c r="JNC1" i="2"/>
  <c r="JNC1" i="10" s="1"/>
  <c r="JMG1" i="2"/>
  <c r="JMG1" i="10" s="1"/>
  <c r="JLM1" i="2"/>
  <c r="JLM1" i="10" s="1"/>
  <c r="JKR1" i="2"/>
  <c r="JKR1" i="10" s="1"/>
  <c r="JJV1" i="2"/>
  <c r="JJV1" i="10" s="1"/>
  <c r="JJB1" i="2"/>
  <c r="JJB1" i="10" s="1"/>
  <c r="JIE1" i="2"/>
  <c r="JIE1" i="10" s="1"/>
  <c r="JGZ1" i="2"/>
  <c r="JGZ1" i="10" s="1"/>
  <c r="JFV1" i="2"/>
  <c r="JFV1" i="10" s="1"/>
  <c r="JEX1" i="2"/>
  <c r="JEX1" i="10" s="1"/>
  <c r="JDU1" i="2"/>
  <c r="JDU1" i="10" s="1"/>
  <c r="JCQ1" i="2"/>
  <c r="JCQ1" i="10" s="1"/>
  <c r="JBS1" i="2"/>
  <c r="JBS1" i="10" s="1"/>
  <c r="JAH1" i="2"/>
  <c r="JAH1" i="10" s="1"/>
  <c r="IYC1" i="2"/>
  <c r="IYC1" i="10" s="1"/>
  <c r="IWG1" i="2"/>
  <c r="IWG1" i="10" s="1"/>
  <c r="ITX1" i="2"/>
  <c r="ITX1" i="10" s="1"/>
  <c r="IQY1" i="2"/>
  <c r="IQY1" i="10" s="1"/>
  <c r="INR1" i="2"/>
  <c r="INR1" i="10" s="1"/>
  <c r="IIZ1" i="2"/>
  <c r="IIZ1" i="10" s="1"/>
  <c r="ICN1" i="2"/>
  <c r="ICN1" i="10" s="1"/>
  <c r="HUV1" i="2"/>
  <c r="HUV1" i="10" s="1"/>
  <c r="HHW1" i="2"/>
  <c r="HHW1" i="10" s="1"/>
  <c r="KLO1" i="2"/>
  <c r="KLO1" i="10" s="1"/>
  <c r="KLG1" i="2"/>
  <c r="KLG1" i="10" s="1"/>
  <c r="KKY1" i="2"/>
  <c r="KKY1" i="10" s="1"/>
  <c r="KKQ1" i="2"/>
  <c r="KKQ1" i="10" s="1"/>
  <c r="KKI1" i="2"/>
  <c r="KKI1" i="10" s="1"/>
  <c r="KKA1" i="2"/>
  <c r="KKA1" i="10" s="1"/>
  <c r="KJS1" i="2"/>
  <c r="KJS1" i="10" s="1"/>
  <c r="KJK1" i="2"/>
  <c r="KJK1" i="10" s="1"/>
  <c r="KJC1" i="2"/>
  <c r="KJC1" i="10" s="1"/>
  <c r="KIU1" i="2"/>
  <c r="KIU1" i="10" s="1"/>
  <c r="KIM1" i="2"/>
  <c r="KIM1" i="10" s="1"/>
  <c r="KIE1" i="2"/>
  <c r="KIE1" i="10" s="1"/>
  <c r="KHW1" i="2"/>
  <c r="KHW1" i="10" s="1"/>
  <c r="KHO1" i="2"/>
  <c r="KHO1" i="10" s="1"/>
  <c r="KHG1" i="2"/>
  <c r="KHG1" i="10" s="1"/>
  <c r="KGY1" i="2"/>
  <c r="KGY1" i="10" s="1"/>
  <c r="KGQ1" i="2"/>
  <c r="KGQ1" i="10" s="1"/>
  <c r="KGI1" i="2"/>
  <c r="KGI1" i="10" s="1"/>
  <c r="KGA1" i="2"/>
  <c r="KGA1" i="10" s="1"/>
  <c r="KFS1" i="2"/>
  <c r="KFS1" i="10" s="1"/>
  <c r="KFK1" i="2"/>
  <c r="KFK1" i="10" s="1"/>
  <c r="KFC1" i="2"/>
  <c r="KFC1" i="10" s="1"/>
  <c r="KEU1" i="2"/>
  <c r="KEU1" i="10" s="1"/>
  <c r="KEM1" i="2"/>
  <c r="KEM1" i="10" s="1"/>
  <c r="KEE1" i="2"/>
  <c r="KEE1" i="10" s="1"/>
  <c r="KDW1" i="2"/>
  <c r="KDW1" i="10" s="1"/>
  <c r="KDO1" i="2"/>
  <c r="KDO1" i="10" s="1"/>
  <c r="KDG1" i="2"/>
  <c r="KDG1" i="10" s="1"/>
  <c r="KCY1" i="2"/>
  <c r="KCY1" i="10" s="1"/>
  <c r="KCQ1" i="2"/>
  <c r="KCQ1" i="10" s="1"/>
  <c r="KCI1" i="2"/>
  <c r="KCI1" i="10" s="1"/>
  <c r="KCA1" i="2"/>
  <c r="KCA1" i="10" s="1"/>
  <c r="KBS1" i="2"/>
  <c r="KBS1" i="10" s="1"/>
  <c r="KBK1" i="2"/>
  <c r="KBK1" i="10" s="1"/>
  <c r="KBC1" i="2"/>
  <c r="KBC1" i="10" s="1"/>
  <c r="KAU1" i="2"/>
  <c r="KAU1" i="10" s="1"/>
  <c r="KAM1" i="2"/>
  <c r="KAM1" i="10" s="1"/>
  <c r="KAE1" i="2"/>
  <c r="KAE1" i="10" s="1"/>
  <c r="JZW1" i="2"/>
  <c r="JZW1" i="10" s="1"/>
  <c r="JZO1" i="2"/>
  <c r="JZO1" i="10" s="1"/>
  <c r="JZG1" i="2"/>
  <c r="JZG1" i="10" s="1"/>
  <c r="JYY1" i="2"/>
  <c r="JYY1" i="10" s="1"/>
  <c r="JYQ1" i="2"/>
  <c r="JYQ1" i="10" s="1"/>
  <c r="JYI1" i="2"/>
  <c r="JYI1" i="10" s="1"/>
  <c r="JYA1" i="2"/>
  <c r="JYA1" i="10" s="1"/>
  <c r="JXS1" i="2"/>
  <c r="JXS1" i="10" s="1"/>
  <c r="JXK1" i="2"/>
  <c r="JXK1" i="10" s="1"/>
  <c r="JXC1" i="2"/>
  <c r="JXC1" i="10" s="1"/>
  <c r="JWU1" i="2"/>
  <c r="JWU1" i="10" s="1"/>
  <c r="JWE1" i="2"/>
  <c r="JWE1" i="10" s="1"/>
  <c r="JVO1" i="2"/>
  <c r="JVO1" i="10" s="1"/>
  <c r="JUY1" i="2"/>
  <c r="JUY1" i="10" s="1"/>
  <c r="JUI1" i="2"/>
  <c r="JUI1" i="10" s="1"/>
  <c r="JTS1" i="2"/>
  <c r="JTS1" i="10" s="1"/>
  <c r="JTB1" i="2"/>
  <c r="JTB1" i="10" s="1"/>
  <c r="JSI1" i="2"/>
  <c r="JSI1" i="10" s="1"/>
  <c r="JRQ1" i="2"/>
  <c r="JRQ1" i="10" s="1"/>
  <c r="JQY1" i="2"/>
  <c r="JQY1" i="10" s="1"/>
  <c r="JQG1" i="2"/>
  <c r="JQG1" i="10" s="1"/>
  <c r="JPL1" i="2"/>
  <c r="JPL1" i="10" s="1"/>
  <c r="JOQ1" i="2"/>
  <c r="JOQ1" i="10" s="1"/>
  <c r="JNV1" i="2"/>
  <c r="JNV1" i="10" s="1"/>
  <c r="JNA1" i="2"/>
  <c r="JNA1" i="10" s="1"/>
  <c r="JMF1" i="2"/>
  <c r="JMF1" i="10" s="1"/>
  <c r="JLL1" i="2"/>
  <c r="JLL1" i="10" s="1"/>
  <c r="JKQ1" i="2"/>
  <c r="JKQ1" i="10" s="1"/>
  <c r="JJU1" i="2"/>
  <c r="JJU1" i="10" s="1"/>
  <c r="JJA1" i="2"/>
  <c r="JJA1" i="10" s="1"/>
  <c r="JHW1" i="2"/>
  <c r="JHW1" i="10" s="1"/>
  <c r="JGY1" i="2"/>
  <c r="JGY1" i="10" s="1"/>
  <c r="JFU1" i="2"/>
  <c r="JFU1" i="10" s="1"/>
  <c r="JER1" i="2"/>
  <c r="JER1" i="10" s="1"/>
  <c r="JDT1" i="2"/>
  <c r="JDT1" i="10" s="1"/>
  <c r="JCP1" i="2"/>
  <c r="JCP1" i="10" s="1"/>
  <c r="JBK1" i="2"/>
  <c r="JBK1" i="10" s="1"/>
  <c r="JAG1" i="2"/>
  <c r="JAG1" i="10" s="1"/>
  <c r="IXX1" i="2"/>
  <c r="IXX1" i="10" s="1"/>
  <c r="IVQ1" i="2"/>
  <c r="IVQ1" i="10" s="1"/>
  <c r="ITV1" i="2"/>
  <c r="ITV1" i="10" s="1"/>
  <c r="IQS1" i="2"/>
  <c r="IQS1" i="10" s="1"/>
  <c r="IMP1" i="2"/>
  <c r="IMP1" i="10" s="1"/>
  <c r="IIS1" i="2"/>
  <c r="IIS1" i="10" s="1"/>
  <c r="IBW1" i="2"/>
  <c r="IBW1" i="10" s="1"/>
  <c r="HRD1" i="2"/>
  <c r="HRD1" i="10" s="1"/>
  <c r="HGR1" i="2"/>
  <c r="HGR1" i="10" s="1"/>
  <c r="KLN1" i="2"/>
  <c r="KLN1" i="10" s="1"/>
  <c r="KLF1" i="2"/>
  <c r="KLF1" i="10" s="1"/>
  <c r="KKX1" i="2"/>
  <c r="KKX1" i="10" s="1"/>
  <c r="KKP1" i="2"/>
  <c r="KKP1" i="10" s="1"/>
  <c r="KKH1" i="2"/>
  <c r="KKH1" i="10" s="1"/>
  <c r="KJZ1" i="2"/>
  <c r="KJZ1" i="10" s="1"/>
  <c r="KJR1" i="2"/>
  <c r="KJR1" i="10" s="1"/>
  <c r="KJJ1" i="2"/>
  <c r="KJJ1" i="10" s="1"/>
  <c r="KJB1" i="2"/>
  <c r="KJB1" i="10" s="1"/>
  <c r="KIT1" i="2"/>
  <c r="KIT1" i="10" s="1"/>
  <c r="KIL1" i="2"/>
  <c r="KIL1" i="10" s="1"/>
  <c r="KID1" i="2"/>
  <c r="KID1" i="10" s="1"/>
  <c r="KHV1" i="2"/>
  <c r="KHV1" i="10" s="1"/>
  <c r="KHN1" i="2"/>
  <c r="KHN1" i="10" s="1"/>
  <c r="KHF1" i="2"/>
  <c r="KHF1" i="10" s="1"/>
  <c r="KGX1" i="2"/>
  <c r="KGX1" i="10" s="1"/>
  <c r="KGP1" i="2"/>
  <c r="KGP1" i="10" s="1"/>
  <c r="KGH1" i="2"/>
  <c r="KGH1" i="10" s="1"/>
  <c r="KFZ1" i="2"/>
  <c r="KFZ1" i="10" s="1"/>
  <c r="KFR1" i="2"/>
  <c r="KFR1" i="10" s="1"/>
  <c r="KFJ1" i="2"/>
  <c r="KFJ1" i="10" s="1"/>
  <c r="KFB1" i="2"/>
  <c r="KFB1" i="10" s="1"/>
  <c r="KET1" i="2"/>
  <c r="KET1" i="10" s="1"/>
  <c r="KEL1" i="2"/>
  <c r="KEL1" i="10" s="1"/>
  <c r="KED1" i="2"/>
  <c r="KED1" i="10" s="1"/>
  <c r="KDV1" i="2"/>
  <c r="KDV1" i="10" s="1"/>
  <c r="KDN1" i="2"/>
  <c r="KDN1" i="10" s="1"/>
  <c r="KDF1" i="2"/>
  <c r="KDF1" i="10" s="1"/>
  <c r="KCX1" i="2"/>
  <c r="KCX1" i="10" s="1"/>
  <c r="KCP1" i="2"/>
  <c r="KCP1" i="10" s="1"/>
  <c r="KCH1" i="2"/>
  <c r="KCH1" i="10" s="1"/>
  <c r="KBZ1" i="2"/>
  <c r="KBZ1" i="10" s="1"/>
  <c r="KBR1" i="2"/>
  <c r="KBR1" i="10" s="1"/>
  <c r="KBJ1" i="2"/>
  <c r="KBJ1" i="10" s="1"/>
  <c r="KBB1" i="2"/>
  <c r="KBB1" i="10" s="1"/>
  <c r="KAT1" i="2"/>
  <c r="KAT1" i="10" s="1"/>
  <c r="KAL1" i="2"/>
  <c r="KAL1" i="10" s="1"/>
  <c r="KAD1" i="2"/>
  <c r="KAD1" i="10" s="1"/>
  <c r="JZV1" i="2"/>
  <c r="JZV1" i="10" s="1"/>
  <c r="JZN1" i="2"/>
  <c r="JZN1" i="10" s="1"/>
  <c r="JZF1" i="2"/>
  <c r="JZF1" i="10" s="1"/>
  <c r="JYX1" i="2"/>
  <c r="JYX1" i="10" s="1"/>
  <c r="JYP1" i="2"/>
  <c r="JYP1" i="10" s="1"/>
  <c r="JYH1" i="2"/>
  <c r="JYH1" i="10" s="1"/>
  <c r="JXZ1" i="2"/>
  <c r="JXZ1" i="10" s="1"/>
  <c r="JXR1" i="2"/>
  <c r="JXR1" i="10" s="1"/>
  <c r="JXJ1" i="2"/>
  <c r="JXJ1" i="10" s="1"/>
  <c r="JXB1" i="2"/>
  <c r="JXB1" i="10" s="1"/>
  <c r="JWT1" i="2"/>
  <c r="JWT1" i="10" s="1"/>
  <c r="JWD1" i="2"/>
  <c r="JWD1" i="10" s="1"/>
  <c r="JVN1" i="2"/>
  <c r="JVN1" i="10" s="1"/>
  <c r="JUX1" i="2"/>
  <c r="JUX1" i="10" s="1"/>
  <c r="JUH1" i="2"/>
  <c r="JUH1" i="10" s="1"/>
  <c r="JTR1" i="2"/>
  <c r="JTR1" i="10" s="1"/>
  <c r="JTA1" i="2"/>
  <c r="JTA1" i="10" s="1"/>
  <c r="JSH1" i="2"/>
  <c r="JSH1" i="10" s="1"/>
  <c r="JRP1" i="2"/>
  <c r="JRP1" i="10" s="1"/>
  <c r="JQX1" i="2"/>
  <c r="JQX1" i="10" s="1"/>
  <c r="JQE1" i="2"/>
  <c r="JQE1" i="10" s="1"/>
  <c r="JPJ1" i="2"/>
  <c r="JPJ1" i="10" s="1"/>
  <c r="JOP1" i="2"/>
  <c r="JOP1" i="10" s="1"/>
  <c r="JNU1" i="2"/>
  <c r="JNU1" i="10" s="1"/>
  <c r="JMZ1" i="2"/>
  <c r="JMZ1" i="10" s="1"/>
  <c r="JME1" i="2"/>
  <c r="JME1" i="10" s="1"/>
  <c r="JLJ1" i="2"/>
  <c r="JLJ1" i="10" s="1"/>
  <c r="JKO1" i="2"/>
  <c r="JKO1" i="10" s="1"/>
  <c r="JJT1" i="2"/>
  <c r="JJT1" i="10" s="1"/>
  <c r="JIZ1" i="2"/>
  <c r="JIZ1" i="10" s="1"/>
  <c r="JHV1" i="2"/>
  <c r="JHV1" i="10" s="1"/>
  <c r="JGQ1" i="2"/>
  <c r="JGQ1" i="10" s="1"/>
  <c r="JFT1" i="2"/>
  <c r="JFT1" i="10" s="1"/>
  <c r="JEO1" i="2"/>
  <c r="JEO1" i="10" s="1"/>
  <c r="JDL1" i="2"/>
  <c r="JDL1" i="10" s="1"/>
  <c r="JCO1" i="2"/>
  <c r="JCO1" i="10" s="1"/>
  <c r="JBJ1" i="2"/>
  <c r="JBJ1" i="10" s="1"/>
  <c r="IZQ1" i="2"/>
  <c r="IZQ1" i="10" s="1"/>
  <c r="IXU1" i="2"/>
  <c r="IXU1" i="10" s="1"/>
  <c r="IVL1" i="2"/>
  <c r="IVL1" i="10" s="1"/>
  <c r="ITF1" i="2"/>
  <c r="ITF1" i="10" s="1"/>
  <c r="IQO1" i="2"/>
  <c r="IQO1" i="10" s="1"/>
  <c r="IML1" i="2"/>
  <c r="IML1" i="10" s="1"/>
  <c r="IHI1" i="2"/>
  <c r="IHI1" i="10" s="1"/>
  <c r="IBO1" i="2"/>
  <c r="IBO1" i="10" s="1"/>
  <c r="HQY1" i="2"/>
  <c r="HQY1" i="10" s="1"/>
  <c r="HEA1" i="2"/>
  <c r="HEA1" i="10" s="1"/>
  <c r="KLM1" i="2"/>
  <c r="KLM1" i="10" s="1"/>
  <c r="KLE1" i="2"/>
  <c r="KLE1" i="10" s="1"/>
  <c r="KKW1" i="2"/>
  <c r="KKW1" i="10" s="1"/>
  <c r="KKO1" i="2"/>
  <c r="KKO1" i="10" s="1"/>
  <c r="KKG1" i="2"/>
  <c r="KKG1" i="10" s="1"/>
  <c r="KJY1" i="2"/>
  <c r="KJY1" i="10" s="1"/>
  <c r="KJQ1" i="2"/>
  <c r="KJQ1" i="10" s="1"/>
  <c r="KJI1" i="2"/>
  <c r="KJI1" i="10" s="1"/>
  <c r="KJA1" i="2"/>
  <c r="KJA1" i="10" s="1"/>
  <c r="KIS1" i="2"/>
  <c r="KIS1" i="10" s="1"/>
  <c r="KIK1" i="2"/>
  <c r="KIK1" i="10" s="1"/>
  <c r="KIC1" i="2"/>
  <c r="KIC1" i="10" s="1"/>
  <c r="KHU1" i="2"/>
  <c r="KHU1" i="10" s="1"/>
  <c r="KHM1" i="2"/>
  <c r="KHM1" i="10" s="1"/>
  <c r="KHE1" i="2"/>
  <c r="KHE1" i="10" s="1"/>
  <c r="KGW1" i="2"/>
  <c r="KGW1" i="10" s="1"/>
  <c r="KGO1" i="2"/>
  <c r="KGO1" i="10" s="1"/>
  <c r="KGG1" i="2"/>
  <c r="KGG1" i="10" s="1"/>
  <c r="KFY1" i="2"/>
  <c r="KFY1" i="10" s="1"/>
  <c r="KFQ1" i="2"/>
  <c r="KFQ1" i="10" s="1"/>
  <c r="KFI1" i="2"/>
  <c r="KFI1" i="10" s="1"/>
  <c r="KFA1" i="2"/>
  <c r="KFA1" i="10" s="1"/>
  <c r="KES1" i="2"/>
  <c r="KES1" i="10" s="1"/>
  <c r="KEK1" i="2"/>
  <c r="KEK1" i="10" s="1"/>
  <c r="KEC1" i="2"/>
  <c r="KEC1" i="10" s="1"/>
  <c r="KDU1" i="2"/>
  <c r="KDU1" i="10" s="1"/>
  <c r="KDM1" i="2"/>
  <c r="KDM1" i="10" s="1"/>
  <c r="KDE1" i="2"/>
  <c r="KDE1" i="10" s="1"/>
  <c r="KCW1" i="2"/>
  <c r="KCW1" i="10" s="1"/>
  <c r="KCO1" i="2"/>
  <c r="KCO1" i="10" s="1"/>
  <c r="KCG1" i="2"/>
  <c r="KCG1" i="10" s="1"/>
  <c r="KBY1" i="2"/>
  <c r="KBY1" i="10" s="1"/>
  <c r="KBQ1" i="2"/>
  <c r="KBQ1" i="10" s="1"/>
  <c r="KBI1" i="2"/>
  <c r="KBI1" i="10" s="1"/>
  <c r="KBA1" i="2"/>
  <c r="KBA1" i="10" s="1"/>
  <c r="KAS1" i="2"/>
  <c r="KAS1" i="10" s="1"/>
  <c r="KAK1" i="2"/>
  <c r="KAK1" i="10" s="1"/>
  <c r="KAC1" i="2"/>
  <c r="KAC1" i="10" s="1"/>
  <c r="JZU1" i="2"/>
  <c r="JZU1" i="10" s="1"/>
  <c r="JZM1" i="2"/>
  <c r="JZM1" i="10" s="1"/>
  <c r="JZE1" i="2"/>
  <c r="JZE1" i="10" s="1"/>
  <c r="JYW1" i="2"/>
  <c r="JYW1" i="10" s="1"/>
  <c r="JYO1" i="2"/>
  <c r="JYO1" i="10" s="1"/>
  <c r="JYG1" i="2"/>
  <c r="JYG1" i="10" s="1"/>
  <c r="JXY1" i="2"/>
  <c r="JXY1" i="10" s="1"/>
  <c r="JXQ1" i="2"/>
  <c r="JXQ1" i="10" s="1"/>
  <c r="JXI1" i="2"/>
  <c r="JXI1" i="10" s="1"/>
  <c r="JXA1" i="2"/>
  <c r="JXA1" i="10" s="1"/>
  <c r="JWS1" i="2"/>
  <c r="JWS1" i="10" s="1"/>
  <c r="JWC1" i="2"/>
  <c r="JWC1" i="10" s="1"/>
  <c r="JVM1" i="2"/>
  <c r="JVM1" i="10" s="1"/>
  <c r="JUW1" i="2"/>
  <c r="JUW1" i="10" s="1"/>
  <c r="JUG1" i="2"/>
  <c r="JUG1" i="10" s="1"/>
  <c r="JTQ1" i="2"/>
  <c r="JTQ1" i="10" s="1"/>
  <c r="JSY1" i="2"/>
  <c r="JSY1" i="10" s="1"/>
  <c r="JSG1" i="2"/>
  <c r="JSG1" i="10" s="1"/>
  <c r="JRO1" i="2"/>
  <c r="JRO1" i="10" s="1"/>
  <c r="JQW1" i="2"/>
  <c r="JQW1" i="10" s="1"/>
  <c r="JQD1" i="2"/>
  <c r="JQD1" i="10" s="1"/>
  <c r="JPI1" i="2"/>
  <c r="JPI1" i="10" s="1"/>
  <c r="JOO1" i="2"/>
  <c r="JOO1" i="10" s="1"/>
  <c r="JNS1" i="2"/>
  <c r="JNS1" i="10" s="1"/>
  <c r="JMX1" i="2"/>
  <c r="JMX1" i="10" s="1"/>
  <c r="JMD1" i="2"/>
  <c r="JMD1" i="10" s="1"/>
  <c r="JLI1" i="2"/>
  <c r="JLI1" i="10" s="1"/>
  <c r="JKN1" i="2"/>
  <c r="JKN1" i="10" s="1"/>
  <c r="JJS1" i="2"/>
  <c r="JJS1" i="10" s="1"/>
  <c r="JIR1" i="2"/>
  <c r="JIR1" i="10" s="1"/>
  <c r="JHT1" i="2"/>
  <c r="JHT1" i="10" s="1"/>
  <c r="JGP1" i="2"/>
  <c r="JGP1" i="10" s="1"/>
  <c r="JFL1" i="2"/>
  <c r="JFL1" i="10" s="1"/>
  <c r="JEN1" i="2"/>
  <c r="JEN1" i="10" s="1"/>
  <c r="JDJ1" i="2"/>
  <c r="JDJ1" i="10" s="1"/>
  <c r="JCG1" i="2"/>
  <c r="JCG1" i="10" s="1"/>
  <c r="JBI1" i="2"/>
  <c r="JBI1" i="10" s="1"/>
  <c r="IZN1" i="2"/>
  <c r="IZN1" i="10" s="1"/>
  <c r="IXF1" i="2"/>
  <c r="IXF1" i="10" s="1"/>
  <c r="IVJ1" i="2"/>
  <c r="IVJ1" i="10" s="1"/>
  <c r="ITE1" i="2"/>
  <c r="ITE1" i="10" s="1"/>
  <c r="IPM1" i="2"/>
  <c r="IPM1" i="10" s="1"/>
  <c r="IMG1" i="2"/>
  <c r="IMG1" i="10" s="1"/>
  <c r="IHC1" i="2"/>
  <c r="IHC1" i="10" s="1"/>
  <c r="HYZ1" i="2"/>
  <c r="HYZ1" i="10" s="1"/>
  <c r="HPX1" i="2"/>
  <c r="HPX1" i="10" s="1"/>
  <c r="HCN1" i="2"/>
  <c r="HCN1" i="10" s="1"/>
  <c r="JWO1" i="2"/>
  <c r="JWO1" i="10" s="1"/>
  <c r="JWG1" i="2"/>
  <c r="JWG1" i="10" s="1"/>
  <c r="JVY1" i="2"/>
  <c r="JVY1" i="10" s="1"/>
  <c r="JVQ1" i="2"/>
  <c r="JVQ1" i="10" s="1"/>
  <c r="JVI1" i="2"/>
  <c r="JVI1" i="10" s="1"/>
  <c r="JVA1" i="2"/>
  <c r="JVA1" i="10" s="1"/>
  <c r="JUS1" i="2"/>
  <c r="JUS1" i="10" s="1"/>
  <c r="JUK1" i="2"/>
  <c r="JUK1" i="10" s="1"/>
  <c r="JUC1" i="2"/>
  <c r="JUC1" i="10" s="1"/>
  <c r="JTU1" i="2"/>
  <c r="JTU1" i="10" s="1"/>
  <c r="JTM1" i="2"/>
  <c r="JTM1" i="10" s="1"/>
  <c r="JTD1" i="2"/>
  <c r="JTD1" i="10" s="1"/>
  <c r="JSU1" i="2"/>
  <c r="JSU1" i="10" s="1"/>
  <c r="JSL1" i="2"/>
  <c r="JSL1" i="10" s="1"/>
  <c r="JSC1" i="2"/>
  <c r="JSC1" i="10" s="1"/>
  <c r="JRS1" i="2"/>
  <c r="JRS1" i="10" s="1"/>
  <c r="JRJ1" i="2"/>
  <c r="JRJ1" i="10" s="1"/>
  <c r="JRA1" i="2"/>
  <c r="JRA1" i="10" s="1"/>
  <c r="JQR1" i="2"/>
  <c r="JQR1" i="10" s="1"/>
  <c r="JQI1" i="2"/>
  <c r="JQI1" i="10" s="1"/>
  <c r="JPY1" i="2"/>
  <c r="JPY1" i="10" s="1"/>
  <c r="JPO1" i="2"/>
  <c r="JPO1" i="10" s="1"/>
  <c r="JPD1" i="2"/>
  <c r="JPD1" i="10" s="1"/>
  <c r="JOS1" i="2"/>
  <c r="JOS1" i="10" s="1"/>
  <c r="JOI1" i="2"/>
  <c r="JOI1" i="10" s="1"/>
  <c r="JNY1" i="2"/>
  <c r="JNY1" i="10" s="1"/>
  <c r="JNN1" i="2"/>
  <c r="JNN1" i="10" s="1"/>
  <c r="JND1" i="2"/>
  <c r="JND1" i="10" s="1"/>
  <c r="JMT1" i="2"/>
  <c r="JMT1" i="10" s="1"/>
  <c r="JMH1" i="2"/>
  <c r="JMH1" i="10" s="1"/>
  <c r="JLX1" i="2"/>
  <c r="JLX1" i="10" s="1"/>
  <c r="JLN1" i="2"/>
  <c r="JLN1" i="10" s="1"/>
  <c r="JLD1" i="2"/>
  <c r="JLD1" i="10" s="1"/>
  <c r="JKS1" i="2"/>
  <c r="JKS1" i="10" s="1"/>
  <c r="JKI1" i="2"/>
  <c r="JKI1" i="10" s="1"/>
  <c r="JJY1" i="2"/>
  <c r="JJY1" i="10" s="1"/>
  <c r="JJM1" i="2"/>
  <c r="JJM1" i="10" s="1"/>
  <c r="JJC1" i="2"/>
  <c r="JJC1" i="10" s="1"/>
  <c r="JIS1" i="2"/>
  <c r="JIS1" i="10" s="1"/>
  <c r="JIH1" i="2"/>
  <c r="JIH1" i="10" s="1"/>
  <c r="JHX1" i="2"/>
  <c r="JHX1" i="10" s="1"/>
  <c r="JHN1" i="2"/>
  <c r="JHN1" i="10" s="1"/>
  <c r="JHD1" i="2"/>
  <c r="JHD1" i="10" s="1"/>
  <c r="JGR1" i="2"/>
  <c r="JGR1" i="10" s="1"/>
  <c r="JGH1" i="2"/>
  <c r="JGH1" i="10" s="1"/>
  <c r="JFX1" i="2"/>
  <c r="JFX1" i="10" s="1"/>
  <c r="JFM1" i="2"/>
  <c r="JFM1" i="10" s="1"/>
  <c r="JFC1" i="2"/>
  <c r="JFC1" i="10" s="1"/>
  <c r="JES1" i="2"/>
  <c r="JES1" i="10" s="1"/>
  <c r="JEH1" i="2"/>
  <c r="JEH1" i="10" s="1"/>
  <c r="JDW1" i="2"/>
  <c r="JDW1" i="10" s="1"/>
  <c r="JDM1" i="2"/>
  <c r="JDM1" i="10" s="1"/>
  <c r="JDB1" i="2"/>
  <c r="JDB1" i="10" s="1"/>
  <c r="JCR1" i="2"/>
  <c r="JCR1" i="10" s="1"/>
  <c r="JCH1" i="2"/>
  <c r="JCH1" i="10" s="1"/>
  <c r="JBX1" i="2"/>
  <c r="JBX1" i="10" s="1"/>
  <c r="JBM1" i="2"/>
  <c r="JBM1" i="10" s="1"/>
  <c r="JBB1" i="2"/>
  <c r="JBB1" i="10" s="1"/>
  <c r="JAO1" i="2"/>
  <c r="JAO1" i="10" s="1"/>
  <c r="IZR1" i="2"/>
  <c r="IZR1" i="10" s="1"/>
  <c r="IYX1" i="2"/>
  <c r="IYX1" i="10" s="1"/>
  <c r="IYD1" i="2"/>
  <c r="IYD1" i="10" s="1"/>
  <c r="IXH1" i="2"/>
  <c r="IXH1" i="10" s="1"/>
  <c r="IWO1" i="2"/>
  <c r="IWO1" i="10" s="1"/>
  <c r="IVR1" i="2"/>
  <c r="IVR1" i="10" s="1"/>
  <c r="IUV1" i="2"/>
  <c r="IUV1" i="10" s="1"/>
  <c r="IUC1" i="2"/>
  <c r="IUC1" i="10" s="1"/>
  <c r="ITH1" i="2"/>
  <c r="ITH1" i="10" s="1"/>
  <c r="ISL1" i="2"/>
  <c r="ISL1" i="10" s="1"/>
  <c r="IRC1" i="2"/>
  <c r="IRC1" i="10" s="1"/>
  <c r="IPS1" i="2"/>
  <c r="IPS1" i="10" s="1"/>
  <c r="IOG1" i="2"/>
  <c r="IOG1" i="10" s="1"/>
  <c r="IMQ1" i="2"/>
  <c r="IMQ1" i="10" s="1"/>
  <c r="ILJ1" i="2"/>
  <c r="ILJ1" i="10" s="1"/>
  <c r="IJO1" i="2"/>
  <c r="IJO1" i="10" s="1"/>
  <c r="IHO1" i="2"/>
  <c r="IHO1" i="10" s="1"/>
  <c r="IFS1" i="2"/>
  <c r="IFS1" i="10" s="1"/>
  <c r="ICY1" i="2"/>
  <c r="ICY1" i="10" s="1"/>
  <c r="HZC1" i="2"/>
  <c r="HZC1" i="10" s="1"/>
  <c r="HWA1" i="2"/>
  <c r="HWA1" i="10" s="1"/>
  <c r="HRS1" i="2"/>
  <c r="HRS1" i="10" s="1"/>
  <c r="HNG1" i="2"/>
  <c r="HNG1" i="10" s="1"/>
  <c r="HIR1" i="2"/>
  <c r="HIR1" i="10" s="1"/>
  <c r="HEE1" i="2"/>
  <c r="HEE1" i="10" s="1"/>
  <c r="GJM1" i="2"/>
  <c r="GJM1" i="10" s="1"/>
  <c r="JIX1" i="2"/>
  <c r="JIX1" i="10" s="1"/>
  <c r="JIN1" i="2"/>
  <c r="JIN1" i="10" s="1"/>
  <c r="JIC1" i="2"/>
  <c r="JIC1" i="10" s="1"/>
  <c r="JHR1" i="2"/>
  <c r="JHR1" i="10" s="1"/>
  <c r="JHH1" i="2"/>
  <c r="JHH1" i="10" s="1"/>
  <c r="JGX1" i="2"/>
  <c r="JGX1" i="10" s="1"/>
  <c r="JGN1" i="2"/>
  <c r="JGN1" i="10" s="1"/>
  <c r="JGC1" i="2"/>
  <c r="JGC1" i="10" s="1"/>
  <c r="JFS1" i="2"/>
  <c r="JFS1" i="10" s="1"/>
  <c r="JFH1" i="2"/>
  <c r="JFH1" i="10" s="1"/>
  <c r="JEW1" i="2"/>
  <c r="JEW1" i="10" s="1"/>
  <c r="JEM1" i="2"/>
  <c r="JEM1" i="10" s="1"/>
  <c r="JEC1" i="2"/>
  <c r="JEC1" i="10" s="1"/>
  <c r="JDR1" i="2"/>
  <c r="JDR1" i="10" s="1"/>
  <c r="JDH1" i="2"/>
  <c r="JDH1" i="10" s="1"/>
  <c r="JCX1" i="2"/>
  <c r="JCX1" i="10" s="1"/>
  <c r="JCL1" i="2"/>
  <c r="JCL1" i="10" s="1"/>
  <c r="JCB1" i="2"/>
  <c r="JCB1" i="10" s="1"/>
  <c r="JBR1" i="2"/>
  <c r="JBR1" i="10" s="1"/>
  <c r="JBH1" i="2"/>
  <c r="JBH1" i="10" s="1"/>
  <c r="JAW1" i="2"/>
  <c r="JAW1" i="10" s="1"/>
  <c r="JAD1" i="2"/>
  <c r="JAD1" i="10" s="1"/>
  <c r="IZJ1" i="2"/>
  <c r="IZJ1" i="10" s="1"/>
  <c r="IYL1" i="2"/>
  <c r="IYL1" i="10" s="1"/>
  <c r="IXR1" i="2"/>
  <c r="IXR1" i="10" s="1"/>
  <c r="IWX1" i="2"/>
  <c r="IWX1" i="10" s="1"/>
  <c r="IWB1" i="2"/>
  <c r="IWB1" i="10" s="1"/>
  <c r="IVI1" i="2"/>
  <c r="IVI1" i="10" s="1"/>
  <c r="IUN1" i="2"/>
  <c r="IUN1" i="10" s="1"/>
  <c r="ITU1" i="2"/>
  <c r="ITU1" i="10" s="1"/>
  <c r="ISW1" i="2"/>
  <c r="ISW1" i="10" s="1"/>
  <c r="IRU1" i="2"/>
  <c r="IRU1" i="10" s="1"/>
  <c r="IQI1" i="2"/>
  <c r="IQI1" i="10" s="1"/>
  <c r="IOX1" i="2"/>
  <c r="IOX1" i="10" s="1"/>
  <c r="INM1" i="2"/>
  <c r="INM1" i="10" s="1"/>
  <c r="IME1" i="2"/>
  <c r="IME1" i="10" s="1"/>
  <c r="IKJ1" i="2"/>
  <c r="IKJ1" i="10" s="1"/>
  <c r="IIM1" i="2"/>
  <c r="IIM1" i="10" s="1"/>
  <c r="IGN1" i="2"/>
  <c r="IGN1" i="10" s="1"/>
  <c r="IEM1" i="2"/>
  <c r="IEM1" i="10" s="1"/>
  <c r="IBA1" i="2"/>
  <c r="IBA1" i="10" s="1"/>
  <c r="HXY1" i="2"/>
  <c r="HXY1" i="10" s="1"/>
  <c r="HUG1" i="2"/>
  <c r="HUG1" i="10" s="1"/>
  <c r="HPQ1" i="2"/>
  <c r="HPQ1" i="10" s="1"/>
  <c r="HKO1" i="2"/>
  <c r="HKO1" i="10" s="1"/>
  <c r="HGO1" i="2"/>
  <c r="HGO1" i="10" s="1"/>
  <c r="GVZ1" i="2"/>
  <c r="GVZ1" i="10" s="1"/>
  <c r="JWR1" i="2"/>
  <c r="JWR1" i="10" s="1"/>
  <c r="JWJ1" i="2"/>
  <c r="JWJ1" i="10" s="1"/>
  <c r="JWB1" i="2"/>
  <c r="JWB1" i="10" s="1"/>
  <c r="JVT1" i="2"/>
  <c r="JVT1" i="10" s="1"/>
  <c r="JVL1" i="2"/>
  <c r="JVL1" i="10" s="1"/>
  <c r="JVD1" i="2"/>
  <c r="JVD1" i="10" s="1"/>
  <c r="JUV1" i="2"/>
  <c r="JUV1" i="10" s="1"/>
  <c r="JUN1" i="2"/>
  <c r="JUN1" i="10" s="1"/>
  <c r="JUF1" i="2"/>
  <c r="JUF1" i="10" s="1"/>
  <c r="JTX1" i="2"/>
  <c r="JTX1" i="10" s="1"/>
  <c r="JTP1" i="2"/>
  <c r="JTP1" i="10" s="1"/>
  <c r="JTG1" i="2"/>
  <c r="JTG1" i="10" s="1"/>
  <c r="JSX1" i="2"/>
  <c r="JSX1" i="10" s="1"/>
  <c r="JSO1" i="2"/>
  <c r="JSO1" i="10" s="1"/>
  <c r="JSF1" i="2"/>
  <c r="JSF1" i="10" s="1"/>
  <c r="JRW1" i="2"/>
  <c r="JRW1" i="10" s="1"/>
  <c r="JRN1" i="2"/>
  <c r="JRN1" i="10" s="1"/>
  <c r="JRE1" i="2"/>
  <c r="JRE1" i="10" s="1"/>
  <c r="JQU1" i="2"/>
  <c r="JQU1" i="10" s="1"/>
  <c r="JQL1" i="2"/>
  <c r="JQL1" i="10" s="1"/>
  <c r="JQC1" i="2"/>
  <c r="JQC1" i="10" s="1"/>
  <c r="JPR1" i="2"/>
  <c r="JPR1" i="10" s="1"/>
  <c r="JPH1" i="2"/>
  <c r="JPH1" i="10" s="1"/>
  <c r="JOX1" i="2"/>
  <c r="JOX1" i="10" s="1"/>
  <c r="JON1" i="2"/>
  <c r="JON1" i="10" s="1"/>
  <c r="JOB1" i="2"/>
  <c r="JOB1" i="10" s="1"/>
  <c r="JNR1" i="2"/>
  <c r="JNR1" i="10" s="1"/>
  <c r="JNH1" i="2"/>
  <c r="JNH1" i="10" s="1"/>
  <c r="JMW1" i="2"/>
  <c r="JMW1" i="10" s="1"/>
  <c r="JMM1" i="2"/>
  <c r="JMM1" i="10" s="1"/>
  <c r="JMC1" i="2"/>
  <c r="JMC1" i="10" s="1"/>
  <c r="JLR1" i="2"/>
  <c r="JLR1" i="10" s="1"/>
  <c r="JLG1" i="2"/>
  <c r="JLG1" i="10" s="1"/>
  <c r="JKW1" i="2"/>
  <c r="JKW1" i="10" s="1"/>
  <c r="JKL1" i="2"/>
  <c r="JKL1" i="10" s="1"/>
  <c r="JKB1" i="2"/>
  <c r="JKB1" i="10" s="1"/>
  <c r="JJR1" i="2"/>
  <c r="JJR1" i="10" s="1"/>
  <c r="JJH1" i="2"/>
  <c r="JJH1" i="10" s="1"/>
  <c r="JIW1" i="2"/>
  <c r="JIW1" i="10" s="1"/>
  <c r="JIL1" i="2"/>
  <c r="JIL1" i="10" s="1"/>
  <c r="JIB1" i="2"/>
  <c r="JIB1" i="10" s="1"/>
  <c r="JHQ1" i="2"/>
  <c r="JHQ1" i="10" s="1"/>
  <c r="JHG1" i="2"/>
  <c r="JHG1" i="10" s="1"/>
  <c r="JGW1" i="2"/>
  <c r="JGW1" i="10" s="1"/>
  <c r="JGL1" i="2"/>
  <c r="JGL1" i="10" s="1"/>
  <c r="JGB1" i="2"/>
  <c r="JGB1" i="10" s="1"/>
  <c r="JFQ1" i="2"/>
  <c r="JFQ1" i="10" s="1"/>
  <c r="JFF1" i="2"/>
  <c r="JFF1" i="10" s="1"/>
  <c r="JEV1" i="2"/>
  <c r="JEV1" i="10" s="1"/>
  <c r="JEL1" i="2"/>
  <c r="JEL1" i="10" s="1"/>
  <c r="JEB1" i="2"/>
  <c r="JEB1" i="10" s="1"/>
  <c r="JDQ1" i="2"/>
  <c r="JDQ1" i="10" s="1"/>
  <c r="JDG1" i="2"/>
  <c r="JDG1" i="10" s="1"/>
  <c r="JCV1" i="2"/>
  <c r="JCV1" i="10" s="1"/>
  <c r="JCK1" i="2"/>
  <c r="JCK1" i="10" s="1"/>
  <c r="JCA1" i="2"/>
  <c r="JCA1" i="10" s="1"/>
  <c r="JBQ1" i="2"/>
  <c r="JBQ1" i="10" s="1"/>
  <c r="JBF1" i="2"/>
  <c r="JBF1" i="10" s="1"/>
  <c r="JAU1" i="2"/>
  <c r="JAU1" i="10" s="1"/>
  <c r="JAB1" i="2"/>
  <c r="JAB1" i="10" s="1"/>
  <c r="IZD1" i="2"/>
  <c r="IZD1" i="10" s="1"/>
  <c r="IYK1" i="2"/>
  <c r="IYK1" i="10" s="1"/>
  <c r="IXP1" i="2"/>
  <c r="IXP1" i="10" s="1"/>
  <c r="IWW1" i="2"/>
  <c r="IWW1" i="10" s="1"/>
  <c r="IVZ1" i="2"/>
  <c r="IVZ1" i="10" s="1"/>
  <c r="IVF1" i="2"/>
  <c r="IVF1" i="10" s="1"/>
  <c r="IUL1" i="2"/>
  <c r="IUL1" i="10" s="1"/>
  <c r="ITN1" i="2"/>
  <c r="ITN1" i="10" s="1"/>
  <c r="IST1" i="2"/>
  <c r="IST1" i="10" s="1"/>
  <c r="IRO1" i="2"/>
  <c r="IRO1" i="10" s="1"/>
  <c r="IQD1" i="2"/>
  <c r="IQD1" i="10" s="1"/>
  <c r="IOS1" i="2"/>
  <c r="IOS1" i="10" s="1"/>
  <c r="INK1" i="2"/>
  <c r="INK1" i="10" s="1"/>
  <c r="IMA1" i="2"/>
  <c r="IMA1" i="10" s="1"/>
  <c r="IKC1" i="2"/>
  <c r="IKC1" i="10" s="1"/>
  <c r="IIE1" i="2"/>
  <c r="IIE1" i="10" s="1"/>
  <c r="IGM1" i="2"/>
  <c r="IGM1" i="10" s="1"/>
  <c r="IEA1" i="2"/>
  <c r="IEA1" i="10" s="1"/>
  <c r="IAW1" i="2"/>
  <c r="IAW1" i="10" s="1"/>
  <c r="HXP1" i="2"/>
  <c r="HXP1" i="10" s="1"/>
  <c r="HTQ1" i="2"/>
  <c r="HTQ1" i="10" s="1"/>
  <c r="HOK1" i="2"/>
  <c r="HOK1" i="10" s="1"/>
  <c r="HKK1" i="2"/>
  <c r="HKK1" i="10" s="1"/>
  <c r="HFL1" i="2"/>
  <c r="HFL1" i="10" s="1"/>
  <c r="GUO1" i="2"/>
  <c r="GUO1" i="10" s="1"/>
  <c r="JWQ1" i="2"/>
  <c r="JWQ1" i="10" s="1"/>
  <c r="JWI1" i="2"/>
  <c r="JWI1" i="10" s="1"/>
  <c r="JWA1" i="2"/>
  <c r="JWA1" i="10" s="1"/>
  <c r="JVS1" i="2"/>
  <c r="JVS1" i="10" s="1"/>
  <c r="JVK1" i="2"/>
  <c r="JVK1" i="10" s="1"/>
  <c r="JVC1" i="2"/>
  <c r="JVC1" i="10" s="1"/>
  <c r="JUU1" i="2"/>
  <c r="JUU1" i="10" s="1"/>
  <c r="JUM1" i="2"/>
  <c r="JUM1" i="10" s="1"/>
  <c r="JUE1" i="2"/>
  <c r="JUE1" i="10" s="1"/>
  <c r="JTW1" i="2"/>
  <c r="JTW1" i="10" s="1"/>
  <c r="JTO1" i="2"/>
  <c r="JTO1" i="10" s="1"/>
  <c r="JTF1" i="2"/>
  <c r="JTF1" i="10" s="1"/>
  <c r="JSW1" i="2"/>
  <c r="JSW1" i="10" s="1"/>
  <c r="JSN1" i="2"/>
  <c r="JSN1" i="10" s="1"/>
  <c r="JSE1" i="2"/>
  <c r="JSE1" i="10" s="1"/>
  <c r="JRV1" i="2"/>
  <c r="JRV1" i="10" s="1"/>
  <c r="JRM1" i="2"/>
  <c r="JRM1" i="10" s="1"/>
  <c r="JRC1" i="2"/>
  <c r="JRC1" i="10" s="1"/>
  <c r="JQT1" i="2"/>
  <c r="JQT1" i="10" s="1"/>
  <c r="JQK1" i="2"/>
  <c r="JQK1" i="10" s="1"/>
  <c r="JQB1" i="2"/>
  <c r="JQB1" i="10" s="1"/>
  <c r="JPQ1" i="2"/>
  <c r="JPQ1" i="10" s="1"/>
  <c r="JPG1" i="2"/>
  <c r="JPG1" i="10" s="1"/>
  <c r="JOW1" i="2"/>
  <c r="JOW1" i="10" s="1"/>
  <c r="JOK1" i="2"/>
  <c r="JOK1" i="10" s="1"/>
  <c r="JOA1" i="2"/>
  <c r="JOA1" i="10" s="1"/>
  <c r="JNQ1" i="2"/>
  <c r="JNQ1" i="10" s="1"/>
  <c r="JNF1" i="2"/>
  <c r="JNF1" i="10" s="1"/>
  <c r="JMV1" i="2"/>
  <c r="JMV1" i="10" s="1"/>
  <c r="JML1" i="2"/>
  <c r="JML1" i="10" s="1"/>
  <c r="JMB1" i="2"/>
  <c r="JMB1" i="10" s="1"/>
  <c r="JLP1" i="2"/>
  <c r="JLP1" i="10" s="1"/>
  <c r="JLF1" i="2"/>
  <c r="JLF1" i="10" s="1"/>
  <c r="JKV1" i="2"/>
  <c r="JKV1" i="10" s="1"/>
  <c r="JKK1" i="2"/>
  <c r="JKK1" i="10" s="1"/>
  <c r="JKA1" i="2"/>
  <c r="JKA1" i="10" s="1"/>
  <c r="JJQ1" i="2"/>
  <c r="JJQ1" i="10" s="1"/>
  <c r="JJF1" i="2"/>
  <c r="JJF1" i="10" s="1"/>
  <c r="JIU1" i="2"/>
  <c r="JIU1" i="10" s="1"/>
  <c r="JIK1" i="2"/>
  <c r="JIK1" i="10" s="1"/>
  <c r="JHZ1" i="2"/>
  <c r="JHZ1" i="10" s="1"/>
  <c r="JHP1" i="2"/>
  <c r="JHP1" i="10" s="1"/>
  <c r="JHF1" i="2"/>
  <c r="JHF1" i="10" s="1"/>
  <c r="JGV1" i="2"/>
  <c r="JGV1" i="10" s="1"/>
  <c r="JGK1" i="2"/>
  <c r="JGK1" i="10" s="1"/>
  <c r="JFZ1" i="2"/>
  <c r="JFZ1" i="10" s="1"/>
  <c r="JFP1" i="2"/>
  <c r="JFP1" i="10" s="1"/>
  <c r="JFE1" i="2"/>
  <c r="JFE1" i="10" s="1"/>
  <c r="JEU1" i="2"/>
  <c r="JEU1" i="10" s="1"/>
  <c r="JEK1" i="2"/>
  <c r="JEK1" i="10" s="1"/>
  <c r="JDZ1" i="2"/>
  <c r="JDZ1" i="10" s="1"/>
  <c r="JDP1" i="2"/>
  <c r="JDP1" i="10" s="1"/>
  <c r="JDE1" i="2"/>
  <c r="JDE1" i="10" s="1"/>
  <c r="JCT1" i="2"/>
  <c r="JCT1" i="10" s="1"/>
  <c r="JCJ1" i="2"/>
  <c r="JCJ1" i="10" s="1"/>
  <c r="JBZ1" i="2"/>
  <c r="JBZ1" i="10" s="1"/>
  <c r="JBP1" i="2"/>
  <c r="JBP1" i="10" s="1"/>
  <c r="JBE1" i="2"/>
  <c r="JBE1" i="10" s="1"/>
  <c r="JAT1" i="2"/>
  <c r="JAT1" i="10" s="1"/>
  <c r="IZY1" i="2"/>
  <c r="IZY1" i="10" s="1"/>
  <c r="IZB1" i="2"/>
  <c r="IZB1" i="10" s="1"/>
  <c r="IYH1" i="2"/>
  <c r="IYH1" i="10" s="1"/>
  <c r="IXN1" i="2"/>
  <c r="IXN1" i="10" s="1"/>
  <c r="IWR1" i="2"/>
  <c r="IWR1" i="10" s="1"/>
  <c r="IVY1" i="2"/>
  <c r="IVY1" i="10" s="1"/>
  <c r="IVD1" i="2"/>
  <c r="IVD1" i="10" s="1"/>
  <c r="IUF1" i="2"/>
  <c r="IUF1" i="10" s="1"/>
  <c r="ITM1" i="2"/>
  <c r="ITM1" i="10" s="1"/>
  <c r="ISP1" i="2"/>
  <c r="ISP1" i="10" s="1"/>
  <c r="IRN1" i="2"/>
  <c r="IRN1" i="10" s="1"/>
  <c r="IPY1" i="2"/>
  <c r="IPY1" i="10" s="1"/>
  <c r="IOQ1" i="2"/>
  <c r="IOQ1" i="10" s="1"/>
  <c r="ING1" i="2"/>
  <c r="ING1" i="10" s="1"/>
  <c r="ILQ1" i="2"/>
  <c r="ILQ1" i="10" s="1"/>
  <c r="IJU1" i="2"/>
  <c r="IJU1" i="10" s="1"/>
  <c r="IIC1" i="2"/>
  <c r="IIC1" i="10" s="1"/>
  <c r="IGA1" i="2"/>
  <c r="IGA1" i="10" s="1"/>
  <c r="IDT1" i="2"/>
  <c r="IDT1" i="10" s="1"/>
  <c r="IAM1" i="2"/>
  <c r="IAM1" i="10" s="1"/>
  <c r="HXD1" i="2"/>
  <c r="HXD1" i="10" s="1"/>
  <c r="HSK1" i="2"/>
  <c r="HSK1" i="10" s="1"/>
  <c r="HOJ1" i="2"/>
  <c r="HOJ1" i="10" s="1"/>
  <c r="HJY1" i="2"/>
  <c r="HJY1" i="10" s="1"/>
  <c r="HFH1" i="2"/>
  <c r="HFH1" i="10" s="1"/>
  <c r="GRY1" i="2"/>
  <c r="GRY1" i="10" s="1"/>
  <c r="JWP1" i="2"/>
  <c r="JWP1" i="10" s="1"/>
  <c r="JWH1" i="2"/>
  <c r="JWH1" i="10" s="1"/>
  <c r="JVZ1" i="2"/>
  <c r="JVZ1" i="10" s="1"/>
  <c r="JVR1" i="2"/>
  <c r="JVR1" i="10" s="1"/>
  <c r="JVJ1" i="2"/>
  <c r="JVJ1" i="10" s="1"/>
  <c r="JVB1" i="2"/>
  <c r="JVB1" i="10" s="1"/>
  <c r="JUT1" i="2"/>
  <c r="JUT1" i="10" s="1"/>
  <c r="JUL1" i="2"/>
  <c r="JUL1" i="10" s="1"/>
  <c r="JUD1" i="2"/>
  <c r="JUD1" i="10" s="1"/>
  <c r="JTV1" i="2"/>
  <c r="JTV1" i="10" s="1"/>
  <c r="JTN1" i="2"/>
  <c r="JTN1" i="10" s="1"/>
  <c r="JTE1" i="2"/>
  <c r="JTE1" i="10" s="1"/>
  <c r="JSV1" i="2"/>
  <c r="JSV1" i="10" s="1"/>
  <c r="JSM1" i="2"/>
  <c r="JSM1" i="10" s="1"/>
  <c r="JSD1" i="2"/>
  <c r="JSD1" i="10" s="1"/>
  <c r="JRU1" i="2"/>
  <c r="JRU1" i="10" s="1"/>
  <c r="JRK1" i="2"/>
  <c r="JRK1" i="10" s="1"/>
  <c r="JRB1" i="2"/>
  <c r="JRB1" i="10" s="1"/>
  <c r="JQS1" i="2"/>
  <c r="JQS1" i="10" s="1"/>
  <c r="JQJ1" i="2"/>
  <c r="JQJ1" i="10" s="1"/>
  <c r="JPZ1" i="2"/>
  <c r="JPZ1" i="10" s="1"/>
  <c r="JPP1" i="2"/>
  <c r="JPP1" i="10" s="1"/>
  <c r="JPF1" i="2"/>
  <c r="JPF1" i="10" s="1"/>
  <c r="JOT1" i="2"/>
  <c r="JOT1" i="10" s="1"/>
  <c r="JOJ1" i="2"/>
  <c r="JOJ1" i="10" s="1"/>
  <c r="JNZ1" i="2"/>
  <c r="JNZ1" i="10" s="1"/>
  <c r="JNP1" i="2"/>
  <c r="JNP1" i="10" s="1"/>
  <c r="JNE1" i="2"/>
  <c r="JNE1" i="10" s="1"/>
  <c r="JMU1" i="2"/>
  <c r="JMU1" i="10" s="1"/>
  <c r="JMK1" i="2"/>
  <c r="JMK1" i="10" s="1"/>
  <c r="JLY1" i="2"/>
  <c r="JLY1" i="10" s="1"/>
  <c r="JLO1" i="2"/>
  <c r="JLO1" i="10" s="1"/>
  <c r="JLE1" i="2"/>
  <c r="JLE1" i="10" s="1"/>
  <c r="JKT1" i="2"/>
  <c r="JKT1" i="10" s="1"/>
  <c r="JKJ1" i="2"/>
  <c r="JKJ1" i="10" s="1"/>
  <c r="JJZ1" i="2"/>
  <c r="JJZ1" i="10" s="1"/>
  <c r="JJP1" i="2"/>
  <c r="JJP1" i="10" s="1"/>
  <c r="JJD1" i="2"/>
  <c r="JJD1" i="10" s="1"/>
  <c r="JIT1" i="2"/>
  <c r="JIT1" i="10" s="1"/>
  <c r="JIJ1" i="2"/>
  <c r="JIJ1" i="10" s="1"/>
  <c r="JHY1" i="2"/>
  <c r="JHY1" i="10" s="1"/>
  <c r="JHO1" i="2"/>
  <c r="JHO1" i="10" s="1"/>
  <c r="JHE1" i="2"/>
  <c r="JHE1" i="10" s="1"/>
  <c r="JGT1" i="2"/>
  <c r="JGT1" i="10" s="1"/>
  <c r="JGI1" i="2"/>
  <c r="JGI1" i="10" s="1"/>
  <c r="JFY1" i="2"/>
  <c r="JFY1" i="10" s="1"/>
  <c r="JFN1" i="2"/>
  <c r="JFN1" i="10" s="1"/>
  <c r="JFD1" i="2"/>
  <c r="JFD1" i="10" s="1"/>
  <c r="JET1" i="2"/>
  <c r="JET1" i="10" s="1"/>
  <c r="JEJ1" i="2"/>
  <c r="JEJ1" i="10" s="1"/>
  <c r="JDY1" i="2"/>
  <c r="JDY1" i="10" s="1"/>
  <c r="JDN1" i="2"/>
  <c r="JDN1" i="10" s="1"/>
  <c r="JDD1" i="2"/>
  <c r="JDD1" i="10" s="1"/>
  <c r="JCS1" i="2"/>
  <c r="JCS1" i="10" s="1"/>
  <c r="JCI1" i="2"/>
  <c r="JCI1" i="10" s="1"/>
  <c r="JBY1" i="2"/>
  <c r="JBY1" i="10" s="1"/>
  <c r="JBN1" i="2"/>
  <c r="JBN1" i="10" s="1"/>
  <c r="JBD1" i="2"/>
  <c r="JBD1" i="10" s="1"/>
  <c r="JAP1" i="2"/>
  <c r="JAP1" i="10" s="1"/>
  <c r="IZT1" i="2"/>
  <c r="IZT1" i="10" s="1"/>
  <c r="IZA1" i="2"/>
  <c r="IZA1" i="10" s="1"/>
  <c r="IYF1" i="2"/>
  <c r="IYF1" i="10" s="1"/>
  <c r="IXM1" i="2"/>
  <c r="IXM1" i="10" s="1"/>
  <c r="IWP1" i="2"/>
  <c r="IWP1" i="10" s="1"/>
  <c r="IVV1" i="2"/>
  <c r="IVV1" i="10" s="1"/>
  <c r="IVA1" i="2"/>
  <c r="IVA1" i="10" s="1"/>
  <c r="IUD1" i="2"/>
  <c r="IUD1" i="10" s="1"/>
  <c r="ITJ1" i="2"/>
  <c r="ITJ1" i="10" s="1"/>
  <c r="ISO1" i="2"/>
  <c r="ISO1" i="10" s="1"/>
  <c r="IRE1" i="2"/>
  <c r="IRE1" i="10" s="1"/>
  <c r="IPW1" i="2"/>
  <c r="IPW1" i="10" s="1"/>
  <c r="IOM1" i="2"/>
  <c r="IOM1" i="10" s="1"/>
  <c r="IMW1" i="2"/>
  <c r="IMW1" i="10" s="1"/>
  <c r="ILK1" i="2"/>
  <c r="ILK1" i="10" s="1"/>
  <c r="IJT1" i="2"/>
  <c r="IJT1" i="10" s="1"/>
  <c r="IHX1" i="2"/>
  <c r="IHX1" i="10" s="1"/>
  <c r="IFX1" i="2"/>
  <c r="IFX1" i="10" s="1"/>
  <c r="IDK1" i="2"/>
  <c r="IDK1" i="10" s="1"/>
  <c r="IAB1" i="2"/>
  <c r="IAB1" i="10" s="1"/>
  <c r="HWC1" i="2"/>
  <c r="HWC1" i="10" s="1"/>
  <c r="HSE1" i="2"/>
  <c r="HSE1" i="10" s="1"/>
  <c r="HNW1" i="2"/>
  <c r="HNW1" i="10" s="1"/>
  <c r="HJC1" i="2"/>
  <c r="HJC1" i="10" s="1"/>
  <c r="HER1" i="2"/>
  <c r="HER1" i="10" s="1"/>
  <c r="GLF1" i="2"/>
  <c r="GLF1" i="10" s="1"/>
  <c r="JTH1" i="2"/>
  <c r="JTH1" i="10" s="1"/>
  <c r="JSZ1" i="2"/>
  <c r="JSZ1" i="10" s="1"/>
  <c r="JSR1" i="2"/>
  <c r="JSR1" i="10" s="1"/>
  <c r="JSJ1" i="2"/>
  <c r="JSJ1" i="10" s="1"/>
  <c r="JSB1" i="2"/>
  <c r="JSB1" i="10" s="1"/>
  <c r="JRT1" i="2"/>
  <c r="JRT1" i="10" s="1"/>
  <c r="JRL1" i="2"/>
  <c r="JRL1" i="10" s="1"/>
  <c r="JRD1" i="2"/>
  <c r="JRD1" i="10" s="1"/>
  <c r="JQV1" i="2"/>
  <c r="JQV1" i="10" s="1"/>
  <c r="JQN1" i="2"/>
  <c r="JQN1" i="10" s="1"/>
  <c r="JQF1" i="2"/>
  <c r="JQF1" i="10" s="1"/>
  <c r="JPW1" i="2"/>
  <c r="JPW1" i="10" s="1"/>
  <c r="JPN1" i="2"/>
  <c r="JPN1" i="10" s="1"/>
  <c r="JPE1" i="2"/>
  <c r="JPE1" i="10" s="1"/>
  <c r="JOV1" i="2"/>
  <c r="JOV1" i="10" s="1"/>
  <c r="JOL1" i="2"/>
  <c r="JOL1" i="10" s="1"/>
  <c r="JOC1" i="2"/>
  <c r="JOC1" i="10" s="1"/>
  <c r="JNT1" i="2"/>
  <c r="JNT1" i="10" s="1"/>
  <c r="JNK1" i="2"/>
  <c r="JNK1" i="10" s="1"/>
  <c r="JNB1" i="2"/>
  <c r="JNB1" i="10" s="1"/>
  <c r="JMS1" i="2"/>
  <c r="JMS1" i="10" s="1"/>
  <c r="JMJ1" i="2"/>
  <c r="JMJ1" i="10" s="1"/>
  <c r="JLZ1" i="2"/>
  <c r="JLZ1" i="10" s="1"/>
  <c r="JLQ1" i="2"/>
  <c r="JLQ1" i="10" s="1"/>
  <c r="JLH1" i="2"/>
  <c r="JLH1" i="10" s="1"/>
  <c r="JKY1" i="2"/>
  <c r="JKY1" i="10" s="1"/>
  <c r="JKP1" i="2"/>
  <c r="JKP1" i="10" s="1"/>
  <c r="JKG1" i="2"/>
  <c r="JKG1" i="10" s="1"/>
  <c r="JJX1" i="2"/>
  <c r="JJX1" i="10" s="1"/>
  <c r="JJN1" i="2"/>
  <c r="JJN1" i="10" s="1"/>
  <c r="JJE1" i="2"/>
  <c r="JJE1" i="10" s="1"/>
  <c r="JIV1" i="2"/>
  <c r="JIV1" i="10" s="1"/>
  <c r="JIM1" i="2"/>
  <c r="JIM1" i="10" s="1"/>
  <c r="JID1" i="2"/>
  <c r="JID1" i="10" s="1"/>
  <c r="JHU1" i="2"/>
  <c r="JHU1" i="10" s="1"/>
  <c r="JHL1" i="2"/>
  <c r="JHL1" i="10" s="1"/>
  <c r="JHB1" i="2"/>
  <c r="JHB1" i="10" s="1"/>
  <c r="JGS1" i="2"/>
  <c r="JGS1" i="10" s="1"/>
  <c r="JGJ1" i="2"/>
  <c r="JGJ1" i="10" s="1"/>
  <c r="JGA1" i="2"/>
  <c r="JGA1" i="10" s="1"/>
  <c r="JFR1" i="2"/>
  <c r="JFR1" i="10" s="1"/>
  <c r="JFI1" i="2"/>
  <c r="JFI1" i="10" s="1"/>
  <c r="JEZ1" i="2"/>
  <c r="JEZ1" i="10" s="1"/>
  <c r="JEP1" i="2"/>
  <c r="JEP1" i="10" s="1"/>
  <c r="JEG1" i="2"/>
  <c r="JEG1" i="10" s="1"/>
  <c r="JDX1" i="2"/>
  <c r="JDX1" i="10" s="1"/>
  <c r="JDO1" i="2"/>
  <c r="JDO1" i="10" s="1"/>
  <c r="JDF1" i="2"/>
  <c r="JDF1" i="10" s="1"/>
  <c r="JCW1" i="2"/>
  <c r="JCW1" i="10" s="1"/>
  <c r="JCN1" i="2"/>
  <c r="JCN1" i="10" s="1"/>
  <c r="JCD1" i="2"/>
  <c r="JCD1" i="10" s="1"/>
  <c r="JBU1" i="2"/>
  <c r="JBU1" i="10" s="1"/>
  <c r="JBL1" i="2"/>
  <c r="JBL1" i="10" s="1"/>
  <c r="JBC1" i="2"/>
  <c r="JBC1" i="10" s="1"/>
  <c r="JAR1" i="2"/>
  <c r="JAR1" i="10" s="1"/>
  <c r="IZZ1" i="2"/>
  <c r="IZZ1" i="10" s="1"/>
  <c r="IZI1" i="2"/>
  <c r="IZI1" i="10" s="1"/>
  <c r="IYN1" i="2"/>
  <c r="IYN1" i="10" s="1"/>
  <c r="IXV1" i="2"/>
  <c r="IXV1" i="10" s="1"/>
  <c r="IXE1" i="2"/>
  <c r="IXE1" i="10" s="1"/>
  <c r="IWL1" i="2"/>
  <c r="IWL1" i="10" s="1"/>
  <c r="IVT1" i="2"/>
  <c r="IVT1" i="10" s="1"/>
  <c r="IVB1" i="2"/>
  <c r="IVB1" i="10" s="1"/>
  <c r="IUK1" i="2"/>
  <c r="IUK1" i="10" s="1"/>
  <c r="ITP1" i="2"/>
  <c r="ITP1" i="10" s="1"/>
  <c r="ISX1" i="2"/>
  <c r="ISX1" i="10" s="1"/>
  <c r="IRZ1" i="2"/>
  <c r="IRZ1" i="10" s="1"/>
  <c r="IQT1" i="2"/>
  <c r="IQT1" i="10" s="1"/>
  <c r="IPN1" i="2"/>
  <c r="IPN1" i="10" s="1"/>
  <c r="IOH1" i="2"/>
  <c r="IOH1" i="10" s="1"/>
  <c r="INB1" i="2"/>
  <c r="INB1" i="10" s="1"/>
  <c r="ILU1" i="2"/>
  <c r="ILU1" i="10" s="1"/>
  <c r="IKI1" i="2"/>
  <c r="IKI1" i="10" s="1"/>
  <c r="IIR1" i="2"/>
  <c r="IIR1" i="10" s="1"/>
  <c r="IHA1" i="2"/>
  <c r="IHA1" i="10" s="1"/>
  <c r="IFK1" i="2"/>
  <c r="IFK1" i="10" s="1"/>
  <c r="ICW1" i="2"/>
  <c r="ICW1" i="10" s="1"/>
  <c r="HZY1" i="2"/>
  <c r="HZY1" i="10" s="1"/>
  <c r="HWR1" i="2"/>
  <c r="HWR1" i="10" s="1"/>
  <c r="HTE1" i="2"/>
  <c r="HTE1" i="10" s="1"/>
  <c r="HPG1" i="2"/>
  <c r="HPG1" i="10" s="1"/>
  <c r="HLG1" i="2"/>
  <c r="HLG1" i="10" s="1"/>
  <c r="HHL1" i="2"/>
  <c r="HHL1" i="10" s="1"/>
  <c r="HDL1" i="2"/>
  <c r="HDL1" i="10" s="1"/>
  <c r="GDV1" i="2"/>
  <c r="GDV1" i="10" s="1"/>
  <c r="JQA1" i="2"/>
  <c r="JQA1" i="10" s="1"/>
  <c r="JPS1" i="2"/>
  <c r="JPS1" i="10" s="1"/>
  <c r="JPK1" i="2"/>
  <c r="JPK1" i="10" s="1"/>
  <c r="JPC1" i="2"/>
  <c r="JPC1" i="10" s="1"/>
  <c r="JOU1" i="2"/>
  <c r="JOU1" i="10" s="1"/>
  <c r="JOM1" i="2"/>
  <c r="JOM1" i="10" s="1"/>
  <c r="JOE1" i="2"/>
  <c r="JOE1" i="10" s="1"/>
  <c r="JNW1" i="2"/>
  <c r="JNW1" i="10" s="1"/>
  <c r="JNO1" i="2"/>
  <c r="JNO1" i="10" s="1"/>
  <c r="JNG1" i="2"/>
  <c r="JNG1" i="10" s="1"/>
  <c r="JMY1" i="2"/>
  <c r="JMY1" i="10" s="1"/>
  <c r="JMQ1" i="2"/>
  <c r="JMQ1" i="10" s="1"/>
  <c r="JMI1" i="2"/>
  <c r="JMI1" i="10" s="1"/>
  <c r="JMA1" i="2"/>
  <c r="JMA1" i="10" s="1"/>
  <c r="JLS1" i="2"/>
  <c r="JLS1" i="10" s="1"/>
  <c r="JLK1" i="2"/>
  <c r="JLK1" i="10" s="1"/>
  <c r="JLC1" i="2"/>
  <c r="JLC1" i="10" s="1"/>
  <c r="JKU1" i="2"/>
  <c r="JKU1" i="10" s="1"/>
  <c r="JKM1" i="2"/>
  <c r="JKM1" i="10" s="1"/>
  <c r="JKE1" i="2"/>
  <c r="JKE1" i="10" s="1"/>
  <c r="JJW1" i="2"/>
  <c r="JJW1" i="10" s="1"/>
  <c r="JJO1" i="2"/>
  <c r="JJO1" i="10" s="1"/>
  <c r="JJG1" i="2"/>
  <c r="JJG1" i="10" s="1"/>
  <c r="JIY1" i="2"/>
  <c r="JIY1" i="10" s="1"/>
  <c r="JIQ1" i="2"/>
  <c r="JIQ1" i="10" s="1"/>
  <c r="JII1" i="2"/>
  <c r="JII1" i="10" s="1"/>
  <c r="JIA1" i="2"/>
  <c r="JIA1" i="10" s="1"/>
  <c r="JHS1" i="2"/>
  <c r="JHS1" i="10" s="1"/>
  <c r="JHK1" i="2"/>
  <c r="JHK1" i="10" s="1"/>
  <c r="JHC1" i="2"/>
  <c r="JHC1" i="10" s="1"/>
  <c r="JGU1" i="2"/>
  <c r="JGU1" i="10" s="1"/>
  <c r="JGM1" i="2"/>
  <c r="JGM1" i="10" s="1"/>
  <c r="JGE1" i="2"/>
  <c r="JGE1" i="10" s="1"/>
  <c r="JFW1" i="2"/>
  <c r="JFW1" i="10" s="1"/>
  <c r="JFO1" i="2"/>
  <c r="JFO1" i="10" s="1"/>
  <c r="JFG1" i="2"/>
  <c r="JFG1" i="10" s="1"/>
  <c r="JEY1" i="2"/>
  <c r="JEY1" i="10" s="1"/>
  <c r="JEQ1" i="2"/>
  <c r="JEQ1" i="10" s="1"/>
  <c r="JEI1" i="2"/>
  <c r="JEI1" i="10" s="1"/>
  <c r="JEA1" i="2"/>
  <c r="JEA1" i="10" s="1"/>
  <c r="JDS1" i="2"/>
  <c r="JDS1" i="10" s="1"/>
  <c r="JDK1" i="2"/>
  <c r="JDK1" i="10" s="1"/>
  <c r="JDC1" i="2"/>
  <c r="JDC1" i="10" s="1"/>
  <c r="JCU1" i="2"/>
  <c r="JCU1" i="10" s="1"/>
  <c r="JCM1" i="2"/>
  <c r="JCM1" i="10" s="1"/>
  <c r="JCE1" i="2"/>
  <c r="JCE1" i="10" s="1"/>
  <c r="JBW1" i="2"/>
  <c r="JBW1" i="10" s="1"/>
  <c r="JBO1" i="2"/>
  <c r="JBO1" i="10" s="1"/>
  <c r="JBG1" i="2"/>
  <c r="JBG1" i="10" s="1"/>
  <c r="JAY1" i="2"/>
  <c r="JAY1" i="10" s="1"/>
  <c r="JAL1" i="2"/>
  <c r="JAL1" i="10" s="1"/>
  <c r="IZV1" i="2"/>
  <c r="IZV1" i="10" s="1"/>
  <c r="IZF1" i="2"/>
  <c r="IZF1" i="10" s="1"/>
  <c r="IYP1" i="2"/>
  <c r="IYP1" i="10" s="1"/>
  <c r="IXZ1" i="2"/>
  <c r="IXZ1" i="10" s="1"/>
  <c r="IXJ1" i="2"/>
  <c r="IXJ1" i="10" s="1"/>
  <c r="IWT1" i="2"/>
  <c r="IWT1" i="10" s="1"/>
  <c r="IWD1" i="2"/>
  <c r="IWD1" i="10" s="1"/>
  <c r="IVN1" i="2"/>
  <c r="IVN1" i="10" s="1"/>
  <c r="IUX1" i="2"/>
  <c r="IUX1" i="10" s="1"/>
  <c r="IUH1" i="2"/>
  <c r="IUH1" i="10" s="1"/>
  <c r="ITR1" i="2"/>
  <c r="ITR1" i="10" s="1"/>
  <c r="ITB1" i="2"/>
  <c r="ITB1" i="10" s="1"/>
  <c r="ISH1" i="2"/>
  <c r="ISH1" i="10" s="1"/>
  <c r="IRJ1" i="2"/>
  <c r="IRJ1" i="10" s="1"/>
  <c r="IQH1" i="2"/>
  <c r="IQH1" i="10" s="1"/>
  <c r="IPC1" i="2"/>
  <c r="IPC1" i="10" s="1"/>
  <c r="IOC1" i="2"/>
  <c r="IOC1" i="10" s="1"/>
  <c r="INA1" i="2"/>
  <c r="INA1" i="10" s="1"/>
  <c r="ILV1" i="2"/>
  <c r="ILV1" i="10" s="1"/>
  <c r="IKQ1" i="2"/>
  <c r="IKQ1" i="10" s="1"/>
  <c r="IJE1" i="2"/>
  <c r="IJE1" i="10" s="1"/>
  <c r="IHQ1" i="2"/>
  <c r="IHQ1" i="10" s="1"/>
  <c r="IGG1" i="2"/>
  <c r="IGG1" i="10" s="1"/>
  <c r="IES1" i="2"/>
  <c r="IES1" i="10" s="1"/>
  <c r="ICA1" i="2"/>
  <c r="ICA1" i="10" s="1"/>
  <c r="HZP1" i="2"/>
  <c r="HZP1" i="10" s="1"/>
  <c r="HXC1" i="2"/>
  <c r="HXC1" i="10" s="1"/>
  <c r="HTS1" i="2"/>
  <c r="HTS1" i="10" s="1"/>
  <c r="HQK1" i="2"/>
  <c r="HQK1" i="10" s="1"/>
  <c r="HNC1" i="2"/>
  <c r="HNC1" i="10" s="1"/>
  <c r="HJK1" i="2"/>
  <c r="HJK1" i="10" s="1"/>
  <c r="HGC1" i="2"/>
  <c r="HGC1" i="10" s="1"/>
  <c r="HBO1" i="2"/>
  <c r="HBO1" i="10" s="1"/>
  <c r="FUS1" i="2"/>
  <c r="FUS1" i="10" s="1"/>
  <c r="JAS1" i="2"/>
  <c r="JAS1" i="10" s="1"/>
  <c r="JAK1" i="2"/>
  <c r="JAK1" i="10" s="1"/>
  <c r="JAC1" i="2"/>
  <c r="JAC1" i="10" s="1"/>
  <c r="IZU1" i="2"/>
  <c r="IZU1" i="10" s="1"/>
  <c r="IZM1" i="2"/>
  <c r="IZM1" i="10" s="1"/>
  <c r="IZE1" i="2"/>
  <c r="IZE1" i="10" s="1"/>
  <c r="IYW1" i="2"/>
  <c r="IYW1" i="10" s="1"/>
  <c r="IYO1" i="2"/>
  <c r="IYO1" i="10" s="1"/>
  <c r="IYG1" i="2"/>
  <c r="IYG1" i="10" s="1"/>
  <c r="IXY1" i="2"/>
  <c r="IXY1" i="10" s="1"/>
  <c r="IXQ1" i="2"/>
  <c r="IXQ1" i="10" s="1"/>
  <c r="IXI1" i="2"/>
  <c r="IXI1" i="10" s="1"/>
  <c r="IXA1" i="2"/>
  <c r="IXA1" i="10" s="1"/>
  <c r="IWS1" i="2"/>
  <c r="IWS1" i="10" s="1"/>
  <c r="IWK1" i="2"/>
  <c r="IWK1" i="10" s="1"/>
  <c r="IWC1" i="2"/>
  <c r="IWC1" i="10" s="1"/>
  <c r="IVU1" i="2"/>
  <c r="IVU1" i="10" s="1"/>
  <c r="IVM1" i="2"/>
  <c r="IVM1" i="10" s="1"/>
  <c r="IVE1" i="2"/>
  <c r="IVE1" i="10" s="1"/>
  <c r="IUW1" i="2"/>
  <c r="IUW1" i="10" s="1"/>
  <c r="IUO1" i="2"/>
  <c r="IUO1" i="10" s="1"/>
  <c r="IUG1" i="2"/>
  <c r="IUG1" i="10" s="1"/>
  <c r="ITY1" i="2"/>
  <c r="ITY1" i="10" s="1"/>
  <c r="ITQ1" i="2"/>
  <c r="ITQ1" i="10" s="1"/>
  <c r="ITI1" i="2"/>
  <c r="ITI1" i="10" s="1"/>
  <c r="ITA1" i="2"/>
  <c r="ITA1" i="10" s="1"/>
  <c r="ISS1" i="2"/>
  <c r="ISS1" i="10" s="1"/>
  <c r="ISK1" i="2"/>
  <c r="ISK1" i="10" s="1"/>
  <c r="ISC1" i="2"/>
  <c r="ISC1" i="10" s="1"/>
  <c r="IRS1" i="2"/>
  <c r="IRS1" i="10" s="1"/>
  <c r="IRI1" i="2"/>
  <c r="IRI1" i="10" s="1"/>
  <c r="IQX1" i="2"/>
  <c r="IQX1" i="10" s="1"/>
  <c r="IQM1" i="2"/>
  <c r="IQM1" i="10" s="1"/>
  <c r="IQC1" i="2"/>
  <c r="IQC1" i="10" s="1"/>
  <c r="IPR1" i="2"/>
  <c r="IPR1" i="10" s="1"/>
  <c r="IPG1" i="2"/>
  <c r="IPG1" i="10" s="1"/>
  <c r="IOW1" i="2"/>
  <c r="IOW1" i="10" s="1"/>
  <c r="IOL1" i="2"/>
  <c r="IOL1" i="10" s="1"/>
  <c r="IOA1" i="2"/>
  <c r="IOA1" i="10" s="1"/>
  <c r="INQ1" i="2"/>
  <c r="INQ1" i="10" s="1"/>
  <c r="INF1" i="2"/>
  <c r="INF1" i="10" s="1"/>
  <c r="IMU1" i="2"/>
  <c r="IMU1" i="10" s="1"/>
  <c r="IMK1" i="2"/>
  <c r="IMK1" i="10" s="1"/>
  <c r="ILZ1" i="2"/>
  <c r="ILZ1" i="10" s="1"/>
  <c r="ILO1" i="2"/>
  <c r="ILO1" i="10" s="1"/>
  <c r="ILD1" i="2"/>
  <c r="ILD1" i="10" s="1"/>
  <c r="IKO1" i="2"/>
  <c r="IKO1" i="10" s="1"/>
  <c r="IKA1" i="2"/>
  <c r="IKA1" i="10" s="1"/>
  <c r="IJM1" i="2"/>
  <c r="IJM1" i="10" s="1"/>
  <c r="IIY1" i="2"/>
  <c r="IIY1" i="10" s="1"/>
  <c r="IIJ1" i="2"/>
  <c r="IIJ1" i="10" s="1"/>
  <c r="IHW1" i="2"/>
  <c r="IHW1" i="10" s="1"/>
  <c r="IHH1" i="2"/>
  <c r="IHH1" i="10" s="1"/>
  <c r="IGS1" i="2"/>
  <c r="IGS1" i="10" s="1"/>
  <c r="IGF1" i="2"/>
  <c r="IGF1" i="10" s="1"/>
  <c r="IFQ1" i="2"/>
  <c r="IFQ1" i="10" s="1"/>
  <c r="IFC1" i="2"/>
  <c r="IFC1" i="10" s="1"/>
  <c r="IEI1" i="2"/>
  <c r="IEI1" i="10" s="1"/>
  <c r="IDI1" i="2"/>
  <c r="IDI1" i="10" s="1"/>
  <c r="ICJ1" i="2"/>
  <c r="ICJ1" i="10" s="1"/>
  <c r="IBL1" i="2"/>
  <c r="IBL1" i="10" s="1"/>
  <c r="IAK1" i="2"/>
  <c r="IAK1" i="10" s="1"/>
  <c r="HZK1" i="2"/>
  <c r="HZK1" i="10" s="1"/>
  <c r="HYM1" i="2"/>
  <c r="HYM1" i="10" s="1"/>
  <c r="HXM1" i="2"/>
  <c r="HXM1" i="10" s="1"/>
  <c r="HWN1" i="2"/>
  <c r="HWN1" i="10" s="1"/>
  <c r="HVL1" i="2"/>
  <c r="HVL1" i="10" s="1"/>
  <c r="HUF1" i="2"/>
  <c r="HUF1" i="10" s="1"/>
  <c r="HSV1" i="2"/>
  <c r="HSV1" i="10" s="1"/>
  <c r="HRQ1" i="2"/>
  <c r="HRQ1" i="10" s="1"/>
  <c r="HQJ1" i="2"/>
  <c r="HQJ1" i="10" s="1"/>
  <c r="HOW1" i="2"/>
  <c r="HOW1" i="10" s="1"/>
  <c r="HNS1" i="2"/>
  <c r="HNS1" i="10" s="1"/>
  <c r="HMJ1" i="2"/>
  <c r="HMJ1" i="10" s="1"/>
  <c r="HLC1" i="2"/>
  <c r="HLC1" i="10" s="1"/>
  <c r="HJW1" i="2"/>
  <c r="HJW1" i="10" s="1"/>
  <c r="HIO1" i="2"/>
  <c r="HIO1" i="10" s="1"/>
  <c r="HHD1" i="2"/>
  <c r="HHD1" i="10" s="1"/>
  <c r="HGB1" i="2"/>
  <c r="HGB1" i="10" s="1"/>
  <c r="HEO1" i="2"/>
  <c r="HEO1" i="10" s="1"/>
  <c r="HDH1" i="2"/>
  <c r="HDH1" i="10" s="1"/>
  <c r="GYN1" i="2"/>
  <c r="GYN1" i="10" s="1"/>
  <c r="GQJ1" i="2"/>
  <c r="GQJ1" i="10" s="1"/>
  <c r="GAN1" i="2"/>
  <c r="GAN1" i="10" s="1"/>
  <c r="FDI1" i="2"/>
  <c r="FDI1" i="10" s="1"/>
  <c r="ISR1" i="2"/>
  <c r="ISR1" i="10" s="1"/>
  <c r="ISJ1" i="2"/>
  <c r="ISJ1" i="10" s="1"/>
  <c r="ISB1" i="2"/>
  <c r="ISB1" i="10" s="1"/>
  <c r="IRR1" i="2"/>
  <c r="IRR1" i="10" s="1"/>
  <c r="IRG1" i="2"/>
  <c r="IRG1" i="10" s="1"/>
  <c r="IQW1" i="2"/>
  <c r="IQW1" i="10" s="1"/>
  <c r="IQL1" i="2"/>
  <c r="IQL1" i="10" s="1"/>
  <c r="IQA1" i="2"/>
  <c r="IQA1" i="10" s="1"/>
  <c r="IPQ1" i="2"/>
  <c r="IPQ1" i="10" s="1"/>
  <c r="IPF1" i="2"/>
  <c r="IPF1" i="10" s="1"/>
  <c r="IOU1" i="2"/>
  <c r="IOU1" i="10" s="1"/>
  <c r="IOK1" i="2"/>
  <c r="IOK1" i="10" s="1"/>
  <c r="INZ1" i="2"/>
  <c r="INZ1" i="10" s="1"/>
  <c r="INO1" i="2"/>
  <c r="INO1" i="10" s="1"/>
  <c r="INE1" i="2"/>
  <c r="INE1" i="10" s="1"/>
  <c r="IMT1" i="2"/>
  <c r="IMT1" i="10" s="1"/>
  <c r="IMI1" i="2"/>
  <c r="IMI1" i="10" s="1"/>
  <c r="ILY1" i="2"/>
  <c r="ILY1" i="10" s="1"/>
  <c r="ILN1" i="2"/>
  <c r="ILN1" i="10" s="1"/>
  <c r="ILA1" i="2"/>
  <c r="ILA1" i="10" s="1"/>
  <c r="IKN1" i="2"/>
  <c r="IKN1" i="10" s="1"/>
  <c r="IJY1" i="2"/>
  <c r="IJY1" i="10" s="1"/>
  <c r="IJK1" i="2"/>
  <c r="IJK1" i="10" s="1"/>
  <c r="IIW1" i="2"/>
  <c r="IIW1" i="10" s="1"/>
  <c r="III1" i="2"/>
  <c r="III1" i="10" s="1"/>
  <c r="IHT1" i="2"/>
  <c r="IHT1" i="10" s="1"/>
  <c r="IHG1" i="2"/>
  <c r="IHG1" i="10" s="1"/>
  <c r="IGR1" i="2"/>
  <c r="IGR1" i="10" s="1"/>
  <c r="IGC1" i="2"/>
  <c r="IGC1" i="10" s="1"/>
  <c r="IFP1" i="2"/>
  <c r="IFP1" i="10" s="1"/>
  <c r="IEZ1" i="2"/>
  <c r="IEZ1" i="10" s="1"/>
  <c r="IEE1" i="2"/>
  <c r="IEE1" i="10" s="1"/>
  <c r="IDG1" i="2"/>
  <c r="IDG1" i="10" s="1"/>
  <c r="ICG1" i="2"/>
  <c r="ICG1" i="10" s="1"/>
  <c r="IBG1" i="2"/>
  <c r="IBG1" i="10" s="1"/>
  <c r="IAJ1" i="2"/>
  <c r="IAJ1" i="10" s="1"/>
  <c r="HZH1" i="2"/>
  <c r="HZH1" i="10" s="1"/>
  <c r="HYI1" i="2"/>
  <c r="HYI1" i="10" s="1"/>
  <c r="HXL1" i="2"/>
  <c r="HXL1" i="10" s="1"/>
  <c r="HWJ1" i="2"/>
  <c r="HWJ1" i="10" s="1"/>
  <c r="HVI1" i="2"/>
  <c r="HVI1" i="10" s="1"/>
  <c r="HUB1" i="2"/>
  <c r="HUB1" i="10" s="1"/>
  <c r="HSU1" i="2"/>
  <c r="HSU1" i="10" s="1"/>
  <c r="HRK1" i="2"/>
  <c r="HRK1" i="10" s="1"/>
  <c r="HQE1" i="2"/>
  <c r="HQE1" i="10" s="1"/>
  <c r="HOV1" i="2"/>
  <c r="HOV1" i="10" s="1"/>
  <c r="HNM1" i="2"/>
  <c r="HNM1" i="10" s="1"/>
  <c r="HMG1" i="2"/>
  <c r="HMG1" i="10" s="1"/>
  <c r="HKZ1" i="2"/>
  <c r="HKZ1" i="10" s="1"/>
  <c r="HJP1" i="2"/>
  <c r="HJP1" i="10" s="1"/>
  <c r="HII1" i="2"/>
  <c r="HII1" i="10" s="1"/>
  <c r="HHC1" i="2"/>
  <c r="HHC1" i="10" s="1"/>
  <c r="HFS1" i="2"/>
  <c r="HFS1" i="10" s="1"/>
  <c r="HEN1" i="2"/>
  <c r="HEN1" i="10" s="1"/>
  <c r="HDG1" i="2"/>
  <c r="HDG1" i="10" s="1"/>
  <c r="GXV1" i="2"/>
  <c r="GXV1" i="10" s="1"/>
  <c r="GOX1" i="2"/>
  <c r="GOX1" i="10" s="1"/>
  <c r="FYR1" i="2"/>
  <c r="FYR1" i="10" s="1"/>
  <c r="EXW1" i="2"/>
  <c r="EXW1" i="10" s="1"/>
  <c r="JAQ1" i="2"/>
  <c r="JAQ1" i="10" s="1"/>
  <c r="JAI1" i="2"/>
  <c r="JAI1" i="10" s="1"/>
  <c r="JAA1" i="2"/>
  <c r="JAA1" i="10" s="1"/>
  <c r="IZS1" i="2"/>
  <c r="IZS1" i="10" s="1"/>
  <c r="IZK1" i="2"/>
  <c r="IZK1" i="10" s="1"/>
  <c r="IZC1" i="2"/>
  <c r="IZC1" i="10" s="1"/>
  <c r="IYU1" i="2"/>
  <c r="IYU1" i="10" s="1"/>
  <c r="IYM1" i="2"/>
  <c r="IYM1" i="10" s="1"/>
  <c r="IYE1" i="2"/>
  <c r="IYE1" i="10" s="1"/>
  <c r="IXW1" i="2"/>
  <c r="IXW1" i="10" s="1"/>
  <c r="IXO1" i="2"/>
  <c r="IXO1" i="10" s="1"/>
  <c r="IXG1" i="2"/>
  <c r="IXG1" i="10" s="1"/>
  <c r="IWY1" i="2"/>
  <c r="IWY1" i="10" s="1"/>
  <c r="IWQ1" i="2"/>
  <c r="IWQ1" i="10" s="1"/>
  <c r="IWI1" i="2"/>
  <c r="IWI1" i="10" s="1"/>
  <c r="IWA1" i="2"/>
  <c r="IWA1" i="10" s="1"/>
  <c r="IVS1" i="2"/>
  <c r="IVS1" i="10" s="1"/>
  <c r="IVK1" i="2"/>
  <c r="IVK1" i="10" s="1"/>
  <c r="IVC1" i="2"/>
  <c r="IVC1" i="10" s="1"/>
  <c r="IUU1" i="2"/>
  <c r="IUU1" i="10" s="1"/>
  <c r="IUM1" i="2"/>
  <c r="IUM1" i="10" s="1"/>
  <c r="IUE1" i="2"/>
  <c r="IUE1" i="10" s="1"/>
  <c r="ITW1" i="2"/>
  <c r="ITW1" i="10" s="1"/>
  <c r="ITO1" i="2"/>
  <c r="ITO1" i="10" s="1"/>
  <c r="ITG1" i="2"/>
  <c r="ITG1" i="10" s="1"/>
  <c r="ISY1" i="2"/>
  <c r="ISY1" i="10" s="1"/>
  <c r="ISQ1" i="2"/>
  <c r="ISQ1" i="10" s="1"/>
  <c r="ISI1" i="2"/>
  <c r="ISI1" i="10" s="1"/>
  <c r="ISA1" i="2"/>
  <c r="ISA1" i="10" s="1"/>
  <c r="IRQ1" i="2"/>
  <c r="IRQ1" i="10" s="1"/>
  <c r="IRF1" i="2"/>
  <c r="IRF1" i="10" s="1"/>
  <c r="IQU1" i="2"/>
  <c r="IQU1" i="10" s="1"/>
  <c r="IQK1" i="2"/>
  <c r="IQK1" i="10" s="1"/>
  <c r="IPZ1" i="2"/>
  <c r="IPZ1" i="10" s="1"/>
  <c r="IPO1" i="2"/>
  <c r="IPO1" i="10" s="1"/>
  <c r="IPE1" i="2"/>
  <c r="IPE1" i="10" s="1"/>
  <c r="IOT1" i="2"/>
  <c r="IOT1" i="10" s="1"/>
  <c r="IOI1" i="2"/>
  <c r="IOI1" i="10" s="1"/>
  <c r="INY1" i="2"/>
  <c r="INY1" i="10" s="1"/>
  <c r="INN1" i="2"/>
  <c r="INN1" i="10" s="1"/>
  <c r="INC1" i="2"/>
  <c r="INC1" i="10" s="1"/>
  <c r="IMS1" i="2"/>
  <c r="IMS1" i="10" s="1"/>
  <c r="IMH1" i="2"/>
  <c r="IMH1" i="10" s="1"/>
  <c r="ILW1" i="2"/>
  <c r="ILW1" i="10" s="1"/>
  <c r="ILM1" i="2"/>
  <c r="ILM1" i="10" s="1"/>
  <c r="IKZ1" i="2"/>
  <c r="IKZ1" i="10" s="1"/>
  <c r="IKK1" i="2"/>
  <c r="IKK1" i="10" s="1"/>
  <c r="IJX1" i="2"/>
  <c r="IJX1" i="10" s="1"/>
  <c r="IJI1" i="2"/>
  <c r="IJI1" i="10" s="1"/>
  <c r="IIU1" i="2"/>
  <c r="IIU1" i="10" s="1"/>
  <c r="IIG1" i="2"/>
  <c r="IIG1" i="10" s="1"/>
  <c r="IHS1" i="2"/>
  <c r="IHS1" i="10" s="1"/>
  <c r="IHD1" i="2"/>
  <c r="IHD1" i="10" s="1"/>
  <c r="IGQ1" i="2"/>
  <c r="IGQ1" i="10" s="1"/>
  <c r="IGB1" i="2"/>
  <c r="IGB1" i="10" s="1"/>
  <c r="IFM1" i="2"/>
  <c r="IFM1" i="10" s="1"/>
  <c r="IEY1" i="2"/>
  <c r="IEY1" i="10" s="1"/>
  <c r="IEB1" i="2"/>
  <c r="IEB1" i="10" s="1"/>
  <c r="IDC1" i="2"/>
  <c r="IDC1" i="10" s="1"/>
  <c r="ICC1" i="2"/>
  <c r="ICC1" i="10" s="1"/>
  <c r="IBE1" i="2"/>
  <c r="IBE1" i="10" s="1"/>
  <c r="IAC1" i="2"/>
  <c r="IAC1" i="10" s="1"/>
  <c r="HZG1" i="2"/>
  <c r="HZG1" i="10" s="1"/>
  <c r="HYG1" i="2"/>
  <c r="HYG1" i="10" s="1"/>
  <c r="HXE1" i="2"/>
  <c r="HXE1" i="10" s="1"/>
  <c r="HWI1" i="2"/>
  <c r="HWI1" i="10" s="1"/>
  <c r="HVC1" i="2"/>
  <c r="HVC1" i="10" s="1"/>
  <c r="HTU1" i="2"/>
  <c r="HTU1" i="10" s="1"/>
  <c r="HSO1" i="2"/>
  <c r="HSO1" i="10" s="1"/>
  <c r="HRH1" i="2"/>
  <c r="HRH1" i="10" s="1"/>
  <c r="HPY1" i="2"/>
  <c r="HPY1" i="10" s="1"/>
  <c r="HOU1" i="2"/>
  <c r="HOU1" i="10" s="1"/>
  <c r="HNH1" i="2"/>
  <c r="HNH1" i="10" s="1"/>
  <c r="HMA1" i="2"/>
  <c r="HMA1" i="10" s="1"/>
  <c r="HKV1" i="2"/>
  <c r="HKV1" i="10" s="1"/>
  <c r="HJL1" i="2"/>
  <c r="HJL1" i="10" s="1"/>
  <c r="HIF1" i="2"/>
  <c r="HIF1" i="10" s="1"/>
  <c r="HGY1" i="2"/>
  <c r="HGY1" i="10" s="1"/>
  <c r="HFQ1" i="2"/>
  <c r="HFQ1" i="10" s="1"/>
  <c r="HEG1" i="2"/>
  <c r="HEG1" i="10" s="1"/>
  <c r="HCY1" i="2"/>
  <c r="HCY1" i="10" s="1"/>
  <c r="GWP1" i="2"/>
  <c r="GWP1" i="10" s="1"/>
  <c r="GML1" i="2"/>
  <c r="GML1" i="10" s="1"/>
  <c r="FWL1" i="2"/>
  <c r="FWL1" i="10" s="1"/>
  <c r="EBR1" i="2"/>
  <c r="EBR1" i="10" s="1"/>
  <c r="JAV1" i="2"/>
  <c r="JAV1" i="10" s="1"/>
  <c r="JAN1" i="2"/>
  <c r="JAN1" i="10" s="1"/>
  <c r="JAF1" i="2"/>
  <c r="JAF1" i="10" s="1"/>
  <c r="IZX1" i="2"/>
  <c r="IZX1" i="10" s="1"/>
  <c r="IZP1" i="2"/>
  <c r="IZP1" i="10" s="1"/>
  <c r="IZH1" i="2"/>
  <c r="IZH1" i="10" s="1"/>
  <c r="IYZ1" i="2"/>
  <c r="IYZ1" i="10" s="1"/>
  <c r="IYR1" i="2"/>
  <c r="IYR1" i="10" s="1"/>
  <c r="IYJ1" i="2"/>
  <c r="IYJ1" i="10" s="1"/>
  <c r="IYB1" i="2"/>
  <c r="IYB1" i="10" s="1"/>
  <c r="IXT1" i="2"/>
  <c r="IXT1" i="10" s="1"/>
  <c r="IXL1" i="2"/>
  <c r="IXL1" i="10" s="1"/>
  <c r="IXD1" i="2"/>
  <c r="IXD1" i="10" s="1"/>
  <c r="IWV1" i="2"/>
  <c r="IWV1" i="10" s="1"/>
  <c r="IWN1" i="2"/>
  <c r="IWN1" i="10" s="1"/>
  <c r="IWF1" i="2"/>
  <c r="IWF1" i="10" s="1"/>
  <c r="IVX1" i="2"/>
  <c r="IVX1" i="10" s="1"/>
  <c r="IVP1" i="2"/>
  <c r="IVP1" i="10" s="1"/>
  <c r="IVH1" i="2"/>
  <c r="IVH1" i="10" s="1"/>
  <c r="IUZ1" i="2"/>
  <c r="IUZ1" i="10" s="1"/>
  <c r="IUR1" i="2"/>
  <c r="IUR1" i="10" s="1"/>
  <c r="IUJ1" i="2"/>
  <c r="IUJ1" i="10" s="1"/>
  <c r="IUB1" i="2"/>
  <c r="IUB1" i="10" s="1"/>
  <c r="ITT1" i="2"/>
  <c r="ITT1" i="10" s="1"/>
  <c r="ITL1" i="2"/>
  <c r="ITL1" i="10" s="1"/>
  <c r="ITD1" i="2"/>
  <c r="ITD1" i="10" s="1"/>
  <c r="ISV1" i="2"/>
  <c r="ISV1" i="10" s="1"/>
  <c r="ISN1" i="2"/>
  <c r="ISN1" i="10" s="1"/>
  <c r="ISF1" i="2"/>
  <c r="ISF1" i="10" s="1"/>
  <c r="IRW1" i="2"/>
  <c r="IRW1" i="10" s="1"/>
  <c r="IRM1" i="2"/>
  <c r="IRM1" i="10" s="1"/>
  <c r="IRB1" i="2"/>
  <c r="IRB1" i="10" s="1"/>
  <c r="IQQ1" i="2"/>
  <c r="IQQ1" i="10" s="1"/>
  <c r="IQG1" i="2"/>
  <c r="IQG1" i="10" s="1"/>
  <c r="IPV1" i="2"/>
  <c r="IPV1" i="10" s="1"/>
  <c r="IPK1" i="2"/>
  <c r="IPK1" i="10" s="1"/>
  <c r="IPA1" i="2"/>
  <c r="IPA1" i="10" s="1"/>
  <c r="IOP1" i="2"/>
  <c r="IOP1" i="10" s="1"/>
  <c r="IOE1" i="2"/>
  <c r="IOE1" i="10" s="1"/>
  <c r="INU1" i="2"/>
  <c r="INU1" i="10" s="1"/>
  <c r="INJ1" i="2"/>
  <c r="INJ1" i="10" s="1"/>
  <c r="IMY1" i="2"/>
  <c r="IMY1" i="10" s="1"/>
  <c r="IMO1" i="2"/>
  <c r="IMO1" i="10" s="1"/>
  <c r="IMD1" i="2"/>
  <c r="IMD1" i="10" s="1"/>
  <c r="ILS1" i="2"/>
  <c r="ILS1" i="10" s="1"/>
  <c r="ILI1" i="2"/>
  <c r="ILI1" i="10" s="1"/>
  <c r="IKU1" i="2"/>
  <c r="IKU1" i="10" s="1"/>
  <c r="IKF1" i="2"/>
  <c r="IKF1" i="10" s="1"/>
  <c r="IJS1" i="2"/>
  <c r="IJS1" i="10" s="1"/>
  <c r="IJD1" i="2"/>
  <c r="IJD1" i="10" s="1"/>
  <c r="IIO1" i="2"/>
  <c r="IIO1" i="10" s="1"/>
  <c r="IIB1" i="2"/>
  <c r="IIB1" i="10" s="1"/>
  <c r="IHM1" i="2"/>
  <c r="IHM1" i="10" s="1"/>
  <c r="IGY1" i="2"/>
  <c r="IGY1" i="10" s="1"/>
  <c r="IGK1" i="2"/>
  <c r="IGK1" i="10" s="1"/>
  <c r="IFW1" i="2"/>
  <c r="IFW1" i="10" s="1"/>
  <c r="IFH1" i="2"/>
  <c r="IFH1" i="10" s="1"/>
  <c r="IER1" i="2"/>
  <c r="IER1" i="10" s="1"/>
  <c r="IDS1" i="2"/>
  <c r="IDS1" i="10" s="1"/>
  <c r="ICR1" i="2"/>
  <c r="ICR1" i="10" s="1"/>
  <c r="IBT1" i="2"/>
  <c r="IBT1" i="10" s="1"/>
  <c r="IAU1" i="2"/>
  <c r="IAU1" i="10" s="1"/>
  <c r="HZU1" i="2"/>
  <c r="HZU1" i="10" s="1"/>
  <c r="HYV1" i="2"/>
  <c r="HYV1" i="10" s="1"/>
  <c r="HXX1" i="2"/>
  <c r="HXX1" i="10" s="1"/>
  <c r="HWV1" i="2"/>
  <c r="HWV1" i="10" s="1"/>
  <c r="HVY1" i="2"/>
  <c r="HVY1" i="10" s="1"/>
  <c r="HUR1" i="2"/>
  <c r="HUR1" i="10" s="1"/>
  <c r="HTH1" i="2"/>
  <c r="HTH1" i="10" s="1"/>
  <c r="HSC1" i="2"/>
  <c r="HSC1" i="10" s="1"/>
  <c r="HQU1" i="2"/>
  <c r="HQU1" i="10" s="1"/>
  <c r="HPM1" i="2"/>
  <c r="HPM1" i="10" s="1"/>
  <c r="HOG1" i="2"/>
  <c r="HOG1" i="10" s="1"/>
  <c r="HMW1" i="2"/>
  <c r="HMW1" i="10" s="1"/>
  <c r="HLO1" i="2"/>
  <c r="HLO1" i="10" s="1"/>
  <c r="HKJ1" i="2"/>
  <c r="HKJ1" i="10" s="1"/>
  <c r="HIZ1" i="2"/>
  <c r="HIZ1" i="10" s="1"/>
  <c r="HHS1" i="2"/>
  <c r="HHS1" i="10" s="1"/>
  <c r="HGN1" i="2"/>
  <c r="HGN1" i="10" s="1"/>
  <c r="HFA1" i="2"/>
  <c r="HFA1" i="10" s="1"/>
  <c r="HDU1" i="2"/>
  <c r="HDU1" i="10" s="1"/>
  <c r="HAY1" i="2"/>
  <c r="HAY1" i="10" s="1"/>
  <c r="GTZ1" i="2"/>
  <c r="GTZ1" i="10" s="1"/>
  <c r="GID1" i="2"/>
  <c r="GID1" i="10" s="1"/>
  <c r="FPK1" i="2"/>
  <c r="FPK1" i="10" s="1"/>
  <c r="JAM1" i="2"/>
  <c r="JAM1" i="10" s="1"/>
  <c r="JAE1" i="2"/>
  <c r="JAE1" i="10" s="1"/>
  <c r="IZW1" i="2"/>
  <c r="IZW1" i="10" s="1"/>
  <c r="IZO1" i="2"/>
  <c r="IZO1" i="10" s="1"/>
  <c r="IZG1" i="2"/>
  <c r="IZG1" i="10" s="1"/>
  <c r="IYY1" i="2"/>
  <c r="IYY1" i="10" s="1"/>
  <c r="IYQ1" i="2"/>
  <c r="IYQ1" i="10" s="1"/>
  <c r="IYI1" i="2"/>
  <c r="IYI1" i="10" s="1"/>
  <c r="IYA1" i="2"/>
  <c r="IYA1" i="10" s="1"/>
  <c r="IXS1" i="2"/>
  <c r="IXS1" i="10" s="1"/>
  <c r="IXK1" i="2"/>
  <c r="IXK1" i="10" s="1"/>
  <c r="IXC1" i="2"/>
  <c r="IXC1" i="10" s="1"/>
  <c r="IWU1" i="2"/>
  <c r="IWU1" i="10" s="1"/>
  <c r="IWM1" i="2"/>
  <c r="IWM1" i="10" s="1"/>
  <c r="IWE1" i="2"/>
  <c r="IWE1" i="10" s="1"/>
  <c r="IVW1" i="2"/>
  <c r="IVW1" i="10" s="1"/>
  <c r="IVO1" i="2"/>
  <c r="IVO1" i="10" s="1"/>
  <c r="IVG1" i="2"/>
  <c r="IVG1" i="10" s="1"/>
  <c r="IUY1" i="2"/>
  <c r="IUY1" i="10" s="1"/>
  <c r="IUQ1" i="2"/>
  <c r="IUQ1" i="10" s="1"/>
  <c r="IUI1" i="2"/>
  <c r="IUI1" i="10" s="1"/>
  <c r="IUA1" i="2"/>
  <c r="IUA1" i="10" s="1"/>
  <c r="ITS1" i="2"/>
  <c r="ITS1" i="10" s="1"/>
  <c r="ITK1" i="2"/>
  <c r="ITK1" i="10" s="1"/>
  <c r="ITC1" i="2"/>
  <c r="ITC1" i="10" s="1"/>
  <c r="ISU1" i="2"/>
  <c r="ISU1" i="10" s="1"/>
  <c r="ISM1" i="2"/>
  <c r="ISM1" i="10" s="1"/>
  <c r="ISE1" i="2"/>
  <c r="ISE1" i="10" s="1"/>
  <c r="IRV1" i="2"/>
  <c r="IRV1" i="10" s="1"/>
  <c r="IRK1" i="2"/>
  <c r="IRK1" i="10" s="1"/>
  <c r="IRA1" i="2"/>
  <c r="IRA1" i="10" s="1"/>
  <c r="IQP1" i="2"/>
  <c r="IQP1" i="10" s="1"/>
  <c r="IQE1" i="2"/>
  <c r="IQE1" i="10" s="1"/>
  <c r="IPU1" i="2"/>
  <c r="IPU1" i="10" s="1"/>
  <c r="IPJ1" i="2"/>
  <c r="IPJ1" i="10" s="1"/>
  <c r="IOY1" i="2"/>
  <c r="IOY1" i="10" s="1"/>
  <c r="IOO1" i="2"/>
  <c r="IOO1" i="10" s="1"/>
  <c r="IOD1" i="2"/>
  <c r="IOD1" i="10" s="1"/>
  <c r="INS1" i="2"/>
  <c r="INS1" i="10" s="1"/>
  <c r="INI1" i="2"/>
  <c r="INI1" i="10" s="1"/>
  <c r="IMX1" i="2"/>
  <c r="IMX1" i="10" s="1"/>
  <c r="IMM1" i="2"/>
  <c r="IMM1" i="10" s="1"/>
  <c r="IMC1" i="2"/>
  <c r="IMC1" i="10" s="1"/>
  <c r="ILR1" i="2"/>
  <c r="ILR1" i="10" s="1"/>
  <c r="ILG1" i="2"/>
  <c r="ILG1" i="10" s="1"/>
  <c r="IKS1" i="2"/>
  <c r="IKS1" i="10" s="1"/>
  <c r="IKE1" i="2"/>
  <c r="IKE1" i="10" s="1"/>
  <c r="IJP1" i="2"/>
  <c r="IJP1" i="10" s="1"/>
  <c r="IJC1" i="2"/>
  <c r="IJC1" i="10" s="1"/>
  <c r="IIN1" i="2"/>
  <c r="IIN1" i="10" s="1"/>
  <c r="IHY1" i="2"/>
  <c r="IHY1" i="10" s="1"/>
  <c r="IHL1" i="2"/>
  <c r="IHL1" i="10" s="1"/>
  <c r="IGW1" i="2"/>
  <c r="IGW1" i="10" s="1"/>
  <c r="IGI1" i="2"/>
  <c r="IGI1" i="10" s="1"/>
  <c r="IFU1" i="2"/>
  <c r="IFU1" i="10" s="1"/>
  <c r="IFG1" i="2"/>
  <c r="IFG1" i="10" s="1"/>
  <c r="IEN1" i="2"/>
  <c r="IEN1" i="10" s="1"/>
  <c r="IDQ1" i="2"/>
  <c r="IDQ1" i="10" s="1"/>
  <c r="ICO1" i="2"/>
  <c r="ICO1" i="10" s="1"/>
  <c r="IBP1" i="2"/>
  <c r="IBP1" i="10" s="1"/>
  <c r="IAS1" i="2"/>
  <c r="IAS1" i="10" s="1"/>
  <c r="HZQ1" i="2"/>
  <c r="HZQ1" i="10" s="1"/>
  <c r="HYS1" i="2"/>
  <c r="HYS1" i="10" s="1"/>
  <c r="HXT1" i="2"/>
  <c r="HXT1" i="10" s="1"/>
  <c r="HWU1" i="2"/>
  <c r="HWU1" i="10" s="1"/>
  <c r="HVU1" i="2"/>
  <c r="HVU1" i="10" s="1"/>
  <c r="HUO1" i="2"/>
  <c r="HUO1" i="10" s="1"/>
  <c r="HTG1" i="2"/>
  <c r="HTG1" i="10" s="1"/>
  <c r="HRU1" i="2"/>
  <c r="HRU1" i="10" s="1"/>
  <c r="HQO1" i="2"/>
  <c r="HQO1" i="10" s="1"/>
  <c r="HPH1" i="2"/>
  <c r="HPH1" i="10" s="1"/>
  <c r="HOA1" i="2"/>
  <c r="HOA1" i="10" s="1"/>
  <c r="HMS1" i="2"/>
  <c r="HMS1" i="10" s="1"/>
  <c r="HLM1" i="2"/>
  <c r="HLM1" i="10" s="1"/>
  <c r="HKA1" i="2"/>
  <c r="HKA1" i="10" s="1"/>
  <c r="HIY1" i="2"/>
  <c r="HIY1" i="10" s="1"/>
  <c r="HHO1" i="2"/>
  <c r="HHO1" i="10" s="1"/>
  <c r="HGE1" i="2"/>
  <c r="HGE1" i="10" s="1"/>
  <c r="HEZ1" i="2"/>
  <c r="HEZ1" i="10" s="1"/>
  <c r="HDQ1" i="2"/>
  <c r="HDQ1" i="10" s="1"/>
  <c r="HAB1" i="2"/>
  <c r="HAB1" i="10" s="1"/>
  <c r="GST1" i="2"/>
  <c r="GST1" i="10" s="1"/>
  <c r="GFW1" i="2"/>
  <c r="GFW1" i="10" s="1"/>
  <c r="FJX1" i="2"/>
  <c r="FJX1" i="10" s="1"/>
  <c r="IRX1" i="2"/>
  <c r="IRX1" i="10" s="1"/>
  <c r="IRP1" i="2"/>
  <c r="IRP1" i="10" s="1"/>
  <c r="IRH1" i="2"/>
  <c r="IRH1" i="10" s="1"/>
  <c r="IQZ1" i="2"/>
  <c r="IQZ1" i="10" s="1"/>
  <c r="IQR1" i="2"/>
  <c r="IQR1" i="10" s="1"/>
  <c r="IQJ1" i="2"/>
  <c r="IQJ1" i="10" s="1"/>
  <c r="IQB1" i="2"/>
  <c r="IQB1" i="10" s="1"/>
  <c r="IPT1" i="2"/>
  <c r="IPT1" i="10" s="1"/>
  <c r="IPL1" i="2"/>
  <c r="IPL1" i="10" s="1"/>
  <c r="IPD1" i="2"/>
  <c r="IPD1" i="10" s="1"/>
  <c r="IOV1" i="2"/>
  <c r="IOV1" i="10" s="1"/>
  <c r="ION1" i="2"/>
  <c r="ION1" i="10" s="1"/>
  <c r="IOF1" i="2"/>
  <c r="IOF1" i="10" s="1"/>
  <c r="INX1" i="2"/>
  <c r="INX1" i="10" s="1"/>
  <c r="INP1" i="2"/>
  <c r="INP1" i="10" s="1"/>
  <c r="INH1" i="2"/>
  <c r="INH1" i="10" s="1"/>
  <c r="IMZ1" i="2"/>
  <c r="IMZ1" i="10" s="1"/>
  <c r="IMR1" i="2"/>
  <c r="IMR1" i="10" s="1"/>
  <c r="IMJ1" i="2"/>
  <c r="IMJ1" i="10" s="1"/>
  <c r="IMB1" i="2"/>
  <c r="IMB1" i="10" s="1"/>
  <c r="ILT1" i="2"/>
  <c r="ILT1" i="10" s="1"/>
  <c r="ILL1" i="2"/>
  <c r="ILL1" i="10" s="1"/>
  <c r="ILC1" i="2"/>
  <c r="ILC1" i="10" s="1"/>
  <c r="IKR1" i="2"/>
  <c r="IKR1" i="10" s="1"/>
  <c r="IKG1" i="2"/>
  <c r="IKG1" i="10" s="1"/>
  <c r="IJW1" i="2"/>
  <c r="IJW1" i="10" s="1"/>
  <c r="IJL1" i="2"/>
  <c r="IJL1" i="10" s="1"/>
  <c r="IJA1" i="2"/>
  <c r="IJA1" i="10" s="1"/>
  <c r="IIQ1" i="2"/>
  <c r="IIQ1" i="10" s="1"/>
  <c r="IIF1" i="2"/>
  <c r="IIF1" i="10" s="1"/>
  <c r="IHU1" i="2"/>
  <c r="IHU1" i="10" s="1"/>
  <c r="IHK1" i="2"/>
  <c r="IHK1" i="10" s="1"/>
  <c r="IGZ1" i="2"/>
  <c r="IGZ1" i="10" s="1"/>
  <c r="IGO1" i="2"/>
  <c r="IGO1" i="10" s="1"/>
  <c r="IGE1" i="2"/>
  <c r="IGE1" i="10" s="1"/>
  <c r="IFT1" i="2"/>
  <c r="IFT1" i="10" s="1"/>
  <c r="IFI1" i="2"/>
  <c r="IFI1" i="10" s="1"/>
  <c r="IEW1" i="2"/>
  <c r="IEW1" i="10" s="1"/>
  <c r="IEF1" i="2"/>
  <c r="IEF1" i="10" s="1"/>
  <c r="IDM1" i="2"/>
  <c r="IDM1" i="10" s="1"/>
  <c r="ICV1" i="2"/>
  <c r="ICV1" i="10" s="1"/>
  <c r="ICB1" i="2"/>
  <c r="ICB1" i="10" s="1"/>
  <c r="IBH1" i="2"/>
  <c r="IBH1" i="10" s="1"/>
  <c r="IAQ1" i="2"/>
  <c r="IAQ1" i="10" s="1"/>
  <c r="HZX1" i="2"/>
  <c r="HZX1" i="10" s="1"/>
  <c r="HZD1" i="2"/>
  <c r="HZD1" i="10" s="1"/>
  <c r="HYK1" i="2"/>
  <c r="HYK1" i="10" s="1"/>
  <c r="HXQ1" i="2"/>
  <c r="HXQ1" i="10" s="1"/>
  <c r="HWY1" i="2"/>
  <c r="HWY1" i="10" s="1"/>
  <c r="HWG1" i="2"/>
  <c r="HWG1" i="10" s="1"/>
  <c r="HVK1" i="2"/>
  <c r="HVK1" i="10" s="1"/>
  <c r="HUK1" i="2"/>
  <c r="HUK1" i="10" s="1"/>
  <c r="HTL1" i="2"/>
  <c r="HTL1" i="10" s="1"/>
  <c r="HSN1" i="2"/>
  <c r="HSN1" i="10" s="1"/>
  <c r="HRO1" i="2"/>
  <c r="HRO1" i="10" s="1"/>
  <c r="HQN1" i="2"/>
  <c r="HQN1" i="10" s="1"/>
  <c r="HPO1" i="2"/>
  <c r="HPO1" i="10" s="1"/>
  <c r="HON1" i="2"/>
  <c r="HON1" i="10" s="1"/>
  <c r="HNQ1" i="2"/>
  <c r="HNQ1" i="10" s="1"/>
  <c r="HMR1" i="2"/>
  <c r="HMR1" i="10" s="1"/>
  <c r="HLP1" i="2"/>
  <c r="HLP1" i="10" s="1"/>
  <c r="HKS1" i="2"/>
  <c r="HKS1" i="10" s="1"/>
  <c r="HJU1" i="2"/>
  <c r="HJU1" i="10" s="1"/>
  <c r="HIS1" i="2"/>
  <c r="HIS1" i="10" s="1"/>
  <c r="HHU1" i="2"/>
  <c r="HHU1" i="10" s="1"/>
  <c r="HGS1" i="2"/>
  <c r="HGS1" i="10" s="1"/>
  <c r="HFU1" i="2"/>
  <c r="HFU1" i="10" s="1"/>
  <c r="HEY1" i="2"/>
  <c r="HEY1" i="10" s="1"/>
  <c r="HDW1" i="2"/>
  <c r="HDW1" i="10" s="1"/>
  <c r="HCS1" i="2"/>
  <c r="HCS1" i="10" s="1"/>
  <c r="HBK1" i="2"/>
  <c r="HBK1" i="10" s="1"/>
  <c r="GZW1" i="2"/>
  <c r="GZW1" i="10" s="1"/>
  <c r="GYJ1" i="2"/>
  <c r="GYJ1" i="10" s="1"/>
  <c r="GWL1" i="2"/>
  <c r="GWL1" i="10" s="1"/>
  <c r="GUJ1" i="2"/>
  <c r="GUJ1" i="10" s="1"/>
  <c r="GSN1" i="2"/>
  <c r="GSN1" i="10" s="1"/>
  <c r="GQB1" i="2"/>
  <c r="GQB1" i="10" s="1"/>
  <c r="GMI1" i="2"/>
  <c r="GMI1" i="10" s="1"/>
  <c r="GIT1" i="2"/>
  <c r="GIT1" i="10" s="1"/>
  <c r="GEV1" i="2"/>
  <c r="GEV1" i="10" s="1"/>
  <c r="GAM1" i="2"/>
  <c r="GAM1" i="10" s="1"/>
  <c r="FVV1" i="2"/>
  <c r="FVV1" i="10" s="1"/>
  <c r="FQL1" i="2"/>
  <c r="FQL1" i="10" s="1"/>
  <c r="FIY1" i="2"/>
  <c r="FIY1" i="10" s="1"/>
  <c r="FBH1" i="2"/>
  <c r="FBH1" i="10" s="1"/>
  <c r="DYJ1" i="2"/>
  <c r="DYJ1" i="10" s="1"/>
  <c r="HCQ1" i="2"/>
  <c r="HCQ1" i="10" s="1"/>
  <c r="HAZ1" i="2"/>
  <c r="HAZ1" i="10" s="1"/>
  <c r="GZS1" i="2"/>
  <c r="GZS1" i="10" s="1"/>
  <c r="GYG1" i="2"/>
  <c r="GYG1" i="10" s="1"/>
  <c r="GWB1" i="2"/>
  <c r="GWB1" i="10" s="1"/>
  <c r="GUG1" i="2"/>
  <c r="GUG1" i="10" s="1"/>
  <c r="GSC1" i="2"/>
  <c r="GSC1" i="10" s="1"/>
  <c r="GPG1" i="2"/>
  <c r="GPG1" i="10" s="1"/>
  <c r="GMG1" i="2"/>
  <c r="GMG1" i="10" s="1"/>
  <c r="GII1" i="2"/>
  <c r="GII1" i="10" s="1"/>
  <c r="GEE1" i="2"/>
  <c r="GEE1" i="10" s="1"/>
  <c r="GAA1" i="2"/>
  <c r="GAA1" i="10" s="1"/>
  <c r="FVC1" i="2"/>
  <c r="FVC1" i="10" s="1"/>
  <c r="FPT1" i="2"/>
  <c r="FPT1" i="10" s="1"/>
  <c r="FIK1" i="2"/>
  <c r="FIK1" i="10" s="1"/>
  <c r="EZM1" i="2"/>
  <c r="EZM1" i="10" s="1"/>
  <c r="BKT1" i="2"/>
  <c r="BKT1" i="10" s="1"/>
  <c r="CSE1" i="2"/>
  <c r="CSE1" i="10" s="1"/>
  <c r="EML1" i="2"/>
  <c r="EML1" i="10" s="1"/>
  <c r="EZN1" i="2"/>
  <c r="EZN1" i="10" s="1"/>
  <c r="FFJ1" i="2"/>
  <c r="FFJ1" i="10" s="1"/>
  <c r="FJM1" i="2"/>
  <c r="FJM1" i="10" s="1"/>
  <c r="FNE1" i="2"/>
  <c r="FNE1" i="10" s="1"/>
  <c r="FRN1" i="2"/>
  <c r="FRN1" i="10" s="1"/>
  <c r="FUJ1" i="2"/>
  <c r="FUJ1" i="10" s="1"/>
  <c r="FWT1" i="2"/>
  <c r="FWT1" i="10" s="1"/>
  <c r="FZS1" i="2"/>
  <c r="FZS1" i="10" s="1"/>
  <c r="GCE1" i="2"/>
  <c r="GCE1" i="10" s="1"/>
  <c r="GEO1" i="2"/>
  <c r="GEO1" i="10" s="1"/>
  <c r="GHJ1" i="2"/>
  <c r="GHJ1" i="10" s="1"/>
  <c r="GJH1" i="2"/>
  <c r="GJH1" i="10" s="1"/>
  <c r="GLA1" i="2"/>
  <c r="GLA1" i="10" s="1"/>
  <c r="GNE1" i="2"/>
  <c r="GNE1" i="10" s="1"/>
  <c r="GPC1" i="2"/>
  <c r="GPC1" i="10" s="1"/>
  <c r="GQW1" i="2"/>
  <c r="GQW1" i="10" s="1"/>
  <c r="GSJ1" i="2"/>
  <c r="GSJ1" i="10" s="1"/>
  <c r="GTL1" i="2"/>
  <c r="GTL1" i="10" s="1"/>
  <c r="GUK1" i="2"/>
  <c r="GUK1" i="10" s="1"/>
  <c r="GVQ1" i="2"/>
  <c r="GVQ1" i="10" s="1"/>
  <c r="GWS1" i="2"/>
  <c r="GWS1" i="10" s="1"/>
  <c r="GXR1" i="2"/>
  <c r="GXR1" i="10" s="1"/>
  <c r="GYV1" i="2"/>
  <c r="GYV1" i="10" s="1"/>
  <c r="GZQ1" i="2"/>
  <c r="GZQ1" i="10" s="1"/>
  <c r="HAJ1" i="2"/>
  <c r="HAJ1" i="10" s="1"/>
  <c r="HBH1" i="2"/>
  <c r="HBH1" i="10" s="1"/>
  <c r="HCC1" i="2"/>
  <c r="HCC1" i="10" s="1"/>
  <c r="HCV1" i="2"/>
  <c r="HCV1" i="10" s="1"/>
  <c r="HDP1" i="2"/>
  <c r="HDP1" i="10" s="1"/>
  <c r="HEC1" i="2"/>
  <c r="HEC1" i="10" s="1"/>
  <c r="HEQ1" i="2"/>
  <c r="HEQ1" i="10" s="1"/>
  <c r="HFG1" i="2"/>
  <c r="HFG1" i="10" s="1"/>
  <c r="HFT1" i="2"/>
  <c r="HFT1" i="10" s="1"/>
  <c r="HGG1" i="2"/>
  <c r="HGG1" i="10" s="1"/>
  <c r="HGW1" i="2"/>
  <c r="HGW1" i="10" s="1"/>
  <c r="HHK1" i="2"/>
  <c r="HHK1" i="10" s="1"/>
  <c r="HHX1" i="2"/>
  <c r="HHX1" i="10" s="1"/>
  <c r="HIN1" i="2"/>
  <c r="HIN1" i="10" s="1"/>
  <c r="HJA1" i="2"/>
  <c r="HJA1" i="10" s="1"/>
  <c r="HJO1" i="2"/>
  <c r="HJO1" i="10" s="1"/>
  <c r="HKE1" i="2"/>
  <c r="HKE1" i="10" s="1"/>
  <c r="HKR1" i="2"/>
  <c r="HKR1" i="10" s="1"/>
  <c r="HLE1" i="2"/>
  <c r="HLE1" i="10" s="1"/>
  <c r="HLU1" i="2"/>
  <c r="HLU1" i="10" s="1"/>
  <c r="HMI1" i="2"/>
  <c r="HMI1" i="10" s="1"/>
  <c r="HMV1" i="2"/>
  <c r="HMV1" i="10" s="1"/>
  <c r="HNL1" i="2"/>
  <c r="HNL1" i="10" s="1"/>
  <c r="HNY1" i="2"/>
  <c r="HNY1" i="10" s="1"/>
  <c r="HOM1" i="2"/>
  <c r="HOM1" i="10" s="1"/>
  <c r="HPC1" i="2"/>
  <c r="HPC1" i="10" s="1"/>
  <c r="HPP1" i="2"/>
  <c r="HPP1" i="10" s="1"/>
  <c r="HQC1" i="2"/>
  <c r="HQC1" i="10" s="1"/>
  <c r="HQS1" i="2"/>
  <c r="HQS1" i="10" s="1"/>
  <c r="HRG1" i="2"/>
  <c r="HRG1" i="10" s="1"/>
  <c r="HRT1" i="2"/>
  <c r="HRT1" i="10" s="1"/>
  <c r="HSJ1" i="2"/>
  <c r="HSJ1" i="10" s="1"/>
  <c r="HSW1" i="2"/>
  <c r="HSW1" i="10" s="1"/>
  <c r="HTK1" i="2"/>
  <c r="HTK1" i="10" s="1"/>
  <c r="HUA1" i="2"/>
  <c r="HUA1" i="10" s="1"/>
  <c r="HUN1" i="2"/>
  <c r="HUN1" i="10" s="1"/>
  <c r="HVA1" i="2"/>
  <c r="HVA1" i="10" s="1"/>
  <c r="HVQ1" i="2"/>
  <c r="HVQ1" i="10" s="1"/>
  <c r="HWB1" i="2"/>
  <c r="HWB1" i="10" s="1"/>
  <c r="HWM1" i="2"/>
  <c r="HWM1" i="10" s="1"/>
  <c r="HWW1" i="2"/>
  <c r="HWW1" i="10" s="1"/>
  <c r="HXH1" i="2"/>
  <c r="HXH1" i="10" s="1"/>
  <c r="HXS1" i="2"/>
  <c r="HXS1" i="10" s="1"/>
  <c r="HYC1" i="2"/>
  <c r="HYC1" i="10" s="1"/>
  <c r="HYN1" i="2"/>
  <c r="HYN1" i="10" s="1"/>
  <c r="HYY1" i="2"/>
  <c r="HYY1" i="10" s="1"/>
  <c r="HZI1" i="2"/>
  <c r="HZI1" i="10" s="1"/>
  <c r="HZT1" i="2"/>
  <c r="HZT1" i="10" s="1"/>
  <c r="IAE1" i="2"/>
  <c r="IAE1" i="10" s="1"/>
  <c r="IAO1" i="2"/>
  <c r="IAO1" i="10" s="1"/>
  <c r="IAZ1" i="2"/>
  <c r="IAZ1" i="10" s="1"/>
  <c r="IBK1" i="2"/>
  <c r="IBK1" i="10" s="1"/>
  <c r="IBU1" i="2"/>
  <c r="IBU1" i="10" s="1"/>
  <c r="ICF1" i="2"/>
  <c r="ICF1" i="10" s="1"/>
  <c r="ICQ1" i="2"/>
  <c r="ICQ1" i="10" s="1"/>
  <c r="IDA1" i="2"/>
  <c r="IDA1" i="10" s="1"/>
  <c r="IDL1" i="2"/>
  <c r="IDL1" i="10" s="1"/>
  <c r="IDW1" i="2"/>
  <c r="IDW1" i="10" s="1"/>
  <c r="IEG1" i="2"/>
  <c r="IEG1" i="10" s="1"/>
  <c r="DTT1" i="2"/>
  <c r="DTT1" i="10" s="1"/>
  <c r="EOO1" i="2"/>
  <c r="EOO1" i="10" s="1"/>
  <c r="FCJ1" i="2"/>
  <c r="FCJ1" i="10" s="1"/>
  <c r="FGG1" i="2"/>
  <c r="FGG1" i="10" s="1"/>
  <c r="FKB1" i="2"/>
  <c r="FKB1" i="10" s="1"/>
  <c r="FOV1" i="2"/>
  <c r="FOV1" i="10" s="1"/>
  <c r="FSJ1" i="2"/>
  <c r="FSJ1" i="10" s="1"/>
  <c r="FUU1" i="2"/>
  <c r="FUU1" i="10" s="1"/>
  <c r="FXR1" i="2"/>
  <c r="FXR1" i="10" s="1"/>
  <c r="GAG1" i="2"/>
  <c r="GAG1" i="10" s="1"/>
  <c r="GCP1" i="2"/>
  <c r="GCP1" i="10" s="1"/>
  <c r="GFL1" i="2"/>
  <c r="GFL1" i="10" s="1"/>
  <c r="GHV1" i="2"/>
  <c r="GHV1" i="10" s="1"/>
  <c r="GJN1" i="2"/>
  <c r="GJN1" i="10" s="1"/>
  <c r="GLT1" i="2"/>
  <c r="GLT1" i="10" s="1"/>
  <c r="GNP1" i="2"/>
  <c r="GNP1" i="10" s="1"/>
  <c r="GPI1" i="2"/>
  <c r="GPI1" i="10" s="1"/>
  <c r="GRL1" i="2"/>
  <c r="GRL1" i="10" s="1"/>
  <c r="GSP1" i="2"/>
  <c r="GSP1" i="10" s="1"/>
  <c r="GTP1" i="2"/>
  <c r="GTP1" i="10" s="1"/>
  <c r="GUV1" i="2"/>
  <c r="GUV1" i="10" s="1"/>
  <c r="GVX1" i="2"/>
  <c r="GVX1" i="10" s="1"/>
  <c r="GWW1" i="2"/>
  <c r="GWW1" i="10" s="1"/>
  <c r="GYC1" i="2"/>
  <c r="GYC1" i="10" s="1"/>
  <c r="GZA1" i="2"/>
  <c r="GZA1" i="10" s="1"/>
  <c r="GZT1" i="2"/>
  <c r="GZT1" i="10" s="1"/>
  <c r="HAR1" i="2"/>
  <c r="HAR1" i="10" s="1"/>
  <c r="HBM1" i="2"/>
  <c r="HBM1" i="10" s="1"/>
  <c r="HCF1" i="2"/>
  <c r="HCF1" i="10" s="1"/>
  <c r="HDD1" i="2"/>
  <c r="HDD1" i="10" s="1"/>
  <c r="HDS1" i="2"/>
  <c r="HDS1" i="10" s="1"/>
  <c r="HEF1" i="2"/>
  <c r="HEF1" i="10" s="1"/>
  <c r="HEV1" i="2"/>
  <c r="HEV1" i="10" s="1"/>
  <c r="HFI1" i="2"/>
  <c r="HFI1" i="10" s="1"/>
  <c r="HFW1" i="2"/>
  <c r="HFW1" i="10" s="1"/>
  <c r="HGM1" i="2"/>
  <c r="HGM1" i="10" s="1"/>
  <c r="HGZ1" i="2"/>
  <c r="HGZ1" i="10" s="1"/>
  <c r="HHM1" i="2"/>
  <c r="HHM1" i="10" s="1"/>
  <c r="HIC1" i="2"/>
  <c r="HIC1" i="10" s="1"/>
  <c r="HIQ1" i="2"/>
  <c r="HIQ1" i="10" s="1"/>
  <c r="HJD1" i="2"/>
  <c r="HJD1" i="10" s="1"/>
  <c r="HJT1" i="2"/>
  <c r="HJT1" i="10" s="1"/>
  <c r="HKG1" i="2"/>
  <c r="HKG1" i="10" s="1"/>
  <c r="HKU1" i="2"/>
  <c r="HKU1" i="10" s="1"/>
  <c r="HLK1" i="2"/>
  <c r="HLK1" i="10" s="1"/>
  <c r="HLX1" i="2"/>
  <c r="HLX1" i="10" s="1"/>
  <c r="HMK1" i="2"/>
  <c r="HMK1" i="10" s="1"/>
  <c r="HNA1" i="2"/>
  <c r="HNA1" i="10" s="1"/>
  <c r="HNO1" i="2"/>
  <c r="HNO1" i="10" s="1"/>
  <c r="HOB1" i="2"/>
  <c r="HOB1" i="10" s="1"/>
  <c r="HOR1" i="2"/>
  <c r="HOR1" i="10" s="1"/>
  <c r="HPE1" i="2"/>
  <c r="HPE1" i="10" s="1"/>
  <c r="HPS1" i="2"/>
  <c r="HPS1" i="10" s="1"/>
  <c r="HQI1" i="2"/>
  <c r="HQI1" i="10" s="1"/>
  <c r="HQV1" i="2"/>
  <c r="HQV1" i="10" s="1"/>
  <c r="HRI1" i="2"/>
  <c r="HRI1" i="10" s="1"/>
  <c r="HRY1" i="2"/>
  <c r="HRY1" i="10" s="1"/>
  <c r="HSM1" i="2"/>
  <c r="HSM1" i="10" s="1"/>
  <c r="HSZ1" i="2"/>
  <c r="HSZ1" i="10" s="1"/>
  <c r="HTP1" i="2"/>
  <c r="HTP1" i="10" s="1"/>
  <c r="HUC1" i="2"/>
  <c r="HUC1" i="10" s="1"/>
  <c r="HUQ1" i="2"/>
  <c r="HUQ1" i="10" s="1"/>
  <c r="HVG1" i="2"/>
  <c r="HVG1" i="10" s="1"/>
  <c r="HVT1" i="2"/>
  <c r="HVT1" i="10" s="1"/>
  <c r="HWE1" i="2"/>
  <c r="HWE1" i="10" s="1"/>
  <c r="HWO1" i="2"/>
  <c r="HWO1" i="10" s="1"/>
  <c r="HWZ1" i="2"/>
  <c r="HWZ1" i="10" s="1"/>
  <c r="HXK1" i="2"/>
  <c r="HXK1" i="10" s="1"/>
  <c r="HXU1" i="2"/>
  <c r="HXU1" i="10" s="1"/>
  <c r="HYF1" i="2"/>
  <c r="HYF1" i="10" s="1"/>
  <c r="HYQ1" i="2"/>
  <c r="HYQ1" i="10" s="1"/>
  <c r="HZA1" i="2"/>
  <c r="HZA1" i="10" s="1"/>
  <c r="HZL1" i="2"/>
  <c r="HZL1" i="10" s="1"/>
  <c r="HZW1" i="2"/>
  <c r="HZW1" i="10" s="1"/>
  <c r="IAG1" i="2"/>
  <c r="IAG1" i="10" s="1"/>
  <c r="IAR1" i="2"/>
  <c r="IAR1" i="10" s="1"/>
  <c r="IBC1" i="2"/>
  <c r="IBC1" i="10" s="1"/>
  <c r="IBM1" i="2"/>
  <c r="IBM1" i="10" s="1"/>
  <c r="IBX1" i="2"/>
  <c r="IBX1" i="10" s="1"/>
  <c r="ICI1" i="2"/>
  <c r="ICI1" i="10" s="1"/>
  <c r="ICS1" i="2"/>
  <c r="ICS1" i="10" s="1"/>
  <c r="IDD1" i="2"/>
  <c r="IDD1" i="10" s="1"/>
  <c r="IDO1" i="2"/>
  <c r="IDO1" i="10" s="1"/>
  <c r="IDY1" i="2"/>
  <c r="IDY1" i="10" s="1"/>
  <c r="IEJ1" i="2"/>
  <c r="IEJ1" i="10" s="1"/>
  <c r="EKC1" i="2"/>
  <c r="EKC1" i="10" s="1"/>
  <c r="FCV1" i="2"/>
  <c r="FCV1" i="10" s="1"/>
  <c r="FHS1" i="2"/>
  <c r="FHS1" i="10" s="1"/>
  <c r="FNA1" i="2"/>
  <c r="FNA1" i="10" s="1"/>
  <c r="FSR1" i="2"/>
  <c r="FSR1" i="10" s="1"/>
  <c r="FWB1" i="2"/>
  <c r="FWB1" i="10" s="1"/>
  <c r="FZC1" i="2"/>
  <c r="FZC1" i="10" s="1"/>
  <c r="GCZ1" i="2"/>
  <c r="GCZ1" i="10" s="1"/>
  <c r="GGI1" i="2"/>
  <c r="GGI1" i="10" s="1"/>
  <c r="GJB1" i="2"/>
  <c r="GJB1" i="10" s="1"/>
  <c r="GLZ1" i="2"/>
  <c r="GLZ1" i="10" s="1"/>
  <c r="GOF1" i="2"/>
  <c r="GOF1" i="10" s="1"/>
  <c r="GQT1" i="2"/>
  <c r="GQT1" i="10" s="1"/>
  <c r="GSS1" i="2"/>
  <c r="GSS1" i="10" s="1"/>
  <c r="GUD1" i="2"/>
  <c r="GUD1" i="10" s="1"/>
  <c r="GVJ1" i="2"/>
  <c r="GVJ1" i="10" s="1"/>
  <c r="GXA1" i="2"/>
  <c r="GXA1" i="10" s="1"/>
  <c r="GYL1" i="2"/>
  <c r="GYL1" i="10" s="1"/>
  <c r="GZO1" i="2"/>
  <c r="GZO1" i="10" s="1"/>
  <c r="HAU1" i="2"/>
  <c r="HAU1" i="10" s="1"/>
  <c r="HBS1" i="2"/>
  <c r="HBS1" i="10" s="1"/>
  <c r="HCU1" i="2"/>
  <c r="HCU1" i="10" s="1"/>
  <c r="HDT1" i="2"/>
  <c r="HDT1" i="10" s="1"/>
  <c r="HEM1" i="2"/>
  <c r="HEM1" i="10" s="1"/>
  <c r="HFC1" i="2"/>
  <c r="HFC1" i="10" s="1"/>
  <c r="HFX1" i="2"/>
  <c r="HFX1" i="10" s="1"/>
  <c r="HGQ1" i="2"/>
  <c r="HGQ1" i="10" s="1"/>
  <c r="HHI1" i="2"/>
  <c r="HHI1" i="10" s="1"/>
  <c r="HIE1" i="2"/>
  <c r="HIE1" i="10" s="1"/>
  <c r="HIU1" i="2"/>
  <c r="HIU1" i="10" s="1"/>
  <c r="HJM1" i="2"/>
  <c r="HJM1" i="10" s="1"/>
  <c r="HKI1" i="2"/>
  <c r="HKI1" i="10" s="1"/>
  <c r="HLA1" i="2"/>
  <c r="HLA1" i="10" s="1"/>
  <c r="HLQ1" i="2"/>
  <c r="HLQ1" i="10" s="1"/>
  <c r="HMM1" i="2"/>
  <c r="HMM1" i="10" s="1"/>
  <c r="HNE1" i="2"/>
  <c r="HNE1" i="10" s="1"/>
  <c r="HNX1" i="2"/>
  <c r="HNX1" i="10" s="1"/>
  <c r="HOS1" i="2"/>
  <c r="HOS1" i="10" s="1"/>
  <c r="HPI1" i="2"/>
  <c r="HPI1" i="10" s="1"/>
  <c r="HQB1" i="2"/>
  <c r="HQB1" i="10" s="1"/>
  <c r="HQW1" i="2"/>
  <c r="HQW1" i="10" s="1"/>
  <c r="HRP1" i="2"/>
  <c r="HRP1" i="10" s="1"/>
  <c r="HSF1" i="2"/>
  <c r="HSF1" i="10" s="1"/>
  <c r="HTA1" i="2"/>
  <c r="HTA1" i="10" s="1"/>
  <c r="HTT1" i="2"/>
  <c r="HTT1" i="10" s="1"/>
  <c r="HUM1" i="2"/>
  <c r="HUM1" i="10" s="1"/>
  <c r="HVH1" i="2"/>
  <c r="HVH1" i="10" s="1"/>
  <c r="HVX1" i="2"/>
  <c r="HVX1" i="10" s="1"/>
  <c r="HWK1" i="2"/>
  <c r="HWK1" i="10" s="1"/>
  <c r="HXA1" i="2"/>
  <c r="HXA1" i="10" s="1"/>
  <c r="HXO1" i="2"/>
  <c r="HXO1" i="10" s="1"/>
  <c r="HYB1" i="2"/>
  <c r="HYB1" i="10" s="1"/>
  <c r="HYR1" i="2"/>
  <c r="HYR1" i="10" s="1"/>
  <c r="HZE1" i="2"/>
  <c r="HZE1" i="10" s="1"/>
  <c r="HZS1" i="2"/>
  <c r="HZS1" i="10" s="1"/>
  <c r="IAI1" i="2"/>
  <c r="IAI1" i="10" s="1"/>
  <c r="IAV1" i="2"/>
  <c r="IAV1" i="10" s="1"/>
  <c r="IBI1" i="2"/>
  <c r="IBI1" i="10" s="1"/>
  <c r="IBY1" i="2"/>
  <c r="IBY1" i="10" s="1"/>
  <c r="ICM1" i="2"/>
  <c r="ICM1" i="10" s="1"/>
  <c r="ICZ1" i="2"/>
  <c r="ICZ1" i="10" s="1"/>
  <c r="IDP1" i="2"/>
  <c r="IDP1" i="10" s="1"/>
  <c r="IEC1" i="2"/>
  <c r="IEC1" i="10" s="1"/>
  <c r="IEQ1" i="2"/>
  <c r="IEQ1" i="10" s="1"/>
  <c r="IFA1" i="2"/>
  <c r="IFA1" i="10" s="1"/>
  <c r="IFJ1" i="2"/>
  <c r="IFJ1" i="10" s="1"/>
  <c r="IFR1" i="2"/>
  <c r="IFR1" i="10" s="1"/>
  <c r="IFZ1" i="2"/>
  <c r="IFZ1" i="10" s="1"/>
  <c r="IGH1" i="2"/>
  <c r="IGH1" i="10" s="1"/>
  <c r="IGP1" i="2"/>
  <c r="IGP1" i="10" s="1"/>
  <c r="IGX1" i="2"/>
  <c r="IGX1" i="10" s="1"/>
  <c r="IHF1" i="2"/>
  <c r="IHF1" i="10" s="1"/>
  <c r="IHN1" i="2"/>
  <c r="IHN1" i="10" s="1"/>
  <c r="IHV1" i="2"/>
  <c r="IHV1" i="10" s="1"/>
  <c r="IID1" i="2"/>
  <c r="IID1" i="10" s="1"/>
  <c r="IIL1" i="2"/>
  <c r="IIL1" i="10" s="1"/>
  <c r="IIT1" i="2"/>
  <c r="IIT1" i="10" s="1"/>
  <c r="IJB1" i="2"/>
  <c r="IJB1" i="10" s="1"/>
  <c r="IJJ1" i="2"/>
  <c r="IJJ1" i="10" s="1"/>
  <c r="IJR1" i="2"/>
  <c r="IJR1" i="10" s="1"/>
  <c r="IJZ1" i="2"/>
  <c r="IJZ1" i="10" s="1"/>
  <c r="IKH1" i="2"/>
  <c r="IKH1" i="10" s="1"/>
  <c r="IKP1" i="2"/>
  <c r="IKP1" i="10" s="1"/>
  <c r="IKX1" i="2"/>
  <c r="IKX1" i="10" s="1"/>
  <c r="ILF1" i="2"/>
  <c r="ILF1" i="10" s="1"/>
  <c r="DXV1" i="2"/>
  <c r="DXV1" i="10" s="1"/>
  <c r="EWV1" i="2"/>
  <c r="EWV1" i="10" s="1"/>
  <c r="FEK1" i="2"/>
  <c r="FEK1" i="10" s="1"/>
  <c r="FKO1" i="2"/>
  <c r="FKO1" i="10" s="1"/>
  <c r="FPY1" i="2"/>
  <c r="FPY1" i="10" s="1"/>
  <c r="FUH1" i="2"/>
  <c r="FUH1" i="10" s="1"/>
  <c r="FYB1" i="2"/>
  <c r="FYB1" i="10" s="1"/>
  <c r="GAY1" i="2"/>
  <c r="GAY1" i="10" s="1"/>
  <c r="GEJ1" i="2"/>
  <c r="GEJ1" i="10" s="1"/>
  <c r="GHY1" i="2"/>
  <c r="GHY1" i="10" s="1"/>
  <c r="GKP1" i="2"/>
  <c r="GKP1" i="10" s="1"/>
  <c r="GMT1" i="2"/>
  <c r="GMT1" i="10" s="1"/>
  <c r="GPQ1" i="2"/>
  <c r="GPQ1" i="10" s="1"/>
  <c r="GRX1" i="2"/>
  <c r="GRX1" i="10" s="1"/>
  <c r="GTI1" i="2"/>
  <c r="GTI1" i="10" s="1"/>
  <c r="GUZ1" i="2"/>
  <c r="GUZ1" i="10" s="1"/>
  <c r="GWF1" i="2"/>
  <c r="GWF1" i="10" s="1"/>
  <c r="GXQ1" i="2"/>
  <c r="GXQ1" i="10" s="1"/>
  <c r="GZC1" i="2"/>
  <c r="GZC1" i="10" s="1"/>
  <c r="HAE1" i="2"/>
  <c r="HAE1" i="10" s="1"/>
  <c r="HBC1" i="2"/>
  <c r="HBC1" i="10" s="1"/>
  <c r="HCI1" i="2"/>
  <c r="HCI1" i="10" s="1"/>
  <c r="HDI1" i="2"/>
  <c r="HDI1" i="10" s="1"/>
  <c r="HEB1" i="2"/>
  <c r="HEB1" i="10" s="1"/>
  <c r="HEW1" i="2"/>
  <c r="HEW1" i="10" s="1"/>
  <c r="HFM1" i="2"/>
  <c r="HFM1" i="10" s="1"/>
  <c r="HGF1" i="2"/>
  <c r="HGF1" i="10" s="1"/>
  <c r="HHA1" i="2"/>
  <c r="HHA1" i="10" s="1"/>
  <c r="HHT1" i="2"/>
  <c r="HHT1" i="10" s="1"/>
  <c r="HIJ1" i="2"/>
  <c r="HIJ1" i="10" s="1"/>
  <c r="HJE1" i="2"/>
  <c r="HJE1" i="10" s="1"/>
  <c r="HJX1" i="2"/>
  <c r="HJX1" i="10" s="1"/>
  <c r="HKQ1" i="2"/>
  <c r="HKQ1" i="10" s="1"/>
  <c r="HLL1" i="2"/>
  <c r="HLL1" i="10" s="1"/>
  <c r="HMB1" i="2"/>
  <c r="HMB1" i="10" s="1"/>
  <c r="HMU1" i="2"/>
  <c r="HMU1" i="10" s="1"/>
  <c r="HNP1" i="2"/>
  <c r="HNP1" i="10" s="1"/>
  <c r="HOI1" i="2"/>
  <c r="HOI1" i="10" s="1"/>
  <c r="HOY1" i="2"/>
  <c r="HOY1" i="10" s="1"/>
  <c r="HPT1" i="2"/>
  <c r="HPT1" i="10" s="1"/>
  <c r="HQM1" i="2"/>
  <c r="HQM1" i="10" s="1"/>
  <c r="HRE1" i="2"/>
  <c r="HRE1" i="10" s="1"/>
  <c r="HSA1" i="2"/>
  <c r="HSA1" i="10" s="1"/>
  <c r="HSQ1" i="2"/>
  <c r="HSQ1" i="10" s="1"/>
  <c r="HTI1" i="2"/>
  <c r="HTI1" i="10" s="1"/>
  <c r="HUE1" i="2"/>
  <c r="HUE1" i="10" s="1"/>
  <c r="HUW1" i="2"/>
  <c r="HUW1" i="10" s="1"/>
  <c r="HVM1" i="2"/>
  <c r="HVM1" i="10" s="1"/>
  <c r="HWF1" i="2"/>
  <c r="HWF1" i="10" s="1"/>
  <c r="HWS1" i="2"/>
  <c r="HWS1" i="10" s="1"/>
  <c r="HXG1" i="2"/>
  <c r="HXG1" i="10" s="1"/>
  <c r="HXW1" i="2"/>
  <c r="HXW1" i="10" s="1"/>
  <c r="HYJ1" i="2"/>
  <c r="HYJ1" i="10" s="1"/>
  <c r="HYW1" i="2"/>
  <c r="HYW1" i="10" s="1"/>
  <c r="HZM1" i="2"/>
  <c r="HZM1" i="10" s="1"/>
  <c r="IAA1" i="2"/>
  <c r="IAA1" i="10" s="1"/>
  <c r="IAN1" i="2"/>
  <c r="IAN1" i="10" s="1"/>
  <c r="IBD1" i="2"/>
  <c r="IBD1" i="10" s="1"/>
  <c r="IBQ1" i="2"/>
  <c r="IBQ1" i="10" s="1"/>
  <c r="ICE1" i="2"/>
  <c r="ICE1" i="10" s="1"/>
  <c r="ICU1" i="2"/>
  <c r="ICU1" i="10" s="1"/>
  <c r="IDH1" i="2"/>
  <c r="IDH1" i="10" s="1"/>
  <c r="IDU1" i="2"/>
  <c r="IDU1" i="10" s="1"/>
  <c r="IEK1" i="2"/>
  <c r="IEK1" i="10" s="1"/>
  <c r="IEV1" i="2"/>
  <c r="IEV1" i="10" s="1"/>
  <c r="IFF1" i="2"/>
  <c r="IFF1" i="10" s="1"/>
  <c r="IFN1" i="2"/>
  <c r="IFN1" i="10" s="1"/>
  <c r="IFV1" i="2"/>
  <c r="IFV1" i="10" s="1"/>
  <c r="IGD1" i="2"/>
  <c r="IGD1" i="10" s="1"/>
  <c r="IGL1" i="2"/>
  <c r="IGL1" i="10" s="1"/>
  <c r="IGT1" i="2"/>
  <c r="IGT1" i="10" s="1"/>
  <c r="IHB1" i="2"/>
  <c r="IHB1" i="10" s="1"/>
  <c r="IHJ1" i="2"/>
  <c r="IHJ1" i="10" s="1"/>
  <c r="IHR1" i="2"/>
  <c r="IHR1" i="10" s="1"/>
  <c r="IHZ1" i="2"/>
  <c r="IHZ1" i="10" s="1"/>
  <c r="IIH1" i="2"/>
  <c r="IIH1" i="10" s="1"/>
  <c r="IIP1" i="2"/>
  <c r="IIP1" i="10" s="1"/>
  <c r="IIX1" i="2"/>
  <c r="IIX1" i="10" s="1"/>
  <c r="IJF1" i="2"/>
  <c r="IJF1" i="10" s="1"/>
  <c r="IJN1" i="2"/>
  <c r="IJN1" i="10" s="1"/>
  <c r="IJV1" i="2"/>
  <c r="IJV1" i="10" s="1"/>
  <c r="IKD1" i="2"/>
  <c r="IKD1" i="10" s="1"/>
  <c r="IKL1" i="2"/>
  <c r="IKL1" i="10" s="1"/>
  <c r="IKT1" i="2"/>
  <c r="IKT1" i="10" s="1"/>
  <c r="ILB1" i="2"/>
  <c r="ILB1" i="10" s="1"/>
  <c r="HCE1" i="2"/>
  <c r="HCE1" i="10" s="1"/>
  <c r="HAW1" i="2"/>
  <c r="HAW1" i="10" s="1"/>
  <c r="GZG1" i="2"/>
  <c r="GZG1" i="10" s="1"/>
  <c r="GXN1" i="2"/>
  <c r="GXN1" i="10" s="1"/>
  <c r="GVU1" i="2"/>
  <c r="GVU1" i="10" s="1"/>
  <c r="GTT1" i="2"/>
  <c r="GTT1" i="10" s="1"/>
  <c r="GRU1" i="2"/>
  <c r="GRU1" i="10" s="1"/>
  <c r="GOS1" i="2"/>
  <c r="GOS1" i="10" s="1"/>
  <c r="GKY1" i="2"/>
  <c r="GKY1" i="10" s="1"/>
  <c r="GHR1" i="2"/>
  <c r="GHR1" i="10" s="1"/>
  <c r="GDO1" i="2"/>
  <c r="GDO1" i="10" s="1"/>
  <c r="FYQ1" i="2"/>
  <c r="FYQ1" i="10" s="1"/>
  <c r="FTW1" i="2"/>
  <c r="FTW1" i="10" s="1"/>
  <c r="FNT1" i="2"/>
  <c r="FNT1" i="10" s="1"/>
  <c r="FGS1" i="2"/>
  <c r="FGS1" i="10" s="1"/>
  <c r="EUU1" i="2"/>
  <c r="EUU1" i="10" s="1"/>
  <c r="IRT1" i="2"/>
  <c r="IRT1" i="10" s="1"/>
  <c r="IRL1" i="2"/>
  <c r="IRL1" i="10" s="1"/>
  <c r="IRD1" i="2"/>
  <c r="IRD1" i="10" s="1"/>
  <c r="IQV1" i="2"/>
  <c r="IQV1" i="10" s="1"/>
  <c r="IQN1" i="2"/>
  <c r="IQN1" i="10" s="1"/>
  <c r="IQF1" i="2"/>
  <c r="IQF1" i="10" s="1"/>
  <c r="IPX1" i="2"/>
  <c r="IPX1" i="10" s="1"/>
  <c r="IPP1" i="2"/>
  <c r="IPP1" i="10" s="1"/>
  <c r="IPH1" i="2"/>
  <c r="IPH1" i="10" s="1"/>
  <c r="IOZ1" i="2"/>
  <c r="IOZ1" i="10" s="1"/>
  <c r="IOR1" i="2"/>
  <c r="IOR1" i="10" s="1"/>
  <c r="IOJ1" i="2"/>
  <c r="IOJ1" i="10" s="1"/>
  <c r="IOB1" i="2"/>
  <c r="IOB1" i="10" s="1"/>
  <c r="INT1" i="2"/>
  <c r="INT1" i="10" s="1"/>
  <c r="INL1" i="2"/>
  <c r="INL1" i="10" s="1"/>
  <c r="IND1" i="2"/>
  <c r="IND1" i="10" s="1"/>
  <c r="IMV1" i="2"/>
  <c r="IMV1" i="10" s="1"/>
  <c r="IMN1" i="2"/>
  <c r="IMN1" i="10" s="1"/>
  <c r="IMF1" i="2"/>
  <c r="IMF1" i="10" s="1"/>
  <c r="ILX1" i="2"/>
  <c r="ILX1" i="10" s="1"/>
  <c r="ILP1" i="2"/>
  <c r="ILP1" i="10" s="1"/>
  <c r="ILH1" i="2"/>
  <c r="ILH1" i="10" s="1"/>
  <c r="IKW1" i="2"/>
  <c r="IKW1" i="10" s="1"/>
  <c r="IKM1" i="2"/>
  <c r="IKM1" i="10" s="1"/>
  <c r="IKB1" i="2"/>
  <c r="IKB1" i="10" s="1"/>
  <c r="IJQ1" i="2"/>
  <c r="IJQ1" i="10" s="1"/>
  <c r="IJG1" i="2"/>
  <c r="IJG1" i="10" s="1"/>
  <c r="IIV1" i="2"/>
  <c r="IIV1" i="10" s="1"/>
  <c r="IIK1" i="2"/>
  <c r="IIK1" i="10" s="1"/>
  <c r="IIA1" i="2"/>
  <c r="IIA1" i="10" s="1"/>
  <c r="IHP1" i="2"/>
  <c r="IHP1" i="10" s="1"/>
  <c r="IHE1" i="2"/>
  <c r="IHE1" i="10" s="1"/>
  <c r="IGU1" i="2"/>
  <c r="IGU1" i="10" s="1"/>
  <c r="IGJ1" i="2"/>
  <c r="IGJ1" i="10" s="1"/>
  <c r="IFY1" i="2"/>
  <c r="IFY1" i="10" s="1"/>
  <c r="IFO1" i="2"/>
  <c r="IFO1" i="10" s="1"/>
  <c r="IFD1" i="2"/>
  <c r="IFD1" i="10" s="1"/>
  <c r="IEO1" i="2"/>
  <c r="IEO1" i="10" s="1"/>
  <c r="IDX1" i="2"/>
  <c r="IDX1" i="10" s="1"/>
  <c r="IDE1" i="2"/>
  <c r="IDE1" i="10" s="1"/>
  <c r="ICK1" i="2"/>
  <c r="ICK1" i="10" s="1"/>
  <c r="IBS1" i="2"/>
  <c r="IBS1" i="10" s="1"/>
  <c r="IAY1" i="2"/>
  <c r="IAY1" i="10" s="1"/>
  <c r="IAF1" i="2"/>
  <c r="IAF1" i="10" s="1"/>
  <c r="HZO1" i="2"/>
  <c r="HZO1" i="10" s="1"/>
  <c r="HYU1" i="2"/>
  <c r="HYU1" i="10" s="1"/>
  <c r="HYA1" i="2"/>
  <c r="HYA1" i="10" s="1"/>
  <c r="HXI1" i="2"/>
  <c r="HXI1" i="10" s="1"/>
  <c r="HWQ1" i="2"/>
  <c r="HWQ1" i="10" s="1"/>
  <c r="HVW1" i="2"/>
  <c r="HVW1" i="10" s="1"/>
  <c r="HUY1" i="2"/>
  <c r="HUY1" i="10" s="1"/>
  <c r="HTW1" i="2"/>
  <c r="HTW1" i="10" s="1"/>
  <c r="HSY1" i="2"/>
  <c r="HSY1" i="10" s="1"/>
  <c r="HSB1" i="2"/>
  <c r="HSB1" i="10" s="1"/>
  <c r="HQZ1" i="2"/>
  <c r="HQZ1" i="10" s="1"/>
  <c r="HQA1" i="2"/>
  <c r="HQA1" i="10" s="1"/>
  <c r="HPD1" i="2"/>
  <c r="HPD1" i="10" s="1"/>
  <c r="HOC1" i="2"/>
  <c r="HOC1" i="10" s="1"/>
  <c r="HND1" i="2"/>
  <c r="HND1" i="10" s="1"/>
  <c r="HMF1" i="2"/>
  <c r="HMF1" i="10" s="1"/>
  <c r="HLD1" i="2"/>
  <c r="HLD1" i="10" s="1"/>
  <c r="HKF1" i="2"/>
  <c r="HKF1" i="10" s="1"/>
  <c r="HJI1" i="2"/>
  <c r="HJI1" i="10" s="1"/>
  <c r="HIG1" i="2"/>
  <c r="HIG1" i="10" s="1"/>
  <c r="HHH1" i="2"/>
  <c r="HHH1" i="10" s="1"/>
  <c r="HGI1" i="2"/>
  <c r="HGI1" i="10" s="1"/>
  <c r="HFK1" i="2"/>
  <c r="HFK1" i="10" s="1"/>
  <c r="HEK1" i="2"/>
  <c r="HEK1" i="10" s="1"/>
  <c r="HDK1" i="2"/>
  <c r="HDK1" i="10" s="1"/>
  <c r="HCA1" i="2"/>
  <c r="HCA1" i="10" s="1"/>
  <c r="HAM1" i="2"/>
  <c r="HAM1" i="10" s="1"/>
  <c r="GZD1" i="2"/>
  <c r="GZD1" i="10" s="1"/>
  <c r="GXL1" i="2"/>
  <c r="GXL1" i="10" s="1"/>
  <c r="GVF1" i="2"/>
  <c r="GVF1" i="10" s="1"/>
  <c r="GTN1" i="2"/>
  <c r="GTN1" i="10" s="1"/>
  <c r="GRP1" i="2"/>
  <c r="GRP1" i="10" s="1"/>
  <c r="GNX1" i="2"/>
  <c r="GNX1" i="10" s="1"/>
  <c r="GKS1" i="2"/>
  <c r="GKS1" i="10" s="1"/>
  <c r="GGV1" i="2"/>
  <c r="GGV1" i="10" s="1"/>
  <c r="GCM1" i="2"/>
  <c r="GCM1" i="10" s="1"/>
  <c r="FYH1" i="2"/>
  <c r="FYH1" i="10" s="1"/>
  <c r="FTE1" i="2"/>
  <c r="FTE1" i="10" s="1"/>
  <c r="FML1" i="2"/>
  <c r="FML1" i="10" s="1"/>
  <c r="FGB1" i="2"/>
  <c r="FGB1" i="10" s="1"/>
  <c r="ERJ1" i="2"/>
  <c r="ERJ1" i="10" s="1"/>
  <c r="HBX1" i="2"/>
  <c r="HBX1" i="10" s="1"/>
  <c r="HAI1" i="2"/>
  <c r="HAI1" i="10" s="1"/>
  <c r="GYY1" i="2"/>
  <c r="GYY1" i="10" s="1"/>
  <c r="GXH1" i="2"/>
  <c r="GXH1" i="10" s="1"/>
  <c r="GVE1" i="2"/>
  <c r="GVE1" i="10" s="1"/>
  <c r="GTE1" i="2"/>
  <c r="GTE1" i="10" s="1"/>
  <c r="GRD1" i="2"/>
  <c r="GRD1" i="10" s="1"/>
  <c r="GNW1" i="2"/>
  <c r="GNW1" i="10" s="1"/>
  <c r="GKH1" i="2"/>
  <c r="GKH1" i="10" s="1"/>
  <c r="GGK1" i="2"/>
  <c r="GGK1" i="10" s="1"/>
  <c r="GBZ1" i="2"/>
  <c r="GBZ1" i="10" s="1"/>
  <c r="FXD1" i="2"/>
  <c r="FXD1" i="10" s="1"/>
  <c r="FST1" i="2"/>
  <c r="FST1" i="10" s="1"/>
  <c r="FMF1" i="2"/>
  <c r="FMF1" i="10" s="1"/>
  <c r="FDT1" i="2"/>
  <c r="FDT1" i="10" s="1"/>
  <c r="ENY1" i="2"/>
  <c r="ENY1" i="10" s="1"/>
  <c r="HBP1" i="2"/>
  <c r="HBP1" i="10" s="1"/>
  <c r="HAG1" i="2"/>
  <c r="HAG1" i="10" s="1"/>
  <c r="GYQ1" i="2"/>
  <c r="GYQ1" i="10" s="1"/>
  <c r="GWV1" i="2"/>
  <c r="GWV1" i="10" s="1"/>
  <c r="GVB1" i="2"/>
  <c r="GVB1" i="10" s="1"/>
  <c r="GSX1" i="2"/>
  <c r="GSX1" i="10" s="1"/>
  <c r="GQO1" i="2"/>
  <c r="GQO1" i="10" s="1"/>
  <c r="GNM1" i="2"/>
  <c r="GNM1" i="10" s="1"/>
  <c r="GJV1" i="2"/>
  <c r="GJV1" i="10" s="1"/>
  <c r="GGA1" i="2"/>
  <c r="GGA1" i="10" s="1"/>
  <c r="GBO1" i="2"/>
  <c r="GBO1" i="10" s="1"/>
  <c r="FWO1" i="2"/>
  <c r="FWO1" i="10" s="1"/>
  <c r="FRY1" i="2"/>
  <c r="FRY1" i="10" s="1"/>
  <c r="FLP1" i="2"/>
  <c r="FLP1" i="10" s="1"/>
  <c r="FDM1" i="2"/>
  <c r="FDM1" i="10" s="1"/>
  <c r="EHV1" i="2"/>
  <c r="EHV1" i="10" s="1"/>
  <c r="HVP1" i="2"/>
  <c r="HVP1" i="10" s="1"/>
  <c r="HVE1" i="2"/>
  <c r="HVE1" i="10" s="1"/>
  <c r="HUU1" i="2"/>
  <c r="HUU1" i="10" s="1"/>
  <c r="HUJ1" i="2"/>
  <c r="HUJ1" i="10" s="1"/>
  <c r="HTY1" i="2"/>
  <c r="HTY1" i="10" s="1"/>
  <c r="HTO1" i="2"/>
  <c r="HTO1" i="10" s="1"/>
  <c r="HTD1" i="2"/>
  <c r="HTD1" i="10" s="1"/>
  <c r="HSS1" i="2"/>
  <c r="HSS1" i="10" s="1"/>
  <c r="HSI1" i="2"/>
  <c r="HSI1" i="10" s="1"/>
  <c r="HRX1" i="2"/>
  <c r="HRX1" i="10" s="1"/>
  <c r="HRM1" i="2"/>
  <c r="HRM1" i="10" s="1"/>
  <c r="HRC1" i="2"/>
  <c r="HRC1" i="10" s="1"/>
  <c r="HQR1" i="2"/>
  <c r="HQR1" i="10" s="1"/>
  <c r="HQG1" i="2"/>
  <c r="HQG1" i="10" s="1"/>
  <c r="HPW1" i="2"/>
  <c r="HPW1" i="10" s="1"/>
  <c r="HPL1" i="2"/>
  <c r="HPL1" i="10" s="1"/>
  <c r="HPA1" i="2"/>
  <c r="HPA1" i="10" s="1"/>
  <c r="HOQ1" i="2"/>
  <c r="HOQ1" i="10" s="1"/>
  <c r="HOF1" i="2"/>
  <c r="HOF1" i="10" s="1"/>
  <c r="HNU1" i="2"/>
  <c r="HNU1" i="10" s="1"/>
  <c r="HNK1" i="2"/>
  <c r="HNK1" i="10" s="1"/>
  <c r="HMZ1" i="2"/>
  <c r="HMZ1" i="10" s="1"/>
  <c r="HMO1" i="2"/>
  <c r="HMO1" i="10" s="1"/>
  <c r="HME1" i="2"/>
  <c r="HME1" i="10" s="1"/>
  <c r="HLT1" i="2"/>
  <c r="HLT1" i="10" s="1"/>
  <c r="HLI1" i="2"/>
  <c r="HLI1" i="10" s="1"/>
  <c r="HKY1" i="2"/>
  <c r="HKY1" i="10" s="1"/>
  <c r="HKN1" i="2"/>
  <c r="HKN1" i="10" s="1"/>
  <c r="HKC1" i="2"/>
  <c r="HKC1" i="10" s="1"/>
  <c r="HJS1" i="2"/>
  <c r="HJS1" i="10" s="1"/>
  <c r="HJH1" i="2"/>
  <c r="HJH1" i="10" s="1"/>
  <c r="HIW1" i="2"/>
  <c r="HIW1" i="10" s="1"/>
  <c r="HIM1" i="2"/>
  <c r="HIM1" i="10" s="1"/>
  <c r="HIB1" i="2"/>
  <c r="HIB1" i="10" s="1"/>
  <c r="HHQ1" i="2"/>
  <c r="HHQ1" i="10" s="1"/>
  <c r="HHG1" i="2"/>
  <c r="HHG1" i="10" s="1"/>
  <c r="HGV1" i="2"/>
  <c r="HGV1" i="10" s="1"/>
  <c r="HGK1" i="2"/>
  <c r="HGK1" i="10" s="1"/>
  <c r="HGA1" i="2"/>
  <c r="HGA1" i="10" s="1"/>
  <c r="HFP1" i="2"/>
  <c r="HFP1" i="10" s="1"/>
  <c r="HFE1" i="2"/>
  <c r="HFE1" i="10" s="1"/>
  <c r="HEU1" i="2"/>
  <c r="HEU1" i="10" s="1"/>
  <c r="HEJ1" i="2"/>
  <c r="HEJ1" i="10" s="1"/>
  <c r="HDY1" i="2"/>
  <c r="HDY1" i="10" s="1"/>
  <c r="HDO1" i="2"/>
  <c r="HDO1" i="10" s="1"/>
  <c r="HDC1" i="2"/>
  <c r="HDC1" i="10" s="1"/>
  <c r="HCM1" i="2"/>
  <c r="HCM1" i="10" s="1"/>
  <c r="HBW1" i="2"/>
  <c r="HBW1" i="10" s="1"/>
  <c r="HBG1" i="2"/>
  <c r="HBG1" i="10" s="1"/>
  <c r="HAQ1" i="2"/>
  <c r="HAQ1" i="10" s="1"/>
  <c r="HAA1" i="2"/>
  <c r="HAA1" i="10" s="1"/>
  <c r="GZK1" i="2"/>
  <c r="GZK1" i="10" s="1"/>
  <c r="GYU1" i="2"/>
  <c r="GYU1" i="10" s="1"/>
  <c r="GYB1" i="2"/>
  <c r="GYB1" i="10" s="1"/>
  <c r="GXF1" i="2"/>
  <c r="GXF1" i="10" s="1"/>
  <c r="GWK1" i="2"/>
  <c r="GWK1" i="10" s="1"/>
  <c r="GVP1" i="2"/>
  <c r="GVP1" i="10" s="1"/>
  <c r="GUT1" i="2"/>
  <c r="GUT1" i="10" s="1"/>
  <c r="GTY1" i="2"/>
  <c r="GTY1" i="10" s="1"/>
  <c r="GTD1" i="2"/>
  <c r="GTD1" i="10" s="1"/>
  <c r="GSH1" i="2"/>
  <c r="GSH1" i="10" s="1"/>
  <c r="GRK1" i="2"/>
  <c r="GRK1" i="10" s="1"/>
  <c r="GQA1" i="2"/>
  <c r="GQA1" i="10" s="1"/>
  <c r="GOM1" i="2"/>
  <c r="GOM1" i="10" s="1"/>
  <c r="GNC1" i="2"/>
  <c r="GNC1" i="10" s="1"/>
  <c r="GLQ1" i="2"/>
  <c r="GLQ1" i="10" s="1"/>
  <c r="GKE1" i="2"/>
  <c r="GKE1" i="10" s="1"/>
  <c r="GIR1" i="2"/>
  <c r="GIR1" i="10" s="1"/>
  <c r="GHI1" i="2"/>
  <c r="GHI1" i="10" s="1"/>
  <c r="GFJ1" i="2"/>
  <c r="GFJ1" i="10" s="1"/>
  <c r="GDL1" i="2"/>
  <c r="GDL1" i="10" s="1"/>
  <c r="GBM1" i="2"/>
  <c r="GBM1" i="10" s="1"/>
  <c r="FZL1" i="2"/>
  <c r="FZL1" i="10" s="1"/>
  <c r="FXP1" i="2"/>
  <c r="FXP1" i="10" s="1"/>
  <c r="FVP1" i="2"/>
  <c r="FVP1" i="10" s="1"/>
  <c r="FTS1" i="2"/>
  <c r="FTS1" i="10" s="1"/>
  <c r="FRL1" i="2"/>
  <c r="FRL1" i="10" s="1"/>
  <c r="FOR1" i="2"/>
  <c r="FOR1" i="10" s="1"/>
  <c r="FLK1" i="2"/>
  <c r="FLK1" i="10" s="1"/>
  <c r="FIJ1" i="2"/>
  <c r="FIJ1" i="10" s="1"/>
  <c r="FFD1" i="2"/>
  <c r="FFD1" i="10" s="1"/>
  <c r="FBW1" i="2"/>
  <c r="FBW1" i="10" s="1"/>
  <c r="EUS1" i="2"/>
  <c r="EUS1" i="10" s="1"/>
  <c r="EFZ1" i="2"/>
  <c r="EFZ1" i="10" s="1"/>
  <c r="DIO1" i="2"/>
  <c r="DIO1" i="10" s="1"/>
  <c r="HVO1" i="2"/>
  <c r="HVO1" i="10" s="1"/>
  <c r="HVD1" i="2"/>
  <c r="HVD1" i="10" s="1"/>
  <c r="HUS1" i="2"/>
  <c r="HUS1" i="10" s="1"/>
  <c r="HUI1" i="2"/>
  <c r="HUI1" i="10" s="1"/>
  <c r="HTX1" i="2"/>
  <c r="HTX1" i="10" s="1"/>
  <c r="HTM1" i="2"/>
  <c r="HTM1" i="10" s="1"/>
  <c r="HTC1" i="2"/>
  <c r="HTC1" i="10" s="1"/>
  <c r="HSR1" i="2"/>
  <c r="HSR1" i="10" s="1"/>
  <c r="HSG1" i="2"/>
  <c r="HSG1" i="10" s="1"/>
  <c r="HRW1" i="2"/>
  <c r="HRW1" i="10" s="1"/>
  <c r="HRL1" i="2"/>
  <c r="HRL1" i="10" s="1"/>
  <c r="HRA1" i="2"/>
  <c r="HRA1" i="10" s="1"/>
  <c r="HQQ1" i="2"/>
  <c r="HQQ1" i="10" s="1"/>
  <c r="HQF1" i="2"/>
  <c r="HQF1" i="10" s="1"/>
  <c r="HPU1" i="2"/>
  <c r="HPU1" i="10" s="1"/>
  <c r="HPK1" i="2"/>
  <c r="HPK1" i="10" s="1"/>
  <c r="HOZ1" i="2"/>
  <c r="HOZ1" i="10" s="1"/>
  <c r="HOO1" i="2"/>
  <c r="HOO1" i="10" s="1"/>
  <c r="HOE1" i="2"/>
  <c r="HOE1" i="10" s="1"/>
  <c r="HNT1" i="2"/>
  <c r="HNT1" i="10" s="1"/>
  <c r="HNI1" i="2"/>
  <c r="HNI1" i="10" s="1"/>
  <c r="HMY1" i="2"/>
  <c r="HMY1" i="10" s="1"/>
  <c r="HMN1" i="2"/>
  <c r="HMN1" i="10" s="1"/>
  <c r="HMC1" i="2"/>
  <c r="HMC1" i="10" s="1"/>
  <c r="HLS1" i="2"/>
  <c r="HLS1" i="10" s="1"/>
  <c r="HLH1" i="2"/>
  <c r="HLH1" i="10" s="1"/>
  <c r="HKW1" i="2"/>
  <c r="HKW1" i="10" s="1"/>
  <c r="HKM1" i="2"/>
  <c r="HKM1" i="10" s="1"/>
  <c r="HKB1" i="2"/>
  <c r="HKB1" i="10" s="1"/>
  <c r="HJQ1" i="2"/>
  <c r="HJQ1" i="10" s="1"/>
  <c r="HJG1" i="2"/>
  <c r="HJG1" i="10" s="1"/>
  <c r="HIV1" i="2"/>
  <c r="HIV1" i="10" s="1"/>
  <c r="HIK1" i="2"/>
  <c r="HIK1" i="10" s="1"/>
  <c r="HIA1" i="2"/>
  <c r="HIA1" i="10" s="1"/>
  <c r="HHP1" i="2"/>
  <c r="HHP1" i="10" s="1"/>
  <c r="HHE1" i="2"/>
  <c r="HHE1" i="10" s="1"/>
  <c r="HGU1" i="2"/>
  <c r="HGU1" i="10" s="1"/>
  <c r="HGJ1" i="2"/>
  <c r="HGJ1" i="10" s="1"/>
  <c r="HFY1" i="2"/>
  <c r="HFY1" i="10" s="1"/>
  <c r="HFO1" i="2"/>
  <c r="HFO1" i="10" s="1"/>
  <c r="HFD1" i="2"/>
  <c r="HFD1" i="10" s="1"/>
  <c r="HES1" i="2"/>
  <c r="HES1" i="10" s="1"/>
  <c r="HEI1" i="2"/>
  <c r="HEI1" i="10" s="1"/>
  <c r="HDX1" i="2"/>
  <c r="HDX1" i="10" s="1"/>
  <c r="HDM1" i="2"/>
  <c r="HDM1" i="10" s="1"/>
  <c r="HDA1" i="2"/>
  <c r="HDA1" i="10" s="1"/>
  <c r="HCK1" i="2"/>
  <c r="HCK1" i="10" s="1"/>
  <c r="HBU1" i="2"/>
  <c r="HBU1" i="10" s="1"/>
  <c r="HBE1" i="2"/>
  <c r="HBE1" i="10" s="1"/>
  <c r="HAO1" i="2"/>
  <c r="HAO1" i="10" s="1"/>
  <c r="GZY1" i="2"/>
  <c r="GZY1" i="10" s="1"/>
  <c r="GZI1" i="2"/>
  <c r="GZI1" i="10" s="1"/>
  <c r="GYS1" i="2"/>
  <c r="GYS1" i="10" s="1"/>
  <c r="GXY1" i="2"/>
  <c r="GXY1" i="10" s="1"/>
  <c r="GXD1" i="2"/>
  <c r="GXD1" i="10" s="1"/>
  <c r="GWH1" i="2"/>
  <c r="GWH1" i="10" s="1"/>
  <c r="GVM1" i="2"/>
  <c r="GVM1" i="10" s="1"/>
  <c r="GUR1" i="2"/>
  <c r="GUR1" i="10" s="1"/>
  <c r="GTV1" i="2"/>
  <c r="GTV1" i="10" s="1"/>
  <c r="GTA1" i="2"/>
  <c r="GTA1" i="10" s="1"/>
  <c r="GSF1" i="2"/>
  <c r="GSF1" i="10" s="1"/>
  <c r="GRF1" i="2"/>
  <c r="GRF1" i="10" s="1"/>
  <c r="GPW1" i="2"/>
  <c r="GPW1" i="10" s="1"/>
  <c r="GOK1" i="2"/>
  <c r="GOK1" i="10" s="1"/>
  <c r="GMW1" i="2"/>
  <c r="GMW1" i="10" s="1"/>
  <c r="GLL1" i="2"/>
  <c r="GLL1" i="10" s="1"/>
  <c r="GJZ1" i="2"/>
  <c r="GJZ1" i="10" s="1"/>
  <c r="GIO1" i="2"/>
  <c r="GIO1" i="10" s="1"/>
  <c r="GHA1" i="2"/>
  <c r="GHA1" i="10" s="1"/>
  <c r="GFE1" i="2"/>
  <c r="GFE1" i="10" s="1"/>
  <c r="GDD1" i="2"/>
  <c r="GDD1" i="10" s="1"/>
  <c r="GBH1" i="2"/>
  <c r="GBH1" i="10" s="1"/>
  <c r="FZH1" i="2"/>
  <c r="FZH1" i="10" s="1"/>
  <c r="FXG1" i="2"/>
  <c r="FXG1" i="10" s="1"/>
  <c r="FVK1" i="2"/>
  <c r="FVK1" i="10" s="1"/>
  <c r="FTL1" i="2"/>
  <c r="FTL1" i="10" s="1"/>
  <c r="FRD1" i="2"/>
  <c r="FRD1" i="10" s="1"/>
  <c r="FOC1" i="2"/>
  <c r="FOC1" i="10" s="1"/>
  <c r="FLD1" i="2"/>
  <c r="FLD1" i="10" s="1"/>
  <c r="FHV1" i="2"/>
  <c r="FHV1" i="10" s="1"/>
  <c r="FEZ1" i="2"/>
  <c r="FEZ1" i="10" s="1"/>
  <c r="FBT1" i="2"/>
  <c r="FBT1" i="10" s="1"/>
  <c r="ESH1" i="2"/>
  <c r="ESH1" i="10" s="1"/>
  <c r="EEG1" i="2"/>
  <c r="EEG1" i="10" s="1"/>
  <c r="CZT1" i="2"/>
  <c r="CZT1" i="10" s="1"/>
  <c r="DLG1" i="2"/>
  <c r="DLG1" i="10" s="1"/>
  <c r="IEX1" i="2"/>
  <c r="IEX1" i="10" s="1"/>
  <c r="IEP1" i="2"/>
  <c r="IEP1" i="10" s="1"/>
  <c r="IEH1" i="2"/>
  <c r="IEH1" i="10" s="1"/>
  <c r="IDZ1" i="2"/>
  <c r="IDZ1" i="10" s="1"/>
  <c r="IDR1" i="2"/>
  <c r="IDR1" i="10" s="1"/>
  <c r="IDJ1" i="2"/>
  <c r="IDJ1" i="10" s="1"/>
  <c r="IDB1" i="2"/>
  <c r="IDB1" i="10" s="1"/>
  <c r="ICT1" i="2"/>
  <c r="ICT1" i="10" s="1"/>
  <c r="ICL1" i="2"/>
  <c r="ICL1" i="10" s="1"/>
  <c r="ICD1" i="2"/>
  <c r="ICD1" i="10" s="1"/>
  <c r="IBV1" i="2"/>
  <c r="IBV1" i="10" s="1"/>
  <c r="IBN1" i="2"/>
  <c r="IBN1" i="10" s="1"/>
  <c r="IBF1" i="2"/>
  <c r="IBF1" i="10" s="1"/>
  <c r="IAX1" i="2"/>
  <c r="IAX1" i="10" s="1"/>
  <c r="IAP1" i="2"/>
  <c r="IAP1" i="10" s="1"/>
  <c r="IAH1" i="2"/>
  <c r="IAH1" i="10" s="1"/>
  <c r="HZZ1" i="2"/>
  <c r="HZZ1" i="10" s="1"/>
  <c r="HZR1" i="2"/>
  <c r="HZR1" i="10" s="1"/>
  <c r="HZJ1" i="2"/>
  <c r="HZJ1" i="10" s="1"/>
  <c r="HZB1" i="2"/>
  <c r="HZB1" i="10" s="1"/>
  <c r="HYT1" i="2"/>
  <c r="HYT1" i="10" s="1"/>
  <c r="HYL1" i="2"/>
  <c r="HYL1" i="10" s="1"/>
  <c r="HYD1" i="2"/>
  <c r="HYD1" i="10" s="1"/>
  <c r="HXV1" i="2"/>
  <c r="HXV1" i="10" s="1"/>
  <c r="HXN1" i="2"/>
  <c r="HXN1" i="10" s="1"/>
  <c r="HXF1" i="2"/>
  <c r="HXF1" i="10" s="1"/>
  <c r="HWX1" i="2"/>
  <c r="HWX1" i="10" s="1"/>
  <c r="HWP1" i="2"/>
  <c r="HWP1" i="10" s="1"/>
  <c r="HWH1" i="2"/>
  <c r="HWH1" i="10" s="1"/>
  <c r="HVZ1" i="2"/>
  <c r="HVZ1" i="10" s="1"/>
  <c r="HVR1" i="2"/>
  <c r="HVR1" i="10" s="1"/>
  <c r="HVJ1" i="2"/>
  <c r="HVJ1" i="10" s="1"/>
  <c r="HVB1" i="2"/>
  <c r="HVB1" i="10" s="1"/>
  <c r="HUT1" i="2"/>
  <c r="HUT1" i="10" s="1"/>
  <c r="HUL1" i="2"/>
  <c r="HUL1" i="10" s="1"/>
  <c r="HUD1" i="2"/>
  <c r="HUD1" i="10" s="1"/>
  <c r="HTV1" i="2"/>
  <c r="HTV1" i="10" s="1"/>
  <c r="HTN1" i="2"/>
  <c r="HTN1" i="10" s="1"/>
  <c r="HTF1" i="2"/>
  <c r="HTF1" i="10" s="1"/>
  <c r="HSX1" i="2"/>
  <c r="HSX1" i="10" s="1"/>
  <c r="HSP1" i="2"/>
  <c r="HSP1" i="10" s="1"/>
  <c r="HSH1" i="2"/>
  <c r="HSH1" i="10" s="1"/>
  <c r="HRZ1" i="2"/>
  <c r="HRZ1" i="10" s="1"/>
  <c r="HRR1" i="2"/>
  <c r="HRR1" i="10" s="1"/>
  <c r="HRJ1" i="2"/>
  <c r="HRJ1" i="10" s="1"/>
  <c r="HRB1" i="2"/>
  <c r="HRB1" i="10" s="1"/>
  <c r="HQT1" i="2"/>
  <c r="HQT1" i="10" s="1"/>
  <c r="HQL1" i="2"/>
  <c r="HQL1" i="10" s="1"/>
  <c r="HQD1" i="2"/>
  <c r="HQD1" i="10" s="1"/>
  <c r="HPV1" i="2"/>
  <c r="HPV1" i="10" s="1"/>
  <c r="HPN1" i="2"/>
  <c r="HPN1" i="10" s="1"/>
  <c r="HPF1" i="2"/>
  <c r="HPF1" i="10" s="1"/>
  <c r="HOX1" i="2"/>
  <c r="HOX1" i="10" s="1"/>
  <c r="HOP1" i="2"/>
  <c r="HOP1" i="10" s="1"/>
  <c r="HOH1" i="2"/>
  <c r="HOH1" i="10" s="1"/>
  <c r="HNZ1" i="2"/>
  <c r="HNZ1" i="10" s="1"/>
  <c r="HNR1" i="2"/>
  <c r="HNR1" i="10" s="1"/>
  <c r="HNJ1" i="2"/>
  <c r="HNJ1" i="10" s="1"/>
  <c r="HNB1" i="2"/>
  <c r="HNB1" i="10" s="1"/>
  <c r="HMT1" i="2"/>
  <c r="HMT1" i="10" s="1"/>
  <c r="HML1" i="2"/>
  <c r="HML1" i="10" s="1"/>
  <c r="HMD1" i="2"/>
  <c r="HMD1" i="10" s="1"/>
  <c r="HLV1" i="2"/>
  <c r="HLV1" i="10" s="1"/>
  <c r="HLN1" i="2"/>
  <c r="HLN1" i="10" s="1"/>
  <c r="HLF1" i="2"/>
  <c r="HLF1" i="10" s="1"/>
  <c r="HKX1" i="2"/>
  <c r="HKX1" i="10" s="1"/>
  <c r="HKP1" i="2"/>
  <c r="HKP1" i="10" s="1"/>
  <c r="HKH1" i="2"/>
  <c r="HKH1" i="10" s="1"/>
  <c r="HJZ1" i="2"/>
  <c r="HJZ1" i="10" s="1"/>
  <c r="HJR1" i="2"/>
  <c r="HJR1" i="10" s="1"/>
  <c r="HJJ1" i="2"/>
  <c r="HJJ1" i="10" s="1"/>
  <c r="HJB1" i="2"/>
  <c r="HJB1" i="10" s="1"/>
  <c r="HIT1" i="2"/>
  <c r="HIT1" i="10" s="1"/>
  <c r="HIL1" i="2"/>
  <c r="HIL1" i="10" s="1"/>
  <c r="HID1" i="2"/>
  <c r="HID1" i="10" s="1"/>
  <c r="HHV1" i="2"/>
  <c r="HHV1" i="10" s="1"/>
  <c r="HHN1" i="2"/>
  <c r="HHN1" i="10" s="1"/>
  <c r="HHF1" i="2"/>
  <c r="HHF1" i="10" s="1"/>
  <c r="HGX1" i="2"/>
  <c r="HGX1" i="10" s="1"/>
  <c r="HGP1" i="2"/>
  <c r="HGP1" i="10" s="1"/>
  <c r="HGH1" i="2"/>
  <c r="HGH1" i="10" s="1"/>
  <c r="HFZ1" i="2"/>
  <c r="HFZ1" i="10" s="1"/>
  <c r="HFR1" i="2"/>
  <c r="HFR1" i="10" s="1"/>
  <c r="HFJ1" i="2"/>
  <c r="HFJ1" i="10" s="1"/>
  <c r="HFB1" i="2"/>
  <c r="HFB1" i="10" s="1"/>
  <c r="HET1" i="2"/>
  <c r="HET1" i="10" s="1"/>
  <c r="HEL1" i="2"/>
  <c r="HEL1" i="10" s="1"/>
  <c r="HED1" i="2"/>
  <c r="HED1" i="10" s="1"/>
  <c r="HDV1" i="2"/>
  <c r="HDV1" i="10" s="1"/>
  <c r="HDN1" i="2"/>
  <c r="HDN1" i="10" s="1"/>
  <c r="HDF1" i="2"/>
  <c r="HDF1" i="10" s="1"/>
  <c r="HCX1" i="2"/>
  <c r="HCX1" i="10" s="1"/>
  <c r="HCP1" i="2"/>
  <c r="HCP1" i="10" s="1"/>
  <c r="HCH1" i="2"/>
  <c r="HCH1" i="10" s="1"/>
  <c r="HBZ1" i="2"/>
  <c r="HBZ1" i="10" s="1"/>
  <c r="HBR1" i="2"/>
  <c r="HBR1" i="10" s="1"/>
  <c r="HBJ1" i="2"/>
  <c r="HBJ1" i="10" s="1"/>
  <c r="HBB1" i="2"/>
  <c r="HBB1" i="10" s="1"/>
  <c r="HAT1" i="2"/>
  <c r="HAT1" i="10" s="1"/>
  <c r="HAL1" i="2"/>
  <c r="HAL1" i="10" s="1"/>
  <c r="HAD1" i="2"/>
  <c r="HAD1" i="10" s="1"/>
  <c r="GZV1" i="2"/>
  <c r="GZV1" i="10" s="1"/>
  <c r="GZN1" i="2"/>
  <c r="GZN1" i="10" s="1"/>
  <c r="GZF1" i="2"/>
  <c r="GZF1" i="10" s="1"/>
  <c r="GYX1" i="2"/>
  <c r="GYX1" i="10" s="1"/>
  <c r="GYP1" i="2"/>
  <c r="GYP1" i="10" s="1"/>
  <c r="GYF1" i="2"/>
  <c r="GYF1" i="10" s="1"/>
  <c r="GXU1" i="2"/>
  <c r="GXU1" i="10" s="1"/>
  <c r="GXJ1" i="2"/>
  <c r="GXJ1" i="10" s="1"/>
  <c r="GWZ1" i="2"/>
  <c r="GWZ1" i="10" s="1"/>
  <c r="GWO1" i="2"/>
  <c r="GWO1" i="10" s="1"/>
  <c r="GWD1" i="2"/>
  <c r="GWD1" i="10" s="1"/>
  <c r="GVT1" i="2"/>
  <c r="GVT1" i="10" s="1"/>
  <c r="GVI1" i="2"/>
  <c r="GVI1" i="10" s="1"/>
  <c r="GUX1" i="2"/>
  <c r="GUX1" i="10" s="1"/>
  <c r="GUN1" i="2"/>
  <c r="GUN1" i="10" s="1"/>
  <c r="GUC1" i="2"/>
  <c r="GUC1" i="10" s="1"/>
  <c r="GTR1" i="2"/>
  <c r="GTR1" i="10" s="1"/>
  <c r="GTH1" i="2"/>
  <c r="GTH1" i="10" s="1"/>
  <c r="GSW1" i="2"/>
  <c r="GSW1" i="10" s="1"/>
  <c r="GSL1" i="2"/>
  <c r="GSL1" i="10" s="1"/>
  <c r="GSB1" i="2"/>
  <c r="GSB1" i="10" s="1"/>
  <c r="GRO1" i="2"/>
  <c r="GRO1" i="10" s="1"/>
  <c r="GQY1" i="2"/>
  <c r="GQY1" i="10" s="1"/>
  <c r="GQI1" i="2"/>
  <c r="GQI1" i="10" s="1"/>
  <c r="GPO1" i="2"/>
  <c r="GPO1" i="10" s="1"/>
  <c r="GOU1" i="2"/>
  <c r="GOU1" i="10" s="1"/>
  <c r="GOC1" i="2"/>
  <c r="GOC1" i="10" s="1"/>
  <c r="GNK1" i="2"/>
  <c r="GNK1" i="10" s="1"/>
  <c r="GMQ1" i="2"/>
  <c r="GMQ1" i="10" s="1"/>
  <c r="GLY1" i="2"/>
  <c r="GLY1" i="10" s="1"/>
  <c r="GLD1" i="2"/>
  <c r="GLD1" i="10" s="1"/>
  <c r="GKK1" i="2"/>
  <c r="GKK1" i="10" s="1"/>
  <c r="GJU1" i="2"/>
  <c r="GJU1" i="10" s="1"/>
  <c r="GIZ1" i="2"/>
  <c r="GIZ1" i="10" s="1"/>
  <c r="GIG1" i="2"/>
  <c r="GIG1" i="10" s="1"/>
  <c r="GHN1" i="2"/>
  <c r="GHN1" i="10" s="1"/>
  <c r="GGS1" i="2"/>
  <c r="GGS1" i="10" s="1"/>
  <c r="GFT1" i="2"/>
  <c r="GFT1" i="10" s="1"/>
  <c r="GEU1" i="2"/>
  <c r="GEU1" i="10" s="1"/>
  <c r="GDT1" i="2"/>
  <c r="GDT1" i="10" s="1"/>
  <c r="GCS1" i="2"/>
  <c r="GCS1" i="10" s="1"/>
  <c r="GBX1" i="2"/>
  <c r="GBX1" i="10" s="1"/>
  <c r="GAW1" i="2"/>
  <c r="GAW1" i="10" s="1"/>
  <c r="FZW1" i="2"/>
  <c r="FZW1" i="10" s="1"/>
  <c r="FYX1" i="2"/>
  <c r="FYX1" i="10" s="1"/>
  <c r="FYA1" i="2"/>
  <c r="FYA1" i="10" s="1"/>
  <c r="FWZ1" i="2"/>
  <c r="FWZ1" i="10" s="1"/>
  <c r="FWA1" i="2"/>
  <c r="FWA1" i="10" s="1"/>
  <c r="FUZ1" i="2"/>
  <c r="FUZ1" i="10" s="1"/>
  <c r="FTZ1" i="2"/>
  <c r="FTZ1" i="10" s="1"/>
  <c r="FTD1" i="2"/>
  <c r="FTD1" i="10" s="1"/>
  <c r="FRX1" i="2"/>
  <c r="FRX1" i="10" s="1"/>
  <c r="FQO1" i="2"/>
  <c r="FQO1" i="10" s="1"/>
  <c r="FOZ1" i="2"/>
  <c r="FOZ1" i="10" s="1"/>
  <c r="FNR1" i="2"/>
  <c r="FNR1" i="10" s="1"/>
  <c r="FMB1" i="2"/>
  <c r="FMB1" i="10" s="1"/>
  <c r="FKM1" i="2"/>
  <c r="FKM1" i="10" s="1"/>
  <c r="FIV1" i="2"/>
  <c r="FIV1" i="10" s="1"/>
  <c r="FHE1" i="2"/>
  <c r="FHE1" i="10" s="1"/>
  <c r="FFX1" i="2"/>
  <c r="FFX1" i="10" s="1"/>
  <c r="FEG1" i="2"/>
  <c r="FEG1" i="10" s="1"/>
  <c r="FCP1" i="2"/>
  <c r="FCP1" i="10" s="1"/>
  <c r="FAL1" i="2"/>
  <c r="FAL1" i="10" s="1"/>
  <c r="EWT1" i="2"/>
  <c r="EWT1" i="10" s="1"/>
  <c r="EQP1" i="2"/>
  <c r="EQP1" i="10" s="1"/>
  <c r="EJF1" i="2"/>
  <c r="EJF1" i="10" s="1"/>
  <c r="EAN1" i="2"/>
  <c r="EAN1" i="10" s="1"/>
  <c r="DOA1" i="2"/>
  <c r="DOA1" i="10" s="1"/>
  <c r="COP1" i="2"/>
  <c r="COP1" i="10" s="1"/>
  <c r="HDE1" i="2"/>
  <c r="HDE1" i="10" s="1"/>
  <c r="HCW1" i="2"/>
  <c r="HCW1" i="10" s="1"/>
  <c r="HCO1" i="2"/>
  <c r="HCO1" i="10" s="1"/>
  <c r="HCG1" i="2"/>
  <c r="HCG1" i="10" s="1"/>
  <c r="HBY1" i="2"/>
  <c r="HBY1" i="10" s="1"/>
  <c r="HBQ1" i="2"/>
  <c r="HBQ1" i="10" s="1"/>
  <c r="HBI1" i="2"/>
  <c r="HBI1" i="10" s="1"/>
  <c r="HBA1" i="2"/>
  <c r="HBA1" i="10" s="1"/>
  <c r="HAS1" i="2"/>
  <c r="HAS1" i="10" s="1"/>
  <c r="HAK1" i="2"/>
  <c r="HAK1" i="10" s="1"/>
  <c r="HAC1" i="2"/>
  <c r="HAC1" i="10" s="1"/>
  <c r="GZU1" i="2"/>
  <c r="GZU1" i="10" s="1"/>
  <c r="GZM1" i="2"/>
  <c r="GZM1" i="10" s="1"/>
  <c r="GZE1" i="2"/>
  <c r="GZE1" i="10" s="1"/>
  <c r="GYW1" i="2"/>
  <c r="GYW1" i="10" s="1"/>
  <c r="GYO1" i="2"/>
  <c r="GYO1" i="10" s="1"/>
  <c r="GYD1" i="2"/>
  <c r="GYD1" i="10" s="1"/>
  <c r="GXT1" i="2"/>
  <c r="GXT1" i="10" s="1"/>
  <c r="GXI1" i="2"/>
  <c r="GXI1" i="10" s="1"/>
  <c r="GWX1" i="2"/>
  <c r="GWX1" i="10" s="1"/>
  <c r="GWN1" i="2"/>
  <c r="GWN1" i="10" s="1"/>
  <c r="GWC1" i="2"/>
  <c r="GWC1" i="10" s="1"/>
  <c r="GVR1" i="2"/>
  <c r="GVR1" i="10" s="1"/>
  <c r="GVH1" i="2"/>
  <c r="GVH1" i="10" s="1"/>
  <c r="GUW1" i="2"/>
  <c r="GUW1" i="10" s="1"/>
  <c r="GUL1" i="2"/>
  <c r="GUL1" i="10" s="1"/>
  <c r="GUB1" i="2"/>
  <c r="GUB1" i="10" s="1"/>
  <c r="GTQ1" i="2"/>
  <c r="GTQ1" i="10" s="1"/>
  <c r="GTF1" i="2"/>
  <c r="GTF1" i="10" s="1"/>
  <c r="GSV1" i="2"/>
  <c r="GSV1" i="10" s="1"/>
  <c r="GSK1" i="2"/>
  <c r="GSK1" i="10" s="1"/>
  <c r="GRZ1" i="2"/>
  <c r="GRZ1" i="10" s="1"/>
  <c r="GRN1" i="2"/>
  <c r="GRN1" i="10" s="1"/>
  <c r="GQX1" i="2"/>
  <c r="GQX1" i="10" s="1"/>
  <c r="GQD1" i="2"/>
  <c r="GQD1" i="10" s="1"/>
  <c r="GPN1" i="2"/>
  <c r="GPN1" i="10" s="1"/>
  <c r="GOT1" i="2"/>
  <c r="GOT1" i="10" s="1"/>
  <c r="GNZ1" i="2"/>
  <c r="GNZ1" i="10" s="1"/>
  <c r="GNG1" i="2"/>
  <c r="GNG1" i="10" s="1"/>
  <c r="GMP1" i="2"/>
  <c r="GMP1" i="10" s="1"/>
  <c r="GLV1" i="2"/>
  <c r="GLV1" i="10" s="1"/>
  <c r="GLC1" i="2"/>
  <c r="GLC1" i="10" s="1"/>
  <c r="GKI1" i="2"/>
  <c r="GKI1" i="10" s="1"/>
  <c r="GJO1" i="2"/>
  <c r="GJO1" i="10" s="1"/>
  <c r="GIY1" i="2"/>
  <c r="GIY1" i="10" s="1"/>
  <c r="GIE1" i="2"/>
  <c r="GIE1" i="10" s="1"/>
  <c r="GHK1" i="2"/>
  <c r="GHK1" i="10" s="1"/>
  <c r="GGP1" i="2"/>
  <c r="GGP1" i="10" s="1"/>
  <c r="GFR1" i="2"/>
  <c r="GFR1" i="10" s="1"/>
  <c r="GEQ1" i="2"/>
  <c r="GEQ1" i="10" s="1"/>
  <c r="GDS1" i="2"/>
  <c r="GDS1" i="10" s="1"/>
  <c r="GCQ1" i="2"/>
  <c r="GCQ1" i="10" s="1"/>
  <c r="GBR1" i="2"/>
  <c r="GBR1" i="10" s="1"/>
  <c r="GAV1" i="2"/>
  <c r="GAV1" i="10" s="1"/>
  <c r="FZT1" i="2"/>
  <c r="FZT1" i="10" s="1"/>
  <c r="FYU1" i="2"/>
  <c r="FYU1" i="10" s="1"/>
  <c r="FXU1" i="2"/>
  <c r="FXU1" i="10" s="1"/>
  <c r="FWW1" i="2"/>
  <c r="FWW1" i="10" s="1"/>
  <c r="FVX1" i="2"/>
  <c r="FVX1" i="10" s="1"/>
  <c r="FUY1" i="2"/>
  <c r="FUY1" i="10" s="1"/>
  <c r="FTX1" i="2"/>
  <c r="FTX1" i="10" s="1"/>
  <c r="FSU1" i="2"/>
  <c r="FSU1" i="10" s="1"/>
  <c r="FRW1" i="2"/>
  <c r="FRW1" i="10" s="1"/>
  <c r="FQN1" i="2"/>
  <c r="FQN1" i="10" s="1"/>
  <c r="FOW1" i="2"/>
  <c r="FOW1" i="10" s="1"/>
  <c r="FNH1" i="2"/>
  <c r="FNH1" i="10" s="1"/>
  <c r="FLY1" i="2"/>
  <c r="FLY1" i="10" s="1"/>
  <c r="FKH1" i="2"/>
  <c r="FKH1" i="10" s="1"/>
  <c r="FIT1" i="2"/>
  <c r="FIT1" i="10" s="1"/>
  <c r="FHD1" i="2"/>
  <c r="FHD1" i="10" s="1"/>
  <c r="FFM1" i="2"/>
  <c r="FFM1" i="10" s="1"/>
  <c r="FEB1" i="2"/>
  <c r="FEB1" i="10" s="1"/>
  <c r="FCK1" i="2"/>
  <c r="FCK1" i="10" s="1"/>
  <c r="EZX1" i="2"/>
  <c r="EZX1" i="10" s="1"/>
  <c r="EVP1" i="2"/>
  <c r="EVP1" i="10" s="1"/>
  <c r="EPW1" i="2"/>
  <c r="EPW1" i="10" s="1"/>
  <c r="EIK1" i="2"/>
  <c r="EIK1" i="10" s="1"/>
  <c r="EAD1" i="2"/>
  <c r="EAD1" i="10" s="1"/>
  <c r="DNM1" i="2"/>
  <c r="DNM1" i="10" s="1"/>
  <c r="AI1" i="2"/>
  <c r="BTG1" i="2"/>
  <c r="BTG1" i="10" s="1"/>
  <c r="DCF1" i="2"/>
  <c r="DCF1" i="10" s="1"/>
  <c r="DPD1" i="2"/>
  <c r="DPD1" i="10" s="1"/>
  <c r="DWE1" i="2"/>
  <c r="DWE1" i="10" s="1"/>
  <c r="ECP1" i="2"/>
  <c r="ECP1" i="10" s="1"/>
  <c r="EGR1" i="2"/>
  <c r="EGR1" i="10" s="1"/>
  <c r="ELF1" i="2"/>
  <c r="ELF1" i="10" s="1"/>
  <c r="EPA1" i="2"/>
  <c r="EPA1" i="10" s="1"/>
  <c r="ESQ1" i="2"/>
  <c r="ESQ1" i="10" s="1"/>
  <c r="EVV1" i="2"/>
  <c r="EVV1" i="10" s="1"/>
  <c r="EYN1" i="2"/>
  <c r="EYN1" i="10" s="1"/>
  <c r="FAS1" i="2"/>
  <c r="FAS1" i="10" s="1"/>
  <c r="FCC1" i="2"/>
  <c r="FCC1" i="10" s="1"/>
  <c r="FCX1" i="2"/>
  <c r="FCX1" i="10" s="1"/>
  <c r="FDV1" i="2"/>
  <c r="FDV1" i="10" s="1"/>
  <c r="FEQ1" i="2"/>
  <c r="FEQ1" i="10" s="1"/>
  <c r="FFO1" i="2"/>
  <c r="FFO1" i="10" s="1"/>
  <c r="FGM1" i="2"/>
  <c r="FGM1" i="10" s="1"/>
  <c r="FHH1" i="2"/>
  <c r="FHH1" i="10" s="1"/>
  <c r="FIG1" i="2"/>
  <c r="FIG1" i="10" s="1"/>
  <c r="FIZ1" i="2"/>
  <c r="FIZ1" i="10" s="1"/>
  <c r="FJY1" i="2"/>
  <c r="FJY1" i="10" s="1"/>
  <c r="FKV1" i="2"/>
  <c r="FKV1" i="10" s="1"/>
  <c r="FLQ1" i="2"/>
  <c r="FLQ1" i="10" s="1"/>
  <c r="FMQ1" i="2"/>
  <c r="FMQ1" i="10" s="1"/>
  <c r="FNI1" i="2"/>
  <c r="FNI1" i="10" s="1"/>
  <c r="FOH1" i="2"/>
  <c r="FOH1" i="10" s="1"/>
  <c r="FPF1" i="2"/>
  <c r="FPF1" i="10" s="1"/>
  <c r="FQB1" i="2"/>
  <c r="FQB1" i="10" s="1"/>
  <c r="FQZ1" i="2"/>
  <c r="FQZ1" i="10" s="1"/>
  <c r="FRO1" i="2"/>
  <c r="FRO1" i="10" s="1"/>
  <c r="FSG1" i="2"/>
  <c r="FSG1" i="10" s="1"/>
  <c r="FSY1" i="2"/>
  <c r="FSY1" i="10" s="1"/>
  <c r="FTM1" i="2"/>
  <c r="FTM1" i="10" s="1"/>
  <c r="FUA1" i="2"/>
  <c r="FUA1" i="10" s="1"/>
  <c r="FUP1" i="2"/>
  <c r="FUP1" i="10" s="1"/>
  <c r="FVD1" i="2"/>
  <c r="FVD1" i="10" s="1"/>
  <c r="FVQ1" i="2"/>
  <c r="FVQ1" i="10" s="1"/>
  <c r="FWF1" i="2"/>
  <c r="FWF1" i="10" s="1"/>
  <c r="FWU1" i="2"/>
  <c r="FWU1" i="10" s="1"/>
  <c r="FXH1" i="2"/>
  <c r="FXH1" i="10" s="1"/>
  <c r="FXW1" i="2"/>
  <c r="FXW1" i="10" s="1"/>
  <c r="FYK1" i="2"/>
  <c r="FYK1" i="10" s="1"/>
  <c r="FYY1" i="2"/>
  <c r="FYY1" i="10" s="1"/>
  <c r="FZN1" i="2"/>
  <c r="FZN1" i="10" s="1"/>
  <c r="GAB1" i="2"/>
  <c r="GAB1" i="10" s="1"/>
  <c r="GAO1" i="2"/>
  <c r="GAO1" i="10" s="1"/>
  <c r="GBD1" i="2"/>
  <c r="GBD1" i="10" s="1"/>
  <c r="GBS1" i="2"/>
  <c r="GBS1" i="10" s="1"/>
  <c r="GCF1" i="2"/>
  <c r="GCF1" i="10" s="1"/>
  <c r="GCU1" i="2"/>
  <c r="GCU1" i="10" s="1"/>
  <c r="GDI1" i="2"/>
  <c r="GDI1" i="10" s="1"/>
  <c r="GDW1" i="2"/>
  <c r="GDW1" i="10" s="1"/>
  <c r="GEL1" i="2"/>
  <c r="GEL1" i="10" s="1"/>
  <c r="GEZ1" i="2"/>
  <c r="GEZ1" i="10" s="1"/>
  <c r="GFM1" i="2"/>
  <c r="GFM1" i="10" s="1"/>
  <c r="GGB1" i="2"/>
  <c r="GGB1" i="10" s="1"/>
  <c r="GGQ1" i="2"/>
  <c r="GGQ1" i="10" s="1"/>
  <c r="GHD1" i="2"/>
  <c r="GHD1" i="10" s="1"/>
  <c r="GHO1" i="2"/>
  <c r="GHO1" i="10" s="1"/>
  <c r="GHZ1" i="2"/>
  <c r="GHZ1" i="10" s="1"/>
  <c r="GIJ1" i="2"/>
  <c r="GIJ1" i="10" s="1"/>
  <c r="GIU1" i="2"/>
  <c r="GIU1" i="10" s="1"/>
  <c r="GJF1" i="2"/>
  <c r="GJF1" i="10" s="1"/>
  <c r="GJP1" i="2"/>
  <c r="GJP1" i="10" s="1"/>
  <c r="GKA1" i="2"/>
  <c r="GKA1" i="10" s="1"/>
  <c r="GKL1" i="2"/>
  <c r="GKL1" i="10" s="1"/>
  <c r="GKV1" i="2"/>
  <c r="GKV1" i="10" s="1"/>
  <c r="GLG1" i="2"/>
  <c r="GLG1" i="10" s="1"/>
  <c r="GLR1" i="2"/>
  <c r="GLR1" i="10" s="1"/>
  <c r="GMB1" i="2"/>
  <c r="GMB1" i="10" s="1"/>
  <c r="GMM1" i="2"/>
  <c r="GMM1" i="10" s="1"/>
  <c r="GMX1" i="2"/>
  <c r="GMX1" i="10" s="1"/>
  <c r="GNH1" i="2"/>
  <c r="GNH1" i="10" s="1"/>
  <c r="GNS1" i="2"/>
  <c r="GNS1" i="10" s="1"/>
  <c r="GOD1" i="2"/>
  <c r="GOD1" i="10" s="1"/>
  <c r="GON1" i="2"/>
  <c r="GON1" i="10" s="1"/>
  <c r="GOY1" i="2"/>
  <c r="GOY1" i="10" s="1"/>
  <c r="GPJ1" i="2"/>
  <c r="GPJ1" i="10" s="1"/>
  <c r="GPT1" i="2"/>
  <c r="GPT1" i="10" s="1"/>
  <c r="GQE1" i="2"/>
  <c r="GQE1" i="10" s="1"/>
  <c r="GQP1" i="2"/>
  <c r="GQP1" i="10" s="1"/>
  <c r="GQZ1" i="2"/>
  <c r="GQZ1" i="10" s="1"/>
  <c r="GRI1" i="2"/>
  <c r="GRI1" i="10" s="1"/>
  <c r="GRQ1" i="2"/>
  <c r="GRQ1" i="10" s="1"/>
  <c r="BZT1" i="2"/>
  <c r="BZT1" i="10" s="1"/>
  <c r="DDS1" i="2"/>
  <c r="DDS1" i="10" s="1"/>
  <c r="DQN1" i="2"/>
  <c r="DQN1" i="10" s="1"/>
  <c r="DXB1" i="2"/>
  <c r="DXB1" i="10" s="1"/>
  <c r="ECR1" i="2"/>
  <c r="ECR1" i="10" s="1"/>
  <c r="EHG1" i="2"/>
  <c r="EHG1" i="10" s="1"/>
  <c r="ELQ1" i="2"/>
  <c r="ELQ1" i="10" s="1"/>
  <c r="EPM1" i="2"/>
  <c r="EPM1" i="10" s="1"/>
  <c r="ETJ1" i="2"/>
  <c r="ETJ1" i="10" s="1"/>
  <c r="EWC1" i="2"/>
  <c r="EWC1" i="10" s="1"/>
  <c r="EYO1" i="2"/>
  <c r="EYO1" i="10" s="1"/>
  <c r="FBE1" i="2"/>
  <c r="FBE1" i="10" s="1"/>
  <c r="FCF1" i="2"/>
  <c r="FCF1" i="10" s="1"/>
  <c r="FCZ1" i="2"/>
  <c r="FCZ1" i="10" s="1"/>
  <c r="FDX1" i="2"/>
  <c r="FDX1" i="10" s="1"/>
  <c r="FEV1" i="2"/>
  <c r="FEV1" i="10" s="1"/>
  <c r="FFQ1" i="2"/>
  <c r="FFQ1" i="10" s="1"/>
  <c r="FGP1" i="2"/>
  <c r="FGP1" i="10" s="1"/>
  <c r="FHI1" i="2"/>
  <c r="FHI1" i="10" s="1"/>
  <c r="FII1" i="2"/>
  <c r="FII1" i="10" s="1"/>
  <c r="FJE1" i="2"/>
  <c r="FJE1" i="10" s="1"/>
  <c r="FJZ1" i="2"/>
  <c r="FJZ1" i="10" s="1"/>
  <c r="FKZ1" i="2"/>
  <c r="FKZ1" i="10" s="1"/>
  <c r="FLS1" i="2"/>
  <c r="FLS1" i="10" s="1"/>
  <c r="FMR1" i="2"/>
  <c r="FMR1" i="10" s="1"/>
  <c r="FNP1" i="2"/>
  <c r="FNP1" i="10" s="1"/>
  <c r="FOK1" i="2"/>
  <c r="FOK1" i="10" s="1"/>
  <c r="FPI1" i="2"/>
  <c r="FPI1" i="10" s="1"/>
  <c r="FQC1" i="2"/>
  <c r="FQC1" i="10" s="1"/>
  <c r="FRA1" i="2"/>
  <c r="FRA1" i="10" s="1"/>
  <c r="FRS1" i="2"/>
  <c r="FRS1" i="10" s="1"/>
  <c r="FSI1" i="2"/>
  <c r="FSI1" i="10" s="1"/>
  <c r="FTB1" i="2"/>
  <c r="FTB1" i="10" s="1"/>
  <c r="FTO1" i="2"/>
  <c r="FTO1" i="10" s="1"/>
  <c r="FUC1" i="2"/>
  <c r="FUC1" i="10" s="1"/>
  <c r="FUR1" i="2"/>
  <c r="FUR1" i="10" s="1"/>
  <c r="FVF1" i="2"/>
  <c r="FVF1" i="10" s="1"/>
  <c r="FVT1" i="2"/>
  <c r="FVT1" i="10" s="1"/>
  <c r="FWI1" i="2"/>
  <c r="FWI1" i="10" s="1"/>
  <c r="FWV1" i="2"/>
  <c r="FWV1" i="10" s="1"/>
  <c r="FXK1" i="2"/>
  <c r="FXK1" i="10" s="1"/>
  <c r="FXZ1" i="2"/>
  <c r="FXZ1" i="10" s="1"/>
  <c r="FYM1" i="2"/>
  <c r="FYM1" i="10" s="1"/>
  <c r="FZA1" i="2"/>
  <c r="FZA1" i="10" s="1"/>
  <c r="FZP1" i="2"/>
  <c r="FZP1" i="10" s="1"/>
  <c r="GAD1" i="2"/>
  <c r="GAD1" i="10" s="1"/>
  <c r="GAR1" i="2"/>
  <c r="GAR1" i="10" s="1"/>
  <c r="GBG1" i="2"/>
  <c r="GBG1" i="10" s="1"/>
  <c r="GBT1" i="2"/>
  <c r="GBT1" i="10" s="1"/>
  <c r="GCI1" i="2"/>
  <c r="GCI1" i="10" s="1"/>
  <c r="GCX1" i="2"/>
  <c r="GCX1" i="10" s="1"/>
  <c r="GDK1" i="2"/>
  <c r="GDK1" i="10" s="1"/>
  <c r="GDY1" i="2"/>
  <c r="GDY1" i="10" s="1"/>
  <c r="GEN1" i="2"/>
  <c r="GEN1" i="10" s="1"/>
  <c r="GFB1" i="2"/>
  <c r="GFB1" i="10" s="1"/>
  <c r="GFP1" i="2"/>
  <c r="GFP1" i="10" s="1"/>
  <c r="GGE1" i="2"/>
  <c r="GGE1" i="10" s="1"/>
  <c r="GGR1" i="2"/>
  <c r="GGR1" i="10" s="1"/>
  <c r="GHF1" i="2"/>
  <c r="GHF1" i="10" s="1"/>
  <c r="GHQ1" i="2"/>
  <c r="GHQ1" i="10" s="1"/>
  <c r="GIA1" i="2"/>
  <c r="GIA1" i="10" s="1"/>
  <c r="GIL1" i="2"/>
  <c r="GIL1" i="10" s="1"/>
  <c r="GIW1" i="2"/>
  <c r="GIW1" i="10" s="1"/>
  <c r="GJG1" i="2"/>
  <c r="GJG1" i="10" s="1"/>
  <c r="GJR1" i="2"/>
  <c r="GJR1" i="10" s="1"/>
  <c r="GKC1" i="2"/>
  <c r="GKC1" i="10" s="1"/>
  <c r="GKM1" i="2"/>
  <c r="GKM1" i="10" s="1"/>
  <c r="GKX1" i="2"/>
  <c r="GKX1" i="10" s="1"/>
  <c r="GLI1" i="2"/>
  <c r="GLI1" i="10" s="1"/>
  <c r="GLS1" i="2"/>
  <c r="GLS1" i="10" s="1"/>
  <c r="GMD1" i="2"/>
  <c r="GMD1" i="10" s="1"/>
  <c r="GMO1" i="2"/>
  <c r="GMO1" i="10" s="1"/>
  <c r="GMY1" i="2"/>
  <c r="GMY1" i="10" s="1"/>
  <c r="GNJ1" i="2"/>
  <c r="GNJ1" i="10" s="1"/>
  <c r="GNU1" i="2"/>
  <c r="GNU1" i="10" s="1"/>
  <c r="GOE1" i="2"/>
  <c r="GOE1" i="10" s="1"/>
  <c r="GOP1" i="2"/>
  <c r="GOP1" i="10" s="1"/>
  <c r="GPA1" i="2"/>
  <c r="GPA1" i="10" s="1"/>
  <c r="GPK1" i="2"/>
  <c r="GPK1" i="10" s="1"/>
  <c r="GPV1" i="2"/>
  <c r="GPV1" i="10" s="1"/>
  <c r="GQG1" i="2"/>
  <c r="GQG1" i="10" s="1"/>
  <c r="GQQ1" i="2"/>
  <c r="GQQ1" i="10" s="1"/>
  <c r="GRB1" i="2"/>
  <c r="GRB1" i="10" s="1"/>
  <c r="GRJ1" i="2"/>
  <c r="GRJ1" i="10" s="1"/>
  <c r="GRR1" i="2"/>
  <c r="GRR1" i="10" s="1"/>
  <c r="CXX1" i="2"/>
  <c r="CXX1" i="10" s="1"/>
  <c r="DRF1" i="2"/>
  <c r="DRF1" i="10" s="1"/>
  <c r="DZA1" i="2"/>
  <c r="DZA1" i="10" s="1"/>
  <c r="EFY1" i="2"/>
  <c r="EFY1" i="10" s="1"/>
  <c r="EMH1" i="2"/>
  <c r="EMH1" i="10" s="1"/>
  <c r="EQS1" i="2"/>
  <c r="EQS1" i="10" s="1"/>
  <c r="EVE1" i="2"/>
  <c r="EVE1" i="10" s="1"/>
  <c r="EYZ1" i="2"/>
  <c r="EYZ1" i="10" s="1"/>
  <c r="FBR1" i="2"/>
  <c r="FBR1" i="10" s="1"/>
  <c r="FCU1" i="2"/>
  <c r="FCU1" i="10" s="1"/>
  <c r="FEA1" i="2"/>
  <c r="FEA1" i="10" s="1"/>
  <c r="FFB1" i="2"/>
  <c r="FFB1" i="10" s="1"/>
  <c r="FGF1" i="2"/>
  <c r="FGF1" i="10" s="1"/>
  <c r="FHN1" i="2"/>
  <c r="FHN1" i="10" s="1"/>
  <c r="FIR1" i="2"/>
  <c r="FIR1" i="10" s="1"/>
  <c r="FJT1" i="2"/>
  <c r="FJT1" i="10" s="1"/>
  <c r="FLA1" i="2"/>
  <c r="FLA1" i="10" s="1"/>
  <c r="FMC1" i="2"/>
  <c r="FMC1" i="10" s="1"/>
  <c r="FNG1" i="2"/>
  <c r="FNG1" i="10" s="1"/>
  <c r="FOM1" i="2"/>
  <c r="FOM1" i="10" s="1"/>
  <c r="FPN1" i="2"/>
  <c r="FPN1" i="10" s="1"/>
  <c r="FQQ1" i="2"/>
  <c r="FQQ1" i="10" s="1"/>
  <c r="FRV1" i="2"/>
  <c r="FRV1" i="10" s="1"/>
  <c r="FSQ1" i="2"/>
  <c r="FSQ1" i="10" s="1"/>
  <c r="FTJ1" i="2"/>
  <c r="FTJ1" i="10" s="1"/>
  <c r="FUE1" i="2"/>
  <c r="FUE1" i="10" s="1"/>
  <c r="FUV1" i="2"/>
  <c r="FUV1" i="10" s="1"/>
  <c r="FVO1" i="2"/>
  <c r="FVO1" i="10" s="1"/>
  <c r="FWJ1" i="2"/>
  <c r="FWJ1" i="10" s="1"/>
  <c r="FXB1" i="2"/>
  <c r="FXB1" i="10" s="1"/>
  <c r="FXS1" i="2"/>
  <c r="FXS1" i="10" s="1"/>
  <c r="FYN1" i="2"/>
  <c r="FYN1" i="10" s="1"/>
  <c r="FZG1" i="2"/>
  <c r="FZG1" i="10" s="1"/>
  <c r="FZX1" i="2"/>
  <c r="FZX1" i="10" s="1"/>
  <c r="GAT1" i="2"/>
  <c r="GAT1" i="10" s="1"/>
  <c r="GBK1" i="2"/>
  <c r="GBK1" i="10" s="1"/>
  <c r="GCC1" i="2"/>
  <c r="GCC1" i="10" s="1"/>
  <c r="GCY1" i="2"/>
  <c r="GCY1" i="10" s="1"/>
  <c r="GDP1" i="2"/>
  <c r="GDP1" i="10" s="1"/>
  <c r="GEG1" i="2"/>
  <c r="GEG1" i="10" s="1"/>
  <c r="GFC1" i="2"/>
  <c r="GFC1" i="10" s="1"/>
  <c r="GFU1" i="2"/>
  <c r="GFU1" i="10" s="1"/>
  <c r="GGM1" i="2"/>
  <c r="GGM1" i="10" s="1"/>
  <c r="GHG1" i="2"/>
  <c r="GHG1" i="10" s="1"/>
  <c r="GHT1" i="2"/>
  <c r="GHT1" i="10" s="1"/>
  <c r="GIH1" i="2"/>
  <c r="GIH1" i="10" s="1"/>
  <c r="GIX1" i="2"/>
  <c r="GIX1" i="10" s="1"/>
  <c r="GJK1" i="2"/>
  <c r="GJK1" i="10" s="1"/>
  <c r="GJX1" i="2"/>
  <c r="GJX1" i="10" s="1"/>
  <c r="GKN1" i="2"/>
  <c r="GKN1" i="10" s="1"/>
  <c r="GLB1" i="2"/>
  <c r="GLB1" i="10" s="1"/>
  <c r="GLO1" i="2"/>
  <c r="GLO1" i="10" s="1"/>
  <c r="GME1" i="2"/>
  <c r="GME1" i="10" s="1"/>
  <c r="GMR1" i="2"/>
  <c r="GMR1" i="10" s="1"/>
  <c r="GNF1" i="2"/>
  <c r="GNF1" i="10" s="1"/>
  <c r="GNV1" i="2"/>
  <c r="GNV1" i="10" s="1"/>
  <c r="GOI1" i="2"/>
  <c r="GOI1" i="10" s="1"/>
  <c r="GOV1" i="2"/>
  <c r="GOV1" i="10" s="1"/>
  <c r="GPL1" i="2"/>
  <c r="GPL1" i="10" s="1"/>
  <c r="GPZ1" i="2"/>
  <c r="GPZ1" i="10" s="1"/>
  <c r="GQM1" i="2"/>
  <c r="GQM1" i="10" s="1"/>
  <c r="GRC1" i="2"/>
  <c r="GRC1" i="10" s="1"/>
  <c r="GRM1" i="2"/>
  <c r="GRM1" i="10" s="1"/>
  <c r="GRW1" i="2"/>
  <c r="GRW1" i="10" s="1"/>
  <c r="GSE1" i="2"/>
  <c r="GSE1" i="10" s="1"/>
  <c r="GSM1" i="2"/>
  <c r="GSM1" i="10" s="1"/>
  <c r="GSU1" i="2"/>
  <c r="GSU1" i="10" s="1"/>
  <c r="GTC1" i="2"/>
  <c r="GTC1" i="10" s="1"/>
  <c r="GTK1" i="2"/>
  <c r="GTK1" i="10" s="1"/>
  <c r="GTS1" i="2"/>
  <c r="GTS1" i="10" s="1"/>
  <c r="GUA1" i="2"/>
  <c r="GUA1" i="10" s="1"/>
  <c r="GUI1" i="2"/>
  <c r="GUI1" i="10" s="1"/>
  <c r="GUQ1" i="2"/>
  <c r="GUQ1" i="10" s="1"/>
  <c r="GUY1" i="2"/>
  <c r="GUY1" i="10" s="1"/>
  <c r="GVG1" i="2"/>
  <c r="GVG1" i="10" s="1"/>
  <c r="GVO1" i="2"/>
  <c r="GVO1" i="10" s="1"/>
  <c r="GVW1" i="2"/>
  <c r="GVW1" i="10" s="1"/>
  <c r="GWE1" i="2"/>
  <c r="GWE1" i="10" s="1"/>
  <c r="GWM1" i="2"/>
  <c r="GWM1" i="10" s="1"/>
  <c r="GWU1" i="2"/>
  <c r="GWU1" i="10" s="1"/>
  <c r="GXC1" i="2"/>
  <c r="GXC1" i="10" s="1"/>
  <c r="GXK1" i="2"/>
  <c r="GXK1" i="10" s="1"/>
  <c r="GXS1" i="2"/>
  <c r="GXS1" i="10" s="1"/>
  <c r="GYA1" i="2"/>
  <c r="GYA1" i="10" s="1"/>
  <c r="GYI1" i="2"/>
  <c r="GYI1" i="10" s="1"/>
  <c r="CLV1" i="2"/>
  <c r="CLV1" i="10" s="1"/>
  <c r="DJO1" i="2"/>
  <c r="DJO1" i="10" s="1"/>
  <c r="DUR1" i="2"/>
  <c r="DUR1" i="10" s="1"/>
  <c r="EDE1" i="2"/>
  <c r="EDE1" i="10" s="1"/>
  <c r="EJE1" i="2"/>
  <c r="EJE1" i="10" s="1"/>
  <c r="ENZ1" i="2"/>
  <c r="ENZ1" i="10" s="1"/>
  <c r="ETM1" i="2"/>
  <c r="ETM1" i="10" s="1"/>
  <c r="EXH1" i="2"/>
  <c r="EXH1" i="10" s="1"/>
  <c r="FAF1" i="2"/>
  <c r="FAF1" i="10" s="1"/>
  <c r="FCG1" i="2"/>
  <c r="FCG1" i="10" s="1"/>
  <c r="FDK1" i="2"/>
  <c r="FDK1" i="10" s="1"/>
  <c r="FEL1" i="2"/>
  <c r="FEL1" i="10" s="1"/>
  <c r="FFR1" i="2"/>
  <c r="FFR1" i="10" s="1"/>
  <c r="FGU1" i="2"/>
  <c r="FGU1" i="10" s="1"/>
  <c r="FHX1" i="2"/>
  <c r="FHX1" i="10" s="1"/>
  <c r="FJI1" i="2"/>
  <c r="FJI1" i="10" s="1"/>
  <c r="FKK1" i="2"/>
  <c r="FKK1" i="10" s="1"/>
  <c r="FLN1" i="2"/>
  <c r="FLN1" i="10" s="1"/>
  <c r="FMT1" i="2"/>
  <c r="FMT1" i="10" s="1"/>
  <c r="FNW1" i="2"/>
  <c r="FNW1" i="10" s="1"/>
  <c r="FOX1" i="2"/>
  <c r="FOX1" i="10" s="1"/>
  <c r="FQI1" i="2"/>
  <c r="FQI1" i="10" s="1"/>
  <c r="FRH1" i="2"/>
  <c r="FRH1" i="10" s="1"/>
  <c r="FSD1" i="2"/>
  <c r="FSD1" i="10" s="1"/>
  <c r="FTC1" i="2"/>
  <c r="FTC1" i="10" s="1"/>
  <c r="FTT1" i="2"/>
  <c r="FTT1" i="10" s="1"/>
  <c r="FUK1" i="2"/>
  <c r="FUK1" i="10" s="1"/>
  <c r="FVG1" i="2"/>
  <c r="FVG1" i="10" s="1"/>
  <c r="FVY1" i="2"/>
  <c r="FVY1" i="10" s="1"/>
  <c r="FWQ1" i="2"/>
  <c r="FWQ1" i="10" s="1"/>
  <c r="FXL1" i="2"/>
  <c r="FXL1" i="10" s="1"/>
  <c r="FYC1" i="2"/>
  <c r="FYC1" i="10" s="1"/>
  <c r="FYV1" i="2"/>
  <c r="FYV1" i="10" s="1"/>
  <c r="FZQ1" i="2"/>
  <c r="FZQ1" i="10" s="1"/>
  <c r="GAI1" i="2"/>
  <c r="GAI1" i="10" s="1"/>
  <c r="GAZ1" i="2"/>
  <c r="GAZ1" i="10" s="1"/>
  <c r="GBU1" i="2"/>
  <c r="GBU1" i="10" s="1"/>
  <c r="GCN1" i="2"/>
  <c r="GCN1" i="10" s="1"/>
  <c r="GDF1" i="2"/>
  <c r="GDF1" i="10" s="1"/>
  <c r="GEA1" i="2"/>
  <c r="GEA1" i="10" s="1"/>
  <c r="GER1" i="2"/>
  <c r="GER1" i="10" s="1"/>
  <c r="GFK1" i="2"/>
  <c r="GFK1" i="10" s="1"/>
  <c r="GGF1" i="2"/>
  <c r="GGF1" i="10" s="1"/>
  <c r="GGX1" i="2"/>
  <c r="GGX1" i="10" s="1"/>
  <c r="GHL1" i="2"/>
  <c r="GHL1" i="10" s="1"/>
  <c r="GIB1" i="2"/>
  <c r="GIB1" i="10" s="1"/>
  <c r="GIP1" i="2"/>
  <c r="GIP1" i="10" s="1"/>
  <c r="GJC1" i="2"/>
  <c r="GJC1" i="10" s="1"/>
  <c r="GJS1" i="2"/>
  <c r="GJS1" i="10" s="1"/>
  <c r="GKF1" i="2"/>
  <c r="GKF1" i="10" s="1"/>
  <c r="GKT1" i="2"/>
  <c r="GKT1" i="10" s="1"/>
  <c r="GLJ1" i="2"/>
  <c r="GLJ1" i="10" s="1"/>
  <c r="GLW1" i="2"/>
  <c r="GLW1" i="10" s="1"/>
  <c r="GMJ1" i="2"/>
  <c r="GMJ1" i="10" s="1"/>
  <c r="GMZ1" i="2"/>
  <c r="GMZ1" i="10" s="1"/>
  <c r="GNN1" i="2"/>
  <c r="GNN1" i="10" s="1"/>
  <c r="GOA1" i="2"/>
  <c r="GOA1" i="10" s="1"/>
  <c r="GOQ1" i="2"/>
  <c r="GOQ1" i="10" s="1"/>
  <c r="GPD1" i="2"/>
  <c r="GPD1" i="10" s="1"/>
  <c r="GPR1" i="2"/>
  <c r="GPR1" i="10" s="1"/>
  <c r="GQH1" i="2"/>
  <c r="GQH1" i="10" s="1"/>
  <c r="GQU1" i="2"/>
  <c r="GQU1" i="10" s="1"/>
  <c r="GRG1" i="2"/>
  <c r="GRG1" i="10" s="1"/>
  <c r="GRS1" i="2"/>
  <c r="GRS1" i="10" s="1"/>
  <c r="GSA1" i="2"/>
  <c r="GSA1" i="10" s="1"/>
  <c r="GSI1" i="2"/>
  <c r="GSI1" i="10" s="1"/>
  <c r="GSQ1" i="2"/>
  <c r="GSQ1" i="10" s="1"/>
  <c r="GSY1" i="2"/>
  <c r="GSY1" i="10" s="1"/>
  <c r="GTG1" i="2"/>
  <c r="GTG1" i="10" s="1"/>
  <c r="GTO1" i="2"/>
  <c r="GTO1" i="10" s="1"/>
  <c r="GTW1" i="2"/>
  <c r="GTW1" i="10" s="1"/>
  <c r="GUE1" i="2"/>
  <c r="GUE1" i="10" s="1"/>
  <c r="GUM1" i="2"/>
  <c r="GUM1" i="10" s="1"/>
  <c r="GUU1" i="2"/>
  <c r="GUU1" i="10" s="1"/>
  <c r="GVC1" i="2"/>
  <c r="GVC1" i="10" s="1"/>
  <c r="GVK1" i="2"/>
  <c r="GVK1" i="10" s="1"/>
  <c r="GVS1" i="2"/>
  <c r="GVS1" i="10" s="1"/>
  <c r="GWA1" i="2"/>
  <c r="GWA1" i="10" s="1"/>
  <c r="GWI1" i="2"/>
  <c r="GWI1" i="10" s="1"/>
  <c r="GWQ1" i="2"/>
  <c r="GWQ1" i="10" s="1"/>
  <c r="GWY1" i="2"/>
  <c r="GWY1" i="10" s="1"/>
  <c r="GXG1" i="2"/>
  <c r="GXG1" i="10" s="1"/>
  <c r="GXO1" i="2"/>
  <c r="GXO1" i="10" s="1"/>
  <c r="GXW1" i="2"/>
  <c r="GXW1" i="10" s="1"/>
  <c r="GYE1" i="2"/>
  <c r="GYE1" i="10" s="1"/>
  <c r="GYM1" i="2"/>
  <c r="GYM1" i="10" s="1"/>
  <c r="IFB1" i="2"/>
  <c r="IFB1" i="10" s="1"/>
  <c r="IET1" i="2"/>
  <c r="IET1" i="10" s="1"/>
  <c r="IEL1" i="2"/>
  <c r="IEL1" i="10" s="1"/>
  <c r="IED1" i="2"/>
  <c r="IED1" i="10" s="1"/>
  <c r="IDV1" i="2"/>
  <c r="IDV1" i="10" s="1"/>
  <c r="IDN1" i="2"/>
  <c r="IDN1" i="10" s="1"/>
  <c r="IDF1" i="2"/>
  <c r="IDF1" i="10" s="1"/>
  <c r="ICX1" i="2"/>
  <c r="ICX1" i="10" s="1"/>
  <c r="ICP1" i="2"/>
  <c r="ICP1" i="10" s="1"/>
  <c r="ICH1" i="2"/>
  <c r="ICH1" i="10" s="1"/>
  <c r="IBZ1" i="2"/>
  <c r="IBZ1" i="10" s="1"/>
  <c r="IBR1" i="2"/>
  <c r="IBR1" i="10" s="1"/>
  <c r="IBJ1" i="2"/>
  <c r="IBJ1" i="10" s="1"/>
  <c r="IBB1" i="2"/>
  <c r="IBB1" i="10" s="1"/>
  <c r="IAT1" i="2"/>
  <c r="IAT1" i="10" s="1"/>
  <c r="IAL1" i="2"/>
  <c r="IAL1" i="10" s="1"/>
  <c r="IAD1" i="2"/>
  <c r="IAD1" i="10" s="1"/>
  <c r="HZV1" i="2"/>
  <c r="HZV1" i="10" s="1"/>
  <c r="HZN1" i="2"/>
  <c r="HZN1" i="10" s="1"/>
  <c r="HZF1" i="2"/>
  <c r="HZF1" i="10" s="1"/>
  <c r="HYX1" i="2"/>
  <c r="HYX1" i="10" s="1"/>
  <c r="HYP1" i="2"/>
  <c r="HYP1" i="10" s="1"/>
  <c r="HYH1" i="2"/>
  <c r="HYH1" i="10" s="1"/>
  <c r="HXZ1" i="2"/>
  <c r="HXZ1" i="10" s="1"/>
  <c r="HXR1" i="2"/>
  <c r="HXR1" i="10" s="1"/>
  <c r="HXJ1" i="2"/>
  <c r="HXJ1" i="10" s="1"/>
  <c r="HXB1" i="2"/>
  <c r="HXB1" i="10" s="1"/>
  <c r="HWT1" i="2"/>
  <c r="HWT1" i="10" s="1"/>
  <c r="HWL1" i="2"/>
  <c r="HWL1" i="10" s="1"/>
  <c r="HWD1" i="2"/>
  <c r="HWD1" i="10" s="1"/>
  <c r="HVV1" i="2"/>
  <c r="HVV1" i="10" s="1"/>
  <c r="HVN1" i="2"/>
  <c r="HVN1" i="10" s="1"/>
  <c r="HVF1" i="2"/>
  <c r="HVF1" i="10" s="1"/>
  <c r="HUX1" i="2"/>
  <c r="HUX1" i="10" s="1"/>
  <c r="HUP1" i="2"/>
  <c r="HUP1" i="10" s="1"/>
  <c r="HUH1" i="2"/>
  <c r="HUH1" i="10" s="1"/>
  <c r="HTZ1" i="2"/>
  <c r="HTZ1" i="10" s="1"/>
  <c r="HTR1" i="2"/>
  <c r="HTR1" i="10" s="1"/>
  <c r="HTJ1" i="2"/>
  <c r="HTJ1" i="10" s="1"/>
  <c r="HTB1" i="2"/>
  <c r="HTB1" i="10" s="1"/>
  <c r="HST1" i="2"/>
  <c r="HST1" i="10" s="1"/>
  <c r="HSL1" i="2"/>
  <c r="HSL1" i="10" s="1"/>
  <c r="HSD1" i="2"/>
  <c r="HSD1" i="10" s="1"/>
  <c r="HRV1" i="2"/>
  <c r="HRV1" i="10" s="1"/>
  <c r="HRN1" i="2"/>
  <c r="HRN1" i="10" s="1"/>
  <c r="HRF1" i="2"/>
  <c r="HRF1" i="10" s="1"/>
  <c r="HQX1" i="2"/>
  <c r="HQX1" i="10" s="1"/>
  <c r="HQP1" i="2"/>
  <c r="HQP1" i="10" s="1"/>
  <c r="HQH1" i="2"/>
  <c r="HQH1" i="10" s="1"/>
  <c r="HPZ1" i="2"/>
  <c r="HPZ1" i="10" s="1"/>
  <c r="HPR1" i="2"/>
  <c r="HPR1" i="10" s="1"/>
  <c r="HPJ1" i="2"/>
  <c r="HPJ1" i="10" s="1"/>
  <c r="HPB1" i="2"/>
  <c r="HPB1" i="10" s="1"/>
  <c r="HOT1" i="2"/>
  <c r="HOT1" i="10" s="1"/>
  <c r="HOL1" i="2"/>
  <c r="HOL1" i="10" s="1"/>
  <c r="HOD1" i="2"/>
  <c r="HOD1" i="10" s="1"/>
  <c r="HNV1" i="2"/>
  <c r="HNV1" i="10" s="1"/>
  <c r="HNN1" i="2"/>
  <c r="HNN1" i="10" s="1"/>
  <c r="HNF1" i="2"/>
  <c r="HNF1" i="10" s="1"/>
  <c r="HMX1" i="2"/>
  <c r="HMX1" i="10" s="1"/>
  <c r="HMP1" i="2"/>
  <c r="HMP1" i="10" s="1"/>
  <c r="HMH1" i="2"/>
  <c r="HMH1" i="10" s="1"/>
  <c r="HLZ1" i="2"/>
  <c r="HLZ1" i="10" s="1"/>
  <c r="HLR1" i="2"/>
  <c r="HLR1" i="10" s="1"/>
  <c r="HLJ1" i="2"/>
  <c r="HLJ1" i="10" s="1"/>
  <c r="HLB1" i="2"/>
  <c r="HLB1" i="10" s="1"/>
  <c r="HKT1" i="2"/>
  <c r="HKT1" i="10" s="1"/>
  <c r="HKL1" i="2"/>
  <c r="HKL1" i="10" s="1"/>
  <c r="HKD1" i="2"/>
  <c r="HKD1" i="10" s="1"/>
  <c r="HJV1" i="2"/>
  <c r="HJV1" i="10" s="1"/>
  <c r="HJN1" i="2"/>
  <c r="HJN1" i="10" s="1"/>
  <c r="HJF1" i="2"/>
  <c r="HJF1" i="10" s="1"/>
  <c r="HIX1" i="2"/>
  <c r="HIX1" i="10" s="1"/>
  <c r="HIP1" i="2"/>
  <c r="HIP1" i="10" s="1"/>
  <c r="HIH1" i="2"/>
  <c r="HIH1" i="10" s="1"/>
  <c r="HHZ1" i="2"/>
  <c r="HHZ1" i="10" s="1"/>
  <c r="HHR1" i="2"/>
  <c r="HHR1" i="10" s="1"/>
  <c r="HHJ1" i="2"/>
  <c r="HHJ1" i="10" s="1"/>
  <c r="HHB1" i="2"/>
  <c r="HHB1" i="10" s="1"/>
  <c r="HGT1" i="2"/>
  <c r="HGT1" i="10" s="1"/>
  <c r="HGL1" i="2"/>
  <c r="HGL1" i="10" s="1"/>
  <c r="HGD1" i="2"/>
  <c r="HGD1" i="10" s="1"/>
  <c r="HFV1" i="2"/>
  <c r="HFV1" i="10" s="1"/>
  <c r="HFN1" i="2"/>
  <c r="HFN1" i="10" s="1"/>
  <c r="HFF1" i="2"/>
  <c r="HFF1" i="10" s="1"/>
  <c r="HEX1" i="2"/>
  <c r="HEX1" i="10" s="1"/>
  <c r="HEP1" i="2"/>
  <c r="HEP1" i="10" s="1"/>
  <c r="HEH1" i="2"/>
  <c r="HEH1" i="10" s="1"/>
  <c r="HDZ1" i="2"/>
  <c r="HDZ1" i="10" s="1"/>
  <c r="HDR1" i="2"/>
  <c r="HDR1" i="10" s="1"/>
  <c r="HDJ1" i="2"/>
  <c r="HDJ1" i="10" s="1"/>
  <c r="HDB1" i="2"/>
  <c r="HDB1" i="10" s="1"/>
  <c r="HCT1" i="2"/>
  <c r="HCT1" i="10" s="1"/>
  <c r="HCL1" i="2"/>
  <c r="HCL1" i="10" s="1"/>
  <c r="HCD1" i="2"/>
  <c r="HCD1" i="10" s="1"/>
  <c r="HBV1" i="2"/>
  <c r="HBV1" i="10" s="1"/>
  <c r="HBN1" i="2"/>
  <c r="HBN1" i="10" s="1"/>
  <c r="HBF1" i="2"/>
  <c r="HBF1" i="10" s="1"/>
  <c r="HAX1" i="2"/>
  <c r="HAX1" i="10" s="1"/>
  <c r="HAP1" i="2"/>
  <c r="HAP1" i="10" s="1"/>
  <c r="HAH1" i="2"/>
  <c r="HAH1" i="10" s="1"/>
  <c r="GZZ1" i="2"/>
  <c r="GZZ1" i="10" s="1"/>
  <c r="GZR1" i="2"/>
  <c r="GZR1" i="10" s="1"/>
  <c r="GZJ1" i="2"/>
  <c r="GZJ1" i="10" s="1"/>
  <c r="GZB1" i="2"/>
  <c r="GZB1" i="10" s="1"/>
  <c r="GYT1" i="2"/>
  <c r="GYT1" i="10" s="1"/>
  <c r="GYK1" i="2"/>
  <c r="GYK1" i="10" s="1"/>
  <c r="GXZ1" i="2"/>
  <c r="GXZ1" i="10" s="1"/>
  <c r="GXP1" i="2"/>
  <c r="GXP1" i="10" s="1"/>
  <c r="GXE1" i="2"/>
  <c r="GXE1" i="10" s="1"/>
  <c r="GWT1" i="2"/>
  <c r="GWT1" i="10" s="1"/>
  <c r="GWJ1" i="2"/>
  <c r="GWJ1" i="10" s="1"/>
  <c r="GVY1" i="2"/>
  <c r="GVY1" i="10" s="1"/>
  <c r="GVN1" i="2"/>
  <c r="GVN1" i="10" s="1"/>
  <c r="GVD1" i="2"/>
  <c r="GVD1" i="10" s="1"/>
  <c r="GUS1" i="2"/>
  <c r="GUS1" i="10" s="1"/>
  <c r="GUH1" i="2"/>
  <c r="GUH1" i="10" s="1"/>
  <c r="GTX1" i="2"/>
  <c r="GTX1" i="10" s="1"/>
  <c r="GTM1" i="2"/>
  <c r="GTM1" i="10" s="1"/>
  <c r="GTB1" i="2"/>
  <c r="GTB1" i="10" s="1"/>
  <c r="GSR1" i="2"/>
  <c r="GSR1" i="10" s="1"/>
  <c r="GSG1" i="2"/>
  <c r="GSG1" i="10" s="1"/>
  <c r="GRV1" i="2"/>
  <c r="GRV1" i="10" s="1"/>
  <c r="GRH1" i="2"/>
  <c r="GRH1" i="10" s="1"/>
  <c r="GQR1" i="2"/>
  <c r="GQR1" i="10" s="1"/>
  <c r="GPY1" i="2"/>
  <c r="GPY1" i="10" s="1"/>
  <c r="GPF1" i="2"/>
  <c r="GPF1" i="10" s="1"/>
  <c r="GOL1" i="2"/>
  <c r="GOL1" i="10" s="1"/>
  <c r="GNR1" i="2"/>
  <c r="GNR1" i="10" s="1"/>
  <c r="GNB1" i="2"/>
  <c r="GNB1" i="10" s="1"/>
  <c r="GMH1" i="2"/>
  <c r="GMH1" i="10" s="1"/>
  <c r="GLN1" i="2"/>
  <c r="GLN1" i="10" s="1"/>
  <c r="GKU1" i="2"/>
  <c r="GKU1" i="10" s="1"/>
  <c r="GKD1" i="2"/>
  <c r="GKD1" i="10" s="1"/>
  <c r="GJJ1" i="2"/>
  <c r="GJJ1" i="10" s="1"/>
  <c r="GIQ1" i="2"/>
  <c r="GIQ1" i="10" s="1"/>
  <c r="GHW1" i="2"/>
  <c r="GHW1" i="10" s="1"/>
  <c r="GHC1" i="2"/>
  <c r="GHC1" i="10" s="1"/>
  <c r="GGH1" i="2"/>
  <c r="GGH1" i="10" s="1"/>
  <c r="GFG1" i="2"/>
  <c r="GFG1" i="10" s="1"/>
  <c r="GEF1" i="2"/>
  <c r="GEF1" i="10" s="1"/>
  <c r="GDH1" i="2"/>
  <c r="GDH1" i="10" s="1"/>
  <c r="GCJ1" i="2"/>
  <c r="GCJ1" i="10" s="1"/>
  <c r="GBJ1" i="2"/>
  <c r="GBJ1" i="10" s="1"/>
  <c r="GAL1" i="2"/>
  <c r="GAL1" i="10" s="1"/>
  <c r="FZI1" i="2"/>
  <c r="FZI1" i="10" s="1"/>
  <c r="FYJ1" i="2"/>
  <c r="FYJ1" i="10" s="1"/>
  <c r="FXO1" i="2"/>
  <c r="FXO1" i="10" s="1"/>
  <c r="FWM1" i="2"/>
  <c r="FWM1" i="10" s="1"/>
  <c r="FVN1" i="2"/>
  <c r="FVN1" i="10" s="1"/>
  <c r="FUN1" i="2"/>
  <c r="FUN1" i="10" s="1"/>
  <c r="FTP1" i="2"/>
  <c r="FTP1" i="10" s="1"/>
  <c r="FSN1" i="2"/>
  <c r="FSN1" i="10" s="1"/>
  <c r="FRK1" i="2"/>
  <c r="FRK1" i="10" s="1"/>
  <c r="FPX1" i="2"/>
  <c r="FPX1" i="10" s="1"/>
  <c r="FOG1" i="2"/>
  <c r="FOG1" i="10" s="1"/>
  <c r="FMV1" i="2"/>
  <c r="FMV1" i="10" s="1"/>
  <c r="FLE1" i="2"/>
  <c r="FLE1" i="10" s="1"/>
  <c r="FJO1" i="2"/>
  <c r="FJO1" i="10" s="1"/>
  <c r="FIC1" i="2"/>
  <c r="FIC1" i="10" s="1"/>
  <c r="FGR1" i="2"/>
  <c r="FGR1" i="10" s="1"/>
  <c r="FFA1" i="2"/>
  <c r="FFA1" i="10" s="1"/>
  <c r="FDL1" i="2"/>
  <c r="FDL1" i="10" s="1"/>
  <c r="FBU1" i="2"/>
  <c r="FBU1" i="10" s="1"/>
  <c r="EYB1" i="2"/>
  <c r="EYB1" i="10" s="1"/>
  <c r="EUB1" i="2"/>
  <c r="EUB1" i="10" s="1"/>
  <c r="END1" i="2"/>
  <c r="END1" i="10" s="1"/>
  <c r="EFC1" i="2"/>
  <c r="EFC1" i="10" s="1"/>
  <c r="DVU1" i="2"/>
  <c r="DVU1" i="10" s="1"/>
  <c r="DFN1" i="2"/>
  <c r="DFN1" i="10" s="1"/>
  <c r="HCZ1" i="2"/>
  <c r="HCZ1" i="10" s="1"/>
  <c r="HCR1" i="2"/>
  <c r="HCR1" i="10" s="1"/>
  <c r="HCJ1" i="2"/>
  <c r="HCJ1" i="10" s="1"/>
  <c r="HCB1" i="2"/>
  <c r="HCB1" i="10" s="1"/>
  <c r="HBT1" i="2"/>
  <c r="HBT1" i="10" s="1"/>
  <c r="HBL1" i="2"/>
  <c r="HBL1" i="10" s="1"/>
  <c r="HBD1" i="2"/>
  <c r="HBD1" i="10" s="1"/>
  <c r="HAV1" i="2"/>
  <c r="HAV1" i="10" s="1"/>
  <c r="HAN1" i="2"/>
  <c r="HAN1" i="10" s="1"/>
  <c r="HAF1" i="2"/>
  <c r="HAF1" i="10" s="1"/>
  <c r="GZX1" i="2"/>
  <c r="GZX1" i="10" s="1"/>
  <c r="GZP1" i="2"/>
  <c r="GZP1" i="10" s="1"/>
  <c r="GZH1" i="2"/>
  <c r="GZH1" i="10" s="1"/>
  <c r="GYZ1" i="2"/>
  <c r="GYZ1" i="10" s="1"/>
  <c r="GYR1" i="2"/>
  <c r="GYR1" i="10" s="1"/>
  <c r="GYH1" i="2"/>
  <c r="GYH1" i="10" s="1"/>
  <c r="GXX1" i="2"/>
  <c r="GXX1" i="10" s="1"/>
  <c r="GXM1" i="2"/>
  <c r="GXM1" i="10" s="1"/>
  <c r="GXB1" i="2"/>
  <c r="GXB1" i="10" s="1"/>
  <c r="GWR1" i="2"/>
  <c r="GWR1" i="10" s="1"/>
  <c r="GWG1" i="2"/>
  <c r="GWG1" i="10" s="1"/>
  <c r="GVV1" i="2"/>
  <c r="GVV1" i="10" s="1"/>
  <c r="GVL1" i="2"/>
  <c r="GVL1" i="10" s="1"/>
  <c r="GVA1" i="2"/>
  <c r="GVA1" i="10" s="1"/>
  <c r="GUP1" i="2"/>
  <c r="GUP1" i="10" s="1"/>
  <c r="GUF1" i="2"/>
  <c r="GUF1" i="10" s="1"/>
  <c r="GTU1" i="2"/>
  <c r="GTU1" i="10" s="1"/>
  <c r="GTJ1" i="2"/>
  <c r="GTJ1" i="10" s="1"/>
  <c r="GSZ1" i="2"/>
  <c r="GSZ1" i="10" s="1"/>
  <c r="GSO1" i="2"/>
  <c r="GSO1" i="10" s="1"/>
  <c r="GSD1" i="2"/>
  <c r="GSD1" i="10" s="1"/>
  <c r="GRT1" i="2"/>
  <c r="GRT1" i="10" s="1"/>
  <c r="GRE1" i="2"/>
  <c r="GRE1" i="10" s="1"/>
  <c r="GQL1" i="2"/>
  <c r="GQL1" i="10" s="1"/>
  <c r="GPS1" i="2"/>
  <c r="GPS1" i="10" s="1"/>
  <c r="GPB1" i="2"/>
  <c r="GPB1" i="10" s="1"/>
  <c r="GOH1" i="2"/>
  <c r="GOH1" i="10" s="1"/>
  <c r="GNO1" i="2"/>
  <c r="GNO1" i="10" s="1"/>
  <c r="GMU1" i="2"/>
  <c r="GMU1" i="10" s="1"/>
  <c r="GMA1" i="2"/>
  <c r="GMA1" i="10" s="1"/>
  <c r="GLK1" i="2"/>
  <c r="GLK1" i="10" s="1"/>
  <c r="GKQ1" i="2"/>
  <c r="GKQ1" i="10" s="1"/>
  <c r="GJW1" i="2"/>
  <c r="GJW1" i="10" s="1"/>
  <c r="GJE1" i="2"/>
  <c r="GJE1" i="10" s="1"/>
  <c r="GIM1" i="2"/>
  <c r="GIM1" i="10" s="1"/>
  <c r="GHS1" i="2"/>
  <c r="GHS1" i="10" s="1"/>
  <c r="GGZ1" i="2"/>
  <c r="GGZ1" i="10" s="1"/>
  <c r="GFX1" i="2"/>
  <c r="GFX1" i="10" s="1"/>
  <c r="GEY1" i="2"/>
  <c r="GEY1" i="10" s="1"/>
  <c r="GED1" i="2"/>
  <c r="GED1" i="10" s="1"/>
  <c r="GDA1" i="2"/>
  <c r="GDA1" i="10" s="1"/>
  <c r="GCB1" i="2"/>
  <c r="GCB1" i="10" s="1"/>
  <c r="GBC1" i="2"/>
  <c r="GBC1" i="10" s="1"/>
  <c r="GAE1" i="2"/>
  <c r="GAE1" i="10" s="1"/>
  <c r="FZF1" i="2"/>
  <c r="FZF1" i="10" s="1"/>
  <c r="FYF1" i="2"/>
  <c r="FYF1" i="10" s="1"/>
  <c r="FXE1" i="2"/>
  <c r="FXE1" i="10" s="1"/>
  <c r="FWE1" i="2"/>
  <c r="FWE1" i="10" s="1"/>
  <c r="FVI1" i="2"/>
  <c r="FVI1" i="10" s="1"/>
  <c r="FUI1" i="2"/>
  <c r="FUI1" i="10" s="1"/>
  <c r="FTH1" i="2"/>
  <c r="FTH1" i="10" s="1"/>
  <c r="FSF1" i="2"/>
  <c r="FSF1" i="10" s="1"/>
  <c r="FRC1" i="2"/>
  <c r="FRC1" i="10" s="1"/>
  <c r="FPM1" i="2"/>
  <c r="FPM1" i="10" s="1"/>
  <c r="FNX1" i="2"/>
  <c r="FNX1" i="10" s="1"/>
  <c r="FMG1" i="2"/>
  <c r="FMG1" i="10" s="1"/>
  <c r="FKP1" i="2"/>
  <c r="FKP1" i="10" s="1"/>
  <c r="FJJ1" i="2"/>
  <c r="FJJ1" i="10" s="1"/>
  <c r="FHT1" i="2"/>
  <c r="FHT1" i="10" s="1"/>
  <c r="FGC1" i="2"/>
  <c r="FGC1" i="10" s="1"/>
  <c r="FEO1" i="2"/>
  <c r="FEO1" i="10" s="1"/>
  <c r="FDE1" i="2"/>
  <c r="FDE1" i="10" s="1"/>
  <c r="FBI1" i="2"/>
  <c r="FBI1" i="10" s="1"/>
  <c r="EXR1" i="2"/>
  <c r="EXR1" i="10" s="1"/>
  <c r="ESB1" i="2"/>
  <c r="ESB1" i="10" s="1"/>
  <c r="EKY1" i="2"/>
  <c r="EKY1" i="10" s="1"/>
  <c r="EDY1" i="2"/>
  <c r="EDY1" i="10" s="1"/>
  <c r="DTK1" i="2"/>
  <c r="DTK1" i="10" s="1"/>
  <c r="CWM1" i="2"/>
  <c r="CWM1" i="10" s="1"/>
  <c r="FBD1" i="2"/>
  <c r="FBD1" i="10" s="1"/>
  <c r="FAD1" i="2"/>
  <c r="FAD1" i="10" s="1"/>
  <c r="EZI1" i="2"/>
  <c r="EZI1" i="10" s="1"/>
  <c r="EYM1" i="2"/>
  <c r="EYM1" i="10" s="1"/>
  <c r="EXM1" i="2"/>
  <c r="EXM1" i="10" s="1"/>
  <c r="EWR1" i="2"/>
  <c r="EWR1" i="10" s="1"/>
  <c r="EVN1" i="2"/>
  <c r="EVN1" i="10" s="1"/>
  <c r="EUM1" i="2"/>
  <c r="EUM1" i="10" s="1"/>
  <c r="ETH1" i="2"/>
  <c r="ETH1" i="10" s="1"/>
  <c r="ERT1" i="2"/>
  <c r="ERT1" i="10" s="1"/>
  <c r="EQO1" i="2"/>
  <c r="EQO1" i="10" s="1"/>
  <c r="EOZ1" i="2"/>
  <c r="EOZ1" i="10" s="1"/>
  <c r="ENS1" i="2"/>
  <c r="ENS1" i="10" s="1"/>
  <c r="EMG1" i="2"/>
  <c r="EMG1" i="10" s="1"/>
  <c r="EKL1" i="2"/>
  <c r="EKL1" i="10" s="1"/>
  <c r="EJD1" i="2"/>
  <c r="EJD1" i="10" s="1"/>
  <c r="EHF1" i="2"/>
  <c r="EHF1" i="10" s="1"/>
  <c r="EFT1" i="2"/>
  <c r="EFT1" i="10" s="1"/>
  <c r="EDX1" i="2"/>
  <c r="EDX1" i="10" s="1"/>
  <c r="EBZ1" i="2"/>
  <c r="EBZ1" i="10" s="1"/>
  <c r="EAC1" i="2"/>
  <c r="EAC1" i="10" s="1"/>
  <c r="DXQ1" i="2"/>
  <c r="DXQ1" i="10" s="1"/>
  <c r="DVP1" i="2"/>
  <c r="DVP1" i="10" s="1"/>
  <c r="DTA1" i="2"/>
  <c r="DTA1" i="10" s="1"/>
  <c r="DPY1" i="2"/>
  <c r="DPY1" i="10" s="1"/>
  <c r="DMX1" i="2"/>
  <c r="DMX1" i="10" s="1"/>
  <c r="DHY1" i="2"/>
  <c r="DHY1" i="10" s="1"/>
  <c r="DCC1" i="2"/>
  <c r="DCC1" i="10" s="1"/>
  <c r="CWH1" i="2"/>
  <c r="CWH1" i="10" s="1"/>
  <c r="CLS1" i="2"/>
  <c r="CLS1" i="10" s="1"/>
  <c r="BHL1" i="2"/>
  <c r="BHL1" i="10" s="1"/>
  <c r="FAZ1" i="2"/>
  <c r="FAZ1" i="10" s="1"/>
  <c r="FAC1" i="2"/>
  <c r="FAC1" i="10" s="1"/>
  <c r="EZD1" i="2"/>
  <c r="EZD1" i="10" s="1"/>
  <c r="EYK1" i="2"/>
  <c r="EYK1" i="10" s="1"/>
  <c r="EXL1" i="2"/>
  <c r="EXL1" i="10" s="1"/>
  <c r="EWL1" i="2"/>
  <c r="EWL1" i="10" s="1"/>
  <c r="EVL1" i="2"/>
  <c r="EVL1" i="10" s="1"/>
  <c r="EUH1" i="2"/>
  <c r="EUH1" i="10" s="1"/>
  <c r="ETE1" i="2"/>
  <c r="ETE1" i="10" s="1"/>
  <c r="ERR1" i="2"/>
  <c r="ERR1" i="10" s="1"/>
  <c r="EQF1" i="2"/>
  <c r="EQF1" i="10" s="1"/>
  <c r="EOY1" i="2"/>
  <c r="EOY1" i="10" s="1"/>
  <c r="ENJ1" i="2"/>
  <c r="ENJ1" i="10" s="1"/>
  <c r="EME1" i="2"/>
  <c r="EME1" i="10" s="1"/>
  <c r="EKK1" i="2"/>
  <c r="EKK1" i="10" s="1"/>
  <c r="EIV1" i="2"/>
  <c r="EIV1" i="10" s="1"/>
  <c r="EHE1" i="2"/>
  <c r="EHE1" i="10" s="1"/>
  <c r="EFE1" i="2"/>
  <c r="EFE1" i="10" s="1"/>
  <c r="EDW1" i="2"/>
  <c r="EDW1" i="10" s="1"/>
  <c r="EBT1" i="2"/>
  <c r="EBT1" i="10" s="1"/>
  <c r="DZX1" i="2"/>
  <c r="DZX1" i="10" s="1"/>
  <c r="DXK1" i="2"/>
  <c r="DXK1" i="10" s="1"/>
  <c r="DUZ1" i="2"/>
  <c r="DUZ1" i="10" s="1"/>
  <c r="DSV1" i="2"/>
  <c r="DSV1" i="10" s="1"/>
  <c r="DPQ1" i="2"/>
  <c r="DPQ1" i="10" s="1"/>
  <c r="DMM1" i="2"/>
  <c r="DMM1" i="10" s="1"/>
  <c r="DHS1" i="2"/>
  <c r="DHS1" i="10" s="1"/>
  <c r="DBT1" i="2"/>
  <c r="DBT1" i="10" s="1"/>
  <c r="CVZ1" i="2"/>
  <c r="CVZ1" i="10" s="1"/>
  <c r="CKE1" i="2"/>
  <c r="CKE1" i="10" s="1"/>
  <c r="AWJ1" i="2"/>
  <c r="AWJ1" i="10" s="1"/>
  <c r="FAT1" i="2"/>
  <c r="FAT1" i="10" s="1"/>
  <c r="FAB1" i="2"/>
  <c r="FAB1" i="10" s="1"/>
  <c r="EZC1" i="2"/>
  <c r="EZC1" i="10" s="1"/>
  <c r="EYG1" i="2"/>
  <c r="EYG1" i="10" s="1"/>
  <c r="EXI1" i="2"/>
  <c r="EXI1" i="10" s="1"/>
  <c r="EWG1" i="2"/>
  <c r="EWG1" i="10" s="1"/>
  <c r="EVH1" i="2"/>
  <c r="EVH1" i="10" s="1"/>
  <c r="EUF1" i="2"/>
  <c r="EUF1" i="10" s="1"/>
  <c r="ESX1" i="2"/>
  <c r="ESX1" i="10" s="1"/>
  <c r="ERM1" i="2"/>
  <c r="ERM1" i="10" s="1"/>
  <c r="EPZ1" i="2"/>
  <c r="EPZ1" i="10" s="1"/>
  <c r="EOT1" i="2"/>
  <c r="EOT1" i="10" s="1"/>
  <c r="ENI1" i="2"/>
  <c r="ENI1" i="10" s="1"/>
  <c r="ELW1" i="2"/>
  <c r="ELW1" i="10" s="1"/>
  <c r="EKJ1" i="2"/>
  <c r="EKJ1" i="10" s="1"/>
  <c r="EIL1" i="2"/>
  <c r="EIL1" i="10" s="1"/>
  <c r="EHB1" i="2"/>
  <c r="EHB1" i="10" s="1"/>
  <c r="EFD1" i="2"/>
  <c r="EFD1" i="10" s="1"/>
  <c r="EDO1" i="2"/>
  <c r="EDO1" i="10" s="1"/>
  <c r="EBS1" i="2"/>
  <c r="EBS1" i="10" s="1"/>
  <c r="DZG1" i="2"/>
  <c r="DZG1" i="10" s="1"/>
  <c r="DXI1" i="2"/>
  <c r="DXI1" i="10" s="1"/>
  <c r="DUW1" i="2"/>
  <c r="DUW1" i="10" s="1"/>
  <c r="DSQ1" i="2"/>
  <c r="DSQ1" i="10" s="1"/>
  <c r="DPJ1" i="2"/>
  <c r="DPJ1" i="10" s="1"/>
  <c r="DLK1" i="2"/>
  <c r="DLK1" i="10" s="1"/>
  <c r="DHA1" i="2"/>
  <c r="DHA1" i="10" s="1"/>
  <c r="DBE1" i="2"/>
  <c r="DBE1" i="10" s="1"/>
  <c r="CUK1" i="2"/>
  <c r="CUK1" i="10" s="1"/>
  <c r="CIM1" i="2"/>
  <c r="CIM1" i="10" s="1"/>
  <c r="AOV1" i="2"/>
  <c r="AOV1" i="10" s="1"/>
  <c r="FBO1" i="2"/>
  <c r="FBO1" i="10" s="1"/>
  <c r="FAQ1" i="2"/>
  <c r="FAQ1" i="10" s="1"/>
  <c r="EZS1" i="2"/>
  <c r="EZS1" i="10" s="1"/>
  <c r="EYX1" i="2"/>
  <c r="EYX1" i="10" s="1"/>
  <c r="EXZ1" i="2"/>
  <c r="EXZ1" i="10" s="1"/>
  <c r="EXE1" i="2"/>
  <c r="EXE1" i="10" s="1"/>
  <c r="EWB1" i="2"/>
  <c r="EWB1" i="10" s="1"/>
  <c r="EUW1" i="2"/>
  <c r="EUW1" i="10" s="1"/>
  <c r="ETY1" i="2"/>
  <c r="ETY1" i="10" s="1"/>
  <c r="ESK1" i="2"/>
  <c r="ESK1" i="10" s="1"/>
  <c r="ERE1" i="2"/>
  <c r="ERE1" i="10" s="1"/>
  <c r="EPR1" i="2"/>
  <c r="EPR1" i="10" s="1"/>
  <c r="EOG1" i="2"/>
  <c r="EOG1" i="10" s="1"/>
  <c r="EMX1" i="2"/>
  <c r="EMX1" i="10" s="1"/>
  <c r="ELN1" i="2"/>
  <c r="ELN1" i="10" s="1"/>
  <c r="EJV1" i="2"/>
  <c r="EJV1" i="10" s="1"/>
  <c r="EIF1" i="2"/>
  <c r="EIF1" i="10" s="1"/>
  <c r="EGJ1" i="2"/>
  <c r="EGJ1" i="10" s="1"/>
  <c r="EEX1" i="2"/>
  <c r="EEX1" i="10" s="1"/>
  <c r="EDB1" i="2"/>
  <c r="EDB1" i="10" s="1"/>
  <c r="EBC1" i="2"/>
  <c r="EBC1" i="10" s="1"/>
  <c r="DYY1" i="2"/>
  <c r="DYY1" i="10" s="1"/>
  <c r="DWM1" i="2"/>
  <c r="DWM1" i="10" s="1"/>
  <c r="DUP1" i="2"/>
  <c r="DUP1" i="10" s="1"/>
  <c r="DRP1" i="2"/>
  <c r="DRP1" i="10" s="1"/>
  <c r="DOV1" i="2"/>
  <c r="DOV1" i="10" s="1"/>
  <c r="DLA1" i="2"/>
  <c r="DLA1" i="10" s="1"/>
  <c r="DFH1" i="2"/>
  <c r="DFH1" i="10" s="1"/>
  <c r="CYZ1" i="2"/>
  <c r="CYZ1" i="10" s="1"/>
  <c r="CQM1" i="2"/>
  <c r="CQM1" i="10" s="1"/>
  <c r="BZL1" i="2"/>
  <c r="BZL1" i="10" s="1"/>
  <c r="FAO1" i="2"/>
  <c r="FAO1" i="10" s="1"/>
  <c r="EZQ1" i="2"/>
  <c r="EZQ1" i="10" s="1"/>
  <c r="EYV1" i="2"/>
  <c r="EYV1" i="10" s="1"/>
  <c r="EXX1" i="2"/>
  <c r="EXX1" i="10" s="1"/>
  <c r="EWW1" i="2"/>
  <c r="EWW1" i="10" s="1"/>
  <c r="EWA1" i="2"/>
  <c r="EWA1" i="10" s="1"/>
  <c r="EUV1" i="2"/>
  <c r="EUV1" i="10" s="1"/>
  <c r="ETW1" i="2"/>
  <c r="ETW1" i="10" s="1"/>
  <c r="ESI1" i="2"/>
  <c r="ESI1" i="10" s="1"/>
  <c r="EQU1" i="2"/>
  <c r="EQU1" i="10" s="1"/>
  <c r="EPP1" i="2"/>
  <c r="EPP1" i="10" s="1"/>
  <c r="EOB1" i="2"/>
  <c r="EOB1" i="10" s="1"/>
  <c r="EMV1" i="2"/>
  <c r="EMV1" i="10" s="1"/>
  <c r="ELG1" i="2"/>
  <c r="ELG1" i="10" s="1"/>
  <c r="EJN1" i="2"/>
  <c r="EJN1" i="10" s="1"/>
  <c r="EHY1" i="2"/>
  <c r="EHY1" i="10" s="1"/>
  <c r="EGH1" i="2"/>
  <c r="EGH1" i="10" s="1"/>
  <c r="EEP1" i="2"/>
  <c r="EEP1" i="10" s="1"/>
  <c r="ECZ1" i="2"/>
  <c r="ECZ1" i="10" s="1"/>
  <c r="EAS1" i="2"/>
  <c r="EAS1" i="10" s="1"/>
  <c r="DYW1" i="2"/>
  <c r="DYW1" i="10" s="1"/>
  <c r="DWH1" i="2"/>
  <c r="DWH1" i="10" s="1"/>
  <c r="DUA1" i="2"/>
  <c r="DUA1" i="10" s="1"/>
  <c r="DRH1" i="2"/>
  <c r="DRH1" i="10" s="1"/>
  <c r="DOC1" i="2"/>
  <c r="DOC1" i="10" s="1"/>
  <c r="DKS1" i="2"/>
  <c r="DKS1" i="10" s="1"/>
  <c r="DER1" i="2"/>
  <c r="DER1" i="10" s="1"/>
  <c r="CYS1" i="2"/>
  <c r="CYS1" i="10" s="1"/>
  <c r="CQF1" i="2"/>
  <c r="CQF1" i="10" s="1"/>
  <c r="BYW1" i="2"/>
  <c r="BYW1" i="10" s="1"/>
  <c r="GQV1" i="2"/>
  <c r="GQV1" i="10" s="1"/>
  <c r="GQN1" i="2"/>
  <c r="GQN1" i="10" s="1"/>
  <c r="GQF1" i="2"/>
  <c r="GQF1" i="10" s="1"/>
  <c r="GPX1" i="2"/>
  <c r="GPX1" i="10" s="1"/>
  <c r="GPP1" i="2"/>
  <c r="GPP1" i="10" s="1"/>
  <c r="GPH1" i="2"/>
  <c r="GPH1" i="10" s="1"/>
  <c r="GOZ1" i="2"/>
  <c r="GOZ1" i="10" s="1"/>
  <c r="GOR1" i="2"/>
  <c r="GOR1" i="10" s="1"/>
  <c r="GOJ1" i="2"/>
  <c r="GOJ1" i="10" s="1"/>
  <c r="GOB1" i="2"/>
  <c r="GOB1" i="10" s="1"/>
  <c r="GNT1" i="2"/>
  <c r="GNT1" i="10" s="1"/>
  <c r="GNL1" i="2"/>
  <c r="GNL1" i="10" s="1"/>
  <c r="GND1" i="2"/>
  <c r="GND1" i="10" s="1"/>
  <c r="GMV1" i="2"/>
  <c r="GMV1" i="10" s="1"/>
  <c r="GMN1" i="2"/>
  <c r="GMN1" i="10" s="1"/>
  <c r="GMF1" i="2"/>
  <c r="GMF1" i="10" s="1"/>
  <c r="GLX1" i="2"/>
  <c r="GLX1" i="10" s="1"/>
  <c r="GLP1" i="2"/>
  <c r="GLP1" i="10" s="1"/>
  <c r="GLH1" i="2"/>
  <c r="GLH1" i="10" s="1"/>
  <c r="GKZ1" i="2"/>
  <c r="GKZ1" i="10" s="1"/>
  <c r="GKR1" i="2"/>
  <c r="GKR1" i="10" s="1"/>
  <c r="GKJ1" i="2"/>
  <c r="GKJ1" i="10" s="1"/>
  <c r="GKB1" i="2"/>
  <c r="GKB1" i="10" s="1"/>
  <c r="GJT1" i="2"/>
  <c r="GJT1" i="10" s="1"/>
  <c r="GJL1" i="2"/>
  <c r="GJL1" i="10" s="1"/>
  <c r="GJD1" i="2"/>
  <c r="GJD1" i="10" s="1"/>
  <c r="GIV1" i="2"/>
  <c r="GIV1" i="10" s="1"/>
  <c r="GIN1" i="2"/>
  <c r="GIN1" i="10" s="1"/>
  <c r="GIF1" i="2"/>
  <c r="GIF1" i="10" s="1"/>
  <c r="GHX1" i="2"/>
  <c r="GHX1" i="10" s="1"/>
  <c r="GHP1" i="2"/>
  <c r="GHP1" i="10" s="1"/>
  <c r="GHH1" i="2"/>
  <c r="GHH1" i="10" s="1"/>
  <c r="GGY1" i="2"/>
  <c r="GGY1" i="10" s="1"/>
  <c r="GGN1" i="2"/>
  <c r="GGN1" i="10" s="1"/>
  <c r="GGC1" i="2"/>
  <c r="GGC1" i="10" s="1"/>
  <c r="GFS1" i="2"/>
  <c r="GFS1" i="10" s="1"/>
  <c r="GFH1" i="2"/>
  <c r="GFH1" i="10" s="1"/>
  <c r="GEW1" i="2"/>
  <c r="GEW1" i="10" s="1"/>
  <c r="GEM1" i="2"/>
  <c r="GEM1" i="10" s="1"/>
  <c r="GEB1" i="2"/>
  <c r="GEB1" i="10" s="1"/>
  <c r="GDQ1" i="2"/>
  <c r="GDQ1" i="10" s="1"/>
  <c r="GDG1" i="2"/>
  <c r="GDG1" i="10" s="1"/>
  <c r="GCV1" i="2"/>
  <c r="GCV1" i="10" s="1"/>
  <c r="GCK1" i="2"/>
  <c r="GCK1" i="10" s="1"/>
  <c r="GCA1" i="2"/>
  <c r="GCA1" i="10" s="1"/>
  <c r="GBP1" i="2"/>
  <c r="GBP1" i="10" s="1"/>
  <c r="GBE1" i="2"/>
  <c r="GBE1" i="10" s="1"/>
  <c r="GAU1" i="2"/>
  <c r="GAU1" i="10" s="1"/>
  <c r="GAJ1" i="2"/>
  <c r="GAJ1" i="10" s="1"/>
  <c r="FZY1" i="2"/>
  <c r="FZY1" i="10" s="1"/>
  <c r="FZO1" i="2"/>
  <c r="FZO1" i="10" s="1"/>
  <c r="FZD1" i="2"/>
  <c r="FZD1" i="10" s="1"/>
  <c r="FYS1" i="2"/>
  <c r="FYS1" i="10" s="1"/>
  <c r="FYI1" i="2"/>
  <c r="FYI1" i="10" s="1"/>
  <c r="FXX1" i="2"/>
  <c r="FXX1" i="10" s="1"/>
  <c r="FXM1" i="2"/>
  <c r="FXM1" i="10" s="1"/>
  <c r="FXC1" i="2"/>
  <c r="FXC1" i="10" s="1"/>
  <c r="FWR1" i="2"/>
  <c r="FWR1" i="10" s="1"/>
  <c r="FWG1" i="2"/>
  <c r="FWG1" i="10" s="1"/>
  <c r="FVW1" i="2"/>
  <c r="FVW1" i="10" s="1"/>
  <c r="FVL1" i="2"/>
  <c r="FVL1" i="10" s="1"/>
  <c r="FVA1" i="2"/>
  <c r="FVA1" i="10" s="1"/>
  <c r="FUQ1" i="2"/>
  <c r="FUQ1" i="10" s="1"/>
  <c r="FUF1" i="2"/>
  <c r="FUF1" i="10" s="1"/>
  <c r="FTU1" i="2"/>
  <c r="FTU1" i="10" s="1"/>
  <c r="FTK1" i="2"/>
  <c r="FTK1" i="10" s="1"/>
  <c r="FSZ1" i="2"/>
  <c r="FSZ1" i="10" s="1"/>
  <c r="FSO1" i="2"/>
  <c r="FSO1" i="10" s="1"/>
  <c r="FSE1" i="2"/>
  <c r="FSE1" i="10" s="1"/>
  <c r="FRT1" i="2"/>
  <c r="FRT1" i="10" s="1"/>
  <c r="FRI1" i="2"/>
  <c r="FRI1" i="10" s="1"/>
  <c r="FQY1" i="2"/>
  <c r="FQY1" i="10" s="1"/>
  <c r="FQJ1" i="2"/>
  <c r="FQJ1" i="10" s="1"/>
  <c r="FPU1" i="2"/>
  <c r="FPU1" i="10" s="1"/>
  <c r="FPH1" i="2"/>
  <c r="FPH1" i="10" s="1"/>
  <c r="FOS1" i="2"/>
  <c r="FOS1" i="10" s="1"/>
  <c r="FOE1" i="2"/>
  <c r="FOE1" i="10" s="1"/>
  <c r="FNQ1" i="2"/>
  <c r="FNQ1" i="10" s="1"/>
  <c r="FNB1" i="2"/>
  <c r="FNB1" i="10" s="1"/>
  <c r="FMN1" i="2"/>
  <c r="FMN1" i="10" s="1"/>
  <c r="FMA1" i="2"/>
  <c r="FMA1" i="10" s="1"/>
  <c r="FLL1" i="2"/>
  <c r="FLL1" i="10" s="1"/>
  <c r="FKW1" i="2"/>
  <c r="FKW1" i="10" s="1"/>
  <c r="FKJ1" i="2"/>
  <c r="FKJ1" i="10" s="1"/>
  <c r="FJU1" i="2"/>
  <c r="FJU1" i="10" s="1"/>
  <c r="FJG1" i="2"/>
  <c r="FJG1" i="10" s="1"/>
  <c r="FIS1" i="2"/>
  <c r="FIS1" i="10" s="1"/>
  <c r="FID1" i="2"/>
  <c r="FID1" i="10" s="1"/>
  <c r="FHP1" i="2"/>
  <c r="FHP1" i="10" s="1"/>
  <c r="FHC1" i="2"/>
  <c r="FHC1" i="10" s="1"/>
  <c r="FGN1" i="2"/>
  <c r="FGN1" i="10" s="1"/>
  <c r="FFY1" i="2"/>
  <c r="FFY1" i="10" s="1"/>
  <c r="FFL1" i="2"/>
  <c r="FFL1" i="10" s="1"/>
  <c r="FEW1" i="2"/>
  <c r="FEW1" i="10" s="1"/>
  <c r="FEI1" i="2"/>
  <c r="FEI1" i="10" s="1"/>
  <c r="FDU1" i="2"/>
  <c r="FDU1" i="10" s="1"/>
  <c r="FDF1" i="2"/>
  <c r="FDF1" i="10" s="1"/>
  <c r="FCR1" i="2"/>
  <c r="FCR1" i="10" s="1"/>
  <c r="FCE1" i="2"/>
  <c r="FCE1" i="10" s="1"/>
  <c r="FBP1" i="2"/>
  <c r="FBP1" i="10" s="1"/>
  <c r="FBA1" i="2"/>
  <c r="FBA1" i="10" s="1"/>
  <c r="FAN1" i="2"/>
  <c r="FAN1" i="10" s="1"/>
  <c r="EZY1" i="2"/>
  <c r="EZY1" i="10" s="1"/>
  <c r="EZK1" i="2"/>
  <c r="EZK1" i="10" s="1"/>
  <c r="EYW1" i="2"/>
  <c r="EYW1" i="10" s="1"/>
  <c r="EYH1" i="2"/>
  <c r="EYH1" i="10" s="1"/>
  <c r="EXT1" i="2"/>
  <c r="EXT1" i="10" s="1"/>
  <c r="EXG1" i="2"/>
  <c r="EXG1" i="10" s="1"/>
  <c r="EWN1" i="2"/>
  <c r="EWN1" i="10" s="1"/>
  <c r="EVY1" i="2"/>
  <c r="EVY1" i="10" s="1"/>
  <c r="EVF1" i="2"/>
  <c r="EVF1" i="10" s="1"/>
  <c r="EUP1" i="2"/>
  <c r="EUP1" i="10" s="1"/>
  <c r="ETX1" i="2"/>
  <c r="ETX1" i="10" s="1"/>
  <c r="ESZ1" i="2"/>
  <c r="ESZ1" i="10" s="1"/>
  <c r="ESG1" i="2"/>
  <c r="ESG1" i="10" s="1"/>
  <c r="ERF1" i="2"/>
  <c r="ERF1" i="10" s="1"/>
  <c r="EQL1" i="2"/>
  <c r="EQL1" i="10" s="1"/>
  <c r="EPO1" i="2"/>
  <c r="EPO1" i="10" s="1"/>
  <c r="EOP1" i="2"/>
  <c r="EOP1" i="10" s="1"/>
  <c r="ENU1" i="2"/>
  <c r="ENU1" i="10" s="1"/>
  <c r="EMW1" i="2"/>
  <c r="EMW1" i="10" s="1"/>
  <c r="EMC1" i="2"/>
  <c r="EMC1" i="10" s="1"/>
  <c r="ELB1" i="2"/>
  <c r="ELB1" i="10" s="1"/>
  <c r="EJZ1" i="2"/>
  <c r="EJZ1" i="10" s="1"/>
  <c r="EJB1" i="2"/>
  <c r="EJB1" i="10" s="1"/>
  <c r="EHX1" i="2"/>
  <c r="EHX1" i="10" s="1"/>
  <c r="EGW1" i="2"/>
  <c r="EGW1" i="10" s="1"/>
  <c r="EFV1" i="2"/>
  <c r="EFV1" i="10" s="1"/>
  <c r="EES1" i="2"/>
  <c r="EES1" i="10" s="1"/>
  <c r="EDV1" i="2"/>
  <c r="EDV1" i="10" s="1"/>
  <c r="ECQ1" i="2"/>
  <c r="ECQ1" i="10" s="1"/>
  <c r="EBK1" i="2"/>
  <c r="EBK1" i="10" s="1"/>
  <c r="DZZ1" i="2"/>
  <c r="DZZ1" i="10" s="1"/>
  <c r="DYK1" i="2"/>
  <c r="DYK1" i="10" s="1"/>
  <c r="DXF1" i="2"/>
  <c r="DXF1" i="10" s="1"/>
  <c r="DVQ1" i="2"/>
  <c r="DVQ1" i="10" s="1"/>
  <c r="DUK1" i="2"/>
  <c r="DUK1" i="10" s="1"/>
  <c r="DSR1" i="2"/>
  <c r="DSR1" i="10" s="1"/>
  <c r="DQP1" i="2"/>
  <c r="DQP1" i="10" s="1"/>
  <c r="DPC1" i="2"/>
  <c r="DPC1" i="10" s="1"/>
  <c r="DMN1" i="2"/>
  <c r="DMN1" i="10" s="1"/>
  <c r="DKJ1" i="2"/>
  <c r="DKJ1" i="10" s="1"/>
  <c r="DHD1" i="2"/>
  <c r="DHD1" i="10" s="1"/>
  <c r="DEF1" i="2"/>
  <c r="DEF1" i="10" s="1"/>
  <c r="DBL1" i="2"/>
  <c r="DBL1" i="10" s="1"/>
  <c r="CYI1" i="2"/>
  <c r="CYI1" i="10" s="1"/>
  <c r="CVL1" i="2"/>
  <c r="CVL1" i="10" s="1"/>
  <c r="CPM1" i="2"/>
  <c r="CPM1" i="10" s="1"/>
  <c r="CJI1" i="2"/>
  <c r="CJI1" i="10" s="1"/>
  <c r="BWR1" i="2"/>
  <c r="BWR1" i="10" s="1"/>
  <c r="ATZ1" i="2"/>
  <c r="ATZ1" i="10" s="1"/>
  <c r="FSW1" i="2"/>
  <c r="FSW1" i="10" s="1"/>
  <c r="FSM1" i="2"/>
  <c r="FSM1" i="10" s="1"/>
  <c r="FSB1" i="2"/>
  <c r="FSB1" i="10" s="1"/>
  <c r="FRQ1" i="2"/>
  <c r="FRQ1" i="10" s="1"/>
  <c r="FRG1" i="2"/>
  <c r="FRG1" i="10" s="1"/>
  <c r="FQT1" i="2"/>
  <c r="FQT1" i="10" s="1"/>
  <c r="FQF1" i="2"/>
  <c r="FQF1" i="10" s="1"/>
  <c r="FPS1" i="2"/>
  <c r="FPS1" i="10" s="1"/>
  <c r="FPD1" i="2"/>
  <c r="FPD1" i="10" s="1"/>
  <c r="FOO1" i="2"/>
  <c r="FOO1" i="10" s="1"/>
  <c r="FOB1" i="2"/>
  <c r="FOB1" i="10" s="1"/>
  <c r="FNM1" i="2"/>
  <c r="FNM1" i="10" s="1"/>
  <c r="FMY1" i="2"/>
  <c r="FMY1" i="10" s="1"/>
  <c r="FMK1" i="2"/>
  <c r="FMK1" i="10" s="1"/>
  <c r="FLV1" i="2"/>
  <c r="FLV1" i="10" s="1"/>
  <c r="FLH1" i="2"/>
  <c r="FLH1" i="10" s="1"/>
  <c r="FKU1" i="2"/>
  <c r="FKU1" i="10" s="1"/>
  <c r="FKF1" i="2"/>
  <c r="FKF1" i="10" s="1"/>
  <c r="FJQ1" i="2"/>
  <c r="FJQ1" i="10" s="1"/>
  <c r="FJD1" i="2"/>
  <c r="FJD1" i="10" s="1"/>
  <c r="FIO1" i="2"/>
  <c r="FIO1" i="10" s="1"/>
  <c r="FIA1" i="2"/>
  <c r="FIA1" i="10" s="1"/>
  <c r="FHM1" i="2"/>
  <c r="FHM1" i="10" s="1"/>
  <c r="FGX1" i="2"/>
  <c r="FGX1" i="10" s="1"/>
  <c r="FGJ1" i="2"/>
  <c r="FGJ1" i="10" s="1"/>
  <c r="FFW1" i="2"/>
  <c r="FFW1" i="10" s="1"/>
  <c r="FFH1" i="2"/>
  <c r="FFH1" i="10" s="1"/>
  <c r="FES1" i="2"/>
  <c r="FES1" i="10" s="1"/>
  <c r="FEF1" i="2"/>
  <c r="FEF1" i="10" s="1"/>
  <c r="FDQ1" i="2"/>
  <c r="FDQ1" i="10" s="1"/>
  <c r="FDC1" i="2"/>
  <c r="FDC1" i="10" s="1"/>
  <c r="FCO1" i="2"/>
  <c r="FCO1" i="10" s="1"/>
  <c r="FBZ1" i="2"/>
  <c r="FBZ1" i="10" s="1"/>
  <c r="FBL1" i="2"/>
  <c r="FBL1" i="10" s="1"/>
  <c r="FAY1" i="2"/>
  <c r="FAY1" i="10" s="1"/>
  <c r="FAJ1" i="2"/>
  <c r="FAJ1" i="10" s="1"/>
  <c r="EZU1" i="2"/>
  <c r="EZU1" i="10" s="1"/>
  <c r="EZH1" i="2"/>
  <c r="EZH1" i="10" s="1"/>
  <c r="EYS1" i="2"/>
  <c r="EYS1" i="10" s="1"/>
  <c r="EYE1" i="2"/>
  <c r="EYE1" i="10" s="1"/>
  <c r="EXQ1" i="2"/>
  <c r="EXQ1" i="10" s="1"/>
  <c r="EXB1" i="2"/>
  <c r="EXB1" i="10" s="1"/>
  <c r="EWK1" i="2"/>
  <c r="EWK1" i="10" s="1"/>
  <c r="EVS1" i="2"/>
  <c r="EVS1" i="10" s="1"/>
  <c r="EVD1" i="2"/>
  <c r="EVD1" i="10" s="1"/>
  <c r="EUK1" i="2"/>
  <c r="EUK1" i="10" s="1"/>
  <c r="ETR1" i="2"/>
  <c r="ETR1" i="10" s="1"/>
  <c r="ESW1" i="2"/>
  <c r="ESW1" i="10" s="1"/>
  <c r="ERV1" i="2"/>
  <c r="ERV1" i="10" s="1"/>
  <c r="ERC1" i="2"/>
  <c r="ERC1" i="10" s="1"/>
  <c r="EQE1" i="2"/>
  <c r="EQE1" i="10" s="1"/>
  <c r="EPI1" i="2"/>
  <c r="EPI1" i="10" s="1"/>
  <c r="EOL1" i="2"/>
  <c r="EOL1" i="10" s="1"/>
  <c r="ENM1" i="2"/>
  <c r="ENM1" i="10" s="1"/>
  <c r="EMT1" i="2"/>
  <c r="EMT1" i="10" s="1"/>
  <c r="ELU1" i="2"/>
  <c r="ELU1" i="10" s="1"/>
  <c r="EKW1" i="2"/>
  <c r="EKW1" i="10" s="1"/>
  <c r="EJS1" i="2"/>
  <c r="EJS1" i="10" s="1"/>
  <c r="EIP1" i="2"/>
  <c r="EIP1" i="10" s="1"/>
  <c r="EHQ1" i="2"/>
  <c r="EHQ1" i="10" s="1"/>
  <c r="EGP1" i="2"/>
  <c r="EGP1" i="10" s="1"/>
  <c r="EFN1" i="2"/>
  <c r="EFN1" i="10" s="1"/>
  <c r="EEN1" i="2"/>
  <c r="EEN1" i="10" s="1"/>
  <c r="EDJ1" i="2"/>
  <c r="EDJ1" i="10" s="1"/>
  <c r="ECL1" i="2"/>
  <c r="ECL1" i="10" s="1"/>
  <c r="EBA1" i="2"/>
  <c r="EBA1" i="10" s="1"/>
  <c r="DZP1" i="2"/>
  <c r="DZP1" i="10" s="1"/>
  <c r="DYH1" i="2"/>
  <c r="DYH1" i="10" s="1"/>
  <c r="DWT1" i="2"/>
  <c r="DWT1" i="10" s="1"/>
  <c r="DVO1" i="2"/>
  <c r="DVO1" i="10" s="1"/>
  <c r="DTZ1" i="2"/>
  <c r="DTZ1" i="10" s="1"/>
  <c r="DSK1" i="2"/>
  <c r="DSK1" i="10" s="1"/>
  <c r="DQM1" i="2"/>
  <c r="DQM1" i="10" s="1"/>
  <c r="DOJ1" i="2"/>
  <c r="DOJ1" i="10" s="1"/>
  <c r="DMJ1" i="2"/>
  <c r="DMJ1" i="10" s="1"/>
  <c r="DJL1" i="2"/>
  <c r="DJL1" i="10" s="1"/>
  <c r="DGY1" i="2"/>
  <c r="DGY1" i="10" s="1"/>
  <c r="DDQ1" i="2"/>
  <c r="DDQ1" i="10" s="1"/>
  <c r="DAI1" i="2"/>
  <c r="DAI1" i="10" s="1"/>
  <c r="CXS1" i="2"/>
  <c r="CXS1" i="10" s="1"/>
  <c r="CTN1" i="2"/>
  <c r="CTN1" i="10" s="1"/>
  <c r="COH1" i="2"/>
  <c r="COH1" i="10" s="1"/>
  <c r="CGV1" i="2"/>
  <c r="CGV1" i="10" s="1"/>
  <c r="BOU1" i="2"/>
  <c r="BOU1" i="10" s="1"/>
  <c r="AHC1" i="2"/>
  <c r="AHC1" i="10" s="1"/>
  <c r="GRA1" i="2"/>
  <c r="GRA1" i="10" s="1"/>
  <c r="GQS1" i="2"/>
  <c r="GQS1" i="10" s="1"/>
  <c r="GQK1" i="2"/>
  <c r="GQK1" i="10" s="1"/>
  <c r="GQC1" i="2"/>
  <c r="GQC1" i="10" s="1"/>
  <c r="GPU1" i="2"/>
  <c r="GPU1" i="10" s="1"/>
  <c r="GPM1" i="2"/>
  <c r="GPM1" i="10" s="1"/>
  <c r="GPE1" i="2"/>
  <c r="GPE1" i="10" s="1"/>
  <c r="GOW1" i="2"/>
  <c r="GOW1" i="10" s="1"/>
  <c r="GOO1" i="2"/>
  <c r="GOO1" i="10" s="1"/>
  <c r="GOG1" i="2"/>
  <c r="GOG1" i="10" s="1"/>
  <c r="GNY1" i="2"/>
  <c r="GNY1" i="10" s="1"/>
  <c r="GNQ1" i="2"/>
  <c r="GNQ1" i="10" s="1"/>
  <c r="GNI1" i="2"/>
  <c r="GNI1" i="10" s="1"/>
  <c r="GNA1" i="2"/>
  <c r="GNA1" i="10" s="1"/>
  <c r="GMS1" i="2"/>
  <c r="GMS1" i="10" s="1"/>
  <c r="GMK1" i="2"/>
  <c r="GMK1" i="10" s="1"/>
  <c r="GMC1" i="2"/>
  <c r="GMC1" i="10" s="1"/>
  <c r="GLU1" i="2"/>
  <c r="GLU1" i="10" s="1"/>
  <c r="GLM1" i="2"/>
  <c r="GLM1" i="10" s="1"/>
  <c r="GLE1" i="2"/>
  <c r="GLE1" i="10" s="1"/>
  <c r="GKW1" i="2"/>
  <c r="GKW1" i="10" s="1"/>
  <c r="GKO1" i="2"/>
  <c r="GKO1" i="10" s="1"/>
  <c r="GKG1" i="2"/>
  <c r="GKG1" i="10" s="1"/>
  <c r="GJY1" i="2"/>
  <c r="GJY1" i="10" s="1"/>
  <c r="GJQ1" i="2"/>
  <c r="GJQ1" i="10" s="1"/>
  <c r="GJI1" i="2"/>
  <c r="GJI1" i="10" s="1"/>
  <c r="GJA1" i="2"/>
  <c r="GJA1" i="10" s="1"/>
  <c r="GIS1" i="2"/>
  <c r="GIS1" i="10" s="1"/>
  <c r="GIK1" i="2"/>
  <c r="GIK1" i="10" s="1"/>
  <c r="GIC1" i="2"/>
  <c r="GIC1" i="10" s="1"/>
  <c r="GHU1" i="2"/>
  <c r="GHU1" i="10" s="1"/>
  <c r="GHM1" i="2"/>
  <c r="GHM1" i="10" s="1"/>
  <c r="GHE1" i="2"/>
  <c r="GHE1" i="10" s="1"/>
  <c r="GGU1" i="2"/>
  <c r="GGU1" i="10" s="1"/>
  <c r="GGJ1" i="2"/>
  <c r="GGJ1" i="10" s="1"/>
  <c r="GFZ1" i="2"/>
  <c r="GFZ1" i="10" s="1"/>
  <c r="GFO1" i="2"/>
  <c r="GFO1" i="10" s="1"/>
  <c r="GFD1" i="2"/>
  <c r="GFD1" i="10" s="1"/>
  <c r="GET1" i="2"/>
  <c r="GET1" i="10" s="1"/>
  <c r="GEI1" i="2"/>
  <c r="GEI1" i="10" s="1"/>
  <c r="GDX1" i="2"/>
  <c r="GDX1" i="10" s="1"/>
  <c r="GDN1" i="2"/>
  <c r="GDN1" i="10" s="1"/>
  <c r="GDC1" i="2"/>
  <c r="GDC1" i="10" s="1"/>
  <c r="GCR1" i="2"/>
  <c r="GCR1" i="10" s="1"/>
  <c r="GCH1" i="2"/>
  <c r="GCH1" i="10" s="1"/>
  <c r="GBW1" i="2"/>
  <c r="GBW1" i="10" s="1"/>
  <c r="GBL1" i="2"/>
  <c r="GBL1" i="10" s="1"/>
  <c r="GBB1" i="2"/>
  <c r="GBB1" i="10" s="1"/>
  <c r="GAQ1" i="2"/>
  <c r="GAQ1" i="10" s="1"/>
  <c r="GAF1" i="2"/>
  <c r="GAF1" i="10" s="1"/>
  <c r="FZV1" i="2"/>
  <c r="FZV1" i="10" s="1"/>
  <c r="FZK1" i="2"/>
  <c r="FZK1" i="10" s="1"/>
  <c r="FYZ1" i="2"/>
  <c r="FYZ1" i="10" s="1"/>
  <c r="FYP1" i="2"/>
  <c r="FYP1" i="10" s="1"/>
  <c r="FYE1" i="2"/>
  <c r="FYE1" i="10" s="1"/>
  <c r="FXT1" i="2"/>
  <c r="FXT1" i="10" s="1"/>
  <c r="FXJ1" i="2"/>
  <c r="FXJ1" i="10" s="1"/>
  <c r="FWY1" i="2"/>
  <c r="FWY1" i="10" s="1"/>
  <c r="FWN1" i="2"/>
  <c r="FWN1" i="10" s="1"/>
  <c r="FWD1" i="2"/>
  <c r="FWD1" i="10" s="1"/>
  <c r="FVS1" i="2"/>
  <c r="FVS1" i="10" s="1"/>
  <c r="FVH1" i="2"/>
  <c r="FVH1" i="10" s="1"/>
  <c r="FUX1" i="2"/>
  <c r="FUX1" i="10" s="1"/>
  <c r="FUM1" i="2"/>
  <c r="FUM1" i="10" s="1"/>
  <c r="FUB1" i="2"/>
  <c r="FUB1" i="10" s="1"/>
  <c r="FTR1" i="2"/>
  <c r="FTR1" i="10" s="1"/>
  <c r="FTG1" i="2"/>
  <c r="FTG1" i="10" s="1"/>
  <c r="FSV1" i="2"/>
  <c r="FSV1" i="10" s="1"/>
  <c r="FSL1" i="2"/>
  <c r="FSL1" i="10" s="1"/>
  <c r="FSA1" i="2"/>
  <c r="FSA1" i="10" s="1"/>
  <c r="FRP1" i="2"/>
  <c r="FRP1" i="10" s="1"/>
  <c r="FRF1" i="2"/>
  <c r="FRF1" i="10" s="1"/>
  <c r="FQS1" i="2"/>
  <c r="FQS1" i="10" s="1"/>
  <c r="FQD1" i="2"/>
  <c r="FQD1" i="10" s="1"/>
  <c r="FPQ1" i="2"/>
  <c r="FPQ1" i="10" s="1"/>
  <c r="FPC1" i="2"/>
  <c r="FPC1" i="10" s="1"/>
  <c r="FON1" i="2"/>
  <c r="FON1" i="10" s="1"/>
  <c r="FNZ1" i="2"/>
  <c r="FNZ1" i="10" s="1"/>
  <c r="FNL1" i="2"/>
  <c r="FNL1" i="10" s="1"/>
  <c r="FMW1" i="2"/>
  <c r="FMW1" i="10" s="1"/>
  <c r="FMJ1" i="2"/>
  <c r="FMJ1" i="10" s="1"/>
  <c r="FLU1" i="2"/>
  <c r="FLU1" i="10" s="1"/>
  <c r="FLF1" i="2"/>
  <c r="FLF1" i="10" s="1"/>
  <c r="FKS1" i="2"/>
  <c r="FKS1" i="10" s="1"/>
  <c r="FKE1" i="2"/>
  <c r="FKE1" i="10" s="1"/>
  <c r="FJP1" i="2"/>
  <c r="FJP1" i="10" s="1"/>
  <c r="FJB1" i="2"/>
  <c r="FJB1" i="10" s="1"/>
  <c r="FIN1" i="2"/>
  <c r="FIN1" i="10" s="1"/>
  <c r="FHY1" i="2"/>
  <c r="FHY1" i="10" s="1"/>
  <c r="FHL1" i="2"/>
  <c r="FHL1" i="10" s="1"/>
  <c r="FGW1" i="2"/>
  <c r="FGW1" i="10" s="1"/>
  <c r="FGH1" i="2"/>
  <c r="FGH1" i="10" s="1"/>
  <c r="FFU1" i="2"/>
  <c r="FFU1" i="10" s="1"/>
  <c r="FFG1" i="2"/>
  <c r="FFG1" i="10" s="1"/>
  <c r="FER1" i="2"/>
  <c r="FER1" i="10" s="1"/>
  <c r="FED1" i="2"/>
  <c r="FED1" i="10" s="1"/>
  <c r="FDP1" i="2"/>
  <c r="FDP1" i="10" s="1"/>
  <c r="FDA1" i="2"/>
  <c r="FDA1" i="10" s="1"/>
  <c r="FCN1" i="2"/>
  <c r="FCN1" i="10" s="1"/>
  <c r="FBY1" i="2"/>
  <c r="FBY1" i="10" s="1"/>
  <c r="FBJ1" i="2"/>
  <c r="FBJ1" i="10" s="1"/>
  <c r="FAW1" i="2"/>
  <c r="FAW1" i="10" s="1"/>
  <c r="FAI1" i="2"/>
  <c r="FAI1" i="10" s="1"/>
  <c r="EZT1" i="2"/>
  <c r="EZT1" i="10" s="1"/>
  <c r="EZF1" i="2"/>
  <c r="EZF1" i="10" s="1"/>
  <c r="EYR1" i="2"/>
  <c r="EYR1" i="10" s="1"/>
  <c r="EYC1" i="2"/>
  <c r="EYC1" i="10" s="1"/>
  <c r="EXP1" i="2"/>
  <c r="EXP1" i="10" s="1"/>
  <c r="EWY1" i="2"/>
  <c r="EWY1" i="10" s="1"/>
  <c r="EWJ1" i="2"/>
  <c r="EWJ1" i="10" s="1"/>
  <c r="EVQ1" i="2"/>
  <c r="EVQ1" i="10" s="1"/>
  <c r="EVA1" i="2"/>
  <c r="EVA1" i="10" s="1"/>
  <c r="EUJ1" i="2"/>
  <c r="EUJ1" i="10" s="1"/>
  <c r="ETN1" i="2"/>
  <c r="ETN1" i="10" s="1"/>
  <c r="ESS1" i="2"/>
  <c r="ESS1" i="10" s="1"/>
  <c r="ERU1" i="2"/>
  <c r="ERU1" i="10" s="1"/>
  <c r="ERA1" i="2"/>
  <c r="ERA1" i="10" s="1"/>
  <c r="EQD1" i="2"/>
  <c r="EQD1" i="10" s="1"/>
  <c r="EPE1" i="2"/>
  <c r="EPE1" i="10" s="1"/>
  <c r="EOJ1" i="2"/>
  <c r="EOJ1" i="10" s="1"/>
  <c r="ENK1" i="2"/>
  <c r="ENK1" i="10" s="1"/>
  <c r="EMO1" i="2"/>
  <c r="EMO1" i="10" s="1"/>
  <c r="ELR1" i="2"/>
  <c r="ELR1" i="10" s="1"/>
  <c r="EKO1" i="2"/>
  <c r="EKO1" i="10" s="1"/>
  <c r="EJR1" i="2"/>
  <c r="EJR1" i="10" s="1"/>
  <c r="EIM1" i="2"/>
  <c r="EIM1" i="10" s="1"/>
  <c r="EHO1" i="2"/>
  <c r="EHO1" i="10" s="1"/>
  <c r="EGK1" i="2"/>
  <c r="EGK1" i="10" s="1"/>
  <c r="EFJ1" i="2"/>
  <c r="EFJ1" i="10" s="1"/>
  <c r="EEK1" i="2"/>
  <c r="EEK1" i="10" s="1"/>
  <c r="EDH1" i="2"/>
  <c r="EDH1" i="10" s="1"/>
  <c r="ECG1" i="2"/>
  <c r="ECG1" i="10" s="1"/>
  <c r="EAW1" i="2"/>
  <c r="EAW1" i="10" s="1"/>
  <c r="DZI1" i="2"/>
  <c r="DZI1" i="10" s="1"/>
  <c r="DYC1" i="2"/>
  <c r="DYC1" i="10" s="1"/>
  <c r="DWP1" i="2"/>
  <c r="DWP1" i="10" s="1"/>
  <c r="DVF1" i="2"/>
  <c r="DVF1" i="10" s="1"/>
  <c r="DTY1" i="2"/>
  <c r="DTY1" i="10" s="1"/>
  <c r="DRV1" i="2"/>
  <c r="DRV1" i="10" s="1"/>
  <c r="DQI1" i="2"/>
  <c r="DQI1" i="10" s="1"/>
  <c r="DOI1" i="2"/>
  <c r="DOI1" i="10" s="1"/>
  <c r="DLY1" i="2"/>
  <c r="DLY1" i="10" s="1"/>
  <c r="DJK1" i="2"/>
  <c r="DJK1" i="10" s="1"/>
  <c r="DFW1" i="2"/>
  <c r="DFW1" i="10" s="1"/>
  <c r="DDJ1" i="2"/>
  <c r="DDJ1" i="10" s="1"/>
  <c r="DAA1" i="2"/>
  <c r="DAA1" i="10" s="1"/>
  <c r="CXH1" i="2"/>
  <c r="CXH1" i="10" s="1"/>
  <c r="CSZ1" i="2"/>
  <c r="CSZ1" i="10" s="1"/>
  <c r="CMQ1" i="2"/>
  <c r="CMQ1" i="10" s="1"/>
  <c r="CGH1" i="2"/>
  <c r="CGH1" i="10" s="1"/>
  <c r="BLZ1" i="2"/>
  <c r="BLZ1" i="10" s="1"/>
  <c r="ZJ1" i="2"/>
  <c r="ZJ1" i="10" s="1"/>
  <c r="DJD1" i="2"/>
  <c r="DJD1" i="10" s="1"/>
  <c r="DFV1" i="2"/>
  <c r="DFV1" i="10" s="1"/>
  <c r="DDA1" i="2"/>
  <c r="DDA1" i="10" s="1"/>
  <c r="CZY1" i="2"/>
  <c r="CZY1" i="10" s="1"/>
  <c r="CWN1" i="2"/>
  <c r="CWN1" i="10" s="1"/>
  <c r="CSY1" i="2"/>
  <c r="CSY1" i="10" s="1"/>
  <c r="CMC1" i="2"/>
  <c r="CMC1" i="10" s="1"/>
  <c r="CEI1" i="2"/>
  <c r="CEI1" i="10" s="1"/>
  <c r="BLY1" i="2"/>
  <c r="BLY1" i="10" s="1"/>
  <c r="C1" i="2"/>
  <c r="C1" i="10" s="1"/>
  <c r="BG1" i="2"/>
  <c r="BG1" i="10" s="1"/>
  <c r="JM1" i="2"/>
  <c r="RP1" i="2"/>
  <c r="RP1" i="10" s="1"/>
  <c r="YQ1" i="2"/>
  <c r="YQ1" i="10" s="1"/>
  <c r="ADX1" i="2"/>
  <c r="ADX1" i="10" s="1"/>
  <c r="AJD1" i="2"/>
  <c r="AJD1" i="10" s="1"/>
  <c r="AOF1" i="2"/>
  <c r="AOF1" i="10" s="1"/>
  <c r="ASZ1" i="2"/>
  <c r="ASZ1" i="10" s="1"/>
  <c r="AXL1" i="2"/>
  <c r="AXL1" i="10" s="1"/>
  <c r="BBT1" i="2"/>
  <c r="BBT1" i="10" s="1"/>
  <c r="BGD1" i="2"/>
  <c r="BGD1" i="10" s="1"/>
  <c r="BIH1" i="2"/>
  <c r="BIH1" i="10" s="1"/>
  <c r="BKJ1" i="2"/>
  <c r="BKJ1" i="10" s="1"/>
  <c r="BMU1" i="2"/>
  <c r="BMU1" i="10" s="1"/>
  <c r="BOQ1" i="2"/>
  <c r="BOQ1" i="10" s="1"/>
  <c r="BQB1" i="2"/>
  <c r="BQB1" i="10" s="1"/>
  <c r="BRX1" i="2"/>
  <c r="BRX1" i="10" s="1"/>
  <c r="BTP1" i="2"/>
  <c r="BTP1" i="10" s="1"/>
  <c r="BVE1" i="2"/>
  <c r="BVE1" i="10" s="1"/>
  <c r="BWY1" i="2"/>
  <c r="BWY1" i="10" s="1"/>
  <c r="BYO1" i="2"/>
  <c r="BYO1" i="10" s="1"/>
  <c r="BZX1" i="2"/>
  <c r="BZX1" i="10" s="1"/>
  <c r="CBO1" i="2"/>
  <c r="CBO1" i="10" s="1"/>
  <c r="CCZ1" i="2"/>
  <c r="CCZ1" i="10" s="1"/>
  <c r="CEJ1" i="2"/>
  <c r="CEJ1" i="10" s="1"/>
  <c r="CFY1" i="2"/>
  <c r="CFY1" i="10" s="1"/>
  <c r="CHH1" i="2"/>
  <c r="CHH1" i="10" s="1"/>
  <c r="CIL1" i="2"/>
  <c r="CIL1" i="10" s="1"/>
  <c r="CIZ1" i="2"/>
  <c r="CIZ1" i="10" s="1"/>
  <c r="CJP1" i="2"/>
  <c r="CJP1" i="10" s="1"/>
  <c r="CKB1" i="2"/>
  <c r="CKB1" i="10" s="1"/>
  <c r="CKP1" i="2"/>
  <c r="CKP1" i="10" s="1"/>
  <c r="CLF1" i="2"/>
  <c r="CLF1" i="10" s="1"/>
  <c r="CLT1" i="2"/>
  <c r="CLT1" i="10" s="1"/>
  <c r="CMF1" i="2"/>
  <c r="CMF1" i="10" s="1"/>
  <c r="CMV1" i="2"/>
  <c r="CMV1" i="10" s="1"/>
  <c r="CNJ1" i="2"/>
  <c r="CNJ1" i="10" s="1"/>
  <c r="CNX1" i="2"/>
  <c r="CNX1" i="10" s="1"/>
  <c r="CON1" i="2"/>
  <c r="CON1" i="10" s="1"/>
  <c r="COZ1" i="2"/>
  <c r="COZ1" i="10" s="1"/>
  <c r="CPN1" i="2"/>
  <c r="CPN1" i="10" s="1"/>
  <c r="CQD1" i="2"/>
  <c r="CQD1" i="10" s="1"/>
  <c r="CQR1" i="2"/>
  <c r="CQR1" i="10" s="1"/>
  <c r="CRD1" i="2"/>
  <c r="CRD1" i="10" s="1"/>
  <c r="CRT1" i="2"/>
  <c r="CRT1" i="10" s="1"/>
  <c r="CSH1" i="2"/>
  <c r="CSH1" i="10" s="1"/>
  <c r="CSV1" i="2"/>
  <c r="CSV1" i="10" s="1"/>
  <c r="CTL1" i="2"/>
  <c r="CTL1" i="10" s="1"/>
  <c r="CTX1" i="2"/>
  <c r="CTX1" i="10" s="1"/>
  <c r="CUL1" i="2"/>
  <c r="CUL1" i="10" s="1"/>
  <c r="CVB1" i="2"/>
  <c r="CVB1" i="10" s="1"/>
  <c r="CVP1" i="2"/>
  <c r="CVP1" i="10" s="1"/>
  <c r="CWB1" i="2"/>
  <c r="CWB1" i="10" s="1"/>
  <c r="CWR1" i="2"/>
  <c r="CWR1" i="10" s="1"/>
  <c r="CXF1" i="2"/>
  <c r="CXF1" i="10" s="1"/>
  <c r="CXT1" i="2"/>
  <c r="CXT1" i="10" s="1"/>
  <c r="CYJ1" i="2"/>
  <c r="CYJ1" i="10" s="1"/>
  <c r="CYV1" i="2"/>
  <c r="CYV1" i="10" s="1"/>
  <c r="CZJ1" i="2"/>
  <c r="CZJ1" i="10" s="1"/>
  <c r="CZZ1" i="2"/>
  <c r="CZZ1" i="10" s="1"/>
  <c r="DAN1" i="2"/>
  <c r="DAN1" i="10" s="1"/>
  <c r="DAZ1" i="2"/>
  <c r="DAZ1" i="10" s="1"/>
  <c r="DBP1" i="2"/>
  <c r="DBP1" i="10" s="1"/>
  <c r="DCD1" i="2"/>
  <c r="DCD1" i="10" s="1"/>
  <c r="DCR1" i="2"/>
  <c r="DCR1" i="10" s="1"/>
  <c r="DDH1" i="2"/>
  <c r="DDH1" i="10" s="1"/>
  <c r="DDT1" i="2"/>
  <c r="DDT1" i="10" s="1"/>
  <c r="DEH1" i="2"/>
  <c r="DEH1" i="10" s="1"/>
  <c r="DEX1" i="2"/>
  <c r="DEX1" i="10" s="1"/>
  <c r="DFL1" i="2"/>
  <c r="DFL1" i="10" s="1"/>
  <c r="DFX1" i="2"/>
  <c r="DFX1" i="10" s="1"/>
  <c r="DGN1" i="2"/>
  <c r="DGN1" i="10" s="1"/>
  <c r="DHB1" i="2"/>
  <c r="DHB1" i="10" s="1"/>
  <c r="DHP1" i="2"/>
  <c r="DHP1" i="10" s="1"/>
  <c r="DIF1" i="2"/>
  <c r="DIF1" i="10" s="1"/>
  <c r="DIR1" i="2"/>
  <c r="DIR1" i="10" s="1"/>
  <c r="DJF1" i="2"/>
  <c r="DJF1" i="10" s="1"/>
  <c r="DJV1" i="2"/>
  <c r="DJV1" i="10" s="1"/>
  <c r="ED1" i="2"/>
  <c r="ED1" i="10" s="1"/>
  <c r="MJ1" i="2"/>
  <c r="MJ1" i="10" s="1"/>
  <c r="UI1" i="2"/>
  <c r="UI1" i="10" s="1"/>
  <c r="AAP1" i="2"/>
  <c r="AAP1" i="10" s="1"/>
  <c r="AFX1" i="2"/>
  <c r="AFX1" i="10" s="1"/>
  <c r="AKZ1" i="2"/>
  <c r="AKZ1" i="10" s="1"/>
  <c r="AQF1" i="2"/>
  <c r="AQF1" i="10" s="1"/>
  <c r="AUQ1" i="2"/>
  <c r="AUQ1" i="10" s="1"/>
  <c r="AZC1" i="2"/>
  <c r="AZC1" i="10" s="1"/>
  <c r="BDL1" i="2"/>
  <c r="BDL1" i="10" s="1"/>
  <c r="BGZ1" i="2"/>
  <c r="BGZ1" i="10" s="1"/>
  <c r="BJD1" i="2"/>
  <c r="BJD1" i="10" s="1"/>
  <c r="BLD1" i="2"/>
  <c r="BLD1" i="10" s="1"/>
  <c r="BNN1" i="2"/>
  <c r="BNN1" i="10" s="1"/>
  <c r="BPD1" i="2"/>
  <c r="BPD1" i="10" s="1"/>
  <c r="BQU1" i="2"/>
  <c r="BQU1" i="10" s="1"/>
  <c r="BSM1" i="2"/>
  <c r="BSM1" i="10" s="1"/>
  <c r="BUE1" i="2"/>
  <c r="BUE1" i="10" s="1"/>
  <c r="BVT1" i="2"/>
  <c r="BVT1" i="10" s="1"/>
  <c r="BXL1" i="2"/>
  <c r="BXL1" i="10" s="1"/>
  <c r="BZD1" i="2"/>
  <c r="BZD1" i="10" s="1"/>
  <c r="CAN1" i="2"/>
  <c r="CAN1" i="10" s="1"/>
  <c r="CCE1" i="2"/>
  <c r="CCE1" i="10" s="1"/>
  <c r="CDN1" i="2"/>
  <c r="CDN1" i="10" s="1"/>
  <c r="CEV1" i="2"/>
  <c r="CEV1" i="10" s="1"/>
  <c r="CGM1" i="2"/>
  <c r="CGM1" i="10" s="1"/>
  <c r="CHX1" i="2"/>
  <c r="CHX1" i="10" s="1"/>
  <c r="CIS1" i="2"/>
  <c r="CIS1" i="10" s="1"/>
  <c r="CJG1" i="2"/>
  <c r="CJG1" i="10" s="1"/>
  <c r="CJS1" i="2"/>
  <c r="CJS1" i="10" s="1"/>
  <c r="CKI1" i="2"/>
  <c r="CKI1" i="10" s="1"/>
  <c r="CKW1" i="2"/>
  <c r="CKW1" i="10" s="1"/>
  <c r="CLK1" i="2"/>
  <c r="CLK1" i="10" s="1"/>
  <c r="CMA1" i="2"/>
  <c r="CMA1" i="10" s="1"/>
  <c r="CMM1" i="2"/>
  <c r="CMM1" i="10" s="1"/>
  <c r="CNA1" i="2"/>
  <c r="CNA1" i="10" s="1"/>
  <c r="CNQ1" i="2"/>
  <c r="CNQ1" i="10" s="1"/>
  <c r="COE1" i="2"/>
  <c r="COE1" i="10" s="1"/>
  <c r="COQ1" i="2"/>
  <c r="COQ1" i="10" s="1"/>
  <c r="CPG1" i="2"/>
  <c r="CPG1" i="10" s="1"/>
  <c r="CPU1" i="2"/>
  <c r="CPU1" i="10" s="1"/>
  <c r="CQI1" i="2"/>
  <c r="CQI1" i="10" s="1"/>
  <c r="CQY1" i="2"/>
  <c r="CQY1" i="10" s="1"/>
  <c r="CRK1" i="2"/>
  <c r="CRK1" i="10" s="1"/>
  <c r="CRY1" i="2"/>
  <c r="CRY1" i="10" s="1"/>
  <c r="CSO1" i="2"/>
  <c r="CSO1" i="10" s="1"/>
  <c r="CTC1" i="2"/>
  <c r="CTC1" i="10" s="1"/>
  <c r="CTO1" i="2"/>
  <c r="CTO1" i="10" s="1"/>
  <c r="CUE1" i="2"/>
  <c r="CUE1" i="10" s="1"/>
  <c r="CUS1" i="2"/>
  <c r="CUS1" i="10" s="1"/>
  <c r="CVG1" i="2"/>
  <c r="CVG1" i="10" s="1"/>
  <c r="CVW1" i="2"/>
  <c r="CVW1" i="10" s="1"/>
  <c r="CWI1" i="2"/>
  <c r="CWI1" i="10" s="1"/>
  <c r="CWW1" i="2"/>
  <c r="CWW1" i="10" s="1"/>
  <c r="CXM1" i="2"/>
  <c r="CXM1" i="10" s="1"/>
  <c r="CYA1" i="2"/>
  <c r="CYA1" i="10" s="1"/>
  <c r="CYM1" i="2"/>
  <c r="CYM1" i="10" s="1"/>
  <c r="CZC1" i="2"/>
  <c r="CZC1" i="10" s="1"/>
  <c r="CZQ1" i="2"/>
  <c r="CZQ1" i="10" s="1"/>
  <c r="DAE1" i="2"/>
  <c r="DAE1" i="10" s="1"/>
  <c r="DAU1" i="2"/>
  <c r="DAU1" i="10" s="1"/>
  <c r="DBG1" i="2"/>
  <c r="DBG1" i="10" s="1"/>
  <c r="DBU1" i="2"/>
  <c r="DBU1" i="10" s="1"/>
  <c r="DCK1" i="2"/>
  <c r="DCK1" i="10" s="1"/>
  <c r="DCY1" i="2"/>
  <c r="DCY1" i="10" s="1"/>
  <c r="DDK1" i="2"/>
  <c r="DDK1" i="10" s="1"/>
  <c r="DEA1" i="2"/>
  <c r="DEA1" i="10" s="1"/>
  <c r="DEO1" i="2"/>
  <c r="DEO1" i="10" s="1"/>
  <c r="DFC1" i="2"/>
  <c r="DFC1" i="10" s="1"/>
  <c r="DFS1" i="2"/>
  <c r="DFS1" i="10" s="1"/>
  <c r="DGE1" i="2"/>
  <c r="DGE1" i="10" s="1"/>
  <c r="DGS1" i="2"/>
  <c r="DGS1" i="10" s="1"/>
  <c r="DHI1" i="2"/>
  <c r="DHI1" i="10" s="1"/>
  <c r="DHW1" i="2"/>
  <c r="DHW1" i="10" s="1"/>
  <c r="DII1" i="2"/>
  <c r="DII1" i="10" s="1"/>
  <c r="DIY1" i="2"/>
  <c r="DIY1" i="10" s="1"/>
  <c r="DJM1" i="2"/>
  <c r="DJM1" i="10" s="1"/>
  <c r="DKA1" i="2"/>
  <c r="DKA1" i="10" s="1"/>
  <c r="DKQ1" i="2"/>
  <c r="DKQ1" i="10" s="1"/>
  <c r="DLC1" i="2"/>
  <c r="DLC1" i="10" s="1"/>
  <c r="DLQ1" i="2"/>
  <c r="DLQ1" i="10" s="1"/>
  <c r="DMG1" i="2"/>
  <c r="DMG1" i="10" s="1"/>
  <c r="DMU1" i="2"/>
  <c r="DMU1" i="10" s="1"/>
  <c r="DNG1" i="2"/>
  <c r="DNG1" i="10" s="1"/>
  <c r="DNW1" i="2"/>
  <c r="DNW1" i="10" s="1"/>
  <c r="FP1" i="2"/>
  <c r="FP1" i="10" s="1"/>
  <c r="NN1" i="2"/>
  <c r="NN1" i="10" s="1"/>
  <c r="VE1" i="2"/>
  <c r="VE1" i="10" s="1"/>
  <c r="ABK1" i="2"/>
  <c r="ABK1" i="10" s="1"/>
  <c r="AGL1" i="2"/>
  <c r="AGL1" i="10" s="1"/>
  <c r="ALT1" i="2"/>
  <c r="ALT1" i="10" s="1"/>
  <c r="AQR1" i="2"/>
  <c r="AQR1" i="10" s="1"/>
  <c r="AVD1" i="2"/>
  <c r="AVD1" i="10" s="1"/>
  <c r="AZP1" i="2"/>
  <c r="AZP1" i="10" s="1"/>
  <c r="BEC1" i="2"/>
  <c r="BEC1" i="10" s="1"/>
  <c r="BHA1" i="2"/>
  <c r="BHA1" i="10" s="1"/>
  <c r="BJL1" i="2"/>
  <c r="BJL1" i="10" s="1"/>
  <c r="BLP1" i="2"/>
  <c r="BLP1" i="10" s="1"/>
  <c r="BNO1" i="2"/>
  <c r="BNO1" i="10" s="1"/>
  <c r="BPK1" i="2"/>
  <c r="BPK1" i="10" s="1"/>
  <c r="BRC1" i="2"/>
  <c r="BRC1" i="10" s="1"/>
  <c r="BSN1" i="2"/>
  <c r="BSN1" i="10" s="1"/>
  <c r="BUM1" i="2"/>
  <c r="BUM1" i="10" s="1"/>
  <c r="BWC1" i="2"/>
  <c r="BWC1" i="10" s="1"/>
  <c r="BXQ1" i="2"/>
  <c r="BXQ1" i="10" s="1"/>
  <c r="BZK1" i="2"/>
  <c r="BZK1" i="10" s="1"/>
  <c r="CAT1" i="2"/>
  <c r="CAT1" i="10" s="1"/>
  <c r="CCF1" i="2"/>
  <c r="CCF1" i="10" s="1"/>
  <c r="CDU1" i="2"/>
  <c r="CDU1" i="10" s="1"/>
  <c r="CFD1" i="2"/>
  <c r="CFD1" i="10" s="1"/>
  <c r="CGN1" i="2"/>
  <c r="CGN1" i="10" s="1"/>
  <c r="CIC1" i="2"/>
  <c r="CIC1" i="10" s="1"/>
  <c r="CIT1" i="2"/>
  <c r="CIT1" i="10" s="1"/>
  <c r="CJH1" i="2"/>
  <c r="CJH1" i="10" s="1"/>
  <c r="CJT1" i="2"/>
  <c r="CJT1" i="10" s="1"/>
  <c r="CKJ1" i="2"/>
  <c r="CKJ1" i="10" s="1"/>
  <c r="CKX1" i="2"/>
  <c r="CKX1" i="10" s="1"/>
  <c r="CLL1" i="2"/>
  <c r="CLL1" i="10" s="1"/>
  <c r="CMB1" i="2"/>
  <c r="CMB1" i="10" s="1"/>
  <c r="CMN1" i="2"/>
  <c r="CMN1" i="10" s="1"/>
  <c r="CNB1" i="2"/>
  <c r="CNB1" i="10" s="1"/>
  <c r="CNR1" i="2"/>
  <c r="CNR1" i="10" s="1"/>
  <c r="COF1" i="2"/>
  <c r="COF1" i="10" s="1"/>
  <c r="COR1" i="2"/>
  <c r="COR1" i="10" s="1"/>
  <c r="CPH1" i="2"/>
  <c r="CPH1" i="10" s="1"/>
  <c r="CPV1" i="2"/>
  <c r="CPV1" i="10" s="1"/>
  <c r="CQJ1" i="2"/>
  <c r="CQJ1" i="10" s="1"/>
  <c r="CQZ1" i="2"/>
  <c r="CQZ1" i="10" s="1"/>
  <c r="CRL1" i="2"/>
  <c r="CRL1" i="10" s="1"/>
  <c r="CRZ1" i="2"/>
  <c r="CRZ1" i="10" s="1"/>
  <c r="CSP1" i="2"/>
  <c r="CSP1" i="10" s="1"/>
  <c r="CTD1" i="2"/>
  <c r="CTD1" i="10" s="1"/>
  <c r="CTP1" i="2"/>
  <c r="CTP1" i="10" s="1"/>
  <c r="CUF1" i="2"/>
  <c r="CUF1" i="10" s="1"/>
  <c r="CUT1" i="2"/>
  <c r="CUT1" i="10" s="1"/>
  <c r="CVH1" i="2"/>
  <c r="CVH1" i="10" s="1"/>
  <c r="CVX1" i="2"/>
  <c r="CVX1" i="10" s="1"/>
  <c r="CWJ1" i="2"/>
  <c r="CWJ1" i="10" s="1"/>
  <c r="CWX1" i="2"/>
  <c r="CWX1" i="10" s="1"/>
  <c r="CXN1" i="2"/>
  <c r="CXN1" i="10" s="1"/>
  <c r="CYB1" i="2"/>
  <c r="CYB1" i="10" s="1"/>
  <c r="CYN1" i="2"/>
  <c r="CYN1" i="10" s="1"/>
  <c r="CZD1" i="2"/>
  <c r="CZD1" i="10" s="1"/>
  <c r="CZR1" i="2"/>
  <c r="CZR1" i="10" s="1"/>
  <c r="DAF1" i="2"/>
  <c r="DAF1" i="10" s="1"/>
  <c r="DAV1" i="2"/>
  <c r="DAV1" i="10" s="1"/>
  <c r="DBH1" i="2"/>
  <c r="DBH1" i="10" s="1"/>
  <c r="DBV1" i="2"/>
  <c r="DBV1" i="10" s="1"/>
  <c r="DCL1" i="2"/>
  <c r="DCL1" i="10" s="1"/>
  <c r="DCZ1" i="2"/>
  <c r="DCZ1" i="10" s="1"/>
  <c r="DDL1" i="2"/>
  <c r="DDL1" i="10" s="1"/>
  <c r="DEB1" i="2"/>
  <c r="DEB1" i="10" s="1"/>
  <c r="DEP1" i="2"/>
  <c r="DEP1" i="10" s="1"/>
  <c r="DFD1" i="2"/>
  <c r="DFD1" i="10" s="1"/>
  <c r="DFT1" i="2"/>
  <c r="DFT1" i="10" s="1"/>
  <c r="DGF1" i="2"/>
  <c r="DGF1" i="10" s="1"/>
  <c r="DGT1" i="2"/>
  <c r="DGT1" i="10" s="1"/>
  <c r="DHJ1" i="2"/>
  <c r="DHJ1" i="10" s="1"/>
  <c r="DHX1" i="2"/>
  <c r="DHX1" i="10" s="1"/>
  <c r="DIJ1" i="2"/>
  <c r="DIJ1" i="10" s="1"/>
  <c r="DIZ1" i="2"/>
  <c r="DIZ1" i="10" s="1"/>
  <c r="DJN1" i="2"/>
  <c r="DJN1" i="10" s="1"/>
  <c r="DKB1" i="2"/>
  <c r="DKB1" i="10" s="1"/>
  <c r="DKR1" i="2"/>
  <c r="DKR1" i="10" s="1"/>
  <c r="DLD1" i="2"/>
  <c r="DLD1" i="10" s="1"/>
  <c r="DLR1" i="2"/>
  <c r="DLR1" i="10" s="1"/>
  <c r="DMH1" i="2"/>
  <c r="DMH1" i="10" s="1"/>
  <c r="DMV1" i="2"/>
  <c r="DMV1" i="10" s="1"/>
  <c r="DNH1" i="2"/>
  <c r="DNH1" i="10" s="1"/>
  <c r="DNX1" i="2"/>
  <c r="DNX1" i="10" s="1"/>
  <c r="CG1" i="2"/>
  <c r="CG1" i="10" s="1"/>
  <c r="PY1" i="2"/>
  <c r="PY1" i="10" s="1"/>
  <c r="AAB1" i="2"/>
  <c r="AAB1" i="10" s="1"/>
  <c r="AIN1" i="2"/>
  <c r="AIN1" i="10" s="1"/>
  <c r="ARH1" i="2"/>
  <c r="ARH1" i="10" s="1"/>
  <c r="AXY1" i="2"/>
  <c r="AXY1" i="10" s="1"/>
  <c r="BFG1" i="2"/>
  <c r="BFG1" i="10" s="1"/>
  <c r="BIQ1" i="2"/>
  <c r="BIQ1" i="10" s="1"/>
  <c r="BMJ1" i="2"/>
  <c r="BMJ1" i="10" s="1"/>
  <c r="BPO1" i="2"/>
  <c r="BPO1" i="10" s="1"/>
  <c r="BSA1" i="2"/>
  <c r="BSA1" i="10" s="1"/>
  <c r="BUV1" i="2"/>
  <c r="BUV1" i="10" s="1"/>
  <c r="BXI1" i="2"/>
  <c r="BXI1" i="10" s="1"/>
  <c r="BZW1" i="2"/>
  <c r="BZW1" i="10" s="1"/>
  <c r="CCJ1" i="2"/>
  <c r="CCJ1" i="10" s="1"/>
  <c r="CER1" i="2"/>
  <c r="CER1" i="10" s="1"/>
  <c r="CHC1" i="2"/>
  <c r="CHC1" i="10" s="1"/>
  <c r="CIN1" i="2"/>
  <c r="CIN1" i="10" s="1"/>
  <c r="CJO1" i="2"/>
  <c r="CJO1" i="10" s="1"/>
  <c r="CKM1" i="2"/>
  <c r="CKM1" i="10" s="1"/>
  <c r="CLG1" i="2"/>
  <c r="CLG1" i="10" s="1"/>
  <c r="CMD1" i="2"/>
  <c r="CMD1" i="10" s="1"/>
  <c r="CMZ1" i="2"/>
  <c r="CMZ1" i="10" s="1"/>
  <c r="CNW1" i="2"/>
  <c r="CNW1" i="10" s="1"/>
  <c r="COW1" i="2"/>
  <c r="COW1" i="10" s="1"/>
  <c r="CPS1" i="2"/>
  <c r="CPS1" i="10" s="1"/>
  <c r="CQN1" i="2"/>
  <c r="CQN1" i="10" s="1"/>
  <c r="CRJ1" i="2"/>
  <c r="CRJ1" i="10" s="1"/>
  <c r="CSG1" i="2"/>
  <c r="CSG1" i="10" s="1"/>
  <c r="CTE1" i="2"/>
  <c r="CTE1" i="10" s="1"/>
  <c r="CUA1" i="2"/>
  <c r="CUA1" i="10" s="1"/>
  <c r="CUV1" i="2"/>
  <c r="CUV1" i="10" s="1"/>
  <c r="CVR1" i="2"/>
  <c r="CVR1" i="10" s="1"/>
  <c r="CWQ1" i="2"/>
  <c r="CWQ1" i="10" s="1"/>
  <c r="CXO1" i="2"/>
  <c r="CXO1" i="10" s="1"/>
  <c r="CYK1" i="2"/>
  <c r="CYK1" i="10" s="1"/>
  <c r="CZH1" i="2"/>
  <c r="CZH1" i="10" s="1"/>
  <c r="DAB1" i="2"/>
  <c r="DAB1" i="10" s="1"/>
  <c r="DAY1" i="2"/>
  <c r="DAY1" i="10" s="1"/>
  <c r="DCA1" i="2"/>
  <c r="DCA1" i="10" s="1"/>
  <c r="DCU1" i="2"/>
  <c r="DCU1" i="10" s="1"/>
  <c r="DDR1" i="2"/>
  <c r="DDR1" i="10" s="1"/>
  <c r="DEN1" i="2"/>
  <c r="DEN1" i="10" s="1"/>
  <c r="DFK1" i="2"/>
  <c r="DFK1" i="10" s="1"/>
  <c r="DGI1" i="2"/>
  <c r="DGI1" i="10" s="1"/>
  <c r="DHC1" i="2"/>
  <c r="DHC1" i="10" s="1"/>
  <c r="DHZ1" i="2"/>
  <c r="DHZ1" i="10" s="1"/>
  <c r="DIV1" i="2"/>
  <c r="DIV1" i="10" s="1"/>
  <c r="DJU1" i="2"/>
  <c r="DJU1" i="10" s="1"/>
  <c r="DKL1" i="2"/>
  <c r="DKL1" i="10" s="1"/>
  <c r="DLH1" i="2"/>
  <c r="DLH1" i="10" s="1"/>
  <c r="DLZ1" i="2"/>
  <c r="DLZ1" i="10" s="1"/>
  <c r="DMR1" i="2"/>
  <c r="DMR1" i="10" s="1"/>
  <c r="DNN1" i="2"/>
  <c r="DNN1" i="10" s="1"/>
  <c r="DOD1" i="2"/>
  <c r="DOD1" i="10" s="1"/>
  <c r="DOT1" i="2"/>
  <c r="DOT1" i="10" s="1"/>
  <c r="DPH1" i="2"/>
  <c r="DPH1" i="10" s="1"/>
  <c r="DPT1" i="2"/>
  <c r="DPT1" i="10" s="1"/>
  <c r="DQJ1" i="2"/>
  <c r="DQJ1" i="10" s="1"/>
  <c r="DQX1" i="2"/>
  <c r="DQX1" i="10" s="1"/>
  <c r="DRL1" i="2"/>
  <c r="DRL1" i="10" s="1"/>
  <c r="DSB1" i="2"/>
  <c r="DSB1" i="10" s="1"/>
  <c r="DSN1" i="2"/>
  <c r="DSN1" i="10" s="1"/>
  <c r="DTB1" i="2"/>
  <c r="DTB1" i="10" s="1"/>
  <c r="DTR1" i="2"/>
  <c r="DTR1" i="10" s="1"/>
  <c r="DUB1" i="2"/>
  <c r="DUB1" i="10" s="1"/>
  <c r="DUL1" i="2"/>
  <c r="DUL1" i="10" s="1"/>
  <c r="DUX1" i="2"/>
  <c r="DUX1" i="10" s="1"/>
  <c r="DVH1" i="2"/>
  <c r="DVH1" i="10" s="1"/>
  <c r="DVR1" i="2"/>
  <c r="DVR1" i="10" s="1"/>
  <c r="DWD1" i="2"/>
  <c r="DWD1" i="10" s="1"/>
  <c r="DWN1" i="2"/>
  <c r="DWN1" i="10" s="1"/>
  <c r="DWX1" i="2"/>
  <c r="DWX1" i="10" s="1"/>
  <c r="DXJ1" i="2"/>
  <c r="DXJ1" i="10" s="1"/>
  <c r="DXT1" i="2"/>
  <c r="DXT1" i="10" s="1"/>
  <c r="DYD1" i="2"/>
  <c r="DYD1" i="10" s="1"/>
  <c r="DYP1" i="2"/>
  <c r="DYP1" i="10" s="1"/>
  <c r="DYZ1" i="2"/>
  <c r="DYZ1" i="10" s="1"/>
  <c r="DZJ1" i="2"/>
  <c r="DZJ1" i="10" s="1"/>
  <c r="DZV1" i="2"/>
  <c r="DZV1" i="10" s="1"/>
  <c r="EAF1" i="2"/>
  <c r="EAF1" i="10" s="1"/>
  <c r="EAP1" i="2"/>
  <c r="EAP1" i="10" s="1"/>
  <c r="EBB1" i="2"/>
  <c r="EBB1" i="10" s="1"/>
  <c r="EBL1" i="2"/>
  <c r="EBL1" i="10" s="1"/>
  <c r="EBV1" i="2"/>
  <c r="EBV1" i="10" s="1"/>
  <c r="DI1" i="2"/>
  <c r="DI1" i="10" s="1"/>
  <c r="QS1" i="2"/>
  <c r="QS1" i="10" s="1"/>
  <c r="ACC1" i="2"/>
  <c r="ACC1" i="10" s="1"/>
  <c r="AJT1" i="2"/>
  <c r="AJT1" i="10" s="1"/>
  <c r="ARV1" i="2"/>
  <c r="ARV1" i="10" s="1"/>
  <c r="AYN1" i="2"/>
  <c r="AYN1" i="10" s="1"/>
  <c r="BFR1" i="2"/>
  <c r="BFR1" i="10" s="1"/>
  <c r="BJM1" i="2"/>
  <c r="BJM1" i="10" s="1"/>
  <c r="BMV1" i="2"/>
  <c r="BMV1" i="10" s="1"/>
  <c r="BPW1" i="2"/>
  <c r="BPW1" i="10" s="1"/>
  <c r="BSJ1" i="2"/>
  <c r="BSJ1" i="10" s="1"/>
  <c r="BUZ1" i="2"/>
  <c r="BUZ1" i="10" s="1"/>
  <c r="BXX1" i="2"/>
  <c r="BXX1" i="10" s="1"/>
  <c r="CAF1" i="2"/>
  <c r="CAF1" i="10" s="1"/>
  <c r="CCQ1" i="2"/>
  <c r="CCQ1" i="10" s="1"/>
  <c r="CEU1" i="2"/>
  <c r="CEU1" i="10" s="1"/>
  <c r="CHD1" i="2"/>
  <c r="CHD1" i="10" s="1"/>
  <c r="CIU1" i="2"/>
  <c r="CIU1" i="10" s="1"/>
  <c r="CJQ1" i="2"/>
  <c r="CJQ1" i="10" s="1"/>
  <c r="CKN1" i="2"/>
  <c r="CKN1" i="10" s="1"/>
  <c r="CLH1" i="2"/>
  <c r="CLH1" i="10" s="1"/>
  <c r="CME1" i="2"/>
  <c r="CME1" i="10" s="1"/>
  <c r="CNG1" i="2"/>
  <c r="CNG1" i="10" s="1"/>
  <c r="COA1" i="2"/>
  <c r="COA1" i="10" s="1"/>
  <c r="COX1" i="2"/>
  <c r="COX1" i="10" s="1"/>
  <c r="CPT1" i="2"/>
  <c r="CPT1" i="10" s="1"/>
  <c r="CQQ1" i="2"/>
  <c r="CQQ1" i="10" s="1"/>
  <c r="CRO1" i="2"/>
  <c r="CRO1" i="10" s="1"/>
  <c r="CSI1" i="2"/>
  <c r="CSI1" i="10" s="1"/>
  <c r="CTF1" i="2"/>
  <c r="CTF1" i="10" s="1"/>
  <c r="CUB1" i="2"/>
  <c r="CUB1" i="10" s="1"/>
  <c r="CVA1" i="2"/>
  <c r="CVA1" i="10" s="1"/>
  <c r="GL1" i="2"/>
  <c r="GL1" i="10" s="1"/>
  <c r="ST1" i="2"/>
  <c r="ST1" i="10" s="1"/>
  <c r="ACR1" i="2"/>
  <c r="ACR1" i="10" s="1"/>
  <c r="AKK1" i="2"/>
  <c r="AKK1" i="10" s="1"/>
  <c r="ASM1" i="2"/>
  <c r="ASM1" i="10" s="1"/>
  <c r="BAD1" i="2"/>
  <c r="BAD1" i="10" s="1"/>
  <c r="BGE1" i="2"/>
  <c r="BGE1" i="10" s="1"/>
  <c r="BJX1" i="2"/>
  <c r="BJX1" i="10" s="1"/>
  <c r="BNK1" i="2"/>
  <c r="BNK1" i="10" s="1"/>
  <c r="BQA1" i="2"/>
  <c r="BQA1" i="10" s="1"/>
  <c r="BSY1" i="2"/>
  <c r="BSY1" i="10" s="1"/>
  <c r="BVK1" i="2"/>
  <c r="BVK1" i="10" s="1"/>
  <c r="BYE1" i="2"/>
  <c r="BYE1" i="10" s="1"/>
  <c r="CAM1" i="2"/>
  <c r="CAM1" i="10" s="1"/>
  <c r="CCR1" i="2"/>
  <c r="CCR1" i="10" s="1"/>
  <c r="CFK1" i="2"/>
  <c r="CFK1" i="10" s="1"/>
  <c r="CHO1" i="2"/>
  <c r="CHO1" i="10" s="1"/>
  <c r="CIV1" i="2"/>
  <c r="CIV1" i="10" s="1"/>
  <c r="CJR1" i="2"/>
  <c r="CJR1" i="10" s="1"/>
  <c r="CKO1" i="2"/>
  <c r="CKO1" i="10" s="1"/>
  <c r="CLO1" i="2"/>
  <c r="CLO1" i="10" s="1"/>
  <c r="CMK1" i="2"/>
  <c r="CMK1" i="10" s="1"/>
  <c r="CNH1" i="2"/>
  <c r="CNH1" i="10" s="1"/>
  <c r="COB1" i="2"/>
  <c r="COB1" i="10" s="1"/>
  <c r="COY1" i="2"/>
  <c r="COY1" i="10" s="1"/>
  <c r="CPW1" i="2"/>
  <c r="CPW1" i="10" s="1"/>
  <c r="CQS1" i="2"/>
  <c r="CQS1" i="10" s="1"/>
  <c r="CRP1" i="2"/>
  <c r="CRP1" i="10" s="1"/>
  <c r="CSJ1" i="2"/>
  <c r="CSJ1" i="10" s="1"/>
  <c r="CTK1" i="2"/>
  <c r="CTK1" i="10" s="1"/>
  <c r="CUI1" i="2"/>
  <c r="CUI1" i="10" s="1"/>
  <c r="CVC1" i="2"/>
  <c r="CVC1" i="10" s="1"/>
  <c r="HJ1" i="2"/>
  <c r="TJ1" i="2"/>
  <c r="TJ1" i="10" s="1"/>
  <c r="ADD1" i="2"/>
  <c r="ADD1" i="10" s="1"/>
  <c r="AMJ1" i="2"/>
  <c r="AMJ1" i="10" s="1"/>
  <c r="ATO1" i="2"/>
  <c r="ATO1" i="10" s="1"/>
  <c r="BAT1" i="2"/>
  <c r="BAT1" i="10" s="1"/>
  <c r="BGN1" i="2"/>
  <c r="BGN1" i="10" s="1"/>
  <c r="BKF1" i="2"/>
  <c r="BKF1" i="10" s="1"/>
  <c r="BNX1" i="2"/>
  <c r="BNX1" i="10" s="1"/>
  <c r="BQJ1" i="2"/>
  <c r="BQJ1" i="10" s="1"/>
  <c r="BTD1" i="2"/>
  <c r="BTD1" i="10" s="1"/>
  <c r="BVS1" i="2"/>
  <c r="BVS1" i="10" s="1"/>
  <c r="BYG1" i="2"/>
  <c r="BYG1" i="10" s="1"/>
  <c r="CBA1" i="2"/>
  <c r="CBA1" i="10" s="1"/>
  <c r="CDE1" i="2"/>
  <c r="CDE1" i="10" s="1"/>
  <c r="CFL1" i="2"/>
  <c r="CFL1" i="10" s="1"/>
  <c r="CHP1" i="2"/>
  <c r="CHP1" i="10" s="1"/>
  <c r="CIY1" i="2"/>
  <c r="CIY1" i="10" s="1"/>
  <c r="CJY1" i="2"/>
  <c r="CJY1" i="10" s="1"/>
  <c r="CKU1" i="2"/>
  <c r="CKU1" i="10" s="1"/>
  <c r="CLP1" i="2"/>
  <c r="CLP1" i="10" s="1"/>
  <c r="CML1" i="2"/>
  <c r="CML1" i="10" s="1"/>
  <c r="CNI1" i="2"/>
  <c r="CNI1" i="10" s="1"/>
  <c r="COG1" i="2"/>
  <c r="COG1" i="10" s="1"/>
  <c r="CPC1" i="2"/>
  <c r="CPC1" i="10" s="1"/>
  <c r="CPX1" i="2"/>
  <c r="CPX1" i="10" s="1"/>
  <c r="CQT1" i="2"/>
  <c r="CQT1" i="10" s="1"/>
  <c r="CRS1" i="2"/>
  <c r="CRS1" i="10" s="1"/>
  <c r="CSQ1" i="2"/>
  <c r="CSQ1" i="10" s="1"/>
  <c r="CTM1" i="2"/>
  <c r="CTM1" i="10" s="1"/>
  <c r="CUJ1" i="2"/>
  <c r="CUJ1" i="10" s="1"/>
  <c r="CVD1" i="2"/>
  <c r="CVD1" i="10" s="1"/>
  <c r="CWA1" i="2"/>
  <c r="CWA1" i="10" s="1"/>
  <c r="CXC1" i="2"/>
  <c r="CXC1" i="10" s="1"/>
  <c r="CXW1" i="2"/>
  <c r="CXW1" i="10" s="1"/>
  <c r="CYT1" i="2"/>
  <c r="CYT1" i="10" s="1"/>
  <c r="CZP1" i="2"/>
  <c r="CZP1" i="10" s="1"/>
  <c r="DAM1" i="2"/>
  <c r="DAM1" i="10" s="1"/>
  <c r="DBK1" i="2"/>
  <c r="DBK1" i="10" s="1"/>
  <c r="DCE1" i="2"/>
  <c r="DCE1" i="10" s="1"/>
  <c r="DDB1" i="2"/>
  <c r="DDB1" i="10" s="1"/>
  <c r="DDX1" i="2"/>
  <c r="DDX1" i="10" s="1"/>
  <c r="DEW1" i="2"/>
  <c r="DEW1" i="10" s="1"/>
  <c r="DFU1" i="2"/>
  <c r="DFU1" i="10" s="1"/>
  <c r="DGQ1" i="2"/>
  <c r="DGQ1" i="10" s="1"/>
  <c r="DHL1" i="2"/>
  <c r="DHL1" i="10" s="1"/>
  <c r="DIH1" i="2"/>
  <c r="DIH1" i="10" s="1"/>
  <c r="DJE1" i="2"/>
  <c r="DJE1" i="10" s="1"/>
  <c r="DKE1" i="2"/>
  <c r="DKE1" i="10" s="1"/>
  <c r="DKU1" i="2"/>
  <c r="DKU1" i="10" s="1"/>
  <c r="DLO1" i="2"/>
  <c r="DLO1" i="10" s="1"/>
  <c r="DMI1" i="2"/>
  <c r="DMI1" i="10" s="1"/>
  <c r="DNC1" i="2"/>
  <c r="DNC1" i="10" s="1"/>
  <c r="DNS1" i="2"/>
  <c r="DNS1" i="10" s="1"/>
  <c r="DOK1" i="2"/>
  <c r="DOK1" i="10" s="1"/>
  <c r="DOY1" i="2"/>
  <c r="DOY1" i="10" s="1"/>
  <c r="DPO1" i="2"/>
  <c r="DPO1" i="10" s="1"/>
  <c r="DQA1" i="2"/>
  <c r="DQA1" i="10" s="1"/>
  <c r="DQO1" i="2"/>
  <c r="DQO1" i="10" s="1"/>
  <c r="DRE1" i="2"/>
  <c r="DRE1" i="10" s="1"/>
  <c r="DRS1" i="2"/>
  <c r="DRS1" i="10" s="1"/>
  <c r="DSE1" i="2"/>
  <c r="DSE1" i="10" s="1"/>
  <c r="DSU1" i="2"/>
  <c r="DSU1" i="10" s="1"/>
  <c r="DTI1" i="2"/>
  <c r="DTI1" i="10" s="1"/>
  <c r="DTU1" i="2"/>
  <c r="DTU1" i="10" s="1"/>
  <c r="DUG1" i="2"/>
  <c r="DUG1" i="10" s="1"/>
  <c r="DUQ1" i="2"/>
  <c r="DUQ1" i="10" s="1"/>
  <c r="DVA1" i="2"/>
  <c r="DVA1" i="10" s="1"/>
  <c r="DVM1" i="2"/>
  <c r="DVM1" i="10" s="1"/>
  <c r="DVW1" i="2"/>
  <c r="DVW1" i="10" s="1"/>
  <c r="DWG1" i="2"/>
  <c r="DWG1" i="10" s="1"/>
  <c r="DWS1" i="2"/>
  <c r="DWS1" i="10" s="1"/>
  <c r="DXC1" i="2"/>
  <c r="DXC1" i="10" s="1"/>
  <c r="DXM1" i="2"/>
  <c r="DXM1" i="10" s="1"/>
  <c r="DXY1" i="2"/>
  <c r="DXY1" i="10" s="1"/>
  <c r="DYI1" i="2"/>
  <c r="DYI1" i="10" s="1"/>
  <c r="DYS1" i="2"/>
  <c r="DYS1" i="10" s="1"/>
  <c r="DZE1" i="2"/>
  <c r="DZE1" i="10" s="1"/>
  <c r="DZO1" i="2"/>
  <c r="DZO1" i="10" s="1"/>
  <c r="DZY1" i="2"/>
  <c r="DZY1" i="10" s="1"/>
  <c r="EAK1" i="2"/>
  <c r="EAK1" i="10" s="1"/>
  <c r="EAU1" i="2"/>
  <c r="EAU1" i="10" s="1"/>
  <c r="EBE1" i="2"/>
  <c r="EBE1" i="10" s="1"/>
  <c r="EBQ1" i="2"/>
  <c r="EBQ1" i="10" s="1"/>
  <c r="ECA1" i="2"/>
  <c r="ECA1" i="10" s="1"/>
  <c r="ECK1" i="2"/>
  <c r="ECK1" i="10" s="1"/>
  <c r="KP1" i="2"/>
  <c r="WP1" i="2"/>
  <c r="WP1" i="10" s="1"/>
  <c r="AFF1" i="2"/>
  <c r="AFF1" i="10" s="1"/>
  <c r="ANS1" i="2"/>
  <c r="ANS1" i="10" s="1"/>
  <c r="AVU1" i="2"/>
  <c r="AVU1" i="10" s="1"/>
  <c r="BCJ1" i="2"/>
  <c r="BCJ1" i="10" s="1"/>
  <c r="BHT1" i="2"/>
  <c r="BHT1" i="10" s="1"/>
  <c r="BLC1" i="2"/>
  <c r="BLC1" i="10" s="1"/>
  <c r="BOF1" i="2"/>
  <c r="BOF1" i="10" s="1"/>
  <c r="BRG1" i="2"/>
  <c r="BRG1" i="10" s="1"/>
  <c r="BTS1" i="2"/>
  <c r="BTS1" i="10" s="1"/>
  <c r="BWK1" i="2"/>
  <c r="BWK1" i="10" s="1"/>
  <c r="BYX1" i="2"/>
  <c r="BYX1" i="10" s="1"/>
  <c r="CBJ1" i="2"/>
  <c r="CBJ1" i="10" s="1"/>
  <c r="CDV1" i="2"/>
  <c r="CDV1" i="10" s="1"/>
  <c r="CFZ1" i="2"/>
  <c r="CFZ1" i="10" s="1"/>
  <c r="CII1" i="2"/>
  <c r="CII1" i="10" s="1"/>
  <c r="CJD1" i="2"/>
  <c r="CJD1" i="10" s="1"/>
  <c r="CKA1" i="2"/>
  <c r="CKA1" i="10" s="1"/>
  <c r="CKY1" i="2"/>
  <c r="CKY1" i="10" s="1"/>
  <c r="CLU1" i="2"/>
  <c r="CLU1" i="10" s="1"/>
  <c r="CMR1" i="2"/>
  <c r="CMR1" i="10" s="1"/>
  <c r="CNL1" i="2"/>
  <c r="CNL1" i="10" s="1"/>
  <c r="COM1" i="2"/>
  <c r="COM1" i="10" s="1"/>
  <c r="CPK1" i="2"/>
  <c r="CPK1" i="10" s="1"/>
  <c r="CQE1" i="2"/>
  <c r="CQE1" i="10" s="1"/>
  <c r="CRB1" i="2"/>
  <c r="CRB1" i="10" s="1"/>
  <c r="CRX1" i="2"/>
  <c r="CRX1" i="10" s="1"/>
  <c r="CSU1" i="2"/>
  <c r="CSU1" i="10" s="1"/>
  <c r="CTU1" i="2"/>
  <c r="CTU1" i="10" s="1"/>
  <c r="CUQ1" i="2"/>
  <c r="CUQ1" i="10" s="1"/>
  <c r="IL1" i="2"/>
  <c r="AHY1" i="2"/>
  <c r="AHY1" i="10" s="1"/>
  <c r="BCX1" i="2"/>
  <c r="BCX1" i="10" s="1"/>
  <c r="BOE1" i="2"/>
  <c r="BOE1" i="10" s="1"/>
  <c r="BUN1" i="2"/>
  <c r="BUN1" i="10" s="1"/>
  <c r="CBP1" i="2"/>
  <c r="CBP1" i="10" s="1"/>
  <c r="CID1" i="2"/>
  <c r="CID1" i="10" s="1"/>
  <c r="CKF1" i="2"/>
  <c r="CKF1" i="10" s="1"/>
  <c r="CMU1" i="2"/>
  <c r="CMU1" i="10" s="1"/>
  <c r="CPD1" i="2"/>
  <c r="CPD1" i="10" s="1"/>
  <c r="CRI1" i="2"/>
  <c r="CRI1" i="10" s="1"/>
  <c r="CTV1" i="2"/>
  <c r="CTV1" i="10" s="1"/>
  <c r="CVQ1" i="2"/>
  <c r="CVQ1" i="10" s="1"/>
  <c r="CWV1" i="2"/>
  <c r="CWV1" i="10" s="1"/>
  <c r="CYC1" i="2"/>
  <c r="CYC1" i="10" s="1"/>
  <c r="CZG1" i="2"/>
  <c r="CZG1" i="10" s="1"/>
  <c r="DAJ1" i="2"/>
  <c r="DAJ1" i="10" s="1"/>
  <c r="DBO1" i="2"/>
  <c r="DBO1" i="10" s="1"/>
  <c r="DCQ1" i="2"/>
  <c r="DCQ1" i="10" s="1"/>
  <c r="DDW1" i="2"/>
  <c r="DDW1" i="10" s="1"/>
  <c r="DEZ1" i="2"/>
  <c r="DEZ1" i="10" s="1"/>
  <c r="DGD1" i="2"/>
  <c r="DGD1" i="10" s="1"/>
  <c r="DHK1" i="2"/>
  <c r="DHK1" i="10" s="1"/>
  <c r="DIP1" i="2"/>
  <c r="DIP1" i="10" s="1"/>
  <c r="DJP1" i="2"/>
  <c r="DJP1" i="10" s="1"/>
  <c r="DKT1" i="2"/>
  <c r="DKT1" i="10" s="1"/>
  <c r="DLW1" i="2"/>
  <c r="DLW1" i="10" s="1"/>
  <c r="DMQ1" i="2"/>
  <c r="DMQ1" i="10" s="1"/>
  <c r="DNP1" i="2"/>
  <c r="DNP1" i="10" s="1"/>
  <c r="DOM1" i="2"/>
  <c r="DOM1" i="10" s="1"/>
  <c r="DPG1" i="2"/>
  <c r="DPG1" i="10" s="1"/>
  <c r="DPZ1" i="2"/>
  <c r="DPZ1" i="10" s="1"/>
  <c r="DQU1" i="2"/>
  <c r="DQU1" i="10" s="1"/>
  <c r="DRK1" i="2"/>
  <c r="DRK1" i="10" s="1"/>
  <c r="DSD1" i="2"/>
  <c r="DSD1" i="10" s="1"/>
  <c r="DSY1" i="2"/>
  <c r="DSY1" i="10" s="1"/>
  <c r="DTQ1" i="2"/>
  <c r="DTQ1" i="10" s="1"/>
  <c r="DUD1" i="2"/>
  <c r="DUD1" i="10" s="1"/>
  <c r="DUS1" i="2"/>
  <c r="DUS1" i="10" s="1"/>
  <c r="DVG1" i="2"/>
  <c r="DVG1" i="10" s="1"/>
  <c r="DVV1" i="2"/>
  <c r="DVV1" i="10" s="1"/>
  <c r="DWK1" i="2"/>
  <c r="DWK1" i="10" s="1"/>
  <c r="DWW1" i="2"/>
  <c r="DWW1" i="10" s="1"/>
  <c r="DXL1" i="2"/>
  <c r="DXL1" i="10" s="1"/>
  <c r="DYA1" i="2"/>
  <c r="DYA1" i="10" s="1"/>
  <c r="DYO1" i="2"/>
  <c r="DYO1" i="10" s="1"/>
  <c r="DZB1" i="2"/>
  <c r="DZB1" i="10" s="1"/>
  <c r="DZQ1" i="2"/>
  <c r="DZQ1" i="10" s="1"/>
  <c r="EAE1" i="2"/>
  <c r="EAE1" i="10" s="1"/>
  <c r="EAT1" i="2"/>
  <c r="EAT1" i="10" s="1"/>
  <c r="EBI1" i="2"/>
  <c r="EBI1" i="10" s="1"/>
  <c r="EBU1" i="2"/>
  <c r="EBU1" i="10" s="1"/>
  <c r="ECI1" i="2"/>
  <c r="ECI1" i="10" s="1"/>
  <c r="ECT1" i="2"/>
  <c r="ECT1" i="10" s="1"/>
  <c r="EDF1" i="2"/>
  <c r="EDF1" i="10" s="1"/>
  <c r="EDP1" i="2"/>
  <c r="EDP1" i="10" s="1"/>
  <c r="EDZ1" i="2"/>
  <c r="EDZ1" i="10" s="1"/>
  <c r="EEL1" i="2"/>
  <c r="EEL1" i="10" s="1"/>
  <c r="EEV1" i="2"/>
  <c r="EEV1" i="10" s="1"/>
  <c r="EFF1" i="2"/>
  <c r="EFF1" i="10" s="1"/>
  <c r="EFR1" i="2"/>
  <c r="EFR1" i="10" s="1"/>
  <c r="EGB1" i="2"/>
  <c r="EGB1" i="10" s="1"/>
  <c r="EGL1" i="2"/>
  <c r="EGL1" i="10" s="1"/>
  <c r="EGX1" i="2"/>
  <c r="EGX1" i="10" s="1"/>
  <c r="EHH1" i="2"/>
  <c r="EHH1" i="10" s="1"/>
  <c r="EHR1" i="2"/>
  <c r="EHR1" i="10" s="1"/>
  <c r="EID1" i="2"/>
  <c r="EID1" i="10" s="1"/>
  <c r="EIN1" i="2"/>
  <c r="EIN1" i="10" s="1"/>
  <c r="EIX1" i="2"/>
  <c r="EIX1" i="10" s="1"/>
  <c r="EJJ1" i="2"/>
  <c r="EJJ1" i="10" s="1"/>
  <c r="EJT1" i="2"/>
  <c r="EJT1" i="10" s="1"/>
  <c r="EKD1" i="2"/>
  <c r="EKD1" i="10" s="1"/>
  <c r="EKP1" i="2"/>
  <c r="EKP1" i="10" s="1"/>
  <c r="EKZ1" i="2"/>
  <c r="EKZ1" i="10" s="1"/>
  <c r="ELJ1" i="2"/>
  <c r="ELJ1" i="10" s="1"/>
  <c r="ELV1" i="2"/>
  <c r="ELV1" i="10" s="1"/>
  <c r="EMF1" i="2"/>
  <c r="EMF1" i="10" s="1"/>
  <c r="EMP1" i="2"/>
  <c r="EMP1" i="10" s="1"/>
  <c r="ENB1" i="2"/>
  <c r="ENB1" i="10" s="1"/>
  <c r="ENL1" i="2"/>
  <c r="ENL1" i="10" s="1"/>
  <c r="ENV1" i="2"/>
  <c r="ENV1" i="10" s="1"/>
  <c r="EOH1" i="2"/>
  <c r="EOH1" i="10" s="1"/>
  <c r="EOR1" i="2"/>
  <c r="EOR1" i="10" s="1"/>
  <c r="EPB1" i="2"/>
  <c r="EPB1" i="10" s="1"/>
  <c r="EPN1" i="2"/>
  <c r="EPN1" i="10" s="1"/>
  <c r="EPX1" i="2"/>
  <c r="EPX1" i="10" s="1"/>
  <c r="EQH1" i="2"/>
  <c r="EQH1" i="10" s="1"/>
  <c r="EQT1" i="2"/>
  <c r="EQT1" i="10" s="1"/>
  <c r="ERD1" i="2"/>
  <c r="ERD1" i="10" s="1"/>
  <c r="ERN1" i="2"/>
  <c r="ERN1" i="10" s="1"/>
  <c r="ERZ1" i="2"/>
  <c r="ERZ1" i="10" s="1"/>
  <c r="ESJ1" i="2"/>
  <c r="ESJ1" i="10" s="1"/>
  <c r="EST1" i="2"/>
  <c r="EST1" i="10" s="1"/>
  <c r="ETF1" i="2"/>
  <c r="ETF1" i="10" s="1"/>
  <c r="ETP1" i="2"/>
  <c r="ETP1" i="10" s="1"/>
  <c r="ETZ1" i="2"/>
  <c r="ETZ1" i="10" s="1"/>
  <c r="EUI1" i="2"/>
  <c r="EUI1" i="10" s="1"/>
  <c r="EUQ1" i="2"/>
  <c r="EUQ1" i="10" s="1"/>
  <c r="EUY1" i="2"/>
  <c r="EUY1" i="10" s="1"/>
  <c r="EVG1" i="2"/>
  <c r="EVG1" i="10" s="1"/>
  <c r="EVO1" i="2"/>
  <c r="EVO1" i="10" s="1"/>
  <c r="EVW1" i="2"/>
  <c r="EVW1" i="10" s="1"/>
  <c r="EWE1" i="2"/>
  <c r="EWE1" i="10" s="1"/>
  <c r="EWM1" i="2"/>
  <c r="EWM1" i="10" s="1"/>
  <c r="EWU1" i="2"/>
  <c r="EWU1" i="10" s="1"/>
  <c r="EXC1" i="2"/>
  <c r="EXC1" i="10" s="1"/>
  <c r="EXK1" i="2"/>
  <c r="EXK1" i="10" s="1"/>
  <c r="EXS1" i="2"/>
  <c r="EXS1" i="10" s="1"/>
  <c r="EYA1" i="2"/>
  <c r="EYA1" i="10" s="1"/>
  <c r="EYI1" i="2"/>
  <c r="EYI1" i="10" s="1"/>
  <c r="EYQ1" i="2"/>
  <c r="EYQ1" i="10" s="1"/>
  <c r="EYY1" i="2"/>
  <c r="EYY1" i="10" s="1"/>
  <c r="EZG1" i="2"/>
  <c r="EZG1" i="10" s="1"/>
  <c r="EZO1" i="2"/>
  <c r="EZO1" i="10" s="1"/>
  <c r="EZW1" i="2"/>
  <c r="EZW1" i="10" s="1"/>
  <c r="FAE1" i="2"/>
  <c r="FAE1" i="10" s="1"/>
  <c r="FAM1" i="2"/>
  <c r="FAM1" i="10" s="1"/>
  <c r="FAU1" i="2"/>
  <c r="FAU1" i="10" s="1"/>
  <c r="FBC1" i="2"/>
  <c r="FBC1" i="10" s="1"/>
  <c r="FBK1" i="2"/>
  <c r="FBK1" i="10" s="1"/>
  <c r="FBS1" i="2"/>
  <c r="FBS1" i="10" s="1"/>
  <c r="FCA1" i="2"/>
  <c r="FCA1" i="10" s="1"/>
  <c r="FCI1" i="2"/>
  <c r="FCI1" i="10" s="1"/>
  <c r="FCQ1" i="2"/>
  <c r="FCQ1" i="10" s="1"/>
  <c r="FCY1" i="2"/>
  <c r="FCY1" i="10" s="1"/>
  <c r="FDG1" i="2"/>
  <c r="FDG1" i="10" s="1"/>
  <c r="FDO1" i="2"/>
  <c r="FDO1" i="10" s="1"/>
  <c r="FDW1" i="2"/>
  <c r="FDW1" i="10" s="1"/>
  <c r="FEE1" i="2"/>
  <c r="FEE1" i="10" s="1"/>
  <c r="FEM1" i="2"/>
  <c r="FEM1" i="10" s="1"/>
  <c r="FEU1" i="2"/>
  <c r="FEU1" i="10" s="1"/>
  <c r="FFC1" i="2"/>
  <c r="FFC1" i="10" s="1"/>
  <c r="FFK1" i="2"/>
  <c r="FFK1" i="10" s="1"/>
  <c r="FFS1" i="2"/>
  <c r="FFS1" i="10" s="1"/>
  <c r="FGA1" i="2"/>
  <c r="FGA1" i="10" s="1"/>
  <c r="FGI1" i="2"/>
  <c r="FGI1" i="10" s="1"/>
  <c r="FGQ1" i="2"/>
  <c r="FGQ1" i="10" s="1"/>
  <c r="FGY1" i="2"/>
  <c r="FGY1" i="10" s="1"/>
  <c r="FHG1" i="2"/>
  <c r="FHG1" i="10" s="1"/>
  <c r="FHO1" i="2"/>
  <c r="FHO1" i="10" s="1"/>
  <c r="FHW1" i="2"/>
  <c r="FHW1" i="10" s="1"/>
  <c r="FIE1" i="2"/>
  <c r="FIE1" i="10" s="1"/>
  <c r="FIM1" i="2"/>
  <c r="FIM1" i="10" s="1"/>
  <c r="FIU1" i="2"/>
  <c r="FIU1" i="10" s="1"/>
  <c r="FJC1" i="2"/>
  <c r="FJC1" i="10" s="1"/>
  <c r="FJK1" i="2"/>
  <c r="FJK1" i="10" s="1"/>
  <c r="FJS1" i="2"/>
  <c r="FJS1" i="10" s="1"/>
  <c r="FKA1" i="2"/>
  <c r="FKA1" i="10" s="1"/>
  <c r="FKI1" i="2"/>
  <c r="FKI1" i="10" s="1"/>
  <c r="FKQ1" i="2"/>
  <c r="FKQ1" i="10" s="1"/>
  <c r="FKY1" i="2"/>
  <c r="FKY1" i="10" s="1"/>
  <c r="FLG1" i="2"/>
  <c r="FLG1" i="10" s="1"/>
  <c r="FLO1" i="2"/>
  <c r="FLO1" i="10" s="1"/>
  <c r="FLW1" i="2"/>
  <c r="FLW1" i="10" s="1"/>
  <c r="FME1" i="2"/>
  <c r="FME1" i="10" s="1"/>
  <c r="FMM1" i="2"/>
  <c r="FMM1" i="10" s="1"/>
  <c r="FMU1" i="2"/>
  <c r="FMU1" i="10" s="1"/>
  <c r="FNC1" i="2"/>
  <c r="FNC1" i="10" s="1"/>
  <c r="FNK1" i="2"/>
  <c r="FNK1" i="10" s="1"/>
  <c r="FNS1" i="2"/>
  <c r="FNS1" i="10" s="1"/>
  <c r="FOA1" i="2"/>
  <c r="FOA1" i="10" s="1"/>
  <c r="FOI1" i="2"/>
  <c r="FOI1" i="10" s="1"/>
  <c r="FOQ1" i="2"/>
  <c r="FOQ1" i="10" s="1"/>
  <c r="FOY1" i="2"/>
  <c r="FOY1" i="10" s="1"/>
  <c r="FPG1" i="2"/>
  <c r="FPG1" i="10" s="1"/>
  <c r="FPO1" i="2"/>
  <c r="FPO1" i="10" s="1"/>
  <c r="FPW1" i="2"/>
  <c r="FPW1" i="10" s="1"/>
  <c r="FQE1" i="2"/>
  <c r="FQE1" i="10" s="1"/>
  <c r="FQM1" i="2"/>
  <c r="FQM1" i="10" s="1"/>
  <c r="FQU1" i="2"/>
  <c r="FQU1" i="10" s="1"/>
  <c r="LN1" i="2"/>
  <c r="AMY1" i="2"/>
  <c r="AMY1" i="10" s="1"/>
  <c r="BEN1" i="2"/>
  <c r="BEN1" i="10" s="1"/>
  <c r="BOT1" i="2"/>
  <c r="BOT1" i="10" s="1"/>
  <c r="BWF1" i="2"/>
  <c r="BWF1" i="10" s="1"/>
  <c r="CBX1" i="2"/>
  <c r="CBX1" i="10" s="1"/>
  <c r="CIJ1" i="2"/>
  <c r="CIJ1" i="10" s="1"/>
  <c r="CKV1" i="2"/>
  <c r="CKV1" i="10" s="1"/>
  <c r="CMY1" i="2"/>
  <c r="CMY1" i="10" s="1"/>
  <c r="CPL1" i="2"/>
  <c r="CPL1" i="10" s="1"/>
  <c r="CRW1" i="2"/>
  <c r="CRW1" i="10" s="1"/>
  <c r="CTW1" i="2"/>
  <c r="CTW1" i="10" s="1"/>
  <c r="CVY1" i="2"/>
  <c r="CVY1" i="10" s="1"/>
  <c r="CXD1" i="2"/>
  <c r="CXD1" i="10" s="1"/>
  <c r="CYD1" i="2"/>
  <c r="CYD1" i="10" s="1"/>
  <c r="CZI1" i="2"/>
  <c r="CZI1" i="10" s="1"/>
  <c r="DAO1" i="2"/>
  <c r="DAO1" i="10" s="1"/>
  <c r="DBS1" i="2"/>
  <c r="DBS1" i="10" s="1"/>
  <c r="DCV1" i="2"/>
  <c r="DCV1" i="10" s="1"/>
  <c r="DEE1" i="2"/>
  <c r="DEE1" i="10" s="1"/>
  <c r="DFG1" i="2"/>
  <c r="DFG1" i="10" s="1"/>
  <c r="DGJ1" i="2"/>
  <c r="DGJ1" i="10" s="1"/>
  <c r="DHO1" i="2"/>
  <c r="DHO1" i="10" s="1"/>
  <c r="DIQ1" i="2"/>
  <c r="DIQ1" i="10" s="1"/>
  <c r="DJW1" i="2"/>
  <c r="DJW1" i="10" s="1"/>
  <c r="DKV1" i="2"/>
  <c r="DKV1" i="10" s="1"/>
  <c r="DLX1" i="2"/>
  <c r="DLX1" i="10" s="1"/>
  <c r="DMW1" i="2"/>
  <c r="DMW1" i="10" s="1"/>
  <c r="DNT1" i="2"/>
  <c r="DNT1" i="10" s="1"/>
  <c r="DON1" i="2"/>
  <c r="DON1" i="10" s="1"/>
  <c r="DPI1" i="2"/>
  <c r="DPI1" i="10" s="1"/>
  <c r="DQB1" i="2"/>
  <c r="DQB1" i="10" s="1"/>
  <c r="DQV1" i="2"/>
  <c r="DQV1" i="10" s="1"/>
  <c r="DRO1" i="2"/>
  <c r="DRO1" i="10" s="1"/>
  <c r="DSF1" i="2"/>
  <c r="DSF1" i="10" s="1"/>
  <c r="DSZ1" i="2"/>
  <c r="DSZ1" i="10" s="1"/>
  <c r="DTS1" i="2"/>
  <c r="DTS1" i="10" s="1"/>
  <c r="DUH1" i="2"/>
  <c r="DUH1" i="10" s="1"/>
  <c r="DUT1" i="2"/>
  <c r="DUT1" i="10" s="1"/>
  <c r="DVI1" i="2"/>
  <c r="DVI1" i="10" s="1"/>
  <c r="DVX1" i="2"/>
  <c r="DVX1" i="10" s="1"/>
  <c r="DWL1" i="2"/>
  <c r="DWL1" i="10" s="1"/>
  <c r="DXA1" i="2"/>
  <c r="DXA1" i="10" s="1"/>
  <c r="DXN1" i="2"/>
  <c r="DXN1" i="10" s="1"/>
  <c r="DYB1" i="2"/>
  <c r="DYB1" i="10" s="1"/>
  <c r="DYQ1" i="2"/>
  <c r="DYQ1" i="10" s="1"/>
  <c r="DZF1" i="2"/>
  <c r="DZF1" i="10" s="1"/>
  <c r="DZR1" i="2"/>
  <c r="DZR1" i="10" s="1"/>
  <c r="EAG1" i="2"/>
  <c r="EAG1" i="10" s="1"/>
  <c r="EAV1" i="2"/>
  <c r="EAV1" i="10" s="1"/>
  <c r="EBJ1" i="2"/>
  <c r="EBJ1" i="10" s="1"/>
  <c r="EBY1" i="2"/>
  <c r="EBY1" i="10" s="1"/>
  <c r="ECJ1" i="2"/>
  <c r="ECJ1" i="10" s="1"/>
  <c r="ECW1" i="2"/>
  <c r="ECW1" i="10" s="1"/>
  <c r="EDG1" i="2"/>
  <c r="EDG1" i="10" s="1"/>
  <c r="EDQ1" i="2"/>
  <c r="EDQ1" i="10" s="1"/>
  <c r="EEC1" i="2"/>
  <c r="EEC1" i="10" s="1"/>
  <c r="EEM1" i="2"/>
  <c r="EEM1" i="10" s="1"/>
  <c r="EEW1" i="2"/>
  <c r="EEW1" i="10" s="1"/>
  <c r="EFI1" i="2"/>
  <c r="EFI1" i="10" s="1"/>
  <c r="EFS1" i="2"/>
  <c r="EFS1" i="10" s="1"/>
  <c r="EGC1" i="2"/>
  <c r="EGC1" i="10" s="1"/>
  <c r="EGO1" i="2"/>
  <c r="EGO1" i="10" s="1"/>
  <c r="EGY1" i="2"/>
  <c r="EGY1" i="10" s="1"/>
  <c r="EHI1" i="2"/>
  <c r="EHI1" i="10" s="1"/>
  <c r="EHU1" i="2"/>
  <c r="EHU1" i="10" s="1"/>
  <c r="EIE1" i="2"/>
  <c r="EIE1" i="10" s="1"/>
  <c r="EIO1" i="2"/>
  <c r="EIO1" i="10" s="1"/>
  <c r="EJA1" i="2"/>
  <c r="EJA1" i="10" s="1"/>
  <c r="EJK1" i="2"/>
  <c r="EJK1" i="10" s="1"/>
  <c r="EJU1" i="2"/>
  <c r="EJU1" i="10" s="1"/>
  <c r="EKG1" i="2"/>
  <c r="EKG1" i="10" s="1"/>
  <c r="EKQ1" i="2"/>
  <c r="EKQ1" i="10" s="1"/>
  <c r="ELA1" i="2"/>
  <c r="ELA1" i="10" s="1"/>
  <c r="ELM1" i="2"/>
  <c r="ELM1" i="10" s="1"/>
  <c r="VZ1" i="2"/>
  <c r="VZ1" i="10" s="1"/>
  <c r="APR1" i="2"/>
  <c r="APR1" i="10" s="1"/>
  <c r="BHW1" i="2"/>
  <c r="BHW1" i="10" s="1"/>
  <c r="BQR1" i="2"/>
  <c r="BQR1" i="10" s="1"/>
  <c r="BWZ1" i="2"/>
  <c r="BWZ1" i="10" s="1"/>
  <c r="CEB1" i="2"/>
  <c r="CEB1" i="10" s="1"/>
  <c r="CJC1" i="2"/>
  <c r="CJC1" i="10" s="1"/>
  <c r="CLE1" i="2"/>
  <c r="CLE1" i="10" s="1"/>
  <c r="CNS1" i="2"/>
  <c r="CNS1" i="10" s="1"/>
  <c r="CQC1" i="2"/>
  <c r="CQC1" i="10" s="1"/>
  <c r="CSF1" i="2"/>
  <c r="CSF1" i="10" s="1"/>
  <c r="CUR1" i="2"/>
  <c r="CUR1" i="10" s="1"/>
  <c r="CWG1" i="2"/>
  <c r="CWG1" i="10" s="1"/>
  <c r="CXG1" i="2"/>
  <c r="CXG1" i="10" s="1"/>
  <c r="CYL1" i="2"/>
  <c r="CYL1" i="10" s="1"/>
  <c r="CZS1" i="2"/>
  <c r="CZS1" i="10" s="1"/>
  <c r="DAW1" i="2"/>
  <c r="DAW1" i="10" s="1"/>
  <c r="DCB1" i="2"/>
  <c r="DCB1" i="10" s="1"/>
  <c r="DDG1" i="2"/>
  <c r="DDG1" i="10" s="1"/>
  <c r="DEG1" i="2"/>
  <c r="DEG1" i="10" s="1"/>
  <c r="DFM1" i="2"/>
  <c r="DFM1" i="10" s="1"/>
  <c r="DGR1" i="2"/>
  <c r="DGR1" i="10" s="1"/>
  <c r="DHT1" i="2"/>
  <c r="DHT1" i="10" s="1"/>
  <c r="DJC1" i="2"/>
  <c r="DJC1" i="10" s="1"/>
  <c r="DKF1" i="2"/>
  <c r="DKF1" i="10" s="1"/>
  <c r="DLB1" i="2"/>
  <c r="DLB1" i="10" s="1"/>
  <c r="DMA1" i="2"/>
  <c r="DMA1" i="10" s="1"/>
  <c r="DND1" i="2"/>
  <c r="DND1" i="10" s="1"/>
  <c r="DOB1" i="2"/>
  <c r="DOB1" i="10" s="1"/>
  <c r="DOU1" i="2"/>
  <c r="DOU1" i="10" s="1"/>
  <c r="DPP1" i="2"/>
  <c r="DPP1" i="10" s="1"/>
  <c r="DQF1" i="2"/>
  <c r="DQF1" i="10" s="1"/>
  <c r="DQY1" i="2"/>
  <c r="DQY1" i="10" s="1"/>
  <c r="DRT1" i="2"/>
  <c r="DRT1" i="10" s="1"/>
  <c r="DSL1" i="2"/>
  <c r="DSL1" i="10" s="1"/>
  <c r="DTG1" i="2"/>
  <c r="DTG1" i="10" s="1"/>
  <c r="DTV1" i="2"/>
  <c r="DTV1" i="10" s="1"/>
  <c r="DUJ1" i="2"/>
  <c r="DUJ1" i="10" s="1"/>
  <c r="DUY1" i="2"/>
  <c r="DUY1" i="10" s="1"/>
  <c r="DVN1" i="2"/>
  <c r="DVN1" i="10" s="1"/>
  <c r="DVZ1" i="2"/>
  <c r="DVZ1" i="10" s="1"/>
  <c r="DWO1" i="2"/>
  <c r="DWO1" i="10" s="1"/>
  <c r="DXD1" i="2"/>
  <c r="DXD1" i="10" s="1"/>
  <c r="DXR1" i="2"/>
  <c r="DXR1" i="10" s="1"/>
  <c r="DYG1" i="2"/>
  <c r="DYG1" i="10" s="1"/>
  <c r="DYT1" i="2"/>
  <c r="DYT1" i="10" s="1"/>
  <c r="DZH1" i="2"/>
  <c r="DZH1" i="10" s="1"/>
  <c r="DZW1" i="2"/>
  <c r="DZW1" i="10" s="1"/>
  <c r="EAL1" i="2"/>
  <c r="EAL1" i="10" s="1"/>
  <c r="EAX1" i="2"/>
  <c r="EAX1" i="10" s="1"/>
  <c r="EBM1" i="2"/>
  <c r="EBM1" i="10" s="1"/>
  <c r="ECB1" i="2"/>
  <c r="ECB1" i="10" s="1"/>
  <c r="ECO1" i="2"/>
  <c r="ECO1" i="10" s="1"/>
  <c r="ECY1" i="2"/>
  <c r="ECY1" i="10" s="1"/>
  <c r="EDI1" i="2"/>
  <c r="EDI1" i="10" s="1"/>
  <c r="EDU1" i="2"/>
  <c r="EDU1" i="10" s="1"/>
  <c r="EEE1" i="2"/>
  <c r="EEE1" i="10" s="1"/>
  <c r="EEO1" i="2"/>
  <c r="EEO1" i="10" s="1"/>
  <c r="EFA1" i="2"/>
  <c r="EFA1" i="10" s="1"/>
  <c r="EFK1" i="2"/>
  <c r="EFK1" i="10" s="1"/>
  <c r="EFU1" i="2"/>
  <c r="EFU1" i="10" s="1"/>
  <c r="EGG1" i="2"/>
  <c r="EGG1" i="10" s="1"/>
  <c r="EGQ1" i="2"/>
  <c r="EGQ1" i="10" s="1"/>
  <c r="EHA1" i="2"/>
  <c r="EHA1" i="10" s="1"/>
  <c r="EHM1" i="2"/>
  <c r="EHM1" i="10" s="1"/>
  <c r="EHW1" i="2"/>
  <c r="EHW1" i="10" s="1"/>
  <c r="EIG1" i="2"/>
  <c r="EIG1" i="10" s="1"/>
  <c r="EIS1" i="2"/>
  <c r="EIS1" i="10" s="1"/>
  <c r="EJC1" i="2"/>
  <c r="EJC1" i="10" s="1"/>
  <c r="EJM1" i="2"/>
  <c r="EJM1" i="10" s="1"/>
  <c r="EJY1" i="2"/>
  <c r="EJY1" i="10" s="1"/>
  <c r="EKI1" i="2"/>
  <c r="EKI1" i="10" s="1"/>
  <c r="EKS1" i="2"/>
  <c r="EKS1" i="10" s="1"/>
  <c r="ELE1" i="2"/>
  <c r="ELE1" i="10" s="1"/>
  <c r="ELO1" i="2"/>
  <c r="ELO1" i="10" s="1"/>
  <c r="ELY1" i="2"/>
  <c r="ELY1" i="10" s="1"/>
  <c r="EMK1" i="2"/>
  <c r="EMK1" i="10" s="1"/>
  <c r="EMU1" i="2"/>
  <c r="EMU1" i="10" s="1"/>
  <c r="ENE1" i="2"/>
  <c r="ENE1" i="10" s="1"/>
  <c r="ENQ1" i="2"/>
  <c r="ENQ1" i="10" s="1"/>
  <c r="EOA1" i="2"/>
  <c r="EOA1" i="10" s="1"/>
  <c r="EOK1" i="2"/>
  <c r="EOK1" i="10" s="1"/>
  <c r="EOW1" i="2"/>
  <c r="EOW1" i="10" s="1"/>
  <c r="EPG1" i="2"/>
  <c r="EPG1" i="10" s="1"/>
  <c r="EPQ1" i="2"/>
  <c r="EPQ1" i="10" s="1"/>
  <c r="EQC1" i="2"/>
  <c r="EQC1" i="10" s="1"/>
  <c r="EQM1" i="2"/>
  <c r="EQM1" i="10" s="1"/>
  <c r="EQW1" i="2"/>
  <c r="EQW1" i="10" s="1"/>
  <c r="ERI1" i="2"/>
  <c r="ERI1" i="10" s="1"/>
  <c r="ERS1" i="2"/>
  <c r="ERS1" i="10" s="1"/>
  <c r="ESC1" i="2"/>
  <c r="ESC1" i="10" s="1"/>
  <c r="ESO1" i="2"/>
  <c r="ESO1" i="10" s="1"/>
  <c r="ESY1" i="2"/>
  <c r="ESY1" i="10" s="1"/>
  <c r="ETI1" i="2"/>
  <c r="ETI1" i="10" s="1"/>
  <c r="ETU1" i="2"/>
  <c r="ETU1" i="10" s="1"/>
  <c r="EUD1" i="2"/>
  <c r="EUD1" i="10" s="1"/>
  <c r="EUL1" i="2"/>
  <c r="EUL1" i="10" s="1"/>
  <c r="EUT1" i="2"/>
  <c r="EUT1" i="10" s="1"/>
  <c r="EVB1" i="2"/>
  <c r="EVB1" i="10" s="1"/>
  <c r="EVJ1" i="2"/>
  <c r="EVJ1" i="10" s="1"/>
  <c r="EVR1" i="2"/>
  <c r="EVR1" i="10" s="1"/>
  <c r="EVZ1" i="2"/>
  <c r="EVZ1" i="10" s="1"/>
  <c r="EWH1" i="2"/>
  <c r="EWH1" i="10" s="1"/>
  <c r="EWP1" i="2"/>
  <c r="EWP1" i="10" s="1"/>
  <c r="EWX1" i="2"/>
  <c r="EWX1" i="10" s="1"/>
  <c r="EXF1" i="2"/>
  <c r="EXF1" i="10" s="1"/>
  <c r="EXN1" i="2"/>
  <c r="EXN1" i="10" s="1"/>
  <c r="EXV1" i="2"/>
  <c r="EXV1" i="10" s="1"/>
  <c r="EYD1" i="2"/>
  <c r="EYD1" i="10" s="1"/>
  <c r="EYL1" i="2"/>
  <c r="EYL1" i="10" s="1"/>
  <c r="EYT1" i="2"/>
  <c r="EYT1" i="10" s="1"/>
  <c r="EZB1" i="2"/>
  <c r="EZB1" i="10" s="1"/>
  <c r="EZJ1" i="2"/>
  <c r="EZJ1" i="10" s="1"/>
  <c r="EZR1" i="2"/>
  <c r="EZR1" i="10" s="1"/>
  <c r="EZZ1" i="2"/>
  <c r="EZZ1" i="10" s="1"/>
  <c r="FAH1" i="2"/>
  <c r="FAH1" i="10" s="1"/>
  <c r="FAP1" i="2"/>
  <c r="FAP1" i="10" s="1"/>
  <c r="FAX1" i="2"/>
  <c r="FAX1" i="10" s="1"/>
  <c r="FBF1" i="2"/>
  <c r="FBF1" i="10" s="1"/>
  <c r="FBN1" i="2"/>
  <c r="FBN1" i="10" s="1"/>
  <c r="FBV1" i="2"/>
  <c r="FBV1" i="10" s="1"/>
  <c r="FCD1" i="2"/>
  <c r="FCD1" i="10" s="1"/>
  <c r="FCL1" i="2"/>
  <c r="FCL1" i="10" s="1"/>
  <c r="FCT1" i="2"/>
  <c r="FCT1" i="10" s="1"/>
  <c r="FDB1" i="2"/>
  <c r="FDB1" i="10" s="1"/>
  <c r="FDJ1" i="2"/>
  <c r="FDJ1" i="10" s="1"/>
  <c r="FDR1" i="2"/>
  <c r="FDR1" i="10" s="1"/>
  <c r="FDZ1" i="2"/>
  <c r="FDZ1" i="10" s="1"/>
  <c r="FEH1" i="2"/>
  <c r="FEH1" i="10" s="1"/>
  <c r="FEP1" i="2"/>
  <c r="FEP1" i="10" s="1"/>
  <c r="FEX1" i="2"/>
  <c r="FEX1" i="10" s="1"/>
  <c r="FFF1" i="2"/>
  <c r="FFF1" i="10" s="1"/>
  <c r="FFN1" i="2"/>
  <c r="FFN1" i="10" s="1"/>
  <c r="FFV1" i="2"/>
  <c r="FFV1" i="10" s="1"/>
  <c r="FGD1" i="2"/>
  <c r="FGD1" i="10" s="1"/>
  <c r="FGL1" i="2"/>
  <c r="FGL1" i="10" s="1"/>
  <c r="FGT1" i="2"/>
  <c r="FGT1" i="10" s="1"/>
  <c r="FHB1" i="2"/>
  <c r="FHB1" i="10" s="1"/>
  <c r="FHJ1" i="2"/>
  <c r="FHJ1" i="10" s="1"/>
  <c r="FHR1" i="2"/>
  <c r="FHR1" i="10" s="1"/>
  <c r="FHZ1" i="2"/>
  <c r="FHZ1" i="10" s="1"/>
  <c r="FIH1" i="2"/>
  <c r="FIH1" i="10" s="1"/>
  <c r="FIP1" i="2"/>
  <c r="FIP1" i="10" s="1"/>
  <c r="FIX1" i="2"/>
  <c r="FIX1" i="10" s="1"/>
  <c r="FJF1" i="2"/>
  <c r="FJF1" i="10" s="1"/>
  <c r="FJN1" i="2"/>
  <c r="FJN1" i="10" s="1"/>
  <c r="FJV1" i="2"/>
  <c r="FJV1" i="10" s="1"/>
  <c r="FKD1" i="2"/>
  <c r="FKD1" i="10" s="1"/>
  <c r="FKL1" i="2"/>
  <c r="FKL1" i="10" s="1"/>
  <c r="FKT1" i="2"/>
  <c r="FKT1" i="10" s="1"/>
  <c r="FLB1" i="2"/>
  <c r="FLB1" i="10" s="1"/>
  <c r="FLJ1" i="2"/>
  <c r="FLJ1" i="10" s="1"/>
  <c r="FLR1" i="2"/>
  <c r="FLR1" i="10" s="1"/>
  <c r="FLZ1" i="2"/>
  <c r="FLZ1" i="10" s="1"/>
  <c r="FMH1" i="2"/>
  <c r="FMH1" i="10" s="1"/>
  <c r="FMP1" i="2"/>
  <c r="FMP1" i="10" s="1"/>
  <c r="FMX1" i="2"/>
  <c r="FMX1" i="10" s="1"/>
  <c r="FNF1" i="2"/>
  <c r="FNF1" i="10" s="1"/>
  <c r="FNN1" i="2"/>
  <c r="FNN1" i="10" s="1"/>
  <c r="FNV1" i="2"/>
  <c r="FNV1" i="10" s="1"/>
  <c r="FOD1" i="2"/>
  <c r="FOD1" i="10" s="1"/>
  <c r="FOL1" i="2"/>
  <c r="FOL1" i="10" s="1"/>
  <c r="FOT1" i="2"/>
  <c r="FOT1" i="10" s="1"/>
  <c r="FPB1" i="2"/>
  <c r="FPB1" i="10" s="1"/>
  <c r="FPJ1" i="2"/>
  <c r="FPJ1" i="10" s="1"/>
  <c r="FPR1" i="2"/>
  <c r="FPR1" i="10" s="1"/>
  <c r="FPZ1" i="2"/>
  <c r="FPZ1" i="10" s="1"/>
  <c r="FQH1" i="2"/>
  <c r="FQH1" i="10" s="1"/>
  <c r="FQP1" i="2"/>
  <c r="FQP1" i="10" s="1"/>
  <c r="FQX1" i="2"/>
  <c r="FQX1" i="10" s="1"/>
  <c r="OP1" i="2"/>
  <c r="OP1" i="10" s="1"/>
  <c r="AWU1" i="2"/>
  <c r="AWU1" i="10" s="1"/>
  <c r="BRH1" i="2"/>
  <c r="BRH1" i="10" s="1"/>
  <c r="CBB1" i="2"/>
  <c r="CBB1" i="10" s="1"/>
  <c r="CJJ1" i="2"/>
  <c r="CJJ1" i="10" s="1"/>
  <c r="CNK1" i="2"/>
  <c r="CNK1" i="10" s="1"/>
  <c r="CRA1" i="2"/>
  <c r="CRA1" i="10" s="1"/>
  <c r="CUU1" i="2"/>
  <c r="CUU1" i="10" s="1"/>
  <c r="CWU1" i="2"/>
  <c r="CWU1" i="10" s="1"/>
  <c r="CYU1" i="2"/>
  <c r="CYU1" i="10" s="1"/>
  <c r="DAP1" i="2"/>
  <c r="DAP1" i="10" s="1"/>
  <c r="DCM1" i="2"/>
  <c r="DCM1" i="10" s="1"/>
  <c r="DEM1" i="2"/>
  <c r="DEM1" i="10" s="1"/>
  <c r="DGC1" i="2"/>
  <c r="DGC1" i="10" s="1"/>
  <c r="DIE1" i="2"/>
  <c r="DIE1" i="10" s="1"/>
  <c r="DJX1" i="2"/>
  <c r="DJX1" i="10" s="1"/>
  <c r="DLL1" i="2"/>
  <c r="DLL1" i="10" s="1"/>
  <c r="DNE1" i="2"/>
  <c r="DNE1" i="10" s="1"/>
  <c r="DOL1" i="2"/>
  <c r="DOL1" i="10" s="1"/>
  <c r="DPR1" i="2"/>
  <c r="DPR1" i="10" s="1"/>
  <c r="DQW1" i="2"/>
  <c r="DQW1" i="10" s="1"/>
  <c r="DSA1" i="2"/>
  <c r="DSA1" i="10" s="1"/>
  <c r="DTH1" i="2"/>
  <c r="DTH1" i="10" s="1"/>
  <c r="DUC1" i="2"/>
  <c r="DUC1" i="10" s="1"/>
  <c r="DVB1" i="2"/>
  <c r="DVB1" i="10" s="1"/>
  <c r="DVY1" i="2"/>
  <c r="DVY1" i="10" s="1"/>
  <c r="DWU1" i="2"/>
  <c r="DWU1" i="10" s="1"/>
  <c r="DXS1" i="2"/>
  <c r="DXS1" i="10" s="1"/>
  <c r="DYL1" i="2"/>
  <c r="DYL1" i="10" s="1"/>
  <c r="DZM1" i="2"/>
  <c r="DZM1" i="10" s="1"/>
  <c r="EAH1" i="2"/>
  <c r="EAH1" i="10" s="1"/>
  <c r="EBD1" i="2"/>
  <c r="EBD1" i="10" s="1"/>
  <c r="ECC1" i="2"/>
  <c r="ECC1" i="10" s="1"/>
  <c r="ECS1" i="2"/>
  <c r="ECS1" i="10" s="1"/>
  <c r="EDM1" i="2"/>
  <c r="EDM1" i="10" s="1"/>
  <c r="EED1" i="2"/>
  <c r="EED1" i="10" s="1"/>
  <c r="EET1" i="2"/>
  <c r="EET1" i="10" s="1"/>
  <c r="EFL1" i="2"/>
  <c r="EFL1" i="10" s="1"/>
  <c r="EGA1" i="2"/>
  <c r="EGA1" i="10" s="1"/>
  <c r="EGS1" i="2"/>
  <c r="EGS1" i="10" s="1"/>
  <c r="EHJ1" i="2"/>
  <c r="EHJ1" i="10" s="1"/>
  <c r="EHZ1" i="2"/>
  <c r="EHZ1" i="10" s="1"/>
  <c r="EIT1" i="2"/>
  <c r="EIT1" i="10" s="1"/>
  <c r="EJI1" i="2"/>
  <c r="EJI1" i="10" s="1"/>
  <c r="EKA1" i="2"/>
  <c r="EKA1" i="10" s="1"/>
  <c r="EKR1" i="2"/>
  <c r="EKR1" i="10" s="1"/>
  <c r="ELH1" i="2"/>
  <c r="ELH1" i="10" s="1"/>
  <c r="ELX1" i="2"/>
  <c r="ELX1" i="10" s="1"/>
  <c r="EMM1" i="2"/>
  <c r="EMM1" i="10" s="1"/>
  <c r="ENA1" i="2"/>
  <c r="ENA1" i="10" s="1"/>
  <c r="ENN1" i="2"/>
  <c r="ENN1" i="10" s="1"/>
  <c r="EOC1" i="2"/>
  <c r="EOC1" i="10" s="1"/>
  <c r="EOQ1" i="2"/>
  <c r="EOQ1" i="10" s="1"/>
  <c r="EPF1" i="2"/>
  <c r="EPF1" i="10" s="1"/>
  <c r="EPU1" i="2"/>
  <c r="EPU1" i="10" s="1"/>
  <c r="EQG1" i="2"/>
  <c r="EQG1" i="10" s="1"/>
  <c r="EQV1" i="2"/>
  <c r="EQV1" i="10" s="1"/>
  <c r="ERK1" i="2"/>
  <c r="ERK1" i="10" s="1"/>
  <c r="ERY1" i="2"/>
  <c r="ERY1" i="10" s="1"/>
  <c r="ESL1" i="2"/>
  <c r="ESL1" i="10" s="1"/>
  <c r="ETA1" i="2"/>
  <c r="ETA1" i="10" s="1"/>
  <c r="ETO1" i="2"/>
  <c r="ETO1" i="10" s="1"/>
  <c r="EUC1" i="2"/>
  <c r="EUC1" i="10" s="1"/>
  <c r="EUN1" i="2"/>
  <c r="EUN1" i="10" s="1"/>
  <c r="EUX1" i="2"/>
  <c r="EUX1" i="10" s="1"/>
  <c r="EVI1" i="2"/>
  <c r="EVI1" i="10" s="1"/>
  <c r="EVT1" i="2"/>
  <c r="EVT1" i="10" s="1"/>
  <c r="EWD1" i="2"/>
  <c r="EWD1" i="10" s="1"/>
  <c r="EWO1" i="2"/>
  <c r="EWO1" i="10" s="1"/>
  <c r="EWZ1" i="2"/>
  <c r="EWZ1" i="10" s="1"/>
  <c r="EXJ1" i="2"/>
  <c r="EXJ1" i="10" s="1"/>
  <c r="EXU1" i="2"/>
  <c r="EXU1" i="10" s="1"/>
  <c r="EYF1" i="2"/>
  <c r="EYF1" i="10" s="1"/>
  <c r="EYP1" i="2"/>
  <c r="EYP1" i="10" s="1"/>
  <c r="EZA1" i="2"/>
  <c r="EZA1" i="10" s="1"/>
  <c r="EZL1" i="2"/>
  <c r="EZL1" i="10" s="1"/>
  <c r="EZV1" i="2"/>
  <c r="EZV1" i="10" s="1"/>
  <c r="FAG1" i="2"/>
  <c r="FAG1" i="10" s="1"/>
  <c r="FAR1" i="2"/>
  <c r="FAR1" i="10" s="1"/>
  <c r="FBB1" i="2"/>
  <c r="FBB1" i="10" s="1"/>
  <c r="FBM1" i="2"/>
  <c r="FBM1" i="10" s="1"/>
  <c r="FBX1" i="2"/>
  <c r="FBX1" i="10" s="1"/>
  <c r="FCH1" i="2"/>
  <c r="FCH1" i="10" s="1"/>
  <c r="FCS1" i="2"/>
  <c r="FCS1" i="10" s="1"/>
  <c r="FDD1" i="2"/>
  <c r="FDD1" i="10" s="1"/>
  <c r="FDN1" i="2"/>
  <c r="FDN1" i="10" s="1"/>
  <c r="FDY1" i="2"/>
  <c r="FDY1" i="10" s="1"/>
  <c r="FEJ1" i="2"/>
  <c r="FEJ1" i="10" s="1"/>
  <c r="FET1" i="2"/>
  <c r="FET1" i="10" s="1"/>
  <c r="FFE1" i="2"/>
  <c r="FFE1" i="10" s="1"/>
  <c r="FFP1" i="2"/>
  <c r="FFP1" i="10" s="1"/>
  <c r="FFZ1" i="2"/>
  <c r="FFZ1" i="10" s="1"/>
  <c r="FGK1" i="2"/>
  <c r="FGK1" i="10" s="1"/>
  <c r="FGV1" i="2"/>
  <c r="FGV1" i="10" s="1"/>
  <c r="FHF1" i="2"/>
  <c r="FHF1" i="10" s="1"/>
  <c r="FHQ1" i="2"/>
  <c r="FHQ1" i="10" s="1"/>
  <c r="FIB1" i="2"/>
  <c r="FIB1" i="10" s="1"/>
  <c r="FIL1" i="2"/>
  <c r="FIL1" i="10" s="1"/>
  <c r="FIW1" i="2"/>
  <c r="FIW1" i="10" s="1"/>
  <c r="FJH1" i="2"/>
  <c r="FJH1" i="10" s="1"/>
  <c r="FJR1" i="2"/>
  <c r="FJR1" i="10" s="1"/>
  <c r="FKC1" i="2"/>
  <c r="FKC1" i="10" s="1"/>
  <c r="FKN1" i="2"/>
  <c r="FKN1" i="10" s="1"/>
  <c r="FKX1" i="2"/>
  <c r="FKX1" i="10" s="1"/>
  <c r="FLI1" i="2"/>
  <c r="FLI1" i="10" s="1"/>
  <c r="FLT1" i="2"/>
  <c r="FLT1" i="10" s="1"/>
  <c r="FMD1" i="2"/>
  <c r="FMD1" i="10" s="1"/>
  <c r="FMO1" i="2"/>
  <c r="FMO1" i="10" s="1"/>
  <c r="FMZ1" i="2"/>
  <c r="FMZ1" i="10" s="1"/>
  <c r="FNJ1" i="2"/>
  <c r="FNJ1" i="10" s="1"/>
  <c r="FNU1" i="2"/>
  <c r="FNU1" i="10" s="1"/>
  <c r="FOF1" i="2"/>
  <c r="FOF1" i="10" s="1"/>
  <c r="FOP1" i="2"/>
  <c r="FOP1" i="10" s="1"/>
  <c r="FPA1" i="2"/>
  <c r="FPA1" i="10" s="1"/>
  <c r="FPL1" i="2"/>
  <c r="FPL1" i="10" s="1"/>
  <c r="FPV1" i="2"/>
  <c r="FPV1" i="10" s="1"/>
  <c r="FQG1" i="2"/>
  <c r="FQG1" i="10" s="1"/>
  <c r="FQR1" i="2"/>
  <c r="FQR1" i="10" s="1"/>
  <c r="FRB1" i="2"/>
  <c r="FRB1" i="10" s="1"/>
  <c r="FRJ1" i="2"/>
  <c r="FRJ1" i="10" s="1"/>
  <c r="FRR1" i="2"/>
  <c r="FRR1" i="10" s="1"/>
  <c r="FRZ1" i="2"/>
  <c r="FRZ1" i="10" s="1"/>
  <c r="FSH1" i="2"/>
  <c r="FSH1" i="10" s="1"/>
  <c r="FSP1" i="2"/>
  <c r="FSP1" i="10" s="1"/>
  <c r="FSX1" i="2"/>
  <c r="FSX1" i="10" s="1"/>
  <c r="FTF1" i="2"/>
  <c r="FTF1" i="10" s="1"/>
  <c r="FTN1" i="2"/>
  <c r="FTN1" i="10" s="1"/>
  <c r="FTV1" i="2"/>
  <c r="FTV1" i="10" s="1"/>
  <c r="FUD1" i="2"/>
  <c r="FUD1" i="10" s="1"/>
  <c r="FUL1" i="2"/>
  <c r="FUL1" i="10" s="1"/>
  <c r="FUT1" i="2"/>
  <c r="FUT1" i="10" s="1"/>
  <c r="FVB1" i="2"/>
  <c r="FVB1" i="10" s="1"/>
  <c r="FVJ1" i="2"/>
  <c r="FVJ1" i="10" s="1"/>
  <c r="FVR1" i="2"/>
  <c r="FVR1" i="10" s="1"/>
  <c r="FVZ1" i="2"/>
  <c r="FVZ1" i="10" s="1"/>
  <c r="FWH1" i="2"/>
  <c r="FWH1" i="10" s="1"/>
  <c r="FWP1" i="2"/>
  <c r="FWP1" i="10" s="1"/>
  <c r="FWX1" i="2"/>
  <c r="FWX1" i="10" s="1"/>
  <c r="FXF1" i="2"/>
  <c r="FXF1" i="10" s="1"/>
  <c r="FXN1" i="2"/>
  <c r="FXN1" i="10" s="1"/>
  <c r="FXV1" i="2"/>
  <c r="FXV1" i="10" s="1"/>
  <c r="FYD1" i="2"/>
  <c r="FYD1" i="10" s="1"/>
  <c r="FYL1" i="2"/>
  <c r="FYL1" i="10" s="1"/>
  <c r="FYT1" i="2"/>
  <c r="FYT1" i="10" s="1"/>
  <c r="FZB1" i="2"/>
  <c r="FZB1" i="10" s="1"/>
  <c r="FZJ1" i="2"/>
  <c r="FZJ1" i="10" s="1"/>
  <c r="FZR1" i="2"/>
  <c r="FZR1" i="10" s="1"/>
  <c r="FZZ1" i="2"/>
  <c r="FZZ1" i="10" s="1"/>
  <c r="GAH1" i="2"/>
  <c r="GAH1" i="10" s="1"/>
  <c r="GAP1" i="2"/>
  <c r="GAP1" i="10" s="1"/>
  <c r="GAX1" i="2"/>
  <c r="GAX1" i="10" s="1"/>
  <c r="GBF1" i="2"/>
  <c r="GBF1" i="10" s="1"/>
  <c r="GBN1" i="2"/>
  <c r="GBN1" i="10" s="1"/>
  <c r="GBV1" i="2"/>
  <c r="GBV1" i="10" s="1"/>
  <c r="GCD1" i="2"/>
  <c r="GCD1" i="10" s="1"/>
  <c r="GCL1" i="2"/>
  <c r="GCL1" i="10" s="1"/>
  <c r="GCT1" i="2"/>
  <c r="GCT1" i="10" s="1"/>
  <c r="GDB1" i="2"/>
  <c r="GDB1" i="10" s="1"/>
  <c r="GDJ1" i="2"/>
  <c r="GDJ1" i="10" s="1"/>
  <c r="GDR1" i="2"/>
  <c r="GDR1" i="10" s="1"/>
  <c r="GDZ1" i="2"/>
  <c r="GDZ1" i="10" s="1"/>
  <c r="GEH1" i="2"/>
  <c r="GEH1" i="10" s="1"/>
  <c r="GEP1" i="2"/>
  <c r="GEP1" i="10" s="1"/>
  <c r="GEX1" i="2"/>
  <c r="GEX1" i="10" s="1"/>
  <c r="GFF1" i="2"/>
  <c r="GFF1" i="10" s="1"/>
  <c r="GFN1" i="2"/>
  <c r="GFN1" i="10" s="1"/>
  <c r="GFV1" i="2"/>
  <c r="GFV1" i="10" s="1"/>
  <c r="GGD1" i="2"/>
  <c r="GGD1" i="10" s="1"/>
  <c r="GGL1" i="2"/>
  <c r="GGL1" i="10" s="1"/>
  <c r="GGT1" i="2"/>
  <c r="GGT1" i="10" s="1"/>
  <c r="GHB1" i="2"/>
  <c r="GHB1" i="10" s="1"/>
  <c r="XT1" i="2"/>
  <c r="XT1" i="10" s="1"/>
  <c r="BBH1" i="2"/>
  <c r="BBH1" i="10" s="1"/>
  <c r="BRS1" i="2"/>
  <c r="BRS1" i="10" s="1"/>
  <c r="CDF1" i="2"/>
  <c r="CDF1" i="10" s="1"/>
  <c r="CJZ1" i="2"/>
  <c r="CJZ1" i="10" s="1"/>
  <c r="CNT1" i="2"/>
  <c r="CNT1" i="10" s="1"/>
  <c r="CRC1" i="2"/>
  <c r="CRC1" i="10" s="1"/>
  <c r="CVK1" i="2"/>
  <c r="CVK1" i="10" s="1"/>
  <c r="CXE1" i="2"/>
  <c r="CXE1" i="10" s="1"/>
  <c r="CYY1" i="2"/>
  <c r="CYY1" i="10" s="1"/>
  <c r="DAX1" i="2"/>
  <c r="DAX1" i="10" s="1"/>
  <c r="DCN1" i="2"/>
  <c r="DCN1" i="10" s="1"/>
  <c r="DEQ1" i="2"/>
  <c r="DEQ1" i="10" s="1"/>
  <c r="DGM1" i="2"/>
  <c r="DGM1" i="10" s="1"/>
  <c r="DIG1" i="2"/>
  <c r="DIG1" i="10" s="1"/>
  <c r="DKI1" i="2"/>
  <c r="DKI1" i="10" s="1"/>
  <c r="DLP1" i="2"/>
  <c r="DLP1" i="10" s="1"/>
  <c r="DNF1" i="2"/>
  <c r="DNF1" i="10" s="1"/>
  <c r="DOS1" i="2"/>
  <c r="DOS1" i="10" s="1"/>
  <c r="DPS1" i="2"/>
  <c r="DPS1" i="10" s="1"/>
  <c r="DQZ1" i="2"/>
  <c r="DQZ1" i="10" s="1"/>
  <c r="DSC1" i="2"/>
  <c r="DSC1" i="10" s="1"/>
  <c r="DTJ1" i="2"/>
  <c r="DTJ1" i="10" s="1"/>
  <c r="DUI1" i="2"/>
  <c r="DUI1" i="10" s="1"/>
  <c r="DVE1" i="2"/>
  <c r="DVE1" i="10" s="1"/>
  <c r="DWC1" i="2"/>
  <c r="DWC1" i="10" s="1"/>
  <c r="DWV1" i="2"/>
  <c r="DWV1" i="10" s="1"/>
  <c r="DXU1" i="2"/>
  <c r="DXU1" i="10" s="1"/>
  <c r="DYR1" i="2"/>
  <c r="DYR1" i="10" s="1"/>
  <c r="DZN1" i="2"/>
  <c r="DZN1" i="10" s="1"/>
  <c r="EAM1" i="2"/>
  <c r="EAM1" i="10" s="1"/>
  <c r="EBF1" i="2"/>
  <c r="EBF1" i="10" s="1"/>
  <c r="ECD1" i="2"/>
  <c r="ECD1" i="10" s="1"/>
  <c r="ECX1" i="2"/>
  <c r="ECX1" i="10" s="1"/>
  <c r="EDN1" i="2"/>
  <c r="EDN1" i="10" s="1"/>
  <c r="EEF1" i="2"/>
  <c r="EEF1" i="10" s="1"/>
  <c r="EEU1" i="2"/>
  <c r="EEU1" i="10" s="1"/>
  <c r="EFM1" i="2"/>
  <c r="EFM1" i="10" s="1"/>
  <c r="EGD1" i="2"/>
  <c r="EGD1" i="10" s="1"/>
  <c r="EGT1" i="2"/>
  <c r="EGT1" i="10" s="1"/>
  <c r="EHN1" i="2"/>
  <c r="EHN1" i="10" s="1"/>
  <c r="EIC1" i="2"/>
  <c r="EIC1" i="10" s="1"/>
  <c r="EIU1" i="2"/>
  <c r="EIU1" i="10" s="1"/>
  <c r="EJL1" i="2"/>
  <c r="EJL1" i="10" s="1"/>
  <c r="EKB1" i="2"/>
  <c r="EKB1" i="10" s="1"/>
  <c r="EKT1" i="2"/>
  <c r="EKT1" i="10" s="1"/>
  <c r="ELI1" i="2"/>
  <c r="ELI1" i="10" s="1"/>
  <c r="ELZ1" i="2"/>
  <c r="ELZ1" i="10" s="1"/>
  <c r="EMN1" i="2"/>
  <c r="EMN1" i="10" s="1"/>
  <c r="ENC1" i="2"/>
  <c r="ENC1" i="10" s="1"/>
  <c r="ENR1" i="2"/>
  <c r="ENR1" i="10" s="1"/>
  <c r="EOD1" i="2"/>
  <c r="EOD1" i="10" s="1"/>
  <c r="EOS1" i="2"/>
  <c r="EOS1" i="10" s="1"/>
  <c r="EPH1" i="2"/>
  <c r="EPH1" i="10" s="1"/>
  <c r="EPV1" i="2"/>
  <c r="EPV1" i="10" s="1"/>
  <c r="EQK1" i="2"/>
  <c r="EQK1" i="10" s="1"/>
  <c r="EQX1" i="2"/>
  <c r="EQX1" i="10" s="1"/>
  <c r="ERL1" i="2"/>
  <c r="ERL1" i="10" s="1"/>
  <c r="ESA1" i="2"/>
  <c r="ESA1" i="10" s="1"/>
  <c r="ESP1" i="2"/>
  <c r="ESP1" i="10" s="1"/>
  <c r="ETB1" i="2"/>
  <c r="ETB1" i="10" s="1"/>
  <c r="ETQ1" i="2"/>
  <c r="ETQ1" i="10" s="1"/>
  <c r="EUE1" i="2"/>
  <c r="EUE1" i="10" s="1"/>
  <c r="EUO1" i="2"/>
  <c r="EUO1" i="10" s="1"/>
  <c r="EUZ1" i="2"/>
  <c r="EUZ1" i="10" s="1"/>
  <c r="EVK1" i="2"/>
  <c r="EVK1" i="10" s="1"/>
  <c r="EVU1" i="2"/>
  <c r="EVU1" i="10" s="1"/>
  <c r="EWF1" i="2"/>
  <c r="EWF1" i="10" s="1"/>
  <c r="EWQ1" i="2"/>
  <c r="EWQ1" i="10" s="1"/>
  <c r="EXA1" i="2"/>
  <c r="EXA1" i="10" s="1"/>
  <c r="AEQ1" i="2"/>
  <c r="AEQ1" i="10" s="1"/>
  <c r="BIP1" i="2"/>
  <c r="BIP1" i="10" s="1"/>
  <c r="BTY1" i="2"/>
  <c r="BTY1" i="10" s="1"/>
  <c r="CFR1" i="2"/>
  <c r="CFR1" i="10" s="1"/>
  <c r="CKZ1" i="2"/>
  <c r="CKZ1" i="10" s="1"/>
  <c r="COO1" i="2"/>
  <c r="COO1" i="10" s="1"/>
  <c r="CSR1" i="2"/>
  <c r="CSR1" i="10" s="1"/>
  <c r="CVO1" i="2"/>
  <c r="CVO1" i="10" s="1"/>
  <c r="CXP1" i="2"/>
  <c r="CXP1" i="10" s="1"/>
  <c r="CZO1" i="2"/>
  <c r="CZO1" i="10" s="1"/>
  <c r="DBF1" i="2"/>
  <c r="DBF1" i="10" s="1"/>
  <c r="DDI1" i="2"/>
  <c r="DDI1" i="10" s="1"/>
  <c r="DEY1" i="2"/>
  <c r="DEY1" i="10" s="1"/>
  <c r="DGZ1" i="2"/>
  <c r="DGZ1" i="10" s="1"/>
  <c r="DIU1" i="2"/>
  <c r="DIU1" i="10" s="1"/>
  <c r="DKK1" i="2"/>
  <c r="DKK1" i="10" s="1"/>
  <c r="DMB1" i="2"/>
  <c r="DMB1" i="10" s="1"/>
  <c r="DNO1" i="2"/>
  <c r="DNO1" i="10" s="1"/>
  <c r="DOZ1" i="2"/>
  <c r="DOZ1" i="10" s="1"/>
  <c r="DQE1" i="2"/>
  <c r="DQE1" i="10" s="1"/>
  <c r="DRG1" i="2"/>
  <c r="DRG1" i="10" s="1"/>
  <c r="DSM1" i="2"/>
  <c r="DSM1" i="10" s="1"/>
  <c r="DTL1" i="2"/>
  <c r="DTL1" i="10" s="1"/>
  <c r="DUO1" i="2"/>
  <c r="DUO1" i="10" s="1"/>
  <c r="DVJ1" i="2"/>
  <c r="DVJ1" i="10" s="1"/>
  <c r="DWF1" i="2"/>
  <c r="DWF1" i="10" s="1"/>
  <c r="DXE1" i="2"/>
  <c r="DXE1" i="10" s="1"/>
  <c r="DXZ1" i="2"/>
  <c r="DXZ1" i="10" s="1"/>
  <c r="DYX1" i="2"/>
  <c r="DYX1" i="10" s="1"/>
  <c r="DZU1" i="2"/>
  <c r="DZU1" i="10" s="1"/>
  <c r="EAO1" i="2"/>
  <c r="EAO1" i="10" s="1"/>
  <c r="EBN1" i="2"/>
  <c r="EBN1" i="10" s="1"/>
  <c r="ECH1" i="2"/>
  <c r="ECH1" i="10" s="1"/>
  <c r="EDA1" i="2"/>
  <c r="EDA1" i="10" s="1"/>
  <c r="EDR1" i="2"/>
  <c r="EDR1" i="10" s="1"/>
  <c r="EEH1" i="2"/>
  <c r="EEH1" i="10" s="1"/>
  <c r="EFB1" i="2"/>
  <c r="EFB1" i="10" s="1"/>
  <c r="EFQ1" i="2"/>
  <c r="EFQ1" i="10" s="1"/>
  <c r="EGI1" i="2"/>
  <c r="EGI1" i="10" s="1"/>
  <c r="EGZ1" i="2"/>
  <c r="EGZ1" i="10" s="1"/>
  <c r="EHP1" i="2"/>
  <c r="EHP1" i="10" s="1"/>
  <c r="EIH1" i="2"/>
  <c r="EIH1" i="10" s="1"/>
  <c r="EIW1" i="2"/>
  <c r="EIW1" i="10" s="1"/>
  <c r="EJQ1" i="2"/>
  <c r="EJQ1" i="10" s="1"/>
  <c r="EKH1" i="2"/>
  <c r="EKH1" i="10" s="1"/>
  <c r="EKX1" i="2"/>
  <c r="EKX1" i="10" s="1"/>
  <c r="ELP1" i="2"/>
  <c r="ELP1" i="10" s="1"/>
  <c r="EMD1" i="2"/>
  <c r="EMD1" i="10" s="1"/>
  <c r="EMS1" i="2"/>
  <c r="EMS1" i="10" s="1"/>
  <c r="ENF1" i="2"/>
  <c r="ENF1" i="10" s="1"/>
  <c r="ENT1" i="2"/>
  <c r="ENT1" i="10" s="1"/>
  <c r="EOI1" i="2"/>
  <c r="EOI1" i="10" s="1"/>
  <c r="EOX1" i="2"/>
  <c r="EOX1" i="10" s="1"/>
  <c r="EPJ1" i="2"/>
  <c r="EPJ1" i="10" s="1"/>
  <c r="EPY1" i="2"/>
  <c r="EPY1" i="10" s="1"/>
  <c r="EQN1" i="2"/>
  <c r="EQN1" i="10" s="1"/>
  <c r="ERB1" i="2"/>
  <c r="ERB1" i="10" s="1"/>
  <c r="ERQ1" i="2"/>
  <c r="ERQ1" i="10" s="1"/>
  <c r="ESD1" i="2"/>
  <c r="ESD1" i="10" s="1"/>
  <c r="ESR1" i="2"/>
  <c r="ESR1" i="10" s="1"/>
  <c r="ETG1" i="2"/>
  <c r="ETG1" i="10" s="1"/>
  <c r="ETV1" i="2"/>
  <c r="ETV1" i="10" s="1"/>
  <c r="EUG1" i="2"/>
  <c r="EUG1" i="10" s="1"/>
  <c r="EUR1" i="2"/>
  <c r="EUR1" i="10" s="1"/>
  <c r="EVC1" i="2"/>
  <c r="EVC1" i="10" s="1"/>
  <c r="EVM1" i="2"/>
  <c r="EVM1" i="10" s="1"/>
  <c r="EVX1" i="2"/>
  <c r="EVX1" i="10" s="1"/>
  <c r="EWI1" i="2"/>
  <c r="EWI1" i="10" s="1"/>
  <c r="EWS1" i="2"/>
  <c r="EWS1" i="10" s="1"/>
  <c r="EXD1" i="2"/>
  <c r="EXD1" i="10" s="1"/>
  <c r="EXO1" i="2"/>
  <c r="EXO1" i="10" s="1"/>
  <c r="EXY1" i="2"/>
  <c r="EXY1" i="10" s="1"/>
  <c r="EYJ1" i="2"/>
  <c r="EYJ1" i="10" s="1"/>
  <c r="EYU1" i="2"/>
  <c r="EYU1" i="10" s="1"/>
  <c r="EZE1" i="2"/>
  <c r="EZE1" i="10" s="1"/>
  <c r="EZP1" i="2"/>
  <c r="EZP1" i="10" s="1"/>
  <c r="FAA1" i="2"/>
  <c r="FAA1" i="10" s="1"/>
  <c r="FAK1" i="2"/>
  <c r="FAK1" i="10" s="1"/>
  <c r="FAV1" i="2"/>
  <c r="FAV1" i="10" s="1"/>
  <c r="FBG1" i="2"/>
  <c r="FBG1" i="10" s="1"/>
  <c r="FBQ1" i="2"/>
  <c r="FBQ1" i="10" s="1"/>
  <c r="FCB1" i="2"/>
  <c r="FCB1" i="10" s="1"/>
  <c r="FCM1" i="2"/>
  <c r="FCM1" i="10" s="1"/>
  <c r="FCW1" i="2"/>
  <c r="FCW1" i="10" s="1"/>
  <c r="FDH1" i="2"/>
  <c r="FDH1" i="10" s="1"/>
  <c r="FDS1" i="2"/>
  <c r="FDS1" i="10" s="1"/>
  <c r="FEC1" i="2"/>
  <c r="FEC1" i="10" s="1"/>
  <c r="FEN1" i="2"/>
  <c r="FEN1" i="10" s="1"/>
  <c r="FEY1" i="2"/>
  <c r="FEY1" i="10" s="1"/>
  <c r="FFI1" i="2"/>
  <c r="FFI1" i="10" s="1"/>
  <c r="FFT1" i="2"/>
  <c r="FFT1" i="10" s="1"/>
  <c r="FGE1" i="2"/>
  <c r="FGE1" i="10" s="1"/>
  <c r="FGO1" i="2"/>
  <c r="FGO1" i="10" s="1"/>
  <c r="FGZ1" i="2"/>
  <c r="FGZ1" i="10" s="1"/>
  <c r="FHK1" i="2"/>
  <c r="FHK1" i="10" s="1"/>
  <c r="FHU1" i="2"/>
  <c r="FHU1" i="10" s="1"/>
  <c r="FIF1" i="2"/>
  <c r="FIF1" i="10" s="1"/>
  <c r="FIQ1" i="2"/>
  <c r="FIQ1" i="10" s="1"/>
  <c r="FJA1" i="2"/>
  <c r="FJA1" i="10" s="1"/>
  <c r="FJL1" i="2"/>
  <c r="FJL1" i="10" s="1"/>
  <c r="FJW1" i="2"/>
  <c r="FJW1" i="10" s="1"/>
  <c r="FKG1" i="2"/>
  <c r="FKG1" i="10" s="1"/>
  <c r="FKR1" i="2"/>
  <c r="FKR1" i="10" s="1"/>
  <c r="FLC1" i="2"/>
  <c r="FLC1" i="10" s="1"/>
  <c r="FLM1" i="2"/>
  <c r="FLM1" i="10" s="1"/>
  <c r="FLX1" i="2"/>
  <c r="FLX1" i="10" s="1"/>
  <c r="FMI1" i="2"/>
  <c r="FMI1" i="10" s="1"/>
  <c r="FMS1" i="2"/>
  <c r="FMS1" i="10" s="1"/>
  <c r="FND1" i="2"/>
  <c r="FND1" i="10" s="1"/>
  <c r="FNO1" i="2"/>
  <c r="FNO1" i="10" s="1"/>
  <c r="FNY1" i="2"/>
  <c r="FNY1" i="10" s="1"/>
  <c r="FOJ1" i="2"/>
  <c r="FOJ1" i="10" s="1"/>
  <c r="FOU1" i="2"/>
  <c r="FOU1" i="10" s="1"/>
  <c r="FPE1" i="2"/>
  <c r="FPE1" i="10" s="1"/>
  <c r="FPP1" i="2"/>
  <c r="FPP1" i="10" s="1"/>
  <c r="FQA1" i="2"/>
  <c r="FQA1" i="10" s="1"/>
  <c r="FQK1" i="2"/>
  <c r="FQK1" i="10" s="1"/>
  <c r="FQV1" i="2"/>
  <c r="FQV1" i="10" s="1"/>
  <c r="FRE1" i="2"/>
  <c r="FRE1" i="10" s="1"/>
  <c r="FRM1" i="2"/>
  <c r="FRM1" i="10" s="1"/>
  <c r="FRU1" i="2"/>
  <c r="FRU1" i="10" s="1"/>
  <c r="FSC1" i="2"/>
  <c r="FSC1" i="10" s="1"/>
  <c r="FSK1" i="2"/>
  <c r="FSK1" i="10" s="1"/>
  <c r="FSS1" i="2"/>
  <c r="FSS1" i="10" s="1"/>
  <c r="FTA1" i="2"/>
  <c r="FTA1" i="10" s="1"/>
  <c r="FTI1" i="2"/>
  <c r="FTI1" i="10" s="1"/>
  <c r="FTQ1" i="2"/>
  <c r="FTQ1" i="10" s="1"/>
  <c r="FTY1" i="2"/>
  <c r="FTY1" i="10" s="1"/>
  <c r="FUG1" i="2"/>
  <c r="FUG1" i="10" s="1"/>
  <c r="FUO1" i="2"/>
  <c r="FUO1" i="10" s="1"/>
  <c r="FUW1" i="2"/>
  <c r="FUW1" i="10" s="1"/>
  <c r="FVE1" i="2"/>
  <c r="FVE1" i="10" s="1"/>
  <c r="FVM1" i="2"/>
  <c r="FVM1" i="10" s="1"/>
  <c r="FVU1" i="2"/>
  <c r="FVU1" i="10" s="1"/>
  <c r="FWC1" i="2"/>
  <c r="FWC1" i="10" s="1"/>
  <c r="FWK1" i="2"/>
  <c r="FWK1" i="10" s="1"/>
  <c r="FWS1" i="2"/>
  <c r="FWS1" i="10" s="1"/>
  <c r="FXA1" i="2"/>
  <c r="FXA1" i="10" s="1"/>
  <c r="FXI1" i="2"/>
  <c r="FXI1" i="10" s="1"/>
  <c r="FXQ1" i="2"/>
  <c r="FXQ1" i="10" s="1"/>
  <c r="FXY1" i="2"/>
  <c r="FXY1" i="10" s="1"/>
  <c r="FYG1" i="2"/>
  <c r="FYG1" i="10" s="1"/>
  <c r="FYO1" i="2"/>
  <c r="FYO1" i="10" s="1"/>
  <c r="FYW1" i="2"/>
  <c r="FYW1" i="10" s="1"/>
  <c r="FZE1" i="2"/>
  <c r="FZE1" i="10" s="1"/>
  <c r="FZM1" i="2"/>
  <c r="FZM1" i="10" s="1"/>
  <c r="FZU1" i="2"/>
  <c r="FZU1" i="10" s="1"/>
  <c r="GAC1" i="2"/>
  <c r="GAC1" i="10" s="1"/>
  <c r="GAK1" i="2"/>
  <c r="GAK1" i="10" s="1"/>
  <c r="GAS1" i="2"/>
  <c r="GAS1" i="10" s="1"/>
  <c r="GBA1" i="2"/>
  <c r="GBA1" i="10" s="1"/>
  <c r="GBI1" i="2"/>
  <c r="GBI1" i="10" s="1"/>
  <c r="GBQ1" i="2"/>
  <c r="GBQ1" i="10" s="1"/>
  <c r="GBY1" i="2"/>
  <c r="GBY1" i="10" s="1"/>
  <c r="GCG1" i="2"/>
  <c r="GCG1" i="10" s="1"/>
  <c r="GCO1" i="2"/>
  <c r="GCO1" i="10" s="1"/>
  <c r="GCW1" i="2"/>
  <c r="GCW1" i="10" s="1"/>
  <c r="GDE1" i="2"/>
  <c r="GDE1" i="10" s="1"/>
  <c r="GDM1" i="2"/>
  <c r="GDM1" i="10" s="1"/>
  <c r="GDU1" i="2"/>
  <c r="GDU1" i="10" s="1"/>
  <c r="GEC1" i="2"/>
  <c r="GEC1" i="10" s="1"/>
  <c r="GEK1" i="2"/>
  <c r="GEK1" i="10" s="1"/>
  <c r="GES1" i="2"/>
  <c r="GES1" i="10" s="1"/>
  <c r="GFA1" i="2"/>
  <c r="GFA1" i="10" s="1"/>
  <c r="GFI1" i="2"/>
  <c r="GFI1" i="10" s="1"/>
  <c r="GFQ1" i="2"/>
  <c r="GFQ1" i="10" s="1"/>
  <c r="GFY1" i="2"/>
  <c r="GFY1" i="10" s="1"/>
  <c r="GGG1" i="2"/>
  <c r="GGG1" i="10" s="1"/>
  <c r="GGO1" i="2"/>
  <c r="GGO1" i="10" s="1"/>
  <c r="GGW1" i="2"/>
  <c r="GGW1" i="10" s="1"/>
  <c r="BFB1" i="2"/>
  <c r="BFB1" i="10" s="1"/>
  <c r="BDV1" i="2"/>
  <c r="BDV1" i="10" s="1"/>
  <c r="BCV1" i="2"/>
  <c r="BCV1" i="10" s="1"/>
  <c r="BBR1" i="2"/>
  <c r="BBR1" i="10" s="1"/>
  <c r="BAN1" i="2"/>
  <c r="BAN1" i="10" s="1"/>
  <c r="AZN1" i="2"/>
  <c r="AZN1" i="10" s="1"/>
  <c r="AYJ1" i="2"/>
  <c r="AYJ1" i="10" s="1"/>
  <c r="AXH1" i="2"/>
  <c r="AXH1" i="10" s="1"/>
  <c r="AWE1" i="2"/>
  <c r="AWE1" i="10" s="1"/>
  <c r="AVC1" i="2"/>
  <c r="AVC1" i="10" s="1"/>
  <c r="ATY1" i="2"/>
  <c r="ATY1" i="10" s="1"/>
  <c r="ASY1" i="2"/>
  <c r="ASY1" i="10" s="1"/>
  <c r="ARU1" i="2"/>
  <c r="ARU1" i="10" s="1"/>
  <c r="AQQ1" i="2"/>
  <c r="AQQ1" i="10" s="1"/>
  <c r="APQ1" i="2"/>
  <c r="APQ1" i="10" s="1"/>
  <c r="AOC1" i="2"/>
  <c r="AOC1" i="10" s="1"/>
  <c r="AMX1" i="2"/>
  <c r="AMX1" i="10" s="1"/>
  <c r="ALP1" i="2"/>
  <c r="ALP1" i="10" s="1"/>
  <c r="AKD1" i="2"/>
  <c r="AKD1" i="10" s="1"/>
  <c r="AJC1" i="2"/>
  <c r="AJC1" i="10" s="1"/>
  <c r="AHR1" i="2"/>
  <c r="AHR1" i="10" s="1"/>
  <c r="AGJ1" i="2"/>
  <c r="AGJ1" i="10" s="1"/>
  <c r="AEZ1" i="2"/>
  <c r="AEZ1" i="10" s="1"/>
  <c r="ADW1" i="2"/>
  <c r="ADW1" i="10" s="1"/>
  <c r="ACM1" i="2"/>
  <c r="ACM1" i="10" s="1"/>
  <c r="ABD1" i="2"/>
  <c r="ABD1" i="10" s="1"/>
  <c r="ZX1" i="2"/>
  <c r="ZX1" i="10" s="1"/>
  <c r="YD1" i="2"/>
  <c r="YD1" i="10" s="1"/>
  <c r="WO1" i="2"/>
  <c r="WO1" i="10" s="1"/>
  <c r="UZ1" i="2"/>
  <c r="UZ1" i="10" s="1"/>
  <c r="SX1" i="2"/>
  <c r="SX1" i="10" s="1"/>
  <c r="RH1" i="2"/>
  <c r="RH1" i="10" s="1"/>
  <c r="PL1" i="2"/>
  <c r="PL1" i="10" s="1"/>
  <c r="NM1" i="2"/>
  <c r="NM1" i="10" s="1"/>
  <c r="LJ1" i="2"/>
  <c r="JJ1" i="2"/>
  <c r="HE1" i="2"/>
  <c r="HE1" i="10" s="1"/>
  <c r="FE1" i="2"/>
  <c r="FE1" i="10" s="1"/>
  <c r="CX1" i="2"/>
  <c r="CX1" i="10" s="1"/>
  <c r="AT1" i="2"/>
  <c r="AT1" i="10" s="1"/>
  <c r="CIB1" i="2"/>
  <c r="CIB1" i="10" s="1"/>
  <c r="CHN1" i="2"/>
  <c r="CHN1" i="10" s="1"/>
  <c r="CGX1" i="2"/>
  <c r="CGX1" i="10" s="1"/>
  <c r="CGJ1" i="2"/>
  <c r="CGJ1" i="10" s="1"/>
  <c r="CFX1" i="2"/>
  <c r="CFX1" i="10" s="1"/>
  <c r="CFH1" i="2"/>
  <c r="CFH1" i="10" s="1"/>
  <c r="CET1" i="2"/>
  <c r="CET1" i="10" s="1"/>
  <c r="CEF1" i="2"/>
  <c r="CEF1" i="10" s="1"/>
  <c r="CDP1" i="2"/>
  <c r="CDP1" i="10" s="1"/>
  <c r="CDD1" i="2"/>
  <c r="CDD1" i="10" s="1"/>
  <c r="CCP1" i="2"/>
  <c r="CCP1" i="10" s="1"/>
  <c r="CBZ1" i="2"/>
  <c r="CBZ1" i="10" s="1"/>
  <c r="CBL1" i="2"/>
  <c r="CBL1" i="10" s="1"/>
  <c r="CAZ1" i="2"/>
  <c r="CAZ1" i="10" s="1"/>
  <c r="CAJ1" i="2"/>
  <c r="CAJ1" i="10" s="1"/>
  <c r="BZV1" i="2"/>
  <c r="BZV1" i="10" s="1"/>
  <c r="BZH1" i="2"/>
  <c r="BZH1" i="10" s="1"/>
  <c r="BYQ1" i="2"/>
  <c r="BYQ1" i="10" s="1"/>
  <c r="BYB1" i="2"/>
  <c r="BYB1" i="10" s="1"/>
  <c r="BXK1" i="2"/>
  <c r="BXK1" i="10" s="1"/>
  <c r="BWV1" i="2"/>
  <c r="BWV1" i="10" s="1"/>
  <c r="BWE1" i="2"/>
  <c r="BWE1" i="10" s="1"/>
  <c r="BVP1" i="2"/>
  <c r="BVP1" i="10" s="1"/>
  <c r="BUY1" i="2"/>
  <c r="BUY1" i="10" s="1"/>
  <c r="BUI1" i="2"/>
  <c r="BUI1" i="10" s="1"/>
  <c r="BTR1" i="2"/>
  <c r="BTR1" i="10" s="1"/>
  <c r="BTC1" i="2"/>
  <c r="BTC1" i="10" s="1"/>
  <c r="BSL1" i="2"/>
  <c r="BSL1" i="10" s="1"/>
  <c r="BRW1" i="2"/>
  <c r="BRW1" i="10" s="1"/>
  <c r="BRF1" i="2"/>
  <c r="BRF1" i="10" s="1"/>
  <c r="BQQ1" i="2"/>
  <c r="BQQ1" i="10" s="1"/>
  <c r="BPY1" i="2"/>
  <c r="BPY1" i="10" s="1"/>
  <c r="BPH1" i="2"/>
  <c r="BPH1" i="10" s="1"/>
  <c r="BOS1" i="2"/>
  <c r="BOS1" i="10" s="1"/>
  <c r="BOB1" i="2"/>
  <c r="BOB1" i="10" s="1"/>
  <c r="BNM1" i="2"/>
  <c r="BNM1" i="10" s="1"/>
  <c r="BMR1" i="2"/>
  <c r="BMR1" i="10" s="1"/>
  <c r="BLX1" i="2"/>
  <c r="BLX1" i="10" s="1"/>
  <c r="BKZ1" i="2"/>
  <c r="BKZ1" i="10" s="1"/>
  <c r="BKD1" i="2"/>
  <c r="BKD1" i="10" s="1"/>
  <c r="BJH1" i="2"/>
  <c r="BJH1" i="10" s="1"/>
  <c r="BIN1" i="2"/>
  <c r="BIN1" i="10" s="1"/>
  <c r="BHR1" i="2"/>
  <c r="BHR1" i="10" s="1"/>
  <c r="BGV1" i="2"/>
  <c r="BGV1" i="10" s="1"/>
  <c r="BGB1" i="2"/>
  <c r="BGB1" i="10" s="1"/>
  <c r="BEY1" i="2"/>
  <c r="BEY1" i="10" s="1"/>
  <c r="BDU1" i="2"/>
  <c r="BDU1" i="10" s="1"/>
  <c r="BCU1" i="2"/>
  <c r="BCU1" i="10" s="1"/>
  <c r="BBQ1" i="2"/>
  <c r="BBQ1" i="10" s="1"/>
  <c r="BAM1" i="2"/>
  <c r="BAM1" i="10" s="1"/>
  <c r="AZM1" i="2"/>
  <c r="AZM1" i="10" s="1"/>
  <c r="AYI1" i="2"/>
  <c r="AYI1" i="10" s="1"/>
  <c r="AXB1" i="2"/>
  <c r="AXB1" i="10" s="1"/>
  <c r="AVX1" i="2"/>
  <c r="AVX1" i="10" s="1"/>
  <c r="AUV1" i="2"/>
  <c r="AUV1" i="10" s="1"/>
  <c r="ATT1" i="2"/>
  <c r="ATT1" i="10" s="1"/>
  <c r="ASR1" i="2"/>
  <c r="ASR1" i="10" s="1"/>
  <c r="ARN1" i="2"/>
  <c r="ARN1" i="10" s="1"/>
  <c r="AQN1" i="2"/>
  <c r="AQN1" i="10" s="1"/>
  <c r="APH1" i="2"/>
  <c r="APH1" i="10" s="1"/>
  <c r="AOB1" i="2"/>
  <c r="AOB1" i="10" s="1"/>
  <c r="AMP1" i="2"/>
  <c r="AMP1" i="10" s="1"/>
  <c r="ALJ1" i="2"/>
  <c r="ALJ1" i="10" s="1"/>
  <c r="AKC1" i="2"/>
  <c r="AKC1" i="10" s="1"/>
  <c r="AIV1" i="2"/>
  <c r="AIV1" i="10" s="1"/>
  <c r="AHO1" i="2"/>
  <c r="AHO1" i="10" s="1"/>
  <c r="AGB1" i="2"/>
  <c r="AGB1" i="10" s="1"/>
  <c r="AEY1" i="2"/>
  <c r="AEY1" i="10" s="1"/>
  <c r="ADP1" i="2"/>
  <c r="ADP1" i="10" s="1"/>
  <c r="ACF1" i="2"/>
  <c r="ACF1" i="10" s="1"/>
  <c r="AAZ1" i="2"/>
  <c r="AAZ1" i="10" s="1"/>
  <c r="ZT1" i="2"/>
  <c r="ZT1" i="10" s="1"/>
  <c r="YC1" i="2"/>
  <c r="YC1" i="10" s="1"/>
  <c r="WN1" i="2"/>
  <c r="WN1" i="10" s="1"/>
  <c r="UW1" i="2"/>
  <c r="UW1" i="10" s="1"/>
  <c r="SV1" i="2"/>
  <c r="SV1" i="10" s="1"/>
  <c r="RG1" i="2"/>
  <c r="RG1" i="10" s="1"/>
  <c r="PD1" i="2"/>
  <c r="PD1" i="10" s="1"/>
  <c r="NF1" i="2"/>
  <c r="NF1" i="10" s="1"/>
  <c r="LA1" i="2"/>
  <c r="JA1" i="2"/>
  <c r="GX1" i="2"/>
  <c r="GX1" i="10" s="1"/>
  <c r="ET1" i="2"/>
  <c r="ET1" i="10" s="1"/>
  <c r="CV1" i="2"/>
  <c r="CV1" i="10" s="1"/>
  <c r="AR1" i="2"/>
  <c r="AR1" i="10" s="1"/>
  <c r="CIA1" i="2"/>
  <c r="CIA1" i="10" s="1"/>
  <c r="CHM1" i="2"/>
  <c r="CHM1" i="10" s="1"/>
  <c r="CGW1" i="2"/>
  <c r="CGW1" i="10" s="1"/>
  <c r="CGI1" i="2"/>
  <c r="CGI1" i="10" s="1"/>
  <c r="CFW1" i="2"/>
  <c r="CFW1" i="10" s="1"/>
  <c r="CFG1" i="2"/>
  <c r="CFG1" i="10" s="1"/>
  <c r="CES1" i="2"/>
  <c r="CES1" i="10" s="1"/>
  <c r="CEE1" i="2"/>
  <c r="CEE1" i="10" s="1"/>
  <c r="CDO1" i="2"/>
  <c r="CDO1" i="10" s="1"/>
  <c r="CDC1" i="2"/>
  <c r="CDC1" i="10" s="1"/>
  <c r="CCO1" i="2"/>
  <c r="CCO1" i="10" s="1"/>
  <c r="CBY1" i="2"/>
  <c r="CBY1" i="10" s="1"/>
  <c r="CBK1" i="2"/>
  <c r="CBK1" i="10" s="1"/>
  <c r="CAY1" i="2"/>
  <c r="CAY1" i="10" s="1"/>
  <c r="CAI1" i="2"/>
  <c r="CAI1" i="10" s="1"/>
  <c r="BZU1" i="2"/>
  <c r="BZU1" i="10" s="1"/>
  <c r="BZG1" i="2"/>
  <c r="BZG1" i="10" s="1"/>
  <c r="BYP1" i="2"/>
  <c r="BYP1" i="10" s="1"/>
  <c r="BYA1" i="2"/>
  <c r="BYA1" i="10" s="1"/>
  <c r="BXJ1" i="2"/>
  <c r="BXJ1" i="10" s="1"/>
  <c r="BWU1" i="2"/>
  <c r="BWU1" i="10" s="1"/>
  <c r="BWD1" i="2"/>
  <c r="BWD1" i="10" s="1"/>
  <c r="BVO1" i="2"/>
  <c r="BVO1" i="10" s="1"/>
  <c r="BUW1" i="2"/>
  <c r="BUW1" i="10" s="1"/>
  <c r="BUF1" i="2"/>
  <c r="BUF1" i="10" s="1"/>
  <c r="BTQ1" i="2"/>
  <c r="BTQ1" i="10" s="1"/>
  <c r="BSZ1" i="2"/>
  <c r="BSZ1" i="10" s="1"/>
  <c r="BSK1" i="2"/>
  <c r="BSK1" i="10" s="1"/>
  <c r="BRT1" i="2"/>
  <c r="BRT1" i="10" s="1"/>
  <c r="BRE1" i="2"/>
  <c r="BRE1" i="10" s="1"/>
  <c r="BQM1" i="2"/>
  <c r="BQM1" i="10" s="1"/>
  <c r="BPX1" i="2"/>
  <c r="BPX1" i="10" s="1"/>
  <c r="BPG1" i="2"/>
  <c r="BPG1" i="10" s="1"/>
  <c r="BOR1" i="2"/>
  <c r="BOR1" i="10" s="1"/>
  <c r="BOA1" i="2"/>
  <c r="BOA1" i="10" s="1"/>
  <c r="BNL1" i="2"/>
  <c r="BNL1" i="10" s="1"/>
  <c r="BMP1" i="2"/>
  <c r="BMP1" i="10" s="1"/>
  <c r="BLS1" i="2"/>
  <c r="BLS1" i="10" s="1"/>
  <c r="BKY1" i="2"/>
  <c r="BKY1" i="10" s="1"/>
  <c r="BKC1" i="2"/>
  <c r="BKC1" i="10" s="1"/>
  <c r="BJG1" i="2"/>
  <c r="BJG1" i="10" s="1"/>
  <c r="BIM1" i="2"/>
  <c r="BIM1" i="10" s="1"/>
  <c r="BHQ1" i="2"/>
  <c r="BHQ1" i="10" s="1"/>
  <c r="BGU1" i="2"/>
  <c r="BGU1" i="10" s="1"/>
  <c r="BFT1" i="2"/>
  <c r="BFT1" i="10" s="1"/>
  <c r="BER1" i="2"/>
  <c r="BER1" i="10" s="1"/>
  <c r="BDP1" i="2"/>
  <c r="BDP1" i="10" s="1"/>
  <c r="BCN1" i="2"/>
  <c r="BCN1" i="10" s="1"/>
  <c r="BBJ1" i="2"/>
  <c r="BBJ1" i="10" s="1"/>
  <c r="BAJ1" i="2"/>
  <c r="BAJ1" i="10" s="1"/>
  <c r="AZF1" i="2"/>
  <c r="AZF1" i="10" s="1"/>
  <c r="AXZ1" i="2"/>
  <c r="AXZ1" i="10" s="1"/>
  <c r="AWV1" i="2"/>
  <c r="AWV1" i="10" s="1"/>
  <c r="AVV1" i="2"/>
  <c r="AVV1" i="10" s="1"/>
  <c r="AUR1" i="2"/>
  <c r="AUR1" i="10" s="1"/>
  <c r="ATP1" i="2"/>
  <c r="ATP1" i="10" s="1"/>
  <c r="ASN1" i="2"/>
  <c r="ASN1" i="10" s="1"/>
  <c r="ARL1" i="2"/>
  <c r="ARL1" i="10" s="1"/>
  <c r="AQG1" i="2"/>
  <c r="AQG1" i="10" s="1"/>
  <c r="APB1" i="2"/>
  <c r="APB1" i="10" s="1"/>
  <c r="ANT1" i="2"/>
  <c r="ANT1" i="10" s="1"/>
  <c r="AMO1" i="2"/>
  <c r="AMO1" i="10" s="1"/>
  <c r="ALG1" i="2"/>
  <c r="ALG1" i="10" s="1"/>
  <c r="AJX1" i="2"/>
  <c r="AJX1" i="10" s="1"/>
  <c r="AIR1" i="2"/>
  <c r="AIR1" i="10" s="1"/>
  <c r="AHD1" i="2"/>
  <c r="AHD1" i="10" s="1"/>
  <c r="AGA1" i="2"/>
  <c r="AGA1" i="10" s="1"/>
  <c r="AEV1" i="2"/>
  <c r="AEV1" i="10" s="1"/>
  <c r="ADJ1" i="2"/>
  <c r="ADJ1" i="10" s="1"/>
  <c r="ACD1" i="2"/>
  <c r="ACD1" i="10" s="1"/>
  <c r="AAY1" i="2"/>
  <c r="AAY1" i="10" s="1"/>
  <c r="ZK1" i="2"/>
  <c r="ZK1" i="10" s="1"/>
  <c r="XV1" i="2"/>
  <c r="XV1" i="10" s="1"/>
  <c r="WF1" i="2"/>
  <c r="WF1" i="10" s="1"/>
  <c r="UJ1" i="2"/>
  <c r="UJ1" i="10" s="1"/>
  <c r="SU1" i="2"/>
  <c r="SU1" i="10" s="1"/>
  <c r="RF1" i="2"/>
  <c r="RF1" i="10" s="1"/>
  <c r="PA1" i="2"/>
  <c r="PA1" i="10" s="1"/>
  <c r="MY1" i="2"/>
  <c r="MY1" i="10" s="1"/>
  <c r="KT1" i="2"/>
  <c r="KT1" i="3" s="1"/>
  <c r="IP1" i="2"/>
  <c r="GP1" i="2"/>
  <c r="GP1" i="10" s="1"/>
  <c r="EL1" i="2"/>
  <c r="EL1" i="10" s="1"/>
  <c r="CN1" i="2"/>
  <c r="CN1" i="10" s="1"/>
  <c r="AJ1" i="2"/>
  <c r="AJ1" i="10" s="1"/>
  <c r="CIK1" i="2"/>
  <c r="CIK1" i="10" s="1"/>
  <c r="CHW1" i="2"/>
  <c r="CHW1" i="10" s="1"/>
  <c r="CHG1" i="2"/>
  <c r="CHG1" i="10" s="1"/>
  <c r="CGU1" i="2"/>
  <c r="CGU1" i="10" s="1"/>
  <c r="CGG1" i="2"/>
  <c r="CGG1" i="10" s="1"/>
  <c r="CFQ1" i="2"/>
  <c r="CFQ1" i="10" s="1"/>
  <c r="CFC1" i="2"/>
  <c r="CFC1" i="10" s="1"/>
  <c r="CEQ1" i="2"/>
  <c r="CEQ1" i="10" s="1"/>
  <c r="CEA1" i="2"/>
  <c r="CEA1" i="10" s="1"/>
  <c r="CDM1" i="2"/>
  <c r="CDM1" i="10" s="1"/>
  <c r="CCY1" i="2"/>
  <c r="CCY1" i="10" s="1"/>
  <c r="CCI1" i="2"/>
  <c r="CCI1" i="10" s="1"/>
  <c r="CBW1" i="2"/>
  <c r="CBW1" i="10" s="1"/>
  <c r="CBI1" i="2"/>
  <c r="CBI1" i="10" s="1"/>
  <c r="CAS1" i="2"/>
  <c r="CAS1" i="10" s="1"/>
  <c r="CAE1" i="2"/>
  <c r="CAE1" i="10" s="1"/>
  <c r="BZS1" i="2"/>
  <c r="BZS1" i="10" s="1"/>
  <c r="BZC1" i="2"/>
  <c r="BZC1" i="10" s="1"/>
  <c r="BYN1" i="2"/>
  <c r="BYN1" i="10" s="1"/>
  <c r="BXW1" i="2"/>
  <c r="BXW1" i="10" s="1"/>
  <c r="BXH1" i="2"/>
  <c r="BXH1" i="10" s="1"/>
  <c r="BWQ1" i="2"/>
  <c r="BWQ1" i="10" s="1"/>
  <c r="BWA1" i="2"/>
  <c r="BWA1" i="10" s="1"/>
  <c r="BVH1" i="2"/>
  <c r="BVH1" i="10" s="1"/>
  <c r="BUU1" i="2"/>
  <c r="BUU1" i="10" s="1"/>
  <c r="BUB1" i="2"/>
  <c r="BUB1" i="10" s="1"/>
  <c r="BTO1" i="2"/>
  <c r="BTO1" i="10" s="1"/>
  <c r="BSV1" i="2"/>
  <c r="BSV1" i="10" s="1"/>
  <c r="BSI1" i="2"/>
  <c r="BSI1" i="10" s="1"/>
  <c r="BRO1" i="2"/>
  <c r="BRO1" i="10" s="1"/>
  <c r="BQX1" i="2"/>
  <c r="BQX1" i="10" s="1"/>
  <c r="BQI1" i="2"/>
  <c r="BQI1" i="10" s="1"/>
  <c r="BPR1" i="2"/>
  <c r="BPR1" i="10" s="1"/>
  <c r="BPC1" i="2"/>
  <c r="BPC1" i="10" s="1"/>
  <c r="BOL1" i="2"/>
  <c r="BOL1" i="10" s="1"/>
  <c r="BNW1" i="2"/>
  <c r="BNW1" i="10" s="1"/>
  <c r="BND1" i="2"/>
  <c r="BND1" i="10" s="1"/>
  <c r="BMH1" i="2"/>
  <c r="BMH1" i="10" s="1"/>
  <c r="BLL1" i="2"/>
  <c r="BLL1" i="10" s="1"/>
  <c r="BKR1" i="2"/>
  <c r="BKR1" i="10" s="1"/>
  <c r="BJV1" i="2"/>
  <c r="BJV1" i="10" s="1"/>
  <c r="BIZ1" i="2"/>
  <c r="BIZ1" i="10" s="1"/>
  <c r="BIF1" i="2"/>
  <c r="BIF1" i="10" s="1"/>
  <c r="BHI1" i="2"/>
  <c r="BHI1" i="10" s="1"/>
  <c r="BGM1" i="2"/>
  <c r="BGM1" i="10" s="1"/>
  <c r="BFQ1" i="2"/>
  <c r="BFQ1" i="10" s="1"/>
  <c r="BEM1" i="2"/>
  <c r="BEM1" i="10" s="1"/>
  <c r="BDK1" i="2"/>
  <c r="BDK1" i="10" s="1"/>
  <c r="BCI1" i="2"/>
  <c r="BCI1" i="10" s="1"/>
  <c r="BBG1" i="2"/>
  <c r="BBG1" i="10" s="1"/>
  <c r="BAB1" i="2"/>
  <c r="BAB1" i="10" s="1"/>
  <c r="AYX1" i="2"/>
  <c r="AYX1" i="10" s="1"/>
  <c r="AXX1" i="2"/>
  <c r="AXX1" i="10" s="1"/>
  <c r="AWT1" i="2"/>
  <c r="AWT1" i="10" s="1"/>
  <c r="AVP1" i="2"/>
  <c r="AVP1" i="10" s="1"/>
  <c r="AUP1" i="2"/>
  <c r="AUP1" i="10" s="1"/>
  <c r="ATL1" i="2"/>
  <c r="ATL1" i="10" s="1"/>
  <c r="ASD1" i="2"/>
  <c r="ASD1" i="10" s="1"/>
  <c r="AQZ1" i="2"/>
  <c r="AQZ1" i="10" s="1"/>
  <c r="APX1" i="2"/>
  <c r="APX1" i="10" s="1"/>
  <c r="AOU1" i="2"/>
  <c r="AOU1" i="10" s="1"/>
  <c r="ANP1" i="2"/>
  <c r="ANP1" i="10" s="1"/>
  <c r="AMB1" i="2"/>
  <c r="AMB1" i="10" s="1"/>
  <c r="AKV1" i="2"/>
  <c r="AKV1" i="10" s="1"/>
  <c r="AJS1" i="2"/>
  <c r="AJS1" i="10" s="1"/>
  <c r="AIG1" i="2"/>
  <c r="AIG1" i="10" s="1"/>
  <c r="AHB1" i="2"/>
  <c r="AHB1" i="10" s="1"/>
  <c r="AFV1" i="2"/>
  <c r="AFV1" i="10" s="1"/>
  <c r="AEH1" i="2"/>
  <c r="AEH1" i="10" s="1"/>
  <c r="ADC1" i="2"/>
  <c r="ADC1" i="10" s="1"/>
  <c r="ABX1" i="2"/>
  <c r="ABX1" i="10" s="1"/>
  <c r="AAN1" i="2"/>
  <c r="AAN1" i="10" s="1"/>
  <c r="ZH1" i="2"/>
  <c r="ZH1" i="10" s="1"/>
  <c r="XS1" i="2"/>
  <c r="XS1" i="10" s="1"/>
  <c r="VQ1" i="2"/>
  <c r="VQ1" i="10" s="1"/>
  <c r="UB1" i="2"/>
  <c r="UB1" i="10" s="1"/>
  <c r="SH1" i="2"/>
  <c r="SH1" i="10" s="1"/>
  <c r="QL1" i="2"/>
  <c r="QL1" i="10" s="1"/>
  <c r="OL1" i="2"/>
  <c r="OL1" i="10" s="1"/>
  <c r="MH1" i="2"/>
  <c r="MH1" i="10" s="1"/>
  <c r="KF1" i="2"/>
  <c r="IB1" i="2"/>
  <c r="GE1" i="2"/>
  <c r="GE1" i="10" s="1"/>
  <c r="EC1" i="2"/>
  <c r="EC1" i="10" s="1"/>
  <c r="BX1" i="2"/>
  <c r="BX1" i="10" s="1"/>
  <c r="V1" i="2"/>
  <c r="V1" i="10" s="1"/>
  <c r="CHT1" i="2"/>
  <c r="CHT1" i="10" s="1"/>
  <c r="CHF1" i="2"/>
  <c r="CHF1" i="10" s="1"/>
  <c r="CGR1" i="2"/>
  <c r="CGR1" i="10" s="1"/>
  <c r="CGB1" i="2"/>
  <c r="CGB1" i="10" s="1"/>
  <c r="CFP1" i="2"/>
  <c r="CFP1" i="10" s="1"/>
  <c r="CFB1" i="2"/>
  <c r="CFB1" i="10" s="1"/>
  <c r="CEL1" i="2"/>
  <c r="CEL1" i="10" s="1"/>
  <c r="CDX1" i="2"/>
  <c r="CDX1" i="10" s="1"/>
  <c r="CDL1" i="2"/>
  <c r="CDL1" i="10" s="1"/>
  <c r="CCV1" i="2"/>
  <c r="CCV1" i="10" s="1"/>
  <c r="CCH1" i="2"/>
  <c r="CCH1" i="10" s="1"/>
  <c r="CBT1" i="2"/>
  <c r="CBT1" i="10" s="1"/>
  <c r="CBD1" i="2"/>
  <c r="CBD1" i="10" s="1"/>
  <c r="CAR1" i="2"/>
  <c r="CAR1" i="10" s="1"/>
  <c r="CAD1" i="2"/>
  <c r="CAD1" i="10" s="1"/>
  <c r="BZN1" i="2"/>
  <c r="BZN1" i="10" s="1"/>
  <c r="BYZ1" i="2"/>
  <c r="BYZ1" i="10" s="1"/>
  <c r="BYM1" i="2"/>
  <c r="BYM1" i="10" s="1"/>
  <c r="BXT1" i="2"/>
  <c r="BXT1" i="10" s="1"/>
  <c r="BXG1" i="2"/>
  <c r="BXG1" i="10" s="1"/>
  <c r="BWM1" i="2"/>
  <c r="BWM1" i="10" s="1"/>
  <c r="BVV1" i="2"/>
  <c r="BVV1" i="10" s="1"/>
  <c r="BVG1" i="2"/>
  <c r="BVG1" i="10" s="1"/>
  <c r="BUP1" i="2"/>
  <c r="BUP1" i="10" s="1"/>
  <c r="BUA1" i="2"/>
  <c r="BUA1" i="10" s="1"/>
  <c r="BTJ1" i="2"/>
  <c r="BTJ1" i="10" s="1"/>
  <c r="BSU1" i="2"/>
  <c r="BSU1" i="10" s="1"/>
  <c r="BSC1" i="2"/>
  <c r="BSC1" i="10" s="1"/>
  <c r="BRN1" i="2"/>
  <c r="BRN1" i="10" s="1"/>
  <c r="BQW1" i="2"/>
  <c r="BQW1" i="10" s="1"/>
  <c r="BQH1" i="2"/>
  <c r="BQH1" i="10" s="1"/>
  <c r="BPQ1" i="2"/>
  <c r="BPQ1" i="10" s="1"/>
  <c r="BPB1" i="2"/>
  <c r="BPB1" i="10" s="1"/>
  <c r="BOK1" i="2"/>
  <c r="BOK1" i="10" s="1"/>
  <c r="BNU1" i="2"/>
  <c r="BNU1" i="10" s="1"/>
  <c r="BNC1" i="2"/>
  <c r="BNC1" i="10" s="1"/>
  <c r="BMG1" i="2"/>
  <c r="BMG1" i="10" s="1"/>
  <c r="BLK1" i="2"/>
  <c r="BLK1" i="10" s="1"/>
  <c r="BKQ1" i="2"/>
  <c r="BKQ1" i="10" s="1"/>
  <c r="BJU1" i="2"/>
  <c r="BJU1" i="10" s="1"/>
  <c r="BIY1" i="2"/>
  <c r="BIY1" i="10" s="1"/>
  <c r="BIB1" i="2"/>
  <c r="BIB1" i="10" s="1"/>
  <c r="BHH1" i="2"/>
  <c r="BHH1" i="10" s="1"/>
  <c r="BGL1" i="2"/>
  <c r="BGL1" i="10" s="1"/>
  <c r="BFL1" i="2"/>
  <c r="BFL1" i="10" s="1"/>
  <c r="BEL1" i="2"/>
  <c r="BEL1" i="10" s="1"/>
  <c r="BDH1" i="2"/>
  <c r="BDH1" i="10" s="1"/>
  <c r="BCF1" i="2"/>
  <c r="BCF1" i="10" s="1"/>
  <c r="BAV1" i="2"/>
  <c r="BAV1" i="10" s="1"/>
  <c r="AZT1" i="2"/>
  <c r="AZT1" i="10" s="1"/>
  <c r="AYR1" i="2"/>
  <c r="AYR1" i="10" s="1"/>
  <c r="AXP1" i="2"/>
  <c r="AXP1" i="10" s="1"/>
  <c r="AWL1" i="2"/>
  <c r="AWL1" i="10" s="1"/>
  <c r="AVL1" i="2"/>
  <c r="AVL1" i="10" s="1"/>
  <c r="AUH1" i="2"/>
  <c r="AUH1" i="10" s="1"/>
  <c r="ATC1" i="2"/>
  <c r="ATC1" i="10" s="1"/>
  <c r="ASC1" i="2"/>
  <c r="ASC1" i="10" s="1"/>
  <c r="AQY1" i="2"/>
  <c r="AQY1" i="10" s="1"/>
  <c r="APW1" i="2"/>
  <c r="APW1" i="10" s="1"/>
  <c r="AOR1" i="2"/>
  <c r="AOR1" i="10" s="1"/>
  <c r="ANK1" i="2"/>
  <c r="ANK1" i="10" s="1"/>
  <c r="ALZ1" i="2"/>
  <c r="ALZ1" i="10" s="1"/>
  <c r="AKU1" i="2"/>
  <c r="AKU1" i="10" s="1"/>
  <c r="AJH1" i="2"/>
  <c r="AJH1" i="10" s="1"/>
  <c r="AIB1" i="2"/>
  <c r="AIB1" i="10" s="1"/>
  <c r="AGV1" i="2"/>
  <c r="AGV1" i="10" s="1"/>
  <c r="AFN1" i="2"/>
  <c r="AFN1" i="10" s="1"/>
  <c r="AEG1" i="2"/>
  <c r="AEG1" i="10" s="1"/>
  <c r="ADB1" i="2"/>
  <c r="ADB1" i="10" s="1"/>
  <c r="ABS1" i="2"/>
  <c r="ABS1" i="10" s="1"/>
  <c r="AAH1" i="2"/>
  <c r="AAH1" i="10" s="1"/>
  <c r="ZG1" i="2"/>
  <c r="ZG1" i="10" s="1"/>
  <c r="XF1" i="2"/>
  <c r="XF1" i="10" s="1"/>
  <c r="VP1" i="2"/>
  <c r="VP1" i="10" s="1"/>
  <c r="TT1" i="2"/>
  <c r="TT1" i="10" s="1"/>
  <c r="SD1" i="2"/>
  <c r="SD1" i="10" s="1"/>
  <c r="QB1" i="2"/>
  <c r="QB1" i="10" s="1"/>
  <c r="OH1" i="2"/>
  <c r="OH1" i="10" s="1"/>
  <c r="MD1" i="2"/>
  <c r="MD1" i="10" s="1"/>
  <c r="KC1" i="2"/>
  <c r="IA1" i="2"/>
  <c r="FR1" i="2"/>
  <c r="FR1" i="10" s="1"/>
  <c r="DR1" i="2"/>
  <c r="DR1" i="10" s="1"/>
  <c r="BW1" i="2"/>
  <c r="BW1" i="10" s="1"/>
  <c r="R1" i="2"/>
  <c r="R1" i="10" s="1"/>
  <c r="CHS1" i="2"/>
  <c r="CHS1" i="10" s="1"/>
  <c r="CHE1" i="2"/>
  <c r="CHE1" i="10" s="1"/>
  <c r="CGQ1" i="2"/>
  <c r="CGQ1" i="10" s="1"/>
  <c r="CGA1" i="2"/>
  <c r="CGA1" i="10" s="1"/>
  <c r="CFO1" i="2"/>
  <c r="CFO1" i="10" s="1"/>
  <c r="CFA1" i="2"/>
  <c r="CFA1" i="10" s="1"/>
  <c r="CEK1" i="2"/>
  <c r="CEK1" i="10" s="1"/>
  <c r="CDW1" i="2"/>
  <c r="CDW1" i="10" s="1"/>
  <c r="CDK1" i="2"/>
  <c r="CDK1" i="10" s="1"/>
  <c r="CCU1" i="2"/>
  <c r="CCU1" i="10" s="1"/>
  <c r="CCG1" i="2"/>
  <c r="CCG1" i="10" s="1"/>
  <c r="CBS1" i="2"/>
  <c r="CBS1" i="10" s="1"/>
  <c r="CBC1" i="2"/>
  <c r="CBC1" i="10" s="1"/>
  <c r="CAQ1" i="2"/>
  <c r="CAQ1" i="10" s="1"/>
  <c r="CAC1" i="2"/>
  <c r="CAC1" i="10" s="1"/>
  <c r="BZM1" i="2"/>
  <c r="BZM1" i="10" s="1"/>
  <c r="BYY1" i="2"/>
  <c r="BYY1" i="10" s="1"/>
  <c r="BYH1" i="2"/>
  <c r="BYH1" i="10" s="1"/>
  <c r="BXS1" i="2"/>
  <c r="BXS1" i="10" s="1"/>
  <c r="BXA1" i="2"/>
  <c r="BXA1" i="10" s="1"/>
  <c r="BWL1" i="2"/>
  <c r="BWL1" i="10" s="1"/>
  <c r="BVU1" i="2"/>
  <c r="BVU1" i="10" s="1"/>
  <c r="BVF1" i="2"/>
  <c r="BVF1" i="10" s="1"/>
  <c r="BUO1" i="2"/>
  <c r="BUO1" i="10" s="1"/>
  <c r="BTZ1" i="2"/>
  <c r="BTZ1" i="10" s="1"/>
  <c r="BTI1" i="2"/>
  <c r="BTI1" i="10" s="1"/>
  <c r="BSS1" i="2"/>
  <c r="BSS1" i="10" s="1"/>
  <c r="BSB1" i="2"/>
  <c r="BSB1" i="10" s="1"/>
  <c r="BRM1" i="2"/>
  <c r="BRM1" i="10" s="1"/>
  <c r="BQV1" i="2"/>
  <c r="BQV1" i="10" s="1"/>
  <c r="BQG1" i="2"/>
  <c r="BQG1" i="10" s="1"/>
  <c r="BPP1" i="2"/>
  <c r="BPP1" i="10" s="1"/>
  <c r="BPA1" i="2"/>
  <c r="BPA1" i="10" s="1"/>
  <c r="BOI1" i="2"/>
  <c r="BOI1" i="10" s="1"/>
  <c r="BNP1" i="2"/>
  <c r="BNP1" i="10" s="1"/>
  <c r="BMZ1" i="2"/>
  <c r="BMZ1" i="10" s="1"/>
  <c r="BMF1" i="2"/>
  <c r="BMF1" i="10" s="1"/>
  <c r="BLJ1" i="2"/>
  <c r="BLJ1" i="10" s="1"/>
  <c r="BKN1" i="2"/>
  <c r="BKN1" i="10" s="1"/>
  <c r="BJT1" i="2"/>
  <c r="BJT1" i="10" s="1"/>
  <c r="BIR1" i="2"/>
  <c r="BIR1" i="10" s="1"/>
  <c r="BHX1" i="2"/>
  <c r="BHX1" i="10" s="1"/>
  <c r="BHB1" i="2"/>
  <c r="BHB1" i="10" s="1"/>
  <c r="BGF1" i="2"/>
  <c r="BGF1" i="10" s="1"/>
  <c r="BFH1" i="2"/>
  <c r="BFH1" i="10" s="1"/>
  <c r="BED1" i="2"/>
  <c r="BED1" i="10" s="1"/>
  <c r="BCZ1" i="2"/>
  <c r="BCZ1" i="10" s="1"/>
  <c r="BBY1" i="2"/>
  <c r="BBY1" i="10" s="1"/>
  <c r="BAU1" i="2"/>
  <c r="BAU1" i="10" s="1"/>
  <c r="AZS1" i="2"/>
  <c r="AZS1" i="10" s="1"/>
  <c r="AYQ1" i="2"/>
  <c r="AYQ1" i="10" s="1"/>
  <c r="AXO1" i="2"/>
  <c r="AXO1" i="10" s="1"/>
  <c r="AWK1" i="2"/>
  <c r="AWK1" i="10" s="1"/>
  <c r="AVK1" i="2"/>
  <c r="AVK1" i="10" s="1"/>
  <c r="AUF1" i="2"/>
  <c r="AUF1" i="10" s="1"/>
  <c r="ATB1" i="2"/>
  <c r="ATB1" i="10" s="1"/>
  <c r="ARX1" i="2"/>
  <c r="ARX1" i="10" s="1"/>
  <c r="AQX1" i="2"/>
  <c r="AQX1" i="10" s="1"/>
  <c r="APT1" i="2"/>
  <c r="APT1" i="10" s="1"/>
  <c r="AON1" i="2"/>
  <c r="AON1" i="10" s="1"/>
  <c r="AMZ1" i="2"/>
  <c r="AMZ1" i="10" s="1"/>
  <c r="ALY1" i="2"/>
  <c r="ALY1" i="10" s="1"/>
  <c r="AKT1" i="2"/>
  <c r="AKT1" i="10" s="1"/>
  <c r="AJF1" i="2"/>
  <c r="AJF1" i="10" s="1"/>
  <c r="AHZ1" i="2"/>
  <c r="AHZ1" i="10" s="1"/>
  <c r="AGU1" i="2"/>
  <c r="AGU1" i="10" s="1"/>
  <c r="AFK1" i="2"/>
  <c r="AFK1" i="10" s="1"/>
  <c r="AEF1" i="2"/>
  <c r="AEF1" i="10" s="1"/>
  <c r="ACT1" i="2"/>
  <c r="ACT1" i="10" s="1"/>
  <c r="ABL1" i="2"/>
  <c r="ABL1" i="10" s="1"/>
  <c r="AAG1" i="2"/>
  <c r="AAG1" i="10" s="1"/>
  <c r="YX1" i="2"/>
  <c r="YX1" i="10" s="1"/>
  <c r="XB1" i="2"/>
  <c r="XB1" i="10" s="1"/>
  <c r="VF1" i="2"/>
  <c r="VF1" i="10" s="1"/>
  <c r="TS1" i="2"/>
  <c r="TS1" i="10" s="1"/>
  <c r="RW1" i="2"/>
  <c r="RW1" i="10" s="1"/>
  <c r="PZ1" i="2"/>
  <c r="PZ1" i="10" s="1"/>
  <c r="NW1" i="2"/>
  <c r="NW1" i="10" s="1"/>
  <c r="MC1" i="2"/>
  <c r="MC1" i="10" s="1"/>
  <c r="JN1" i="2"/>
  <c r="HT1" i="2"/>
  <c r="FQ1" i="2"/>
  <c r="FQ1" i="10" s="1"/>
  <c r="DN1" i="2"/>
  <c r="DN1" i="10" s="1"/>
  <c r="BN1" i="2"/>
  <c r="BN1" i="10" s="1"/>
  <c r="B1" i="2"/>
  <c r="B1" i="10" s="1"/>
  <c r="Q1" i="2"/>
  <c r="Q1" i="10" s="1"/>
  <c r="AQ1" i="2"/>
  <c r="AQ1" i="10" s="1"/>
  <c r="BM1" i="2"/>
  <c r="BM1" i="10" s="1"/>
  <c r="CM1" i="2"/>
  <c r="CM1" i="10" s="1"/>
  <c r="DM1" i="2"/>
  <c r="DM1" i="10" s="1"/>
  <c r="EK1" i="2"/>
  <c r="EK1" i="10" s="1"/>
  <c r="FO1" i="2"/>
  <c r="FO1" i="10" s="1"/>
  <c r="GK1" i="2"/>
  <c r="GK1" i="10" s="1"/>
  <c r="HI1" i="2"/>
  <c r="IK1" i="2"/>
  <c r="JI1" i="2"/>
  <c r="KE1" i="2"/>
  <c r="LI1" i="2"/>
  <c r="MG1" i="2"/>
  <c r="MG1" i="10" s="1"/>
  <c r="NE1" i="2"/>
  <c r="NE1" i="10" s="1"/>
  <c r="OG1" i="2"/>
  <c r="OG1" i="10" s="1"/>
  <c r="PC1" i="2"/>
  <c r="PC1" i="10" s="1"/>
  <c r="QA1" i="2"/>
  <c r="QA1" i="10" s="1"/>
  <c r="RE1" i="2"/>
  <c r="RE1" i="10" s="1"/>
  <c r="SC1" i="2"/>
  <c r="SC1" i="10" s="1"/>
  <c r="SW1" i="2"/>
  <c r="SW1" i="10" s="1"/>
  <c r="UA1" i="2"/>
  <c r="UA1" i="10" s="1"/>
  <c r="UY1" i="2"/>
  <c r="UY1" i="10" s="1"/>
  <c r="VY1" i="2"/>
  <c r="VY1" i="10" s="1"/>
  <c r="XA1" i="2"/>
  <c r="XA1" i="10" s="1"/>
  <c r="XU1" i="2"/>
  <c r="XU1" i="10" s="1"/>
  <c r="YW1" i="2"/>
  <c r="YW1" i="10" s="1"/>
  <c r="ZS1" i="2"/>
  <c r="ZS1" i="10" s="1"/>
  <c r="AAM1" i="2"/>
  <c r="AAM1" i="10" s="1"/>
  <c r="ABC1" i="2"/>
  <c r="ABC1" i="10" s="1"/>
  <c r="ABW1" i="2"/>
  <c r="ABW1" i="10" s="1"/>
  <c r="ACQ1" i="2"/>
  <c r="ACQ1" i="10" s="1"/>
  <c r="ADI1" i="2"/>
  <c r="ADI1" i="10" s="1"/>
  <c r="AEE1" i="2"/>
  <c r="AEE1" i="10" s="1"/>
  <c r="AEU1" i="2"/>
  <c r="AEU1" i="10" s="1"/>
  <c r="AFM1" i="2"/>
  <c r="AFM1" i="10" s="1"/>
  <c r="AGI1" i="2"/>
  <c r="AGI1" i="10" s="1"/>
  <c r="AHA1" i="2"/>
  <c r="AHA1" i="10" s="1"/>
  <c r="AHQ1" i="2"/>
  <c r="AHQ1" i="10" s="1"/>
  <c r="AIM1" i="2"/>
  <c r="AIM1" i="10" s="1"/>
  <c r="AJE1" i="2"/>
  <c r="AJE1" i="10" s="1"/>
  <c r="AJW1" i="2"/>
  <c r="AJW1" i="10" s="1"/>
  <c r="AKS1" i="2"/>
  <c r="AKS1" i="10" s="1"/>
  <c r="ALI1" i="2"/>
  <c r="ALI1" i="10" s="1"/>
  <c r="AMA1" i="2"/>
  <c r="AMA1" i="10" s="1"/>
  <c r="AMW1" i="2"/>
  <c r="AMW1" i="10" s="1"/>
  <c r="ANO1" i="2"/>
  <c r="ANO1" i="10" s="1"/>
  <c r="AOE1" i="2"/>
  <c r="AOE1" i="10" s="1"/>
  <c r="APA1" i="2"/>
  <c r="APA1" i="10" s="1"/>
  <c r="APS1" i="2"/>
  <c r="APS1" i="10" s="1"/>
  <c r="AQM1" i="2"/>
  <c r="AQM1" i="10" s="1"/>
  <c r="ARG1" i="2"/>
  <c r="ARG1" i="10" s="1"/>
  <c r="ARW1" i="2"/>
  <c r="ARW1" i="10" s="1"/>
  <c r="ASQ1" i="2"/>
  <c r="ASQ1" i="10" s="1"/>
  <c r="ATK1" i="2"/>
  <c r="ATK1" i="10" s="1"/>
  <c r="AUE1" i="2"/>
  <c r="AUE1" i="10" s="1"/>
  <c r="AUU1" i="2"/>
  <c r="AUU1" i="10" s="1"/>
  <c r="AVO1" i="2"/>
  <c r="AVO1" i="10" s="1"/>
  <c r="AWI1" i="2"/>
  <c r="AWI1" i="10" s="1"/>
  <c r="AXA1" i="2"/>
  <c r="AXA1" i="10" s="1"/>
  <c r="AXW1" i="2"/>
  <c r="AXW1" i="10" s="1"/>
  <c r="AYM1" i="2"/>
  <c r="AYM1" i="10" s="1"/>
  <c r="AZE1" i="2"/>
  <c r="AZE1" i="10" s="1"/>
  <c r="BAA1" i="2"/>
  <c r="BAA1" i="10" s="1"/>
  <c r="BAS1" i="2"/>
  <c r="BAS1" i="10" s="1"/>
  <c r="BBI1" i="2"/>
  <c r="BBI1" i="10" s="1"/>
  <c r="BCE1" i="2"/>
  <c r="BCE1" i="10" s="1"/>
  <c r="BCW1" i="2"/>
  <c r="BCW1" i="10" s="1"/>
  <c r="BDO1" i="2"/>
  <c r="BDO1" i="10" s="1"/>
  <c r="BEK1" i="2"/>
  <c r="BEK1" i="10" s="1"/>
  <c r="BFA1" i="2"/>
  <c r="BFA1" i="10" s="1"/>
  <c r="BFS1" i="2"/>
  <c r="BFS1" i="10" s="1"/>
  <c r="BGK1" i="2"/>
  <c r="BGK1" i="10" s="1"/>
  <c r="BGY1" i="2"/>
  <c r="BGY1" i="10" s="1"/>
  <c r="BHK1" i="2"/>
  <c r="BHK1" i="10" s="1"/>
  <c r="BIA1" i="2"/>
  <c r="BIA1" i="10" s="1"/>
  <c r="BIO1" i="2"/>
  <c r="BIO1" i="10" s="1"/>
  <c r="BJC1" i="2"/>
  <c r="BJC1" i="10" s="1"/>
  <c r="BJS1" i="2"/>
  <c r="BJS1" i="10" s="1"/>
  <c r="BKE1" i="2"/>
  <c r="BKE1" i="10" s="1"/>
  <c r="BKS1" i="2"/>
  <c r="BKS1" i="10" s="1"/>
  <c r="BLI1" i="2"/>
  <c r="BLI1" i="10" s="1"/>
  <c r="BLW1" i="2"/>
  <c r="BLW1" i="10" s="1"/>
  <c r="BMI1" i="2"/>
  <c r="BMI1" i="10" s="1"/>
  <c r="BMY1" i="2"/>
  <c r="BMY1" i="10" s="1"/>
  <c r="AA1" i="2"/>
  <c r="AA1" i="10" s="1"/>
  <c r="BE1" i="2"/>
  <c r="BE1" i="10" s="1"/>
  <c r="BY1" i="2"/>
  <c r="BY1" i="10" s="1"/>
  <c r="CW1" i="2"/>
  <c r="CW1" i="10" s="1"/>
  <c r="EA1" i="2"/>
  <c r="EA1" i="10" s="1"/>
  <c r="EY1" i="2"/>
  <c r="EY1" i="10" s="1"/>
  <c r="FU1" i="2"/>
  <c r="FU1" i="10" s="1"/>
  <c r="GW1" i="2"/>
  <c r="GW1" i="10" s="1"/>
  <c r="HU1" i="2"/>
  <c r="IW1" i="2"/>
  <c r="JW1" i="2"/>
  <c r="KS1" i="2"/>
  <c r="KS1" i="3" s="1"/>
  <c r="LS1" i="2"/>
  <c r="MS1" i="2"/>
  <c r="MS1" i="10" s="1"/>
  <c r="NU1" i="2"/>
  <c r="NU1" i="10" s="1"/>
  <c r="OO1" i="2"/>
  <c r="OO1" i="10" s="1"/>
  <c r="PQ1" i="2"/>
  <c r="PQ1" i="10" s="1"/>
  <c r="QQ1" i="2"/>
  <c r="QQ1" i="10" s="1"/>
  <c r="RO1" i="2"/>
  <c r="RO1" i="10" s="1"/>
  <c r="SS1" i="2"/>
  <c r="SS1" i="10" s="1"/>
  <c r="TM1" i="2"/>
  <c r="TM1" i="10" s="1"/>
  <c r="UK1" i="2"/>
  <c r="UK1" i="10" s="1"/>
  <c r="VO1" i="2"/>
  <c r="VO1" i="10" s="1"/>
  <c r="WM1" i="2"/>
  <c r="WM1" i="10" s="1"/>
  <c r="XI1" i="2"/>
  <c r="XI1" i="10" s="1"/>
  <c r="YK1" i="2"/>
  <c r="YK1" i="10" s="1"/>
  <c r="ZI1" i="2"/>
  <c r="ZI1" i="10" s="1"/>
  <c r="AAA1" i="2"/>
  <c r="AAA1" i="10" s="1"/>
  <c r="AAW1" i="2"/>
  <c r="AAW1" i="10" s="1"/>
  <c r="ABM1" i="2"/>
  <c r="ABM1" i="10" s="1"/>
  <c r="ACE1" i="2"/>
  <c r="ACE1" i="10" s="1"/>
  <c r="ADA1" i="2"/>
  <c r="ADA1" i="10" s="1"/>
  <c r="ADS1" i="2"/>
  <c r="ADS1" i="10" s="1"/>
  <c r="AEI1" i="2"/>
  <c r="AEI1" i="10" s="1"/>
  <c r="AFE1" i="2"/>
  <c r="AFE1" i="10" s="1"/>
  <c r="AFW1" i="2"/>
  <c r="AFW1" i="10" s="1"/>
  <c r="AGQ1" i="2"/>
  <c r="AGQ1" i="10" s="1"/>
  <c r="AHK1" i="2"/>
  <c r="AHK1" i="10" s="1"/>
  <c r="AIA1" i="2"/>
  <c r="AIA1" i="10" s="1"/>
  <c r="AIU1" i="2"/>
  <c r="AIU1" i="10" s="1"/>
  <c r="AJO1" i="2"/>
  <c r="AJO1" i="10" s="1"/>
  <c r="AKI1" i="2"/>
  <c r="AKI1" i="10" s="1"/>
  <c r="AKY1" i="2"/>
  <c r="AKY1" i="10" s="1"/>
  <c r="ALS1" i="2"/>
  <c r="ALS1" i="10" s="1"/>
  <c r="AMM1" i="2"/>
  <c r="AMM1" i="10" s="1"/>
  <c r="ANE1" i="2"/>
  <c r="ANE1" i="10" s="1"/>
  <c r="AOA1" i="2"/>
  <c r="AOA1" i="10" s="1"/>
  <c r="AOQ1" i="2"/>
  <c r="AOQ1" i="10" s="1"/>
  <c r="API1" i="2"/>
  <c r="API1" i="10" s="1"/>
  <c r="AQE1" i="2"/>
  <c r="AQE1" i="10" s="1"/>
  <c r="AQW1" i="2"/>
  <c r="AQW1" i="10" s="1"/>
  <c r="ARM1" i="2"/>
  <c r="ARM1" i="10" s="1"/>
  <c r="ASI1" i="2"/>
  <c r="ASI1" i="10" s="1"/>
  <c r="ATA1" i="2"/>
  <c r="ATA1" i="10" s="1"/>
  <c r="ATS1" i="2"/>
  <c r="ATS1" i="10" s="1"/>
  <c r="AUO1" i="2"/>
  <c r="AUO1" i="10" s="1"/>
  <c r="AVE1" i="2"/>
  <c r="AVE1" i="10" s="1"/>
  <c r="AVW1" i="2"/>
  <c r="AVW1" i="10" s="1"/>
  <c r="AWS1" i="2"/>
  <c r="AWS1" i="10" s="1"/>
  <c r="AXK1" i="2"/>
  <c r="AXK1" i="10" s="1"/>
  <c r="AYA1" i="2"/>
  <c r="AYA1" i="10" s="1"/>
  <c r="AYW1" i="2"/>
  <c r="AYW1" i="10" s="1"/>
  <c r="AZO1" i="2"/>
  <c r="AZO1" i="10" s="1"/>
  <c r="BAI1" i="2"/>
  <c r="BAI1" i="10" s="1"/>
  <c r="BBC1" i="2"/>
  <c r="BBC1" i="10" s="1"/>
  <c r="BBS1" i="2"/>
  <c r="BBS1" i="10" s="1"/>
  <c r="BCM1" i="2"/>
  <c r="BCM1" i="10" s="1"/>
  <c r="BDG1" i="2"/>
  <c r="BDG1" i="10" s="1"/>
  <c r="BEA1" i="2"/>
  <c r="BEA1" i="10" s="1"/>
  <c r="BEQ1" i="2"/>
  <c r="BEQ1" i="10" s="1"/>
  <c r="BFK1" i="2"/>
  <c r="BFK1" i="10" s="1"/>
  <c r="BGC1" i="2"/>
  <c r="BGC1" i="10" s="1"/>
  <c r="BGQ1" i="2"/>
  <c r="BGQ1" i="10" s="1"/>
  <c r="BHG1" i="2"/>
  <c r="BHG1" i="10" s="1"/>
  <c r="BHS1" i="2"/>
  <c r="BHS1" i="10" s="1"/>
  <c r="BIG1" i="2"/>
  <c r="BIG1" i="10" s="1"/>
  <c r="BIW1" i="2"/>
  <c r="BIW1" i="10" s="1"/>
  <c r="BJK1" i="2"/>
  <c r="BJK1" i="10" s="1"/>
  <c r="BJW1" i="2"/>
  <c r="BJW1" i="10" s="1"/>
  <c r="BKM1" i="2"/>
  <c r="BKM1" i="10" s="1"/>
  <c r="BLA1" i="2"/>
  <c r="BLA1" i="10" s="1"/>
  <c r="BLO1" i="2"/>
  <c r="BLO1" i="10" s="1"/>
  <c r="BME1" i="2"/>
  <c r="BME1" i="10" s="1"/>
  <c r="BMQ1" i="2"/>
  <c r="BMQ1" i="10" s="1"/>
  <c r="BNE1" i="2"/>
  <c r="BNE1" i="10" s="1"/>
  <c r="D1" i="2"/>
  <c r="D1" i="10" s="1"/>
  <c r="AS1" i="2"/>
  <c r="AS1" i="10" s="1"/>
  <c r="BZ1" i="2"/>
  <c r="BZ1" i="10" s="1"/>
  <c r="DJ1" i="2"/>
  <c r="DJ1" i="10" s="1"/>
  <c r="ES1" i="2"/>
  <c r="ES1" i="10" s="1"/>
  <c r="FV1" i="2"/>
  <c r="FV1" i="10" s="1"/>
  <c r="HF1" i="2"/>
  <c r="HF1" i="10" s="1"/>
  <c r="IO1" i="2"/>
  <c r="JX1" i="2"/>
  <c r="LB1" i="2"/>
  <c r="MI1" i="2"/>
  <c r="MI1" i="10" s="1"/>
  <c r="NV1" i="2"/>
  <c r="NV1" i="10" s="1"/>
  <c r="PB1" i="2"/>
  <c r="PB1" i="10" s="1"/>
  <c r="QK1" i="2"/>
  <c r="QK1" i="10" s="1"/>
  <c r="U1" i="2"/>
  <c r="U1" i="10" s="1"/>
  <c r="BF1" i="2"/>
  <c r="BF1" i="10" s="1"/>
  <c r="CH1" i="2"/>
  <c r="CH1" i="10" s="1"/>
  <c r="DQ1" i="2"/>
  <c r="DQ1" i="10" s="1"/>
  <c r="EZ1" i="2"/>
  <c r="EZ1" i="10" s="1"/>
  <c r="GF1" i="2"/>
  <c r="GF1" i="10" s="1"/>
  <c r="HS1" i="2"/>
  <c r="IX1" i="2"/>
  <c r="KD1" i="2"/>
  <c r="LM1" i="2"/>
  <c r="MT1" i="2"/>
  <c r="MT1" i="10" s="1"/>
  <c r="NX1" i="2"/>
  <c r="NX1" i="10" s="1"/>
  <c r="PK1" i="2"/>
  <c r="PK1" i="10" s="1"/>
  <c r="QR1" i="2"/>
  <c r="QR1" i="10" s="1"/>
  <c r="RX1" i="2"/>
  <c r="RX1" i="10" s="1"/>
  <c r="TI1" i="2"/>
  <c r="TI1" i="10" s="1"/>
  <c r="UL1" i="2"/>
  <c r="UL1" i="10" s="1"/>
  <c r="VR1" i="2"/>
  <c r="VR1" i="10" s="1"/>
  <c r="XE1" i="2"/>
  <c r="XE1" i="10" s="1"/>
  <c r="YL1" i="2"/>
  <c r="YL1" i="10" s="1"/>
  <c r="ZL1" i="2"/>
  <c r="ZL1" i="10" s="1"/>
  <c r="AAO1" i="2"/>
  <c r="AAO1" i="10" s="1"/>
  <c r="ABN1" i="2"/>
  <c r="ABN1" i="10" s="1"/>
  <c r="ACN1" i="2"/>
  <c r="ACN1" i="10" s="1"/>
  <c r="ADO1" i="2"/>
  <c r="ADO1" i="10" s="1"/>
  <c r="AEJ1" i="2"/>
  <c r="AEJ1" i="10" s="1"/>
  <c r="AFL1" i="2"/>
  <c r="AFL1" i="10" s="1"/>
  <c r="AGK1" i="2"/>
  <c r="AGK1" i="10" s="1"/>
  <c r="AHL1" i="2"/>
  <c r="AHL1" i="10" s="1"/>
  <c r="AIH1" i="2"/>
  <c r="AIH1" i="10" s="1"/>
  <c r="AJG1" i="2"/>
  <c r="AJG1" i="10" s="1"/>
  <c r="AKJ1" i="2"/>
  <c r="AKJ1" i="10" s="1"/>
  <c r="ALH1" i="2"/>
  <c r="ALH1" i="10" s="1"/>
  <c r="AMI1" i="2"/>
  <c r="AMI1" i="10" s="1"/>
  <c r="ANF1" i="2"/>
  <c r="ANF1" i="10" s="1"/>
  <c r="AOD1" i="2"/>
  <c r="AOD1" i="10" s="1"/>
  <c r="APG1" i="2"/>
  <c r="APG1" i="10" s="1"/>
  <c r="AB1" i="2"/>
  <c r="AB1" i="10" s="1"/>
  <c r="BH1" i="2"/>
  <c r="BH1" i="10" s="1"/>
  <c r="CU1" i="2"/>
  <c r="CU1" i="10" s="1"/>
  <c r="EB1" i="2"/>
  <c r="EB1" i="10" s="1"/>
  <c r="FF1" i="2"/>
  <c r="FF1" i="10" s="1"/>
  <c r="GO1" i="2"/>
  <c r="GO1" i="10" s="1"/>
  <c r="HV1" i="2"/>
  <c r="JB1" i="2"/>
  <c r="KO1" i="2"/>
  <c r="LT1" i="2"/>
  <c r="MZ1" i="2"/>
  <c r="MZ1" i="10" s="1"/>
  <c r="OK1" i="2"/>
  <c r="OK1" i="10" s="1"/>
  <c r="PR1" i="2"/>
  <c r="PR1" i="10" s="1"/>
  <c r="QT1" i="2"/>
  <c r="QT1" i="10" s="1"/>
  <c r="SG1" i="2"/>
  <c r="SG1" i="10" s="1"/>
  <c r="TN1" i="2"/>
  <c r="TN1" i="10" s="1"/>
  <c r="UX1" i="2"/>
  <c r="UX1" i="10" s="1"/>
  <c r="WE1" i="2"/>
  <c r="WE1" i="10" s="1"/>
  <c r="XJ1" i="2"/>
  <c r="XJ1" i="10" s="1"/>
  <c r="YR1" i="2"/>
  <c r="YR1" i="10" s="1"/>
  <c r="ZW1" i="2"/>
  <c r="ZW1" i="10" s="1"/>
  <c r="AAX1" i="2"/>
  <c r="AAX1" i="10" s="1"/>
  <c r="ABT1" i="2"/>
  <c r="ABT1" i="10" s="1"/>
  <c r="ACS1" i="2"/>
  <c r="ACS1" i="10" s="1"/>
  <c r="ADT1" i="2"/>
  <c r="ADT1" i="10" s="1"/>
  <c r="AER1" i="2"/>
  <c r="AER1" i="10" s="1"/>
  <c r="AFU1" i="2"/>
  <c r="AFU1" i="10" s="1"/>
  <c r="AGR1" i="2"/>
  <c r="AGR1" i="10" s="1"/>
  <c r="AHP1" i="2"/>
  <c r="AHP1" i="10" s="1"/>
  <c r="AIQ1" i="2"/>
  <c r="AIQ1" i="10" s="1"/>
  <c r="AJP1" i="2"/>
  <c r="AJP1" i="10" s="1"/>
  <c r="AKL1" i="2"/>
  <c r="AKL1" i="10" s="1"/>
  <c r="ALO1" i="2"/>
  <c r="ALO1" i="10" s="1"/>
  <c r="AMN1" i="2"/>
  <c r="AMN1" i="10" s="1"/>
  <c r="ANL1" i="2"/>
  <c r="ANL1" i="10" s="1"/>
  <c r="AOM1" i="2"/>
  <c r="AOM1" i="10" s="1"/>
  <c r="APJ1" i="2"/>
  <c r="APJ1" i="10" s="1"/>
  <c r="AQH1" i="2"/>
  <c r="AQH1" i="10" s="1"/>
  <c r="ARK1" i="2"/>
  <c r="ARK1" i="10" s="1"/>
  <c r="ASJ1" i="2"/>
  <c r="ASJ1" i="10" s="1"/>
  <c r="ATD1" i="2"/>
  <c r="ATD1" i="10" s="1"/>
  <c r="AUG1" i="2"/>
  <c r="AUG1" i="10" s="1"/>
  <c r="AVF1" i="2"/>
  <c r="AVF1" i="10" s="1"/>
  <c r="AWF1" i="2"/>
  <c r="AWF1" i="10" s="1"/>
  <c r="AXG1" i="2"/>
  <c r="AXG1" i="10" s="1"/>
  <c r="AYB1" i="2"/>
  <c r="AYB1" i="10" s="1"/>
  <c r="AZD1" i="2"/>
  <c r="AZD1" i="10" s="1"/>
  <c r="BAC1" i="2"/>
  <c r="BAC1" i="10" s="1"/>
  <c r="BBD1" i="2"/>
  <c r="BBD1" i="10" s="1"/>
  <c r="BBZ1" i="2"/>
  <c r="BBZ1" i="10" s="1"/>
  <c r="BCY1" i="2"/>
  <c r="BCY1" i="10" s="1"/>
  <c r="BEB1" i="2"/>
  <c r="BEB1" i="10" s="1"/>
  <c r="BEZ1" i="2"/>
  <c r="BEZ1" i="10" s="1"/>
  <c r="BGA1" i="2"/>
  <c r="BGA1" i="10" s="1"/>
  <c r="BGR1" i="2"/>
  <c r="BGR1" i="10" s="1"/>
  <c r="BHJ1" i="2"/>
  <c r="BHJ1" i="10" s="1"/>
  <c r="BIE1" i="2"/>
  <c r="BIE1" i="10" s="1"/>
  <c r="BIX1" i="2"/>
  <c r="BIX1" i="10" s="1"/>
  <c r="BJN1" i="2"/>
  <c r="BJN1" i="10" s="1"/>
  <c r="BKI1" i="2"/>
  <c r="BKI1" i="10" s="1"/>
  <c r="BLB1" i="2"/>
  <c r="BLB1" i="10" s="1"/>
  <c r="BLT1" i="2"/>
  <c r="BLT1" i="10" s="1"/>
  <c r="BMO1" i="2"/>
  <c r="BMO1" i="10" s="1"/>
  <c r="BNF1" i="2"/>
  <c r="BNF1" i="10" s="1"/>
  <c r="BNV1" i="2"/>
  <c r="BNV1" i="10" s="1"/>
  <c r="BOJ1" i="2"/>
  <c r="BOJ1" i="10" s="1"/>
  <c r="BOV1" i="2"/>
  <c r="BOV1" i="10" s="1"/>
  <c r="BPL1" i="2"/>
  <c r="BPL1" i="10" s="1"/>
  <c r="BPZ1" i="2"/>
  <c r="BPZ1" i="10" s="1"/>
  <c r="BQN1" i="2"/>
  <c r="BQN1" i="10" s="1"/>
  <c r="BRD1" i="2"/>
  <c r="BRD1" i="10" s="1"/>
  <c r="BRP1" i="2"/>
  <c r="BRP1" i="10" s="1"/>
  <c r="BSD1" i="2"/>
  <c r="BSD1" i="10" s="1"/>
  <c r="BST1" i="2"/>
  <c r="BST1" i="10" s="1"/>
  <c r="BTH1" i="2"/>
  <c r="BTH1" i="10" s="1"/>
  <c r="BTT1" i="2"/>
  <c r="BTT1" i="10" s="1"/>
  <c r="BUJ1" i="2"/>
  <c r="BUJ1" i="10" s="1"/>
  <c r="BUX1" i="2"/>
  <c r="BUX1" i="10" s="1"/>
  <c r="BVL1" i="2"/>
  <c r="BVL1" i="10" s="1"/>
  <c r="BWB1" i="2"/>
  <c r="BWB1" i="10" s="1"/>
  <c r="BWN1" i="2"/>
  <c r="BWN1" i="10" s="1"/>
  <c r="BXB1" i="2"/>
  <c r="BXB1" i="10" s="1"/>
  <c r="BXR1" i="2"/>
  <c r="BXR1" i="10" s="1"/>
  <c r="BYF1" i="2"/>
  <c r="BYF1" i="10" s="1"/>
  <c r="BYR1" i="2"/>
  <c r="BYR1" i="10" s="1"/>
  <c r="ETT1" i="2"/>
  <c r="ETT1" i="10" s="1"/>
  <c r="ETL1" i="2"/>
  <c r="ETL1" i="10" s="1"/>
  <c r="ETD1" i="2"/>
  <c r="ETD1" i="10" s="1"/>
  <c r="ESV1" i="2"/>
  <c r="ESV1" i="10" s="1"/>
  <c r="ESN1" i="2"/>
  <c r="ESN1" i="10" s="1"/>
  <c r="ESF1" i="2"/>
  <c r="ESF1" i="10" s="1"/>
  <c r="ERX1" i="2"/>
  <c r="ERX1" i="10" s="1"/>
  <c r="ERP1" i="2"/>
  <c r="ERP1" i="10" s="1"/>
  <c r="ERH1" i="2"/>
  <c r="ERH1" i="10" s="1"/>
  <c r="EQZ1" i="2"/>
  <c r="EQZ1" i="10" s="1"/>
  <c r="EQR1" i="2"/>
  <c r="EQR1" i="10" s="1"/>
  <c r="EQJ1" i="2"/>
  <c r="EQJ1" i="10" s="1"/>
  <c r="EQB1" i="2"/>
  <c r="EQB1" i="10" s="1"/>
  <c r="EPT1" i="2"/>
  <c r="EPT1" i="10" s="1"/>
  <c r="EPL1" i="2"/>
  <c r="EPL1" i="10" s="1"/>
  <c r="EPD1" i="2"/>
  <c r="EPD1" i="10" s="1"/>
  <c r="EOV1" i="2"/>
  <c r="EOV1" i="10" s="1"/>
  <c r="EON1" i="2"/>
  <c r="EON1" i="10" s="1"/>
  <c r="EOF1" i="2"/>
  <c r="EOF1" i="10" s="1"/>
  <c r="ENX1" i="2"/>
  <c r="ENX1" i="10" s="1"/>
  <c r="ENP1" i="2"/>
  <c r="ENP1" i="10" s="1"/>
  <c r="ENH1" i="2"/>
  <c r="ENH1" i="10" s="1"/>
  <c r="EMZ1" i="2"/>
  <c r="EMZ1" i="10" s="1"/>
  <c r="EMR1" i="2"/>
  <c r="EMR1" i="10" s="1"/>
  <c r="EMJ1" i="2"/>
  <c r="EMJ1" i="10" s="1"/>
  <c r="EMB1" i="2"/>
  <c r="EMB1" i="10" s="1"/>
  <c r="ELT1" i="2"/>
  <c r="ELT1" i="10" s="1"/>
  <c r="ELL1" i="2"/>
  <c r="ELL1" i="10" s="1"/>
  <c r="ELD1" i="2"/>
  <c r="ELD1" i="10" s="1"/>
  <c r="EKV1" i="2"/>
  <c r="EKV1" i="10" s="1"/>
  <c r="EKN1" i="2"/>
  <c r="EKN1" i="10" s="1"/>
  <c r="EKF1" i="2"/>
  <c r="EKF1" i="10" s="1"/>
  <c r="EJX1" i="2"/>
  <c r="EJX1" i="10" s="1"/>
  <c r="EJP1" i="2"/>
  <c r="EJP1" i="10" s="1"/>
  <c r="EJH1" i="2"/>
  <c r="EJH1" i="10" s="1"/>
  <c r="EIZ1" i="2"/>
  <c r="EIZ1" i="10" s="1"/>
  <c r="EIR1" i="2"/>
  <c r="EIR1" i="10" s="1"/>
  <c r="EIJ1" i="2"/>
  <c r="EIJ1" i="10" s="1"/>
  <c r="EIB1" i="2"/>
  <c r="EIB1" i="10" s="1"/>
  <c r="EHT1" i="2"/>
  <c r="EHT1" i="10" s="1"/>
  <c r="EHL1" i="2"/>
  <c r="EHL1" i="10" s="1"/>
  <c r="EHD1" i="2"/>
  <c r="EHD1" i="10" s="1"/>
  <c r="EGV1" i="2"/>
  <c r="EGV1" i="10" s="1"/>
  <c r="EGN1" i="2"/>
  <c r="EGN1" i="10" s="1"/>
  <c r="EGF1" i="2"/>
  <c r="EGF1" i="10" s="1"/>
  <c r="EFX1" i="2"/>
  <c r="EFX1" i="10" s="1"/>
  <c r="EFP1" i="2"/>
  <c r="EFP1" i="10" s="1"/>
  <c r="EFH1" i="2"/>
  <c r="EFH1" i="10" s="1"/>
  <c r="EEZ1" i="2"/>
  <c r="EEZ1" i="10" s="1"/>
  <c r="EER1" i="2"/>
  <c r="EER1" i="10" s="1"/>
  <c r="EEJ1" i="2"/>
  <c r="EEJ1" i="10" s="1"/>
  <c r="EEB1" i="2"/>
  <c r="EEB1" i="10" s="1"/>
  <c r="EDT1" i="2"/>
  <c r="EDT1" i="10" s="1"/>
  <c r="EDL1" i="2"/>
  <c r="EDL1" i="10" s="1"/>
  <c r="EDD1" i="2"/>
  <c r="EDD1" i="10" s="1"/>
  <c r="ECV1" i="2"/>
  <c r="ECV1" i="10" s="1"/>
  <c r="ECN1" i="2"/>
  <c r="ECN1" i="10" s="1"/>
  <c r="ECF1" i="2"/>
  <c r="ECF1" i="10" s="1"/>
  <c r="EBX1" i="2"/>
  <c r="EBX1" i="10" s="1"/>
  <c r="EBP1" i="2"/>
  <c r="EBP1" i="10" s="1"/>
  <c r="EBH1" i="2"/>
  <c r="EBH1" i="10" s="1"/>
  <c r="EAZ1" i="2"/>
  <c r="EAZ1" i="10" s="1"/>
  <c r="EAR1" i="2"/>
  <c r="EAR1" i="10" s="1"/>
  <c r="EAJ1" i="2"/>
  <c r="EAJ1" i="10" s="1"/>
  <c r="EAB1" i="2"/>
  <c r="EAB1" i="10" s="1"/>
  <c r="DZT1" i="2"/>
  <c r="DZT1" i="10" s="1"/>
  <c r="DZL1" i="2"/>
  <c r="DZL1" i="10" s="1"/>
  <c r="DZD1" i="2"/>
  <c r="DZD1" i="10" s="1"/>
  <c r="DYV1" i="2"/>
  <c r="DYV1" i="10" s="1"/>
  <c r="DYN1" i="2"/>
  <c r="DYN1" i="10" s="1"/>
  <c r="DYF1" i="2"/>
  <c r="DYF1" i="10" s="1"/>
  <c r="DXX1" i="2"/>
  <c r="DXX1" i="10" s="1"/>
  <c r="DXP1" i="2"/>
  <c r="DXP1" i="10" s="1"/>
  <c r="DXH1" i="2"/>
  <c r="DXH1" i="10" s="1"/>
  <c r="DWZ1" i="2"/>
  <c r="DWZ1" i="10" s="1"/>
  <c r="DWR1" i="2"/>
  <c r="DWR1" i="10" s="1"/>
  <c r="DWJ1" i="2"/>
  <c r="DWJ1" i="10" s="1"/>
  <c r="DWB1" i="2"/>
  <c r="DWB1" i="10" s="1"/>
  <c r="DVT1" i="2"/>
  <c r="DVT1" i="10" s="1"/>
  <c r="DVL1" i="2"/>
  <c r="DVL1" i="10" s="1"/>
  <c r="DVD1" i="2"/>
  <c r="DVD1" i="10" s="1"/>
  <c r="DUV1" i="2"/>
  <c r="DUV1" i="10" s="1"/>
  <c r="DUN1" i="2"/>
  <c r="DUN1" i="10" s="1"/>
  <c r="DUF1" i="2"/>
  <c r="DUF1" i="10" s="1"/>
  <c r="DTX1" i="2"/>
  <c r="DTX1" i="10" s="1"/>
  <c r="DTP1" i="2"/>
  <c r="DTP1" i="10" s="1"/>
  <c r="DTD1" i="2"/>
  <c r="DTD1" i="10" s="1"/>
  <c r="DST1" i="2"/>
  <c r="DST1" i="10" s="1"/>
  <c r="DSJ1" i="2"/>
  <c r="DSJ1" i="10" s="1"/>
  <c r="DRX1" i="2"/>
  <c r="DRX1" i="10" s="1"/>
  <c r="DRN1" i="2"/>
  <c r="DRN1" i="10" s="1"/>
  <c r="DRD1" i="2"/>
  <c r="DRD1" i="10" s="1"/>
  <c r="DQR1" i="2"/>
  <c r="DQR1" i="10" s="1"/>
  <c r="DQH1" i="2"/>
  <c r="DQH1" i="10" s="1"/>
  <c r="DPX1" i="2"/>
  <c r="DPX1" i="10" s="1"/>
  <c r="DPL1" i="2"/>
  <c r="DPL1" i="10" s="1"/>
  <c r="DPB1" i="2"/>
  <c r="DPB1" i="10" s="1"/>
  <c r="DOR1" i="2"/>
  <c r="DOR1" i="10" s="1"/>
  <c r="DOF1" i="2"/>
  <c r="DOF1" i="10" s="1"/>
  <c r="DNV1" i="2"/>
  <c r="DNV1" i="10" s="1"/>
  <c r="DNL1" i="2"/>
  <c r="DNL1" i="10" s="1"/>
  <c r="DMZ1" i="2"/>
  <c r="DMZ1" i="10" s="1"/>
  <c r="DMP1" i="2"/>
  <c r="DMP1" i="10" s="1"/>
  <c r="DMF1" i="2"/>
  <c r="DMF1" i="10" s="1"/>
  <c r="DLT1" i="2"/>
  <c r="DLT1" i="10" s="1"/>
  <c r="DLJ1" i="2"/>
  <c r="DLJ1" i="10" s="1"/>
  <c r="DKZ1" i="2"/>
  <c r="DKZ1" i="10" s="1"/>
  <c r="DKN1" i="2"/>
  <c r="DKN1" i="10" s="1"/>
  <c r="DKD1" i="2"/>
  <c r="DKD1" i="10" s="1"/>
  <c r="DJT1" i="2"/>
  <c r="DJT1" i="10" s="1"/>
  <c r="DJH1" i="2"/>
  <c r="DJH1" i="10" s="1"/>
  <c r="DIX1" i="2"/>
  <c r="DIX1" i="10" s="1"/>
  <c r="DIN1" i="2"/>
  <c r="DIN1" i="10" s="1"/>
  <c r="DIB1" i="2"/>
  <c r="DIB1" i="10" s="1"/>
  <c r="DHR1" i="2"/>
  <c r="DHR1" i="10" s="1"/>
  <c r="DHH1" i="2"/>
  <c r="DHH1" i="10" s="1"/>
  <c r="DGV1" i="2"/>
  <c r="DGV1" i="10" s="1"/>
  <c r="DGL1" i="2"/>
  <c r="DGL1" i="10" s="1"/>
  <c r="DGB1" i="2"/>
  <c r="DGB1" i="10" s="1"/>
  <c r="DFP1" i="2"/>
  <c r="DFP1" i="10" s="1"/>
  <c r="DFF1" i="2"/>
  <c r="DFF1" i="10" s="1"/>
  <c r="DEV1" i="2"/>
  <c r="DEV1" i="10" s="1"/>
  <c r="DEJ1" i="2"/>
  <c r="DEJ1" i="10" s="1"/>
  <c r="DDZ1" i="2"/>
  <c r="DDZ1" i="10" s="1"/>
  <c r="DDP1" i="2"/>
  <c r="DDP1" i="10" s="1"/>
  <c r="DDD1" i="2"/>
  <c r="DDD1" i="10" s="1"/>
  <c r="DCT1" i="2"/>
  <c r="DCT1" i="10" s="1"/>
  <c r="DCJ1" i="2"/>
  <c r="DCJ1" i="10" s="1"/>
  <c r="DBX1" i="2"/>
  <c r="DBX1" i="10" s="1"/>
  <c r="DBN1" i="2"/>
  <c r="DBN1" i="10" s="1"/>
  <c r="DBD1" i="2"/>
  <c r="DBD1" i="10" s="1"/>
  <c r="DAR1" i="2"/>
  <c r="DAR1" i="10" s="1"/>
  <c r="DAH1" i="2"/>
  <c r="DAH1" i="10" s="1"/>
  <c r="CZX1" i="2"/>
  <c r="CZX1" i="10" s="1"/>
  <c r="CZL1" i="2"/>
  <c r="CZL1" i="10" s="1"/>
  <c r="CZB1" i="2"/>
  <c r="CZB1" i="10" s="1"/>
  <c r="CYR1" i="2"/>
  <c r="CYR1" i="10" s="1"/>
  <c r="CYF1" i="2"/>
  <c r="CYF1" i="10" s="1"/>
  <c r="CXV1" i="2"/>
  <c r="CXV1" i="10" s="1"/>
  <c r="CXL1" i="2"/>
  <c r="CXL1" i="10" s="1"/>
  <c r="CWZ1" i="2"/>
  <c r="CWZ1" i="10" s="1"/>
  <c r="CWP1" i="2"/>
  <c r="CWP1" i="10" s="1"/>
  <c r="CWF1" i="2"/>
  <c r="CWF1" i="10" s="1"/>
  <c r="CVT1" i="2"/>
  <c r="CVT1" i="10" s="1"/>
  <c r="CVJ1" i="2"/>
  <c r="CVJ1" i="10" s="1"/>
  <c r="CUZ1" i="2"/>
  <c r="CUZ1" i="10" s="1"/>
  <c r="CUN1" i="2"/>
  <c r="CUN1" i="10" s="1"/>
  <c r="CUD1" i="2"/>
  <c r="CUD1" i="10" s="1"/>
  <c r="CTT1" i="2"/>
  <c r="CTT1" i="10" s="1"/>
  <c r="CTH1" i="2"/>
  <c r="CTH1" i="10" s="1"/>
  <c r="CSX1" i="2"/>
  <c r="CSX1" i="10" s="1"/>
  <c r="CSN1" i="2"/>
  <c r="CSN1" i="10" s="1"/>
  <c r="CSB1" i="2"/>
  <c r="CSB1" i="10" s="1"/>
  <c r="CRR1" i="2"/>
  <c r="CRR1" i="10" s="1"/>
  <c r="CRH1" i="2"/>
  <c r="CRH1" i="10" s="1"/>
  <c r="CQV1" i="2"/>
  <c r="CQV1" i="10" s="1"/>
  <c r="CQL1" i="2"/>
  <c r="CQL1" i="10" s="1"/>
  <c r="CQB1" i="2"/>
  <c r="CQB1" i="10" s="1"/>
  <c r="CPP1" i="2"/>
  <c r="CPP1" i="10" s="1"/>
  <c r="CPF1" i="2"/>
  <c r="CPF1" i="10" s="1"/>
  <c r="COV1" i="2"/>
  <c r="COV1" i="10" s="1"/>
  <c r="COJ1" i="2"/>
  <c r="COJ1" i="10" s="1"/>
  <c r="CNZ1" i="2"/>
  <c r="CNZ1" i="10" s="1"/>
  <c r="CNP1" i="2"/>
  <c r="CNP1" i="10" s="1"/>
  <c r="CND1" i="2"/>
  <c r="CND1" i="10" s="1"/>
  <c r="CMT1" i="2"/>
  <c r="CMT1" i="10" s="1"/>
  <c r="CMJ1" i="2"/>
  <c r="CMJ1" i="10" s="1"/>
  <c r="CLX1" i="2"/>
  <c r="CLX1" i="10" s="1"/>
  <c r="CLN1" i="2"/>
  <c r="CLN1" i="10" s="1"/>
  <c r="CLD1" i="2"/>
  <c r="CLD1" i="10" s="1"/>
  <c r="CKR1" i="2"/>
  <c r="CKR1" i="10" s="1"/>
  <c r="CKH1" i="2"/>
  <c r="CKH1" i="10" s="1"/>
  <c r="CJX1" i="2"/>
  <c r="CJX1" i="10" s="1"/>
  <c r="CJL1" i="2"/>
  <c r="CJL1" i="10" s="1"/>
  <c r="CJB1" i="2"/>
  <c r="CJB1" i="10" s="1"/>
  <c r="CIR1" i="2"/>
  <c r="CIR1" i="10" s="1"/>
  <c r="CIF1" i="2"/>
  <c r="CIF1" i="10" s="1"/>
  <c r="CHV1" i="2"/>
  <c r="CHV1" i="10" s="1"/>
  <c r="CHL1" i="2"/>
  <c r="CHL1" i="10" s="1"/>
  <c r="CGZ1" i="2"/>
  <c r="CGZ1" i="10" s="1"/>
  <c r="CGP1" i="2"/>
  <c r="CGP1" i="10" s="1"/>
  <c r="CGF1" i="2"/>
  <c r="CGF1" i="10" s="1"/>
  <c r="CFT1" i="2"/>
  <c r="CFT1" i="10" s="1"/>
  <c r="CFJ1" i="2"/>
  <c r="CFJ1" i="10" s="1"/>
  <c r="CEZ1" i="2"/>
  <c r="CEZ1" i="10" s="1"/>
  <c r="CEN1" i="2"/>
  <c r="CEN1" i="10" s="1"/>
  <c r="CED1" i="2"/>
  <c r="CED1" i="10" s="1"/>
  <c r="CDT1" i="2"/>
  <c r="CDT1" i="10" s="1"/>
  <c r="CDH1" i="2"/>
  <c r="CDH1" i="10" s="1"/>
  <c r="CCX1" i="2"/>
  <c r="CCX1" i="10" s="1"/>
  <c r="CCN1" i="2"/>
  <c r="CCN1" i="10" s="1"/>
  <c r="CCB1" i="2"/>
  <c r="CCB1" i="10" s="1"/>
  <c r="CBR1" i="2"/>
  <c r="CBR1" i="10" s="1"/>
  <c r="CBH1" i="2"/>
  <c r="CBH1" i="10" s="1"/>
  <c r="CAV1" i="2"/>
  <c r="CAV1" i="10" s="1"/>
  <c r="CAL1" i="2"/>
  <c r="CAL1" i="10" s="1"/>
  <c r="CAB1" i="2"/>
  <c r="CAB1" i="10" s="1"/>
  <c r="BZP1" i="2"/>
  <c r="BZP1" i="10" s="1"/>
  <c r="BZF1" i="2"/>
  <c r="BZF1" i="10" s="1"/>
  <c r="BYV1" i="2"/>
  <c r="BYV1" i="10" s="1"/>
  <c r="BYJ1" i="2"/>
  <c r="BYJ1" i="10" s="1"/>
  <c r="BXZ1" i="2"/>
  <c r="BXZ1" i="10" s="1"/>
  <c r="BXP1" i="2"/>
  <c r="BXP1" i="10" s="1"/>
  <c r="BXD1" i="2"/>
  <c r="BXD1" i="10" s="1"/>
  <c r="BWT1" i="2"/>
  <c r="BWT1" i="10" s="1"/>
  <c r="BWJ1" i="2"/>
  <c r="BWJ1" i="10" s="1"/>
  <c r="BVX1" i="2"/>
  <c r="BVX1" i="10" s="1"/>
  <c r="BVN1" i="2"/>
  <c r="BVN1" i="10" s="1"/>
  <c r="BVD1" i="2"/>
  <c r="BVD1" i="10" s="1"/>
  <c r="BUR1" i="2"/>
  <c r="BUR1" i="10" s="1"/>
  <c r="BUH1" i="2"/>
  <c r="BUH1" i="10" s="1"/>
  <c r="BTX1" i="2"/>
  <c r="BTX1" i="10" s="1"/>
  <c r="BTL1" i="2"/>
  <c r="BTL1" i="10" s="1"/>
  <c r="BTB1" i="2"/>
  <c r="BTB1" i="10" s="1"/>
  <c r="BSR1" i="2"/>
  <c r="BSR1" i="10" s="1"/>
  <c r="BSF1" i="2"/>
  <c r="BSF1" i="10" s="1"/>
  <c r="BRV1" i="2"/>
  <c r="BRV1" i="10" s="1"/>
  <c r="BRL1" i="2"/>
  <c r="BRL1" i="10" s="1"/>
  <c r="BQZ1" i="2"/>
  <c r="BQZ1" i="10" s="1"/>
  <c r="BQP1" i="2"/>
  <c r="BQP1" i="10" s="1"/>
  <c r="BQF1" i="2"/>
  <c r="BQF1" i="10" s="1"/>
  <c r="BPT1" i="2"/>
  <c r="BPT1" i="10" s="1"/>
  <c r="BPJ1" i="2"/>
  <c r="BPJ1" i="10" s="1"/>
  <c r="BOZ1" i="2"/>
  <c r="BOZ1" i="10" s="1"/>
  <c r="BON1" i="2"/>
  <c r="BON1" i="10" s="1"/>
  <c r="BOD1" i="2"/>
  <c r="BOD1" i="10" s="1"/>
  <c r="BNT1" i="2"/>
  <c r="BNT1" i="10" s="1"/>
  <c r="BNH1" i="2"/>
  <c r="BNH1" i="10" s="1"/>
  <c r="BMX1" i="2"/>
  <c r="BMX1" i="10" s="1"/>
  <c r="BMN1" i="2"/>
  <c r="BMN1" i="10" s="1"/>
  <c r="BMB1" i="2"/>
  <c r="BMB1" i="10" s="1"/>
  <c r="BLR1" i="2"/>
  <c r="BLR1" i="10" s="1"/>
  <c r="BLH1" i="2"/>
  <c r="BLH1" i="10" s="1"/>
  <c r="BKV1" i="2"/>
  <c r="BKV1" i="10" s="1"/>
  <c r="BKL1" i="2"/>
  <c r="BKL1" i="10" s="1"/>
  <c r="BKB1" i="2"/>
  <c r="BKB1" i="10" s="1"/>
  <c r="BJP1" i="2"/>
  <c r="BJP1" i="10" s="1"/>
  <c r="BJF1" i="2"/>
  <c r="BJF1" i="10" s="1"/>
  <c r="BIV1" i="2"/>
  <c r="BIV1" i="10" s="1"/>
  <c r="BIJ1" i="2"/>
  <c r="BIJ1" i="10" s="1"/>
  <c r="BHZ1" i="2"/>
  <c r="BHZ1" i="10" s="1"/>
  <c r="BHP1" i="2"/>
  <c r="BHP1" i="10" s="1"/>
  <c r="BHD1" i="2"/>
  <c r="BHD1" i="10" s="1"/>
  <c r="BGT1" i="2"/>
  <c r="BGT1" i="10" s="1"/>
  <c r="BGJ1" i="2"/>
  <c r="BGJ1" i="10" s="1"/>
  <c r="BFX1" i="2"/>
  <c r="BFX1" i="10" s="1"/>
  <c r="BFJ1" i="2"/>
  <c r="BFJ1" i="10" s="1"/>
  <c r="BEV1" i="2"/>
  <c r="BEV1" i="10" s="1"/>
  <c r="BEF1" i="2"/>
  <c r="BEF1" i="10" s="1"/>
  <c r="BDT1" i="2"/>
  <c r="BDT1" i="10" s="1"/>
  <c r="BDF1" i="2"/>
  <c r="BDF1" i="10" s="1"/>
  <c r="BCP1" i="2"/>
  <c r="BCP1" i="10" s="1"/>
  <c r="BCB1" i="2"/>
  <c r="BCB1" i="10" s="1"/>
  <c r="BBP1" i="2"/>
  <c r="BBP1" i="10" s="1"/>
  <c r="BAZ1" i="2"/>
  <c r="BAZ1" i="10" s="1"/>
  <c r="BAL1" i="2"/>
  <c r="BAL1" i="10" s="1"/>
  <c r="AZX1" i="2"/>
  <c r="AZX1" i="10" s="1"/>
  <c r="AZH1" i="2"/>
  <c r="AZH1" i="10" s="1"/>
  <c r="AYV1" i="2"/>
  <c r="AYV1" i="10" s="1"/>
  <c r="AYH1" i="2"/>
  <c r="AYH1" i="10" s="1"/>
  <c r="AXR1" i="2"/>
  <c r="AXR1" i="10" s="1"/>
  <c r="AXD1" i="2"/>
  <c r="AXD1" i="10" s="1"/>
  <c r="AWR1" i="2"/>
  <c r="AWR1" i="10" s="1"/>
  <c r="AWB1" i="2"/>
  <c r="AWB1" i="10" s="1"/>
  <c r="AVN1" i="2"/>
  <c r="AVN1" i="10" s="1"/>
  <c r="AUZ1" i="2"/>
  <c r="AUZ1" i="10" s="1"/>
  <c r="AUJ1" i="2"/>
  <c r="AUJ1" i="10" s="1"/>
  <c r="ATX1" i="2"/>
  <c r="ATX1" i="10" s="1"/>
  <c r="ATJ1" i="2"/>
  <c r="ATJ1" i="10" s="1"/>
  <c r="AST1" i="2"/>
  <c r="AST1" i="10" s="1"/>
  <c r="ASF1" i="2"/>
  <c r="ASF1" i="10" s="1"/>
  <c r="ART1" i="2"/>
  <c r="ART1" i="10" s="1"/>
  <c r="ARD1" i="2"/>
  <c r="ARD1" i="10" s="1"/>
  <c r="AQP1" i="2"/>
  <c r="AQP1" i="10" s="1"/>
  <c r="AQB1" i="2"/>
  <c r="AQB1" i="10" s="1"/>
  <c r="APL1" i="2"/>
  <c r="APL1" i="10" s="1"/>
  <c r="AOZ1" i="2"/>
  <c r="AOZ1" i="10" s="1"/>
  <c r="AOL1" i="2"/>
  <c r="AOL1" i="10" s="1"/>
  <c r="ANV1" i="2"/>
  <c r="ANV1" i="10" s="1"/>
  <c r="ANH1" i="2"/>
  <c r="ANH1" i="10" s="1"/>
  <c r="AMV1" i="2"/>
  <c r="AMV1" i="10" s="1"/>
  <c r="AMF1" i="2"/>
  <c r="AMF1" i="10" s="1"/>
  <c r="ALR1" i="2"/>
  <c r="ALR1" i="10" s="1"/>
  <c r="ALD1" i="2"/>
  <c r="ALD1" i="10" s="1"/>
  <c r="AKN1" i="2"/>
  <c r="AKN1" i="10" s="1"/>
  <c r="AKB1" i="2"/>
  <c r="AKB1" i="10" s="1"/>
  <c r="AJN1" i="2"/>
  <c r="AJN1" i="10" s="1"/>
  <c r="AIX1" i="2"/>
  <c r="AIX1" i="10" s="1"/>
  <c r="AIJ1" i="2"/>
  <c r="AIJ1" i="10" s="1"/>
  <c r="AHX1" i="2"/>
  <c r="AHX1" i="10" s="1"/>
  <c r="AHH1" i="2"/>
  <c r="AHH1" i="10" s="1"/>
  <c r="AGT1" i="2"/>
  <c r="AGT1" i="10" s="1"/>
  <c r="AGF1" i="2"/>
  <c r="AGF1" i="10" s="1"/>
  <c r="AFP1" i="2"/>
  <c r="AFP1" i="10" s="1"/>
  <c r="AFD1" i="2"/>
  <c r="AFD1" i="10" s="1"/>
  <c r="AEP1" i="2"/>
  <c r="AEP1" i="10" s="1"/>
  <c r="ADZ1" i="2"/>
  <c r="ADZ1" i="10" s="1"/>
  <c r="ADL1" i="2"/>
  <c r="ADL1" i="10" s="1"/>
  <c r="ACZ1" i="2"/>
  <c r="ACZ1" i="10" s="1"/>
  <c r="ACJ1" i="2"/>
  <c r="ACJ1" i="10" s="1"/>
  <c r="ABV1" i="2"/>
  <c r="ABV1" i="10" s="1"/>
  <c r="ABH1" i="2"/>
  <c r="ABH1" i="10" s="1"/>
  <c r="AAR1" i="2"/>
  <c r="AAR1" i="10" s="1"/>
  <c r="AAF1" i="2"/>
  <c r="AAF1" i="10" s="1"/>
  <c r="ZR1" i="2"/>
  <c r="ZR1" i="10" s="1"/>
  <c r="YZ1" i="2"/>
  <c r="YZ1" i="10" s="1"/>
  <c r="YH1" i="2"/>
  <c r="YH1" i="10" s="1"/>
  <c r="XR1" i="2"/>
  <c r="XR1" i="10" s="1"/>
  <c r="WV1" i="2"/>
  <c r="WV1" i="10" s="1"/>
  <c r="WD1" i="2"/>
  <c r="WD1" i="10" s="1"/>
  <c r="VJ1" i="2"/>
  <c r="VJ1" i="10" s="1"/>
  <c r="UP1" i="2"/>
  <c r="UP1" i="10" s="1"/>
  <c r="TZ1" i="2"/>
  <c r="TZ1" i="10" s="1"/>
  <c r="TF1" i="2"/>
  <c r="TF1" i="10" s="1"/>
  <c r="SL1" i="2"/>
  <c r="SL1" i="10" s="1"/>
  <c r="RR1" i="2"/>
  <c r="RR1" i="10" s="1"/>
  <c r="RB1" i="2"/>
  <c r="RB1" i="10" s="1"/>
  <c r="QH1" i="2"/>
  <c r="QH1" i="10" s="1"/>
  <c r="PN1" i="2"/>
  <c r="PN1" i="10" s="1"/>
  <c r="OV1" i="2"/>
  <c r="OV1" i="10" s="1"/>
  <c r="NZ1" i="2"/>
  <c r="NZ1" i="10" s="1"/>
  <c r="NJ1" i="2"/>
  <c r="NJ1" i="10" s="1"/>
  <c r="MR1" i="2"/>
  <c r="MR1" i="10" s="1"/>
  <c r="LV1" i="2"/>
  <c r="LD1" i="2"/>
  <c r="KN1" i="2"/>
  <c r="JR1" i="2"/>
  <c r="JR1" i="3" s="1"/>
  <c r="IZ1" i="2"/>
  <c r="IH1" i="2"/>
  <c r="HL1" i="2"/>
  <c r="GV1" i="2"/>
  <c r="GV1" i="10" s="1"/>
  <c r="GD1" i="2"/>
  <c r="GD1" i="10" s="1"/>
  <c r="FH1" i="2"/>
  <c r="FH1" i="10" s="1"/>
  <c r="EP1" i="2"/>
  <c r="EP1" i="10" s="1"/>
  <c r="DZ1" i="2"/>
  <c r="DZ1" i="10" s="1"/>
  <c r="DD1" i="2"/>
  <c r="DD1" i="10" s="1"/>
  <c r="CL1" i="2"/>
  <c r="CL1" i="10" s="1"/>
  <c r="BR1" i="2"/>
  <c r="BR1" i="10" s="1"/>
  <c r="AX1" i="2"/>
  <c r="AX1" i="10" s="1"/>
  <c r="AH1" i="2"/>
  <c r="AH1" i="10" s="1"/>
  <c r="N1" i="2"/>
  <c r="N1" i="10" s="1"/>
  <c r="EUA1" i="2"/>
  <c r="EUA1" i="10" s="1"/>
  <c r="ETS1" i="2"/>
  <c r="ETS1" i="10" s="1"/>
  <c r="ETK1" i="2"/>
  <c r="ETK1" i="10" s="1"/>
  <c r="ETC1" i="2"/>
  <c r="ETC1" i="10" s="1"/>
  <c r="ESU1" i="2"/>
  <c r="ESU1" i="10" s="1"/>
  <c r="ESM1" i="2"/>
  <c r="ESM1" i="10" s="1"/>
  <c r="ESE1" i="2"/>
  <c r="ESE1" i="10" s="1"/>
  <c r="ERW1" i="2"/>
  <c r="ERW1" i="10" s="1"/>
  <c r="ERO1" i="2"/>
  <c r="ERO1" i="10" s="1"/>
  <c r="ERG1" i="2"/>
  <c r="ERG1" i="10" s="1"/>
  <c r="EQY1" i="2"/>
  <c r="EQY1" i="10" s="1"/>
  <c r="EQQ1" i="2"/>
  <c r="EQQ1" i="10" s="1"/>
  <c r="EQI1" i="2"/>
  <c r="EQI1" i="10" s="1"/>
  <c r="EQA1" i="2"/>
  <c r="EQA1" i="10" s="1"/>
  <c r="EPS1" i="2"/>
  <c r="EPS1" i="10" s="1"/>
  <c r="EPK1" i="2"/>
  <c r="EPK1" i="10" s="1"/>
  <c r="EPC1" i="2"/>
  <c r="EPC1" i="10" s="1"/>
  <c r="EOU1" i="2"/>
  <c r="EOU1" i="10" s="1"/>
  <c r="EOM1" i="2"/>
  <c r="EOM1" i="10" s="1"/>
  <c r="EOE1" i="2"/>
  <c r="EOE1" i="10" s="1"/>
  <c r="ENW1" i="2"/>
  <c r="ENW1" i="10" s="1"/>
  <c r="ENO1" i="2"/>
  <c r="ENO1" i="10" s="1"/>
  <c r="ENG1" i="2"/>
  <c r="ENG1" i="10" s="1"/>
  <c r="EMY1" i="2"/>
  <c r="EMY1" i="10" s="1"/>
  <c r="EMQ1" i="2"/>
  <c r="EMQ1" i="10" s="1"/>
  <c r="EMI1" i="2"/>
  <c r="EMI1" i="10" s="1"/>
  <c r="EMA1" i="2"/>
  <c r="EMA1" i="10" s="1"/>
  <c r="ELS1" i="2"/>
  <c r="ELS1" i="10" s="1"/>
  <c r="ELK1" i="2"/>
  <c r="ELK1" i="10" s="1"/>
  <c r="ELC1" i="2"/>
  <c r="ELC1" i="10" s="1"/>
  <c r="EKU1" i="2"/>
  <c r="EKU1" i="10" s="1"/>
  <c r="EKM1" i="2"/>
  <c r="EKM1" i="10" s="1"/>
  <c r="EKE1" i="2"/>
  <c r="EKE1" i="10" s="1"/>
  <c r="EJW1" i="2"/>
  <c r="EJW1" i="10" s="1"/>
  <c r="EJO1" i="2"/>
  <c r="EJO1" i="10" s="1"/>
  <c r="EJG1" i="2"/>
  <c r="EJG1" i="10" s="1"/>
  <c r="EIY1" i="2"/>
  <c r="EIY1" i="10" s="1"/>
  <c r="EIQ1" i="2"/>
  <c r="EIQ1" i="10" s="1"/>
  <c r="EII1" i="2"/>
  <c r="EII1" i="10" s="1"/>
  <c r="EIA1" i="2"/>
  <c r="EIA1" i="10" s="1"/>
  <c r="EHS1" i="2"/>
  <c r="EHS1" i="10" s="1"/>
  <c r="EHK1" i="2"/>
  <c r="EHK1" i="10" s="1"/>
  <c r="EHC1" i="2"/>
  <c r="EHC1" i="10" s="1"/>
  <c r="EGU1" i="2"/>
  <c r="EGU1" i="10" s="1"/>
  <c r="EGM1" i="2"/>
  <c r="EGM1" i="10" s="1"/>
  <c r="EGE1" i="2"/>
  <c r="EGE1" i="10" s="1"/>
  <c r="EFW1" i="2"/>
  <c r="EFW1" i="10" s="1"/>
  <c r="EFO1" i="2"/>
  <c r="EFO1" i="10" s="1"/>
  <c r="EFG1" i="2"/>
  <c r="EFG1" i="10" s="1"/>
  <c r="EEY1" i="2"/>
  <c r="EEY1" i="10" s="1"/>
  <c r="EEQ1" i="2"/>
  <c r="EEQ1" i="10" s="1"/>
  <c r="EEI1" i="2"/>
  <c r="EEI1" i="10" s="1"/>
  <c r="EEA1" i="2"/>
  <c r="EEA1" i="10" s="1"/>
  <c r="EDS1" i="2"/>
  <c r="EDS1" i="10" s="1"/>
  <c r="EDK1" i="2"/>
  <c r="EDK1" i="10" s="1"/>
  <c r="EDC1" i="2"/>
  <c r="EDC1" i="10" s="1"/>
  <c r="ECU1" i="2"/>
  <c r="ECU1" i="10" s="1"/>
  <c r="ECM1" i="2"/>
  <c r="ECM1" i="10" s="1"/>
  <c r="ECE1" i="2"/>
  <c r="ECE1" i="10" s="1"/>
  <c r="EBW1" i="2"/>
  <c r="EBW1" i="10" s="1"/>
  <c r="EBO1" i="2"/>
  <c r="EBO1" i="10" s="1"/>
  <c r="EBG1" i="2"/>
  <c r="EBG1" i="10" s="1"/>
  <c r="EAY1" i="2"/>
  <c r="EAY1" i="10" s="1"/>
  <c r="EAQ1" i="2"/>
  <c r="EAQ1" i="10" s="1"/>
  <c r="EAI1" i="2"/>
  <c r="EAI1" i="10" s="1"/>
  <c r="EAA1" i="2"/>
  <c r="EAA1" i="10" s="1"/>
  <c r="DZS1" i="2"/>
  <c r="DZS1" i="10" s="1"/>
  <c r="DZK1" i="2"/>
  <c r="DZK1" i="10" s="1"/>
  <c r="DZC1" i="2"/>
  <c r="DZC1" i="10" s="1"/>
  <c r="DYU1" i="2"/>
  <c r="DYU1" i="10" s="1"/>
  <c r="DYM1" i="2"/>
  <c r="DYM1" i="10" s="1"/>
  <c r="DYE1" i="2"/>
  <c r="DYE1" i="10" s="1"/>
  <c r="DXW1" i="2"/>
  <c r="DXW1" i="10" s="1"/>
  <c r="DXO1" i="2"/>
  <c r="DXO1" i="10" s="1"/>
  <c r="DXG1" i="2"/>
  <c r="DXG1" i="10" s="1"/>
  <c r="DWY1" i="2"/>
  <c r="DWY1" i="10" s="1"/>
  <c r="DWQ1" i="2"/>
  <c r="DWQ1" i="10" s="1"/>
  <c r="DWI1" i="2"/>
  <c r="DWI1" i="10" s="1"/>
  <c r="DWA1" i="2"/>
  <c r="DWA1" i="10" s="1"/>
  <c r="DVS1" i="2"/>
  <c r="DVS1" i="10" s="1"/>
  <c r="DVK1" i="2"/>
  <c r="DVK1" i="10" s="1"/>
  <c r="DVC1" i="2"/>
  <c r="DVC1" i="10" s="1"/>
  <c r="DUU1" i="2"/>
  <c r="DUU1" i="10" s="1"/>
  <c r="DUM1" i="2"/>
  <c r="DUM1" i="10" s="1"/>
  <c r="DUE1" i="2"/>
  <c r="DUE1" i="10" s="1"/>
  <c r="DTW1" i="2"/>
  <c r="DTW1" i="10" s="1"/>
  <c r="DTO1" i="2"/>
  <c r="DTO1" i="10" s="1"/>
  <c r="DTC1" i="2"/>
  <c r="DTC1" i="10" s="1"/>
  <c r="DSS1" i="2"/>
  <c r="DSS1" i="10" s="1"/>
  <c r="DSI1" i="2"/>
  <c r="DSI1" i="10" s="1"/>
  <c r="DRW1" i="2"/>
  <c r="DRW1" i="10" s="1"/>
  <c r="DRM1" i="2"/>
  <c r="DRM1" i="10" s="1"/>
  <c r="DRC1" i="2"/>
  <c r="DRC1" i="10" s="1"/>
  <c r="DQQ1" i="2"/>
  <c r="DQQ1" i="10" s="1"/>
  <c r="DQG1" i="2"/>
  <c r="DQG1" i="10" s="1"/>
  <c r="DPW1" i="2"/>
  <c r="DPW1" i="10" s="1"/>
  <c r="DPK1" i="2"/>
  <c r="DPK1" i="10" s="1"/>
  <c r="DPA1" i="2"/>
  <c r="DPA1" i="10" s="1"/>
  <c r="DOQ1" i="2"/>
  <c r="DOQ1" i="10" s="1"/>
  <c r="DOE1" i="2"/>
  <c r="DOE1" i="10" s="1"/>
  <c r="DNU1" i="2"/>
  <c r="DNU1" i="10" s="1"/>
  <c r="DNK1" i="2"/>
  <c r="DNK1" i="10" s="1"/>
  <c r="DMY1" i="2"/>
  <c r="DMY1" i="10" s="1"/>
  <c r="DMO1" i="2"/>
  <c r="DMO1" i="10" s="1"/>
  <c r="DME1" i="2"/>
  <c r="DME1" i="10" s="1"/>
  <c r="DLS1" i="2"/>
  <c r="DLS1" i="10" s="1"/>
  <c r="DLI1" i="2"/>
  <c r="DLI1" i="10" s="1"/>
  <c r="DKY1" i="2"/>
  <c r="DKY1" i="10" s="1"/>
  <c r="DKM1" i="2"/>
  <c r="DKM1" i="10" s="1"/>
  <c r="DKC1" i="2"/>
  <c r="DKC1" i="10" s="1"/>
  <c r="DJS1" i="2"/>
  <c r="DJS1" i="10" s="1"/>
  <c r="DJG1" i="2"/>
  <c r="DJG1" i="10" s="1"/>
  <c r="DIW1" i="2"/>
  <c r="DIW1" i="10" s="1"/>
  <c r="DIM1" i="2"/>
  <c r="DIM1" i="10" s="1"/>
  <c r="DIA1" i="2"/>
  <c r="DIA1" i="10" s="1"/>
  <c r="DHQ1" i="2"/>
  <c r="DHQ1" i="10" s="1"/>
  <c r="DHG1" i="2"/>
  <c r="DHG1" i="10" s="1"/>
  <c r="DGU1" i="2"/>
  <c r="DGU1" i="10" s="1"/>
  <c r="DGK1" i="2"/>
  <c r="DGK1" i="10" s="1"/>
  <c r="DGA1" i="2"/>
  <c r="DGA1" i="10" s="1"/>
  <c r="DFO1" i="2"/>
  <c r="DFO1" i="10" s="1"/>
  <c r="DFE1" i="2"/>
  <c r="DFE1" i="10" s="1"/>
  <c r="DEU1" i="2"/>
  <c r="DEU1" i="10" s="1"/>
  <c r="DEI1" i="2"/>
  <c r="DEI1" i="10" s="1"/>
  <c r="DDY1" i="2"/>
  <c r="DDY1" i="10" s="1"/>
  <c r="DDO1" i="2"/>
  <c r="DDO1" i="10" s="1"/>
  <c r="DDC1" i="2"/>
  <c r="DDC1" i="10" s="1"/>
  <c r="DCS1" i="2"/>
  <c r="DCS1" i="10" s="1"/>
  <c r="DCI1" i="2"/>
  <c r="DCI1" i="10" s="1"/>
  <c r="DBW1" i="2"/>
  <c r="DBW1" i="10" s="1"/>
  <c r="DBM1" i="2"/>
  <c r="DBM1" i="10" s="1"/>
  <c r="DBC1" i="2"/>
  <c r="DBC1" i="10" s="1"/>
  <c r="DAQ1" i="2"/>
  <c r="DAQ1" i="10" s="1"/>
  <c r="DAG1" i="2"/>
  <c r="DAG1" i="10" s="1"/>
  <c r="CZW1" i="2"/>
  <c r="CZW1" i="10" s="1"/>
  <c r="CZK1" i="2"/>
  <c r="CZK1" i="10" s="1"/>
  <c r="CZA1" i="2"/>
  <c r="CZA1" i="10" s="1"/>
  <c r="CYQ1" i="2"/>
  <c r="CYQ1" i="10" s="1"/>
  <c r="CYE1" i="2"/>
  <c r="CYE1" i="10" s="1"/>
  <c r="CXU1" i="2"/>
  <c r="CXU1" i="10" s="1"/>
  <c r="CXK1" i="2"/>
  <c r="CXK1" i="10" s="1"/>
  <c r="CWY1" i="2"/>
  <c r="CWY1" i="10" s="1"/>
  <c r="CWO1" i="2"/>
  <c r="CWO1" i="10" s="1"/>
  <c r="CWE1" i="2"/>
  <c r="CWE1" i="10" s="1"/>
  <c r="CVS1" i="2"/>
  <c r="CVS1" i="10" s="1"/>
  <c r="CVI1" i="2"/>
  <c r="CVI1" i="10" s="1"/>
  <c r="CUY1" i="2"/>
  <c r="CUY1" i="10" s="1"/>
  <c r="CUM1" i="2"/>
  <c r="CUM1" i="10" s="1"/>
  <c r="CUC1" i="2"/>
  <c r="CUC1" i="10" s="1"/>
  <c r="CTS1" i="2"/>
  <c r="CTS1" i="10" s="1"/>
  <c r="CTG1" i="2"/>
  <c r="CTG1" i="10" s="1"/>
  <c r="CSW1" i="2"/>
  <c r="CSW1" i="10" s="1"/>
  <c r="CSM1" i="2"/>
  <c r="CSM1" i="10" s="1"/>
  <c r="CSA1" i="2"/>
  <c r="CSA1" i="10" s="1"/>
  <c r="CRQ1" i="2"/>
  <c r="CRQ1" i="10" s="1"/>
  <c r="CRG1" i="2"/>
  <c r="CRG1" i="10" s="1"/>
  <c r="CQU1" i="2"/>
  <c r="CQU1" i="10" s="1"/>
  <c r="CQK1" i="2"/>
  <c r="CQK1" i="10" s="1"/>
  <c r="CQA1" i="2"/>
  <c r="CQA1" i="10" s="1"/>
  <c r="CPO1" i="2"/>
  <c r="CPO1" i="10" s="1"/>
  <c r="CPE1" i="2"/>
  <c r="CPE1" i="10" s="1"/>
  <c r="COU1" i="2"/>
  <c r="COU1" i="10" s="1"/>
  <c r="COI1" i="2"/>
  <c r="COI1" i="10" s="1"/>
  <c r="CNY1" i="2"/>
  <c r="CNY1" i="10" s="1"/>
  <c r="CNO1" i="2"/>
  <c r="CNO1" i="10" s="1"/>
  <c r="CNC1" i="2"/>
  <c r="CNC1" i="10" s="1"/>
  <c r="CMS1" i="2"/>
  <c r="CMS1" i="10" s="1"/>
  <c r="CMI1" i="2"/>
  <c r="CMI1" i="10" s="1"/>
  <c r="CLW1" i="2"/>
  <c r="CLW1" i="10" s="1"/>
  <c r="CLM1" i="2"/>
  <c r="CLM1" i="10" s="1"/>
  <c r="CLC1" i="2"/>
  <c r="CLC1" i="10" s="1"/>
  <c r="CKQ1" i="2"/>
  <c r="CKQ1" i="10" s="1"/>
  <c r="CKG1" i="2"/>
  <c r="CKG1" i="10" s="1"/>
  <c r="CJW1" i="2"/>
  <c r="CJW1" i="10" s="1"/>
  <c r="CJK1" i="2"/>
  <c r="CJK1" i="10" s="1"/>
  <c r="CJA1" i="2"/>
  <c r="CJA1" i="10" s="1"/>
  <c r="CIQ1" i="2"/>
  <c r="CIQ1" i="10" s="1"/>
  <c r="CIE1" i="2"/>
  <c r="CIE1" i="10" s="1"/>
  <c r="CHU1" i="2"/>
  <c r="CHU1" i="10" s="1"/>
  <c r="CHK1" i="2"/>
  <c r="CHK1" i="10" s="1"/>
  <c r="CGY1" i="2"/>
  <c r="CGY1" i="10" s="1"/>
  <c r="CGO1" i="2"/>
  <c r="CGO1" i="10" s="1"/>
  <c r="CGE1" i="2"/>
  <c r="CGE1" i="10" s="1"/>
  <c r="CFS1" i="2"/>
  <c r="CFS1" i="10" s="1"/>
  <c r="CFI1" i="2"/>
  <c r="CFI1" i="10" s="1"/>
  <c r="CEY1" i="2"/>
  <c r="CEY1" i="10" s="1"/>
  <c r="CEM1" i="2"/>
  <c r="CEM1" i="10" s="1"/>
  <c r="CEC1" i="2"/>
  <c r="CEC1" i="10" s="1"/>
  <c r="CDS1" i="2"/>
  <c r="CDS1" i="10" s="1"/>
  <c r="CDG1" i="2"/>
  <c r="CDG1" i="10" s="1"/>
  <c r="CCW1" i="2"/>
  <c r="CCW1" i="10" s="1"/>
  <c r="CCM1" i="2"/>
  <c r="CCM1" i="10" s="1"/>
  <c r="CCA1" i="2"/>
  <c r="CCA1" i="10" s="1"/>
  <c r="CBQ1" i="2"/>
  <c r="CBQ1" i="10" s="1"/>
  <c r="CBG1" i="2"/>
  <c r="CBG1" i="10" s="1"/>
  <c r="CAU1" i="2"/>
  <c r="CAU1" i="10" s="1"/>
  <c r="CAK1" i="2"/>
  <c r="CAK1" i="10" s="1"/>
  <c r="CAA1" i="2"/>
  <c r="CAA1" i="10" s="1"/>
  <c r="BZO1" i="2"/>
  <c r="BZO1" i="10" s="1"/>
  <c r="BZE1" i="2"/>
  <c r="BZE1" i="10" s="1"/>
  <c r="BYU1" i="2"/>
  <c r="BYU1" i="10" s="1"/>
  <c r="BYI1" i="2"/>
  <c r="BYI1" i="10" s="1"/>
  <c r="BXY1" i="2"/>
  <c r="BXY1" i="10" s="1"/>
  <c r="BXO1" i="2"/>
  <c r="BXO1" i="10" s="1"/>
  <c r="BXC1" i="2"/>
  <c r="BXC1" i="10" s="1"/>
  <c r="BWS1" i="2"/>
  <c r="BWS1" i="10" s="1"/>
  <c r="BWI1" i="2"/>
  <c r="BWI1" i="10" s="1"/>
  <c r="BVW1" i="2"/>
  <c r="BVW1" i="10" s="1"/>
  <c r="BVM1" i="2"/>
  <c r="BVM1" i="10" s="1"/>
  <c r="BVC1" i="2"/>
  <c r="BVC1" i="10" s="1"/>
  <c r="BUQ1" i="2"/>
  <c r="BUQ1" i="10" s="1"/>
  <c r="BUG1" i="2"/>
  <c r="BUG1" i="10" s="1"/>
  <c r="BTW1" i="2"/>
  <c r="BTW1" i="10" s="1"/>
  <c r="BTK1" i="2"/>
  <c r="BTK1" i="10" s="1"/>
  <c r="BTA1" i="2"/>
  <c r="BTA1" i="10" s="1"/>
  <c r="BSQ1" i="2"/>
  <c r="BSQ1" i="10" s="1"/>
  <c r="BSE1" i="2"/>
  <c r="BSE1" i="10" s="1"/>
  <c r="BRU1" i="2"/>
  <c r="BRU1" i="10" s="1"/>
  <c r="BRK1" i="2"/>
  <c r="BRK1" i="10" s="1"/>
  <c r="BQY1" i="2"/>
  <c r="BQY1" i="10" s="1"/>
  <c r="BQO1" i="2"/>
  <c r="BQO1" i="10" s="1"/>
  <c r="BQE1" i="2"/>
  <c r="BQE1" i="10" s="1"/>
  <c r="BPS1" i="2"/>
  <c r="BPS1" i="10" s="1"/>
  <c r="BPI1" i="2"/>
  <c r="BPI1" i="10" s="1"/>
  <c r="BOY1" i="2"/>
  <c r="BOY1" i="10" s="1"/>
  <c r="BOM1" i="2"/>
  <c r="BOM1" i="10" s="1"/>
  <c r="BOC1" i="2"/>
  <c r="BOC1" i="10" s="1"/>
  <c r="BNS1" i="2"/>
  <c r="BNS1" i="10" s="1"/>
  <c r="BNG1" i="2"/>
  <c r="BNG1" i="10" s="1"/>
  <c r="BMW1" i="2"/>
  <c r="BMW1" i="10" s="1"/>
  <c r="BMM1" i="2"/>
  <c r="BMM1" i="10" s="1"/>
  <c r="BMA1" i="2"/>
  <c r="BMA1" i="10" s="1"/>
  <c r="BLQ1" i="2"/>
  <c r="BLQ1" i="10" s="1"/>
  <c r="BLG1" i="2"/>
  <c r="BLG1" i="10" s="1"/>
  <c r="BKU1" i="2"/>
  <c r="BKU1" i="10" s="1"/>
  <c r="BKK1" i="2"/>
  <c r="BKK1" i="10" s="1"/>
  <c r="BKA1" i="2"/>
  <c r="BKA1" i="10" s="1"/>
  <c r="BJO1" i="2"/>
  <c r="BJO1" i="10" s="1"/>
  <c r="BJE1" i="2"/>
  <c r="BJE1" i="10" s="1"/>
  <c r="BIU1" i="2"/>
  <c r="BIU1" i="10" s="1"/>
  <c r="BII1" i="2"/>
  <c r="BII1" i="10" s="1"/>
  <c r="BHY1" i="2"/>
  <c r="BHY1" i="10" s="1"/>
  <c r="BHO1" i="2"/>
  <c r="BHO1" i="10" s="1"/>
  <c r="BHC1" i="2"/>
  <c r="BHC1" i="10" s="1"/>
  <c r="BGS1" i="2"/>
  <c r="BGS1" i="10" s="1"/>
  <c r="BGI1" i="2"/>
  <c r="BGI1" i="10" s="1"/>
  <c r="BFW1" i="2"/>
  <c r="BFW1" i="10" s="1"/>
  <c r="BFI1" i="2"/>
  <c r="BFI1" i="10" s="1"/>
  <c r="BEU1" i="2"/>
  <c r="BEU1" i="10" s="1"/>
  <c r="BEE1" i="2"/>
  <c r="BEE1" i="10" s="1"/>
  <c r="BDS1" i="2"/>
  <c r="BDS1" i="10" s="1"/>
  <c r="BDE1" i="2"/>
  <c r="BDE1" i="10" s="1"/>
  <c r="BCO1" i="2"/>
  <c r="BCO1" i="10" s="1"/>
  <c r="BCA1" i="2"/>
  <c r="BCA1" i="10" s="1"/>
  <c r="BBO1" i="2"/>
  <c r="BBO1" i="10" s="1"/>
  <c r="BAY1" i="2"/>
  <c r="BAY1" i="10" s="1"/>
  <c r="BAK1" i="2"/>
  <c r="BAK1" i="10" s="1"/>
  <c r="AZW1" i="2"/>
  <c r="AZW1" i="10" s="1"/>
  <c r="AZG1" i="2"/>
  <c r="AZG1" i="10" s="1"/>
  <c r="AYU1" i="2"/>
  <c r="AYU1" i="10" s="1"/>
  <c r="AYG1" i="2"/>
  <c r="AYG1" i="10" s="1"/>
  <c r="AXQ1" i="2"/>
  <c r="AXQ1" i="10" s="1"/>
  <c r="AXC1" i="2"/>
  <c r="AXC1" i="10" s="1"/>
  <c r="AWQ1" i="2"/>
  <c r="AWQ1" i="10" s="1"/>
  <c r="AWA1" i="2"/>
  <c r="AWA1" i="10" s="1"/>
  <c r="AVM1" i="2"/>
  <c r="AVM1" i="10" s="1"/>
  <c r="AUY1" i="2"/>
  <c r="AUY1" i="10" s="1"/>
  <c r="AUI1" i="2"/>
  <c r="AUI1" i="10" s="1"/>
  <c r="ATW1" i="2"/>
  <c r="ATW1" i="10" s="1"/>
  <c r="ATI1" i="2"/>
  <c r="ATI1" i="10" s="1"/>
  <c r="ASS1" i="2"/>
  <c r="ASS1" i="10" s="1"/>
  <c r="ASE1" i="2"/>
  <c r="ASE1" i="10" s="1"/>
  <c r="ARS1" i="2"/>
  <c r="ARS1" i="10" s="1"/>
  <c r="ARC1" i="2"/>
  <c r="ARC1" i="10" s="1"/>
  <c r="AQO1" i="2"/>
  <c r="AQO1" i="10" s="1"/>
  <c r="AQA1" i="2"/>
  <c r="AQA1" i="10" s="1"/>
  <c r="APK1" i="2"/>
  <c r="APK1" i="10" s="1"/>
  <c r="AOY1" i="2"/>
  <c r="AOY1" i="10" s="1"/>
  <c r="AOK1" i="2"/>
  <c r="AOK1" i="10" s="1"/>
  <c r="ANU1" i="2"/>
  <c r="ANU1" i="10" s="1"/>
  <c r="ANG1" i="2"/>
  <c r="ANG1" i="10" s="1"/>
  <c r="AMU1" i="2"/>
  <c r="AMU1" i="10" s="1"/>
  <c r="AME1" i="2"/>
  <c r="AME1" i="10" s="1"/>
  <c r="ALQ1" i="2"/>
  <c r="ALQ1" i="10" s="1"/>
  <c r="ALC1" i="2"/>
  <c r="ALC1" i="10" s="1"/>
  <c r="AKM1" i="2"/>
  <c r="AKM1" i="10" s="1"/>
  <c r="AKA1" i="2"/>
  <c r="AKA1" i="10" s="1"/>
  <c r="AJM1" i="2"/>
  <c r="AJM1" i="10" s="1"/>
  <c r="AIW1" i="2"/>
  <c r="AIW1" i="10" s="1"/>
  <c r="AII1" i="2"/>
  <c r="AII1" i="10" s="1"/>
  <c r="AHW1" i="2"/>
  <c r="AHW1" i="10" s="1"/>
  <c r="AHG1" i="2"/>
  <c r="AHG1" i="10" s="1"/>
  <c r="AGS1" i="2"/>
  <c r="AGS1" i="10" s="1"/>
  <c r="AGE1" i="2"/>
  <c r="AGE1" i="10" s="1"/>
  <c r="AFO1" i="2"/>
  <c r="AFO1" i="10" s="1"/>
  <c r="AFC1" i="2"/>
  <c r="AFC1" i="10" s="1"/>
  <c r="AEO1" i="2"/>
  <c r="AEO1" i="10" s="1"/>
  <c r="ADY1" i="2"/>
  <c r="ADY1" i="10" s="1"/>
  <c r="ADK1" i="2"/>
  <c r="ADK1" i="10" s="1"/>
  <c r="ACY1" i="2"/>
  <c r="ACY1" i="10" s="1"/>
  <c r="ACI1" i="2"/>
  <c r="ACI1" i="10" s="1"/>
  <c r="ABU1" i="2"/>
  <c r="ABU1" i="10" s="1"/>
  <c r="ABG1" i="2"/>
  <c r="ABG1" i="10" s="1"/>
  <c r="AAQ1" i="2"/>
  <c r="AAQ1" i="10" s="1"/>
  <c r="AAE1" i="2"/>
  <c r="AAE1" i="10" s="1"/>
  <c r="ZQ1" i="2"/>
  <c r="ZQ1" i="10" s="1"/>
  <c r="YY1" i="2"/>
  <c r="YY1" i="10" s="1"/>
  <c r="YG1" i="2"/>
  <c r="YG1" i="10" s="1"/>
  <c r="XQ1" i="2"/>
  <c r="XQ1" i="10" s="1"/>
  <c r="WU1" i="2"/>
  <c r="WU1" i="10" s="1"/>
  <c r="WC1" i="2"/>
  <c r="WC1" i="10" s="1"/>
  <c r="VI1" i="2"/>
  <c r="VI1" i="10" s="1"/>
  <c r="UO1" i="2"/>
  <c r="UO1" i="10" s="1"/>
  <c r="TY1" i="2"/>
  <c r="TY1" i="10" s="1"/>
  <c r="TE1" i="2"/>
  <c r="TE1" i="10" s="1"/>
  <c r="SK1" i="2"/>
  <c r="SK1" i="10" s="1"/>
  <c r="RQ1" i="2"/>
  <c r="RQ1" i="10" s="1"/>
  <c r="RA1" i="2"/>
  <c r="RA1" i="10" s="1"/>
  <c r="QG1" i="2"/>
  <c r="QG1" i="10" s="1"/>
  <c r="PM1" i="2"/>
  <c r="PM1" i="10" s="1"/>
  <c r="OU1" i="2"/>
  <c r="OU1" i="10" s="1"/>
  <c r="NY1" i="2"/>
  <c r="NY1" i="10" s="1"/>
  <c r="NI1" i="2"/>
  <c r="NI1" i="10" s="1"/>
  <c r="MQ1" i="2"/>
  <c r="MQ1" i="10" s="1"/>
  <c r="LU1" i="2"/>
  <c r="LC1" i="2"/>
  <c r="KM1" i="2"/>
  <c r="JQ1" i="2"/>
  <c r="JQ1" i="3" s="1"/>
  <c r="IY1" i="2"/>
  <c r="IG1" i="2"/>
  <c r="HK1" i="2"/>
  <c r="GU1" i="2"/>
  <c r="GU1" i="10" s="1"/>
  <c r="GC1" i="2"/>
  <c r="GC1" i="10" s="1"/>
  <c r="FG1" i="2"/>
  <c r="FG1" i="10" s="1"/>
  <c r="EO1" i="2"/>
  <c r="EO1" i="10" s="1"/>
  <c r="DY1" i="2"/>
  <c r="DY1" i="10" s="1"/>
  <c r="DC1" i="2"/>
  <c r="DC1" i="10" s="1"/>
  <c r="CK1" i="2"/>
  <c r="CK1" i="10" s="1"/>
  <c r="BQ1" i="2"/>
  <c r="BQ1" i="10" s="1"/>
  <c r="AW1" i="2"/>
  <c r="AW1" i="10" s="1"/>
  <c r="AG1" i="2"/>
  <c r="AG1" i="10" s="1"/>
  <c r="M1" i="2"/>
  <c r="M1" i="10" s="1"/>
  <c r="F1" i="2"/>
  <c r="F1" i="10" s="1"/>
  <c r="E1" i="2"/>
  <c r="E1" i="10" s="1"/>
  <c r="G1" i="2"/>
  <c r="G1" i="10" s="1"/>
  <c r="O1" i="2"/>
  <c r="O1" i="10" s="1"/>
  <c r="W1" i="2"/>
  <c r="W1" i="10" s="1"/>
  <c r="AE1" i="2"/>
  <c r="AE1" i="10" s="1"/>
  <c r="AM1" i="2"/>
  <c r="AM1" i="10" s="1"/>
  <c r="AU1" i="2"/>
  <c r="AU1" i="10" s="1"/>
  <c r="BC1" i="2"/>
  <c r="BC1" i="10" s="1"/>
  <c r="BK1" i="2"/>
  <c r="BK1" i="10" s="1"/>
  <c r="BS1" i="2"/>
  <c r="BS1" i="10" s="1"/>
  <c r="CA1" i="2"/>
  <c r="CA1" i="10" s="1"/>
  <c r="CI1" i="2"/>
  <c r="CI1" i="10" s="1"/>
  <c r="CQ1" i="2"/>
  <c r="CQ1" i="10" s="1"/>
  <c r="CY1" i="2"/>
  <c r="CY1" i="10" s="1"/>
  <c r="DG1" i="2"/>
  <c r="DG1" i="10" s="1"/>
  <c r="DO1" i="2"/>
  <c r="DO1" i="10" s="1"/>
  <c r="DW1" i="2"/>
  <c r="DW1" i="10" s="1"/>
  <c r="EE1" i="2"/>
  <c r="EE1" i="10" s="1"/>
  <c r="EM1" i="2"/>
  <c r="EM1" i="10" s="1"/>
  <c r="EU1" i="2"/>
  <c r="EU1" i="10" s="1"/>
  <c r="FC1" i="2"/>
  <c r="FC1" i="10" s="1"/>
  <c r="FK1" i="2"/>
  <c r="FK1" i="10" s="1"/>
  <c r="FS1" i="2"/>
  <c r="FS1" i="10" s="1"/>
  <c r="GA1" i="2"/>
  <c r="GA1" i="10" s="1"/>
  <c r="GI1" i="2"/>
  <c r="GI1" i="10" s="1"/>
  <c r="GQ1" i="2"/>
  <c r="GQ1" i="10" s="1"/>
  <c r="GY1" i="2"/>
  <c r="GY1" i="10" s="1"/>
  <c r="HG1" i="2"/>
  <c r="HG1" i="10" s="1"/>
  <c r="HO1" i="2"/>
  <c r="HW1" i="2"/>
  <c r="IE1" i="2"/>
  <c r="IM1" i="2"/>
  <c r="IU1" i="2"/>
  <c r="JC1" i="2"/>
  <c r="JK1" i="2"/>
  <c r="JS1" i="2"/>
  <c r="KA1" i="2"/>
  <c r="KI1" i="2"/>
  <c r="KQ1" i="2"/>
  <c r="KY1" i="2"/>
  <c r="LG1" i="2"/>
  <c r="LG1" i="3" s="1"/>
  <c r="LO1" i="2"/>
  <c r="LW1" i="2"/>
  <c r="ME1" i="2"/>
  <c r="ME1" i="10" s="1"/>
  <c r="MM1" i="2"/>
  <c r="MM1" i="10" s="1"/>
  <c r="MU1" i="2"/>
  <c r="MU1" i="10" s="1"/>
  <c r="NC1" i="2"/>
  <c r="NC1" i="10" s="1"/>
  <c r="NK1" i="2"/>
  <c r="NK1" i="10" s="1"/>
  <c r="NS1" i="2"/>
  <c r="NS1" i="10" s="1"/>
  <c r="OA1" i="2"/>
  <c r="OA1" i="10" s="1"/>
  <c r="OI1" i="2"/>
  <c r="OI1" i="10" s="1"/>
  <c r="OQ1" i="2"/>
  <c r="OQ1" i="10" s="1"/>
  <c r="OY1" i="2"/>
  <c r="OY1" i="10" s="1"/>
  <c r="PG1" i="2"/>
  <c r="PG1" i="10" s="1"/>
  <c r="PO1" i="2"/>
  <c r="PO1" i="10" s="1"/>
  <c r="PW1" i="2"/>
  <c r="PW1" i="10" s="1"/>
  <c r="QE1" i="2"/>
  <c r="QE1" i="10" s="1"/>
  <c r="QM1" i="2"/>
  <c r="QM1" i="10" s="1"/>
  <c r="QU1" i="2"/>
  <c r="QU1" i="10" s="1"/>
  <c r="RC1" i="2"/>
  <c r="RC1" i="10" s="1"/>
  <c r="RK1" i="2"/>
  <c r="RK1" i="10" s="1"/>
  <c r="RS1" i="2"/>
  <c r="RS1" i="10" s="1"/>
  <c r="SA1" i="2"/>
  <c r="SA1" i="10" s="1"/>
  <c r="SI1" i="2"/>
  <c r="SI1" i="10" s="1"/>
  <c r="SQ1" i="2"/>
  <c r="SQ1" i="10" s="1"/>
  <c r="SY1" i="2"/>
  <c r="SY1" i="10" s="1"/>
  <c r="TG1" i="2"/>
  <c r="TG1" i="10" s="1"/>
  <c r="TO1" i="2"/>
  <c r="TO1" i="10" s="1"/>
  <c r="TW1" i="2"/>
  <c r="TW1" i="10" s="1"/>
  <c r="UE1" i="2"/>
  <c r="UE1" i="10" s="1"/>
  <c r="UM1" i="2"/>
  <c r="UM1" i="10" s="1"/>
  <c r="UU1" i="2"/>
  <c r="UU1" i="10" s="1"/>
  <c r="VC1" i="2"/>
  <c r="VC1" i="10" s="1"/>
  <c r="VK1" i="2"/>
  <c r="VK1" i="10" s="1"/>
  <c r="VS1" i="2"/>
  <c r="VS1" i="10" s="1"/>
  <c r="WA1" i="2"/>
  <c r="WA1" i="10" s="1"/>
  <c r="WI1" i="2"/>
  <c r="WI1" i="10" s="1"/>
  <c r="WQ1" i="2"/>
  <c r="WQ1" i="10" s="1"/>
  <c r="WY1" i="2"/>
  <c r="WY1" i="10" s="1"/>
  <c r="XG1" i="2"/>
  <c r="XG1" i="10" s="1"/>
  <c r="XO1" i="2"/>
  <c r="XO1" i="10" s="1"/>
  <c r="XW1" i="2"/>
  <c r="XW1" i="10" s="1"/>
  <c r="YE1" i="2"/>
  <c r="YE1" i="10" s="1"/>
  <c r="YM1" i="2"/>
  <c r="YM1" i="10" s="1"/>
  <c r="YU1" i="2"/>
  <c r="YU1" i="10" s="1"/>
  <c r="ZC1" i="2"/>
  <c r="ZC1" i="10" s="1"/>
  <c r="H1" i="2"/>
  <c r="H1" i="10" s="1"/>
  <c r="P1" i="2"/>
  <c r="P1" i="10" s="1"/>
  <c r="X1" i="2"/>
  <c r="X1" i="10" s="1"/>
  <c r="AF1" i="2"/>
  <c r="AF1" i="10" s="1"/>
  <c r="AN1" i="2"/>
  <c r="AN1" i="10" s="1"/>
  <c r="AV1" i="2"/>
  <c r="AV1" i="10" s="1"/>
  <c r="BD1" i="2"/>
  <c r="BD1" i="10" s="1"/>
  <c r="BL1" i="2"/>
  <c r="BL1" i="10" s="1"/>
  <c r="BT1" i="2"/>
  <c r="BT1" i="10" s="1"/>
  <c r="CB1" i="2"/>
  <c r="CB1" i="10" s="1"/>
  <c r="CJ1" i="2"/>
  <c r="CJ1" i="10" s="1"/>
  <c r="CR1" i="2"/>
  <c r="CR1" i="10" s="1"/>
  <c r="CZ1" i="2"/>
  <c r="CZ1" i="10" s="1"/>
  <c r="DH1" i="2"/>
  <c r="DH1" i="10" s="1"/>
  <c r="DP1" i="2"/>
  <c r="DP1" i="10" s="1"/>
  <c r="DX1" i="2"/>
  <c r="DX1" i="10" s="1"/>
  <c r="EF1" i="2"/>
  <c r="EF1" i="10" s="1"/>
  <c r="EN1" i="2"/>
  <c r="EN1" i="10" s="1"/>
  <c r="EV1" i="2"/>
  <c r="EV1" i="10" s="1"/>
  <c r="FD1" i="2"/>
  <c r="FD1" i="10" s="1"/>
  <c r="FL1" i="2"/>
  <c r="FL1" i="10" s="1"/>
  <c r="FT1" i="2"/>
  <c r="FT1" i="10" s="1"/>
  <c r="GB1" i="2"/>
  <c r="GB1" i="10" s="1"/>
  <c r="GJ1" i="2"/>
  <c r="GJ1" i="10" s="1"/>
  <c r="GR1" i="2"/>
  <c r="GR1" i="10" s="1"/>
  <c r="GZ1" i="2"/>
  <c r="GZ1" i="10" s="1"/>
  <c r="HH1" i="2"/>
  <c r="HH1" i="10" s="1"/>
  <c r="HP1" i="2"/>
  <c r="HX1" i="2"/>
  <c r="IF1" i="2"/>
  <c r="IN1" i="2"/>
  <c r="IV1" i="2"/>
  <c r="JD1" i="2"/>
  <c r="JL1" i="2"/>
  <c r="JT1" i="2"/>
  <c r="KB1" i="2"/>
  <c r="KJ1" i="2"/>
  <c r="KR1" i="2"/>
  <c r="KR1" i="3" s="1"/>
  <c r="KZ1" i="2"/>
  <c r="LH1" i="2"/>
  <c r="LP1" i="2"/>
  <c r="LX1" i="2"/>
  <c r="MF1" i="2"/>
  <c r="MF1" i="10" s="1"/>
  <c r="MN1" i="2"/>
  <c r="MN1" i="10" s="1"/>
  <c r="MV1" i="2"/>
  <c r="MV1" i="10" s="1"/>
  <c r="ND1" i="2"/>
  <c r="ND1" i="10" s="1"/>
  <c r="NL1" i="2"/>
  <c r="NL1" i="10" s="1"/>
  <c r="NT1" i="2"/>
  <c r="NT1" i="10" s="1"/>
  <c r="OB1" i="2"/>
  <c r="OB1" i="10" s="1"/>
  <c r="OJ1" i="2"/>
  <c r="OJ1" i="10" s="1"/>
  <c r="OR1" i="2"/>
  <c r="OR1" i="10" s="1"/>
  <c r="OZ1" i="2"/>
  <c r="OZ1" i="10" s="1"/>
  <c r="PH1" i="2"/>
  <c r="PH1" i="10" s="1"/>
  <c r="PP1" i="2"/>
  <c r="PP1" i="10" s="1"/>
  <c r="PX1" i="2"/>
  <c r="PX1" i="10" s="1"/>
  <c r="QF1" i="2"/>
  <c r="QF1" i="10" s="1"/>
  <c r="QN1" i="2"/>
  <c r="QN1" i="10" s="1"/>
  <c r="QV1" i="2"/>
  <c r="QV1" i="10" s="1"/>
  <c r="RD1" i="2"/>
  <c r="RD1" i="10" s="1"/>
  <c r="RL1" i="2"/>
  <c r="RL1" i="10" s="1"/>
  <c r="RT1" i="2"/>
  <c r="RT1" i="10" s="1"/>
  <c r="SB1" i="2"/>
  <c r="SB1" i="10" s="1"/>
  <c r="SJ1" i="2"/>
  <c r="SJ1" i="10" s="1"/>
  <c r="SR1" i="2"/>
  <c r="SR1" i="10" s="1"/>
  <c r="SZ1" i="2"/>
  <c r="SZ1" i="10" s="1"/>
  <c r="TH1" i="2"/>
  <c r="TH1" i="10" s="1"/>
  <c r="TP1" i="2"/>
  <c r="TP1" i="10" s="1"/>
  <c r="TX1" i="2"/>
  <c r="TX1" i="10" s="1"/>
  <c r="UF1" i="2"/>
  <c r="UF1" i="10" s="1"/>
  <c r="UN1" i="2"/>
  <c r="UN1" i="10" s="1"/>
  <c r="UV1" i="2"/>
  <c r="UV1" i="10" s="1"/>
  <c r="VD1" i="2"/>
  <c r="VD1" i="10" s="1"/>
  <c r="VL1" i="2"/>
  <c r="VL1" i="10" s="1"/>
  <c r="VT1" i="2"/>
  <c r="VT1" i="10" s="1"/>
  <c r="WB1" i="2"/>
  <c r="WB1" i="10" s="1"/>
  <c r="WJ1" i="2"/>
  <c r="WJ1" i="10" s="1"/>
  <c r="WR1" i="2"/>
  <c r="WR1" i="10" s="1"/>
  <c r="WZ1" i="2"/>
  <c r="WZ1" i="10" s="1"/>
  <c r="XH1" i="2"/>
  <c r="XH1" i="10" s="1"/>
  <c r="XP1" i="2"/>
  <c r="XP1" i="10" s="1"/>
  <c r="XX1" i="2"/>
  <c r="XX1" i="10" s="1"/>
  <c r="YF1" i="2"/>
  <c r="YF1" i="10" s="1"/>
  <c r="YN1" i="2"/>
  <c r="YN1" i="10" s="1"/>
  <c r="YV1" i="2"/>
  <c r="YV1" i="10" s="1"/>
  <c r="ZD1" i="2"/>
  <c r="ZD1" i="10" s="1"/>
  <c r="I1" i="2"/>
  <c r="I1" i="10" s="1"/>
  <c r="S1" i="2"/>
  <c r="S1" i="10" s="1"/>
  <c r="AC1" i="2"/>
  <c r="AC1" i="10" s="1"/>
  <c r="AO1" i="2"/>
  <c r="AO1" i="10" s="1"/>
  <c r="AY1" i="2"/>
  <c r="AY1" i="10" s="1"/>
  <c r="BI1" i="2"/>
  <c r="BI1" i="10" s="1"/>
  <c r="BU1" i="2"/>
  <c r="BU1" i="10" s="1"/>
  <c r="CE1" i="2"/>
  <c r="CE1" i="10" s="1"/>
  <c r="CO1" i="2"/>
  <c r="CO1" i="10" s="1"/>
  <c r="DA1" i="2"/>
  <c r="DA1" i="10" s="1"/>
  <c r="DK1" i="2"/>
  <c r="DK1" i="10" s="1"/>
  <c r="DU1" i="2"/>
  <c r="DU1" i="10" s="1"/>
  <c r="EG1" i="2"/>
  <c r="EG1" i="10" s="1"/>
  <c r="EQ1" i="2"/>
  <c r="EQ1" i="10" s="1"/>
  <c r="FA1" i="2"/>
  <c r="FA1" i="10" s="1"/>
  <c r="FM1" i="2"/>
  <c r="FM1" i="10" s="1"/>
  <c r="FW1" i="2"/>
  <c r="FW1" i="10" s="1"/>
  <c r="GG1" i="2"/>
  <c r="GG1" i="10" s="1"/>
  <c r="GS1" i="2"/>
  <c r="GS1" i="10" s="1"/>
  <c r="HC1" i="2"/>
  <c r="HC1" i="10" s="1"/>
  <c r="HM1" i="2"/>
  <c r="HY1" i="2"/>
  <c r="II1" i="2"/>
  <c r="IS1" i="2"/>
  <c r="JE1" i="2"/>
  <c r="JO1" i="2"/>
  <c r="JO1" i="3" s="1"/>
  <c r="JY1" i="2"/>
  <c r="KK1" i="2"/>
  <c r="KU1" i="2"/>
  <c r="KU1" i="3" s="1"/>
  <c r="LE1" i="2"/>
  <c r="LQ1" i="2"/>
  <c r="MA1" i="2"/>
  <c r="MK1" i="2"/>
  <c r="MK1" i="10" s="1"/>
  <c r="MW1" i="2"/>
  <c r="MW1" i="10" s="1"/>
  <c r="NG1" i="2"/>
  <c r="NG1" i="10" s="1"/>
  <c r="NQ1" i="2"/>
  <c r="NQ1" i="10" s="1"/>
  <c r="OC1" i="2"/>
  <c r="OC1" i="10" s="1"/>
  <c r="OM1" i="2"/>
  <c r="OM1" i="10" s="1"/>
  <c r="OW1" i="2"/>
  <c r="OW1" i="10" s="1"/>
  <c r="PI1" i="2"/>
  <c r="PI1" i="10" s="1"/>
  <c r="PS1" i="2"/>
  <c r="PS1" i="10" s="1"/>
  <c r="QC1" i="2"/>
  <c r="QC1" i="10" s="1"/>
  <c r="QO1" i="2"/>
  <c r="QO1" i="10" s="1"/>
  <c r="QY1" i="2"/>
  <c r="QY1" i="10" s="1"/>
  <c r="RI1" i="2"/>
  <c r="RI1" i="10" s="1"/>
  <c r="RU1" i="2"/>
  <c r="RU1" i="10" s="1"/>
  <c r="SE1" i="2"/>
  <c r="SE1" i="10" s="1"/>
  <c r="SO1" i="2"/>
  <c r="SO1" i="10" s="1"/>
  <c r="TA1" i="2"/>
  <c r="TA1" i="10" s="1"/>
  <c r="TK1" i="2"/>
  <c r="TK1" i="10" s="1"/>
  <c r="TU1" i="2"/>
  <c r="TU1" i="10" s="1"/>
  <c r="UG1" i="2"/>
  <c r="UG1" i="10" s="1"/>
  <c r="UQ1" i="2"/>
  <c r="UQ1" i="10" s="1"/>
  <c r="VA1" i="2"/>
  <c r="VA1" i="10" s="1"/>
  <c r="VM1" i="2"/>
  <c r="VM1" i="10" s="1"/>
  <c r="VW1" i="2"/>
  <c r="VW1" i="10" s="1"/>
  <c r="WG1" i="2"/>
  <c r="WG1" i="10" s="1"/>
  <c r="WS1" i="2"/>
  <c r="WS1" i="10" s="1"/>
  <c r="XC1" i="2"/>
  <c r="XC1" i="10" s="1"/>
  <c r="XM1" i="2"/>
  <c r="XM1" i="10" s="1"/>
  <c r="XY1" i="2"/>
  <c r="XY1" i="10" s="1"/>
  <c r="YI1" i="2"/>
  <c r="YI1" i="10" s="1"/>
  <c r="YS1" i="2"/>
  <c r="YS1" i="10" s="1"/>
  <c r="ZE1" i="2"/>
  <c r="ZE1" i="10" s="1"/>
  <c r="ZM1" i="2"/>
  <c r="ZM1" i="10" s="1"/>
  <c r="ZU1" i="2"/>
  <c r="ZU1" i="10" s="1"/>
  <c r="AAC1" i="2"/>
  <c r="AAC1" i="10" s="1"/>
  <c r="AAK1" i="2"/>
  <c r="AAK1" i="10" s="1"/>
  <c r="AAS1" i="2"/>
  <c r="AAS1" i="10" s="1"/>
  <c r="ABA1" i="2"/>
  <c r="ABA1" i="10" s="1"/>
  <c r="ABI1" i="2"/>
  <c r="ABI1" i="10" s="1"/>
  <c r="ABQ1" i="2"/>
  <c r="ABQ1" i="10" s="1"/>
  <c r="ABY1" i="2"/>
  <c r="ABY1" i="10" s="1"/>
  <c r="ACG1" i="2"/>
  <c r="ACG1" i="10" s="1"/>
  <c r="ACO1" i="2"/>
  <c r="ACO1" i="10" s="1"/>
  <c r="ACW1" i="2"/>
  <c r="ACW1" i="10" s="1"/>
  <c r="ADE1" i="2"/>
  <c r="ADE1" i="10" s="1"/>
  <c r="ADM1" i="2"/>
  <c r="ADM1" i="10" s="1"/>
  <c r="ADU1" i="2"/>
  <c r="ADU1" i="10" s="1"/>
  <c r="AEC1" i="2"/>
  <c r="AEC1" i="10" s="1"/>
  <c r="AEK1" i="2"/>
  <c r="AEK1" i="10" s="1"/>
  <c r="AES1" i="2"/>
  <c r="AES1" i="10" s="1"/>
  <c r="AFA1" i="2"/>
  <c r="AFA1" i="10" s="1"/>
  <c r="AFI1" i="2"/>
  <c r="AFI1" i="10" s="1"/>
  <c r="AFQ1" i="2"/>
  <c r="AFQ1" i="10" s="1"/>
  <c r="AFY1" i="2"/>
  <c r="AFY1" i="10" s="1"/>
  <c r="AGG1" i="2"/>
  <c r="AGG1" i="10" s="1"/>
  <c r="AGO1" i="2"/>
  <c r="AGO1" i="10" s="1"/>
  <c r="AGW1" i="2"/>
  <c r="AGW1" i="10" s="1"/>
  <c r="AHE1" i="2"/>
  <c r="AHE1" i="10" s="1"/>
  <c r="AHM1" i="2"/>
  <c r="AHM1" i="10" s="1"/>
  <c r="AHU1" i="2"/>
  <c r="AHU1" i="10" s="1"/>
  <c r="AIC1" i="2"/>
  <c r="AIC1" i="10" s="1"/>
  <c r="AIK1" i="2"/>
  <c r="AIK1" i="10" s="1"/>
  <c r="AIS1" i="2"/>
  <c r="AIS1" i="10" s="1"/>
  <c r="AJA1" i="2"/>
  <c r="AJA1" i="10" s="1"/>
  <c r="AJI1" i="2"/>
  <c r="AJI1" i="10" s="1"/>
  <c r="AJQ1" i="2"/>
  <c r="AJQ1" i="10" s="1"/>
  <c r="AJY1" i="2"/>
  <c r="AJY1" i="10" s="1"/>
  <c r="AKG1" i="2"/>
  <c r="AKG1" i="10" s="1"/>
  <c r="AKO1" i="2"/>
  <c r="AKO1" i="10" s="1"/>
  <c r="AKW1" i="2"/>
  <c r="AKW1" i="10" s="1"/>
  <c r="ALE1" i="2"/>
  <c r="ALE1" i="10" s="1"/>
  <c r="ALM1" i="2"/>
  <c r="ALM1" i="10" s="1"/>
  <c r="ALU1" i="2"/>
  <c r="ALU1" i="10" s="1"/>
  <c r="AMC1" i="2"/>
  <c r="AMC1" i="10" s="1"/>
  <c r="AMK1" i="2"/>
  <c r="AMK1" i="10" s="1"/>
  <c r="AMS1" i="2"/>
  <c r="AMS1" i="10" s="1"/>
  <c r="ANA1" i="2"/>
  <c r="ANA1" i="10" s="1"/>
  <c r="ANI1" i="2"/>
  <c r="ANI1" i="10" s="1"/>
  <c r="ANQ1" i="2"/>
  <c r="ANQ1" i="10" s="1"/>
  <c r="ANY1" i="2"/>
  <c r="ANY1" i="10" s="1"/>
  <c r="AOG1" i="2"/>
  <c r="AOG1" i="10" s="1"/>
  <c r="AOO1" i="2"/>
  <c r="AOO1" i="10" s="1"/>
  <c r="AOW1" i="2"/>
  <c r="AOW1" i="10" s="1"/>
  <c r="APE1" i="2"/>
  <c r="APE1" i="10" s="1"/>
  <c r="APM1" i="2"/>
  <c r="APM1" i="10" s="1"/>
  <c r="APU1" i="2"/>
  <c r="APU1" i="10" s="1"/>
  <c r="AQC1" i="2"/>
  <c r="AQC1" i="10" s="1"/>
  <c r="AQK1" i="2"/>
  <c r="AQK1" i="10" s="1"/>
  <c r="AQS1" i="2"/>
  <c r="AQS1" i="10" s="1"/>
  <c r="ARA1" i="2"/>
  <c r="ARA1" i="10" s="1"/>
  <c r="ARI1" i="2"/>
  <c r="ARI1" i="10" s="1"/>
  <c r="ARQ1" i="2"/>
  <c r="ARQ1" i="10" s="1"/>
  <c r="ARY1" i="2"/>
  <c r="ARY1" i="10" s="1"/>
  <c r="ASG1" i="2"/>
  <c r="ASG1" i="10" s="1"/>
  <c r="ASO1" i="2"/>
  <c r="ASO1" i="10" s="1"/>
  <c r="ASW1" i="2"/>
  <c r="ASW1" i="10" s="1"/>
  <c r="ATE1" i="2"/>
  <c r="ATE1" i="10" s="1"/>
  <c r="ATM1" i="2"/>
  <c r="ATM1" i="10" s="1"/>
  <c r="ATU1" i="2"/>
  <c r="ATU1" i="10" s="1"/>
  <c r="AUC1" i="2"/>
  <c r="AUC1" i="10" s="1"/>
  <c r="AUK1" i="2"/>
  <c r="AUK1" i="10" s="1"/>
  <c r="AUS1" i="2"/>
  <c r="AUS1" i="10" s="1"/>
  <c r="AVA1" i="2"/>
  <c r="AVA1" i="10" s="1"/>
  <c r="AVI1" i="2"/>
  <c r="AVI1" i="10" s="1"/>
  <c r="AVQ1" i="2"/>
  <c r="AVQ1" i="10" s="1"/>
  <c r="AVY1" i="2"/>
  <c r="AVY1" i="10" s="1"/>
  <c r="AWG1" i="2"/>
  <c r="AWG1" i="10" s="1"/>
  <c r="AWO1" i="2"/>
  <c r="AWO1" i="10" s="1"/>
  <c r="AWW1" i="2"/>
  <c r="AWW1" i="10" s="1"/>
  <c r="AXE1" i="2"/>
  <c r="AXE1" i="10" s="1"/>
  <c r="AXM1" i="2"/>
  <c r="AXM1" i="10" s="1"/>
  <c r="AXU1" i="2"/>
  <c r="AXU1" i="10" s="1"/>
  <c r="AYC1" i="2"/>
  <c r="AYC1" i="10" s="1"/>
  <c r="AYK1" i="2"/>
  <c r="AYK1" i="10" s="1"/>
  <c r="AYS1" i="2"/>
  <c r="AYS1" i="10" s="1"/>
  <c r="AZA1" i="2"/>
  <c r="AZA1" i="10" s="1"/>
  <c r="AZI1" i="2"/>
  <c r="AZI1" i="10" s="1"/>
  <c r="AZQ1" i="2"/>
  <c r="AZQ1" i="10" s="1"/>
  <c r="AZY1" i="2"/>
  <c r="AZY1" i="10" s="1"/>
  <c r="BAG1" i="2"/>
  <c r="BAG1" i="10" s="1"/>
  <c r="BAO1" i="2"/>
  <c r="BAO1" i="10" s="1"/>
  <c r="BAW1" i="2"/>
  <c r="BAW1" i="10" s="1"/>
  <c r="BBE1" i="2"/>
  <c r="BBE1" i="10" s="1"/>
  <c r="BBM1" i="2"/>
  <c r="BBM1" i="10" s="1"/>
  <c r="BBU1" i="2"/>
  <c r="BBU1" i="10" s="1"/>
  <c r="BCC1" i="2"/>
  <c r="BCC1" i="10" s="1"/>
  <c r="BCK1" i="2"/>
  <c r="BCK1" i="10" s="1"/>
  <c r="BCS1" i="2"/>
  <c r="BCS1" i="10" s="1"/>
  <c r="BDA1" i="2"/>
  <c r="BDA1" i="10" s="1"/>
  <c r="BDI1" i="2"/>
  <c r="BDI1" i="10" s="1"/>
  <c r="BDQ1" i="2"/>
  <c r="BDQ1" i="10" s="1"/>
  <c r="BDY1" i="2"/>
  <c r="BDY1" i="10" s="1"/>
  <c r="BEG1" i="2"/>
  <c r="BEG1" i="10" s="1"/>
  <c r="BEO1" i="2"/>
  <c r="BEO1" i="10" s="1"/>
  <c r="BEW1" i="2"/>
  <c r="BEW1" i="10" s="1"/>
  <c r="BFE1" i="2"/>
  <c r="BFE1" i="10" s="1"/>
  <c r="BFM1" i="2"/>
  <c r="BFM1" i="10" s="1"/>
  <c r="BFU1" i="2"/>
  <c r="BFU1" i="10" s="1"/>
  <c r="J1" i="2"/>
  <c r="J1" i="10" s="1"/>
  <c r="T1" i="2"/>
  <c r="T1" i="10" s="1"/>
  <c r="AD1" i="2"/>
  <c r="AD1" i="10" s="1"/>
  <c r="AP1" i="2"/>
  <c r="AP1" i="10" s="1"/>
  <c r="AZ1" i="2"/>
  <c r="AZ1" i="10" s="1"/>
  <c r="BJ1" i="2"/>
  <c r="BJ1" i="10" s="1"/>
  <c r="BV1" i="2"/>
  <c r="BV1" i="10" s="1"/>
  <c r="CF1" i="2"/>
  <c r="CF1" i="10" s="1"/>
  <c r="CP1" i="2"/>
  <c r="CP1" i="10" s="1"/>
  <c r="DB1" i="2"/>
  <c r="DB1" i="10" s="1"/>
  <c r="DL1" i="2"/>
  <c r="DL1" i="10" s="1"/>
  <c r="DV1" i="2"/>
  <c r="DV1" i="10" s="1"/>
  <c r="EH1" i="2"/>
  <c r="EH1" i="10" s="1"/>
  <c r="ER1" i="2"/>
  <c r="ER1" i="10" s="1"/>
  <c r="FB1" i="2"/>
  <c r="FB1" i="10" s="1"/>
  <c r="FN1" i="2"/>
  <c r="FN1" i="10" s="1"/>
  <c r="FX1" i="2"/>
  <c r="FX1" i="10" s="1"/>
  <c r="GH1" i="2"/>
  <c r="GH1" i="10" s="1"/>
  <c r="GT1" i="2"/>
  <c r="GT1" i="10" s="1"/>
  <c r="HD1" i="2"/>
  <c r="HD1" i="10" s="1"/>
  <c r="HN1" i="2"/>
  <c r="HZ1" i="2"/>
  <c r="IJ1" i="2"/>
  <c r="IT1" i="2"/>
  <c r="JF1" i="2"/>
  <c r="JP1" i="2"/>
  <c r="JP1" i="3" s="1"/>
  <c r="JZ1" i="2"/>
  <c r="KL1" i="2"/>
  <c r="KV1" i="2"/>
  <c r="KV1" i="3" s="1"/>
  <c r="LF1" i="2"/>
  <c r="LF1" i="3" s="1"/>
  <c r="LR1" i="2"/>
  <c r="MB1" i="2"/>
  <c r="MB1" i="10" s="1"/>
  <c r="ML1" i="2"/>
  <c r="ML1" i="10" s="1"/>
  <c r="MX1" i="2"/>
  <c r="MX1" i="10" s="1"/>
  <c r="NH1" i="2"/>
  <c r="NH1" i="10" s="1"/>
  <c r="NR1" i="2"/>
  <c r="NR1" i="10" s="1"/>
  <c r="OD1" i="2"/>
  <c r="OD1" i="10" s="1"/>
  <c r="ON1" i="2"/>
  <c r="ON1" i="10" s="1"/>
  <c r="OX1" i="2"/>
  <c r="OX1" i="10" s="1"/>
  <c r="PJ1" i="2"/>
  <c r="PJ1" i="10" s="1"/>
  <c r="PT1" i="2"/>
  <c r="PT1" i="10" s="1"/>
  <c r="QD1" i="2"/>
  <c r="QD1" i="10" s="1"/>
  <c r="QP1" i="2"/>
  <c r="QP1" i="10" s="1"/>
  <c r="QZ1" i="2"/>
  <c r="QZ1" i="10" s="1"/>
  <c r="RJ1" i="2"/>
  <c r="RJ1" i="10" s="1"/>
  <c r="RV1" i="2"/>
  <c r="RV1" i="10" s="1"/>
  <c r="SF1" i="2"/>
  <c r="SF1" i="10" s="1"/>
  <c r="SP1" i="2"/>
  <c r="SP1" i="10" s="1"/>
  <c r="TB1" i="2"/>
  <c r="TB1" i="10" s="1"/>
  <c r="TL1" i="2"/>
  <c r="TL1" i="10" s="1"/>
  <c r="TV1" i="2"/>
  <c r="TV1" i="10" s="1"/>
  <c r="UH1" i="2"/>
  <c r="UH1" i="10" s="1"/>
  <c r="UR1" i="2"/>
  <c r="UR1" i="10" s="1"/>
  <c r="VB1" i="2"/>
  <c r="VB1" i="10" s="1"/>
  <c r="VN1" i="2"/>
  <c r="VN1" i="10" s="1"/>
  <c r="VX1" i="2"/>
  <c r="VX1" i="10" s="1"/>
  <c r="WH1" i="2"/>
  <c r="WH1" i="10" s="1"/>
  <c r="WT1" i="2"/>
  <c r="WT1" i="10" s="1"/>
  <c r="XD1" i="2"/>
  <c r="XD1" i="10" s="1"/>
  <c r="XN1" i="2"/>
  <c r="XN1" i="10" s="1"/>
  <c r="XZ1" i="2"/>
  <c r="XZ1" i="10" s="1"/>
  <c r="YJ1" i="2"/>
  <c r="YJ1" i="10" s="1"/>
  <c r="YT1" i="2"/>
  <c r="YT1" i="10" s="1"/>
  <c r="ZF1" i="2"/>
  <c r="ZF1" i="10" s="1"/>
  <c r="ZN1" i="2"/>
  <c r="ZN1" i="10" s="1"/>
  <c r="ZV1" i="2"/>
  <c r="ZV1" i="10" s="1"/>
  <c r="AAD1" i="2"/>
  <c r="AAD1" i="10" s="1"/>
  <c r="AAL1" i="2"/>
  <c r="AAL1" i="10" s="1"/>
  <c r="AAT1" i="2"/>
  <c r="AAT1" i="10" s="1"/>
  <c r="ABB1" i="2"/>
  <c r="ABB1" i="10" s="1"/>
  <c r="ABJ1" i="2"/>
  <c r="ABJ1" i="10" s="1"/>
  <c r="ABR1" i="2"/>
  <c r="ABR1" i="10" s="1"/>
  <c r="ABZ1" i="2"/>
  <c r="ABZ1" i="10" s="1"/>
  <c r="ACH1" i="2"/>
  <c r="ACH1" i="10" s="1"/>
  <c r="ACP1" i="2"/>
  <c r="ACP1" i="10" s="1"/>
  <c r="ACX1" i="2"/>
  <c r="ACX1" i="10" s="1"/>
  <c r="ADF1" i="2"/>
  <c r="ADF1" i="10" s="1"/>
  <c r="ADN1" i="2"/>
  <c r="ADN1" i="10" s="1"/>
  <c r="ADV1" i="2"/>
  <c r="ADV1" i="10" s="1"/>
  <c r="AED1" i="2"/>
  <c r="AED1" i="10" s="1"/>
  <c r="AEL1" i="2"/>
  <c r="AEL1" i="10" s="1"/>
  <c r="AET1" i="2"/>
  <c r="AET1" i="10" s="1"/>
  <c r="AFB1" i="2"/>
  <c r="AFB1" i="10" s="1"/>
  <c r="AFJ1" i="2"/>
  <c r="AFJ1" i="10" s="1"/>
  <c r="AFR1" i="2"/>
  <c r="AFR1" i="10" s="1"/>
  <c r="AFZ1" i="2"/>
  <c r="AFZ1" i="10" s="1"/>
  <c r="AGH1" i="2"/>
  <c r="AGH1" i="10" s="1"/>
  <c r="AGP1" i="2"/>
  <c r="AGP1" i="10" s="1"/>
  <c r="AGX1" i="2"/>
  <c r="AGX1" i="10" s="1"/>
  <c r="AHF1" i="2"/>
  <c r="AHF1" i="10" s="1"/>
  <c r="AHN1" i="2"/>
  <c r="AHN1" i="10" s="1"/>
  <c r="AHV1" i="2"/>
  <c r="AHV1" i="10" s="1"/>
  <c r="AID1" i="2"/>
  <c r="AID1" i="10" s="1"/>
  <c r="AIL1" i="2"/>
  <c r="AIL1" i="10" s="1"/>
  <c r="AIT1" i="2"/>
  <c r="AIT1" i="10" s="1"/>
  <c r="AJB1" i="2"/>
  <c r="AJB1" i="10" s="1"/>
  <c r="AJJ1" i="2"/>
  <c r="AJJ1" i="10" s="1"/>
  <c r="AJR1" i="2"/>
  <c r="AJR1" i="10" s="1"/>
  <c r="AJZ1" i="2"/>
  <c r="AJZ1" i="10" s="1"/>
  <c r="AKH1" i="2"/>
  <c r="AKH1" i="10" s="1"/>
  <c r="AKP1" i="2"/>
  <c r="AKP1" i="10" s="1"/>
  <c r="AKX1" i="2"/>
  <c r="AKX1" i="10" s="1"/>
  <c r="ALF1" i="2"/>
  <c r="ALF1" i="10" s="1"/>
  <c r="ALN1" i="2"/>
  <c r="ALN1" i="10" s="1"/>
  <c r="ALV1" i="2"/>
  <c r="ALV1" i="10" s="1"/>
  <c r="AMD1" i="2"/>
  <c r="AMD1" i="10" s="1"/>
  <c r="AML1" i="2"/>
  <c r="AML1" i="10" s="1"/>
  <c r="AMT1" i="2"/>
  <c r="AMT1" i="10" s="1"/>
  <c r="ANB1" i="2"/>
  <c r="ANB1" i="10" s="1"/>
  <c r="ANJ1" i="2"/>
  <c r="ANJ1" i="10" s="1"/>
  <c r="ANR1" i="2"/>
  <c r="ANR1" i="10" s="1"/>
  <c r="ANZ1" i="2"/>
  <c r="ANZ1" i="10" s="1"/>
  <c r="AOH1" i="2"/>
  <c r="AOH1" i="10" s="1"/>
  <c r="AOP1" i="2"/>
  <c r="AOP1" i="10" s="1"/>
  <c r="AOX1" i="2"/>
  <c r="AOX1" i="10" s="1"/>
  <c r="APF1" i="2"/>
  <c r="APF1" i="10" s="1"/>
  <c r="APN1" i="2"/>
  <c r="APN1" i="10" s="1"/>
  <c r="APV1" i="2"/>
  <c r="APV1" i="10" s="1"/>
  <c r="AQD1" i="2"/>
  <c r="AQD1" i="10" s="1"/>
  <c r="AQL1" i="2"/>
  <c r="AQL1" i="10" s="1"/>
  <c r="AQT1" i="2"/>
  <c r="AQT1" i="10" s="1"/>
  <c r="ARB1" i="2"/>
  <c r="ARB1" i="10" s="1"/>
  <c r="ARJ1" i="2"/>
  <c r="ARJ1" i="10" s="1"/>
  <c r="ARR1" i="2"/>
  <c r="ARR1" i="10" s="1"/>
  <c r="ARZ1" i="2"/>
  <c r="ARZ1" i="10" s="1"/>
  <c r="ASH1" i="2"/>
  <c r="ASH1" i="10" s="1"/>
  <c r="ASP1" i="2"/>
  <c r="ASP1" i="10" s="1"/>
  <c r="ASX1" i="2"/>
  <c r="ASX1" i="10" s="1"/>
  <c r="ATF1" i="2"/>
  <c r="ATF1" i="10" s="1"/>
  <c r="ATN1" i="2"/>
  <c r="ATN1" i="10" s="1"/>
  <c r="ATV1" i="2"/>
  <c r="ATV1" i="10" s="1"/>
  <c r="AUD1" i="2"/>
  <c r="AUD1" i="10" s="1"/>
  <c r="AUL1" i="2"/>
  <c r="AUL1" i="10" s="1"/>
  <c r="AUT1" i="2"/>
  <c r="AUT1" i="10" s="1"/>
  <c r="AVB1" i="2"/>
  <c r="AVB1" i="10" s="1"/>
  <c r="AVJ1" i="2"/>
  <c r="AVJ1" i="10" s="1"/>
  <c r="AVR1" i="2"/>
  <c r="AVR1" i="10" s="1"/>
  <c r="AVZ1" i="2"/>
  <c r="AVZ1" i="10" s="1"/>
  <c r="AWH1" i="2"/>
  <c r="AWH1" i="10" s="1"/>
  <c r="AWP1" i="2"/>
  <c r="AWP1" i="10" s="1"/>
  <c r="AWX1" i="2"/>
  <c r="AWX1" i="10" s="1"/>
  <c r="AXF1" i="2"/>
  <c r="AXF1" i="10" s="1"/>
  <c r="AXN1" i="2"/>
  <c r="AXN1" i="10" s="1"/>
  <c r="AXV1" i="2"/>
  <c r="AXV1" i="10" s="1"/>
  <c r="AYD1" i="2"/>
  <c r="AYD1" i="10" s="1"/>
  <c r="AYL1" i="2"/>
  <c r="AYL1" i="10" s="1"/>
  <c r="AYT1" i="2"/>
  <c r="AYT1" i="10" s="1"/>
  <c r="AZB1" i="2"/>
  <c r="AZB1" i="10" s="1"/>
  <c r="AZJ1" i="2"/>
  <c r="AZJ1" i="10" s="1"/>
  <c r="AZR1" i="2"/>
  <c r="AZR1" i="10" s="1"/>
  <c r="AZZ1" i="2"/>
  <c r="AZZ1" i="10" s="1"/>
  <c r="BAH1" i="2"/>
  <c r="BAH1" i="10" s="1"/>
  <c r="BAP1" i="2"/>
  <c r="BAP1" i="10" s="1"/>
  <c r="BAX1" i="2"/>
  <c r="BAX1" i="10" s="1"/>
  <c r="BBF1" i="2"/>
  <c r="BBF1" i="10" s="1"/>
  <c r="BBN1" i="2"/>
  <c r="BBN1" i="10" s="1"/>
  <c r="BBV1" i="2"/>
  <c r="BBV1" i="10" s="1"/>
  <c r="BCD1" i="2"/>
  <c r="BCD1" i="10" s="1"/>
  <c r="BCL1" i="2"/>
  <c r="BCL1" i="10" s="1"/>
  <c r="BCT1" i="2"/>
  <c r="BCT1" i="10" s="1"/>
  <c r="BDB1" i="2"/>
  <c r="BDB1" i="10" s="1"/>
  <c r="BDJ1" i="2"/>
  <c r="BDJ1" i="10" s="1"/>
  <c r="BDR1" i="2"/>
  <c r="BDR1" i="10" s="1"/>
  <c r="BDZ1" i="2"/>
  <c r="BDZ1" i="10" s="1"/>
  <c r="BEH1" i="2"/>
  <c r="BEH1" i="10" s="1"/>
  <c r="BEP1" i="2"/>
  <c r="BEP1" i="10" s="1"/>
  <c r="BEX1" i="2"/>
  <c r="BEX1" i="10" s="1"/>
  <c r="BFF1" i="2"/>
  <c r="BFF1" i="10" s="1"/>
  <c r="BFN1" i="2"/>
  <c r="BFN1" i="10" s="1"/>
  <c r="BFV1" i="2"/>
  <c r="BFV1" i="10" s="1"/>
  <c r="K1" i="2"/>
  <c r="K1" i="10" s="1"/>
  <c r="Y1" i="2"/>
  <c r="Y1" i="10" s="1"/>
  <c r="AK1" i="2"/>
  <c r="AK1" i="10" s="1"/>
  <c r="BA1" i="2"/>
  <c r="BA1" i="10" s="1"/>
  <c r="BO1" i="2"/>
  <c r="BO1" i="10" s="1"/>
  <c r="CC1" i="2"/>
  <c r="CC1" i="10" s="1"/>
  <c r="CS1" i="2"/>
  <c r="CS1" i="10" s="1"/>
  <c r="DE1" i="2"/>
  <c r="DE1" i="10" s="1"/>
  <c r="DS1" i="2"/>
  <c r="DS1" i="10" s="1"/>
  <c r="EI1" i="2"/>
  <c r="EI1" i="10" s="1"/>
  <c r="EW1" i="2"/>
  <c r="EW1" i="10" s="1"/>
  <c r="FI1" i="2"/>
  <c r="FI1" i="10" s="1"/>
  <c r="FY1" i="2"/>
  <c r="FY1" i="10" s="1"/>
  <c r="GM1" i="2"/>
  <c r="GM1" i="10" s="1"/>
  <c r="HA1" i="2"/>
  <c r="HA1" i="10" s="1"/>
  <c r="HQ1" i="2"/>
  <c r="IC1" i="2"/>
  <c r="IQ1" i="2"/>
  <c r="JG1" i="2"/>
  <c r="JU1" i="2"/>
  <c r="KG1" i="2"/>
  <c r="KW1" i="2"/>
  <c r="KW1" i="3" s="1"/>
  <c r="LK1" i="2"/>
  <c r="LY1" i="2"/>
  <c r="MO1" i="2"/>
  <c r="MO1" i="10" s="1"/>
  <c r="NA1" i="2"/>
  <c r="NA1" i="10" s="1"/>
  <c r="NO1" i="2"/>
  <c r="NO1" i="10" s="1"/>
  <c r="OE1" i="2"/>
  <c r="OE1" i="10" s="1"/>
  <c r="OS1" i="2"/>
  <c r="OS1" i="10" s="1"/>
  <c r="PE1" i="2"/>
  <c r="PE1" i="10" s="1"/>
  <c r="PU1" i="2"/>
  <c r="PU1" i="10" s="1"/>
  <c r="QI1" i="2"/>
  <c r="QI1" i="10" s="1"/>
  <c r="QW1" i="2"/>
  <c r="QW1" i="10" s="1"/>
  <c r="RM1" i="2"/>
  <c r="RM1" i="10" s="1"/>
  <c r="RY1" i="2"/>
  <c r="RY1" i="10" s="1"/>
  <c r="SM1" i="2"/>
  <c r="SM1" i="10" s="1"/>
  <c r="TC1" i="2"/>
  <c r="TC1" i="10" s="1"/>
  <c r="TQ1" i="2"/>
  <c r="TQ1" i="10" s="1"/>
  <c r="UC1" i="2"/>
  <c r="UC1" i="10" s="1"/>
  <c r="US1" i="2"/>
  <c r="US1" i="10" s="1"/>
  <c r="VG1" i="2"/>
  <c r="VG1" i="10" s="1"/>
  <c r="VU1" i="2"/>
  <c r="VU1" i="10" s="1"/>
  <c r="WK1" i="2"/>
  <c r="WK1" i="10" s="1"/>
  <c r="WW1" i="2"/>
  <c r="WW1" i="10" s="1"/>
  <c r="XK1" i="2"/>
  <c r="XK1" i="10" s="1"/>
  <c r="YA1" i="2"/>
  <c r="YA1" i="10" s="1"/>
  <c r="YO1" i="2"/>
  <c r="YO1" i="10" s="1"/>
  <c r="ZA1" i="2"/>
  <c r="ZA1" i="10" s="1"/>
  <c r="ZO1" i="2"/>
  <c r="ZO1" i="10" s="1"/>
  <c r="ZY1" i="2"/>
  <c r="ZY1" i="10" s="1"/>
  <c r="AAI1" i="2"/>
  <c r="AAI1" i="10" s="1"/>
  <c r="AAU1" i="2"/>
  <c r="AAU1" i="10" s="1"/>
  <c r="ABE1" i="2"/>
  <c r="ABE1" i="10" s="1"/>
  <c r="ABO1" i="2"/>
  <c r="ABO1" i="10" s="1"/>
  <c r="ACA1" i="2"/>
  <c r="ACA1" i="10" s="1"/>
  <c r="ACK1" i="2"/>
  <c r="ACK1" i="10" s="1"/>
  <c r="ACU1" i="2"/>
  <c r="ACU1" i="10" s="1"/>
  <c r="ADG1" i="2"/>
  <c r="ADG1" i="10" s="1"/>
  <c r="ADQ1" i="2"/>
  <c r="ADQ1" i="10" s="1"/>
  <c r="AEA1" i="2"/>
  <c r="AEA1" i="10" s="1"/>
  <c r="AEM1" i="2"/>
  <c r="AEM1" i="10" s="1"/>
  <c r="AEW1" i="2"/>
  <c r="AEW1" i="10" s="1"/>
  <c r="AFG1" i="2"/>
  <c r="AFG1" i="10" s="1"/>
  <c r="AFS1" i="2"/>
  <c r="AFS1" i="10" s="1"/>
  <c r="AGC1" i="2"/>
  <c r="AGC1" i="10" s="1"/>
  <c r="AGM1" i="2"/>
  <c r="AGM1" i="10" s="1"/>
  <c r="AGY1" i="2"/>
  <c r="AGY1" i="10" s="1"/>
  <c r="AHI1" i="2"/>
  <c r="AHI1" i="10" s="1"/>
  <c r="AHS1" i="2"/>
  <c r="AHS1" i="10" s="1"/>
  <c r="AIE1" i="2"/>
  <c r="AIE1" i="10" s="1"/>
  <c r="AIO1" i="2"/>
  <c r="AIO1" i="10" s="1"/>
  <c r="AIY1" i="2"/>
  <c r="AIY1" i="10" s="1"/>
  <c r="AJK1" i="2"/>
  <c r="AJK1" i="10" s="1"/>
  <c r="AJU1" i="2"/>
  <c r="AJU1" i="10" s="1"/>
  <c r="AKE1" i="2"/>
  <c r="AKE1" i="10" s="1"/>
  <c r="AKQ1" i="2"/>
  <c r="AKQ1" i="10" s="1"/>
  <c r="ALA1" i="2"/>
  <c r="ALA1" i="10" s="1"/>
  <c r="ALK1" i="2"/>
  <c r="ALK1" i="10" s="1"/>
  <c r="ALW1" i="2"/>
  <c r="ALW1" i="10" s="1"/>
  <c r="AMG1" i="2"/>
  <c r="AMG1" i="10" s="1"/>
  <c r="AMQ1" i="2"/>
  <c r="AMQ1" i="10" s="1"/>
  <c r="ANC1" i="2"/>
  <c r="ANC1" i="10" s="1"/>
  <c r="ANM1" i="2"/>
  <c r="ANM1" i="10" s="1"/>
  <c r="ANW1" i="2"/>
  <c r="ANW1" i="10" s="1"/>
  <c r="AOI1" i="2"/>
  <c r="AOI1" i="10" s="1"/>
  <c r="AOS1" i="2"/>
  <c r="AOS1" i="10" s="1"/>
  <c r="APC1" i="2"/>
  <c r="APC1" i="10" s="1"/>
  <c r="APO1" i="2"/>
  <c r="APO1" i="10" s="1"/>
  <c r="APY1" i="2"/>
  <c r="APY1" i="10" s="1"/>
  <c r="AQI1" i="2"/>
  <c r="AQI1" i="10" s="1"/>
  <c r="AQU1" i="2"/>
  <c r="AQU1" i="10" s="1"/>
  <c r="ARE1" i="2"/>
  <c r="ARE1" i="10" s="1"/>
  <c r="ARO1" i="2"/>
  <c r="ARO1" i="10" s="1"/>
  <c r="ASA1" i="2"/>
  <c r="ASA1" i="10" s="1"/>
  <c r="ASK1" i="2"/>
  <c r="ASK1" i="10" s="1"/>
  <c r="ASU1" i="2"/>
  <c r="ASU1" i="10" s="1"/>
  <c r="ATG1" i="2"/>
  <c r="ATG1" i="10" s="1"/>
  <c r="ATQ1" i="2"/>
  <c r="ATQ1" i="10" s="1"/>
  <c r="AUA1" i="2"/>
  <c r="AUA1" i="10" s="1"/>
  <c r="AUM1" i="2"/>
  <c r="AUM1" i="10" s="1"/>
  <c r="AUW1" i="2"/>
  <c r="AUW1" i="10" s="1"/>
  <c r="AVG1" i="2"/>
  <c r="AVG1" i="10" s="1"/>
  <c r="AVS1" i="2"/>
  <c r="AVS1" i="10" s="1"/>
  <c r="AWC1" i="2"/>
  <c r="AWC1" i="10" s="1"/>
  <c r="AWM1" i="2"/>
  <c r="AWM1" i="10" s="1"/>
  <c r="AWY1" i="2"/>
  <c r="AWY1" i="10" s="1"/>
  <c r="AXI1" i="2"/>
  <c r="AXI1" i="10" s="1"/>
  <c r="AXS1" i="2"/>
  <c r="AXS1" i="10" s="1"/>
  <c r="AYE1" i="2"/>
  <c r="AYE1" i="10" s="1"/>
  <c r="AYO1" i="2"/>
  <c r="AYO1" i="10" s="1"/>
  <c r="AYY1" i="2"/>
  <c r="AYY1" i="10" s="1"/>
  <c r="AZK1" i="2"/>
  <c r="AZK1" i="10" s="1"/>
  <c r="AZU1" i="2"/>
  <c r="AZU1" i="10" s="1"/>
  <c r="BAE1" i="2"/>
  <c r="BAE1" i="10" s="1"/>
  <c r="BAQ1" i="2"/>
  <c r="BAQ1" i="10" s="1"/>
  <c r="BBA1" i="2"/>
  <c r="BBA1" i="10" s="1"/>
  <c r="BBK1" i="2"/>
  <c r="BBK1" i="10" s="1"/>
  <c r="BBW1" i="2"/>
  <c r="BBW1" i="10" s="1"/>
  <c r="BCG1" i="2"/>
  <c r="BCG1" i="10" s="1"/>
  <c r="BCQ1" i="2"/>
  <c r="BCQ1" i="10" s="1"/>
  <c r="BDC1" i="2"/>
  <c r="BDC1" i="10" s="1"/>
  <c r="BDM1" i="2"/>
  <c r="BDM1" i="10" s="1"/>
  <c r="BDW1" i="2"/>
  <c r="BDW1" i="10" s="1"/>
  <c r="BEI1" i="2"/>
  <c r="BEI1" i="10" s="1"/>
  <c r="BES1" i="2"/>
  <c r="BES1" i="10" s="1"/>
  <c r="BFC1" i="2"/>
  <c r="BFC1" i="10" s="1"/>
  <c r="BFO1" i="2"/>
  <c r="BFO1" i="10" s="1"/>
  <c r="BFY1" i="2"/>
  <c r="BFY1" i="10" s="1"/>
  <c r="BGG1" i="2"/>
  <c r="BGG1" i="10" s="1"/>
  <c r="BGO1" i="2"/>
  <c r="BGO1" i="10" s="1"/>
  <c r="BGW1" i="2"/>
  <c r="BGW1" i="10" s="1"/>
  <c r="BHE1" i="2"/>
  <c r="BHE1" i="10" s="1"/>
  <c r="BHM1" i="2"/>
  <c r="BHM1" i="10" s="1"/>
  <c r="BHU1" i="2"/>
  <c r="BHU1" i="10" s="1"/>
  <c r="BIC1" i="2"/>
  <c r="BIC1" i="10" s="1"/>
  <c r="BIK1" i="2"/>
  <c r="BIK1" i="10" s="1"/>
  <c r="BIS1" i="2"/>
  <c r="BIS1" i="10" s="1"/>
  <c r="BJA1" i="2"/>
  <c r="BJA1" i="10" s="1"/>
  <c r="BJI1" i="2"/>
  <c r="BJI1" i="10" s="1"/>
  <c r="BJQ1" i="2"/>
  <c r="BJQ1" i="10" s="1"/>
  <c r="BJY1" i="2"/>
  <c r="BJY1" i="10" s="1"/>
  <c r="BKG1" i="2"/>
  <c r="BKG1" i="10" s="1"/>
  <c r="BKO1" i="2"/>
  <c r="BKO1" i="10" s="1"/>
  <c r="BKW1" i="2"/>
  <c r="BKW1" i="10" s="1"/>
  <c r="BLE1" i="2"/>
  <c r="BLE1" i="10" s="1"/>
  <c r="BLM1" i="2"/>
  <c r="BLM1" i="10" s="1"/>
  <c r="BLU1" i="2"/>
  <c r="BLU1" i="10" s="1"/>
  <c r="BMC1" i="2"/>
  <c r="BMC1" i="10" s="1"/>
  <c r="BMK1" i="2"/>
  <c r="BMK1" i="10" s="1"/>
  <c r="BMS1" i="2"/>
  <c r="BMS1" i="10" s="1"/>
  <c r="BNA1" i="2"/>
  <c r="BNA1" i="10" s="1"/>
  <c r="BNI1" i="2"/>
  <c r="BNI1" i="10" s="1"/>
  <c r="BNQ1" i="2"/>
  <c r="BNQ1" i="10" s="1"/>
  <c r="BNY1" i="2"/>
  <c r="BNY1" i="10" s="1"/>
  <c r="BOG1" i="2"/>
  <c r="BOG1" i="10" s="1"/>
  <c r="BOO1" i="2"/>
  <c r="BOO1" i="10" s="1"/>
  <c r="BOW1" i="2"/>
  <c r="BOW1" i="10" s="1"/>
  <c r="BPE1" i="2"/>
  <c r="BPE1" i="10" s="1"/>
  <c r="BPM1" i="2"/>
  <c r="BPM1" i="10" s="1"/>
  <c r="BPU1" i="2"/>
  <c r="BPU1" i="10" s="1"/>
  <c r="BQC1" i="2"/>
  <c r="BQC1" i="10" s="1"/>
  <c r="BQK1" i="2"/>
  <c r="BQK1" i="10" s="1"/>
  <c r="BQS1" i="2"/>
  <c r="BQS1" i="10" s="1"/>
  <c r="BRA1" i="2"/>
  <c r="BRA1" i="10" s="1"/>
  <c r="BRI1" i="2"/>
  <c r="BRI1" i="10" s="1"/>
  <c r="BRQ1" i="2"/>
  <c r="BRQ1" i="10" s="1"/>
  <c r="BRY1" i="2"/>
  <c r="BRY1" i="10" s="1"/>
  <c r="BSG1" i="2"/>
  <c r="BSG1" i="10" s="1"/>
  <c r="BSO1" i="2"/>
  <c r="BSO1" i="10" s="1"/>
  <c r="BSW1" i="2"/>
  <c r="BSW1" i="10" s="1"/>
  <c r="BTE1" i="2"/>
  <c r="BTE1" i="10" s="1"/>
  <c r="BTM1" i="2"/>
  <c r="BTM1" i="10" s="1"/>
  <c r="BTU1" i="2"/>
  <c r="BTU1" i="10" s="1"/>
  <c r="BUC1" i="2"/>
  <c r="BUC1" i="10" s="1"/>
  <c r="BUK1" i="2"/>
  <c r="BUK1" i="10" s="1"/>
  <c r="BUS1" i="2"/>
  <c r="BUS1" i="10" s="1"/>
  <c r="BVA1" i="2"/>
  <c r="BVA1" i="10" s="1"/>
  <c r="BVI1" i="2"/>
  <c r="BVI1" i="10" s="1"/>
  <c r="BVQ1" i="2"/>
  <c r="BVQ1" i="10" s="1"/>
  <c r="BVY1" i="2"/>
  <c r="BVY1" i="10" s="1"/>
  <c r="BWG1" i="2"/>
  <c r="BWG1" i="10" s="1"/>
  <c r="BWO1" i="2"/>
  <c r="BWO1" i="10" s="1"/>
  <c r="BWW1" i="2"/>
  <c r="BWW1" i="10" s="1"/>
  <c r="BXE1" i="2"/>
  <c r="BXE1" i="10" s="1"/>
  <c r="BXM1" i="2"/>
  <c r="BXM1" i="10" s="1"/>
  <c r="BXU1" i="2"/>
  <c r="BXU1" i="10" s="1"/>
  <c r="BYC1" i="2"/>
  <c r="BYC1" i="10" s="1"/>
  <c r="BYK1" i="2"/>
  <c r="BYK1" i="10" s="1"/>
  <c r="BYS1" i="2"/>
  <c r="BYS1" i="10" s="1"/>
  <c r="BZA1" i="2"/>
  <c r="BZA1" i="10" s="1"/>
  <c r="BZI1" i="2"/>
  <c r="BZI1" i="10" s="1"/>
  <c r="BZQ1" i="2"/>
  <c r="BZQ1" i="10" s="1"/>
  <c r="BZY1" i="2"/>
  <c r="BZY1" i="10" s="1"/>
  <c r="CAG1" i="2"/>
  <c r="CAG1" i="10" s="1"/>
  <c r="CAO1" i="2"/>
  <c r="CAO1" i="10" s="1"/>
  <c r="CAW1" i="2"/>
  <c r="CAW1" i="10" s="1"/>
  <c r="CBE1" i="2"/>
  <c r="CBE1" i="10" s="1"/>
  <c r="CBM1" i="2"/>
  <c r="CBM1" i="10" s="1"/>
  <c r="CBU1" i="2"/>
  <c r="CBU1" i="10" s="1"/>
  <c r="CCC1" i="2"/>
  <c r="CCC1" i="10" s="1"/>
  <c r="CCK1" i="2"/>
  <c r="CCK1" i="10" s="1"/>
  <c r="CCS1" i="2"/>
  <c r="CCS1" i="10" s="1"/>
  <c r="CDA1" i="2"/>
  <c r="CDA1" i="10" s="1"/>
  <c r="CDI1" i="2"/>
  <c r="CDI1" i="10" s="1"/>
  <c r="CDQ1" i="2"/>
  <c r="CDQ1" i="10" s="1"/>
  <c r="CDY1" i="2"/>
  <c r="CDY1" i="10" s="1"/>
  <c r="CEG1" i="2"/>
  <c r="CEG1" i="10" s="1"/>
  <c r="CEO1" i="2"/>
  <c r="CEO1" i="10" s="1"/>
  <c r="CEW1" i="2"/>
  <c r="CEW1" i="10" s="1"/>
  <c r="CFE1" i="2"/>
  <c r="CFE1" i="10" s="1"/>
  <c r="CFM1" i="2"/>
  <c r="CFM1" i="10" s="1"/>
  <c r="CFU1" i="2"/>
  <c r="CFU1" i="10" s="1"/>
  <c r="CGC1" i="2"/>
  <c r="CGC1" i="10" s="1"/>
  <c r="CGK1" i="2"/>
  <c r="CGK1" i="10" s="1"/>
  <c r="CGS1" i="2"/>
  <c r="CGS1" i="10" s="1"/>
  <c r="CHA1" i="2"/>
  <c r="CHA1" i="10" s="1"/>
  <c r="CHI1" i="2"/>
  <c r="CHI1" i="10" s="1"/>
  <c r="CHQ1" i="2"/>
  <c r="CHQ1" i="10" s="1"/>
  <c r="CHY1" i="2"/>
  <c r="CHY1" i="10" s="1"/>
  <c r="CIG1" i="2"/>
  <c r="CIG1" i="10" s="1"/>
  <c r="CIO1" i="2"/>
  <c r="CIO1" i="10" s="1"/>
  <c r="CIW1" i="2"/>
  <c r="CIW1" i="10" s="1"/>
  <c r="CJE1" i="2"/>
  <c r="CJE1" i="10" s="1"/>
  <c r="CJM1" i="2"/>
  <c r="CJM1" i="10" s="1"/>
  <c r="CJU1" i="2"/>
  <c r="CJU1" i="10" s="1"/>
  <c r="CKC1" i="2"/>
  <c r="CKC1" i="10" s="1"/>
  <c r="CKK1" i="2"/>
  <c r="CKK1" i="10" s="1"/>
  <c r="CKS1" i="2"/>
  <c r="CKS1" i="10" s="1"/>
  <c r="CLA1" i="2"/>
  <c r="CLA1" i="10" s="1"/>
  <c r="CLI1" i="2"/>
  <c r="CLI1" i="10" s="1"/>
  <c r="CLQ1" i="2"/>
  <c r="CLQ1" i="10" s="1"/>
  <c r="CLY1" i="2"/>
  <c r="CLY1" i="10" s="1"/>
  <c r="CMG1" i="2"/>
  <c r="CMG1" i="10" s="1"/>
  <c r="CMO1" i="2"/>
  <c r="CMO1" i="10" s="1"/>
  <c r="CMW1" i="2"/>
  <c r="CMW1" i="10" s="1"/>
  <c r="CNE1" i="2"/>
  <c r="CNE1" i="10" s="1"/>
  <c r="CNM1" i="2"/>
  <c r="CNM1" i="10" s="1"/>
  <c r="CNU1" i="2"/>
  <c r="CNU1" i="10" s="1"/>
  <c r="COC1" i="2"/>
  <c r="COC1" i="10" s="1"/>
  <c r="COK1" i="2"/>
  <c r="COK1" i="10" s="1"/>
  <c r="COS1" i="2"/>
  <c r="COS1" i="10" s="1"/>
  <c r="CPA1" i="2"/>
  <c r="CPA1" i="10" s="1"/>
  <c r="CPI1" i="2"/>
  <c r="CPI1" i="10" s="1"/>
  <c r="CPQ1" i="2"/>
  <c r="CPQ1" i="10" s="1"/>
  <c r="CPY1" i="2"/>
  <c r="CPY1" i="10" s="1"/>
  <c r="CQG1" i="2"/>
  <c r="CQG1" i="10" s="1"/>
  <c r="CQO1" i="2"/>
  <c r="CQO1" i="10" s="1"/>
  <c r="CQW1" i="2"/>
  <c r="CQW1" i="10" s="1"/>
  <c r="CRE1" i="2"/>
  <c r="CRE1" i="10" s="1"/>
  <c r="CRM1" i="2"/>
  <c r="CRM1" i="10" s="1"/>
  <c r="CRU1" i="2"/>
  <c r="CRU1" i="10" s="1"/>
  <c r="CSC1" i="2"/>
  <c r="CSC1" i="10" s="1"/>
  <c r="CSK1" i="2"/>
  <c r="CSK1" i="10" s="1"/>
  <c r="CSS1" i="2"/>
  <c r="CSS1" i="10" s="1"/>
  <c r="CTA1" i="2"/>
  <c r="CTA1" i="10" s="1"/>
  <c r="CTI1" i="2"/>
  <c r="CTI1" i="10" s="1"/>
  <c r="CTQ1" i="2"/>
  <c r="CTQ1" i="10" s="1"/>
  <c r="CTY1" i="2"/>
  <c r="CTY1" i="10" s="1"/>
  <c r="CUG1" i="2"/>
  <c r="CUG1" i="10" s="1"/>
  <c r="CUO1" i="2"/>
  <c r="CUO1" i="10" s="1"/>
  <c r="CUW1" i="2"/>
  <c r="CUW1" i="10" s="1"/>
  <c r="CVE1" i="2"/>
  <c r="CVE1" i="10" s="1"/>
  <c r="CVM1" i="2"/>
  <c r="CVM1" i="10" s="1"/>
  <c r="CVU1" i="2"/>
  <c r="CVU1" i="10" s="1"/>
  <c r="CWC1" i="2"/>
  <c r="CWC1" i="10" s="1"/>
  <c r="CWK1" i="2"/>
  <c r="CWK1" i="10" s="1"/>
  <c r="CWS1" i="2"/>
  <c r="CWS1" i="10" s="1"/>
  <c r="CXA1" i="2"/>
  <c r="CXA1" i="10" s="1"/>
  <c r="CXI1" i="2"/>
  <c r="CXI1" i="10" s="1"/>
  <c r="CXQ1" i="2"/>
  <c r="CXQ1" i="10" s="1"/>
  <c r="CXY1" i="2"/>
  <c r="CXY1" i="10" s="1"/>
  <c r="CYG1" i="2"/>
  <c r="CYG1" i="10" s="1"/>
  <c r="CYO1" i="2"/>
  <c r="CYO1" i="10" s="1"/>
  <c r="CYW1" i="2"/>
  <c r="CYW1" i="10" s="1"/>
  <c r="CZE1" i="2"/>
  <c r="CZE1" i="10" s="1"/>
  <c r="CZM1" i="2"/>
  <c r="CZM1" i="10" s="1"/>
  <c r="CZU1" i="2"/>
  <c r="CZU1" i="10" s="1"/>
  <c r="DAC1" i="2"/>
  <c r="DAC1" i="10" s="1"/>
  <c r="DAK1" i="2"/>
  <c r="DAK1" i="10" s="1"/>
  <c r="DAS1" i="2"/>
  <c r="DAS1" i="10" s="1"/>
  <c r="DBA1" i="2"/>
  <c r="DBA1" i="10" s="1"/>
  <c r="DBI1" i="2"/>
  <c r="DBI1" i="10" s="1"/>
  <c r="DBQ1" i="2"/>
  <c r="DBQ1" i="10" s="1"/>
  <c r="DBY1" i="2"/>
  <c r="DBY1" i="10" s="1"/>
  <c r="DCG1" i="2"/>
  <c r="DCG1" i="10" s="1"/>
  <c r="DCO1" i="2"/>
  <c r="DCO1" i="10" s="1"/>
  <c r="DCW1" i="2"/>
  <c r="DCW1" i="10" s="1"/>
  <c r="DDE1" i="2"/>
  <c r="DDE1" i="10" s="1"/>
  <c r="DDM1" i="2"/>
  <c r="DDM1" i="10" s="1"/>
  <c r="DDU1" i="2"/>
  <c r="DDU1" i="10" s="1"/>
  <c r="DEC1" i="2"/>
  <c r="DEC1" i="10" s="1"/>
  <c r="DEK1" i="2"/>
  <c r="DEK1" i="10" s="1"/>
  <c r="DES1" i="2"/>
  <c r="DES1" i="10" s="1"/>
  <c r="DFA1" i="2"/>
  <c r="DFA1" i="10" s="1"/>
  <c r="DFI1" i="2"/>
  <c r="DFI1" i="10" s="1"/>
  <c r="DFQ1" i="2"/>
  <c r="DFQ1" i="10" s="1"/>
  <c r="DFY1" i="2"/>
  <c r="DFY1" i="10" s="1"/>
  <c r="DGG1" i="2"/>
  <c r="DGG1" i="10" s="1"/>
  <c r="DGO1" i="2"/>
  <c r="DGO1" i="10" s="1"/>
  <c r="DGW1" i="2"/>
  <c r="DGW1" i="10" s="1"/>
  <c r="DHE1" i="2"/>
  <c r="DHE1" i="10" s="1"/>
  <c r="DHM1" i="2"/>
  <c r="DHM1" i="10" s="1"/>
  <c r="DHU1" i="2"/>
  <c r="DHU1" i="10" s="1"/>
  <c r="DIC1" i="2"/>
  <c r="DIC1" i="10" s="1"/>
  <c r="DIK1" i="2"/>
  <c r="DIK1" i="10" s="1"/>
  <c r="DIS1" i="2"/>
  <c r="DIS1" i="10" s="1"/>
  <c r="DJA1" i="2"/>
  <c r="DJA1" i="10" s="1"/>
  <c r="DJI1" i="2"/>
  <c r="DJI1" i="10" s="1"/>
  <c r="DJQ1" i="2"/>
  <c r="DJQ1" i="10" s="1"/>
  <c r="DJY1" i="2"/>
  <c r="DJY1" i="10" s="1"/>
  <c r="DKG1" i="2"/>
  <c r="DKG1" i="10" s="1"/>
  <c r="DKO1" i="2"/>
  <c r="DKO1" i="10" s="1"/>
  <c r="DKW1" i="2"/>
  <c r="DKW1" i="10" s="1"/>
  <c r="DLE1" i="2"/>
  <c r="DLE1" i="10" s="1"/>
  <c r="DLM1" i="2"/>
  <c r="DLM1" i="10" s="1"/>
  <c r="DLU1" i="2"/>
  <c r="DLU1" i="10" s="1"/>
  <c r="DMC1" i="2"/>
  <c r="DMC1" i="10" s="1"/>
  <c r="DMK1" i="2"/>
  <c r="DMK1" i="10" s="1"/>
  <c r="DMS1" i="2"/>
  <c r="DMS1" i="10" s="1"/>
  <c r="DNA1" i="2"/>
  <c r="DNA1" i="10" s="1"/>
  <c r="DNI1" i="2"/>
  <c r="DNI1" i="10" s="1"/>
  <c r="DNQ1" i="2"/>
  <c r="DNQ1" i="10" s="1"/>
  <c r="DNY1" i="2"/>
  <c r="DNY1" i="10" s="1"/>
  <c r="DOG1" i="2"/>
  <c r="DOG1" i="10" s="1"/>
  <c r="DOO1" i="2"/>
  <c r="DOO1" i="10" s="1"/>
  <c r="DOW1" i="2"/>
  <c r="DOW1" i="10" s="1"/>
  <c r="DPE1" i="2"/>
  <c r="DPE1" i="10" s="1"/>
  <c r="DPM1" i="2"/>
  <c r="DPM1" i="10" s="1"/>
  <c r="DPU1" i="2"/>
  <c r="DPU1" i="10" s="1"/>
  <c r="DQC1" i="2"/>
  <c r="DQC1" i="10" s="1"/>
  <c r="DQK1" i="2"/>
  <c r="DQK1" i="10" s="1"/>
  <c r="DQS1" i="2"/>
  <c r="DQS1" i="10" s="1"/>
  <c r="DRA1" i="2"/>
  <c r="DRA1" i="10" s="1"/>
  <c r="DRI1" i="2"/>
  <c r="DRI1" i="10" s="1"/>
  <c r="DRQ1" i="2"/>
  <c r="DRQ1" i="10" s="1"/>
  <c r="DRY1" i="2"/>
  <c r="DRY1" i="10" s="1"/>
  <c r="DSG1" i="2"/>
  <c r="DSG1" i="10" s="1"/>
  <c r="DSO1" i="2"/>
  <c r="DSO1" i="10" s="1"/>
  <c r="DSW1" i="2"/>
  <c r="DSW1" i="10" s="1"/>
  <c r="DTE1" i="2"/>
  <c r="DTE1" i="10" s="1"/>
  <c r="DTM1" i="2"/>
  <c r="DTM1" i="10" s="1"/>
  <c r="L1" i="2"/>
  <c r="L1" i="10" s="1"/>
  <c r="Z1" i="2"/>
  <c r="Z1" i="10" s="1"/>
  <c r="AL1" i="2"/>
  <c r="AL1" i="10" s="1"/>
  <c r="BB1" i="2"/>
  <c r="BB1" i="10" s="1"/>
  <c r="BP1" i="2"/>
  <c r="BP1" i="10" s="1"/>
  <c r="CD1" i="2"/>
  <c r="CD1" i="10" s="1"/>
  <c r="CT1" i="2"/>
  <c r="CT1" i="10" s="1"/>
  <c r="DF1" i="2"/>
  <c r="DF1" i="10" s="1"/>
  <c r="DT1" i="2"/>
  <c r="DT1" i="10" s="1"/>
  <c r="EJ1" i="2"/>
  <c r="EJ1" i="10" s="1"/>
  <c r="EX1" i="2"/>
  <c r="EX1" i="10" s="1"/>
  <c r="FJ1" i="2"/>
  <c r="FJ1" i="10" s="1"/>
  <c r="FZ1" i="2"/>
  <c r="FZ1" i="10" s="1"/>
  <c r="GN1" i="2"/>
  <c r="GN1" i="10" s="1"/>
  <c r="HB1" i="2"/>
  <c r="HB1" i="10" s="1"/>
  <c r="HR1" i="2"/>
  <c r="ID1" i="2"/>
  <c r="IR1" i="2"/>
  <c r="JH1" i="2"/>
  <c r="JV1" i="2"/>
  <c r="KH1" i="2"/>
  <c r="KX1" i="2"/>
  <c r="LL1" i="2"/>
  <c r="LZ1" i="2"/>
  <c r="MP1" i="2"/>
  <c r="MP1" i="10" s="1"/>
  <c r="NB1" i="2"/>
  <c r="NB1" i="10" s="1"/>
  <c r="NP1" i="2"/>
  <c r="NP1" i="10" s="1"/>
  <c r="OF1" i="2"/>
  <c r="OF1" i="10" s="1"/>
  <c r="OT1" i="2"/>
  <c r="OT1" i="10" s="1"/>
  <c r="PF1" i="2"/>
  <c r="PF1" i="10" s="1"/>
  <c r="PV1" i="2"/>
  <c r="PV1" i="10" s="1"/>
  <c r="QJ1" i="2"/>
  <c r="QJ1" i="10" s="1"/>
  <c r="QX1" i="2"/>
  <c r="QX1" i="10" s="1"/>
  <c r="RN1" i="2"/>
  <c r="RN1" i="10" s="1"/>
  <c r="RZ1" i="2"/>
  <c r="RZ1" i="10" s="1"/>
  <c r="SN1" i="2"/>
  <c r="SN1" i="10" s="1"/>
  <c r="TD1" i="2"/>
  <c r="TD1" i="10" s="1"/>
  <c r="TR1" i="2"/>
  <c r="TR1" i="10" s="1"/>
  <c r="UD1" i="2"/>
  <c r="UD1" i="10" s="1"/>
  <c r="UT1" i="2"/>
  <c r="UT1" i="10" s="1"/>
  <c r="VH1" i="2"/>
  <c r="VH1" i="10" s="1"/>
  <c r="VV1" i="2"/>
  <c r="VV1" i="10" s="1"/>
  <c r="WL1" i="2"/>
  <c r="WL1" i="10" s="1"/>
  <c r="WX1" i="2"/>
  <c r="WX1" i="10" s="1"/>
  <c r="XL1" i="2"/>
  <c r="XL1" i="10" s="1"/>
  <c r="YB1" i="2"/>
  <c r="YB1" i="10" s="1"/>
  <c r="YP1" i="2"/>
  <c r="YP1" i="10" s="1"/>
  <c r="ZB1" i="2"/>
  <c r="ZB1" i="10" s="1"/>
  <c r="ZP1" i="2"/>
  <c r="ZP1" i="10" s="1"/>
  <c r="ZZ1" i="2"/>
  <c r="ZZ1" i="10" s="1"/>
  <c r="AAJ1" i="2"/>
  <c r="AAJ1" i="10" s="1"/>
  <c r="AAV1" i="2"/>
  <c r="AAV1" i="10" s="1"/>
  <c r="ABF1" i="2"/>
  <c r="ABF1" i="10" s="1"/>
  <c r="ABP1" i="2"/>
  <c r="ABP1" i="10" s="1"/>
  <c r="ACB1" i="2"/>
  <c r="ACB1" i="10" s="1"/>
  <c r="ACL1" i="2"/>
  <c r="ACL1" i="10" s="1"/>
  <c r="ACV1" i="2"/>
  <c r="ACV1" i="10" s="1"/>
  <c r="ADH1" i="2"/>
  <c r="ADH1" i="10" s="1"/>
  <c r="ADR1" i="2"/>
  <c r="ADR1" i="10" s="1"/>
  <c r="AEB1" i="2"/>
  <c r="AEB1" i="10" s="1"/>
  <c r="AEN1" i="2"/>
  <c r="AEN1" i="10" s="1"/>
  <c r="AEX1" i="2"/>
  <c r="AEX1" i="10" s="1"/>
  <c r="AFH1" i="2"/>
  <c r="AFH1" i="10" s="1"/>
  <c r="AFT1" i="2"/>
  <c r="AFT1" i="10" s="1"/>
  <c r="AGD1" i="2"/>
  <c r="AGD1" i="10" s="1"/>
  <c r="AGN1" i="2"/>
  <c r="AGN1" i="10" s="1"/>
  <c r="AGZ1" i="2"/>
  <c r="AGZ1" i="10" s="1"/>
  <c r="AHJ1" i="2"/>
  <c r="AHJ1" i="10" s="1"/>
  <c r="AHT1" i="2"/>
  <c r="AHT1" i="10" s="1"/>
  <c r="AIF1" i="2"/>
  <c r="AIF1" i="10" s="1"/>
  <c r="AIP1" i="2"/>
  <c r="AIP1" i="10" s="1"/>
  <c r="AIZ1" i="2"/>
  <c r="AIZ1" i="10" s="1"/>
  <c r="AJL1" i="2"/>
  <c r="AJL1" i="10" s="1"/>
  <c r="AJV1" i="2"/>
  <c r="AJV1" i="10" s="1"/>
  <c r="AKF1" i="2"/>
  <c r="AKF1" i="10" s="1"/>
  <c r="AKR1" i="2"/>
  <c r="AKR1" i="10" s="1"/>
  <c r="ALB1" i="2"/>
  <c r="ALB1" i="10" s="1"/>
  <c r="ALL1" i="2"/>
  <c r="ALL1" i="10" s="1"/>
  <c r="ALX1" i="2"/>
  <c r="ALX1" i="10" s="1"/>
  <c r="AMH1" i="2"/>
  <c r="AMH1" i="10" s="1"/>
  <c r="AMR1" i="2"/>
  <c r="AMR1" i="10" s="1"/>
  <c r="AND1" i="2"/>
  <c r="AND1" i="10" s="1"/>
  <c r="ANN1" i="2"/>
  <c r="ANN1" i="10" s="1"/>
  <c r="ANX1" i="2"/>
  <c r="ANX1" i="10" s="1"/>
  <c r="AOJ1" i="2"/>
  <c r="AOJ1" i="10" s="1"/>
  <c r="AOT1" i="2"/>
  <c r="AOT1" i="10" s="1"/>
  <c r="APD1" i="2"/>
  <c r="APD1" i="10" s="1"/>
  <c r="APP1" i="2"/>
  <c r="APP1" i="10" s="1"/>
  <c r="APZ1" i="2"/>
  <c r="APZ1" i="10" s="1"/>
  <c r="AQJ1" i="2"/>
  <c r="AQJ1" i="10" s="1"/>
  <c r="AQV1" i="2"/>
  <c r="AQV1" i="10" s="1"/>
  <c r="ARF1" i="2"/>
  <c r="ARF1" i="10" s="1"/>
  <c r="ARP1" i="2"/>
  <c r="ARP1" i="10" s="1"/>
  <c r="ASB1" i="2"/>
  <c r="ASB1" i="10" s="1"/>
  <c r="ASL1" i="2"/>
  <c r="ASL1" i="10" s="1"/>
  <c r="ASV1" i="2"/>
  <c r="ASV1" i="10" s="1"/>
  <c r="ATH1" i="2"/>
  <c r="ATH1" i="10" s="1"/>
  <c r="ATR1" i="2"/>
  <c r="ATR1" i="10" s="1"/>
  <c r="AUB1" i="2"/>
  <c r="AUB1" i="10" s="1"/>
  <c r="AUN1" i="2"/>
  <c r="AUN1" i="10" s="1"/>
  <c r="AUX1" i="2"/>
  <c r="AUX1" i="10" s="1"/>
  <c r="AVH1" i="2"/>
  <c r="AVH1" i="10" s="1"/>
  <c r="AVT1" i="2"/>
  <c r="AVT1" i="10" s="1"/>
  <c r="AWD1" i="2"/>
  <c r="AWD1" i="10" s="1"/>
  <c r="AWN1" i="2"/>
  <c r="AWN1" i="10" s="1"/>
  <c r="AWZ1" i="2"/>
  <c r="AWZ1" i="10" s="1"/>
  <c r="AXJ1" i="2"/>
  <c r="AXJ1" i="10" s="1"/>
  <c r="AXT1" i="2"/>
  <c r="AXT1" i="10" s="1"/>
  <c r="AYF1" i="2"/>
  <c r="AYF1" i="10" s="1"/>
  <c r="AYP1" i="2"/>
  <c r="AYP1" i="10" s="1"/>
  <c r="AYZ1" i="2"/>
  <c r="AYZ1" i="10" s="1"/>
  <c r="AZL1" i="2"/>
  <c r="AZL1" i="10" s="1"/>
  <c r="AZV1" i="2"/>
  <c r="AZV1" i="10" s="1"/>
  <c r="BAF1" i="2"/>
  <c r="BAF1" i="10" s="1"/>
  <c r="BAR1" i="2"/>
  <c r="BAR1" i="10" s="1"/>
  <c r="BBB1" i="2"/>
  <c r="BBB1" i="10" s="1"/>
  <c r="BBL1" i="2"/>
  <c r="BBL1" i="10" s="1"/>
  <c r="BBX1" i="2"/>
  <c r="BBX1" i="10" s="1"/>
  <c r="BCH1" i="2"/>
  <c r="BCH1" i="10" s="1"/>
  <c r="BCR1" i="2"/>
  <c r="BCR1" i="10" s="1"/>
  <c r="BDD1" i="2"/>
  <c r="BDD1" i="10" s="1"/>
  <c r="BDN1" i="2"/>
  <c r="BDN1" i="10" s="1"/>
  <c r="BDX1" i="2"/>
  <c r="BDX1" i="10" s="1"/>
  <c r="BEJ1" i="2"/>
  <c r="BEJ1" i="10" s="1"/>
  <c r="BET1" i="2"/>
  <c r="BET1" i="10" s="1"/>
  <c r="BFD1" i="2"/>
  <c r="BFD1" i="10" s="1"/>
  <c r="BFP1" i="2"/>
  <c r="BFP1" i="10" s="1"/>
  <c r="BFZ1" i="2"/>
  <c r="BFZ1" i="10" s="1"/>
  <c r="BGH1" i="2"/>
  <c r="BGH1" i="10" s="1"/>
  <c r="BGP1" i="2"/>
  <c r="BGP1" i="10" s="1"/>
  <c r="BGX1" i="2"/>
  <c r="BGX1" i="10" s="1"/>
  <c r="BHF1" i="2"/>
  <c r="BHF1" i="10" s="1"/>
  <c r="BHN1" i="2"/>
  <c r="BHN1" i="10" s="1"/>
  <c r="BHV1" i="2"/>
  <c r="BHV1" i="10" s="1"/>
  <c r="BID1" i="2"/>
  <c r="BID1" i="10" s="1"/>
  <c r="BIL1" i="2"/>
  <c r="BIL1" i="10" s="1"/>
  <c r="BIT1" i="2"/>
  <c r="BIT1" i="10" s="1"/>
  <c r="BJB1" i="2"/>
  <c r="BJB1" i="10" s="1"/>
  <c r="BJJ1" i="2"/>
  <c r="BJJ1" i="10" s="1"/>
  <c r="BJR1" i="2"/>
  <c r="BJR1" i="10" s="1"/>
  <c r="BJZ1" i="2"/>
  <c r="BJZ1" i="10" s="1"/>
  <c r="BKH1" i="2"/>
  <c r="BKH1" i="10" s="1"/>
  <c r="BKP1" i="2"/>
  <c r="BKP1" i="10" s="1"/>
  <c r="BKX1" i="2"/>
  <c r="BKX1" i="10" s="1"/>
  <c r="BLF1" i="2"/>
  <c r="BLF1" i="10" s="1"/>
  <c r="BLN1" i="2"/>
  <c r="BLN1" i="10" s="1"/>
  <c r="BLV1" i="2"/>
  <c r="BLV1" i="10" s="1"/>
  <c r="BMD1" i="2"/>
  <c r="BMD1" i="10" s="1"/>
  <c r="BML1" i="2"/>
  <c r="BML1" i="10" s="1"/>
  <c r="BMT1" i="2"/>
  <c r="BMT1" i="10" s="1"/>
  <c r="BNB1" i="2"/>
  <c r="BNB1" i="10" s="1"/>
  <c r="BNJ1" i="2"/>
  <c r="BNJ1" i="10" s="1"/>
  <c r="BNR1" i="2"/>
  <c r="BNR1" i="10" s="1"/>
  <c r="BNZ1" i="2"/>
  <c r="BNZ1" i="10" s="1"/>
  <c r="BOH1" i="2"/>
  <c r="BOH1" i="10" s="1"/>
  <c r="BOP1" i="2"/>
  <c r="BOP1" i="10" s="1"/>
  <c r="BOX1" i="2"/>
  <c r="BOX1" i="10" s="1"/>
  <c r="BPF1" i="2"/>
  <c r="BPF1" i="10" s="1"/>
  <c r="BPN1" i="2"/>
  <c r="BPN1" i="10" s="1"/>
  <c r="BPV1" i="2"/>
  <c r="BPV1" i="10" s="1"/>
  <c r="BQD1" i="2"/>
  <c r="BQD1" i="10" s="1"/>
  <c r="BQL1" i="2"/>
  <c r="BQL1" i="10" s="1"/>
  <c r="BQT1" i="2"/>
  <c r="BQT1" i="10" s="1"/>
  <c r="BRB1" i="2"/>
  <c r="BRB1" i="10" s="1"/>
  <c r="BRJ1" i="2"/>
  <c r="BRJ1" i="10" s="1"/>
  <c r="BRR1" i="2"/>
  <c r="BRR1" i="10" s="1"/>
  <c r="BRZ1" i="2"/>
  <c r="BRZ1" i="10" s="1"/>
  <c r="BSH1" i="2"/>
  <c r="BSH1" i="10" s="1"/>
  <c r="BSP1" i="2"/>
  <c r="BSP1" i="10" s="1"/>
  <c r="BSX1" i="2"/>
  <c r="BSX1" i="10" s="1"/>
  <c r="BTF1" i="2"/>
  <c r="BTF1" i="10" s="1"/>
  <c r="BTN1" i="2"/>
  <c r="BTN1" i="10" s="1"/>
  <c r="BTV1" i="2"/>
  <c r="BTV1" i="10" s="1"/>
  <c r="BUD1" i="2"/>
  <c r="BUD1" i="10" s="1"/>
  <c r="BUL1" i="2"/>
  <c r="BUL1" i="10" s="1"/>
  <c r="BUT1" i="2"/>
  <c r="BUT1" i="10" s="1"/>
  <c r="BVB1" i="2"/>
  <c r="BVB1" i="10" s="1"/>
  <c r="BVJ1" i="2"/>
  <c r="BVJ1" i="10" s="1"/>
  <c r="BVR1" i="2"/>
  <c r="BVR1" i="10" s="1"/>
  <c r="BVZ1" i="2"/>
  <c r="BVZ1" i="10" s="1"/>
  <c r="BWH1" i="2"/>
  <c r="BWH1" i="10" s="1"/>
  <c r="BWP1" i="2"/>
  <c r="BWP1" i="10" s="1"/>
  <c r="BWX1" i="2"/>
  <c r="BWX1" i="10" s="1"/>
  <c r="BXF1" i="2"/>
  <c r="BXF1" i="10" s="1"/>
  <c r="BXN1" i="2"/>
  <c r="BXN1" i="10" s="1"/>
  <c r="BXV1" i="2"/>
  <c r="BXV1" i="10" s="1"/>
  <c r="BYD1" i="2"/>
  <c r="BYD1" i="10" s="1"/>
  <c r="BYL1" i="2"/>
  <c r="BYL1" i="10" s="1"/>
  <c r="BYT1" i="2"/>
  <c r="BYT1" i="10" s="1"/>
  <c r="BZB1" i="2"/>
  <c r="BZB1" i="10" s="1"/>
  <c r="BZJ1" i="2"/>
  <c r="BZJ1" i="10" s="1"/>
  <c r="BZR1" i="2"/>
  <c r="BZR1" i="10" s="1"/>
  <c r="BZZ1" i="2"/>
  <c r="BZZ1" i="10" s="1"/>
  <c r="CAH1" i="2"/>
  <c r="CAH1" i="10" s="1"/>
  <c r="CAP1" i="2"/>
  <c r="CAP1" i="10" s="1"/>
  <c r="CAX1" i="2"/>
  <c r="CAX1" i="10" s="1"/>
  <c r="CBF1" i="2"/>
  <c r="CBF1" i="10" s="1"/>
  <c r="CBN1" i="2"/>
  <c r="CBN1" i="10" s="1"/>
  <c r="CBV1" i="2"/>
  <c r="CBV1" i="10" s="1"/>
  <c r="CCD1" i="2"/>
  <c r="CCD1" i="10" s="1"/>
  <c r="CCL1" i="2"/>
  <c r="CCL1" i="10" s="1"/>
  <c r="CCT1" i="2"/>
  <c r="CCT1" i="10" s="1"/>
  <c r="CDB1" i="2"/>
  <c r="CDB1" i="10" s="1"/>
  <c r="CDJ1" i="2"/>
  <c r="CDJ1" i="10" s="1"/>
  <c r="CDR1" i="2"/>
  <c r="CDR1" i="10" s="1"/>
  <c r="CDZ1" i="2"/>
  <c r="CDZ1" i="10" s="1"/>
  <c r="CEH1" i="2"/>
  <c r="CEH1" i="10" s="1"/>
  <c r="CEP1" i="2"/>
  <c r="CEP1" i="10" s="1"/>
  <c r="CEX1" i="2"/>
  <c r="CEX1" i="10" s="1"/>
  <c r="CFF1" i="2"/>
  <c r="CFF1" i="10" s="1"/>
  <c r="CFN1" i="2"/>
  <c r="CFN1" i="10" s="1"/>
  <c r="CFV1" i="2"/>
  <c r="CFV1" i="10" s="1"/>
  <c r="CGD1" i="2"/>
  <c r="CGD1" i="10" s="1"/>
  <c r="CGL1" i="2"/>
  <c r="CGL1" i="10" s="1"/>
  <c r="CGT1" i="2"/>
  <c r="CGT1" i="10" s="1"/>
  <c r="CHB1" i="2"/>
  <c r="CHB1" i="10" s="1"/>
  <c r="CHJ1" i="2"/>
  <c r="CHJ1" i="10" s="1"/>
  <c r="CHR1" i="2"/>
  <c r="CHR1" i="10" s="1"/>
  <c r="CHZ1" i="2"/>
  <c r="CHZ1" i="10" s="1"/>
  <c r="CIH1" i="2"/>
  <c r="CIH1" i="10" s="1"/>
  <c r="CIP1" i="2"/>
  <c r="CIP1" i="10" s="1"/>
  <c r="CIX1" i="2"/>
  <c r="CIX1" i="10" s="1"/>
  <c r="CJF1" i="2"/>
  <c r="CJF1" i="10" s="1"/>
  <c r="CJN1" i="2"/>
  <c r="CJN1" i="10" s="1"/>
  <c r="CJV1" i="2"/>
  <c r="CJV1" i="10" s="1"/>
  <c r="CKD1" i="2"/>
  <c r="CKD1" i="10" s="1"/>
  <c r="CKL1" i="2"/>
  <c r="CKL1" i="10" s="1"/>
  <c r="CKT1" i="2"/>
  <c r="CKT1" i="10" s="1"/>
  <c r="CLB1" i="2"/>
  <c r="CLB1" i="10" s="1"/>
  <c r="CLJ1" i="2"/>
  <c r="CLJ1" i="10" s="1"/>
  <c r="CLR1" i="2"/>
  <c r="CLR1" i="10" s="1"/>
  <c r="CLZ1" i="2"/>
  <c r="CLZ1" i="10" s="1"/>
  <c r="CMH1" i="2"/>
  <c r="CMH1" i="10" s="1"/>
  <c r="CMP1" i="2"/>
  <c r="CMP1" i="10" s="1"/>
  <c r="CMX1" i="2"/>
  <c r="CMX1" i="10" s="1"/>
  <c r="CNF1" i="2"/>
  <c r="CNF1" i="10" s="1"/>
  <c r="CNN1" i="2"/>
  <c r="CNN1" i="10" s="1"/>
  <c r="CNV1" i="2"/>
  <c r="CNV1" i="10" s="1"/>
  <c r="COD1" i="2"/>
  <c r="COD1" i="10" s="1"/>
  <c r="COL1" i="2"/>
  <c r="COL1" i="10" s="1"/>
  <c r="COT1" i="2"/>
  <c r="COT1" i="10" s="1"/>
  <c r="CPB1" i="2"/>
  <c r="CPB1" i="10" s="1"/>
  <c r="CPJ1" i="2"/>
  <c r="CPJ1" i="10" s="1"/>
  <c r="CPR1" i="2"/>
  <c r="CPR1" i="10" s="1"/>
  <c r="CPZ1" i="2"/>
  <c r="CPZ1" i="10" s="1"/>
  <c r="CQH1" i="2"/>
  <c r="CQH1" i="10" s="1"/>
  <c r="CQP1" i="2"/>
  <c r="CQP1" i="10" s="1"/>
  <c r="CQX1" i="2"/>
  <c r="CQX1" i="10" s="1"/>
  <c r="CRF1" i="2"/>
  <c r="CRF1" i="10" s="1"/>
  <c r="CRN1" i="2"/>
  <c r="CRN1" i="10" s="1"/>
  <c r="CRV1" i="2"/>
  <c r="CRV1" i="10" s="1"/>
  <c r="CSD1" i="2"/>
  <c r="CSD1" i="10" s="1"/>
  <c r="CSL1" i="2"/>
  <c r="CSL1" i="10" s="1"/>
  <c r="CST1" i="2"/>
  <c r="CST1" i="10" s="1"/>
  <c r="CTB1" i="2"/>
  <c r="CTB1" i="10" s="1"/>
  <c r="CTJ1" i="2"/>
  <c r="CTJ1" i="10" s="1"/>
  <c r="CTR1" i="2"/>
  <c r="CTR1" i="10" s="1"/>
  <c r="CTZ1" i="2"/>
  <c r="CTZ1" i="10" s="1"/>
  <c r="CUH1" i="2"/>
  <c r="CUH1" i="10" s="1"/>
  <c r="CUP1" i="2"/>
  <c r="CUP1" i="10" s="1"/>
  <c r="CUX1" i="2"/>
  <c r="CUX1" i="10" s="1"/>
  <c r="CVF1" i="2"/>
  <c r="CVF1" i="10" s="1"/>
  <c r="CVN1" i="2"/>
  <c r="CVN1" i="10" s="1"/>
  <c r="CVV1" i="2"/>
  <c r="CVV1" i="10" s="1"/>
  <c r="CWD1" i="2"/>
  <c r="CWD1" i="10" s="1"/>
  <c r="CWL1" i="2"/>
  <c r="CWL1" i="10" s="1"/>
  <c r="CWT1" i="2"/>
  <c r="CWT1" i="10" s="1"/>
  <c r="CXB1" i="2"/>
  <c r="CXB1" i="10" s="1"/>
  <c r="CXJ1" i="2"/>
  <c r="CXJ1" i="10" s="1"/>
  <c r="CXR1" i="2"/>
  <c r="CXR1" i="10" s="1"/>
  <c r="CXZ1" i="2"/>
  <c r="CXZ1" i="10" s="1"/>
  <c r="CYH1" i="2"/>
  <c r="CYH1" i="10" s="1"/>
  <c r="CYP1" i="2"/>
  <c r="CYP1" i="10" s="1"/>
  <c r="CYX1" i="2"/>
  <c r="CYX1" i="10" s="1"/>
  <c r="CZF1" i="2"/>
  <c r="CZF1" i="10" s="1"/>
  <c r="CZN1" i="2"/>
  <c r="CZN1" i="10" s="1"/>
  <c r="CZV1" i="2"/>
  <c r="CZV1" i="10" s="1"/>
  <c r="DAD1" i="2"/>
  <c r="DAD1" i="10" s="1"/>
  <c r="DAL1" i="2"/>
  <c r="DAL1" i="10" s="1"/>
  <c r="DAT1" i="2"/>
  <c r="DAT1" i="10" s="1"/>
  <c r="DBB1" i="2"/>
  <c r="DBB1" i="10" s="1"/>
  <c r="DBJ1" i="2"/>
  <c r="DBJ1" i="10" s="1"/>
  <c r="DBR1" i="2"/>
  <c r="DBR1" i="10" s="1"/>
  <c r="DBZ1" i="2"/>
  <c r="DBZ1" i="10" s="1"/>
  <c r="DCH1" i="2"/>
  <c r="DCH1" i="10" s="1"/>
  <c r="DCP1" i="2"/>
  <c r="DCP1" i="10" s="1"/>
  <c r="DCX1" i="2"/>
  <c r="DCX1" i="10" s="1"/>
  <c r="DDF1" i="2"/>
  <c r="DDF1" i="10" s="1"/>
  <c r="DDN1" i="2"/>
  <c r="DDN1" i="10" s="1"/>
  <c r="DDV1" i="2"/>
  <c r="DDV1" i="10" s="1"/>
  <c r="DED1" i="2"/>
  <c r="DED1" i="10" s="1"/>
  <c r="DEL1" i="2"/>
  <c r="DEL1" i="10" s="1"/>
  <c r="DET1" i="2"/>
  <c r="DET1" i="10" s="1"/>
  <c r="DFB1" i="2"/>
  <c r="DFB1" i="10" s="1"/>
  <c r="DFJ1" i="2"/>
  <c r="DFJ1" i="10" s="1"/>
  <c r="DFR1" i="2"/>
  <c r="DFR1" i="10" s="1"/>
  <c r="DFZ1" i="2"/>
  <c r="DFZ1" i="10" s="1"/>
  <c r="DGH1" i="2"/>
  <c r="DGH1" i="10" s="1"/>
  <c r="DGP1" i="2"/>
  <c r="DGP1" i="10" s="1"/>
  <c r="DGX1" i="2"/>
  <c r="DGX1" i="10" s="1"/>
  <c r="DHF1" i="2"/>
  <c r="DHF1" i="10" s="1"/>
  <c r="DHN1" i="2"/>
  <c r="DHN1" i="10" s="1"/>
  <c r="DHV1" i="2"/>
  <c r="DHV1" i="10" s="1"/>
  <c r="DID1" i="2"/>
  <c r="DID1" i="10" s="1"/>
  <c r="DIL1" i="2"/>
  <c r="DIL1" i="10" s="1"/>
  <c r="DIT1" i="2"/>
  <c r="DIT1" i="10" s="1"/>
  <c r="DJB1" i="2"/>
  <c r="DJB1" i="10" s="1"/>
  <c r="DJJ1" i="2"/>
  <c r="DJJ1" i="10" s="1"/>
  <c r="DJR1" i="2"/>
  <c r="DJR1" i="10" s="1"/>
  <c r="DJZ1" i="2"/>
  <c r="DJZ1" i="10" s="1"/>
  <c r="DKH1" i="2"/>
  <c r="DKH1" i="10" s="1"/>
  <c r="DKP1" i="2"/>
  <c r="DKP1" i="10" s="1"/>
  <c r="DKX1" i="2"/>
  <c r="DKX1" i="10" s="1"/>
  <c r="DLF1" i="2"/>
  <c r="DLF1" i="10" s="1"/>
  <c r="DLN1" i="2"/>
  <c r="DLN1" i="10" s="1"/>
  <c r="DLV1" i="2"/>
  <c r="DLV1" i="10" s="1"/>
  <c r="DMD1" i="2"/>
  <c r="DMD1" i="10" s="1"/>
  <c r="DML1" i="2"/>
  <c r="DML1" i="10" s="1"/>
  <c r="DMT1" i="2"/>
  <c r="DMT1" i="10" s="1"/>
  <c r="DNB1" i="2"/>
  <c r="DNB1" i="10" s="1"/>
  <c r="DNJ1" i="2"/>
  <c r="DNJ1" i="10" s="1"/>
  <c r="DNR1" i="2"/>
  <c r="DNR1" i="10" s="1"/>
  <c r="DNZ1" i="2"/>
  <c r="DNZ1" i="10" s="1"/>
  <c r="DOH1" i="2"/>
  <c r="DOH1" i="10" s="1"/>
  <c r="DOP1" i="2"/>
  <c r="DOP1" i="10" s="1"/>
  <c r="DOX1" i="2"/>
  <c r="DOX1" i="10" s="1"/>
  <c r="DPF1" i="2"/>
  <c r="DPF1" i="10" s="1"/>
  <c r="DPN1" i="2"/>
  <c r="DPN1" i="10" s="1"/>
  <c r="DPV1" i="2"/>
  <c r="DPV1" i="10" s="1"/>
  <c r="DQD1" i="2"/>
  <c r="DQD1" i="10" s="1"/>
  <c r="DQL1" i="2"/>
  <c r="DQL1" i="10" s="1"/>
  <c r="DQT1" i="2"/>
  <c r="DQT1" i="10" s="1"/>
  <c r="DRB1" i="2"/>
  <c r="DRB1" i="10" s="1"/>
  <c r="DRJ1" i="2"/>
  <c r="DRJ1" i="10" s="1"/>
  <c r="DRR1" i="2"/>
  <c r="DRR1" i="10" s="1"/>
  <c r="DRZ1" i="2"/>
  <c r="DRZ1" i="10" s="1"/>
  <c r="DSH1" i="2"/>
  <c r="DSH1" i="10" s="1"/>
  <c r="DSP1" i="2"/>
  <c r="DSP1" i="10" s="1"/>
  <c r="DSX1" i="2"/>
  <c r="DSX1" i="10" s="1"/>
  <c r="DTF1" i="2"/>
  <c r="DTF1" i="10" s="1"/>
  <c r="DTN1" i="2"/>
  <c r="DTN1" i="10" s="1"/>
  <c r="A18" i="2"/>
  <c r="A18" i="10" s="1"/>
  <c r="A19" i="2"/>
  <c r="A19" i="10" s="1"/>
  <c r="A20" i="2"/>
  <c r="A20" i="10" s="1"/>
  <c r="A21" i="2"/>
  <c r="A21" i="10" s="1"/>
  <c r="A22" i="2"/>
  <c r="A22" i="10" s="1"/>
  <c r="A23" i="2"/>
  <c r="A23" i="10" s="1"/>
  <c r="A24" i="2"/>
  <c r="A24" i="10" s="1"/>
  <c r="A25" i="2"/>
  <c r="A25" i="10" s="1"/>
  <c r="A26" i="2"/>
  <c r="A26" i="10" s="1"/>
  <c r="A27" i="2"/>
  <c r="A27" i="10" s="1"/>
  <c r="A28" i="2"/>
  <c r="A28" i="10" s="1"/>
  <c r="A29" i="2"/>
  <c r="A29" i="10" s="1"/>
  <c r="A30" i="2"/>
  <c r="A30" i="10" s="1"/>
  <c r="A31" i="2"/>
  <c r="A31" i="10" s="1"/>
  <c r="A32" i="2"/>
  <c r="A32" i="10" s="1"/>
  <c r="A33" i="2"/>
  <c r="A33" i="10" s="1"/>
  <c r="A34" i="2"/>
  <c r="A34" i="10" s="1"/>
  <c r="A35" i="2"/>
  <c r="A35" i="10" s="1"/>
  <c r="A36" i="2"/>
  <c r="A36" i="10" s="1"/>
  <c r="A37" i="2"/>
  <c r="A37" i="10" s="1"/>
  <c r="A38" i="2"/>
  <c r="A38" i="10" s="1"/>
  <c r="A39" i="2"/>
  <c r="A39" i="10" s="1"/>
  <c r="A40" i="2"/>
  <c r="A40" i="10" s="1"/>
  <c r="A41" i="2"/>
  <c r="A41" i="10" s="1"/>
  <c r="A42" i="2"/>
  <c r="A42" i="10" s="1"/>
  <c r="A43" i="2"/>
  <c r="A43" i="10" s="1"/>
  <c r="A44" i="2"/>
  <c r="A44" i="10" s="1"/>
  <c r="A45" i="2"/>
  <c r="A45" i="10" s="1"/>
  <c r="A46" i="2"/>
  <c r="A46" i="10" s="1"/>
  <c r="A47" i="2"/>
  <c r="A47" i="10" s="1"/>
  <c r="A48" i="2"/>
  <c r="A48" i="10" s="1"/>
  <c r="A49" i="2"/>
  <c r="A49" i="10" s="1"/>
  <c r="A50" i="2"/>
  <c r="A50" i="10" s="1"/>
  <c r="A51" i="2"/>
  <c r="A51" i="10" s="1"/>
  <c r="A52" i="2"/>
  <c r="A52" i="10" s="1"/>
  <c r="A53" i="2"/>
  <c r="A53" i="10" s="1"/>
  <c r="A54" i="2"/>
  <c r="A54" i="10" s="1"/>
  <c r="A55" i="2"/>
  <c r="A55" i="10" s="1"/>
  <c r="A56" i="2"/>
  <c r="A56" i="10" s="1"/>
  <c r="A57" i="2"/>
  <c r="A57" i="10" s="1"/>
  <c r="A58" i="2"/>
  <c r="A58" i="10" s="1"/>
  <c r="A59" i="2"/>
  <c r="A59" i="10" s="1"/>
  <c r="A60" i="2"/>
  <c r="A60" i="10" s="1"/>
  <c r="A61" i="2"/>
  <c r="A61" i="10" s="1"/>
  <c r="A62" i="2"/>
  <c r="A62" i="10" s="1"/>
  <c r="A63" i="2"/>
  <c r="A63" i="10" s="1"/>
  <c r="A64" i="2"/>
  <c r="A64" i="10" s="1"/>
  <c r="A65" i="2"/>
  <c r="A65" i="10" s="1"/>
  <c r="A66" i="2"/>
  <c r="A66" i="10" s="1"/>
  <c r="A67" i="2"/>
  <c r="A67" i="10" s="1"/>
  <c r="A68" i="2"/>
  <c r="A68" i="10" s="1"/>
  <c r="A69" i="2"/>
  <c r="A69" i="10" s="1"/>
  <c r="A70" i="2"/>
  <c r="A70" i="10" s="1"/>
  <c r="A71" i="2"/>
  <c r="A71" i="10" s="1"/>
  <c r="A72" i="2"/>
  <c r="A72" i="10" s="1"/>
  <c r="A73" i="2"/>
  <c r="A73" i="10" s="1"/>
  <c r="A74" i="2"/>
  <c r="A74" i="10" s="1"/>
  <c r="A75" i="2"/>
  <c r="A75" i="10" s="1"/>
  <c r="A76" i="2"/>
  <c r="A76" i="10" s="1"/>
  <c r="A77" i="2"/>
  <c r="A77" i="10" s="1"/>
  <c r="A78" i="2"/>
  <c r="A78" i="10" s="1"/>
  <c r="A79" i="2"/>
  <c r="A79" i="10" s="1"/>
  <c r="A80" i="2"/>
  <c r="A80" i="10" s="1"/>
  <c r="A81" i="2"/>
  <c r="A81" i="10" s="1"/>
  <c r="A82" i="2"/>
  <c r="A82" i="10" s="1"/>
  <c r="A83" i="2"/>
  <c r="A83" i="10" s="1"/>
  <c r="A84" i="2"/>
  <c r="A84" i="10" s="1"/>
  <c r="A85" i="2"/>
  <c r="A85" i="10" s="1"/>
  <c r="A86" i="2"/>
  <c r="A86" i="10" s="1"/>
  <c r="A87" i="2"/>
  <c r="A87" i="10" s="1"/>
  <c r="A88" i="2"/>
  <c r="A88" i="10" s="1"/>
  <c r="A89" i="2"/>
  <c r="A89" i="10" s="1"/>
  <c r="A90" i="2"/>
  <c r="A90" i="10" s="1"/>
  <c r="A91" i="2"/>
  <c r="A91" i="10" s="1"/>
  <c r="A92" i="2"/>
  <c r="A92" i="10" s="1"/>
  <c r="A93" i="2"/>
  <c r="A93" i="10" s="1"/>
  <c r="A94" i="2"/>
  <c r="A94" i="10" s="1"/>
  <c r="A3" i="2"/>
  <c r="A3" i="10" s="1"/>
  <c r="A4" i="2"/>
  <c r="A4" i="10" s="1"/>
  <c r="A5" i="2"/>
  <c r="A5" i="10" s="1"/>
  <c r="A6" i="2"/>
  <c r="A6" i="10" s="1"/>
  <c r="A7" i="2"/>
  <c r="A7" i="10" s="1"/>
  <c r="A8" i="2"/>
  <c r="A8" i="10" s="1"/>
  <c r="A9" i="2"/>
  <c r="A9" i="10" s="1"/>
  <c r="A10" i="2"/>
  <c r="A10" i="10" s="1"/>
  <c r="A11" i="2"/>
  <c r="A11" i="10" s="1"/>
  <c r="A12" i="2"/>
  <c r="A12" i="10" s="1"/>
  <c r="A13" i="2"/>
  <c r="A13" i="10" s="1"/>
  <c r="A14" i="2"/>
  <c r="A14" i="10" s="1"/>
  <c r="A15" i="2"/>
  <c r="A15" i="10" s="1"/>
  <c r="A16" i="2"/>
  <c r="A16" i="10" s="1"/>
  <c r="A17" i="2"/>
  <c r="A17" i="10" s="1"/>
  <c r="A2" i="2"/>
  <c r="A2" i="10" s="1"/>
  <c r="LY1" i="10" l="1"/>
  <c r="LY1" i="3"/>
  <c r="LY1" i="5"/>
  <c r="LP1" i="10"/>
  <c r="LP1" i="3"/>
  <c r="LP1" i="5"/>
  <c r="LI1" i="10"/>
  <c r="LI1" i="3"/>
  <c r="LI1" i="5"/>
  <c r="LN1" i="10"/>
  <c r="LN1" i="3"/>
  <c r="LN1" i="5"/>
  <c r="LK1" i="10"/>
  <c r="LK1" i="5"/>
  <c r="LK1" i="3"/>
  <c r="LH1" i="5"/>
  <c r="LH1" i="3"/>
  <c r="LU1" i="10"/>
  <c r="LU1" i="5"/>
  <c r="LU1" i="3"/>
  <c r="LT1" i="10"/>
  <c r="LT1" i="5"/>
  <c r="LT1" i="3"/>
  <c r="LZ1" i="10"/>
  <c r="LZ1" i="3"/>
  <c r="LZ1" i="5"/>
  <c r="LR1" i="10"/>
  <c r="LR1" i="5"/>
  <c r="LR1" i="3"/>
  <c r="LM1" i="10"/>
  <c r="LM1" i="5"/>
  <c r="LM1" i="3"/>
  <c r="LS1" i="10"/>
  <c r="LS1" i="5"/>
  <c r="LS1" i="3"/>
  <c r="LX1" i="10"/>
  <c r="LX1" i="3"/>
  <c r="LX1" i="5"/>
  <c r="LL1" i="10"/>
  <c r="LL1" i="5"/>
  <c r="LL1" i="3"/>
  <c r="MA1" i="10"/>
  <c r="MA1" i="3"/>
  <c r="LW1" i="10"/>
  <c r="LW1" i="3"/>
  <c r="LW1" i="5"/>
  <c r="LJ1" i="10"/>
  <c r="LJ1" i="5"/>
  <c r="LJ1" i="3"/>
  <c r="LV1" i="10"/>
  <c r="LV1" i="3"/>
  <c r="LV1" i="5"/>
  <c r="LQ1" i="10"/>
  <c r="LQ1" i="3"/>
  <c r="LQ1" i="5"/>
  <c r="LO1" i="10"/>
  <c r="LO1" i="3"/>
  <c r="LO1" i="5"/>
  <c r="LE1" i="10"/>
  <c r="LE1" i="3"/>
  <c r="LE1" i="5"/>
  <c r="LG1" i="10"/>
  <c r="LG1" i="5"/>
  <c r="LD1" i="10"/>
  <c r="LD1" i="3"/>
  <c r="LD1" i="5"/>
  <c r="KY1" i="10"/>
  <c r="KY1" i="5"/>
  <c r="KY1" i="3"/>
  <c r="LA1" i="10"/>
  <c r="LA1" i="5"/>
  <c r="LA1" i="3"/>
  <c r="LC1" i="10"/>
  <c r="LC1" i="5"/>
  <c r="LC1" i="3"/>
  <c r="LH1" i="10"/>
  <c r="LB1" i="10"/>
  <c r="LB1" i="5"/>
  <c r="LB1" i="3"/>
  <c r="KZ1" i="10"/>
  <c r="KZ1" i="5"/>
  <c r="KZ1" i="3"/>
  <c r="LF1" i="10"/>
  <c r="LF1" i="5"/>
  <c r="KX1" i="10"/>
  <c r="KX1" i="3"/>
  <c r="KX1" i="5"/>
  <c r="KH1" i="10"/>
  <c r="KH1" i="3"/>
  <c r="KH1" i="5"/>
  <c r="KL1" i="3"/>
  <c r="KL1" i="10"/>
  <c r="KL1" i="5"/>
  <c r="JT1" i="5"/>
  <c r="JT1" i="10"/>
  <c r="JT1" i="3"/>
  <c r="JV1" i="5"/>
  <c r="JV1" i="3"/>
  <c r="JV1" i="10"/>
  <c r="JZ1" i="5"/>
  <c r="JZ1" i="10"/>
  <c r="JZ1" i="3"/>
  <c r="KU1" i="10"/>
  <c r="KU1" i="5"/>
  <c r="KM1" i="5"/>
  <c r="KM1" i="10"/>
  <c r="KM1" i="3"/>
  <c r="KO1" i="3"/>
  <c r="KO1" i="5"/>
  <c r="KO1" i="10"/>
  <c r="KC1" i="5"/>
  <c r="KC1" i="3"/>
  <c r="KC1" i="10"/>
  <c r="KP1" i="3"/>
  <c r="KP1" i="5"/>
  <c r="KP1" i="10"/>
  <c r="KK1" i="3"/>
  <c r="KK1" i="5"/>
  <c r="KK1" i="10"/>
  <c r="KQ1" i="10"/>
  <c r="KQ1" i="3"/>
  <c r="KQ1" i="5"/>
  <c r="JY1" i="5"/>
  <c r="JY1" i="10"/>
  <c r="JY1" i="3"/>
  <c r="KI1" i="10"/>
  <c r="KI1" i="5"/>
  <c r="KI1" i="3"/>
  <c r="KE1" i="5"/>
  <c r="KE1" i="10"/>
  <c r="KE1" i="3"/>
  <c r="KW1" i="5"/>
  <c r="KW1" i="10"/>
  <c r="KA1" i="5"/>
  <c r="KA1" i="10"/>
  <c r="KA1" i="3"/>
  <c r="JX1" i="5"/>
  <c r="JX1" i="10"/>
  <c r="JX1" i="3"/>
  <c r="KT1" i="10"/>
  <c r="KT1" i="5"/>
  <c r="KG1" i="5"/>
  <c r="KG1" i="10"/>
  <c r="KG1" i="3"/>
  <c r="KR1" i="10"/>
  <c r="KR1" i="5"/>
  <c r="JS1" i="5"/>
  <c r="JS1" i="10"/>
  <c r="JS1" i="3"/>
  <c r="JU1" i="5"/>
  <c r="JU1" i="3"/>
  <c r="JU1" i="10"/>
  <c r="KJ1" i="10"/>
  <c r="KJ1" i="3"/>
  <c r="KJ1" i="5"/>
  <c r="KD1" i="5"/>
  <c r="KD1" i="3"/>
  <c r="KD1" i="10"/>
  <c r="KS1" i="5"/>
  <c r="KS1" i="10"/>
  <c r="KF1" i="5"/>
  <c r="KF1" i="10"/>
  <c r="KF1" i="3"/>
  <c r="KV1" i="5"/>
  <c r="KV1" i="10"/>
  <c r="KB1" i="5"/>
  <c r="KB1" i="10"/>
  <c r="KB1" i="3"/>
  <c r="KN1" i="5"/>
  <c r="KN1" i="10"/>
  <c r="KN1" i="3"/>
  <c r="JW1" i="5"/>
  <c r="JW1" i="10"/>
  <c r="JW1" i="3"/>
  <c r="HP1" i="5"/>
  <c r="HP1" i="10"/>
  <c r="HP1" i="3"/>
  <c r="IQ1" i="5"/>
  <c r="IQ1" i="10"/>
  <c r="IQ1" i="3"/>
  <c r="HY1" i="5"/>
  <c r="HY1" i="3"/>
  <c r="HY1" i="10"/>
  <c r="IU1" i="5"/>
  <c r="IU1" i="10"/>
  <c r="IU1" i="3"/>
  <c r="JQ1" i="10"/>
  <c r="JQ1" i="5"/>
  <c r="HS1" i="10"/>
  <c r="HS1" i="5"/>
  <c r="HS1" i="3"/>
  <c r="IW1" i="5"/>
  <c r="IW1" i="3"/>
  <c r="IW1" i="10"/>
  <c r="IA1" i="10"/>
  <c r="IA1" i="5"/>
  <c r="IA1" i="3"/>
  <c r="JA1" i="10"/>
  <c r="JA1" i="5"/>
  <c r="JA1" i="3"/>
  <c r="HM1" i="10"/>
  <c r="HM1" i="3"/>
  <c r="HM1" i="5"/>
  <c r="JL1" i="5"/>
  <c r="JL1" i="3"/>
  <c r="JL1" i="10"/>
  <c r="IM1" i="5"/>
  <c r="IM1" i="10"/>
  <c r="IM1" i="3"/>
  <c r="HU1" i="10"/>
  <c r="HU1" i="3"/>
  <c r="HU1" i="5"/>
  <c r="JH1" i="5"/>
  <c r="JH1" i="3"/>
  <c r="JH1" i="10"/>
  <c r="HQ1" i="5"/>
  <c r="HQ1" i="10"/>
  <c r="HQ1" i="3"/>
  <c r="JP1" i="5"/>
  <c r="JP1" i="10"/>
  <c r="JD1" i="5"/>
  <c r="JD1" i="3"/>
  <c r="JD1" i="10"/>
  <c r="IE1" i="5"/>
  <c r="IE1" i="10"/>
  <c r="IE1" i="3"/>
  <c r="JB1" i="10"/>
  <c r="JB1" i="5"/>
  <c r="JB1" i="3"/>
  <c r="IL1" i="10"/>
  <c r="IL1" i="3"/>
  <c r="IL1" i="5"/>
  <c r="IR1" i="3"/>
  <c r="IR1" i="5"/>
  <c r="IR1" i="10"/>
  <c r="JF1" i="5"/>
  <c r="JF1" i="3"/>
  <c r="JF1" i="10"/>
  <c r="IV1" i="5"/>
  <c r="IV1" i="10"/>
  <c r="IV1" i="3"/>
  <c r="HW1" i="5"/>
  <c r="HW1" i="10"/>
  <c r="HW1" i="3"/>
  <c r="HL1" i="10"/>
  <c r="HL1" i="3"/>
  <c r="HL1" i="5"/>
  <c r="HV1" i="10"/>
  <c r="HV1" i="3"/>
  <c r="HV1" i="5"/>
  <c r="HT1" i="3"/>
  <c r="HT1" i="5"/>
  <c r="HT1" i="10"/>
  <c r="IP1" i="5"/>
  <c r="IP1" i="10"/>
  <c r="IP1" i="3"/>
  <c r="JM1" i="5"/>
  <c r="JM1" i="3"/>
  <c r="JM1" i="10"/>
  <c r="IC1" i="10"/>
  <c r="IC1" i="3"/>
  <c r="IC1" i="5"/>
  <c r="ID1" i="10"/>
  <c r="ID1" i="3"/>
  <c r="ID1" i="5"/>
  <c r="IT1" i="10"/>
  <c r="IT1" i="3"/>
  <c r="IT1" i="5"/>
  <c r="JO1" i="10"/>
  <c r="JO1" i="5"/>
  <c r="IN1" i="5"/>
  <c r="IN1" i="10"/>
  <c r="IN1" i="3"/>
  <c r="HO1" i="5"/>
  <c r="HO1" i="10"/>
  <c r="HO1" i="3"/>
  <c r="IH1" i="5"/>
  <c r="IH1" i="10"/>
  <c r="IH1" i="3"/>
  <c r="JI1" i="10"/>
  <c r="JI1" i="5"/>
  <c r="JI1" i="3"/>
  <c r="JN1" i="5"/>
  <c r="JN1" i="3"/>
  <c r="JN1" i="10"/>
  <c r="HR1" i="5"/>
  <c r="HR1" i="10"/>
  <c r="HR1" i="3"/>
  <c r="IJ1" i="3"/>
  <c r="IJ1" i="5"/>
  <c r="IJ1" i="10"/>
  <c r="JE1" i="5"/>
  <c r="JE1" i="3"/>
  <c r="JE1" i="10"/>
  <c r="IF1" i="5"/>
  <c r="IF1" i="10"/>
  <c r="IF1" i="3"/>
  <c r="HK1" i="5"/>
  <c r="HK1" i="10"/>
  <c r="HK1" i="3"/>
  <c r="IZ1" i="3"/>
  <c r="IZ1" i="5"/>
  <c r="IZ1" i="10"/>
  <c r="IO1" i="5"/>
  <c r="IO1" i="3"/>
  <c r="IO1" i="10"/>
  <c r="IK1" i="10"/>
  <c r="IK1" i="3"/>
  <c r="IK1" i="5"/>
  <c r="IB1" i="3"/>
  <c r="IB1" i="5"/>
  <c r="IB1" i="10"/>
  <c r="JJ1" i="10"/>
  <c r="JJ1" i="5"/>
  <c r="JJ1" i="3"/>
  <c r="HZ1" i="5"/>
  <c r="HZ1" i="10"/>
  <c r="HZ1" i="3"/>
  <c r="IS1" i="10"/>
  <c r="IS1" i="3"/>
  <c r="IS1" i="5"/>
  <c r="HX1" i="5"/>
  <c r="HX1" i="10"/>
  <c r="HX1" i="3"/>
  <c r="JK1" i="5"/>
  <c r="JK1" i="3"/>
  <c r="JK1" i="10"/>
  <c r="IG1" i="5"/>
  <c r="IG1" i="10"/>
  <c r="IG1" i="3"/>
  <c r="JR1" i="10"/>
  <c r="JR1" i="5"/>
  <c r="HI1" i="5"/>
  <c r="HI1" i="3"/>
  <c r="HI1" i="10"/>
  <c r="JG1" i="5"/>
  <c r="JG1" i="3"/>
  <c r="JG1" i="10"/>
  <c r="HN1" i="3"/>
  <c r="HN1" i="10"/>
  <c r="HN1" i="5"/>
  <c r="II1" i="10"/>
  <c r="II1" i="5"/>
  <c r="II1" i="3"/>
  <c r="JC1" i="5"/>
  <c r="JC1" i="3"/>
  <c r="JC1" i="10"/>
  <c r="IY1" i="10"/>
  <c r="IY1" i="5"/>
  <c r="IY1" i="3"/>
  <c r="IX1" i="5"/>
  <c r="IX1" i="10"/>
  <c r="IX1" i="3"/>
  <c r="HJ1" i="5"/>
  <c r="HJ1" i="10"/>
  <c r="HJ1" i="3"/>
  <c r="AI1" i="3"/>
  <c r="AI1" i="10"/>
  <c r="A35" i="3"/>
  <c r="A35" i="5"/>
  <c r="A8" i="5"/>
  <c r="A8" i="3"/>
  <c r="A75" i="3"/>
  <c r="A75" i="5"/>
  <c r="A59" i="3"/>
  <c r="A59" i="5"/>
  <c r="A51" i="3"/>
  <c r="A51" i="5"/>
  <c r="A27" i="3"/>
  <c r="A27" i="5"/>
  <c r="A7" i="5"/>
  <c r="A7" i="3"/>
  <c r="A82" i="5"/>
  <c r="A82" i="3"/>
  <c r="A74" i="5"/>
  <c r="A74" i="3"/>
  <c r="A58" i="5"/>
  <c r="A58" i="3"/>
  <c r="A42" i="5"/>
  <c r="A42" i="3"/>
  <c r="A26" i="5"/>
  <c r="A26" i="3"/>
  <c r="A14" i="5"/>
  <c r="A14" i="3"/>
  <c r="A89" i="5"/>
  <c r="A89" i="3"/>
  <c r="A81" i="5"/>
  <c r="A81" i="3"/>
  <c r="A73" i="5"/>
  <c r="A73" i="3"/>
  <c r="A65" i="5"/>
  <c r="A65" i="3"/>
  <c r="A57" i="5"/>
  <c r="A57" i="3"/>
  <c r="A49" i="5"/>
  <c r="A49" i="3"/>
  <c r="A41" i="5"/>
  <c r="A41" i="3"/>
  <c r="A33" i="5"/>
  <c r="A33" i="3"/>
  <c r="A25" i="5"/>
  <c r="A25" i="3"/>
  <c r="A6" i="5"/>
  <c r="A6" i="3"/>
  <c r="A13" i="3"/>
  <c r="A13" i="5"/>
  <c r="A5" i="5"/>
  <c r="A5" i="3"/>
  <c r="A88" i="5"/>
  <c r="A88" i="3"/>
  <c r="A80" i="5"/>
  <c r="A80" i="3"/>
  <c r="A72" i="5"/>
  <c r="A72" i="3"/>
  <c r="A64" i="5"/>
  <c r="A64" i="3"/>
  <c r="A56" i="5"/>
  <c r="A56" i="3"/>
  <c r="A48" i="5"/>
  <c r="A48" i="3"/>
  <c r="A40" i="5"/>
  <c r="A40" i="3"/>
  <c r="A32" i="5"/>
  <c r="A32" i="3"/>
  <c r="A24" i="5"/>
  <c r="A24" i="3"/>
  <c r="A4" i="3"/>
  <c r="A4" i="5"/>
  <c r="A87" i="5"/>
  <c r="A87" i="3"/>
  <c r="A79" i="5"/>
  <c r="A79" i="3"/>
  <c r="A71" i="5"/>
  <c r="A71" i="3"/>
  <c r="A63" i="5"/>
  <c r="A63" i="3"/>
  <c r="A55" i="5"/>
  <c r="A55" i="3"/>
  <c r="A47" i="5"/>
  <c r="A47" i="3"/>
  <c r="A39" i="5"/>
  <c r="A39" i="3"/>
  <c r="A31" i="5"/>
  <c r="A31" i="3"/>
  <c r="A23" i="5"/>
  <c r="A23" i="3"/>
  <c r="A11" i="3"/>
  <c r="A11" i="5"/>
  <c r="A3" i="3"/>
  <c r="A3" i="5"/>
  <c r="A94" i="5"/>
  <c r="A94" i="3"/>
  <c r="A86" i="5"/>
  <c r="A86" i="3"/>
  <c r="A78" i="5"/>
  <c r="A78" i="3"/>
  <c r="A70" i="5"/>
  <c r="A70" i="3"/>
  <c r="A62" i="5"/>
  <c r="A62" i="3"/>
  <c r="A54" i="5"/>
  <c r="A54" i="3"/>
  <c r="A46" i="5"/>
  <c r="A46" i="3"/>
  <c r="A38" i="5"/>
  <c r="A38" i="3"/>
  <c r="A30" i="5"/>
  <c r="A30" i="3"/>
  <c r="A22" i="5"/>
  <c r="A22" i="3"/>
  <c r="A16" i="5"/>
  <c r="A16" i="3"/>
  <c r="A91" i="3"/>
  <c r="A91" i="5"/>
  <c r="A83" i="3"/>
  <c r="A83" i="5"/>
  <c r="A67" i="3"/>
  <c r="A67" i="5"/>
  <c r="A43" i="3"/>
  <c r="A43" i="5"/>
  <c r="A19" i="3"/>
  <c r="A19" i="5"/>
  <c r="A15" i="5"/>
  <c r="A15" i="3"/>
  <c r="A90" i="5"/>
  <c r="A90" i="3"/>
  <c r="A66" i="5"/>
  <c r="A66" i="3"/>
  <c r="A50" i="5"/>
  <c r="A50" i="3"/>
  <c r="A34" i="5"/>
  <c r="A34" i="3"/>
  <c r="A18" i="5"/>
  <c r="A18" i="3"/>
  <c r="A2" i="3"/>
  <c r="A2" i="5"/>
  <c r="A10" i="3"/>
  <c r="A10" i="5"/>
  <c r="A93" i="3"/>
  <c r="A93" i="5"/>
  <c r="A85" i="3"/>
  <c r="A85" i="5"/>
  <c r="A77" i="3"/>
  <c r="A77" i="5"/>
  <c r="A69" i="3"/>
  <c r="A69" i="5"/>
  <c r="A61" i="3"/>
  <c r="A61" i="5"/>
  <c r="A53" i="3"/>
  <c r="A53" i="5"/>
  <c r="A45" i="3"/>
  <c r="A45" i="5"/>
  <c r="A37" i="3"/>
  <c r="A37" i="5"/>
  <c r="A29" i="3"/>
  <c r="A29" i="5"/>
  <c r="A21" i="3"/>
  <c r="A21" i="5"/>
  <c r="A17" i="3"/>
  <c r="A17" i="5"/>
  <c r="A9" i="5"/>
  <c r="A9" i="3"/>
  <c r="A92" i="3"/>
  <c r="A92" i="5"/>
  <c r="A84" i="3"/>
  <c r="A84" i="5"/>
  <c r="A76" i="3"/>
  <c r="A76" i="5"/>
  <c r="A68" i="3"/>
  <c r="A68" i="5"/>
  <c r="A60" i="3"/>
  <c r="A60" i="5"/>
  <c r="A52" i="3"/>
  <c r="A52" i="5"/>
  <c r="A44" i="3"/>
  <c r="A44" i="5"/>
  <c r="A36" i="3"/>
  <c r="A36" i="5"/>
  <c r="A28" i="3"/>
  <c r="A28" i="5"/>
  <c r="A20" i="3"/>
  <c r="A20" i="5"/>
  <c r="A12" i="3"/>
  <c r="A12" i="5"/>
  <c r="AI1" i="5"/>
  <c r="HB1" i="5"/>
  <c r="HB1" i="3"/>
  <c r="CT1" i="5"/>
  <c r="CT1" i="3"/>
  <c r="FI1" i="3"/>
  <c r="FI1" i="5"/>
  <c r="BA1" i="3"/>
  <c r="BA1" i="5"/>
  <c r="ER1" i="3"/>
  <c r="ER1" i="5"/>
  <c r="BJ1" i="3"/>
  <c r="BJ1" i="5"/>
  <c r="FM1" i="5"/>
  <c r="FM1" i="3"/>
  <c r="CE1" i="5"/>
  <c r="CE1" i="3"/>
  <c r="FL1" i="5"/>
  <c r="FL1" i="3"/>
  <c r="CZ1" i="5"/>
  <c r="CZ1" i="3"/>
  <c r="AN1" i="5"/>
  <c r="AN1" i="3"/>
  <c r="GY1" i="5"/>
  <c r="GY1" i="3"/>
  <c r="EM1" i="5"/>
  <c r="EM1" i="3"/>
  <c r="CA1" i="5"/>
  <c r="CA1" i="3"/>
  <c r="O1" i="5"/>
  <c r="O1" i="3"/>
  <c r="CK1" i="5"/>
  <c r="CK1" i="3"/>
  <c r="DZ1" i="5"/>
  <c r="DZ1" i="3"/>
  <c r="EB1" i="3"/>
  <c r="EB1" i="5"/>
  <c r="U1" i="3"/>
  <c r="U1" i="5"/>
  <c r="HF1" i="3"/>
  <c r="HF1" i="5"/>
  <c r="CW1" i="3"/>
  <c r="CW1" i="5"/>
  <c r="Q1" i="5"/>
  <c r="Q1" i="3"/>
  <c r="DR1" i="5"/>
  <c r="DR1" i="3"/>
  <c r="ET1" i="3"/>
  <c r="ET1" i="5"/>
  <c r="ED1" i="3"/>
  <c r="ED1" i="5"/>
  <c r="GN1" i="3"/>
  <c r="GN1" i="5"/>
  <c r="CD1" i="5"/>
  <c r="CD1" i="3"/>
  <c r="EW1" i="5"/>
  <c r="EW1" i="3"/>
  <c r="AK1" i="3"/>
  <c r="AK1" i="5"/>
  <c r="EH1" i="3"/>
  <c r="EH1" i="5"/>
  <c r="AZ1" i="3"/>
  <c r="AZ1" i="5"/>
  <c r="FA1" i="3"/>
  <c r="FA1" i="5"/>
  <c r="BU1" i="5"/>
  <c r="BU1" i="3"/>
  <c r="FD1" i="5"/>
  <c r="FD1" i="3"/>
  <c r="CR1" i="5"/>
  <c r="CR1" i="3"/>
  <c r="AF1" i="5"/>
  <c r="AF1" i="3"/>
  <c r="GQ1" i="5"/>
  <c r="GQ1" i="3"/>
  <c r="EE1" i="5"/>
  <c r="EE1" i="3"/>
  <c r="BS1" i="5"/>
  <c r="BS1" i="3"/>
  <c r="G1" i="5"/>
  <c r="G1" i="3"/>
  <c r="DC1" i="3"/>
  <c r="DC1" i="5"/>
  <c r="EP1" i="5"/>
  <c r="EP1" i="3"/>
  <c r="CU1" i="5"/>
  <c r="CU1" i="3"/>
  <c r="FV1" i="5"/>
  <c r="FV1" i="3"/>
  <c r="BY1" i="3"/>
  <c r="BY1" i="5"/>
  <c r="GK1" i="5"/>
  <c r="GK1" i="3"/>
  <c r="B1" i="3"/>
  <c r="B1" i="5"/>
  <c r="FR1" i="3"/>
  <c r="FR1" i="5"/>
  <c r="AJ1" i="5"/>
  <c r="AJ1" i="3"/>
  <c r="GX1" i="3"/>
  <c r="GX1" i="5"/>
  <c r="GL1" i="5"/>
  <c r="GL1" i="3"/>
  <c r="DI1" i="5"/>
  <c r="DI1" i="3"/>
  <c r="FZ1" i="3"/>
  <c r="FZ1" i="5"/>
  <c r="BP1" i="3"/>
  <c r="BP1" i="5"/>
  <c r="EI1" i="3"/>
  <c r="EI1" i="5"/>
  <c r="Y1" i="5"/>
  <c r="Y1" i="3"/>
  <c r="HD1" i="3"/>
  <c r="HD1" i="5"/>
  <c r="DV1" i="3"/>
  <c r="DV1" i="5"/>
  <c r="AP1" i="3"/>
  <c r="AP1" i="5"/>
  <c r="EQ1" i="5"/>
  <c r="EQ1" i="3"/>
  <c r="BI1" i="3"/>
  <c r="BI1" i="5"/>
  <c r="HH1" i="5"/>
  <c r="HH1" i="3"/>
  <c r="EV1" i="5"/>
  <c r="EV1" i="3"/>
  <c r="CJ1" i="5"/>
  <c r="CJ1" i="3"/>
  <c r="X1" i="5"/>
  <c r="X1" i="3"/>
  <c r="GI1" i="5"/>
  <c r="GI1" i="3"/>
  <c r="DW1" i="5"/>
  <c r="DW1" i="3"/>
  <c r="BK1" i="5"/>
  <c r="BK1" i="3"/>
  <c r="E1" i="3"/>
  <c r="E1" i="5"/>
  <c r="DY1" i="5"/>
  <c r="DY1" i="3"/>
  <c r="N1" i="3"/>
  <c r="N1" i="5"/>
  <c r="FH1" i="3"/>
  <c r="FH1" i="5"/>
  <c r="BH1" i="3"/>
  <c r="BH1" i="5"/>
  <c r="ES1" i="3"/>
  <c r="ES1" i="5"/>
  <c r="BE1" i="5"/>
  <c r="BE1" i="3"/>
  <c r="FO1" i="3"/>
  <c r="FO1" i="5"/>
  <c r="BN1" i="5"/>
  <c r="BN1" i="3"/>
  <c r="CN1" i="3"/>
  <c r="CN1" i="5"/>
  <c r="FJ1" i="3"/>
  <c r="FJ1" i="5"/>
  <c r="BB1" i="3"/>
  <c r="BB1" i="5"/>
  <c r="DS1" i="3"/>
  <c r="DS1" i="5"/>
  <c r="K1" i="5"/>
  <c r="K1" i="3"/>
  <c r="GT1" i="3"/>
  <c r="GT1" i="5"/>
  <c r="DL1" i="3"/>
  <c r="DL1" i="5"/>
  <c r="AD1" i="3"/>
  <c r="AD1" i="5"/>
  <c r="EG1" i="5"/>
  <c r="EG1" i="3"/>
  <c r="AY1" i="5"/>
  <c r="AY1" i="3"/>
  <c r="GZ1" i="5"/>
  <c r="GZ1" i="3"/>
  <c r="EN1" i="5"/>
  <c r="EN1" i="3"/>
  <c r="CB1" i="5"/>
  <c r="CB1" i="3"/>
  <c r="P1" i="5"/>
  <c r="P1" i="3"/>
  <c r="GA1" i="5"/>
  <c r="GA1" i="3"/>
  <c r="DO1" i="5"/>
  <c r="DO1" i="3"/>
  <c r="BC1" i="5"/>
  <c r="BC1" i="3"/>
  <c r="F1" i="3"/>
  <c r="F1" i="5"/>
  <c r="EO1" i="5"/>
  <c r="EO1" i="3"/>
  <c r="AH1" i="3"/>
  <c r="AH1" i="5"/>
  <c r="GD1" i="5"/>
  <c r="GD1" i="3"/>
  <c r="AB1" i="5"/>
  <c r="AB1" i="3"/>
  <c r="GF1" i="3"/>
  <c r="GF1" i="5"/>
  <c r="DJ1" i="5"/>
  <c r="DJ1" i="3"/>
  <c r="AA1" i="3"/>
  <c r="AA1" i="5"/>
  <c r="EK1" i="3"/>
  <c r="EK1" i="5"/>
  <c r="DN1" i="3"/>
  <c r="DN1" i="5"/>
  <c r="V1" i="3"/>
  <c r="V1" i="5"/>
  <c r="EL1" i="3"/>
  <c r="EL1" i="5"/>
  <c r="AT1" i="3"/>
  <c r="AT1" i="5"/>
  <c r="FP1" i="3"/>
  <c r="FP1" i="5"/>
  <c r="EX1" i="5"/>
  <c r="EX1" i="3"/>
  <c r="AL1" i="3"/>
  <c r="AL1" i="5"/>
  <c r="DE1" i="3"/>
  <c r="DE1" i="5"/>
  <c r="GH1" i="3"/>
  <c r="GH1" i="5"/>
  <c r="DB1" i="3"/>
  <c r="DB1" i="5"/>
  <c r="T1" i="5"/>
  <c r="T1" i="3"/>
  <c r="HC1" i="5"/>
  <c r="HC1" i="3"/>
  <c r="DU1" i="3"/>
  <c r="DU1" i="5"/>
  <c r="AO1" i="5"/>
  <c r="AO1" i="3"/>
  <c r="GR1" i="5"/>
  <c r="GR1" i="3"/>
  <c r="EF1" i="5"/>
  <c r="EF1" i="3"/>
  <c r="BT1" i="5"/>
  <c r="BT1" i="3"/>
  <c r="H1" i="5"/>
  <c r="H1" i="3"/>
  <c r="FS1" i="5"/>
  <c r="FS1" i="3"/>
  <c r="DG1" i="5"/>
  <c r="DG1" i="3"/>
  <c r="AU1" i="5"/>
  <c r="AU1" i="3"/>
  <c r="M1" i="3"/>
  <c r="M1" i="5"/>
  <c r="FG1" i="5"/>
  <c r="FG1" i="3"/>
  <c r="AX1" i="5"/>
  <c r="AX1" i="3"/>
  <c r="GV1" i="3"/>
  <c r="GV1" i="5"/>
  <c r="EZ1" i="3"/>
  <c r="EZ1" i="5"/>
  <c r="BZ1" i="3"/>
  <c r="BZ1" i="5"/>
  <c r="GW1" i="3"/>
  <c r="GW1" i="5"/>
  <c r="DM1" i="3"/>
  <c r="DM1" i="5"/>
  <c r="FQ1" i="3"/>
  <c r="FQ1" i="5"/>
  <c r="BX1" i="3"/>
  <c r="BX1" i="5"/>
  <c r="GP1" i="3"/>
  <c r="GP1" i="5"/>
  <c r="CX1" i="3"/>
  <c r="CX1" i="5"/>
  <c r="EJ1" i="3"/>
  <c r="EJ1" i="5"/>
  <c r="Z1" i="3"/>
  <c r="Z1" i="5"/>
  <c r="HA1" i="5"/>
  <c r="HA1" i="3"/>
  <c r="CS1" i="5"/>
  <c r="CS1" i="3"/>
  <c r="FX1" i="3"/>
  <c r="FX1" i="5"/>
  <c r="CP1" i="3"/>
  <c r="CP1" i="5"/>
  <c r="J1" i="3"/>
  <c r="J1" i="5"/>
  <c r="GS1" i="5"/>
  <c r="GS1" i="3"/>
  <c r="DK1" i="5"/>
  <c r="DK1" i="3"/>
  <c r="AC1" i="3"/>
  <c r="AC1" i="5"/>
  <c r="GJ1" i="5"/>
  <c r="GJ1" i="3"/>
  <c r="DX1" i="5"/>
  <c r="DX1" i="3"/>
  <c r="BL1" i="5"/>
  <c r="BL1" i="3"/>
  <c r="FK1" i="5"/>
  <c r="FK1" i="3"/>
  <c r="CY1" i="5"/>
  <c r="CY1" i="3"/>
  <c r="AM1" i="5"/>
  <c r="AM1" i="3"/>
  <c r="AG1" i="5"/>
  <c r="AG1" i="3"/>
  <c r="GC1" i="5"/>
  <c r="GC1" i="3"/>
  <c r="BR1" i="3"/>
  <c r="BR1" i="5"/>
  <c r="DQ1" i="5"/>
  <c r="DQ1" i="3"/>
  <c r="AS1" i="3"/>
  <c r="AS1" i="5"/>
  <c r="FU1" i="5"/>
  <c r="FU1" i="3"/>
  <c r="CM1" i="3"/>
  <c r="CM1" i="5"/>
  <c r="EC1" i="3"/>
  <c r="EC1" i="5"/>
  <c r="FE1" i="5"/>
  <c r="FE1" i="3"/>
  <c r="DT1" i="3"/>
  <c r="DT1" i="5"/>
  <c r="L1" i="5"/>
  <c r="L1" i="3"/>
  <c r="GM1" i="5"/>
  <c r="GM1" i="3"/>
  <c r="CC1" i="5"/>
  <c r="CC1" i="3"/>
  <c r="FN1" i="3"/>
  <c r="FN1" i="5"/>
  <c r="CF1" i="3"/>
  <c r="CF1" i="5"/>
  <c r="GG1" i="3"/>
  <c r="GG1" i="5"/>
  <c r="DA1" i="5"/>
  <c r="DA1" i="3"/>
  <c r="S1" i="3"/>
  <c r="S1" i="5"/>
  <c r="GB1" i="5"/>
  <c r="GB1" i="3"/>
  <c r="DP1" i="5"/>
  <c r="DP1" i="3"/>
  <c r="BD1" i="5"/>
  <c r="BD1" i="3"/>
  <c r="FC1" i="5"/>
  <c r="FC1" i="3"/>
  <c r="CQ1" i="5"/>
  <c r="CQ1" i="3"/>
  <c r="AE1" i="5"/>
  <c r="AE1" i="3"/>
  <c r="AW1" i="5"/>
  <c r="AW1" i="3"/>
  <c r="GU1" i="3"/>
  <c r="GU1" i="5"/>
  <c r="CL1" i="5"/>
  <c r="CL1" i="3"/>
  <c r="GO1" i="3"/>
  <c r="GO1" i="5"/>
  <c r="CH1" i="3"/>
  <c r="CH1" i="5"/>
  <c r="D1" i="5"/>
  <c r="D1" i="3"/>
  <c r="EY1" i="3"/>
  <c r="EY1" i="5"/>
  <c r="BM1" i="5"/>
  <c r="BM1" i="3"/>
  <c r="R1" i="3"/>
  <c r="R1" i="5"/>
  <c r="GE1" i="3"/>
  <c r="GE1" i="5"/>
  <c r="AR1" i="3"/>
  <c r="AR1" i="5"/>
  <c r="HE1" i="3"/>
  <c r="HE1" i="5"/>
  <c r="CG1" i="3"/>
  <c r="CG1" i="5"/>
  <c r="BG1" i="3"/>
  <c r="BG1" i="5"/>
  <c r="DF1" i="3"/>
  <c r="DF1" i="5"/>
  <c r="FY1" i="3"/>
  <c r="FY1" i="5"/>
  <c r="BO1" i="5"/>
  <c r="BO1" i="3"/>
  <c r="FB1" i="3"/>
  <c r="FB1" i="5"/>
  <c r="BV1" i="3"/>
  <c r="BV1" i="5"/>
  <c r="FW1" i="5"/>
  <c r="FW1" i="3"/>
  <c r="CO1" i="3"/>
  <c r="CO1" i="5"/>
  <c r="I1" i="5"/>
  <c r="I1" i="3"/>
  <c r="FT1" i="5"/>
  <c r="FT1" i="3"/>
  <c r="DH1" i="5"/>
  <c r="DH1" i="3"/>
  <c r="AV1" i="5"/>
  <c r="AV1" i="3"/>
  <c r="HG1" i="5"/>
  <c r="HG1" i="3"/>
  <c r="EU1" i="5"/>
  <c r="EU1" i="3"/>
  <c r="CI1" i="5"/>
  <c r="CI1" i="3"/>
  <c r="W1" i="5"/>
  <c r="W1" i="3"/>
  <c r="BQ1" i="3"/>
  <c r="BQ1" i="5"/>
  <c r="DD1" i="3"/>
  <c r="DD1" i="5"/>
  <c r="FF1" i="5"/>
  <c r="FF1" i="3"/>
  <c r="BF1" i="5"/>
  <c r="BF1" i="3"/>
  <c r="EA1" i="5"/>
  <c r="EA1" i="3"/>
  <c r="AQ1" i="3"/>
  <c r="AQ1" i="5"/>
  <c r="BW1" i="3"/>
  <c r="BW1" i="5"/>
  <c r="CV1" i="3"/>
  <c r="CV1" i="5"/>
  <c r="C1" i="3"/>
  <c r="C1" i="5"/>
  <c r="AF607" i="6"/>
  <c r="BN607" i="6" l="1"/>
  <c r="E607" i="14" s="1"/>
  <c r="M607" i="14"/>
  <c r="BO607" i="6"/>
  <c r="F607" i="14" s="1"/>
</calcChain>
</file>

<file path=xl/sharedStrings.xml><?xml version="1.0" encoding="utf-8"?>
<sst xmlns="http://schemas.openxmlformats.org/spreadsheetml/2006/main" count="20827" uniqueCount="1364">
  <si>
    <t>Title</t>
  </si>
  <si>
    <t>Location</t>
  </si>
  <si>
    <t>Year</t>
  </si>
  <si>
    <t>Research design</t>
  </si>
  <si>
    <t>Yes</t>
  </si>
  <si>
    <t>A Badge and a Baccalaureate Policies, Hypotheses, and Further Evidence</t>
  </si>
  <si>
    <t>A hidden cost of war - the impact of mobilizing reserve troops on emergency response</t>
  </si>
  <si>
    <t>A method to reduce response times in prehospital care - The motorcycle experience</t>
  </si>
  <si>
    <t>A note on the square root law for urban police travel times</t>
  </si>
  <si>
    <t>A Public Safety Merger in Grosse Pointe Park, Michigan - A Short and Sweet Study</t>
  </si>
  <si>
    <t>Acoustic gunshot detection systems - a quasi-experimental evaluation in St. Louis MO</t>
  </si>
  <si>
    <t>Ambulance staging for potentially dangerous scenes - another hidden component of response time</t>
  </si>
  <si>
    <t>An empirical evaluation gunshot detection system and its effectiveness on police practices</t>
  </si>
  <si>
    <t>SHSU - An examination of organizational and community effects on police response time</t>
  </si>
  <si>
    <t>AVL AND RESPONSE TIME REDUCTION - IMAGE AND REALITY</t>
  </si>
  <si>
    <t>Burglary reduction and improved police performance through private alarm response</t>
  </si>
  <si>
    <t>Calling the Police - Citizen Reporting of Serious Crime</t>
  </si>
  <si>
    <t>Calling the Police - The Evaluation of Police Service</t>
  </si>
  <si>
    <t>Can police enhance public confidence by improving quality of service Results from two surveys in England and Wales</t>
  </si>
  <si>
    <t>Catching Offenders in the Act - An Empirical Study of Police Effectiveness in Handling 'Immediate Response' Residential Burglary</t>
  </si>
  <si>
    <t>Characteristics of law enforcement response to wrong-way driving events in Florida</t>
  </si>
  <si>
    <t>Comparative Analysis between Routine Preventative Uniformed Police Patrols and Crime Reduction and Calls for Service</t>
  </si>
  <si>
    <t>Computer Aided Dispatch in Support of Community Policing</t>
  </si>
  <si>
    <t>Contact and confidence - revisiting the impact of public encounters with the police</t>
  </si>
  <si>
    <t>Crime victims satisfaction with police services An assessment in one urban community</t>
  </si>
  <si>
    <t>Crime-victim evaluation of police investigative performance</t>
  </si>
  <si>
    <t>Determining the Relation between Fire Engine Travel Times and Travel Distances in New York City</t>
  </si>
  <si>
    <t>Do urban sports facilities have unique social costs An analysis of event related congestion on police response time</t>
  </si>
  <si>
    <t>Estimating freeway incident duration using accelerated failure time modeling</t>
  </si>
  <si>
    <t>Estimating Magnitude and Duration of Incident Delays</t>
  </si>
  <si>
    <t>Evaluating a police-implemented AVM system - The St. Louis experience (phase I).</t>
  </si>
  <si>
    <t>Evaluating the Effectiveness of an Acoustic Gunshot Location System in St. Louis, MO</t>
  </si>
  <si>
    <t>Evaluation of a Police Automatic Vehicle Monitoring (AVM) System - A Study of the St. Louis Experience, 1976-1977</t>
  </si>
  <si>
    <t>EVALUATION OF COMMUNITY CRIME  PROBLEM RESOLUTION THROUGH POLICE DIRECTED PATROL FINAL REPORT</t>
  </si>
  <si>
    <t>Evaluation of police patrol operations</t>
  </si>
  <si>
    <t>Evaluation of the differential police response field test</t>
  </si>
  <si>
    <t>Evaluation of the role of police in the EMS system</t>
  </si>
  <si>
    <t>Evaluations of police performance in an african american sample</t>
  </si>
  <si>
    <t>SHSU - Examining the neighborhood effects on police performance to assault calls</t>
  </si>
  <si>
    <t>Expanding the Role of Patrol in Criminal sa Investigations - Houston’s Investigative First Responder Project</t>
  </si>
  <si>
    <t>Fast emergency preemption systems (FAST)</t>
  </si>
  <si>
    <t>Hispanic perception of police performance - An empirical assessment</t>
  </si>
  <si>
    <t>In defense of citizen evaluations as performance measures</t>
  </si>
  <si>
    <t>Linking Citizen Satisfaction Data to Performance Measures - A Preliminary Evaluation</t>
  </si>
  <si>
    <t>Linking Objective and Subjective Measures of Performance</t>
  </si>
  <si>
    <t>Managing Citizen Calls to the Police - An Assessment of Non-Emergency Call Systems</t>
  </si>
  <si>
    <t>MANAGING CITIZEN CALLS TO THE POLICE - THE IMPACT OF BALTIMORE’S 3-1-1 CALL SYSTEM</t>
  </si>
  <si>
    <t>Measuring the Response Patterns of New York City Police Patrol Cars</t>
  </si>
  <si>
    <t>Modelling police success in catching burglars in the act</t>
  </si>
  <si>
    <t>Models of satisfaction with police service</t>
  </si>
  <si>
    <t>ONE OR TWO-OFFICER CARS - A PERSPECTIVE FROM KANSAS CITY</t>
  </si>
  <si>
    <t>Patrol Allocation Methodology for Police Departments</t>
  </si>
  <si>
    <t>Perceptions of the Neighborhood and the Desire to Move Out</t>
  </si>
  <si>
    <t>Police and Computer Technology - The Case of the San Diego Computer-Aided Dispatch System</t>
  </si>
  <si>
    <t>Police notification and police response behaviors to physical assault victims - A focus on geographic context.</t>
  </si>
  <si>
    <t>Police Presence, Rapid Response Rates, and Crime Prevention</t>
  </si>
  <si>
    <t>SHSU - Police response time to in-progress burglary - A multilevel analysis</t>
  </si>
  <si>
    <t>Police response time to road crashes in south-east of Iran</t>
  </si>
  <si>
    <t>Police response time- Its determinants and effects</t>
  </si>
  <si>
    <t>Police Response to Crime</t>
  </si>
  <si>
    <t>Police Support for Community Problem-Solving and Broken Windows Policing</t>
  </si>
  <si>
    <t>Race, Expectations and Evaluations of Police Performance - An Empirical Assessment</t>
  </si>
  <si>
    <t>Residential burglary victimization - Reactions to the invasion of a primary territory</t>
  </si>
  <si>
    <t>Response speeds and response times of urban police patrol cars in Ottawa, Canada</t>
  </si>
  <si>
    <t>Response Time - Role in Assessing Police Performance</t>
  </si>
  <si>
    <t>Response Time Analysis - Volume III Part II crime analysis</t>
  </si>
  <si>
    <t>Satisfaction With the Initial Police Response and Development of Posttraumatic Stress Disorder Symptoms in Victims of Domestic Burglary</t>
  </si>
  <si>
    <t>Service time, dispatch time, and demand for police services - Helping more by serving less</t>
  </si>
  <si>
    <t>SHSU - Social disorganization and police performance to burglary calls - a tale of two cities</t>
  </si>
  <si>
    <t>Subjective and Objective Measures of Police Service Delivery</t>
  </si>
  <si>
    <t>Technological Solution using low cost devices to prevent feminicide scenes</t>
  </si>
  <si>
    <t>The distribution of urban police services</t>
  </si>
  <si>
    <t>The effect of a violent televised arrest on public perceptions of the police</t>
  </si>
  <si>
    <t>The Effect of Police Response Time on Crime Clearance Rates</t>
  </si>
  <si>
    <t>The Effects of Crime Incident Characteristics and Neighborhood Structure on Police Response Time</t>
  </si>
  <si>
    <t>The effects of patrol workloads and response strength on arrests at burglary emergencies</t>
  </si>
  <si>
    <t>The Impact of Police Strength and Arrest Productivity on Fear of Crime and Subjective Assessments</t>
  </si>
  <si>
    <t>The impact of single and two-officer patrols on catching burglars in the act</t>
  </si>
  <si>
    <t>The importance of expectation fulfilment on domestic violence victims' satisfaction with the police in the UK</t>
  </si>
  <si>
    <t>The Importance of Police Performance as a Determinant of Satisfaction with Police</t>
  </si>
  <si>
    <t>The Influence of Police Actions on Victim Satisfaction in Burglary Investigations</t>
  </si>
  <si>
    <t>THE SOONER THE BETTER - some effects of police response time</t>
  </si>
  <si>
    <t>Traffic congestion, transportation policies, and the performance of first responders</t>
  </si>
  <si>
    <t>Use of ShotSpotter detection technology decreases prehospital time for patients sustaining gunshot wounds</t>
  </si>
  <si>
    <t>Use of the Vocera Communications Badge Improves Public Safety Response Times</t>
  </si>
  <si>
    <t>Using Gunshot Detection Systems in Police Departments</t>
  </si>
  <si>
    <t>Victim assessment of the police response to burglary The relative effects of incident, police action, outcome and demographic variables on citizen satisfaction</t>
  </si>
  <si>
    <t>Victim's Perceptions of Initial Police Responses to Robbery and Aggravated Assault Does Race Matter</t>
  </si>
  <si>
    <t>Victims of crime in the criminal justice system in Barbados</t>
  </si>
  <si>
    <t>Victims' evaluation of police performance</t>
  </si>
  <si>
    <t>SHSU - What conditions affect police response time - Examining situational and neighborhood factors</t>
  </si>
  <si>
    <t>Why Do the Finns Trust the Police</t>
  </si>
  <si>
    <t>Response Time Analysis - Volume II - Analysis</t>
  </si>
  <si>
    <t>Response Time Analysis - Volume IV - Noncrime Call Analysis</t>
  </si>
  <si>
    <t>VICTIM'S SATISFACTION WITH POLICE - THE RESPONSE FACTOR POLICE SERVICES STUDY TECHNICAL REPORT</t>
  </si>
  <si>
    <t>A study of communications crimes and arrests in a metropolitan police department</t>
  </si>
  <si>
    <t>MEASURING AND IMPROVING THE PRODUCTIVITY OF POLICE PATROL</t>
  </si>
  <si>
    <t>Police Response Time to Domestic Violence Calls and Its Effects</t>
  </si>
  <si>
    <t>Citizen satisfaction with police encounters</t>
  </si>
  <si>
    <t>Type of response time data</t>
  </si>
  <si>
    <t>Random sampling?</t>
  </si>
  <si>
    <t>No</t>
  </si>
  <si>
    <t>Citizen satisfaction with response time</t>
  </si>
  <si>
    <t>statistical test</t>
  </si>
  <si>
    <t>2001-2005</t>
  </si>
  <si>
    <t>USA wide</t>
  </si>
  <si>
    <t>actual response times (e.g. CAD)</t>
  </si>
  <si>
    <t>St Louis (USA)</t>
  </si>
  <si>
    <t>quasi-experimental</t>
  </si>
  <si>
    <t>2008-2013;2013-2018</t>
  </si>
  <si>
    <t>Mann-Whitney U test</t>
  </si>
  <si>
    <t>Brockton (USA)</t>
  </si>
  <si>
    <t>2008-2010</t>
  </si>
  <si>
    <t>independent sample t-tests</t>
  </si>
  <si>
    <t>Include</t>
  </si>
  <si>
    <t>Reason</t>
  </si>
  <si>
    <t>EMS data</t>
  </si>
  <si>
    <t>No relevant correlational data</t>
  </si>
  <si>
    <t>2013-2015</t>
  </si>
  <si>
    <t>Dallas (USA)</t>
  </si>
  <si>
    <t>multi-level analysis</t>
  </si>
  <si>
    <t>simulation data</t>
  </si>
  <si>
    <t>Scale (REF)</t>
  </si>
  <si>
    <t>Altamonte Springs (USA)</t>
  </si>
  <si>
    <t>1999-2003</t>
  </si>
  <si>
    <t>The intent of this integration was to  improve response time to calls for service for field units. With this system in place, the  dispatchers can identify the location of all field units superimposed on a street map. Supplied  with real time vehicle locations, it was hypothesized that supervisors and dispatchers would be  better able to direct the closest field unit to the call thus reducing the amount of time the caller  has to wait for a field unit.</t>
  </si>
  <si>
    <t>observational</t>
  </si>
  <si>
    <t>reserve density</t>
  </si>
  <si>
    <t>highway</t>
  </si>
  <si>
    <t>surface type</t>
  </si>
  <si>
    <t>dry surface</t>
  </si>
  <si>
    <t>daylight</t>
  </si>
  <si>
    <t>dark</t>
  </si>
  <si>
    <t>rain</t>
  </si>
  <si>
    <t>snow</t>
  </si>
  <si>
    <t>clear</t>
  </si>
  <si>
    <t>weekend</t>
  </si>
  <si>
    <t>Number of mobilized reservists divided by population (in 1,000 s), scales by 1000</t>
  </si>
  <si>
    <t>Accident occurred during daylight hours</t>
  </si>
  <si>
    <t>Accident occurred during night hours</t>
  </si>
  <si>
    <t>-</t>
  </si>
  <si>
    <t>lane 3-4</t>
  </si>
  <si>
    <t>lane 5-6</t>
  </si>
  <si>
    <t>speed 25-40</t>
  </si>
  <si>
    <t>speed 45-60</t>
  </si>
  <si>
    <t>speed 60PLUS</t>
  </si>
  <si>
    <t>lane 7 and greater</t>
  </si>
  <si>
    <t>OLS city fixed effects</t>
  </si>
  <si>
    <t>regression</t>
  </si>
  <si>
    <t>**</t>
  </si>
  <si>
    <t>*</t>
  </si>
  <si>
    <t>scale</t>
  </si>
  <si>
    <t>dichotomous</t>
  </si>
  <si>
    <t>ordinal</t>
  </si>
  <si>
    <t>Source</t>
  </si>
  <si>
    <t>Table 4</t>
  </si>
  <si>
    <t>Table 5</t>
  </si>
  <si>
    <t>nominal</t>
  </si>
  <si>
    <t>Mann-Whitney U-test</t>
  </si>
  <si>
    <t>***</t>
  </si>
  <si>
    <t>Table 3</t>
  </si>
  <si>
    <t>t-test</t>
  </si>
  <si>
    <t>violent crime</t>
  </si>
  <si>
    <t>property crime</t>
  </si>
  <si>
    <t xml:space="preserve">other crime types </t>
  </si>
  <si>
    <t>Hierachical Lineair Model</t>
  </si>
  <si>
    <t>Call priority 1</t>
  </si>
  <si>
    <t>Call priority 2</t>
  </si>
  <si>
    <t>Call priority 3</t>
  </si>
  <si>
    <t>Night shift (23:00 - 06:59)</t>
  </si>
  <si>
    <t>Mid-day shift (15:00 - 22:59)</t>
  </si>
  <si>
    <t>Workload</t>
  </si>
  <si>
    <t>Mobility</t>
  </si>
  <si>
    <t>Poverty</t>
  </si>
  <si>
    <t>RDI</t>
  </si>
  <si>
    <t>% Latino</t>
  </si>
  <si>
    <t>The number of  police officers in a department was divided by the total number of citizens in the city they serve. This  number was then multiplied by 1,000 to get an effective rate of officers per 1,000 citizens.</t>
  </si>
  <si>
    <t>The RDI calculates the probability that two  randomly drawn individuals will differ in ethnicity and is based on equation (1) – (Ppi2)  where pi is the proportion an ethnic group that has been squared and summed across all  ethnic groups.</t>
  </si>
  <si>
    <t xml:space="preserve">Similar to the size variable, the workload variable is represented as a rate,  specifically the rate of 911 calls per officer. </t>
  </si>
  <si>
    <t xml:space="preserve">The percentage of  people living in the same house for five years. </t>
  </si>
  <si>
    <t>Poverty is measured as the percentage of  citizens within a city that are below the poverty line.</t>
  </si>
  <si>
    <t>Percentage of blacks in each city</t>
  </si>
  <si>
    <t>Percentage of latinos in each city</t>
  </si>
  <si>
    <t>Table 4 - model city FE</t>
  </si>
  <si>
    <t>Table 1 - model 4</t>
  </si>
  <si>
    <t>Table 1 - model 3</t>
  </si>
  <si>
    <t>Table 1 - model 2</t>
  </si>
  <si>
    <t>Beta</t>
  </si>
  <si>
    <t>Small</t>
  </si>
  <si>
    <t xml:space="preserve">Medium </t>
  </si>
  <si>
    <t>Large</t>
  </si>
  <si>
    <t>Pearson's R</t>
  </si>
  <si>
    <t>Speed limit is X miles per hour at the accident (reference category: speed 5-20)</t>
  </si>
  <si>
    <t>workload</t>
  </si>
  <si>
    <t>weather type</t>
  </si>
  <si>
    <t>day of the week</t>
  </si>
  <si>
    <t>geography</t>
  </si>
  <si>
    <t>travel speed</t>
  </si>
  <si>
    <t>technology</t>
  </si>
  <si>
    <t>crime type</t>
  </si>
  <si>
    <t>call priority</t>
  </si>
  <si>
    <t>shift</t>
  </si>
  <si>
    <t>department size</t>
  </si>
  <si>
    <t>Department size</t>
  </si>
  <si>
    <t>community characteristics</t>
  </si>
  <si>
    <t>regression without proper control variables</t>
  </si>
  <si>
    <t>bivariate correlation</t>
  </si>
  <si>
    <t>AVL implementation</t>
  </si>
  <si>
    <t>Salt Lake City (USA)</t>
  </si>
  <si>
    <t>1998-2016</t>
  </si>
  <si>
    <t>Reasoning scale</t>
  </si>
  <si>
    <t>Moderators</t>
  </si>
  <si>
    <t xml:space="preserve"> In the  US, Canada, and the UK, police respond to burglar alarm activa-  tions. In the US, these responses comprise 10–20 percent of calls  to police, and each call involves 911-dispatcher time of approxi-  mately 11 min. Physical police response is usually by two offcers  for 20 min, and in total encompass an estimated 10–20 percent  of urban patrol offcer time. In SLC, the rate of police responses to false activations was 99  percent in 14 of the years between 1998 and 2013, and 98 per-  cent in the remaining two years. There may have been other factors that reduced police response  time like more buses or public transportation to reduce traffc con-  gestion, restricted bus lanes, or a shift from police cars to motor  bikes. Indeed, Interstate 15 was expanded over this period to 10  lanes including two express lanes, and Interstate 80 and Interstate  215 were reconstructed which may have eased traffc on local SLC  roads. However, the SLC police budget increased only 2.2 percent  between 2000 and 2001, and we know of no other factors that  played a role in reducing response time during that period. It is also  noteworthy that over this period, patrol offcers declined from 239  in 2000 to 198 in 2001, and by 2016 reached 164 (SLC Annual Bud-  gets, Staffng Documents, Police, Operations Bureau, 2000–2016).
Moreover, some patrol offcers were shifted to bike patrol, which  does not respond to burglar alarms. Hence, the decline in patrol off-  cers and the shifting within the patrol division, if anything, should  have increased the time of response while a decline in response  time is evident. </t>
  </si>
  <si>
    <t>measurement bias</t>
  </si>
  <si>
    <t>confounding bias</t>
  </si>
  <si>
    <t>selection bias</t>
  </si>
  <si>
    <t>Sample/Population</t>
  </si>
  <si>
    <t>Population</t>
  </si>
  <si>
    <t>Jacksonville, Peoria, Rochester, San Diego (USA)</t>
  </si>
  <si>
    <t>1979-1980</t>
  </si>
  <si>
    <t>Sample</t>
  </si>
  <si>
    <t>Dependent variable</t>
  </si>
  <si>
    <t>response time dataset</t>
  </si>
  <si>
    <t>Sample size response time dataset</t>
  </si>
  <si>
    <t>Fatality Analysis Reporting System (FARCs)</t>
  </si>
  <si>
    <t>CAD data</t>
  </si>
  <si>
    <t>CAD data (CRIMES)</t>
  </si>
  <si>
    <t>response time;dis/trav</t>
  </si>
  <si>
    <t>response time;rep/dis/trav</t>
  </si>
  <si>
    <t>response time presented as</t>
  </si>
  <si>
    <t>total</t>
  </si>
  <si>
    <t>components</t>
  </si>
  <si>
    <t>%reporting</t>
  </si>
  <si>
    <t>%dispatch</t>
  </si>
  <si>
    <t>%travel</t>
  </si>
  <si>
    <t>%total</t>
  </si>
  <si>
    <t>Table 2</t>
  </si>
  <si>
    <t>Table 1</t>
  </si>
  <si>
    <t>reporting time (min)</t>
  </si>
  <si>
    <t>dispatch time (min)</t>
  </si>
  <si>
    <t>travel time (min)</t>
  </si>
  <si>
    <t>burglary (false alarms)</t>
  </si>
  <si>
    <t>?</t>
  </si>
  <si>
    <t>reporting time</t>
  </si>
  <si>
    <t>dispatch &amp; travel time</t>
  </si>
  <si>
    <t>discovery/involvement crimes</t>
  </si>
  <si>
    <t xml:space="preserve"> This pattern identifed in Fig. 1 suggests that the reduction in false alarm  responses may have allowed police to more effciently respond to both high priority 1 and lower priority 2 calls. In addition, the average total time of response to priority 1 calls, including the time  each call comes into a 911 dispatch center to police arrival at the  site declined from 20:12 in 2000 to 12:54 min in 2008 (SLCPD,  1998–2015). Faster dispatch could be attributed to reduced pres-  sure on the 911 system of 8500 fewer false burglar alarm calls.
Hence, SLCPD data suggest that VR saved on both the dispatcher  and police response time by 8 min for priority 1 calls and by close  to 7 min for priority 2 calls from 2000 to 2008. This impact on dis-  patch time suggests that VR could increase the effciency of the  entire emergency response system.</t>
  </si>
  <si>
    <t>Evaluation/intervention research</t>
  </si>
  <si>
    <t>Fig 1 - Priority 1</t>
  </si>
  <si>
    <t>Components of response time in data</t>
  </si>
  <si>
    <t>difference in discovery crimes (burglary, larceny, motor theft) and involvement crimes (robbery, aggrevated assault, burglary, larceny, motervehicle theft, rape)</t>
  </si>
  <si>
    <t>Appendix Table D-3a</t>
  </si>
  <si>
    <t>N</t>
  </si>
  <si>
    <t>reporting</t>
  </si>
  <si>
    <t>dispatch</t>
  </si>
  <si>
    <t>travel</t>
  </si>
  <si>
    <t>Kansas City</t>
  </si>
  <si>
    <t>Jacksonville</t>
  </si>
  <si>
    <t>Peoria</t>
  </si>
  <si>
    <t>Rochester</t>
  </si>
  <si>
    <t>San Diego</t>
  </si>
  <si>
    <t>median</t>
  </si>
  <si>
    <t>Median Total</t>
  </si>
  <si>
    <t>Median per Component</t>
  </si>
  <si>
    <t>median total response time</t>
  </si>
  <si>
    <t>DISCOVERY CRIMES</t>
  </si>
  <si>
    <t>INVOLVEMENT CRIMES</t>
  </si>
  <si>
    <t>Crime(s)/ Crime types specific</t>
  </si>
  <si>
    <t>fatal accidents</t>
  </si>
  <si>
    <t>gunshots</t>
  </si>
  <si>
    <t>violent/property/disorder/(all) other</t>
  </si>
  <si>
    <t>ALL</t>
  </si>
  <si>
    <t>difference in reporting times amongst the four forum cities and Kansas city</t>
  </si>
  <si>
    <t>Appendix Table D-4</t>
  </si>
  <si>
    <t>Kruskal-Wallis</t>
  </si>
  <si>
    <t>Location - discovery crime</t>
  </si>
  <si>
    <t>Location - involvement property</t>
  </si>
  <si>
    <t>Location - involvement personal</t>
  </si>
  <si>
    <t>Location - Involvement rape</t>
  </si>
  <si>
    <t>Crime type - location Jacksonville</t>
  </si>
  <si>
    <t>Crime type - location Peoria</t>
  </si>
  <si>
    <t>Crime type - location Rochester</t>
  </si>
  <si>
    <t>Crime type - location San Diego</t>
  </si>
  <si>
    <t>χ2</t>
  </si>
  <si>
    <t xml:space="preserve">The sites did not cluster so consistently. For involvement  property crimes, reporting times were so close in two groups of cities that  they could not be effectively separated: The reporting time for Jackson-  ville, Peoria, and San Diego averaged about one minute shorter than that  for Kansas City and Rochester. Robberies and assaults were reported about  1-1/2 minutes faster in Jacksonville, San Diego, and Kansas City than in  Peoria and Rochester. There were no reporting time differences across  sites for either discovery crimes or rape. the average aggravated assault or robbery.wa~ repor~ed  between three and SlX minutes after the vlctlm or wltness  was free from involvement in the crime;  • the average involvement bur lary, larcen , or auto theft  was not reported untl our to seven mlnut~s a ter ~  victim or witness was free to call the pollce;  • the average discovery crime was reported within 10  to 15 minutes of discovery;  • the average rape was reported 10 to 15 minutes after  the victim or witness was able to report it.
These results lead us to draw two important conclusions. First, the time  taken by people to report crimes depends more on the type of crime than on  the city in which they live. </t>
  </si>
  <si>
    <t>Effect study</t>
  </si>
  <si>
    <t>effect study + citizen satisfaction with RT</t>
  </si>
  <si>
    <t>Florida (USA)</t>
  </si>
  <si>
    <t>2003-2018</t>
  </si>
  <si>
    <t>no mentioned to be random</t>
  </si>
  <si>
    <t>Wrong-way Driving (WWD)</t>
  </si>
  <si>
    <t>Ordinal Logit regression</t>
  </si>
  <si>
    <t>Rest areas</t>
  </si>
  <si>
    <t>Local roads</t>
  </si>
  <si>
    <t xml:space="preserve">Limited access facilities </t>
  </si>
  <si>
    <t>Rural roads</t>
  </si>
  <si>
    <t>State roads</t>
  </si>
  <si>
    <t>Ordinal Logit Regression</t>
  </si>
  <si>
    <t>road facilities</t>
  </si>
  <si>
    <t>RTMC (wi 10m)</t>
  </si>
  <si>
    <t xml:space="preserve"> As FHP is co-located  with RTMCs in some cases, this suggests that this co-  location improves coordination between LE and trans-  portation agencies. However, this result could also be  thanks to RTMCs being in urbanized areas where LE  staffing is greater.</t>
  </si>
  <si>
    <t xml:space="preserve"> Locations near highway rest areas and  state welcome centers are expected to have shorter  response times than other locations, possibly because  LEOs frequent these locations for safety and security  reasons.</t>
  </si>
  <si>
    <t xml:space="preserve">Response times to WWD dispatch calls on lim-  ited access facilities is expected to be longer than non-  limited access facilities; this could be because the  interchange spacing on limited access facilities makes it  difficult for LEOs to intercept a wrong-way vehicle and  high travel speeds make it harder to accurately deter-  mine a wrong-way vehicle’s location. </t>
  </si>
  <si>
    <t>Finally,  response times to WWD dispatch calls on local roads  and state roads are expected to be shorter than on  other types of roads.</t>
  </si>
  <si>
    <t>Toll roads</t>
  </si>
  <si>
    <t xml:space="preserve"> In addition,  response times to WWD dispatch events is expected to  be longer on rural roadways than on urban roadways. This is probably because of greater LEO staffing in  urban areas and the difficulty in precisely identifying a  wrong-way vehicle’s location in rural areas.</t>
  </si>
  <si>
    <t xml:space="preserve">However, this model also shows that toll roads are  expected to have shorter response times than other lim-  ited access facilities. Possible reasons for this include a  greater presence of LEOs and more ITS WWD counter-  measures (LEDs and RFBs) on toll roads compared with  non-toll limited access facilities throughout Florida. However, as only a few toll road exit ramps are equipped  with these countermeasures compared with all limited  access facility exit ramps in Florida, the model did not  identify the presence of these countermeasures as a statis-  tically significant effect. </t>
  </si>
  <si>
    <t>2004-2006</t>
  </si>
  <si>
    <t>emergency/non-emergency</t>
  </si>
  <si>
    <t>patrol time - emergency response</t>
  </si>
  <si>
    <t xml:space="preserve">number of minutes spend patrolling </t>
  </si>
  <si>
    <t>patrol time - non emergency response</t>
  </si>
  <si>
    <t>Table 4-7</t>
  </si>
  <si>
    <t>Table 4-5</t>
  </si>
  <si>
    <t>The data indicates that as more uniformed officers are assigned, patrol time  increased,and the response to non-emergency calls decreased dramatically allowing for faster response to calls for service. Therefore, the hypothesis was not rejected. Forty one minutes and 21 seconds (41:21) of response to non emergency calls for service was  reported in area one in 2004. Sixteen minutes and 54 seconds (16:54) was reported for  non-emergency calls in the City of Doral in 2006. As more uniformed officers were  assigned to the City of Doral, patrol time increased,the level of response to non  emergency calls for service decreased dramatically by over 60 percent, a very statistically  significant finding.</t>
  </si>
  <si>
    <t>no empirical data on response times</t>
  </si>
  <si>
    <t>very usable but based on fire truck data..</t>
  </si>
  <si>
    <t>effect study</t>
  </si>
  <si>
    <t>1974-1975</t>
  </si>
  <si>
    <t>no correlational data</t>
  </si>
  <si>
    <t>Toledo, Garden Grove, Greensboro (USA)</t>
  </si>
  <si>
    <t>experimental</t>
  </si>
  <si>
    <t>not sure, no correlations given.</t>
  </si>
  <si>
    <t>table 9.3</t>
  </si>
  <si>
    <t>no quant data, summary of report 42</t>
  </si>
  <si>
    <t>effect study + citizen estimation of RT</t>
  </si>
  <si>
    <t>citizen estimation of RT</t>
  </si>
  <si>
    <t>police officer satifaction with RT</t>
  </si>
  <si>
    <t>table F-39 + maybe others</t>
  </si>
  <si>
    <t>effect study + of wel stijn?</t>
  </si>
  <si>
    <t>page 244</t>
  </si>
  <si>
    <t>page 383</t>
  </si>
  <si>
    <t>table 7.2 and 7.3</t>
  </si>
  <si>
    <t>these satisfaction studies never look at the potential reverse effect - people who trust police call them sooner</t>
  </si>
  <si>
    <t>use of fire department data</t>
  </si>
  <si>
    <t>Table 6</t>
  </si>
  <si>
    <t>master thesis?</t>
  </si>
  <si>
    <t>emergency response only</t>
  </si>
  <si>
    <t>start year</t>
  </si>
  <si>
    <t>End year</t>
  </si>
  <si>
    <t>Location(s)</t>
  </si>
  <si>
    <t>Evaluation/intervention</t>
  </si>
  <si>
    <t>in-progress assault calls</t>
  </si>
  <si>
    <t>in-progress burglary</t>
  </si>
  <si>
    <t>crime related CFS</t>
  </si>
  <si>
    <t>table 5</t>
  </si>
  <si>
    <t>victims with gunshot wounds</t>
  </si>
  <si>
    <t>CAD data + reporting time estimate</t>
  </si>
  <si>
    <t>5 sample week (not specified if random)</t>
  </si>
  <si>
    <t>UK</t>
  </si>
  <si>
    <t>page 244 + Impact of workloads on travel distances and quickness of  patrols attending din progressT burglaries 249</t>
  </si>
  <si>
    <t>Lima (Peru)</t>
  </si>
  <si>
    <t xml:space="preserve">response times are not police response </t>
  </si>
  <si>
    <t>contigency table</t>
  </si>
  <si>
    <t>Idaho (USA)</t>
  </si>
  <si>
    <t xml:space="preserve">domestic violence </t>
  </si>
  <si>
    <t xml:space="preserve">bivariate correlation </t>
  </si>
  <si>
    <t xml:space="preserve">Los Angeles </t>
  </si>
  <si>
    <t>table B5</t>
  </si>
  <si>
    <t>incident level</t>
  </si>
  <si>
    <t>monthly level</t>
  </si>
  <si>
    <t>event Golden 1 Center</t>
  </si>
  <si>
    <t>rush hour Golden 1 Center</t>
  </si>
  <si>
    <t>number of officers on beat duty Golden 1 Center</t>
  </si>
  <si>
    <t>event Arco Arena</t>
  </si>
  <si>
    <t>rush hour Arco Arena</t>
  </si>
  <si>
    <t>number of officers on beat duty Arco Arena</t>
  </si>
  <si>
    <t>traffic</t>
  </si>
  <si>
    <t>event</t>
  </si>
  <si>
    <t>no. of officers</t>
  </si>
  <si>
    <t>Acoustic Gunshot Location Systems (AGLSs) triangulate the location of acoustic waves  produced by gunfre and send automated signals to law enforcement offcials, reducing the response time of police.</t>
  </si>
  <si>
    <t>only table 29 has statistical test data</t>
  </si>
  <si>
    <t>First Aid form (retrospectively filled in)</t>
  </si>
  <si>
    <t>injured person calls</t>
  </si>
  <si>
    <t>type of injury call</t>
  </si>
  <si>
    <t>Table 29</t>
  </si>
  <si>
    <t>Exhibit 3-13?</t>
  </si>
  <si>
    <t xml:space="preserve">ased  upon the police officer perception that there is likely to be an EMS  unit already on the scene in a medically related case, this difference  in response times was expected. Police are, therefore, not likely to  respond as quickly to medically related emergency situations since the  EMS unit is likely to be there already. </t>
  </si>
  <si>
    <t>AVM implementation</t>
  </si>
  <si>
    <t>exhibit 3-13 (TOTAL - district 3)</t>
  </si>
  <si>
    <t>concentrated disadvantage</t>
  </si>
  <si>
    <t>immigration concentration</t>
  </si>
  <si>
    <t>residential stability</t>
  </si>
  <si>
    <t>weekends</t>
  </si>
  <si>
    <t>911 calls</t>
  </si>
  <si>
    <t>night time</t>
  </si>
  <si>
    <t>weapon involved</t>
  </si>
  <si>
    <t>amount of CFS per 1000 citizens</t>
  </si>
  <si>
    <t>factor score from census per neighborhood (0 - 1)</t>
  </si>
  <si>
    <t>source of call</t>
  </si>
  <si>
    <t>time of day</t>
  </si>
  <si>
    <t>response time before and after implementation of 311 non-emergency police number</t>
  </si>
  <si>
    <t>Table 9.4</t>
  </si>
  <si>
    <t>+?</t>
  </si>
  <si>
    <t>New York (USA</t>
  </si>
  <si>
    <t>travel time</t>
  </si>
  <si>
    <t>all part I crime</t>
  </si>
  <si>
    <t>dispatch strategy</t>
  </si>
  <si>
    <t>Two one-officer cars</t>
  </si>
  <si>
    <t>Officer in car at  time of dispatch</t>
  </si>
  <si>
    <t>Car in beat of  incident</t>
  </si>
  <si>
    <t>Emergency equipment  used</t>
  </si>
  <si>
    <t>Call is busted</t>
  </si>
  <si>
    <t>Assault</t>
  </si>
  <si>
    <t>Involvement burglary</t>
  </si>
  <si>
    <t>Discovery burglary</t>
  </si>
  <si>
    <t>Discovery larceny</t>
  </si>
  <si>
    <t>Involvement auto theft</t>
  </si>
  <si>
    <t>Discovery auto theft</t>
  </si>
  <si>
    <t>Involvement larceny</t>
  </si>
  <si>
    <t xml:space="preserve">Rape  </t>
  </si>
  <si>
    <t>Lighting conditions</t>
  </si>
  <si>
    <t xml:space="preserve">Vital status </t>
  </si>
  <si>
    <t>influence of lighting conditions on response times (crash occurrence - police arrival)</t>
  </si>
  <si>
    <t>influence of vital status on response times (crash occurrence - police arrival)</t>
  </si>
  <si>
    <t>Log Rank test</t>
  </si>
  <si>
    <t>victim characteristics</t>
  </si>
  <si>
    <t>Road type</t>
  </si>
  <si>
    <t>Influence of road type on response time (crash occurrence - police arrival)</t>
  </si>
  <si>
    <t>text</t>
  </si>
  <si>
    <t>In fatal crashes, police was informed 5 minutes later on  average compared to the less severe crashes. It seems car  occupants were not able to call for help in more severe  crashes and had to wait for the vehicles passing by to  come to their rescue.</t>
  </si>
  <si>
    <t>non random sample</t>
  </si>
  <si>
    <t>experimental area: effect of time taken to starting to call on response times</t>
  </si>
  <si>
    <t>experimental area: effect of driving speed on response times</t>
  </si>
  <si>
    <t>Table 9</t>
  </si>
  <si>
    <t>Table 10</t>
  </si>
  <si>
    <t>Table 13</t>
  </si>
  <si>
    <t xml:space="preserve">little variation in driving speed causes the small correlation. However, driving speed obviously does effect response times. Also no accurate data. </t>
  </si>
  <si>
    <t>what data can we extract?</t>
  </si>
  <si>
    <t xml:space="preserve"> disproportionate stratified sampling</t>
  </si>
  <si>
    <t>Multiple Classification Analysis</t>
  </si>
  <si>
    <t>Murder-manslaughter</t>
  </si>
  <si>
    <t>Aggrevated assault</t>
  </si>
  <si>
    <t>Robbery</t>
  </si>
  <si>
    <t>Auto theft</t>
  </si>
  <si>
    <t>Burglary</t>
  </si>
  <si>
    <t>Theft</t>
  </si>
  <si>
    <t>Drunk driving</t>
  </si>
  <si>
    <t>Narcotics</t>
  </si>
  <si>
    <t>Weapons</t>
  </si>
  <si>
    <t>Drunk-disorderly</t>
  </si>
  <si>
    <t>Liquor laws</t>
  </si>
  <si>
    <t>Arson</t>
  </si>
  <si>
    <t>All other offenses</t>
  </si>
  <si>
    <t>Fraud</t>
  </si>
  <si>
    <t>Disorderly conduct</t>
  </si>
  <si>
    <t>Forgery</t>
  </si>
  <si>
    <t>Sex offenses</t>
  </si>
  <si>
    <t>Vandalism</t>
  </si>
  <si>
    <t>Family offenses</t>
  </si>
  <si>
    <t>False Alarm fires</t>
  </si>
  <si>
    <t>Alarms</t>
  </si>
  <si>
    <t>Family trouble</t>
  </si>
  <si>
    <t>unattended death</t>
  </si>
  <si>
    <t>curfew</t>
  </si>
  <si>
    <t>aiding other police department</t>
  </si>
  <si>
    <t>miscellaneous</t>
  </si>
  <si>
    <t>suspicion</t>
  </si>
  <si>
    <t>vehicle accident</t>
  </si>
  <si>
    <t>Run aways</t>
  </si>
  <si>
    <t>mental cases</t>
  </si>
  <si>
    <t>suicide</t>
  </si>
  <si>
    <t>animal complaint</t>
  </si>
  <si>
    <t>assisting motorist</t>
  </si>
  <si>
    <t>missing person</t>
  </si>
  <si>
    <t>lost-missing</t>
  </si>
  <si>
    <t>parking</t>
  </si>
  <si>
    <t>motor vehicle</t>
  </si>
  <si>
    <t>found</t>
  </si>
  <si>
    <t>Census tract 1</t>
  </si>
  <si>
    <t>Census tract 2</t>
  </si>
  <si>
    <t>Census tract 3</t>
  </si>
  <si>
    <t>Census tract 4</t>
  </si>
  <si>
    <t>Census tract 5</t>
  </si>
  <si>
    <t>Census tract 6</t>
  </si>
  <si>
    <t>Census tract 7</t>
  </si>
  <si>
    <t>Census tract 8</t>
  </si>
  <si>
    <t>Census tract 9</t>
  </si>
  <si>
    <t>Census tract 10</t>
  </si>
  <si>
    <t>Census tract 11</t>
  </si>
  <si>
    <t>Census tract 12</t>
  </si>
  <si>
    <t>Census tract 13</t>
  </si>
  <si>
    <t>Midnight  - 12:59 AM</t>
  </si>
  <si>
    <t>1:00  - 1:59 AM</t>
  </si>
  <si>
    <t>2:00  - 2:59 AM</t>
  </si>
  <si>
    <t>3:00  - 3:59 AM</t>
  </si>
  <si>
    <t>4:00  - 4:59 AM</t>
  </si>
  <si>
    <t>5:00  - 5:59 AM</t>
  </si>
  <si>
    <t>6:00  - 6:59 AM</t>
  </si>
  <si>
    <t>7:00  - 7:59 AM</t>
  </si>
  <si>
    <t>8:00  - 8:59 AM</t>
  </si>
  <si>
    <t>9:00  - 9:59 AM</t>
  </si>
  <si>
    <t>10:00  - 10:59 AM</t>
  </si>
  <si>
    <t>11:00  - 11:59 AM</t>
  </si>
  <si>
    <t>12:00  - 12:59 PM</t>
  </si>
  <si>
    <t>1:00  - 1:59 PM</t>
  </si>
  <si>
    <t>2:00  - 2:59 PM</t>
  </si>
  <si>
    <t>3:00  - 3:59 PM</t>
  </si>
  <si>
    <t>4:00  - 4:59 PM</t>
  </si>
  <si>
    <t>5:00  - 5:59 PM</t>
  </si>
  <si>
    <t>6:00  - 6:59 PM</t>
  </si>
  <si>
    <t>7:00  - 7:59 PM</t>
  </si>
  <si>
    <t>8:00  - 8:59 PM</t>
  </si>
  <si>
    <t>9:00  - 9:59 PM</t>
  </si>
  <si>
    <t>10:00  - 10:59 PM</t>
  </si>
  <si>
    <t>11:00  - 11:59 PM</t>
  </si>
  <si>
    <t>The analysis of the deviation of the rnean response time for each  class from the overall mean suggests the presence of implicit prior-  ities for responding to calls for service. The calls with rapid re-  sponse times tend to be associated with incidents that are either  in progress or have just occurred, and that are likely to pose an  immediate threat to life or property. Slower average response times  are found for incidents that often have a delay in reporting, and  incidents posing no immediate threat to life or property. For Part 1  offenses such as murder and aggravated assault there is an extreme-  ly rapid response. In contrast, Part 1 property crimes such as  burglary and theft have response times that are 2.00 and 3.88 min-  utes longer than the overall mean, respectively. Police may respond  more slowly to these calls because burglaries and thefts are often reported long after they were committed. Similar pattens are ob-  served for both the Part 2 and "Other" classes. For example, drunk  driving and false fire alarms, which pose an immediate threat to  life or property, are responded to in -5.38 and -5.02 minutes less  than the overall mean. The same patterns hold for the adjusted  deviations, which indicate that there is little impact of location  or time upon the relation between class of service and response  time. To the extent that these differences reflect conscious deci-  sions about the relative importance of various calls for service,  the patterns are the result of efforts to improve the overall perform-  ance of police service.</t>
  </si>
  <si>
    <t>All other accidents</t>
  </si>
  <si>
    <t>Census tract 14</t>
  </si>
  <si>
    <t>Census tract 15</t>
  </si>
  <si>
    <t>Census tract 16</t>
  </si>
  <si>
    <t>Table B - 10</t>
  </si>
  <si>
    <t>Weapon Possession</t>
  </si>
  <si>
    <t>Disturbing the Peace</t>
  </si>
  <si>
    <t>Disorderly Conduct</t>
  </si>
  <si>
    <t>Discovery Vandalism</t>
  </si>
  <si>
    <t>Drunkenness</t>
  </si>
  <si>
    <t>Table B - 11</t>
  </si>
  <si>
    <t>Table B - 12</t>
  </si>
  <si>
    <t>Own -Rent - Board</t>
  </si>
  <si>
    <t xml:space="preserve">Income </t>
  </si>
  <si>
    <t xml:space="preserve">Sex </t>
  </si>
  <si>
    <t>Table F - 39</t>
  </si>
  <si>
    <t xml:space="preserve">Victim - Callers </t>
  </si>
  <si>
    <t xml:space="preserve">Involvement Vandalism </t>
  </si>
  <si>
    <t xml:space="preserve">Disturbing the Peace </t>
  </si>
  <si>
    <t xml:space="preserve">Disorderly Conduct </t>
  </si>
  <si>
    <t xml:space="preserve">Discovery Vandalism </t>
  </si>
  <si>
    <t>Table G -7</t>
  </si>
  <si>
    <t xml:space="preserve">Discovery Forgery, Fraud, and Embezzlement </t>
  </si>
  <si>
    <t xml:space="preserve">Busted Call </t>
  </si>
  <si>
    <t>Officer Could View  Crime on Routine Patrol</t>
  </si>
  <si>
    <t xml:space="preserve">Officer In or Out of  Assigned Beat </t>
  </si>
  <si>
    <t>In or Out of Car</t>
  </si>
  <si>
    <t xml:space="preserve">Incident is in Officer's  Assigned Beat </t>
  </si>
  <si>
    <t xml:space="preserve">Officer's Location is  in Beat of Incident </t>
  </si>
  <si>
    <t xml:space="preserve">Car Stationery or  Mobile </t>
  </si>
  <si>
    <t>One or Two -Man Car</t>
  </si>
  <si>
    <t xml:space="preserve">Table H -2 </t>
  </si>
  <si>
    <t>β</t>
  </si>
  <si>
    <t>B</t>
  </si>
  <si>
    <t>R</t>
  </si>
  <si>
    <t>p</t>
  </si>
  <si>
    <t>t</t>
  </si>
  <si>
    <t>z</t>
  </si>
  <si>
    <t>Involvement Forgery, Fraud, and Embezzlement</t>
  </si>
  <si>
    <t>Discovery Forgery, Fraud, and Embezzlement</t>
  </si>
  <si>
    <t>Witness - Callers</t>
  </si>
  <si>
    <t>Education</t>
  </si>
  <si>
    <t xml:space="preserve">Marital Status </t>
  </si>
  <si>
    <t>Not Being Informed / Being Misinformed</t>
  </si>
  <si>
    <t xml:space="preserve">Apathy Delay </t>
  </si>
  <si>
    <t xml:space="preserve">Talking Delay </t>
  </si>
  <si>
    <t xml:space="preserve">Telephoning Delay </t>
  </si>
  <si>
    <t>Involvement vandalism</t>
  </si>
  <si>
    <t>Table III</t>
  </si>
  <si>
    <t>% Mexican-American</t>
  </si>
  <si>
    <t xml:space="preserve">% Black </t>
  </si>
  <si>
    <t>Average Value</t>
  </si>
  <si>
    <t>Pop. Density</t>
  </si>
  <si>
    <t xml:space="preserve">Average Rent </t>
  </si>
  <si>
    <t>Mean Per Capita Income</t>
  </si>
  <si>
    <t>% Poverty</t>
  </si>
  <si>
    <t>Felony</t>
  </si>
  <si>
    <t>Disorder</t>
  </si>
  <si>
    <t xml:space="preserve">Misdemeanor </t>
  </si>
  <si>
    <t xml:space="preserve">violent </t>
  </si>
  <si>
    <t>In progress, just occurred</t>
  </si>
  <si>
    <t>apartment</t>
  </si>
  <si>
    <t xml:space="preserve">time of day </t>
  </si>
  <si>
    <t>season</t>
  </si>
  <si>
    <t>hot spot</t>
  </si>
  <si>
    <t>volume of call activity</t>
  </si>
  <si>
    <t>minority concentration</t>
  </si>
  <si>
    <t>structural disadvantage</t>
  </si>
  <si>
    <t>in progress</t>
  </si>
  <si>
    <t>crime characteristic</t>
  </si>
  <si>
    <t>Priority Index</t>
  </si>
  <si>
    <t>Table 2 (model I)</t>
  </si>
  <si>
    <t>Table 2 (model III)</t>
  </si>
  <si>
    <t>amount of patrols responding</t>
  </si>
  <si>
    <t>Response times  were associated with, and partly depended on how many  patrols responded, so that the response time of first patrols to  reach the scene were shorter when more units attended</t>
  </si>
  <si>
    <t>in text (pag 244)</t>
  </si>
  <si>
    <t>Rank correlation</t>
  </si>
  <si>
    <t>in text (pag 249)</t>
  </si>
  <si>
    <t>tau</t>
  </si>
  <si>
    <t>Basic command unit built-up area size</t>
  </si>
  <si>
    <t>familiarity with patrol area</t>
  </si>
  <si>
    <t>shift changeovers</t>
  </si>
  <si>
    <t>rush hour/traffic conditions</t>
  </si>
  <si>
    <t>advice on deployment at the scene</t>
  </si>
  <si>
    <t xml:space="preserve">Control center navigational directions </t>
  </si>
  <si>
    <t>Chi-squared test</t>
  </si>
  <si>
    <t>F</t>
  </si>
  <si>
    <t xml:space="preserve">Workloads influenced response distances through the  numbers of patrols available to respond. When there were  fewer existing incidents, more patrols were available to  respond, and, given the lack of prioritization between  burglary emergencies, subsequently attended each burglary  emergency. </t>
  </si>
  <si>
    <t>two-officer patrols</t>
  </si>
  <si>
    <t>Z-test</t>
  </si>
  <si>
    <t>dispatch time</t>
  </si>
  <si>
    <t>in text (pag 388)</t>
  </si>
  <si>
    <t>uncommitted patrols</t>
  </si>
  <si>
    <t>Z</t>
  </si>
  <si>
    <t>distance to a call</t>
  </si>
  <si>
    <t>AGDS</t>
  </si>
  <si>
    <t>in text (pag 1255)</t>
  </si>
  <si>
    <t>in text (pag 2)</t>
  </si>
  <si>
    <t>weapon</t>
  </si>
  <si>
    <t>nighttime</t>
  </si>
  <si>
    <t>rush hour</t>
  </si>
  <si>
    <t>residential mobility</t>
  </si>
  <si>
    <t>racial heterogeneity</t>
  </si>
  <si>
    <t>caller age</t>
  </si>
  <si>
    <t>caller male</t>
  </si>
  <si>
    <t>caller black</t>
  </si>
  <si>
    <t>caller hispanic</t>
  </si>
  <si>
    <t>age of caller</t>
  </si>
  <si>
    <t>d</t>
  </si>
  <si>
    <t>mean1</t>
  </si>
  <si>
    <t>mean2</t>
  </si>
  <si>
    <t>sd1</t>
  </si>
  <si>
    <t>sd2</t>
  </si>
  <si>
    <t>pre/post AGDS was implemented</t>
  </si>
  <si>
    <t xml:space="preserve"> In sum, the overall impact of AVL on response time for  all calls for service is flat and shows AVL as having no overall impact on response time to all  calls for service and ASPD as not responding faster or slower on average to calls for service. The statistically significant difference that does emerge in the ANOVA between the average  weekly response times is not in the negative direction that one would expect if AVL resulted in a  reduction in ASPD response time. Therefore, for the All Calls for Service data, the hypothesis  “AVL implementation improves response time for all calls for service” is not supported. Analysis of citizen reporting times by crime type (involvement/  discovery and UCR category) showed that there were four groups of crimes  which should be examined separately. For all cities, reporting times were  virtually identical within each group, but differed significantly between  groups. The groups identified were as follows:  • Discovery crimes--burglary, larceny, and motor vehicle  theft;  • Involvement property crimes--burglary, larceny, and motor  vehlcle theft;  • Aggravated assault and robbery; and  • Rape.</t>
  </si>
  <si>
    <t>Table 10 - overall model</t>
  </si>
  <si>
    <t>CFS</t>
  </si>
  <si>
    <t>weeks</t>
  </si>
  <si>
    <t>average min/week</t>
  </si>
  <si>
    <t>False alarm responses</t>
  </si>
  <si>
    <t>number of burglaries</t>
  </si>
  <si>
    <t>Simple correlation coeffcient between priority 1 response time and number of burglaries per year</t>
  </si>
  <si>
    <t>Simple correlation coeffcient between false alarm response per patrol offcer per year and average priority 1 response time per year</t>
  </si>
  <si>
    <t>min/incident</t>
  </si>
  <si>
    <t>average min/year</t>
  </si>
  <si>
    <t>Fig 2 - Priority 1</t>
  </si>
  <si>
    <t>years</t>
  </si>
  <si>
    <r>
      <t>Phi </t>
    </r>
    <r>
      <rPr>
        <b/>
        <i/>
        <sz val="11"/>
        <color rgb="FF111111"/>
        <rFont val="Calibri"/>
        <family val="2"/>
        <scheme val="minor"/>
      </rPr>
      <t>φ</t>
    </r>
  </si>
  <si>
    <t>IV Description</t>
  </si>
  <si>
    <t>IV Type</t>
  </si>
  <si>
    <t>IV unit</t>
  </si>
  <si>
    <t>DV unit</t>
  </si>
  <si>
    <t>Independent Variable (IV)</t>
  </si>
  <si>
    <t>Dependent Variable (DV)</t>
  </si>
  <si>
    <t>Transformed?</t>
  </si>
  <si>
    <t>ln</t>
  </si>
  <si>
    <t>N (sample)</t>
  </si>
  <si>
    <t>Variable category</t>
  </si>
  <si>
    <t>Conclusion study</t>
  </si>
  <si>
    <t>Unit (N)</t>
  </si>
  <si>
    <t>Metric</t>
  </si>
  <si>
    <t>Value</t>
  </si>
  <si>
    <t>Significance</t>
  </si>
  <si>
    <t>proportion</t>
  </si>
  <si>
    <t>SDdv</t>
  </si>
  <si>
    <t xml:space="preserve">Effect size </t>
  </si>
  <si>
    <t>Cohen's D</t>
  </si>
  <si>
    <t>Statisitcal correlation test</t>
  </si>
  <si>
    <t>SDiv</t>
  </si>
  <si>
    <t>months</t>
  </si>
  <si>
    <t>df</t>
  </si>
  <si>
    <t>#</t>
  </si>
  <si>
    <t>sec/incident</t>
  </si>
  <si>
    <t>Cramer's V</t>
  </si>
  <si>
    <t>DV type</t>
  </si>
  <si>
    <t>&lt; 5min, 5-10min, 10-15min, &gt;15min</t>
  </si>
  <si>
    <t>officers</t>
  </si>
  <si>
    <t>min</t>
  </si>
  <si>
    <t>Direction</t>
  </si>
  <si>
    <t>IV</t>
  </si>
  <si>
    <t>Category</t>
  </si>
  <si>
    <t>IV reference category</t>
  </si>
  <si>
    <t xml:space="preserve">nonaggrevated assault </t>
  </si>
  <si>
    <t>speed 5-20</t>
  </si>
  <si>
    <t>disorder crime</t>
  </si>
  <si>
    <t>call priority 4</t>
  </si>
  <si>
    <t>lane 1 - 2</t>
  </si>
  <si>
    <t>other road type</t>
  </si>
  <si>
    <t>other surface</t>
  </si>
  <si>
    <t>wet surface</t>
  </si>
  <si>
    <t>no rain</t>
  </si>
  <si>
    <t>no snow</t>
  </si>
  <si>
    <t>weekdays</t>
  </si>
  <si>
    <t>no rush hour</t>
  </si>
  <si>
    <t>daytime</t>
  </si>
  <si>
    <t>no weapon involved</t>
  </si>
  <si>
    <t>commercial</t>
  </si>
  <si>
    <t>commited patrols</t>
  </si>
  <si>
    <t>non active AGDS</t>
  </si>
  <si>
    <t>female</t>
  </si>
  <si>
    <t>other etnicity</t>
  </si>
  <si>
    <t>10 digit calls</t>
  </si>
  <si>
    <t>non active Vocera badge</t>
  </si>
  <si>
    <t>controlled for day/night, response distance</t>
  </si>
  <si>
    <t>one-officer patrol</t>
  </si>
  <si>
    <t>day shift (07:00 - 14:59)</t>
  </si>
  <si>
    <t>pre AGDS implementation</t>
  </si>
  <si>
    <t>call originated from CFS</t>
  </si>
  <si>
    <t>Source of the call (AGDS/CFS)</t>
  </si>
  <si>
    <t>no clear skies</t>
  </si>
  <si>
    <t>X number of lanes at the accident site</t>
  </si>
  <si>
    <t xml:space="preserve">Accident occurred on Friday, Saturday, or Sunday </t>
  </si>
  <si>
    <t>Accident occurred with clear skies</t>
  </si>
  <si>
    <t>Accident took place in the snow</t>
  </si>
  <si>
    <t>Accident took place in the rain</t>
  </si>
  <si>
    <t>Accident occurred on a dry surface</t>
  </si>
  <si>
    <t>Accident occurred on asphalt or concrete</t>
  </si>
  <si>
    <t>Accident occurred on a highway</t>
  </si>
  <si>
    <t>pre AVL implementation</t>
  </si>
  <si>
    <t>effect of AVL implementation (pre/post)</t>
  </si>
  <si>
    <t>mobilized reservists/1000people</t>
  </si>
  <si>
    <t>officers/citizens</t>
  </si>
  <si>
    <t>CFS/officer</t>
  </si>
  <si>
    <t>%people</t>
  </si>
  <si>
    <t>%Blacks</t>
  </si>
  <si>
    <t>%Latino</t>
  </si>
  <si>
    <t>no RTMC wi 10km</t>
  </si>
  <si>
    <t>No rest area near</t>
  </si>
  <si>
    <t>no local road</t>
  </si>
  <si>
    <t>non rural road</t>
  </si>
  <si>
    <t>non state road</t>
  </si>
  <si>
    <t>non toll road</t>
  </si>
  <si>
    <t>non-limited acces facility</t>
  </si>
  <si>
    <t>10 digit calls (source of the call)</t>
  </si>
  <si>
    <t>Regional traffic management centre</t>
  </si>
  <si>
    <t>no event</t>
  </si>
  <si>
    <t xml:space="preserve">officers </t>
  </si>
  <si>
    <t>source of call citizen CFS</t>
  </si>
  <si>
    <t xml:space="preserve">pre AVM </t>
  </si>
  <si>
    <t>effect of AVM implementation (pre/post)</t>
  </si>
  <si>
    <t>CFS/1000citizens</t>
  </si>
  <si>
    <t>km/h</t>
  </si>
  <si>
    <t>Study</t>
  </si>
  <si>
    <t>Coyne et al. (2014)</t>
  </si>
  <si>
    <t>Mares &amp; Blackburn (2020)</t>
  </si>
  <si>
    <t>Choi, Librett &amp; Collins (2013)</t>
  </si>
  <si>
    <t>Salimbene &amp; Zhang (2020)</t>
  </si>
  <si>
    <t>Russo (2006)</t>
  </si>
  <si>
    <t>Blackstone, Hakim &amp; Meehan (2020)</t>
  </si>
  <si>
    <t>Spelman &amp; Brown (1984)</t>
  </si>
  <si>
    <t>Kayes et al. (2019)</t>
  </si>
  <si>
    <t>Vigoa (2010)</t>
  </si>
  <si>
    <t>Propheter (2020)</t>
  </si>
  <si>
    <t>Mares &amp; Blackburn (2012)</t>
  </si>
  <si>
    <t>Larson &amp; Simon (1979)</t>
  </si>
  <si>
    <t>Myrick et al. (1979)</t>
  </si>
  <si>
    <t>Cihan (2014)</t>
  </si>
  <si>
    <t>Kessler (1985)</t>
  </si>
  <si>
    <t>Cihan, Zhang and Hoover (2012)</t>
  </si>
  <si>
    <t>Mohammadi et al. (2013)</t>
  </si>
  <si>
    <t>Pate et al. (1976)</t>
  </si>
  <si>
    <t>Stevens, Webster and Stipak (1980)</t>
  </si>
  <si>
    <t>Hill (1978)</t>
  </si>
  <si>
    <t>Sullivan (2012)</t>
  </si>
  <si>
    <t>Coupe and Blake (2005)</t>
  </si>
  <si>
    <t>Coupe and Blake (2001)</t>
  </si>
  <si>
    <t>Goldenberg et al. (2019)</t>
  </si>
  <si>
    <t>Joslin et al. (2016)</t>
  </si>
  <si>
    <t>Mazerolle et al. (1998)</t>
  </si>
  <si>
    <t>Mazerolle et al. (2003)</t>
  </si>
  <si>
    <t>Lee, Lee &amp; Hoover (2017)</t>
  </si>
  <si>
    <t>Thorndyke (2015)</t>
  </si>
  <si>
    <t>&lt;0.1</t>
  </si>
  <si>
    <t>The minute gained  by improving dispatch speed to the scene of a gun-  shot is probably irrelevant considering that police  units will always need some time to get to the scene  of the incident. Reducing the total response time  from 6 to 5 min (Table 2) is therefore not likely a  critical factor in the direct deterrence of gun crimes,  especially since gun shots already were a high pri-  ority for the SLMPD</t>
  </si>
  <si>
    <t xml:space="preserve">indicate that higher levels of neighborhood disorganization and calls are inversely  related to police response patterns – higher levels of neighborhood disorganization and  call rates are related to shorter police response. Presumably, one would expect that  higher levels of neighborhood disorganization and call rates reduce the availability of  patrol units and increase police workload, which was not the case in Houston. Perhaps  the outcome variable (response time) is context-specifc, impacting the aforementioned  relationship. </t>
  </si>
  <si>
    <t>^</t>
  </si>
  <si>
    <t xml:space="preserve">FACTOR: below poverty line; on public assistance; female headed house hold; unemployed; less than age 18; black </t>
  </si>
  <si>
    <t>FACTOR: latino; foreign born</t>
  </si>
  <si>
    <t>FACTOR: same house as 1995; owner occupied house</t>
  </si>
  <si>
    <t>none</t>
  </si>
  <si>
    <t>post 311</t>
  </si>
  <si>
    <t>The before to af€er  comparisonsof dispatch times, times to arrive on the scene, and timesto cleadcompletethe call show that while  there were some reductions in the number of calls for service (priority one throughthree), there was an increase  in the time taken to handle calls for service following the introduction of the 3-1-1 system. Indeed, acrossall  priority levels, there was an increasein time takento dispatch the calls and time taken to arrive on the scene. Time taken to dispatchwas statistically significant forpriority two,priority three, aswell as priority four calls. Time taken to arrive on the scene showed a statistically significantincrease for priority two and priority three  calls.</t>
  </si>
  <si>
    <t xml:space="preserve">none </t>
  </si>
  <si>
    <t>+</t>
  </si>
  <si>
    <t>robbery</t>
  </si>
  <si>
    <t>not busted</t>
  </si>
  <si>
    <t>emergency equipement not used</t>
  </si>
  <si>
    <t>not in beat</t>
  </si>
  <si>
    <t>not in car</t>
  </si>
  <si>
    <t>one two-officer car</t>
  </si>
  <si>
    <t>amount of CFS per year per neighboorhood per 1000 citizens</t>
  </si>
  <si>
    <t>CFS / (neighborhood*year*1000citizens)</t>
  </si>
  <si>
    <t>s</t>
  </si>
  <si>
    <t>km</t>
  </si>
  <si>
    <t>Results indicate that social disorganization indicators, concentrated disadvantage,  immigrant concentration, and residential stability are important and consistent predic-  tors of police response to in-progress burglary.</t>
  </si>
  <si>
    <t>incidents</t>
  </si>
  <si>
    <t>day;night;sunrise/sunset</t>
  </si>
  <si>
    <t>not-injured;injured;death</t>
  </si>
  <si>
    <t>asphalt;non asphalt</t>
  </si>
  <si>
    <t>Police arrival to the crash scene took more than  the average response time by EMS in Iran.19 Lighting  condition and vital status of vehicle occupants were  related to police reaction. However, police arrival was not  dependent on road conditions.</t>
  </si>
  <si>
    <t>Grand Mean (08:04 min)</t>
  </si>
  <si>
    <t>adjusted response time</t>
  </si>
  <si>
    <t>controlling for Basic command unit built-up area size</t>
  </si>
  <si>
    <t>controlling for workload</t>
  </si>
  <si>
    <t>km2</t>
  </si>
  <si>
    <t>dollars</t>
  </si>
  <si>
    <t>people/km2</t>
  </si>
  <si>
    <t>average min/month</t>
  </si>
  <si>
    <t>The results reveal that police response time was signifcantly  infuenced by the race of complaints and other situational and neighborhood  conditions. Surprisingly and inconsistent with prevalent assumption that mino-  rities have been discriminated against by police, the Hispanic minority received  faster response from the police. Consistent with the fndings of previous research  regarding police response time on in-progress burglary (Cihan et al., 2012)  and on in-progress assault, police response time to CFS for domestic vio-  lence incidents was shorter during the night time and on weekends. The result  also reinforces previous fndings that domestic violence incidents are more  likely to occur during the night time (Cohn, 1993; Olson et al., 1996) and  on weekends (Roman &amp; Reid, 2012). Response time was quicker when  a weapon was reportedly involved in the incident. The result is consistent with  previous fndings that weapon involvement in domestic violence cases is asso-  ciated with police behavior (Lee et al., 2013b). The presence of a weapon escal-  ates the seriousness of any incident (Smith, 1986). In Houston, the level of  priority of call is increased to a 2 from a 3 with weapon involvement as explained  in the Methods section.
Moreover, this study found that social disorganization indicators  (concentrated disadvantage, immigration concentration, and residential mobil-  ity) have a negative relationship with police response time. In other words,  police response to CFS for domestic violence cases were faster in socially and  economically stressed neighborhoods. This result is consistent with the previ-  ous studies on police response time (Cihan, 2014). However, the result is  inconsistent with Klinger (1997)’s ecological theory of police behavior. Based  on Klinger’s theory, police response time should be longer in socially and eco-  nomically stressed neighborhoods, since police would respond less vigorously  to demands from those neighborhoods due to the prevalent crime, which gen-  erate police officers’ cynical view toward the residents and victims in the neighborhoods. Indeed, the result of this study revealed that people residing  in disadvantaged neighborhoods experienced shorter police response to  their requests.</t>
  </si>
  <si>
    <t>This column reveals a slight reduction (approximately 1 minute  or a 7% reduction) in police response time (24.98 minutes compared to 23.27  minutes), perhaps attributable to the implementation ofthe gunshot detec-  tion system." Nonetheless, our data do not support the claim that the gun-  shot detection system can reduce response times by 85 percent as claimed by  ATI (see Page and Sharkey 1995). Moreover, we point out the overall pro-  cessing time for random gunfire calls (including time to dispatch, time to  arrive on the scene and time to clear the call) remained fairly stable during  our study year (41 minutes prior to SECUREST' and 39 minutes during the  trial period).</t>
  </si>
  <si>
    <t>cfs</t>
  </si>
  <si>
    <t>van Kirk (1978)</t>
  </si>
  <si>
    <t>Table A-13</t>
  </si>
  <si>
    <t>Table A-14</t>
  </si>
  <si>
    <t>Table A-15</t>
  </si>
  <si>
    <t>Table C-3</t>
  </si>
  <si>
    <t>Dispatched to incorrect Beat</t>
  </si>
  <si>
    <t>Code one or Code two</t>
  </si>
  <si>
    <t>Distance Travelled</t>
  </si>
  <si>
    <t>Alarm</t>
  </si>
  <si>
    <t>Seriousness Index</t>
  </si>
  <si>
    <t>Assigned Code to call</t>
  </si>
  <si>
    <t>Table E-1</t>
  </si>
  <si>
    <t>Table E-2</t>
  </si>
  <si>
    <t>Table E-3</t>
  </si>
  <si>
    <t>Table E-4</t>
  </si>
  <si>
    <t>Table E-5</t>
  </si>
  <si>
    <t>Sample Info</t>
  </si>
  <si>
    <t>Field injury cases</t>
  </si>
  <si>
    <t>Table F-38</t>
  </si>
  <si>
    <t>Residence in K.C.</t>
  </si>
  <si>
    <t>Residence at present adress</t>
  </si>
  <si>
    <t>Socioeconomic Rating</t>
  </si>
  <si>
    <t>All part I crimes</t>
  </si>
  <si>
    <t>Chasing Delay</t>
  </si>
  <si>
    <t>Investigating Delay</t>
  </si>
  <si>
    <t>Waiting-Observing Delay</t>
  </si>
  <si>
    <t>Contacting security</t>
  </si>
  <si>
    <t>Being Unsure of the Police</t>
  </si>
  <si>
    <t>Injury Delay</t>
  </si>
  <si>
    <t>Fear-Emotional upset delay</t>
  </si>
  <si>
    <t>Public communications delay</t>
  </si>
  <si>
    <t>Table F-39</t>
  </si>
  <si>
    <t>Table F-40</t>
  </si>
  <si>
    <t>Table H-1</t>
  </si>
  <si>
    <t>Table H-2</t>
  </si>
  <si>
    <t>Table B-4</t>
  </si>
  <si>
    <t>Table B-5</t>
  </si>
  <si>
    <t>Table B-6</t>
  </si>
  <si>
    <t>All noncrime calls with citizen interviews</t>
  </si>
  <si>
    <t>Involvement crimes</t>
  </si>
  <si>
    <t>Discovery crimes</t>
  </si>
  <si>
    <t>Involvement: traffic</t>
  </si>
  <si>
    <t>Involvement: social service</t>
  </si>
  <si>
    <t>Involvement: confrontation disturbance</t>
  </si>
  <si>
    <t xml:space="preserve">Involvement: nuisance disturbance </t>
  </si>
  <si>
    <t>Discovery: crime control</t>
  </si>
  <si>
    <t>Discovery: traffic</t>
  </si>
  <si>
    <t>Discovery: social service</t>
  </si>
  <si>
    <t>Involvement: crime control</t>
  </si>
  <si>
    <t>Table B-7</t>
  </si>
  <si>
    <t>Table B-8</t>
  </si>
  <si>
    <t>Table B-9</t>
  </si>
  <si>
    <t>Response time varied by type of call. Generally, involvement incidents  had faster reporting, dispatch, and travel times than discovery cases  (Appendix B, Tables B-4 through B-6).</t>
  </si>
  <si>
    <t xml:space="preserve"> Reporting time was fastest for  involvement crime control and involvement traffic incidents. Reporting  time among discovery incidents did not differ significantly. There were no  differences among ~volvement social service, :involvement confrontation  disturbance, or involvement nuisance disturbance incidents, but discovery  traffic incidents vvere significantly slower than all three of those types  of incidents (Appendix B, Tables B-7 and B-10).</t>
  </si>
  <si>
    <t>Dispatch time was slowest for discovery crime control incidents  (Appendix B, Tables B-8 and B-11). Confrontation disturbances were  dispatched signifi~tly faster than all calls except involvement traffic  and involvement social service. Dispatch time was about the same for  nuisance disturbance, discovery traffic, discovery crime control, and  involvement social service incidents (although involvement social service calls were approaching significantly faster times). . Discovery social ser­  vices only differed significantly from involvement traffic incidents.</t>
  </si>
  <si>
    <t>Travel time was also slowest for discovery crime control incide.l.ts  (Appendix B, Tables B-9 and B-12) . Discovery traffic incidents were  slightly faster, followed by nuisance and confrontation disturbances. Little difference was found in travel time between involvement social ser-  vice and involvement crime control incidents. Discovery social service  incidents differed significantly only from discovery crime control.</t>
  </si>
  <si>
    <t>Traffic</t>
  </si>
  <si>
    <t>Social service</t>
  </si>
  <si>
    <t>Confrontation disturbance</t>
  </si>
  <si>
    <t>Nuisance disturbance</t>
  </si>
  <si>
    <t>Crime control</t>
  </si>
  <si>
    <t>Table B-15</t>
  </si>
  <si>
    <t>Table B-16</t>
  </si>
  <si>
    <t>All noncrime calls without citizen interviews</t>
  </si>
  <si>
    <t>Table B-21</t>
  </si>
  <si>
    <t>Table B-22</t>
  </si>
  <si>
    <t>All noncrime calls ineligible for follow-up data collection</t>
  </si>
  <si>
    <t>All noncrime calls sampled for no follow-up data collection</t>
  </si>
  <si>
    <t>Unclassified disturbance</t>
  </si>
  <si>
    <t>Table C-1</t>
  </si>
  <si>
    <t>Table C-2</t>
  </si>
  <si>
    <t>Table D-3</t>
  </si>
  <si>
    <t>Table D-4</t>
  </si>
  <si>
    <t>Table D-5</t>
  </si>
  <si>
    <t>All noncrime calls</t>
  </si>
  <si>
    <t>Table E-50</t>
  </si>
  <si>
    <t>Kendal tau</t>
  </si>
  <si>
    <t>van Kirk (1980a)</t>
  </si>
  <si>
    <t>van Kirk (1980b)</t>
  </si>
  <si>
    <t>Priority 1</t>
  </si>
  <si>
    <t>involvement &amp;discovery crimes</t>
  </si>
  <si>
    <t>Wrong-way-driving</t>
  </si>
  <si>
    <t>Priority 1 (ALL)</t>
  </si>
  <si>
    <t>Priority 2 (ALL)</t>
  </si>
  <si>
    <t>Priority 3 (ALL)</t>
  </si>
  <si>
    <t>Priority 4 (ALL)</t>
  </si>
  <si>
    <t>car crashes</t>
  </si>
  <si>
    <t>ALL CFSs</t>
  </si>
  <si>
    <t>Transformation</t>
  </si>
  <si>
    <t>Cihan (2014b)</t>
  </si>
  <si>
    <t xml:space="preserve">shots fired </t>
  </si>
  <si>
    <t>All part II crimes</t>
  </si>
  <si>
    <t xml:space="preserve">travel distance </t>
  </si>
  <si>
    <t>witness characteristics;victim characteristics</t>
  </si>
  <si>
    <t>Dataset</t>
  </si>
  <si>
    <t>Kansas City response time analysis study</t>
  </si>
  <si>
    <t>UK burglary data</t>
  </si>
  <si>
    <t>human involvement characteristics</t>
  </si>
  <si>
    <t xml:space="preserve">exogenous </t>
  </si>
  <si>
    <t>human involvement</t>
  </si>
  <si>
    <t>travel distance</t>
  </si>
  <si>
    <t>crime characteristics</t>
  </si>
  <si>
    <t>Function</t>
  </si>
  <si>
    <t>interest</t>
  </si>
  <si>
    <t>control</t>
  </si>
  <si>
    <t>parametric</t>
  </si>
  <si>
    <t>non parametric</t>
  </si>
  <si>
    <t>Test type</t>
  </si>
  <si>
    <t>multiple</t>
  </si>
  <si>
    <t>simple</t>
  </si>
  <si>
    <t>ANOVA</t>
  </si>
  <si>
    <t>Correlation test</t>
  </si>
  <si>
    <t>Statistical group</t>
  </si>
  <si>
    <t>variance test</t>
  </si>
  <si>
    <t>Multivariate regression</t>
  </si>
  <si>
    <t>T-test</t>
  </si>
  <si>
    <t>Difference in difference in differences (DDD)</t>
  </si>
  <si>
    <t>Bivariate regression</t>
  </si>
  <si>
    <t>Correlation_type</t>
  </si>
  <si>
    <t>IV_description</t>
  </si>
  <si>
    <t>IV_type</t>
  </si>
  <si>
    <t>IV_reference_category</t>
  </si>
  <si>
    <t>IV_unit</t>
  </si>
  <si>
    <t>DV_component</t>
  </si>
  <si>
    <t>DV_type</t>
  </si>
  <si>
    <t>DV_unit</t>
  </si>
  <si>
    <t>dispatch time;travel time</t>
  </si>
  <si>
    <t>reporting time;dispatch time;travel time</t>
  </si>
  <si>
    <t>experimental area: effect of travel speed on response times</t>
  </si>
  <si>
    <t>Cihan (2015)</t>
  </si>
  <si>
    <t>Significance_final</t>
  </si>
  <si>
    <t>Subcategory</t>
  </si>
  <si>
    <t>road type</t>
  </si>
  <si>
    <t xml:space="preserve">Busted calls were those calls in which an  officer began dealing with the incident prior  to the arrival of the cover car. </t>
  </si>
  <si>
    <t xml:space="preserve">witness characteristics </t>
  </si>
  <si>
    <t>Categories</t>
  </si>
  <si>
    <t>Subcategories</t>
  </si>
  <si>
    <t>witness characteristics</t>
  </si>
  <si>
    <t xml:space="preserve">crime characteristics </t>
  </si>
  <si>
    <t>exo</t>
  </si>
  <si>
    <t>311 implementation</t>
  </si>
  <si>
    <t>AGLS implementation</t>
  </si>
  <si>
    <t>AGDS implementation</t>
  </si>
  <si>
    <t>light conditions</t>
  </si>
  <si>
    <t>vital status</t>
  </si>
  <si>
    <t>surface characteristic</t>
  </si>
  <si>
    <t>wheather</t>
  </si>
  <si>
    <t>amount of lanes</t>
  </si>
  <si>
    <t>poverty</t>
  </si>
  <si>
    <t>%black</t>
  </si>
  <si>
    <t>% Black</t>
  </si>
  <si>
    <t>%latino</t>
  </si>
  <si>
    <t>crime category</t>
  </si>
  <si>
    <t>RTMC</t>
  </si>
  <si>
    <t>IV_label</t>
  </si>
  <si>
    <t>patrol time</t>
  </si>
  <si>
    <t>call rate</t>
  </si>
  <si>
    <t>officers on beat</t>
  </si>
  <si>
    <t>type of burglary</t>
  </si>
  <si>
    <t>residential</t>
  </si>
  <si>
    <t>distance travelled</t>
  </si>
  <si>
    <t xml:space="preserve">concentrated disadvantage </t>
  </si>
  <si>
    <t xml:space="preserve">immigration concentration </t>
  </si>
  <si>
    <t xml:space="preserve">residential stability </t>
  </si>
  <si>
    <t xml:space="preserve">type of burglary </t>
  </si>
  <si>
    <t>population density</t>
  </si>
  <si>
    <t>violent</t>
  </si>
  <si>
    <t xml:space="preserve">distance travelled </t>
  </si>
  <si>
    <t>Vocera badge implementation</t>
  </si>
  <si>
    <t>handpicked</t>
  </si>
  <si>
    <t>Country</t>
  </si>
  <si>
    <t>USA</t>
  </si>
  <si>
    <t>Brockton</t>
  </si>
  <si>
    <t>Florida</t>
  </si>
  <si>
    <t>Sacremento</t>
  </si>
  <si>
    <t>Dallas</t>
  </si>
  <si>
    <t>Ottawa</t>
  </si>
  <si>
    <t>Houston</t>
  </si>
  <si>
    <t>Camden</t>
  </si>
  <si>
    <t>Syracuse</t>
  </si>
  <si>
    <t>Idaho</t>
  </si>
  <si>
    <t>York</t>
  </si>
  <si>
    <t>CAN</t>
  </si>
  <si>
    <t>IRAN</t>
  </si>
  <si>
    <t>St Louis</t>
  </si>
  <si>
    <t>country wide</t>
  </si>
  <si>
    <t>Altamonte Springs</t>
  </si>
  <si>
    <t>Salt Lake City</t>
  </si>
  <si>
    <t>Jacksonville, Peoria, Rochester, San Diego</t>
  </si>
  <si>
    <t>San Fransisco</t>
  </si>
  <si>
    <t>Houston, Dallas</t>
  </si>
  <si>
    <t>Southwest Sky</t>
  </si>
  <si>
    <t>Pontiac</t>
  </si>
  <si>
    <t>Start Month</t>
  </si>
  <si>
    <t>End Month</t>
  </si>
  <si>
    <t>Research Location</t>
  </si>
  <si>
    <t>AVL and response time reduction - image and reality AVL</t>
  </si>
  <si>
    <t>Calling the police - citizen reporting of serious crime</t>
  </si>
  <si>
    <t>Comparative analysis between routine preventative uniformed police patrols and crime reduction and calls for service</t>
  </si>
  <si>
    <t>Evaluation of a police automatic vehicle monitoring (AVM) system - a study of the St. Louis experience, 1976-1977</t>
  </si>
  <si>
    <t>Managing citizen calls to the police - an assessment of non-emergency call systems</t>
  </si>
  <si>
    <t>One or two-officer cars - a perspective from Kansas City</t>
  </si>
  <si>
    <t>Response time - role in assessing police performance</t>
  </si>
  <si>
    <t>Response time analysis - volume II - analysis</t>
  </si>
  <si>
    <t>Response time analysis - volume III - part II - crime analysis</t>
  </si>
  <si>
    <t>Response time analysis - volume IV - noncrime call analysis</t>
  </si>
  <si>
    <t>An examination of organizational and community effects on police response time</t>
  </si>
  <si>
    <t>Examining the neighborhood effects on police performance to assault calls</t>
  </si>
  <si>
    <t>Social disorganization and police performance to burglary calls - a tale of two cities</t>
  </si>
  <si>
    <t>Police response time to in-progress burglary - a multilevel analysis</t>
  </si>
  <si>
    <t>What conditions affect police response time - examining situational and neighborhood factors</t>
  </si>
  <si>
    <t>The effects of crime incident characteristics and neighborhood structure on police response time</t>
  </si>
  <si>
    <t>The sooner the better - some effects of police response time</t>
  </si>
  <si>
    <t>Use of the Vocera communications badge improves public safety response times</t>
  </si>
  <si>
    <t>Using gunshot detection systems in police departments</t>
  </si>
  <si>
    <t>Police response time to domestic violence calls and its effects</t>
  </si>
  <si>
    <t>Publication Year</t>
  </si>
  <si>
    <t>Authors</t>
  </si>
  <si>
    <t>Coyne et al.</t>
  </si>
  <si>
    <t>Isaacs</t>
  </si>
  <si>
    <t>Mares &amp; Blackburn</t>
  </si>
  <si>
    <t>Choi, Librett &amp; Collins</t>
  </si>
  <si>
    <t>Russo</t>
  </si>
  <si>
    <t>Blackstone, Hakim &amp; Meehan</t>
  </si>
  <si>
    <t>Spelman &amp; Brown</t>
  </si>
  <si>
    <t>Kayes et al.</t>
  </si>
  <si>
    <t>Vigoa</t>
  </si>
  <si>
    <t>Propheter</t>
  </si>
  <si>
    <t>Larson &amp; Simon</t>
  </si>
  <si>
    <t>Myrick et al.</t>
  </si>
  <si>
    <t>Mazerolle et al.</t>
  </si>
  <si>
    <t>Kessler</t>
  </si>
  <si>
    <t>Pate et al.</t>
  </si>
  <si>
    <t>Mohammadi et al.</t>
  </si>
  <si>
    <t>Brown and Lipsett</t>
  </si>
  <si>
    <t>Stevens, Webster and Stipak</t>
  </si>
  <si>
    <t>van Kirk</t>
  </si>
  <si>
    <t>Maxfield</t>
  </si>
  <si>
    <t>Salimbene &amp; Zhang</t>
  </si>
  <si>
    <t>Cihan</t>
  </si>
  <si>
    <t>Cihan, Zhang &amp; Hoover</t>
  </si>
  <si>
    <t>Lee, Lee &amp; Hoover</t>
  </si>
  <si>
    <t>Hill</t>
  </si>
  <si>
    <t>Sullivan</t>
  </si>
  <si>
    <t>Coupe &amp; Blake</t>
  </si>
  <si>
    <t>Cordner, Greene &amp; Bynum</t>
  </si>
  <si>
    <t>Goldenberg et al.</t>
  </si>
  <si>
    <t>Joslin et al.</t>
  </si>
  <si>
    <t>Thorndyke</t>
  </si>
  <si>
    <t>oct</t>
  </si>
  <si>
    <t>dec</t>
  </si>
  <si>
    <t>St. Louis Metropolitan Police Department</t>
  </si>
  <si>
    <t>aug</t>
  </si>
  <si>
    <t>feb</t>
  </si>
  <si>
    <t xml:space="preserve">alternative dataset </t>
  </si>
  <si>
    <t>cases with citizen interview</t>
  </si>
  <si>
    <t>routine CFSs except traffic &amp; in need of medical attention</t>
  </si>
  <si>
    <t xml:space="preserve">violence in emergency department </t>
  </si>
  <si>
    <t>Los Angeles Police Department; University Division, West Los Angeles Division</t>
  </si>
  <si>
    <t>jan</t>
  </si>
  <si>
    <t>pre CAD; communications message logs</t>
  </si>
  <si>
    <t>Brockton Police Department</t>
  </si>
  <si>
    <t>nov</t>
  </si>
  <si>
    <t>Altamonte Springs Police Department</t>
  </si>
  <si>
    <t>Evaluated</t>
  </si>
  <si>
    <t>Impact of mobilizing reserve troops on emergency response</t>
  </si>
  <si>
    <t>AVL</t>
  </si>
  <si>
    <t>Presence of Urban Sport Facilities</t>
  </si>
  <si>
    <t>AVM</t>
  </si>
  <si>
    <t>Non-emergence call system</t>
  </si>
  <si>
    <t>one or two-officer car</t>
  </si>
  <si>
    <t>Vocera communication badge</t>
  </si>
  <si>
    <t>CRIMES</t>
  </si>
  <si>
    <t>Only include gunshot calls where an offcer was dispatched. Extreme outliers were removed</t>
  </si>
  <si>
    <t>Shots fired' CFSs (excluding shootings CFSs as they have higher priority)</t>
  </si>
  <si>
    <t>Crime CFSs excluding: drunk &amp; vagrancy arrests, traffic incidents, and CFSs that did not appear to be crimes at time of calling (aid injured person)</t>
  </si>
  <si>
    <t xml:space="preserve">Exclude response times above 1 hour </t>
  </si>
  <si>
    <t>Data Provider</t>
  </si>
  <si>
    <t>US Department of Transportation and the National Highway Traffic Safety Administration.</t>
  </si>
  <si>
    <t>Salt Lake City Police Department</t>
  </si>
  <si>
    <t>total number of burglaries/year</t>
  </si>
  <si>
    <t>total number of false alarms/year</t>
  </si>
  <si>
    <t>Verified Response</t>
  </si>
  <si>
    <t xml:space="preserve">total annual false alarm response  data, average annual police response times, and annual number of burglaries. </t>
  </si>
  <si>
    <t xml:space="preserve">Our synthetic  control results suggest the introduction of VR decreased police  alarm response by 87 percent annually. </t>
  </si>
  <si>
    <t>apr</t>
  </si>
  <si>
    <t>stratified random sampling</t>
  </si>
  <si>
    <t>Local Police Departments</t>
  </si>
  <si>
    <t>Florida Highway Patrol</t>
  </si>
  <si>
    <t>Miami-Dade Police Department</t>
  </si>
  <si>
    <t>mar</t>
  </si>
  <si>
    <t xml:space="preserve">nov </t>
  </si>
  <si>
    <t>Do urban sports facilities have unique social costs: an analysis of event related congestion on police response time</t>
  </si>
  <si>
    <t>Emergency &amp; Nonemergency responses</t>
  </si>
  <si>
    <t>The researched data revealed that 83,257 minutes were reported for patrol time in area one in 2004 compared to the City of Doral who reported 117,328 minutes of  patrol time in 2006. An average of 7:05 minutes for emergency response to calls was  reported in area one during the months of January 1, 2004 thru April 4, 2004. Seven  minutes and six seconds (7:06) of emergency response times were reported in 2006  slightly increasing emergency response to calls for service. In other words, as more  uniformed officers were assigned to the City of Doral in 2006 emergency response to  calls for service increased by one second, a not statistically significant finding.</t>
  </si>
  <si>
    <t>emergency &amp; nonemergency</t>
  </si>
  <si>
    <t>Sacremento Police Department</t>
  </si>
  <si>
    <t>reports of gunfire</t>
  </si>
  <si>
    <t>sept</t>
  </si>
  <si>
    <t>Overall, the test district travel time dropped 15 percent from September 1974 to the September 1975 test period. This drop corresponded to a reduction in absolute travel times from 5.60 minutes to 4.74 minutes (or a drop of 52 seconds). While the test district figures may be impressive, it is noteworthy that non-AVM city-wide average travel time also decreased in a statistically significant way during the same period. The drop was from 5.18 minutes (September 1974) to 4.72 minutes (test period), or a drop of 11 percent (34 seconds). Moreover, city-wide figures show statistically significant reductions in more specific response-type categories than the test district response times. Neither the test district nor the city as a whole showed any significant increase. Given these results it is difficult to attribute more than 4% of the 15% reduction (corresponding to 14 seconds) to the presence of FLAIR.</t>
  </si>
  <si>
    <t>%</t>
  </si>
  <si>
    <t>may</t>
  </si>
  <si>
    <t>DeKalb County Police Department</t>
  </si>
  <si>
    <t>medical emergencies</t>
  </si>
  <si>
    <t>(-)4 to 15</t>
  </si>
  <si>
    <t>medical call</t>
  </si>
  <si>
    <t>traffic call</t>
  </si>
  <si>
    <t>McEwan, Conner &amp; Cohen</t>
  </si>
  <si>
    <t>Patrol Staffing in San Diego- One-Or Two- Officer Units</t>
  </si>
  <si>
    <t>Boydstun et al.</t>
  </si>
  <si>
    <t>Police response times to calls for service</t>
  </si>
  <si>
    <t>Daniel S Bennett</t>
  </si>
  <si>
    <t>Optimal distribution policy for mobile police patrols</t>
  </si>
  <si>
    <t>Robert Caldwell</t>
  </si>
  <si>
    <t>Dallas Police Department</t>
  </si>
  <si>
    <t>Houston Police Department</t>
  </si>
  <si>
    <t>Kansas City Police Department</t>
  </si>
  <si>
    <t>calls with two officers responding</t>
  </si>
  <si>
    <t>Northeast Texas</t>
  </si>
  <si>
    <t xml:space="preserve"> 30 local police departments in Northeast Texas surrounding Dallas.</t>
  </si>
  <si>
    <t>list wise deletion if call-reveived or call-completed time missed. Only crime calls included</t>
  </si>
  <si>
    <t>CAD (greensboro; garden grove) dispatch cards in toledo</t>
  </si>
  <si>
    <t>Garden Grove; Greensboro; Toledo</t>
  </si>
  <si>
    <t>oct;jan;jan</t>
  </si>
  <si>
    <t>1982;1983;1983</t>
  </si>
  <si>
    <t>mar;may;apr</t>
  </si>
  <si>
    <t>1983;1983;1983</t>
  </si>
  <si>
    <t>Differential Police Response</t>
  </si>
  <si>
    <t>Durham</t>
  </si>
  <si>
    <t>filled in on special form</t>
  </si>
  <si>
    <t>every 999 call</t>
  </si>
  <si>
    <t>Durham Constabulary area  Police Department</t>
  </si>
  <si>
    <t>San Diego Police Department</t>
  </si>
  <si>
    <t>randomly selecting starting date (Sunday), taking the next 6 consecutive days and repeating this at 4 week intervals untill 12 7-day periods are gathered</t>
  </si>
  <si>
    <t>Houston &amp; Dallas Police Departments</t>
  </si>
  <si>
    <t>random gunfire. List wise deletion of missing values</t>
  </si>
  <si>
    <t>New York  State University Police Department</t>
  </si>
  <si>
    <t>violent threat at hospital emergency department</t>
  </si>
  <si>
    <t>Camden County Police Department</t>
  </si>
  <si>
    <t>CFSs including patients with gunshot wounds</t>
  </si>
  <si>
    <t>jul</t>
  </si>
  <si>
    <t>Pontiac Police Department</t>
  </si>
  <si>
    <t>incident logs</t>
  </si>
  <si>
    <t>Southwest Sky Police Department</t>
  </si>
  <si>
    <t xml:space="preserve">jan </t>
  </si>
  <si>
    <t>crime-related CFSs</t>
  </si>
  <si>
    <t>San Fransisco Police Department</t>
  </si>
  <si>
    <t>june</t>
  </si>
  <si>
    <t>The data included here do represent the vast majority of  citizen-initiated calls for service, and as such document  the patrol response function in San Francisco during  this six-week period.</t>
  </si>
  <si>
    <t>Local Police Department</t>
  </si>
  <si>
    <t>29  making the research design a census, or total population design. By using this particular  sampling method, every domestic violence police report was gathered from the six month  period, allowing for a sample size of over 300.</t>
  </si>
  <si>
    <t xml:space="preserve">For the purpose of the study, a road traffic crash was  defined as any type of road crash between two or more  objects; one of the involved objects must be any kind of  moving vehicle. The study included all recorded road  traffic crashes from March 2009 to March 2010. </t>
  </si>
  <si>
    <t>40 police agencies</t>
  </si>
  <si>
    <t xml:space="preserve">country wide </t>
  </si>
  <si>
    <t>Big Police Department</t>
  </si>
  <si>
    <t>Ottawa Police Department</t>
  </si>
  <si>
    <t>jun</t>
  </si>
  <si>
    <t>one downtown patrolcar of two weeks</t>
  </si>
  <si>
    <t>Pennsylvania Bureau of Police</t>
  </si>
  <si>
    <t>York Communications-Event Report.</t>
  </si>
  <si>
    <t xml:space="preserve">non random sample (explicitly mentioned) observers rode the busiest beats during peak hours etc. </t>
  </si>
  <si>
    <t>https://www.ojp.gov/pdffiles1/Digitization/54509NCJRS.pdf</t>
  </si>
  <si>
    <t xml:space="preserve">Non random sample  </t>
  </si>
  <si>
    <t xml:space="preserve"> The designations  of discovery and involvement were created for crime cases s:ince it was assumed  rapid police response would have little effect upon a discovered crime: Discovery  crimes were operationalized as those crimes detected by a citizen after the crime  occurred, unobserved or unreported. Crimes were classified as involvement crimes  if a citizen saw, heard, or became :involved at any time during the comnission of  the offense. If a crlire was witnessed and the witness to the crime reported it to  the police, then the crime was classified as an :involvement crime. If the crime  was witnessed but the witness to the crime did not. report it to the police, and  the crime was subsequently discovered and reported, then the crime was classified  as a discovery crime.</t>
  </si>
  <si>
    <t>beat-watches gathered by officers and observers</t>
  </si>
  <si>
    <t>Kansas City Response Time Survey (Kansas City Preventative Patrol Study)</t>
  </si>
  <si>
    <t>Start Year</t>
  </si>
  <si>
    <t>End Date</t>
  </si>
  <si>
    <t>End Year</t>
  </si>
  <si>
    <t>Start Date</t>
  </si>
  <si>
    <t>Excluding 'shootings'; as they have higher priority level</t>
  </si>
  <si>
    <t xml:space="preserve">List wise deletion if "call-reveived" or "call-completed time" were missing. </t>
  </si>
  <si>
    <t>List wise deletion in case of missing variable. In addition to the above exclusions, self-initiated or officer-initiated activity by ASPD personnel, such as traffic stops, suspicious person contacts, building checks, and foot patrols, indicated by the assignment “radio” by dispatchers in the variable “how received”, were deleted from the analysis. Out of originally 625k data points, 125k remained. Stating:  In agencies with similar size and demographics of ASPD, 80% of all calls being officer initiated are typical (Eckert, 1995).</t>
  </si>
  <si>
    <t>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t>
  </si>
  <si>
    <t>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t>
  </si>
  <si>
    <t>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t>
  </si>
  <si>
    <t xml:space="preserve">Only includes: citizen-initiated calls, only calls were observer/officer were first to scene, no automobile accidents, focus on crime calls. </t>
  </si>
  <si>
    <t>Sampling Strategy</t>
  </si>
  <si>
    <t>Nine, 24-hour dispatch days in 1973, spanning a period of two months and including both weekdays and weekends, were sampled. By choosing the first dispatch for each day at random and then selecting every tenth dis- patch, 660 cases were obtained for analysis. Traffic incidents and those calls for service requiring emergency medical care were excluded since it was the intention of this study to limit the analysis of the distribution of police responsiveness to routine calls for assistance. Therefore, those extraordinary incidents involving serious personal injury or death were eliminated. The number and percentage distribution of calls by category is presented in Table 1.</t>
  </si>
  <si>
    <t>random sample</t>
  </si>
  <si>
    <t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t>
  </si>
  <si>
    <t>disproportionate stratified sampling</t>
  </si>
  <si>
    <t>unclear</t>
  </si>
  <si>
    <t>Only includes: citizen-initiated calls, only calls were observer/officer were first to scene, no automobile accidents.</t>
  </si>
  <si>
    <t>For example, since the population figures for murders and rapes were low, it was necessary to conduct a one hundred percent sample of these crime codes across all census tracts. On the other hand, for crime codes that are more common, such as disorderly conduct, a lower sampling percentage was utilized.</t>
  </si>
  <si>
    <t>The Part I crime data used in this analysis were collected between 1975 and January 1976, primarily from 56 beat-watches composing the upper 27th percentile of beat-watches in frequency of robbery and aggravated assaults based upon 1974 Kansas City crime statistics.</t>
  </si>
  <si>
    <t>sample info</t>
  </si>
  <si>
    <t>The assumption was that a quicker police response to in-progress calls is less likely to be influenced by potential differences in the dispatch protocols and police discretion. The data screening process revealed 958,110 calls for service to the DPD and 1,275,622 calls for service to the HPD in 2006. To avoid potential differences in dispatch protocol in both agencies, lower level calls were excluded. Of all calls, 19,458 (2 percent) calls in the DPD and 33,179 (2.6 percent) calls in the HPD were classified as Priority One. After the exclusion of a small number of police-initiated calls and missing values, incident level data indicated that 7,746 in-progress burglary calls in the DPD and 5,898 calls in the HPD were categorized as in-progress burglary calls.</t>
  </si>
  <si>
    <t>Only calls from private citizens were collected. This excludes officer-initiated activity, both on-view incidents detected by police on patrol, and incidents in which a citizen flagged down an officer on the street. Certain types of incidents are, therefore, not represented, crimes of vice and traffic citations being the most frequent.</t>
  </si>
  <si>
    <t>police discretion</t>
  </si>
  <si>
    <t xml:space="preserve">police discretion </t>
  </si>
  <si>
    <t>List wise deletion if missing and only citizen-initiated calls included</t>
  </si>
  <si>
    <t>List wise deletion of missing values</t>
  </si>
  <si>
    <t>Domestic violence. The preliminary screening excluded the cases with other racial groups than White, Black, and Hispanic Latino, due to their relative scarcity. After screening out cases with missing variables, the final sample counted 10,880 incidents.</t>
  </si>
  <si>
    <t>List wise deletion of missing values. The preliminary screening excluded the cases with other racial groups than White, Black, and Hispanic Latino, due to their relative scarcity.</t>
  </si>
  <si>
    <t>Police and Computer Technology: The Case of the San Diego Computer-Aided Dispatch System</t>
  </si>
  <si>
    <t>Colton</t>
  </si>
  <si>
    <t>Colton (1980)</t>
  </si>
  <si>
    <t>Table 1 (column I + column IV)</t>
  </si>
  <si>
    <t>call priority 2</t>
  </si>
  <si>
    <t>call priority 1</t>
  </si>
  <si>
    <t>call priority 3</t>
  </si>
  <si>
    <t>call priority 5</t>
  </si>
  <si>
    <t>% diff based on descriptives</t>
  </si>
  <si>
    <t>Bennett (2018)</t>
  </si>
  <si>
    <t>median1</t>
  </si>
  <si>
    <t>median2</t>
  </si>
  <si>
    <t>Table 4 - residual response times</t>
  </si>
  <si>
    <t>(min - estimated min)/incident</t>
  </si>
  <si>
    <t>HHI</t>
  </si>
  <si>
    <t>White</t>
  </si>
  <si>
    <t>Married</t>
  </si>
  <si>
    <t>Unemployed</t>
  </si>
  <si>
    <t>Vacant</t>
  </si>
  <si>
    <t>Renting</t>
  </si>
  <si>
    <t>Call Volume</t>
  </si>
  <si>
    <t>Hourly Max Temp</t>
  </si>
  <si>
    <t>Priority 1 calls</t>
  </si>
  <si>
    <t>Priority 2 calls</t>
  </si>
  <si>
    <t>Priority 3 calls</t>
  </si>
  <si>
    <t>no. of sworn officers employed by agency per 1000 residents of jurisdiction</t>
  </si>
  <si>
    <t>no. of sworn civilians employed by agency per 1000 residents of jurisdiction</t>
  </si>
  <si>
    <t>number of calls received in the same hour as the call</t>
  </si>
  <si>
    <t>“Hourly Max Temp” is the maximum dry  bulb temperature measured from the nearest NOAA station.</t>
  </si>
  <si>
    <t xml:space="preserve">“White” is the share of the census block group reporting “white only” as their race. </t>
  </si>
  <si>
    <t xml:space="preserve"> “Married” is the share of the population that is living  in a married household.</t>
  </si>
  <si>
    <t xml:space="preserve"> “Poverty” is the share of the population living below the federal poverty line.</t>
  </si>
  <si>
    <t>“Unemployed” is the share of the working  age population who are unemployed.</t>
  </si>
  <si>
    <t>“Vacant” is the share of all housing units that are unoccupied.</t>
  </si>
  <si>
    <t>“Renting” is the share of households living  in rented units as opposed to living in a unit they own.</t>
  </si>
  <si>
    <t>Celsius</t>
  </si>
  <si>
    <t>CFS/hour</t>
  </si>
  <si>
    <t>civilians/1000residents</t>
  </si>
  <si>
    <t>officers/1000residents</t>
  </si>
  <si>
    <t>unoccupied houses/all houses</t>
  </si>
  <si>
    <t>no.-of-households-in-rented-apartments/no.-of-all-households</t>
  </si>
  <si>
    <t>no. unemployed/no. above working age</t>
  </si>
  <si>
    <t xml:space="preserve">Hirsch-Herffndahl Index, where a market  is defined as a Metropolitan Statistical Area, and an agency’s market share is defined as  the percent of the MSA’s population that lives in the agency’s jurisdiction. </t>
  </si>
  <si>
    <t>no people under federal poverty line/all people</t>
  </si>
  <si>
    <t>no. married households/all households</t>
  </si>
  <si>
    <t>no. whites/all people</t>
  </si>
  <si>
    <t>Generalizes to</t>
  </si>
  <si>
    <t xml:space="preserve">B </t>
  </si>
  <si>
    <t>Table 5 - priority 1</t>
  </si>
  <si>
    <t>Table 5 - priority 2</t>
  </si>
  <si>
    <t>Table 5 - priority 3</t>
  </si>
  <si>
    <t>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t>
  </si>
  <si>
    <t xml:space="preserve">The size of the HHI’s effect is quite large across all call priorities. A one standard deviation increase in the HHI leads to an almost 4-minute improvement in the residual response times for priority one calls. Relative to the mean shown in Table 4, that translates to about a 17% improvement. Relative to the median it’s an almost 45% improvement! </t>
  </si>
  <si>
    <t>The magnitude  of the effect for priority 2 and priority 3 calls is similar although in the opposite direction.The magnitude of the effect for priority 2 calls is similar to priority 1 although in the opposite direction. Since these priority 2 calls have longer residual response times however, as a percentage they represent a smaller change. Approximately 8% of the means for priority 2 calls.</t>
  </si>
  <si>
    <t xml:space="preserve">The magnitude of the effect for priority 3 calls is similar to priority 1 although in the opposite direction. Since these priority 3 calls have longer residual response times however, as a percentage they represent a smaller change. Approximately 11% of the means for priority 3 calls. </t>
  </si>
  <si>
    <t>Interestingly, across all priority codes the share of households living in renter occupied  housing improves residual response times, and the effect is particularly large for priority 3  calls. In other words communities with more renters can expect faster response times across  all priority codes. If Tiebout style competition for residents is a mechanism for determining  response times, then police may choose to dedicate more resources to relatively more mobile  residents like those who rent instead of own their housing.</t>
  </si>
  <si>
    <t xml:space="preserve"> The effect is statistically  signiffcant across all priority codes and while for priority 1 calls the effect is positive, for  priority 2 and priority 3 calls the effect is negative. A 10 percentage point increase in the  share of a block group that is white increases residual response times for priority 1 calls  by about one minute and decreases residual response times by about one and half minutes  for both priority 2 and 3 calls. The implication that minority communities receive better  service in some circumstances, is in some sense surprising.</t>
  </si>
  <si>
    <t>The effects of demographic characteristics are also significant determinants of residual response times. While the signs of the effects tend to be consistent across priority codes.</t>
  </si>
  <si>
    <t>The effect is statistically  signiffcant across all priority codes and while for priority 1 calls the effect is positive, for  priority 2 and priority 3 calls the effect is negative. A 10 percentage point increase in the  share of a block group that is white increases residual response times for priority 1 calls  by about one minute and decreases residual response times by about one and half minutes  for both priority 2 and 3 calls. The implication that minority communities receive better  service in some circumstances, is in some sense surprising.</t>
  </si>
  <si>
    <t>Standard error</t>
  </si>
  <si>
    <t>Meaning the probability of a response time being less than m minutes is greater for a priority 1 call than a priority 2 call and greater for a priority 2 call than for a priority 3 call. Surprisingly, for very small values of m this is not the case, and the probability of a response time being less than 1 minute is higher for priority 3 calls than for priority 1 calls.</t>
  </si>
  <si>
    <t>Sistan and Baluchistan</t>
  </si>
  <si>
    <t>Sistan and Baluchistan (IRAN)</t>
  </si>
  <si>
    <t>USA (highways)</t>
  </si>
  <si>
    <t>Northeast Texas (USA)</t>
  </si>
  <si>
    <t>Doral (USA)</t>
  </si>
  <si>
    <t xml:space="preserve">Doral </t>
  </si>
  <si>
    <t>Sacremento (USA)</t>
  </si>
  <si>
    <t>Tucker</t>
  </si>
  <si>
    <t>Tucker (USA)</t>
  </si>
  <si>
    <t>Houston (USA)</t>
  </si>
  <si>
    <t>Houston (USA);Dallas (USA)</t>
  </si>
  <si>
    <t>Southwest Sky (USA)</t>
  </si>
  <si>
    <t>Camden (USA)</t>
  </si>
  <si>
    <t>Syracuse (USA)</t>
  </si>
  <si>
    <t>San Diego (USA)</t>
  </si>
  <si>
    <t>Two Stage Least Squares Regressions of Residuals with constant monthly fixed effect</t>
  </si>
  <si>
    <t>Officer employed</t>
  </si>
  <si>
    <t>Civilian employed</t>
  </si>
  <si>
    <t>Sample Unit</t>
  </si>
  <si>
    <t>Sampling Bias</t>
  </si>
  <si>
    <t>Omitted-Variable Bias</t>
  </si>
  <si>
    <t>Sample info</t>
  </si>
  <si>
    <t>Unit Scope</t>
  </si>
  <si>
    <t>descriptives</t>
  </si>
  <si>
    <t>priority highest</t>
  </si>
  <si>
    <t>Priority intermediate</t>
  </si>
  <si>
    <t>Priority lowest</t>
  </si>
  <si>
    <t>Maxfield (1982)</t>
  </si>
  <si>
    <t xml:space="preserve">Call Received slips </t>
  </si>
  <si>
    <t>no. of calls/hour</t>
  </si>
  <si>
    <t>in text</t>
  </si>
  <si>
    <t>hours</t>
  </si>
  <si>
    <t>This shows that high levels of  demand do produce increased delays in the processing  of calls, and result in some stacking. In high demand  periods there is a steady deterioration in the speed with  which units are dispatched, with an average delay of  more than 20 minutes for three hours of the da</t>
  </si>
  <si>
    <t>The assignment of dispatch priorities to incoming calls does appear to be effective in reducing dispatch delay</t>
  </si>
  <si>
    <t>citizen-initiated CFSs</t>
  </si>
  <si>
    <t>This information is recorded on CR slips for every call which generates a dispatch.  Only calls from private citizens were collected. This excludes officer-initiated activity, both on-view incidents detected by police on patrol, and incidents in which a citizen flagged down an officer on the street. Certain types of incidents are, therefore, not represented, crimes of vice and traffic citations being the most frequent.The data included here do represent the vast majority of citizen-initiated calls for service, and as such document the patrol response function in San Francisco during this six-week period.</t>
  </si>
  <si>
    <t>Panda police car</t>
  </si>
  <si>
    <t>vhf police car</t>
  </si>
  <si>
    <t>Caldwell (1971)</t>
  </si>
  <si>
    <t xml:space="preserve">Table 3.7 </t>
  </si>
  <si>
    <t>13;22;31</t>
  </si>
  <si>
    <t>4;13;22</t>
  </si>
  <si>
    <t>jan;feb;mar</t>
  </si>
  <si>
    <t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t>
  </si>
  <si>
    <t>Table 5.14</t>
  </si>
  <si>
    <t>D</t>
  </si>
  <si>
    <t>Table 5.16</t>
  </si>
  <si>
    <t>single one-officer units</t>
  </si>
  <si>
    <t>Boydstun et al. (1977)</t>
  </si>
  <si>
    <t>z-test</t>
  </si>
  <si>
    <t>On assignments involving a single unit, single two-officer units were found to have significantly shorter overall mean incident response times than did single one-officer units. The overall mean difference was almost four minutes (3.7) per call with the one-officer units averaging 16.7 per call and two-officer units averaging 13 minutes.</t>
  </si>
  <si>
    <t xml:space="preserve">San Diego  </t>
  </si>
  <si>
    <t>incidents involving single one-officer and two-officer unit assignments</t>
  </si>
  <si>
    <t>randomly selecting a Sunday start date and the next six consecutive days from a four week base period beginning October 26 1975 and ending November 22 1975. The 11 additional sampling periods were established by using a four-week skip interval.</t>
  </si>
  <si>
    <t>no controls for assigned workloads. For example, six combination patrol and ambulance units were included in the selected group of 22 two-officer units. These units proved public emergency ambulances services - an additional role not performed by one-officer units. Thus analysis examined performance under measured workloads differences rather than controlling for equal workload exposure.</t>
  </si>
  <si>
    <t>single two officer units</t>
  </si>
  <si>
    <t>two one-officer units</t>
  </si>
  <si>
    <t>single two-officer units</t>
  </si>
  <si>
    <t>combined (single&amp;two) one-officer units</t>
  </si>
  <si>
    <t xml:space="preserve">emergency  </t>
  </si>
  <si>
    <t>emergency is coded as blue cards and non-emergency as white cards</t>
  </si>
  <si>
    <t>non-emergency</t>
  </si>
  <si>
    <t>Isaacs (1967)</t>
  </si>
  <si>
    <t>We did not include drunk and vagrancy arrests, traffic incidents, and certain other calls for service, such as calls to aid injured persons, which did not appear to be crimes at the time the communications center received the call.</t>
  </si>
  <si>
    <t>A distinct difference in communications center delay time can be seen in the handling of emergency calls as compared to nonemergency calls. Special procedures for handling emergency calls in the communications center result in reduction of the average time from 5 minutes to less than 2 minutes.</t>
  </si>
  <si>
    <t xml:space="preserve">crime related CFS </t>
  </si>
  <si>
    <t xml:space="preserve">We did not include drunk and vagrancy arrests, traffic incidents, and certain other calls for service, such as calls to aid injured persons, which did not appear to be crimes at the time the communications center received the call. Only includes cfs in which a "code 6" was given "arrived at scene" </t>
  </si>
  <si>
    <t>potential selection bias because of code 6</t>
  </si>
  <si>
    <t>In examining that table, the difference in procedure in dealing with emergency and nonemergency calls is evident. The response time of the emergency calls is approximately half that of the nonemergency calls.</t>
  </si>
  <si>
    <t>Table B-1 - all white and blue</t>
  </si>
  <si>
    <t>Table B-4 - all white and blue</t>
  </si>
  <si>
    <t>Table 43 - incident response time</t>
  </si>
  <si>
    <t>McEwan, Conner &amp; Cohen (1986)</t>
  </si>
  <si>
    <t xml:space="preserve">immediate dispatch - injury </t>
  </si>
  <si>
    <t>potential one-hour delay</t>
  </si>
  <si>
    <t>Exhibit 5-3</t>
  </si>
  <si>
    <t>All CFSs</t>
  </si>
  <si>
    <t>potential 30-minute delay</t>
  </si>
  <si>
    <t>potential 15-minute delay</t>
  </si>
  <si>
    <t>immediate dispatch - crimes against property</t>
  </si>
  <si>
    <t>immediate dispatch - crimes against persons</t>
  </si>
  <si>
    <t>just occurred</t>
  </si>
  <si>
    <t>cold</t>
  </si>
  <si>
    <t>in-progress</t>
  </si>
  <si>
    <t xml:space="preserve">no injury  </t>
  </si>
  <si>
    <t>injury</t>
  </si>
  <si>
    <t xml:space="preserve">Garden Grove </t>
  </si>
  <si>
    <t xml:space="preserve">mar </t>
  </si>
  <si>
    <t>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t>
  </si>
  <si>
    <t>differential police reponse system</t>
  </si>
  <si>
    <t xml:space="preserve">control days/no differential police response </t>
  </si>
  <si>
    <t>in text (page 101)</t>
  </si>
  <si>
    <t>Greensboro</t>
  </si>
  <si>
    <t>Under the new call classification system, a Priority 2 call was to be delayed in the communications center if the unit in the area of responsibility was busy on another call. That these delays were actually taking place is indicated by the fact that the average communications center time for Priority 2 calls was 14.9 minutes during the experimental period, as compared to only 4.6 minutes during the control days. The average of 4.6 minutes can be attributed to the fact that some delays occurred naturally when all units were busy. Further analysis showed that during the experimental days, 20.7 percent of the Priority 2 calls were being delayed for more than thirty minutes as compared to only 2.1 percent during the control days. By way of contrast, the average communications center times for Priority 0 and Priority 1 calls were all under two minutes for the control and experimental days.</t>
  </si>
  <si>
    <t>One of the hypotheses of the field test was that the average travel time to emergency calls would decrease substantially, since the reduced workload would increase the chances that the unit in the area of responsibility would be available for the emergency call. However, there was only a small difference in average travel times between the control and experimental days. For Priority 0 calls, the average travel time during the control days was 4.93 minutes, as compared to 4.50 minutes during the experimental days, for a difference of only about one-half minute. By way of comparison, the travel times for Priority 1 calls were 5.48 minutes during the control days and 5.69 minutes during the experimental days and for Priority 2 calls, 6.86 minutes and 6.53 minutes, respectively. In   summary, the travel time to emergency calls was not changed significantly as a result of the alternative responses, even though it was less than the other priority types.</t>
  </si>
  <si>
    <t>april</t>
  </si>
  <si>
    <t>immediate dispatch</t>
  </si>
  <si>
    <t>potentially delayed dispatch</t>
  </si>
  <si>
    <t>emergency dispatch</t>
  </si>
  <si>
    <t>in text (page 115)</t>
  </si>
  <si>
    <r>
      <t>Travel times and on-scene times followed these same patterns. The average travel time to emergency calls was 4.8 minutes, to immediate calls was 6.8 minutes, and to potentially delayed calls was 8.0 minutes. On</t>
    </r>
    <r>
      <rPr>
        <sz val="11"/>
        <color theme="1"/>
        <rFont val="Tahoma"/>
        <family val="2"/>
      </rPr>
      <t xml:space="preserve"> </t>
    </r>
    <r>
      <rPr>
        <sz val="11"/>
        <color theme="1"/>
        <rFont val="Calibri"/>
        <family val="2"/>
        <scheme val="minor"/>
      </rPr>
      <t>scene times were almost exactly the same for all three types of calls: 21.2   minutes for emergency calls, 20.9 minutes for intermediate calls, and 21.2 minutes for potentially delayed calls.</t>
    </r>
  </si>
  <si>
    <t>The impact on the time in the communications center was reflected in the averages of 2.3 minutes for emergency calls, 5.9 minutes on immediate calls, and 11.1 minutes for potentially delayed calls. The group of control calls from position 16 were delayed slightly longer, with an average of 15.0 minutes per call.</t>
  </si>
  <si>
    <t>Toledo</t>
  </si>
  <si>
    <t xml:space="preserve">The breakdown of response characteristics by type of vehicle, included in Table 3.7, shows that the average response time for panda vehicles of 11.6 minutes was 2,6 minutes longer than that for vhf   vehicles. In fact the average travelling time for panda vehicles was 1,8 minutes shorter than that for vhf vehicles but this was detracted from by an average handling time of 5.9 minutes, some 4,4 minutes longer than that for vhf vehicles dispatched directly by H.Q. Control Room, This delay was attribute d to the need for a telephone call from H.Q, Control Room to divisional or sub-divisional control room, to relay details of an emergency incident, before a panda vehicle could be dispatched. </t>
  </si>
  <si>
    <t>The response time breakdown by type of vehicle for this period is included in Table 5.16. 54 (.08%) incidents had a response time in excess of one hour (compared with 15 (.04%) for the sample period) and 422 incidents (6%) had no arrival time.</t>
  </si>
  <si>
    <t>Call rate</t>
  </si>
  <si>
    <t xml:space="preserve">ln </t>
  </si>
  <si>
    <t>IV_transformations</t>
  </si>
  <si>
    <t>DV_transformations</t>
  </si>
  <si>
    <t>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</si>
</sst>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b/>
      <sz val="11"/>
      <color theme="1"/>
      <name val="Calibri"/>
      <family val="2"/>
      <scheme val="minor"/>
    </font>
    <font>
      <sz val="11"/>
      <color rgb="FF9C0006"/>
      <name val="Calibri"/>
      <family val="2"/>
      <scheme val="minor"/>
    </font>
    <font>
      <sz val="11"/>
      <name val="Calibri"/>
      <family val="2"/>
      <scheme val="minor"/>
    </font>
    <font>
      <b/>
      <sz val="11"/>
      <color rgb="FF111111"/>
      <name val="Calibri"/>
      <family val="2"/>
      <scheme val="minor"/>
    </font>
    <font>
      <b/>
      <i/>
      <sz val="11"/>
      <color rgb="FF111111"/>
      <name val="Calibri"/>
      <family val="2"/>
      <scheme val="minor"/>
    </font>
    <font>
      <sz val="11"/>
      <color rgb="FF000000"/>
      <name val="Calibri"/>
      <family val="2"/>
      <scheme val="minor"/>
    </font>
    <font>
      <sz val="11"/>
      <color theme="1"/>
      <name val="Tahoma"/>
      <family val="2"/>
    </font>
  </fonts>
  <fills count="10">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rgb="FF00B050"/>
        <bgColor indexed="64"/>
      </patternFill>
    </fill>
    <fill>
      <patternFill patternType="solid">
        <fgColor rgb="FFFFC7CE"/>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44">
    <xf numFmtId="0" fontId="0" fillId="0" borderId="0" xfId="0"/>
    <xf numFmtId="0" fontId="1" fillId="0" borderId="0" xfId="0" applyFont="1"/>
    <xf numFmtId="0" fontId="0" fillId="0" borderId="0" xfId="0" applyFill="1"/>
    <xf numFmtId="0" fontId="3" fillId="2" borderId="0" xfId="1" applyFont="1"/>
    <xf numFmtId="0" fontId="1" fillId="0" borderId="0" xfId="0" applyFont="1" applyAlignment="1">
      <alignment horizontal="left"/>
    </xf>
    <xf numFmtId="0" fontId="0" fillId="0" borderId="0" xfId="0" applyAlignment="1">
      <alignment horizontal="left"/>
    </xf>
    <xf numFmtId="0" fontId="0" fillId="0" borderId="0" xfId="0" applyFill="1" applyAlignment="1">
      <alignment wrapText="1"/>
    </xf>
    <xf numFmtId="0" fontId="0" fillId="3" borderId="0" xfId="0" applyFill="1"/>
    <xf numFmtId="0" fontId="1" fillId="0" borderId="0" xfId="0" applyFont="1" applyFill="1"/>
    <xf numFmtId="2" fontId="0" fillId="0" borderId="0" xfId="0" applyNumberFormat="1"/>
    <xf numFmtId="9" fontId="0" fillId="0" borderId="0" xfId="0" applyNumberFormat="1"/>
    <xf numFmtId="2" fontId="1" fillId="0" borderId="0" xfId="0" applyNumberFormat="1" applyFont="1"/>
    <xf numFmtId="0" fontId="0" fillId="0" borderId="0" xfId="0" applyAlignment="1">
      <alignment wrapText="1"/>
    </xf>
    <xf numFmtId="0" fontId="0" fillId="0" borderId="0" xfId="0" applyFont="1"/>
    <xf numFmtId="0" fontId="0" fillId="4" borderId="0" xfId="0" applyFill="1"/>
    <xf numFmtId="0" fontId="0" fillId="0" borderId="0" xfId="0" quotePrefix="1"/>
    <xf numFmtId="0" fontId="0" fillId="3" borderId="0" xfId="0" applyFill="1" applyAlignment="1">
      <alignment horizontal="left"/>
    </xf>
    <xf numFmtId="0" fontId="0" fillId="5" borderId="0" xfId="0" applyFill="1"/>
    <xf numFmtId="0" fontId="0" fillId="0" borderId="0" xfId="0" applyNumberFormat="1"/>
    <xf numFmtId="0" fontId="1" fillId="6" borderId="0" xfId="0" applyFont="1" applyFill="1"/>
    <xf numFmtId="0" fontId="1" fillId="7" borderId="0" xfId="0" applyFont="1" applyFill="1"/>
    <xf numFmtId="0" fontId="1" fillId="8" borderId="0" xfId="0" applyFont="1" applyFill="1"/>
    <xf numFmtId="0" fontId="1" fillId="5" borderId="0" xfId="0" applyFont="1" applyFill="1"/>
    <xf numFmtId="0" fontId="4" fillId="0" borderId="0" xfId="0" applyFont="1" applyFill="1"/>
    <xf numFmtId="0" fontId="1" fillId="9" borderId="0" xfId="0" applyFont="1" applyFill="1"/>
    <xf numFmtId="2" fontId="1" fillId="9" borderId="0" xfId="0" applyNumberFormat="1" applyFont="1" applyFill="1"/>
    <xf numFmtId="164" fontId="1" fillId="9" borderId="0" xfId="0" applyNumberFormat="1" applyFont="1" applyFill="1"/>
    <xf numFmtId="164" fontId="0" fillId="0" borderId="0" xfId="0" applyNumberFormat="1"/>
    <xf numFmtId="2" fontId="4" fillId="5" borderId="0" xfId="0" applyNumberFormat="1" applyFont="1" applyFill="1"/>
    <xf numFmtId="2" fontId="1" fillId="5" borderId="0" xfId="0" applyNumberFormat="1" applyFont="1" applyFill="1"/>
    <xf numFmtId="2" fontId="0" fillId="0" borderId="0" xfId="0" applyNumberFormat="1" applyFont="1"/>
    <xf numFmtId="2" fontId="0" fillId="5" borderId="0" xfId="0" applyNumberFormat="1" applyFill="1"/>
    <xf numFmtId="164" fontId="1" fillId="0" borderId="0" xfId="0" applyNumberFormat="1" applyFont="1"/>
    <xf numFmtId="0" fontId="3" fillId="0" borderId="0" xfId="0" applyFont="1" applyFill="1"/>
    <xf numFmtId="0" fontId="1" fillId="0" borderId="0" xfId="0" applyNumberFormat="1" applyFont="1"/>
    <xf numFmtId="0" fontId="0" fillId="0" borderId="0" xfId="0" applyFont="1" applyFill="1"/>
    <xf numFmtId="17" fontId="0" fillId="0" borderId="0" xfId="0" applyNumberFormat="1"/>
    <xf numFmtId="0" fontId="0" fillId="0" borderId="0" xfId="0" applyAlignment="1">
      <alignment horizontal="justify" vertical="center"/>
    </xf>
    <xf numFmtId="0" fontId="0" fillId="0" borderId="0" xfId="0" applyAlignment="1">
      <alignment vertical="center"/>
    </xf>
    <xf numFmtId="0" fontId="6" fillId="0" borderId="0" xfId="0" applyFont="1" applyAlignment="1">
      <alignment vertical="center"/>
    </xf>
    <xf numFmtId="0" fontId="6" fillId="0" borderId="0" xfId="0" applyFont="1" applyFill="1" applyAlignment="1">
      <alignment vertical="center"/>
    </xf>
    <xf numFmtId="0" fontId="3" fillId="3" borderId="0" xfId="0" applyFont="1" applyFill="1"/>
    <xf numFmtId="0" fontId="3" fillId="4" borderId="0" xfId="0" applyFont="1" applyFill="1"/>
    <xf numFmtId="0" fontId="6" fillId="0" borderId="0" xfId="0" applyFont="1"/>
  </cellXfs>
  <cellStyles count="2">
    <cellStyle name="Bad" xfId="1" builtinId="27"/>
    <cellStyle name="Normal" xfId="0" builtinId="0"/>
  </cellStyles>
  <dxfs count="795">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darkGray">
          <fgColor theme="0"/>
          <bgColor rgb="FFC80000"/>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bgColor theme="0" tint="-0.24994659260841701"/>
        </patternFill>
      </fill>
    </dxf>
    <dxf>
      <fill>
        <patternFill>
          <bgColor rgb="FFFFC7CE"/>
        </patternFill>
      </fill>
    </dxf>
    <dxf>
      <fill>
        <patternFill>
          <bgColor theme="0" tint="-0.24994659260841701"/>
        </patternFill>
      </fill>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patternType="lightGray">
          <fgColor rgb="FFFF3333"/>
        </patternFill>
      </fill>
      <border>
        <left/>
        <right/>
        <top/>
        <bottom/>
        <vertical/>
        <horizontal/>
      </border>
    </dxf>
    <dxf>
      <fill>
        <patternFill>
          <bgColor rgb="FFFFC7CE"/>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bgColor theme="0" tint="-0.24994659260841701"/>
        </patternFill>
      </fill>
    </dxf>
    <dxf>
      <fill>
        <patternFill patternType="darkGray">
          <fgColor theme="0"/>
          <bgColor rgb="FFC80000"/>
        </patternFill>
      </fill>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
      <fill>
        <patternFill patternType="lightGray">
          <fgColor rgb="FFFF3333"/>
        </patternFill>
      </fill>
      <border>
        <left/>
        <right/>
        <top/>
        <bottom/>
        <vertical/>
        <horizontal/>
      </border>
    </dxf>
    <dxf>
      <fill>
        <patternFill patternType="lightGray">
          <fgColor rgb="FFFF3333"/>
        </patternFill>
      </fill>
      <border>
        <left/>
        <right/>
        <top/>
        <bottom/>
        <vertical/>
        <horizontal/>
      </border>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patternType="lightGray">
          <fgColor rgb="FFFF3333"/>
        </patternFill>
      </fill>
      <border>
        <left/>
        <right/>
        <top/>
        <bottom/>
        <vertical/>
        <horizontal/>
      </border>
    </dxf>
    <dxf>
      <fill>
        <patternFill>
          <bgColor rgb="FFFFC7CE"/>
        </patternFill>
      </fill>
    </dxf>
    <dxf>
      <fill>
        <patternFill>
          <bgColor theme="0" tint="-0.24994659260841701"/>
        </patternFill>
      </fill>
    </dxf>
    <dxf>
      <fill>
        <patternFill patternType="lightGray">
          <fgColor rgb="FFFF3333"/>
        </patternFill>
      </fill>
      <border>
        <left style="thin">
          <color auto="1"/>
        </left>
        <right style="thin">
          <color auto="1"/>
        </right>
        <top style="thin">
          <color auto="1"/>
        </top>
        <bottom style="thin">
          <color auto="1"/>
        </bottom>
        <vertical/>
        <horizontal/>
      </border>
    </dxf>
    <dxf>
      <fill>
        <patternFill patternType="lightGray">
          <fgColor rgb="FFFF3333"/>
        </patternFill>
      </fill>
      <border>
        <left/>
        <right/>
        <top/>
        <bottom/>
        <vertical/>
        <horizontal/>
      </border>
    </dxf>
    <dxf>
      <fill>
        <patternFill patternType="darkGray">
          <fgColor theme="0"/>
          <bgColor rgb="FFC80000"/>
        </patternFill>
      </fill>
    </dxf>
    <dxf>
      <fill>
        <patternFill>
          <bgColor theme="0" tint="-0.24994659260841701"/>
        </patternFill>
      </fill>
    </dxf>
  </dxfs>
  <tableStyles count="0" defaultTableStyle="TableStyleMedium2" defaultPivotStyle="PivotStyleLight16"/>
  <colors>
    <mruColors>
      <color rgb="FFFFC7CE"/>
      <color rgb="FFEF8989"/>
      <color rgb="FFFF3333"/>
      <color rgb="FFC800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9525</xdr:colOff>
      <xdr:row>108</xdr:row>
      <xdr:rowOff>0</xdr:rowOff>
    </xdr:from>
    <xdr:to>
      <xdr:col>14</xdr:col>
      <xdr:colOff>473529</xdr:colOff>
      <xdr:row>108</xdr:row>
      <xdr:rowOff>180975</xdr:rowOff>
    </xdr:to>
    <xdr:pic>
      <xdr:nvPicPr>
        <xdr:cNvPr id="2" name="Picture 1">
          <a:extLst>
            <a:ext uri="{FF2B5EF4-FFF2-40B4-BE49-F238E27FC236}">
              <a16:creationId xmlns:a16="http://schemas.microsoft.com/office/drawing/2014/main" id="{371D9D12-7716-4D05-A8B3-6DC338A1F006}"/>
            </a:ext>
          </a:extLst>
        </xdr:cNvPr>
        <xdr:cNvPicPr>
          <a:picLocks noChangeAspect="1"/>
        </xdr:cNvPicPr>
      </xdr:nvPicPr>
      <xdr:blipFill>
        <a:blip xmlns:r="http://schemas.openxmlformats.org/officeDocument/2006/relationships" r:embed="rId1"/>
        <a:stretch>
          <a:fillRect/>
        </a:stretch>
      </xdr:blipFill>
      <xdr:spPr>
        <a:xfrm>
          <a:off x="38052375" y="20621625"/>
          <a:ext cx="464004" cy="180975"/>
        </a:xfrm>
        <a:prstGeom prst="rect">
          <a:avLst/>
        </a:prstGeom>
      </xdr:spPr>
    </xdr:pic>
    <xdr:clientData/>
  </xdr:twoCellAnchor>
  <xdr:twoCellAnchor editAs="oneCell">
    <xdr:from>
      <xdr:col>14</xdr:col>
      <xdr:colOff>0</xdr:colOff>
      <xdr:row>109</xdr:row>
      <xdr:rowOff>19049</xdr:rowOff>
    </xdr:from>
    <xdr:to>
      <xdr:col>14</xdr:col>
      <xdr:colOff>531265</xdr:colOff>
      <xdr:row>109</xdr:row>
      <xdr:rowOff>166122</xdr:rowOff>
    </xdr:to>
    <xdr:pic>
      <xdr:nvPicPr>
        <xdr:cNvPr id="3" name="Picture 2">
          <a:extLst>
            <a:ext uri="{FF2B5EF4-FFF2-40B4-BE49-F238E27FC236}">
              <a16:creationId xmlns:a16="http://schemas.microsoft.com/office/drawing/2014/main" id="{14011F0B-63F3-4FF5-9BCC-816A888FB12F}"/>
            </a:ext>
          </a:extLst>
        </xdr:cNvPr>
        <xdr:cNvPicPr>
          <a:picLocks noChangeAspect="1"/>
        </xdr:cNvPicPr>
      </xdr:nvPicPr>
      <xdr:blipFill>
        <a:blip xmlns:r="http://schemas.openxmlformats.org/officeDocument/2006/relationships" r:embed="rId2"/>
        <a:stretch>
          <a:fillRect/>
        </a:stretch>
      </xdr:blipFill>
      <xdr:spPr>
        <a:xfrm>
          <a:off x="38042850" y="20831174"/>
          <a:ext cx="531265" cy="147073"/>
        </a:xfrm>
        <a:prstGeom prst="rect">
          <a:avLst/>
        </a:prstGeom>
      </xdr:spPr>
    </xdr:pic>
    <xdr:clientData/>
  </xdr:twoCellAnchor>
  <xdr:twoCellAnchor editAs="oneCell">
    <xdr:from>
      <xdr:col>14</xdr:col>
      <xdr:colOff>0</xdr:colOff>
      <xdr:row>110</xdr:row>
      <xdr:rowOff>0</xdr:rowOff>
    </xdr:from>
    <xdr:to>
      <xdr:col>14</xdr:col>
      <xdr:colOff>561065</xdr:colOff>
      <xdr:row>110</xdr:row>
      <xdr:rowOff>142875</xdr:rowOff>
    </xdr:to>
    <xdr:pic>
      <xdr:nvPicPr>
        <xdr:cNvPr id="4" name="Picture 3">
          <a:extLst>
            <a:ext uri="{FF2B5EF4-FFF2-40B4-BE49-F238E27FC236}">
              <a16:creationId xmlns:a16="http://schemas.microsoft.com/office/drawing/2014/main" id="{020326F1-E81F-4562-94B2-4E9AE23024FC}"/>
            </a:ext>
          </a:extLst>
        </xdr:cNvPr>
        <xdr:cNvPicPr>
          <a:picLocks noChangeAspect="1"/>
        </xdr:cNvPicPr>
      </xdr:nvPicPr>
      <xdr:blipFill>
        <a:blip xmlns:r="http://schemas.openxmlformats.org/officeDocument/2006/relationships" r:embed="rId3"/>
        <a:stretch>
          <a:fillRect/>
        </a:stretch>
      </xdr:blipFill>
      <xdr:spPr>
        <a:xfrm>
          <a:off x="38042850" y="21002625"/>
          <a:ext cx="561065" cy="142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9525</xdr:colOff>
      <xdr:row>108</xdr:row>
      <xdr:rowOff>0</xdr:rowOff>
    </xdr:from>
    <xdr:to>
      <xdr:col>20</xdr:col>
      <xdr:colOff>473529</xdr:colOff>
      <xdr:row>108</xdr:row>
      <xdr:rowOff>180975</xdr:rowOff>
    </xdr:to>
    <xdr:pic>
      <xdr:nvPicPr>
        <xdr:cNvPr id="2" name="Picture 1">
          <a:extLst>
            <a:ext uri="{FF2B5EF4-FFF2-40B4-BE49-F238E27FC236}">
              <a16:creationId xmlns:a16="http://schemas.microsoft.com/office/drawing/2014/main" id="{A9633C24-1E57-469B-98D1-C0E0FB232026}"/>
            </a:ext>
          </a:extLst>
        </xdr:cNvPr>
        <xdr:cNvPicPr>
          <a:picLocks noChangeAspect="1"/>
        </xdr:cNvPicPr>
      </xdr:nvPicPr>
      <xdr:blipFill>
        <a:blip xmlns:r="http://schemas.openxmlformats.org/officeDocument/2006/relationships" r:embed="rId1"/>
        <a:stretch>
          <a:fillRect/>
        </a:stretch>
      </xdr:blipFill>
      <xdr:spPr>
        <a:xfrm>
          <a:off x="23402925" y="20621625"/>
          <a:ext cx="464004" cy="180975"/>
        </a:xfrm>
        <a:prstGeom prst="rect">
          <a:avLst/>
        </a:prstGeom>
      </xdr:spPr>
    </xdr:pic>
    <xdr:clientData/>
  </xdr:twoCellAnchor>
  <xdr:twoCellAnchor editAs="oneCell">
    <xdr:from>
      <xdr:col>20</xdr:col>
      <xdr:colOff>0</xdr:colOff>
      <xdr:row>109</xdr:row>
      <xdr:rowOff>19049</xdr:rowOff>
    </xdr:from>
    <xdr:to>
      <xdr:col>20</xdr:col>
      <xdr:colOff>531265</xdr:colOff>
      <xdr:row>109</xdr:row>
      <xdr:rowOff>166122</xdr:rowOff>
    </xdr:to>
    <xdr:pic>
      <xdr:nvPicPr>
        <xdr:cNvPr id="3" name="Picture 2">
          <a:extLst>
            <a:ext uri="{FF2B5EF4-FFF2-40B4-BE49-F238E27FC236}">
              <a16:creationId xmlns:a16="http://schemas.microsoft.com/office/drawing/2014/main" id="{B4119EE8-54F2-4287-975A-550B0461C32C}"/>
            </a:ext>
          </a:extLst>
        </xdr:cNvPr>
        <xdr:cNvPicPr>
          <a:picLocks noChangeAspect="1"/>
        </xdr:cNvPicPr>
      </xdr:nvPicPr>
      <xdr:blipFill>
        <a:blip xmlns:r="http://schemas.openxmlformats.org/officeDocument/2006/relationships" r:embed="rId2"/>
        <a:stretch>
          <a:fillRect/>
        </a:stretch>
      </xdr:blipFill>
      <xdr:spPr>
        <a:xfrm>
          <a:off x="23393400" y="20831174"/>
          <a:ext cx="531265" cy="147073"/>
        </a:xfrm>
        <a:prstGeom prst="rect">
          <a:avLst/>
        </a:prstGeom>
      </xdr:spPr>
    </xdr:pic>
    <xdr:clientData/>
  </xdr:twoCellAnchor>
  <xdr:twoCellAnchor editAs="oneCell">
    <xdr:from>
      <xdr:col>20</xdr:col>
      <xdr:colOff>0</xdr:colOff>
      <xdr:row>110</xdr:row>
      <xdr:rowOff>0</xdr:rowOff>
    </xdr:from>
    <xdr:to>
      <xdr:col>20</xdr:col>
      <xdr:colOff>561065</xdr:colOff>
      <xdr:row>110</xdr:row>
      <xdr:rowOff>142875</xdr:rowOff>
    </xdr:to>
    <xdr:pic>
      <xdr:nvPicPr>
        <xdr:cNvPr id="4" name="Picture 3">
          <a:extLst>
            <a:ext uri="{FF2B5EF4-FFF2-40B4-BE49-F238E27FC236}">
              <a16:creationId xmlns:a16="http://schemas.microsoft.com/office/drawing/2014/main" id="{3C371906-F26F-44B8-BDB3-D3B58B198448}"/>
            </a:ext>
          </a:extLst>
        </xdr:cNvPr>
        <xdr:cNvPicPr>
          <a:picLocks noChangeAspect="1"/>
        </xdr:cNvPicPr>
      </xdr:nvPicPr>
      <xdr:blipFill>
        <a:blip xmlns:r="http://schemas.openxmlformats.org/officeDocument/2006/relationships" r:embed="rId3"/>
        <a:stretch>
          <a:fillRect/>
        </a:stretch>
      </xdr:blipFill>
      <xdr:spPr>
        <a:xfrm>
          <a:off x="21793200" y="21002625"/>
          <a:ext cx="561065" cy="142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31</xdr:col>
      <xdr:colOff>638175</xdr:colOff>
      <xdr:row>21</xdr:row>
      <xdr:rowOff>147637</xdr:rowOff>
    </xdr:from>
    <xdr:ext cx="65" cy="172227"/>
    <xdr:sp macro="" textlink="">
      <xdr:nvSpPr>
        <xdr:cNvPr id="2" name="TextBox 1">
          <a:extLst>
            <a:ext uri="{FF2B5EF4-FFF2-40B4-BE49-F238E27FC236}">
              <a16:creationId xmlns:a16="http://schemas.microsoft.com/office/drawing/2014/main" id="{5B2DD553-9F93-4751-8DE3-44DD2FFBC911}"/>
            </a:ext>
          </a:extLst>
        </xdr:cNvPr>
        <xdr:cNvSpPr txBox="1"/>
      </xdr:nvSpPr>
      <xdr:spPr>
        <a:xfrm>
          <a:off x="31918275" y="31956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nl-NL"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275429</xdr:colOff>
      <xdr:row>4</xdr:row>
      <xdr:rowOff>123714</xdr:rowOff>
    </xdr:to>
    <xdr:pic>
      <xdr:nvPicPr>
        <xdr:cNvPr id="2" name="Picture 1">
          <a:extLst>
            <a:ext uri="{FF2B5EF4-FFF2-40B4-BE49-F238E27FC236}">
              <a16:creationId xmlns:a16="http://schemas.microsoft.com/office/drawing/2014/main" id="{D67CDC23-169A-46D3-97F7-C0B92F25FA16}"/>
            </a:ext>
          </a:extLst>
        </xdr:cNvPr>
        <xdr:cNvPicPr>
          <a:picLocks noChangeAspect="1"/>
        </xdr:cNvPicPr>
      </xdr:nvPicPr>
      <xdr:blipFill>
        <a:blip xmlns:r="http://schemas.openxmlformats.org/officeDocument/2006/relationships" r:embed="rId1"/>
        <a:stretch>
          <a:fillRect/>
        </a:stretch>
      </xdr:blipFill>
      <xdr:spPr>
        <a:xfrm>
          <a:off x="0" y="0"/>
          <a:ext cx="6371429" cy="885714"/>
        </a:xfrm>
        <a:prstGeom prst="rect">
          <a:avLst/>
        </a:prstGeom>
      </xdr:spPr>
    </xdr:pic>
    <xdr:clientData/>
  </xdr:twoCellAnchor>
  <xdr:twoCellAnchor editAs="oneCell">
    <xdr:from>
      <xdr:col>7</xdr:col>
      <xdr:colOff>0</xdr:colOff>
      <xdr:row>17</xdr:row>
      <xdr:rowOff>0</xdr:rowOff>
    </xdr:from>
    <xdr:to>
      <xdr:col>18</xdr:col>
      <xdr:colOff>113448</xdr:colOff>
      <xdr:row>43</xdr:row>
      <xdr:rowOff>66048</xdr:rowOff>
    </xdr:to>
    <xdr:pic>
      <xdr:nvPicPr>
        <xdr:cNvPr id="3" name="Picture 2">
          <a:extLst>
            <a:ext uri="{FF2B5EF4-FFF2-40B4-BE49-F238E27FC236}">
              <a16:creationId xmlns:a16="http://schemas.microsoft.com/office/drawing/2014/main" id="{5AA107B4-F1D7-4D75-9F4F-644A1084D2D0}"/>
            </a:ext>
          </a:extLst>
        </xdr:cNvPr>
        <xdr:cNvPicPr>
          <a:picLocks noChangeAspect="1"/>
        </xdr:cNvPicPr>
      </xdr:nvPicPr>
      <xdr:blipFill>
        <a:blip xmlns:r="http://schemas.openxmlformats.org/officeDocument/2006/relationships" r:embed="rId2"/>
        <a:stretch>
          <a:fillRect/>
        </a:stretch>
      </xdr:blipFill>
      <xdr:spPr>
        <a:xfrm>
          <a:off x="4267200" y="3238500"/>
          <a:ext cx="6819048" cy="5019048"/>
        </a:xfrm>
        <a:prstGeom prst="rect">
          <a:avLst/>
        </a:prstGeom>
      </xdr:spPr>
    </xdr:pic>
    <xdr:clientData/>
  </xdr:twoCellAnchor>
  <xdr:twoCellAnchor editAs="oneCell">
    <xdr:from>
      <xdr:col>19</xdr:col>
      <xdr:colOff>0</xdr:colOff>
      <xdr:row>17</xdr:row>
      <xdr:rowOff>0</xdr:rowOff>
    </xdr:from>
    <xdr:to>
      <xdr:col>29</xdr:col>
      <xdr:colOff>380190</xdr:colOff>
      <xdr:row>41</xdr:row>
      <xdr:rowOff>56571</xdr:rowOff>
    </xdr:to>
    <xdr:pic>
      <xdr:nvPicPr>
        <xdr:cNvPr id="4" name="Picture 3">
          <a:extLst>
            <a:ext uri="{FF2B5EF4-FFF2-40B4-BE49-F238E27FC236}">
              <a16:creationId xmlns:a16="http://schemas.microsoft.com/office/drawing/2014/main" id="{5173B66E-1C24-431C-A89D-B36285EB57BD}"/>
            </a:ext>
          </a:extLst>
        </xdr:cNvPr>
        <xdr:cNvPicPr>
          <a:picLocks noChangeAspect="1"/>
        </xdr:cNvPicPr>
      </xdr:nvPicPr>
      <xdr:blipFill>
        <a:blip xmlns:r="http://schemas.openxmlformats.org/officeDocument/2006/relationships" r:embed="rId3"/>
        <a:stretch>
          <a:fillRect/>
        </a:stretch>
      </xdr:blipFill>
      <xdr:spPr>
        <a:xfrm>
          <a:off x="11582400" y="3238500"/>
          <a:ext cx="6476190" cy="46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8DEF7-5064-404E-AF5F-4701B3508B35}">
  <dimension ref="A1:AD98"/>
  <sheetViews>
    <sheetView zoomScaleNormal="100" workbookViewId="0">
      <pane ySplit="1" topLeftCell="A74" activePane="bottomLeft" state="frozen"/>
      <selection pane="bottomLeft" activeCell="C2" sqref="C2:C95"/>
    </sheetView>
  </sheetViews>
  <sheetFormatPr defaultRowHeight="15" x14ac:dyDescent="0.25"/>
  <cols>
    <col min="1" max="1" width="113.7109375" customWidth="1"/>
    <col min="2" max="2" width="8.7109375" customWidth="1"/>
    <col min="3" max="3" width="37.140625" customWidth="1"/>
    <col min="4" max="4" width="44.42578125" bestFit="1" customWidth="1"/>
    <col min="5" max="5" width="20.5703125" customWidth="1"/>
    <col min="6" max="6" width="27.85546875" customWidth="1"/>
    <col min="7" max="7" width="31" bestFit="1" customWidth="1"/>
    <col min="8" max="8" width="39.5703125" customWidth="1"/>
    <col min="9" max="9" width="36.140625" customWidth="1"/>
    <col min="10" max="10" width="34.7109375" customWidth="1"/>
    <col min="11" max="11" width="32.42578125" customWidth="1"/>
    <col min="12" max="12" width="36.140625" customWidth="1"/>
    <col min="13" max="13" width="35.5703125" bestFit="1" customWidth="1"/>
    <col min="14" max="14" width="25.5703125" bestFit="1" customWidth="1"/>
    <col min="15" max="15" width="25.5703125" customWidth="1"/>
    <col min="16" max="16" width="29.7109375" bestFit="1" customWidth="1"/>
    <col min="17" max="17" width="21.42578125" customWidth="1"/>
    <col min="18" max="18" width="26.140625" bestFit="1" customWidth="1"/>
    <col min="19" max="19" width="17" customWidth="1"/>
    <col min="20" max="20" width="22.85546875" customWidth="1"/>
    <col min="21" max="21" width="17.7109375" bestFit="1" customWidth="1"/>
    <col min="22" max="22" width="13.140625" bestFit="1" customWidth="1"/>
    <col min="23" max="23" width="16.28515625" bestFit="1" customWidth="1"/>
  </cols>
  <sheetData>
    <row r="1" spans="1:30" s="1" customFormat="1" x14ac:dyDescent="0.25">
      <c r="A1" s="1" t="s">
        <v>0</v>
      </c>
      <c r="B1" s="1" t="s">
        <v>114</v>
      </c>
      <c r="C1" s="1" t="s">
        <v>115</v>
      </c>
      <c r="D1" s="1" t="s">
        <v>1</v>
      </c>
      <c r="E1" s="1" t="s">
        <v>2</v>
      </c>
      <c r="F1" s="1" t="s">
        <v>3</v>
      </c>
      <c r="G1" s="1" t="s">
        <v>247</v>
      </c>
      <c r="H1" s="8" t="s">
        <v>222</v>
      </c>
      <c r="I1" s="8" t="s">
        <v>216</v>
      </c>
      <c r="J1" s="8" t="s">
        <v>100</v>
      </c>
      <c r="K1" s="8" t="s">
        <v>223</v>
      </c>
      <c r="L1" s="8" t="s">
        <v>99</v>
      </c>
      <c r="M1" s="1" t="s">
        <v>249</v>
      </c>
      <c r="N1" s="1" t="s">
        <v>221</v>
      </c>
      <c r="O1" s="1" t="s">
        <v>229</v>
      </c>
      <c r="P1" s="1" t="s">
        <v>267</v>
      </c>
      <c r="Q1" s="1" t="s">
        <v>211</v>
      </c>
      <c r="R1" s="1" t="s">
        <v>103</v>
      </c>
      <c r="S1" s="1" t="s">
        <v>122</v>
      </c>
      <c r="T1" s="1" t="s">
        <v>210</v>
      </c>
      <c r="U1" s="1" t="s">
        <v>213</v>
      </c>
      <c r="V1" s="1" t="s">
        <v>215</v>
      </c>
      <c r="W1" s="1" t="s">
        <v>214</v>
      </c>
      <c r="X1"/>
      <c r="Y1"/>
      <c r="Z1"/>
      <c r="AA1"/>
      <c r="AB1"/>
      <c r="AC1"/>
      <c r="AD1"/>
    </row>
    <row r="2" spans="1:30" x14ac:dyDescent="0.25">
      <c r="A2" t="s">
        <v>5</v>
      </c>
      <c r="B2" s="3" t="s">
        <v>101</v>
      </c>
      <c r="C2" t="s">
        <v>102</v>
      </c>
    </row>
    <row r="3" spans="1:30" x14ac:dyDescent="0.25">
      <c r="A3" s="2" t="s">
        <v>6</v>
      </c>
      <c r="B3" t="s">
        <v>4</v>
      </c>
      <c r="D3" t="s">
        <v>105</v>
      </c>
      <c r="E3" t="s">
        <v>104</v>
      </c>
      <c r="F3" t="s">
        <v>126</v>
      </c>
      <c r="G3" t="s">
        <v>4</v>
      </c>
      <c r="H3" t="s">
        <v>224</v>
      </c>
      <c r="I3" t="s">
        <v>217</v>
      </c>
      <c r="K3">
        <v>89220</v>
      </c>
      <c r="L3" t="s">
        <v>106</v>
      </c>
      <c r="M3" t="s">
        <v>227</v>
      </c>
      <c r="N3" t="s">
        <v>244</v>
      </c>
      <c r="O3" t="s">
        <v>230</v>
      </c>
      <c r="P3" t="s">
        <v>268</v>
      </c>
      <c r="R3" t="s">
        <v>147</v>
      </c>
      <c r="S3">
        <v>2</v>
      </c>
    </row>
    <row r="4" spans="1:30" s="2" customFormat="1" x14ac:dyDescent="0.25">
      <c r="A4" s="2" t="s">
        <v>7</v>
      </c>
      <c r="B4" s="3" t="s">
        <v>101</v>
      </c>
      <c r="C4" t="s">
        <v>116</v>
      </c>
      <c r="D4"/>
      <c r="E4"/>
      <c r="F4"/>
      <c r="G4"/>
      <c r="H4"/>
      <c r="I4"/>
      <c r="J4"/>
      <c r="K4"/>
      <c r="L4"/>
      <c r="M4"/>
      <c r="N4"/>
      <c r="O4"/>
      <c r="P4"/>
      <c r="Q4"/>
      <c r="R4"/>
      <c r="S4"/>
      <c r="T4"/>
      <c r="U4"/>
      <c r="V4"/>
      <c r="W4"/>
    </row>
    <row r="5" spans="1:30" s="2" customFormat="1" x14ac:dyDescent="0.25">
      <c r="A5" s="2" t="s">
        <v>8</v>
      </c>
      <c r="B5" s="3" t="s">
        <v>101</v>
      </c>
      <c r="C5" t="s">
        <v>121</v>
      </c>
      <c r="D5"/>
      <c r="E5"/>
      <c r="F5"/>
      <c r="G5"/>
      <c r="H5"/>
      <c r="I5"/>
      <c r="J5"/>
      <c r="K5"/>
      <c r="L5"/>
      <c r="M5"/>
      <c r="N5"/>
      <c r="O5"/>
      <c r="P5"/>
      <c r="Q5"/>
      <c r="R5"/>
      <c r="S5"/>
      <c r="T5"/>
      <c r="U5"/>
      <c r="V5"/>
      <c r="W5"/>
    </row>
    <row r="6" spans="1:30" s="2" customFormat="1" x14ac:dyDescent="0.25">
      <c r="A6" s="2" t="s">
        <v>9</v>
      </c>
      <c r="B6" s="3" t="s">
        <v>101</v>
      </c>
      <c r="C6" t="s">
        <v>117</v>
      </c>
      <c r="D6"/>
      <c r="E6"/>
      <c r="F6"/>
      <c r="G6"/>
      <c r="H6"/>
      <c r="I6"/>
      <c r="J6"/>
      <c r="K6"/>
      <c r="L6"/>
      <c r="M6"/>
      <c r="N6"/>
      <c r="O6"/>
      <c r="P6"/>
      <c r="Q6"/>
      <c r="R6"/>
      <c r="S6"/>
      <c r="T6"/>
      <c r="U6"/>
      <c r="V6"/>
      <c r="W6"/>
    </row>
    <row r="7" spans="1:30" s="2" customFormat="1" x14ac:dyDescent="0.25">
      <c r="A7" s="7" t="s">
        <v>95</v>
      </c>
      <c r="B7" t="s">
        <v>4</v>
      </c>
      <c r="C7"/>
      <c r="J7"/>
      <c r="M7"/>
      <c r="X7"/>
    </row>
    <row r="8" spans="1:30" x14ac:dyDescent="0.25">
      <c r="A8" s="2" t="s">
        <v>10</v>
      </c>
      <c r="B8" t="s">
        <v>4</v>
      </c>
      <c r="D8" s="2" t="s">
        <v>107</v>
      </c>
      <c r="E8" s="2" t="s">
        <v>109</v>
      </c>
      <c r="F8" s="2" t="s">
        <v>108</v>
      </c>
      <c r="G8" s="2" t="s">
        <v>4</v>
      </c>
      <c r="H8" s="2" t="s">
        <v>225</v>
      </c>
      <c r="I8" s="2" t="s">
        <v>217</v>
      </c>
      <c r="K8" s="2">
        <f>4451+23379</f>
        <v>27830</v>
      </c>
      <c r="L8" s="2" t="s">
        <v>106</v>
      </c>
      <c r="M8" s="2" t="s">
        <v>227</v>
      </c>
      <c r="N8" s="2" t="s">
        <v>244</v>
      </c>
      <c r="O8" s="2" t="s">
        <v>231</v>
      </c>
      <c r="P8" s="2" t="s">
        <v>269</v>
      </c>
      <c r="Q8" s="2"/>
      <c r="R8" s="2" t="s">
        <v>110</v>
      </c>
      <c r="S8" s="2">
        <v>3</v>
      </c>
      <c r="T8" s="2"/>
      <c r="U8" s="2"/>
      <c r="W8" s="2"/>
      <c r="X8" s="2"/>
    </row>
    <row r="9" spans="1:30" x14ac:dyDescent="0.25">
      <c r="A9" s="2" t="s">
        <v>11</v>
      </c>
      <c r="B9" s="3" t="s">
        <v>101</v>
      </c>
      <c r="C9" t="s">
        <v>116</v>
      </c>
      <c r="D9" s="2"/>
      <c r="E9" s="2"/>
      <c r="F9" s="2"/>
      <c r="H9" s="2"/>
      <c r="I9" s="2"/>
      <c r="K9" s="2"/>
      <c r="L9" s="2"/>
      <c r="Q9" s="2"/>
      <c r="R9" s="2"/>
      <c r="S9" s="2"/>
      <c r="T9" s="2"/>
      <c r="U9" s="2"/>
      <c r="W9" s="2"/>
    </row>
    <row r="10" spans="1:30" x14ac:dyDescent="0.25">
      <c r="A10" s="2" t="s">
        <v>12</v>
      </c>
      <c r="B10" t="s">
        <v>4</v>
      </c>
      <c r="D10" s="2" t="s">
        <v>111</v>
      </c>
      <c r="E10" t="s">
        <v>112</v>
      </c>
      <c r="F10" t="s">
        <v>108</v>
      </c>
      <c r="G10" t="s">
        <v>4</v>
      </c>
      <c r="H10" s="2" t="s">
        <v>225</v>
      </c>
      <c r="I10" t="s">
        <v>217</v>
      </c>
      <c r="K10">
        <v>794</v>
      </c>
      <c r="L10" t="s">
        <v>106</v>
      </c>
      <c r="M10" t="s">
        <v>227</v>
      </c>
      <c r="N10" t="s">
        <v>244</v>
      </c>
      <c r="O10" t="s">
        <v>231</v>
      </c>
      <c r="P10" t="s">
        <v>269</v>
      </c>
      <c r="Q10" s="2"/>
      <c r="R10" s="2" t="s">
        <v>113</v>
      </c>
      <c r="S10">
        <v>1</v>
      </c>
      <c r="T10" t="s">
        <v>206</v>
      </c>
    </row>
    <row r="11" spans="1:30" x14ac:dyDescent="0.25">
      <c r="A11" t="s">
        <v>14</v>
      </c>
      <c r="B11" t="s">
        <v>4</v>
      </c>
      <c r="D11" t="s">
        <v>123</v>
      </c>
      <c r="E11" t="s">
        <v>124</v>
      </c>
      <c r="F11" t="s">
        <v>126</v>
      </c>
      <c r="G11" t="s">
        <v>4</v>
      </c>
      <c r="H11" s="2" t="s">
        <v>225</v>
      </c>
      <c r="I11" t="s">
        <v>220</v>
      </c>
      <c r="J11" t="s">
        <v>289</v>
      </c>
      <c r="K11">
        <v>125000</v>
      </c>
      <c r="L11" t="s">
        <v>106</v>
      </c>
      <c r="M11" t="s">
        <v>227</v>
      </c>
      <c r="N11" t="s">
        <v>244</v>
      </c>
      <c r="O11" t="s">
        <v>230</v>
      </c>
      <c r="P11" t="s">
        <v>271</v>
      </c>
      <c r="R11" s="2" t="s">
        <v>148</v>
      </c>
      <c r="S11">
        <v>1</v>
      </c>
      <c r="T11" s="2" t="s">
        <v>205</v>
      </c>
    </row>
    <row r="12" spans="1:30" ht="16.5" customHeight="1" x14ac:dyDescent="0.25">
      <c r="A12" s="7" t="s">
        <v>15</v>
      </c>
      <c r="B12" t="s">
        <v>4</v>
      </c>
      <c r="D12" t="s">
        <v>208</v>
      </c>
      <c r="E12" t="s">
        <v>209</v>
      </c>
      <c r="F12" t="s">
        <v>126</v>
      </c>
      <c r="G12" t="s">
        <v>4</v>
      </c>
      <c r="H12" s="2" t="s">
        <v>225</v>
      </c>
      <c r="I12" t="s">
        <v>217</v>
      </c>
      <c r="K12" t="s">
        <v>242</v>
      </c>
      <c r="L12" t="s">
        <v>106</v>
      </c>
      <c r="M12" t="s">
        <v>227</v>
      </c>
      <c r="N12" t="s">
        <v>244</v>
      </c>
      <c r="O12" t="s">
        <v>230</v>
      </c>
      <c r="P12" t="s">
        <v>241</v>
      </c>
      <c r="Q12" s="6" t="s">
        <v>212</v>
      </c>
      <c r="R12" s="2" t="s">
        <v>148</v>
      </c>
      <c r="S12">
        <v>1</v>
      </c>
      <c r="T12" t="s">
        <v>206</v>
      </c>
    </row>
    <row r="13" spans="1:30" x14ac:dyDescent="0.25">
      <c r="A13" t="s">
        <v>16</v>
      </c>
      <c r="B13" t="s">
        <v>4</v>
      </c>
      <c r="D13" t="s">
        <v>218</v>
      </c>
      <c r="E13" t="s">
        <v>219</v>
      </c>
      <c r="F13" t="s">
        <v>126</v>
      </c>
      <c r="G13" t="s">
        <v>101</v>
      </c>
      <c r="H13" s="2" t="s">
        <v>225</v>
      </c>
      <c r="I13" t="s">
        <v>220</v>
      </c>
      <c r="L13" t="s">
        <v>106</v>
      </c>
      <c r="M13" t="s">
        <v>228</v>
      </c>
      <c r="N13" t="s">
        <v>243</v>
      </c>
      <c r="O13" t="s">
        <v>231</v>
      </c>
      <c r="P13" t="s">
        <v>245</v>
      </c>
      <c r="Q13" s="2"/>
      <c r="R13" s="2" t="s">
        <v>110</v>
      </c>
      <c r="S13">
        <v>1</v>
      </c>
    </row>
    <row r="14" spans="1:30" x14ac:dyDescent="0.25">
      <c r="A14" t="s">
        <v>17</v>
      </c>
      <c r="B14" t="s">
        <v>101</v>
      </c>
      <c r="C14" t="s">
        <v>285</v>
      </c>
      <c r="D14" s="2"/>
      <c r="E14" s="2"/>
      <c r="F14" s="2"/>
      <c r="G14" s="2"/>
      <c r="H14" s="2"/>
      <c r="I14" s="2"/>
      <c r="K14" s="2"/>
      <c r="L14" s="2"/>
      <c r="M14" s="2"/>
      <c r="N14" s="2"/>
      <c r="O14" s="2"/>
      <c r="P14" s="2"/>
      <c r="Q14" s="2"/>
      <c r="R14" s="2"/>
      <c r="S14" s="2"/>
      <c r="T14" s="2"/>
      <c r="U14" s="2"/>
      <c r="V14" s="2"/>
      <c r="W14" s="2"/>
    </row>
    <row r="15" spans="1:30" x14ac:dyDescent="0.25">
      <c r="A15" t="s">
        <v>18</v>
      </c>
      <c r="B15" t="s">
        <v>101</v>
      </c>
      <c r="C15" t="s">
        <v>286</v>
      </c>
      <c r="D15" s="2"/>
      <c r="E15" s="2"/>
      <c r="F15" s="2"/>
      <c r="G15" s="2"/>
      <c r="H15" s="2"/>
      <c r="I15" s="2"/>
      <c r="K15" s="2"/>
      <c r="L15" s="2"/>
      <c r="M15" s="2"/>
      <c r="N15" s="2"/>
      <c r="O15" s="2"/>
      <c r="P15" s="2"/>
      <c r="Q15" s="2"/>
      <c r="R15" s="2"/>
      <c r="S15" s="2"/>
      <c r="T15" s="2"/>
      <c r="U15" s="2"/>
      <c r="V15" s="2"/>
      <c r="W15" s="2"/>
    </row>
    <row r="16" spans="1:30" x14ac:dyDescent="0.25">
      <c r="A16" t="s">
        <v>19</v>
      </c>
      <c r="B16" t="s">
        <v>101</v>
      </c>
      <c r="C16" t="s">
        <v>285</v>
      </c>
      <c r="D16" s="2"/>
      <c r="E16" s="2"/>
      <c r="F16" s="2"/>
      <c r="G16" s="2"/>
      <c r="H16" s="2"/>
      <c r="I16" s="2"/>
      <c r="K16" s="2"/>
      <c r="L16" s="2"/>
      <c r="M16" s="2"/>
      <c r="N16" s="2"/>
      <c r="O16" s="2"/>
      <c r="P16" s="2"/>
      <c r="Q16" s="2"/>
      <c r="R16" s="2"/>
      <c r="S16" s="2"/>
      <c r="T16" s="2"/>
      <c r="U16" s="2"/>
      <c r="V16" s="2"/>
      <c r="W16" s="2"/>
    </row>
    <row r="17" spans="1:23" x14ac:dyDescent="0.25">
      <c r="A17" t="s">
        <v>20</v>
      </c>
      <c r="B17" t="s">
        <v>4</v>
      </c>
      <c r="D17" s="2" t="s">
        <v>287</v>
      </c>
      <c r="E17" s="2" t="s">
        <v>288</v>
      </c>
      <c r="F17" s="2" t="s">
        <v>126</v>
      </c>
      <c r="G17" s="2" t="s">
        <v>101</v>
      </c>
      <c r="H17" s="2" t="s">
        <v>225</v>
      </c>
      <c r="I17" s="2" t="s">
        <v>217</v>
      </c>
      <c r="K17" s="2">
        <v>3488</v>
      </c>
      <c r="L17" t="s">
        <v>106</v>
      </c>
      <c r="M17" s="2" t="s">
        <v>227</v>
      </c>
      <c r="N17" t="s">
        <v>244</v>
      </c>
      <c r="O17" s="2" t="s">
        <v>230</v>
      </c>
      <c r="P17" s="2" t="s">
        <v>290</v>
      </c>
      <c r="Q17" s="2"/>
      <c r="R17" s="2" t="s">
        <v>291</v>
      </c>
      <c r="S17" s="2">
        <v>2</v>
      </c>
      <c r="T17" s="2"/>
      <c r="U17" s="2"/>
      <c r="V17" s="2"/>
      <c r="W17" s="2"/>
    </row>
    <row r="18" spans="1:23" x14ac:dyDescent="0.25">
      <c r="A18" t="s">
        <v>98</v>
      </c>
      <c r="B18" t="s">
        <v>101</v>
      </c>
      <c r="C18" t="s">
        <v>326</v>
      </c>
      <c r="D18" s="2"/>
      <c r="E18" s="2"/>
      <c r="F18" s="2"/>
      <c r="G18" s="2"/>
      <c r="H18" s="2"/>
      <c r="I18" s="2"/>
      <c r="K18" s="2"/>
      <c r="L18" s="2"/>
      <c r="N18" s="2"/>
      <c r="O18" s="2"/>
      <c r="P18" s="2"/>
      <c r="Q18" s="2"/>
      <c r="R18" s="2"/>
      <c r="S18" s="2"/>
      <c r="T18" s="2"/>
      <c r="U18" s="2"/>
      <c r="V18" s="2"/>
      <c r="W18" s="2"/>
    </row>
    <row r="19" spans="1:23" x14ac:dyDescent="0.25">
      <c r="A19" t="s">
        <v>21</v>
      </c>
      <c r="B19" t="s">
        <v>4</v>
      </c>
      <c r="D19" s="2" t="s">
        <v>287</v>
      </c>
      <c r="E19" s="2" t="s">
        <v>307</v>
      </c>
      <c r="F19" s="2" t="s">
        <v>126</v>
      </c>
      <c r="G19" s="2" t="s">
        <v>101</v>
      </c>
      <c r="H19" s="2" t="s">
        <v>225</v>
      </c>
      <c r="I19" s="2" t="s">
        <v>217</v>
      </c>
      <c r="K19" s="2"/>
      <c r="L19" t="s">
        <v>106</v>
      </c>
      <c r="M19" s="2" t="s">
        <v>227</v>
      </c>
      <c r="N19" t="s">
        <v>244</v>
      </c>
      <c r="O19" s="2" t="s">
        <v>230</v>
      </c>
      <c r="P19" s="2" t="s">
        <v>308</v>
      </c>
      <c r="Q19" s="2"/>
      <c r="R19" s="2" t="s">
        <v>161</v>
      </c>
      <c r="S19" s="2">
        <v>1</v>
      </c>
      <c r="T19" t="s">
        <v>206</v>
      </c>
      <c r="U19" s="2"/>
      <c r="V19" s="2"/>
      <c r="W19" s="2"/>
    </row>
    <row r="20" spans="1:23" x14ac:dyDescent="0.25">
      <c r="A20" t="s">
        <v>22</v>
      </c>
      <c r="B20" t="s">
        <v>101</v>
      </c>
      <c r="C20" t="s">
        <v>315</v>
      </c>
      <c r="D20" s="2"/>
      <c r="E20" s="2"/>
      <c r="F20" s="2"/>
      <c r="G20" s="2"/>
      <c r="H20" s="2"/>
      <c r="I20" s="2"/>
      <c r="K20" s="2"/>
      <c r="L20" s="2"/>
      <c r="N20" s="2"/>
      <c r="O20" s="2"/>
      <c r="P20" s="2"/>
      <c r="Q20" s="2"/>
      <c r="R20" s="2"/>
      <c r="S20" s="2"/>
      <c r="T20" s="2"/>
      <c r="U20" s="2"/>
      <c r="V20" s="2"/>
      <c r="W20" s="2"/>
    </row>
    <row r="21" spans="1:23" x14ac:dyDescent="0.25">
      <c r="A21" t="s">
        <v>23</v>
      </c>
      <c r="B21" t="s">
        <v>101</v>
      </c>
      <c r="C21" t="s">
        <v>286</v>
      </c>
      <c r="D21" s="2"/>
      <c r="E21" s="2"/>
      <c r="F21" s="2"/>
      <c r="G21" s="2"/>
      <c r="H21" s="2"/>
      <c r="I21" s="2"/>
      <c r="K21" s="2"/>
      <c r="L21" s="2"/>
      <c r="N21" s="2"/>
      <c r="O21" s="2"/>
      <c r="P21" s="2"/>
      <c r="Q21" s="2"/>
      <c r="R21" s="2"/>
      <c r="S21" s="2"/>
      <c r="T21" s="2"/>
      <c r="U21" s="2"/>
      <c r="V21" s="2"/>
      <c r="W21" s="2"/>
    </row>
    <row r="22" spans="1:23" x14ac:dyDescent="0.25">
      <c r="A22" t="s">
        <v>24</v>
      </c>
      <c r="B22" t="s">
        <v>101</v>
      </c>
      <c r="C22" t="s">
        <v>286</v>
      </c>
      <c r="D22" s="2"/>
      <c r="E22" s="2"/>
      <c r="F22" s="2"/>
      <c r="G22" s="2"/>
      <c r="H22" s="2"/>
      <c r="I22" s="2"/>
      <c r="K22" s="2"/>
      <c r="L22" s="2"/>
      <c r="N22" s="2"/>
      <c r="O22" s="2"/>
      <c r="P22" s="2"/>
      <c r="Q22" s="2"/>
      <c r="R22" s="2"/>
      <c r="S22" s="2"/>
      <c r="T22" s="2"/>
      <c r="U22" s="2"/>
      <c r="V22" s="2"/>
      <c r="W22" s="2"/>
    </row>
    <row r="23" spans="1:23" x14ac:dyDescent="0.25">
      <c r="A23" t="s">
        <v>25</v>
      </c>
      <c r="B23" t="s">
        <v>101</v>
      </c>
      <c r="C23" t="s">
        <v>286</v>
      </c>
      <c r="D23" s="2"/>
      <c r="E23" s="2"/>
      <c r="F23" s="2"/>
      <c r="G23" s="2"/>
      <c r="H23" s="2"/>
      <c r="I23" s="2"/>
      <c r="K23" s="2"/>
      <c r="L23" s="2"/>
      <c r="N23" s="2"/>
      <c r="O23" s="2"/>
      <c r="P23" s="2"/>
      <c r="Q23" s="2"/>
      <c r="R23" s="2"/>
      <c r="S23" s="2"/>
      <c r="T23" s="2"/>
      <c r="U23" s="2"/>
      <c r="V23" s="2"/>
      <c r="W23" s="2"/>
    </row>
    <row r="24" spans="1:23" x14ac:dyDescent="0.25">
      <c r="A24" s="7" t="s">
        <v>26</v>
      </c>
      <c r="B24" t="s">
        <v>101</v>
      </c>
      <c r="C24" t="s">
        <v>316</v>
      </c>
      <c r="D24" s="2"/>
      <c r="E24" s="2"/>
      <c r="F24" s="2"/>
      <c r="G24" s="2"/>
      <c r="H24" s="2"/>
      <c r="I24" s="2"/>
      <c r="K24" s="2"/>
      <c r="L24" s="2"/>
      <c r="N24" s="2"/>
      <c r="O24" s="2"/>
      <c r="P24" s="2"/>
      <c r="Q24" s="2"/>
      <c r="R24" s="2"/>
      <c r="S24" s="2"/>
      <c r="T24" s="2"/>
      <c r="U24" s="2"/>
      <c r="V24" s="2"/>
      <c r="W24" s="2"/>
    </row>
    <row r="25" spans="1:23" x14ac:dyDescent="0.25">
      <c r="A25" t="s">
        <v>27</v>
      </c>
      <c r="B25" t="s">
        <v>4</v>
      </c>
      <c r="D25" s="2"/>
      <c r="E25" s="2"/>
      <c r="F25" s="2"/>
      <c r="G25" s="2"/>
      <c r="H25" s="2"/>
      <c r="I25" s="2"/>
      <c r="K25" s="2"/>
      <c r="L25" s="2"/>
      <c r="N25" s="2"/>
      <c r="O25" s="2"/>
      <c r="P25" s="2"/>
      <c r="Q25" s="2"/>
      <c r="R25" s="2"/>
      <c r="S25" s="2"/>
      <c r="T25" s="2"/>
      <c r="U25" s="2"/>
      <c r="V25" s="2"/>
      <c r="W25" s="2"/>
    </row>
    <row r="26" spans="1:23" x14ac:dyDescent="0.25">
      <c r="A26" t="s">
        <v>28</v>
      </c>
      <c r="B26" t="s">
        <v>101</v>
      </c>
      <c r="C26" t="s">
        <v>317</v>
      </c>
      <c r="D26" s="2"/>
      <c r="E26" s="2"/>
      <c r="F26" s="2"/>
      <c r="G26" s="2"/>
      <c r="H26" s="2"/>
      <c r="I26" s="2"/>
      <c r="K26" s="2"/>
      <c r="L26" s="2"/>
      <c r="N26" s="2"/>
      <c r="O26" s="2"/>
      <c r="P26" s="2"/>
      <c r="Q26" s="2"/>
      <c r="R26" s="2"/>
      <c r="S26" s="2"/>
      <c r="T26" s="2"/>
      <c r="U26" s="2"/>
      <c r="V26" s="2"/>
      <c r="W26" s="2"/>
    </row>
    <row r="27" spans="1:23" x14ac:dyDescent="0.25">
      <c r="A27" t="s">
        <v>29</v>
      </c>
      <c r="B27" t="s">
        <v>101</v>
      </c>
      <c r="C27" t="s">
        <v>317</v>
      </c>
      <c r="D27" s="2"/>
      <c r="E27" s="2"/>
      <c r="F27" s="2"/>
      <c r="G27" s="2"/>
      <c r="H27" s="2"/>
      <c r="I27" s="2"/>
      <c r="K27" s="2"/>
      <c r="L27" s="2"/>
      <c r="N27" s="2"/>
      <c r="O27" s="2"/>
      <c r="P27" s="2"/>
      <c r="Q27" s="2"/>
      <c r="R27" s="2"/>
      <c r="S27" s="2"/>
      <c r="T27" s="2"/>
      <c r="U27" s="2"/>
      <c r="V27" s="2"/>
      <c r="W27" s="2"/>
    </row>
    <row r="28" spans="1:23" x14ac:dyDescent="0.25">
      <c r="A28" s="7" t="s">
        <v>30</v>
      </c>
      <c r="B28" t="s">
        <v>101</v>
      </c>
      <c r="C28" t="s">
        <v>319</v>
      </c>
      <c r="D28" s="2" t="s">
        <v>107</v>
      </c>
      <c r="E28" s="2" t="s">
        <v>318</v>
      </c>
      <c r="F28" s="2" t="s">
        <v>126</v>
      </c>
      <c r="G28" s="2" t="s">
        <v>4</v>
      </c>
      <c r="H28" s="2"/>
      <c r="I28" s="2"/>
      <c r="K28" s="2"/>
      <c r="L28" s="2"/>
      <c r="N28" s="2"/>
      <c r="O28" s="2"/>
      <c r="P28" s="2"/>
      <c r="Q28" s="2"/>
      <c r="R28" s="2"/>
      <c r="S28" s="2"/>
      <c r="T28" s="2"/>
      <c r="U28" s="2"/>
      <c r="V28" s="2"/>
      <c r="W28" s="2"/>
    </row>
    <row r="29" spans="1:23" x14ac:dyDescent="0.25">
      <c r="A29" t="s">
        <v>31</v>
      </c>
      <c r="B29" t="s">
        <v>4</v>
      </c>
      <c r="D29" s="2"/>
      <c r="E29" s="2"/>
      <c r="F29" s="2"/>
      <c r="G29" s="2"/>
      <c r="H29" s="2"/>
      <c r="I29" s="2"/>
      <c r="K29" s="2"/>
      <c r="L29" s="2"/>
      <c r="N29" s="2"/>
      <c r="O29" s="2"/>
      <c r="P29" s="2"/>
      <c r="Q29" s="2"/>
      <c r="R29" s="2"/>
      <c r="S29" s="2"/>
      <c r="T29" s="2"/>
      <c r="U29" s="2"/>
      <c r="V29" s="2"/>
      <c r="W29" s="2"/>
    </row>
    <row r="30" spans="1:23" x14ac:dyDescent="0.25">
      <c r="A30" s="7" t="s">
        <v>32</v>
      </c>
      <c r="B30" t="s">
        <v>4</v>
      </c>
      <c r="D30" s="2"/>
      <c r="E30" s="2"/>
      <c r="F30" s="2"/>
      <c r="G30" s="2"/>
      <c r="H30" s="2"/>
      <c r="I30" s="2"/>
      <c r="K30" s="2"/>
      <c r="L30" s="2"/>
      <c r="N30" s="2"/>
      <c r="O30" s="2"/>
      <c r="P30" s="2"/>
      <c r="Q30" s="2"/>
      <c r="R30" s="2"/>
      <c r="S30" s="2"/>
      <c r="T30" s="2"/>
      <c r="U30" s="2"/>
      <c r="V30" s="2"/>
      <c r="W30" s="2"/>
    </row>
    <row r="31" spans="1:23" x14ac:dyDescent="0.25">
      <c r="A31" t="s">
        <v>33</v>
      </c>
      <c r="B31" t="s">
        <v>101</v>
      </c>
      <c r="C31" t="s">
        <v>319</v>
      </c>
      <c r="D31" s="2"/>
      <c r="E31" s="2"/>
      <c r="F31" s="2"/>
      <c r="G31" s="2"/>
      <c r="H31" s="2"/>
      <c r="I31" s="2"/>
      <c r="K31" s="2"/>
      <c r="L31" s="2"/>
      <c r="N31" s="2"/>
      <c r="O31" s="2"/>
      <c r="P31" s="2"/>
      <c r="Q31" s="2"/>
      <c r="R31" s="2"/>
      <c r="S31" s="2"/>
      <c r="T31" s="2"/>
      <c r="U31" s="2"/>
      <c r="V31" s="2"/>
      <c r="W31" s="2"/>
    </row>
    <row r="32" spans="1:23" x14ac:dyDescent="0.25">
      <c r="A32" t="s">
        <v>34</v>
      </c>
      <c r="B32" t="s">
        <v>101</v>
      </c>
      <c r="C32" t="s">
        <v>317</v>
      </c>
      <c r="D32" s="2"/>
      <c r="E32" s="2"/>
      <c r="F32" s="2"/>
      <c r="G32" s="2"/>
      <c r="H32" s="2"/>
      <c r="I32" s="2"/>
      <c r="K32" s="2"/>
      <c r="L32" s="2"/>
      <c r="N32" s="2"/>
      <c r="O32" s="2"/>
      <c r="P32" s="2"/>
      <c r="Q32" s="2"/>
      <c r="R32" s="2"/>
      <c r="S32" s="2"/>
      <c r="T32" s="2"/>
      <c r="U32" s="2"/>
      <c r="V32" s="2"/>
      <c r="W32" s="2"/>
    </row>
    <row r="33" spans="1:24" x14ac:dyDescent="0.25">
      <c r="A33" s="7" t="s">
        <v>35</v>
      </c>
      <c r="B33" t="s">
        <v>101</v>
      </c>
      <c r="D33" s="2" t="s">
        <v>320</v>
      </c>
      <c r="E33" s="2"/>
      <c r="F33" s="2" t="s">
        <v>321</v>
      </c>
      <c r="G33" s="2" t="s">
        <v>4</v>
      </c>
      <c r="H33" s="2" t="s">
        <v>225</v>
      </c>
      <c r="I33" s="2"/>
      <c r="K33" s="2"/>
      <c r="L33" s="2"/>
      <c r="N33" s="2"/>
      <c r="O33" s="2"/>
      <c r="P33" s="2"/>
      <c r="Q33" s="2"/>
      <c r="R33" s="2"/>
      <c r="S33" s="2"/>
      <c r="T33" s="2"/>
      <c r="U33" s="2"/>
      <c r="V33" s="2"/>
      <c r="W33" s="2"/>
    </row>
    <row r="34" spans="1:24" x14ac:dyDescent="0.25">
      <c r="A34" s="7" t="s">
        <v>36</v>
      </c>
      <c r="B34" t="s">
        <v>4</v>
      </c>
      <c r="D34" s="2"/>
      <c r="E34" s="2"/>
      <c r="F34" s="2"/>
      <c r="G34" s="2"/>
      <c r="H34" s="2"/>
      <c r="I34" s="2"/>
      <c r="K34" s="2"/>
      <c r="L34" s="2"/>
      <c r="N34" s="2"/>
      <c r="O34" s="2"/>
      <c r="P34" s="2"/>
      <c r="Q34" s="2"/>
      <c r="R34" s="2"/>
      <c r="S34" s="2"/>
      <c r="T34" s="2"/>
      <c r="U34" s="2"/>
      <c r="V34" s="2"/>
      <c r="W34" s="2"/>
    </row>
    <row r="35" spans="1:24" x14ac:dyDescent="0.25">
      <c r="A35" t="s">
        <v>37</v>
      </c>
      <c r="B35" s="17" t="s">
        <v>101</v>
      </c>
      <c r="C35" t="s">
        <v>286</v>
      </c>
      <c r="D35" s="2"/>
      <c r="E35" s="2"/>
      <c r="F35" s="2"/>
      <c r="G35" s="2"/>
      <c r="H35" s="2"/>
      <c r="I35" s="2"/>
      <c r="K35" s="2"/>
      <c r="L35" s="2"/>
      <c r="N35" s="2"/>
      <c r="O35" s="2"/>
      <c r="P35" s="2"/>
      <c r="Q35" s="2"/>
      <c r="R35" s="2"/>
      <c r="S35" s="2"/>
      <c r="T35" s="2"/>
      <c r="U35" s="2"/>
      <c r="V35" s="2"/>
      <c r="W35" s="2"/>
    </row>
    <row r="36" spans="1:24" x14ac:dyDescent="0.25">
      <c r="A36" s="7" t="s">
        <v>39</v>
      </c>
      <c r="B36" t="s">
        <v>101</v>
      </c>
      <c r="C36" t="s">
        <v>322</v>
      </c>
      <c r="D36" s="2"/>
      <c r="E36" s="2"/>
      <c r="F36" s="2"/>
      <c r="G36" s="2"/>
      <c r="H36" s="2"/>
      <c r="I36" s="2"/>
      <c r="K36" s="2"/>
      <c r="L36" s="2"/>
      <c r="N36" s="2"/>
      <c r="O36" s="2"/>
      <c r="P36" s="2"/>
      <c r="Q36" s="2"/>
      <c r="R36" s="2"/>
      <c r="S36" s="2"/>
      <c r="T36" s="2"/>
      <c r="U36" s="2"/>
      <c r="V36" s="2"/>
      <c r="W36" s="2"/>
    </row>
    <row r="37" spans="1:24" x14ac:dyDescent="0.25">
      <c r="A37" t="s">
        <v>40</v>
      </c>
      <c r="B37" t="s">
        <v>101</v>
      </c>
      <c r="C37" t="s">
        <v>319</v>
      </c>
      <c r="D37" s="2"/>
      <c r="E37" s="2"/>
      <c r="F37" s="2"/>
      <c r="G37" s="2"/>
      <c r="H37" s="2"/>
      <c r="I37" s="2"/>
      <c r="K37" s="2"/>
      <c r="L37" s="2"/>
      <c r="N37" s="2"/>
      <c r="O37" s="2"/>
      <c r="P37" s="2"/>
      <c r="Q37" s="2"/>
      <c r="R37" s="2"/>
      <c r="S37" s="2"/>
      <c r="T37" s="2"/>
      <c r="U37" s="2"/>
      <c r="V37" s="2"/>
      <c r="W37" s="2"/>
    </row>
    <row r="38" spans="1:24" x14ac:dyDescent="0.25">
      <c r="A38" t="s">
        <v>41</v>
      </c>
      <c r="B38" t="s">
        <v>101</v>
      </c>
      <c r="C38" t="s">
        <v>286</v>
      </c>
      <c r="D38" s="2"/>
      <c r="E38" s="2"/>
      <c r="F38" s="2"/>
      <c r="G38" s="2"/>
      <c r="H38" s="2"/>
      <c r="I38" s="2"/>
      <c r="K38" s="2"/>
      <c r="L38" s="2"/>
      <c r="N38" s="2"/>
      <c r="O38" s="2"/>
      <c r="P38" s="2"/>
      <c r="Q38" s="2"/>
      <c r="R38" s="2"/>
      <c r="S38" s="2"/>
      <c r="T38" s="2"/>
      <c r="U38" s="2"/>
      <c r="V38" s="2"/>
      <c r="W38" s="2"/>
    </row>
    <row r="39" spans="1:24" x14ac:dyDescent="0.25">
      <c r="A39" t="s">
        <v>42</v>
      </c>
      <c r="B39" t="s">
        <v>101</v>
      </c>
      <c r="C39" t="s">
        <v>317</v>
      </c>
      <c r="D39" s="2"/>
      <c r="E39" s="2"/>
      <c r="F39" s="2"/>
      <c r="G39" s="2"/>
      <c r="H39" s="2"/>
      <c r="I39" s="2"/>
      <c r="K39" s="2"/>
      <c r="L39" s="2"/>
      <c r="N39" s="2"/>
      <c r="O39" s="2"/>
      <c r="P39" s="2"/>
      <c r="Q39" s="2"/>
      <c r="R39" s="2"/>
      <c r="S39" s="2"/>
      <c r="T39" s="2"/>
      <c r="U39" s="2"/>
      <c r="V39" s="2"/>
      <c r="W39" s="2"/>
    </row>
    <row r="40" spans="1:24" x14ac:dyDescent="0.25">
      <c r="A40" t="s">
        <v>43</v>
      </c>
      <c r="B40" t="s">
        <v>101</v>
      </c>
      <c r="C40" t="s">
        <v>317</v>
      </c>
      <c r="D40" s="2"/>
      <c r="E40" s="2"/>
      <c r="F40" s="2"/>
      <c r="G40" s="2"/>
      <c r="H40" s="2"/>
      <c r="I40" s="2"/>
      <c r="K40" s="2"/>
      <c r="L40" s="2"/>
      <c r="N40" s="2"/>
      <c r="O40" s="2"/>
      <c r="P40" s="2"/>
      <c r="Q40" s="2"/>
      <c r="R40" s="2"/>
      <c r="S40" s="2"/>
      <c r="T40" s="2"/>
      <c r="U40" s="2"/>
      <c r="V40" s="2"/>
      <c r="W40" s="2"/>
    </row>
    <row r="41" spans="1:24" x14ac:dyDescent="0.25">
      <c r="A41" t="s">
        <v>44</v>
      </c>
      <c r="B41" t="s">
        <v>101</v>
      </c>
      <c r="C41" t="s">
        <v>326</v>
      </c>
      <c r="D41" s="2"/>
      <c r="E41" s="2"/>
      <c r="F41" s="2"/>
      <c r="G41" s="2"/>
      <c r="H41" s="2"/>
      <c r="I41" s="2"/>
      <c r="K41" s="2"/>
      <c r="L41" s="2"/>
      <c r="N41" s="2"/>
      <c r="O41" s="2"/>
      <c r="P41" s="2"/>
      <c r="Q41" s="2"/>
      <c r="R41" s="2"/>
      <c r="S41" s="2"/>
      <c r="T41" s="2"/>
      <c r="U41" s="2"/>
      <c r="V41" s="2"/>
      <c r="W41" s="2"/>
    </row>
    <row r="42" spans="1:24" x14ac:dyDescent="0.25">
      <c r="A42" t="s">
        <v>45</v>
      </c>
      <c r="B42" t="s">
        <v>4</v>
      </c>
      <c r="D42" s="2"/>
      <c r="E42" s="2"/>
      <c r="F42" s="2"/>
      <c r="G42" s="2"/>
      <c r="H42" s="2"/>
      <c r="I42" s="2"/>
      <c r="K42" s="2"/>
      <c r="L42" s="2"/>
      <c r="N42" s="2"/>
      <c r="O42" s="2"/>
      <c r="P42" s="2"/>
      <c r="Q42" s="2"/>
      <c r="R42" s="2"/>
      <c r="S42" s="2"/>
      <c r="T42" s="2"/>
      <c r="U42" s="2"/>
      <c r="V42" s="2"/>
      <c r="W42" s="2"/>
      <c r="X42" t="s">
        <v>323</v>
      </c>
    </row>
    <row r="43" spans="1:24" x14ac:dyDescent="0.25">
      <c r="A43" t="s">
        <v>46</v>
      </c>
      <c r="B43" t="s">
        <v>101</v>
      </c>
      <c r="C43" t="s">
        <v>324</v>
      </c>
      <c r="D43" s="2"/>
      <c r="E43" s="2"/>
      <c r="F43" s="2"/>
      <c r="G43" s="2"/>
      <c r="H43" s="2"/>
      <c r="I43" s="2"/>
      <c r="K43" s="2"/>
      <c r="L43" s="2"/>
      <c r="N43" s="2"/>
      <c r="O43" s="2"/>
      <c r="P43" s="2"/>
      <c r="Q43" s="2"/>
      <c r="R43" s="2"/>
      <c r="S43" s="2"/>
      <c r="T43" s="2"/>
      <c r="U43" s="2"/>
      <c r="V43" s="2"/>
      <c r="W43" s="2"/>
    </row>
    <row r="44" spans="1:24" x14ac:dyDescent="0.25">
      <c r="A44" t="s">
        <v>96</v>
      </c>
      <c r="B44" t="s">
        <v>101</v>
      </c>
      <c r="C44" t="s">
        <v>117</v>
      </c>
      <c r="D44" s="2"/>
      <c r="E44" s="2"/>
      <c r="F44" s="2"/>
      <c r="G44" s="2"/>
      <c r="H44" s="2"/>
      <c r="I44" s="2"/>
      <c r="K44" s="2"/>
      <c r="L44" s="2"/>
      <c r="N44" s="2"/>
      <c r="O44" s="2"/>
      <c r="P44" s="2"/>
      <c r="Q44" s="2"/>
      <c r="R44" s="2"/>
      <c r="S44" s="2"/>
      <c r="T44" s="2"/>
      <c r="U44" s="2"/>
      <c r="V44" s="2"/>
      <c r="W44" s="2"/>
    </row>
    <row r="45" spans="1:24" x14ac:dyDescent="0.25">
      <c r="A45" s="7" t="s">
        <v>47</v>
      </c>
      <c r="B45" t="s">
        <v>101</v>
      </c>
      <c r="C45" t="s">
        <v>319</v>
      </c>
      <c r="D45" s="2"/>
      <c r="E45" s="2"/>
      <c r="F45" s="2"/>
      <c r="G45" s="2"/>
      <c r="H45" s="2"/>
      <c r="I45" s="2"/>
      <c r="K45" s="2"/>
      <c r="L45" s="2"/>
      <c r="N45" s="2"/>
      <c r="O45" s="2"/>
      <c r="P45" s="2"/>
      <c r="Q45" s="2"/>
      <c r="R45" s="2"/>
      <c r="S45" s="2"/>
      <c r="T45" s="2"/>
      <c r="U45" s="2"/>
      <c r="V45" s="2"/>
      <c r="W45" s="2"/>
    </row>
    <row r="46" spans="1:24" x14ac:dyDescent="0.25">
      <c r="A46" t="s">
        <v>48</v>
      </c>
      <c r="B46" t="s">
        <v>101</v>
      </c>
      <c r="C46" t="s">
        <v>317</v>
      </c>
      <c r="D46" s="2"/>
      <c r="E46" s="2"/>
      <c r="F46" s="2"/>
      <c r="G46" s="2"/>
      <c r="H46" s="2"/>
      <c r="I46" s="2"/>
      <c r="K46" s="2"/>
      <c r="L46" s="2"/>
      <c r="N46" s="2"/>
      <c r="O46" s="2"/>
      <c r="P46" s="2"/>
      <c r="Q46" s="2"/>
      <c r="R46" s="2"/>
      <c r="S46" s="2"/>
      <c r="T46" s="2"/>
      <c r="U46" s="2"/>
      <c r="V46" s="2"/>
      <c r="W46" s="2"/>
    </row>
    <row r="47" spans="1:24" x14ac:dyDescent="0.25">
      <c r="A47" t="s">
        <v>49</v>
      </c>
      <c r="B47" t="s">
        <v>101</v>
      </c>
      <c r="C47" t="s">
        <v>286</v>
      </c>
      <c r="D47" s="2"/>
      <c r="E47" s="2"/>
      <c r="F47" s="2"/>
      <c r="G47" s="2"/>
      <c r="H47" s="2"/>
      <c r="I47" s="2"/>
      <c r="K47" s="2"/>
      <c r="L47" s="2"/>
      <c r="N47" s="2"/>
      <c r="O47" s="2"/>
      <c r="P47" s="2"/>
      <c r="Q47" s="2"/>
      <c r="R47" s="2"/>
      <c r="S47" s="2"/>
      <c r="T47" s="2"/>
      <c r="U47" s="2"/>
      <c r="V47" s="2"/>
      <c r="W47" s="2"/>
    </row>
    <row r="48" spans="1:24" x14ac:dyDescent="0.25">
      <c r="A48" t="s">
        <v>50</v>
      </c>
      <c r="B48" t="s">
        <v>4</v>
      </c>
      <c r="D48" s="2"/>
      <c r="E48" s="2"/>
      <c r="F48" s="2"/>
      <c r="G48" s="2"/>
      <c r="H48" s="2"/>
      <c r="I48" s="2"/>
      <c r="K48" s="2"/>
      <c r="L48" s="2"/>
      <c r="N48" s="2"/>
      <c r="O48" s="2"/>
      <c r="P48" s="2"/>
      <c r="Q48" s="2"/>
      <c r="R48" s="2"/>
      <c r="S48" s="2"/>
      <c r="T48" s="2"/>
      <c r="U48" s="2"/>
      <c r="V48" s="2"/>
      <c r="W48" s="2"/>
    </row>
    <row r="49" spans="1:24" x14ac:dyDescent="0.25">
      <c r="A49" t="s">
        <v>51</v>
      </c>
      <c r="B49" t="s">
        <v>101</v>
      </c>
      <c r="C49" t="s">
        <v>319</v>
      </c>
      <c r="D49" s="2"/>
      <c r="E49" s="2"/>
      <c r="F49" s="2"/>
      <c r="G49" s="2"/>
      <c r="H49" s="2"/>
      <c r="I49" s="2"/>
      <c r="K49" s="2"/>
      <c r="L49" s="2"/>
      <c r="N49" s="2"/>
      <c r="O49" s="2"/>
      <c r="P49" s="2"/>
      <c r="Q49" s="2"/>
      <c r="R49" s="2"/>
      <c r="S49" s="2"/>
      <c r="T49" s="2"/>
      <c r="U49" s="2"/>
      <c r="V49" s="2"/>
      <c r="W49" s="2"/>
    </row>
    <row r="50" spans="1:24" x14ac:dyDescent="0.25">
      <c r="A50" t="s">
        <v>52</v>
      </c>
      <c r="B50" t="s">
        <v>101</v>
      </c>
      <c r="C50" t="s">
        <v>317</v>
      </c>
      <c r="D50" s="2"/>
      <c r="E50" s="2"/>
      <c r="F50" s="2"/>
      <c r="G50" s="2"/>
      <c r="H50" s="2"/>
      <c r="I50" s="2"/>
      <c r="K50" s="2"/>
      <c r="L50" s="2"/>
      <c r="N50" s="2"/>
      <c r="O50" s="2"/>
      <c r="P50" s="2"/>
      <c r="Q50" s="2"/>
      <c r="R50" s="2"/>
      <c r="S50" s="2"/>
      <c r="T50" s="2"/>
      <c r="U50" s="2"/>
      <c r="V50" s="2"/>
      <c r="W50" s="2"/>
    </row>
    <row r="51" spans="1:24" x14ac:dyDescent="0.25">
      <c r="A51" t="s">
        <v>53</v>
      </c>
      <c r="B51" t="s">
        <v>101</v>
      </c>
      <c r="C51" t="s">
        <v>319</v>
      </c>
      <c r="D51" s="2"/>
      <c r="E51" s="2"/>
      <c r="F51" s="2"/>
      <c r="G51" s="2"/>
      <c r="H51" s="2"/>
      <c r="I51" s="2"/>
      <c r="K51" s="2"/>
      <c r="L51" s="2"/>
      <c r="N51" s="2"/>
      <c r="O51" s="2"/>
      <c r="P51" s="2"/>
      <c r="Q51" s="2"/>
      <c r="R51" s="2"/>
      <c r="S51" s="2"/>
      <c r="T51" s="2"/>
      <c r="U51" s="2"/>
      <c r="V51" s="2"/>
      <c r="W51" s="2"/>
    </row>
    <row r="52" spans="1:24" x14ac:dyDescent="0.25">
      <c r="A52" t="s">
        <v>54</v>
      </c>
      <c r="B52" t="s">
        <v>101</v>
      </c>
      <c r="C52" t="s">
        <v>325</v>
      </c>
      <c r="D52" s="2"/>
      <c r="E52" s="2"/>
      <c r="F52" s="2"/>
      <c r="G52" s="2"/>
      <c r="H52" s="2"/>
      <c r="I52" s="2"/>
      <c r="K52" s="2"/>
      <c r="L52" s="2"/>
      <c r="N52" s="2"/>
      <c r="O52" s="2"/>
      <c r="P52" s="2"/>
      <c r="Q52" s="2"/>
      <c r="R52" s="2"/>
      <c r="S52" s="2"/>
      <c r="T52" s="2"/>
      <c r="U52" s="2"/>
      <c r="V52" s="2"/>
      <c r="W52" s="2"/>
    </row>
    <row r="53" spans="1:24" x14ac:dyDescent="0.25">
      <c r="A53" t="s">
        <v>55</v>
      </c>
      <c r="B53" t="s">
        <v>101</v>
      </c>
      <c r="C53" t="s">
        <v>317</v>
      </c>
      <c r="D53" s="2"/>
      <c r="E53" s="2"/>
      <c r="F53" s="2"/>
      <c r="G53" s="2"/>
      <c r="H53" s="2"/>
      <c r="I53" s="2"/>
      <c r="K53" s="2"/>
      <c r="L53" s="2"/>
      <c r="N53" s="2"/>
      <c r="O53" s="2"/>
      <c r="P53" s="2"/>
      <c r="Q53" s="2"/>
      <c r="R53" s="2"/>
      <c r="S53" s="2"/>
      <c r="T53" s="2"/>
      <c r="U53" s="2"/>
      <c r="V53" s="2"/>
      <c r="W53" s="2"/>
    </row>
    <row r="54" spans="1:24" x14ac:dyDescent="0.25">
      <c r="A54" t="s">
        <v>58</v>
      </c>
      <c r="B54" t="s">
        <v>4</v>
      </c>
      <c r="D54" s="2"/>
      <c r="E54" s="2"/>
      <c r="F54" s="2"/>
      <c r="G54" s="2"/>
      <c r="H54" s="2"/>
      <c r="I54" s="2"/>
      <c r="K54" s="2"/>
      <c r="L54" s="2"/>
      <c r="N54" s="2"/>
      <c r="O54" s="2"/>
      <c r="P54" s="2"/>
      <c r="Q54" s="2"/>
      <c r="R54" s="2"/>
      <c r="S54" s="2"/>
      <c r="T54" s="2"/>
      <c r="U54" s="2"/>
      <c r="V54" s="2"/>
      <c r="W54" s="2"/>
    </row>
    <row r="55" spans="1:24" x14ac:dyDescent="0.25">
      <c r="A55" s="7" t="s">
        <v>97</v>
      </c>
      <c r="B55" t="s">
        <v>4</v>
      </c>
      <c r="C55" t="s">
        <v>336</v>
      </c>
      <c r="D55" s="2"/>
      <c r="E55" s="2"/>
      <c r="F55" s="2"/>
      <c r="G55" s="2"/>
      <c r="H55" s="2"/>
      <c r="I55" s="2"/>
      <c r="K55" s="2"/>
      <c r="L55" s="2"/>
      <c r="N55" s="2"/>
      <c r="O55" s="2"/>
      <c r="P55" s="2"/>
      <c r="Q55" s="2"/>
      <c r="R55" s="2"/>
      <c r="S55" s="2"/>
      <c r="T55" s="2"/>
      <c r="U55" s="2"/>
      <c r="V55" s="2"/>
      <c r="W55" s="2"/>
    </row>
    <row r="56" spans="1:24" x14ac:dyDescent="0.25">
      <c r="A56" t="s">
        <v>57</v>
      </c>
      <c r="B56" t="s">
        <v>4</v>
      </c>
      <c r="D56" s="2"/>
      <c r="E56" s="2"/>
      <c r="F56" s="2"/>
      <c r="G56" s="2"/>
      <c r="H56" s="2"/>
      <c r="I56" s="2"/>
      <c r="K56" s="2"/>
      <c r="L56" s="2"/>
      <c r="N56" s="2"/>
      <c r="O56" s="2"/>
      <c r="P56" s="2"/>
      <c r="Q56" s="2"/>
      <c r="R56" s="2"/>
      <c r="S56" s="2"/>
      <c r="T56" s="2"/>
      <c r="U56" s="2"/>
      <c r="V56" s="2"/>
      <c r="W56" s="2"/>
    </row>
    <row r="57" spans="1:24" x14ac:dyDescent="0.25">
      <c r="A57" t="s">
        <v>59</v>
      </c>
      <c r="B57" t="s">
        <v>101</v>
      </c>
      <c r="C57" t="s">
        <v>326</v>
      </c>
      <c r="D57" s="2"/>
      <c r="E57" s="2"/>
      <c r="F57" s="2"/>
      <c r="G57" s="2"/>
      <c r="H57" s="2"/>
      <c r="I57" s="2"/>
      <c r="K57" s="2"/>
      <c r="L57" s="2"/>
      <c r="N57" s="2"/>
      <c r="O57" s="2"/>
      <c r="P57" s="2"/>
      <c r="Q57" s="2"/>
      <c r="R57" s="2"/>
      <c r="S57" s="2"/>
      <c r="T57" s="2"/>
      <c r="U57" s="2"/>
      <c r="V57" s="2"/>
      <c r="W57" s="2"/>
    </row>
    <row r="58" spans="1:24" x14ac:dyDescent="0.25">
      <c r="A58" t="s">
        <v>60</v>
      </c>
      <c r="B58" t="s">
        <v>101</v>
      </c>
      <c r="C58" t="s">
        <v>327</v>
      </c>
      <c r="D58" s="2"/>
      <c r="E58" s="2"/>
      <c r="F58" s="2"/>
      <c r="G58" s="2"/>
      <c r="H58" s="2"/>
      <c r="I58" s="2"/>
      <c r="K58" s="2"/>
      <c r="L58" s="2"/>
      <c r="N58" s="2"/>
      <c r="O58" s="2"/>
      <c r="P58" s="2"/>
      <c r="Q58" s="2"/>
      <c r="R58" s="2"/>
      <c r="S58" s="2"/>
      <c r="T58" s="2"/>
      <c r="U58" s="2"/>
      <c r="V58" s="2"/>
      <c r="W58" s="2"/>
    </row>
    <row r="59" spans="1:24" x14ac:dyDescent="0.25">
      <c r="A59" t="s">
        <v>61</v>
      </c>
      <c r="B59" t="s">
        <v>101</v>
      </c>
      <c r="C59" t="s">
        <v>325</v>
      </c>
      <c r="D59" s="2"/>
      <c r="E59" s="2"/>
      <c r="F59" s="2"/>
      <c r="G59" s="2"/>
      <c r="H59" s="2"/>
      <c r="I59" s="2"/>
      <c r="K59" s="2"/>
      <c r="L59" s="2"/>
      <c r="N59" s="2"/>
      <c r="O59" s="2"/>
      <c r="P59" s="2"/>
      <c r="Q59" s="2"/>
      <c r="R59" s="2"/>
      <c r="S59" s="2"/>
      <c r="T59" s="2"/>
      <c r="U59" s="2"/>
      <c r="V59" s="2"/>
      <c r="W59" s="2"/>
    </row>
    <row r="60" spans="1:24" x14ac:dyDescent="0.25">
      <c r="A60" t="s">
        <v>62</v>
      </c>
      <c r="B60" t="s">
        <v>101</v>
      </c>
      <c r="C60" t="s">
        <v>286</v>
      </c>
      <c r="D60" s="2"/>
      <c r="E60" s="2"/>
      <c r="F60" s="2"/>
      <c r="G60" s="2"/>
      <c r="H60" s="2"/>
      <c r="I60" s="2"/>
      <c r="K60" s="2"/>
      <c r="L60" s="2"/>
      <c r="N60" s="2"/>
      <c r="O60" s="2"/>
      <c r="P60" s="2"/>
      <c r="Q60" s="2"/>
      <c r="R60" s="2"/>
      <c r="S60" s="2"/>
      <c r="T60" s="2"/>
      <c r="U60" s="2"/>
      <c r="V60" s="2"/>
      <c r="W60" s="2"/>
    </row>
    <row r="61" spans="1:24" x14ac:dyDescent="0.25">
      <c r="A61" s="7" t="s">
        <v>63</v>
      </c>
      <c r="B61" t="s">
        <v>4</v>
      </c>
      <c r="D61" s="2"/>
      <c r="E61" s="2"/>
      <c r="F61" s="2"/>
      <c r="G61" s="2"/>
      <c r="H61" s="2"/>
      <c r="I61" s="2"/>
      <c r="K61" s="2"/>
      <c r="L61" s="2"/>
      <c r="N61" s="2"/>
      <c r="O61" s="2"/>
      <c r="P61" s="2"/>
      <c r="Q61" s="2"/>
      <c r="R61" s="2"/>
      <c r="S61" s="2"/>
      <c r="T61" s="2"/>
      <c r="U61" s="2"/>
      <c r="V61" s="2"/>
      <c r="W61" s="2"/>
    </row>
    <row r="62" spans="1:24" x14ac:dyDescent="0.25">
      <c r="A62" t="s">
        <v>64</v>
      </c>
      <c r="B62" t="s">
        <v>4</v>
      </c>
      <c r="D62" s="2"/>
      <c r="E62" s="2"/>
      <c r="F62" s="2"/>
      <c r="G62" s="2"/>
      <c r="H62" s="2"/>
      <c r="I62" s="2"/>
      <c r="K62" s="2"/>
      <c r="L62" s="2"/>
      <c r="N62" s="2"/>
      <c r="O62" s="2"/>
      <c r="P62" s="2"/>
      <c r="Q62" s="2"/>
      <c r="R62" s="2"/>
      <c r="S62" s="2"/>
      <c r="T62" s="2"/>
      <c r="U62" s="2"/>
      <c r="V62" s="2"/>
      <c r="W62" s="2"/>
    </row>
    <row r="63" spans="1:24" x14ac:dyDescent="0.25">
      <c r="A63" t="s">
        <v>92</v>
      </c>
      <c r="B63" t="s">
        <v>4</v>
      </c>
      <c r="D63" s="2"/>
      <c r="E63" s="2"/>
      <c r="F63" s="2"/>
      <c r="G63" s="2"/>
      <c r="H63" s="2"/>
      <c r="I63" s="2"/>
      <c r="K63" s="2"/>
      <c r="L63" s="2"/>
      <c r="N63" s="2"/>
      <c r="O63" s="2"/>
      <c r="P63" s="2"/>
      <c r="Q63" s="2"/>
      <c r="R63" s="2"/>
      <c r="S63" s="2"/>
      <c r="T63" s="2"/>
      <c r="U63" s="2"/>
      <c r="V63" s="2"/>
      <c r="W63" s="2"/>
    </row>
    <row r="64" spans="1:24" x14ac:dyDescent="0.25">
      <c r="A64" t="s">
        <v>65</v>
      </c>
      <c r="B64" t="s">
        <v>4</v>
      </c>
      <c r="D64" s="2"/>
      <c r="E64" s="2"/>
      <c r="F64" s="2"/>
      <c r="G64" s="2"/>
      <c r="H64" s="2"/>
      <c r="I64" s="2"/>
      <c r="K64" s="2"/>
      <c r="L64" s="2"/>
      <c r="N64" s="2"/>
      <c r="O64" s="2"/>
      <c r="P64" s="2"/>
      <c r="Q64" s="2"/>
      <c r="R64" s="2"/>
      <c r="S64" s="2"/>
      <c r="T64" s="2"/>
      <c r="U64" s="2"/>
      <c r="V64" s="2"/>
      <c r="W64" s="2"/>
      <c r="X64" t="s">
        <v>328</v>
      </c>
    </row>
    <row r="65" spans="1:24" x14ac:dyDescent="0.25">
      <c r="A65" t="s">
        <v>93</v>
      </c>
      <c r="B65" t="s">
        <v>4</v>
      </c>
      <c r="D65" s="2"/>
      <c r="E65" s="2"/>
      <c r="F65" s="2"/>
      <c r="G65" s="2"/>
      <c r="H65" s="2"/>
      <c r="I65" s="2"/>
      <c r="K65" s="2"/>
      <c r="L65" s="2"/>
      <c r="N65" s="2"/>
      <c r="O65" s="2"/>
      <c r="P65" s="2"/>
      <c r="Q65" s="2"/>
      <c r="R65" s="2"/>
      <c r="S65" s="2"/>
      <c r="T65" s="2"/>
      <c r="U65" s="2"/>
      <c r="V65" s="2"/>
      <c r="W65" s="2"/>
    </row>
    <row r="66" spans="1:24" x14ac:dyDescent="0.25">
      <c r="A66" t="s">
        <v>66</v>
      </c>
      <c r="B66" t="s">
        <v>101</v>
      </c>
      <c r="C66" t="s">
        <v>317</v>
      </c>
      <c r="D66" s="2"/>
      <c r="E66" s="2"/>
      <c r="F66" s="2"/>
      <c r="G66" s="2"/>
      <c r="H66" s="2"/>
      <c r="I66" s="2"/>
      <c r="K66" s="2"/>
      <c r="L66" s="2"/>
      <c r="N66" s="2"/>
      <c r="O66" s="2"/>
      <c r="P66" s="2"/>
      <c r="Q66" s="2"/>
      <c r="R66" s="2"/>
      <c r="S66" s="2"/>
      <c r="T66" s="2"/>
      <c r="U66" s="2"/>
      <c r="V66" s="2"/>
      <c r="W66" s="2"/>
    </row>
    <row r="67" spans="1:24" x14ac:dyDescent="0.25">
      <c r="A67" s="7" t="s">
        <v>67</v>
      </c>
      <c r="B67" t="s">
        <v>4</v>
      </c>
      <c r="D67" s="2"/>
      <c r="E67" s="2"/>
      <c r="F67" s="2"/>
      <c r="G67" s="2"/>
      <c r="H67" s="2"/>
      <c r="I67" s="2"/>
      <c r="K67" s="2"/>
      <c r="L67" s="2"/>
      <c r="N67" s="2"/>
      <c r="O67" s="2"/>
      <c r="P67" s="2"/>
      <c r="Q67" s="2"/>
      <c r="R67" s="2"/>
      <c r="S67" s="2"/>
      <c r="T67" s="2"/>
      <c r="U67" s="2"/>
      <c r="V67" s="2"/>
      <c r="W67" s="2"/>
    </row>
    <row r="68" spans="1:24" x14ac:dyDescent="0.25">
      <c r="A68" s="2" t="s">
        <v>13</v>
      </c>
      <c r="B68" t="s">
        <v>4</v>
      </c>
      <c r="D68" t="s">
        <v>119</v>
      </c>
      <c r="E68" t="s">
        <v>118</v>
      </c>
      <c r="F68" t="s">
        <v>126</v>
      </c>
      <c r="G68" t="s">
        <v>101</v>
      </c>
      <c r="H68" t="s">
        <v>226</v>
      </c>
      <c r="I68" t="s">
        <v>217</v>
      </c>
      <c r="K68">
        <v>89082</v>
      </c>
      <c r="L68" t="s">
        <v>106</v>
      </c>
      <c r="M68" t="s">
        <v>227</v>
      </c>
      <c r="N68" t="s">
        <v>244</v>
      </c>
      <c r="O68" t="s">
        <v>230</v>
      </c>
      <c r="P68" t="s">
        <v>270</v>
      </c>
      <c r="Q68" s="2"/>
      <c r="R68" s="2" t="s">
        <v>120</v>
      </c>
      <c r="S68">
        <v>2</v>
      </c>
    </row>
    <row r="69" spans="1:24" x14ac:dyDescent="0.25">
      <c r="A69" t="s">
        <v>38</v>
      </c>
      <c r="B69" t="s">
        <v>4</v>
      </c>
      <c r="D69" s="2"/>
      <c r="E69" s="2"/>
      <c r="F69" s="2"/>
      <c r="G69" s="2"/>
      <c r="H69" s="2"/>
      <c r="I69" s="2"/>
      <c r="K69" s="2"/>
      <c r="L69" s="2"/>
      <c r="N69" s="2"/>
      <c r="O69" s="2"/>
      <c r="P69" s="2"/>
      <c r="Q69" s="2"/>
      <c r="R69" s="2"/>
      <c r="S69" s="2"/>
      <c r="T69" s="2"/>
      <c r="U69" s="2"/>
      <c r="V69" s="2"/>
      <c r="W69" s="2"/>
    </row>
    <row r="70" spans="1:24" x14ac:dyDescent="0.25">
      <c r="A70" t="s">
        <v>56</v>
      </c>
      <c r="B70" t="s">
        <v>4</v>
      </c>
      <c r="D70" s="2"/>
      <c r="E70" s="2"/>
      <c r="F70" s="2"/>
      <c r="G70" s="2"/>
      <c r="H70" s="2"/>
      <c r="I70" s="2"/>
      <c r="K70" s="2"/>
      <c r="L70" s="2"/>
      <c r="N70" s="2"/>
      <c r="O70" s="2"/>
      <c r="P70" s="2"/>
      <c r="Q70" s="2"/>
      <c r="R70" s="2"/>
      <c r="S70" s="2"/>
      <c r="T70" s="2"/>
      <c r="U70" s="2"/>
      <c r="V70" s="2"/>
      <c r="W70" s="2"/>
    </row>
    <row r="71" spans="1:24" x14ac:dyDescent="0.25">
      <c r="A71" t="s">
        <v>68</v>
      </c>
      <c r="B71" t="s">
        <v>4</v>
      </c>
      <c r="D71" s="2"/>
      <c r="E71" s="2"/>
      <c r="F71" s="2"/>
      <c r="G71" s="2"/>
      <c r="H71" s="2"/>
      <c r="I71" s="2"/>
      <c r="K71" s="2"/>
      <c r="L71" s="2"/>
      <c r="N71" s="2"/>
      <c r="O71" s="2"/>
      <c r="P71" s="2"/>
      <c r="Q71" s="2"/>
      <c r="R71" s="2"/>
      <c r="S71" s="2"/>
      <c r="T71" s="2"/>
      <c r="U71" s="2"/>
      <c r="V71" s="2"/>
      <c r="W71" s="2"/>
    </row>
    <row r="72" spans="1:24" x14ac:dyDescent="0.25">
      <c r="A72" t="s">
        <v>90</v>
      </c>
      <c r="B72" t="s">
        <v>4</v>
      </c>
      <c r="D72" s="2"/>
      <c r="E72" s="2"/>
      <c r="F72" s="2"/>
      <c r="G72" s="2"/>
      <c r="H72" s="2"/>
      <c r="I72" s="2"/>
      <c r="K72" s="2"/>
      <c r="L72" s="2"/>
      <c r="N72" s="2"/>
      <c r="O72" s="2"/>
      <c r="P72" s="2"/>
      <c r="Q72" s="2"/>
      <c r="R72" s="2"/>
      <c r="S72" s="2"/>
      <c r="T72" s="2"/>
      <c r="U72" s="2"/>
      <c r="V72" s="2"/>
      <c r="W72" s="2"/>
    </row>
    <row r="73" spans="1:24" x14ac:dyDescent="0.25">
      <c r="A73" t="s">
        <v>69</v>
      </c>
      <c r="B73" t="s">
        <v>101</v>
      </c>
      <c r="C73" t="s">
        <v>317</v>
      </c>
      <c r="D73" s="2"/>
      <c r="E73" s="2"/>
      <c r="F73" s="2"/>
      <c r="G73" s="2"/>
      <c r="H73" s="2"/>
      <c r="I73" s="2"/>
      <c r="K73" s="2"/>
      <c r="L73" s="2"/>
      <c r="N73" s="2"/>
      <c r="O73" s="2"/>
      <c r="P73" s="2"/>
      <c r="Q73" s="2"/>
      <c r="R73" s="2"/>
      <c r="S73" s="2"/>
      <c r="T73" s="2"/>
      <c r="U73" s="2"/>
      <c r="V73" s="2"/>
      <c r="W73" s="2"/>
    </row>
    <row r="74" spans="1:24" x14ac:dyDescent="0.25">
      <c r="A74" s="7" t="s">
        <v>70</v>
      </c>
      <c r="B74" t="s">
        <v>101</v>
      </c>
      <c r="C74" t="s">
        <v>352</v>
      </c>
      <c r="D74" s="2"/>
      <c r="E74" s="2"/>
      <c r="F74" s="2"/>
      <c r="G74" s="2"/>
      <c r="H74" s="2"/>
      <c r="I74" s="2"/>
      <c r="K74" s="2"/>
      <c r="L74" s="2"/>
      <c r="N74" s="2"/>
      <c r="O74" s="2"/>
      <c r="P74" s="2"/>
      <c r="Q74" s="2"/>
      <c r="R74" s="2"/>
      <c r="S74" s="2"/>
      <c r="T74" s="2"/>
      <c r="U74" s="2"/>
      <c r="V74" s="2"/>
      <c r="W74" s="2"/>
    </row>
    <row r="75" spans="1:24" x14ac:dyDescent="0.25">
      <c r="A75" t="s">
        <v>71</v>
      </c>
      <c r="B75" t="s">
        <v>4</v>
      </c>
      <c r="D75" s="2"/>
      <c r="E75" s="2"/>
      <c r="F75" s="2"/>
      <c r="G75" s="2"/>
      <c r="H75" s="2"/>
      <c r="I75" s="2"/>
      <c r="K75" s="2"/>
      <c r="L75" s="2"/>
      <c r="N75" s="2"/>
      <c r="O75" s="2"/>
      <c r="P75" s="2"/>
      <c r="Q75" s="2"/>
      <c r="R75" s="2"/>
      <c r="S75" s="2"/>
      <c r="T75" s="2"/>
      <c r="U75" s="2"/>
      <c r="V75" s="2"/>
      <c r="W75" s="2"/>
    </row>
    <row r="76" spans="1:24" x14ac:dyDescent="0.25">
      <c r="A76" t="s">
        <v>72</v>
      </c>
      <c r="B76" t="s">
        <v>101</v>
      </c>
      <c r="C76" t="s">
        <v>325</v>
      </c>
      <c r="D76" s="2"/>
      <c r="E76" s="2"/>
      <c r="F76" s="2"/>
      <c r="G76" s="2"/>
      <c r="H76" s="2"/>
      <c r="I76" s="2"/>
      <c r="K76" s="2"/>
      <c r="L76" s="2"/>
      <c r="N76" s="2"/>
      <c r="O76" s="2"/>
      <c r="P76" s="2"/>
      <c r="Q76" s="2"/>
      <c r="R76" s="2"/>
      <c r="S76" s="2"/>
      <c r="T76" s="2"/>
      <c r="U76" s="2"/>
      <c r="V76" s="2"/>
      <c r="W76" s="2"/>
    </row>
    <row r="77" spans="1:24" x14ac:dyDescent="0.25">
      <c r="A77" s="7" t="s">
        <v>73</v>
      </c>
      <c r="B77" t="s">
        <v>101</v>
      </c>
      <c r="C77" t="s">
        <v>329</v>
      </c>
      <c r="D77" s="2"/>
      <c r="E77" s="2"/>
      <c r="F77" s="2"/>
      <c r="G77" s="2"/>
      <c r="H77" s="2"/>
      <c r="I77" s="2"/>
      <c r="K77" s="2"/>
      <c r="L77" s="2"/>
      <c r="N77" s="2"/>
      <c r="O77" s="2"/>
      <c r="P77" s="2"/>
      <c r="Q77" s="2"/>
      <c r="R77" s="2"/>
      <c r="S77" s="2"/>
      <c r="T77" s="2"/>
      <c r="U77" s="2"/>
      <c r="V77" s="2"/>
      <c r="W77" s="2"/>
    </row>
    <row r="78" spans="1:24" x14ac:dyDescent="0.25">
      <c r="A78" t="s">
        <v>74</v>
      </c>
      <c r="B78" t="s">
        <v>4</v>
      </c>
      <c r="D78" s="2"/>
      <c r="E78" s="2"/>
      <c r="F78" s="2"/>
      <c r="G78" s="2"/>
      <c r="H78" s="2"/>
      <c r="I78" s="2"/>
      <c r="K78" s="2"/>
      <c r="L78" s="2"/>
      <c r="N78" s="2"/>
      <c r="O78" s="2"/>
      <c r="P78" s="2"/>
      <c r="Q78" s="2"/>
      <c r="R78" s="2"/>
      <c r="S78" s="2"/>
      <c r="T78" s="2"/>
      <c r="U78" s="2"/>
      <c r="V78" s="2"/>
      <c r="W78" s="2"/>
    </row>
    <row r="79" spans="1:24" x14ac:dyDescent="0.25">
      <c r="A79" t="s">
        <v>75</v>
      </c>
      <c r="B79" t="s">
        <v>4</v>
      </c>
      <c r="D79" s="2"/>
      <c r="E79" s="2"/>
      <c r="F79" s="2"/>
      <c r="G79" s="2"/>
      <c r="H79" s="2"/>
      <c r="I79" s="2"/>
      <c r="K79" s="2"/>
      <c r="L79" s="2"/>
      <c r="N79" s="2"/>
      <c r="O79" s="2"/>
      <c r="P79" s="2"/>
      <c r="Q79" s="2"/>
      <c r="R79" s="2"/>
      <c r="S79" s="2"/>
      <c r="T79" s="2"/>
      <c r="U79" s="2"/>
      <c r="V79" s="2"/>
      <c r="W79" s="2"/>
      <c r="X79" t="s">
        <v>330</v>
      </c>
    </row>
    <row r="80" spans="1:24" x14ac:dyDescent="0.25">
      <c r="A80" t="s">
        <v>76</v>
      </c>
      <c r="B80" t="s">
        <v>101</v>
      </c>
      <c r="C80" t="s">
        <v>326</v>
      </c>
      <c r="D80" s="2"/>
      <c r="E80" s="2"/>
      <c r="F80" s="2"/>
      <c r="G80" s="2"/>
      <c r="H80" s="2"/>
      <c r="I80" s="2"/>
      <c r="K80" s="2"/>
      <c r="L80" s="2"/>
      <c r="N80" s="2"/>
      <c r="O80" s="2"/>
      <c r="P80" s="2"/>
      <c r="Q80" s="2"/>
      <c r="R80" s="2"/>
      <c r="S80" s="2"/>
      <c r="T80" s="2"/>
      <c r="U80" s="2"/>
      <c r="V80" s="2"/>
      <c r="W80" s="2"/>
    </row>
    <row r="81" spans="1:24" x14ac:dyDescent="0.25">
      <c r="A81" t="s">
        <v>77</v>
      </c>
      <c r="B81" t="s">
        <v>4</v>
      </c>
      <c r="D81" s="2"/>
      <c r="E81" s="2"/>
      <c r="F81" s="2"/>
      <c r="G81" s="2"/>
      <c r="H81" s="2"/>
      <c r="I81" s="2"/>
      <c r="K81" s="2"/>
      <c r="L81" s="2"/>
      <c r="N81" s="2"/>
      <c r="O81" s="2"/>
      <c r="P81" s="2"/>
      <c r="Q81" s="2"/>
      <c r="R81" s="2"/>
      <c r="S81" s="2"/>
      <c r="T81" s="2"/>
      <c r="U81" s="2"/>
      <c r="V81" s="2"/>
      <c r="W81" s="2"/>
      <c r="X81" t="s">
        <v>331</v>
      </c>
    </row>
    <row r="82" spans="1:24" x14ac:dyDescent="0.25">
      <c r="A82" t="s">
        <v>78</v>
      </c>
      <c r="B82" t="s">
        <v>101</v>
      </c>
      <c r="C82" t="s">
        <v>286</v>
      </c>
      <c r="D82" s="2"/>
      <c r="E82" s="2"/>
      <c r="F82" s="2"/>
      <c r="G82" s="2"/>
      <c r="H82" s="2"/>
      <c r="I82" s="2"/>
      <c r="K82" s="2"/>
      <c r="L82" s="2"/>
      <c r="N82" s="2"/>
      <c r="O82" s="2"/>
      <c r="P82" s="2"/>
      <c r="Q82" s="2"/>
      <c r="R82" s="2"/>
      <c r="S82" s="2"/>
      <c r="T82" s="2"/>
      <c r="U82" s="2"/>
      <c r="V82" s="2"/>
      <c r="W82" s="2"/>
    </row>
    <row r="83" spans="1:24" x14ac:dyDescent="0.25">
      <c r="A83" t="s">
        <v>79</v>
      </c>
      <c r="B83" t="s">
        <v>101</v>
      </c>
      <c r="C83" t="s">
        <v>286</v>
      </c>
      <c r="D83" s="2"/>
      <c r="E83" s="2"/>
      <c r="F83" s="2"/>
      <c r="G83" s="2"/>
      <c r="H83" s="2"/>
      <c r="I83" s="2"/>
      <c r="K83" s="2"/>
      <c r="L83" s="2"/>
      <c r="N83" s="2"/>
      <c r="O83" s="2"/>
      <c r="P83" s="2"/>
      <c r="Q83" s="2"/>
      <c r="R83" s="2"/>
      <c r="S83" s="2"/>
      <c r="T83" s="2"/>
      <c r="U83" s="2"/>
      <c r="V83" s="2"/>
      <c r="W83" s="2"/>
    </row>
    <row r="84" spans="1:24" x14ac:dyDescent="0.25">
      <c r="A84" t="s">
        <v>80</v>
      </c>
      <c r="B84" t="s">
        <v>101</v>
      </c>
      <c r="C84" t="s">
        <v>317</v>
      </c>
      <c r="D84" s="2"/>
      <c r="E84" s="2"/>
      <c r="F84" s="2"/>
      <c r="G84" s="2"/>
      <c r="H84" s="2"/>
      <c r="I84" s="2"/>
      <c r="K84" s="2"/>
      <c r="L84" s="2"/>
      <c r="N84" s="2"/>
      <c r="O84" s="2"/>
      <c r="P84" s="2"/>
      <c r="Q84" s="2"/>
      <c r="R84" s="2"/>
      <c r="S84" s="2"/>
      <c r="T84" s="2"/>
      <c r="U84" s="2"/>
      <c r="V84" s="2"/>
      <c r="W84" s="2"/>
      <c r="X84" t="s">
        <v>333</v>
      </c>
    </row>
    <row r="85" spans="1:24" x14ac:dyDescent="0.25">
      <c r="A85" s="7" t="s">
        <v>81</v>
      </c>
      <c r="B85" t="s">
        <v>4</v>
      </c>
      <c r="C85" t="s">
        <v>332</v>
      </c>
      <c r="D85" s="2"/>
      <c r="E85" s="2"/>
      <c r="F85" s="2"/>
      <c r="G85" s="2"/>
      <c r="H85" s="2"/>
      <c r="I85" s="2"/>
      <c r="K85" s="2"/>
      <c r="L85" s="2"/>
      <c r="N85" s="2"/>
      <c r="O85" s="2"/>
      <c r="P85" s="2"/>
      <c r="Q85" s="2"/>
      <c r="R85" s="2"/>
      <c r="S85" s="2"/>
      <c r="T85" s="2"/>
      <c r="U85" s="2"/>
      <c r="V85" s="2"/>
      <c r="W85" s="2"/>
    </row>
    <row r="86" spans="1:24" x14ac:dyDescent="0.25">
      <c r="A86" t="s">
        <v>82</v>
      </c>
      <c r="B86" t="s">
        <v>101</v>
      </c>
      <c r="C86" t="s">
        <v>334</v>
      </c>
      <c r="D86" s="2"/>
      <c r="E86" s="2"/>
      <c r="F86" s="2"/>
      <c r="G86" s="2"/>
      <c r="H86" s="2"/>
      <c r="I86" s="2"/>
      <c r="K86" s="2"/>
      <c r="L86" s="2"/>
      <c r="N86" s="2"/>
      <c r="O86" s="2"/>
      <c r="P86" s="2"/>
      <c r="Q86" s="2"/>
      <c r="R86" s="2"/>
      <c r="S86" s="2"/>
      <c r="T86" s="2"/>
      <c r="U86" s="2"/>
      <c r="V86" s="2"/>
      <c r="W86" s="2"/>
    </row>
    <row r="87" spans="1:24" x14ac:dyDescent="0.25">
      <c r="A87" t="s">
        <v>83</v>
      </c>
      <c r="B87" t="s">
        <v>4</v>
      </c>
      <c r="D87" s="2"/>
      <c r="E87" s="2"/>
      <c r="F87" s="2"/>
      <c r="G87" s="2"/>
      <c r="H87" s="2"/>
      <c r="I87" s="2"/>
      <c r="K87" s="2"/>
      <c r="L87" s="2"/>
      <c r="N87" s="2"/>
      <c r="O87" s="2"/>
      <c r="P87" s="2"/>
      <c r="Q87" s="2"/>
      <c r="R87" s="2"/>
      <c r="S87" s="2"/>
      <c r="T87" s="2"/>
      <c r="U87" s="2"/>
      <c r="V87" s="2"/>
      <c r="W87" s="2"/>
    </row>
    <row r="88" spans="1:24" x14ac:dyDescent="0.25">
      <c r="A88" t="s">
        <v>84</v>
      </c>
      <c r="B88" t="s">
        <v>4</v>
      </c>
      <c r="D88" s="2"/>
      <c r="E88" s="2"/>
      <c r="F88" s="2"/>
      <c r="G88" s="2"/>
      <c r="H88" s="2"/>
      <c r="I88" s="2"/>
      <c r="K88" s="2"/>
      <c r="L88" s="2"/>
      <c r="N88" s="2"/>
      <c r="O88" s="2"/>
      <c r="P88" s="2"/>
      <c r="Q88" s="2"/>
      <c r="R88" s="2"/>
      <c r="S88" s="2"/>
      <c r="T88" s="2"/>
      <c r="U88" s="2"/>
      <c r="V88" s="2"/>
      <c r="W88" s="2"/>
    </row>
    <row r="89" spans="1:24" x14ac:dyDescent="0.25">
      <c r="A89" t="s">
        <v>85</v>
      </c>
      <c r="B89" t="s">
        <v>4</v>
      </c>
      <c r="D89" s="2"/>
      <c r="E89" s="2"/>
      <c r="F89" s="2"/>
      <c r="G89" s="2"/>
      <c r="H89" s="2"/>
      <c r="I89" s="2"/>
      <c r="K89" s="2"/>
      <c r="L89" s="2"/>
      <c r="N89" s="2"/>
      <c r="O89" s="2"/>
      <c r="P89" s="2"/>
      <c r="Q89" s="2"/>
      <c r="R89" s="2"/>
      <c r="S89" s="2"/>
      <c r="T89" s="2"/>
      <c r="U89" s="2"/>
      <c r="V89" s="2"/>
      <c r="W89" s="2"/>
    </row>
    <row r="90" spans="1:24" x14ac:dyDescent="0.25">
      <c r="A90" t="s">
        <v>86</v>
      </c>
      <c r="B90" t="s">
        <v>101</v>
      </c>
      <c r="C90" t="s">
        <v>325</v>
      </c>
      <c r="D90" s="2"/>
      <c r="E90" s="2"/>
      <c r="F90" s="2"/>
      <c r="G90" s="2"/>
      <c r="H90" s="2"/>
      <c r="I90" s="2"/>
      <c r="K90" s="2"/>
      <c r="L90" s="2"/>
      <c r="N90" s="2"/>
      <c r="O90" s="2"/>
      <c r="P90" s="2"/>
      <c r="Q90" s="2"/>
      <c r="R90" s="2"/>
      <c r="S90" s="2"/>
      <c r="T90" s="2"/>
      <c r="U90" s="2"/>
      <c r="V90" s="2"/>
      <c r="W90" s="2"/>
    </row>
    <row r="91" spans="1:24" x14ac:dyDescent="0.25">
      <c r="A91" t="s">
        <v>89</v>
      </c>
      <c r="B91" t="s">
        <v>101</v>
      </c>
      <c r="C91" t="s">
        <v>326</v>
      </c>
      <c r="D91" s="2"/>
      <c r="E91" s="2"/>
      <c r="F91" s="2"/>
      <c r="G91" s="2"/>
      <c r="H91" s="2"/>
      <c r="I91" s="2"/>
      <c r="K91" s="2"/>
      <c r="L91" s="2"/>
      <c r="N91" s="2"/>
      <c r="O91" s="2"/>
      <c r="P91" s="2"/>
      <c r="Q91" s="2"/>
      <c r="R91" s="2"/>
      <c r="S91" s="2"/>
      <c r="T91" s="2"/>
      <c r="U91" s="2"/>
      <c r="V91" s="2"/>
      <c r="W91" s="2"/>
    </row>
    <row r="92" spans="1:24" x14ac:dyDescent="0.25">
      <c r="A92" t="s">
        <v>88</v>
      </c>
      <c r="B92" t="s">
        <v>101</v>
      </c>
      <c r="C92" t="s">
        <v>326</v>
      </c>
      <c r="D92" s="2"/>
      <c r="E92" s="2"/>
      <c r="F92" s="2"/>
      <c r="G92" s="2"/>
      <c r="H92" s="2"/>
      <c r="I92" s="2"/>
      <c r="K92" s="2"/>
      <c r="L92" s="2"/>
      <c r="N92" s="2"/>
      <c r="O92" s="2"/>
      <c r="P92" s="2"/>
      <c r="Q92" s="2"/>
      <c r="R92" s="2"/>
      <c r="S92" s="2"/>
      <c r="T92" s="2"/>
      <c r="U92" s="2"/>
      <c r="V92" s="2"/>
      <c r="W92" s="2"/>
    </row>
    <row r="93" spans="1:24" x14ac:dyDescent="0.25">
      <c r="A93" t="s">
        <v>87</v>
      </c>
      <c r="B93" t="s">
        <v>101</v>
      </c>
      <c r="C93" t="s">
        <v>326</v>
      </c>
      <c r="D93" s="2"/>
      <c r="E93" s="2"/>
      <c r="F93" s="2"/>
      <c r="G93" s="2"/>
      <c r="H93" s="2"/>
      <c r="I93" s="2"/>
      <c r="K93" s="2"/>
      <c r="L93" s="2"/>
      <c r="N93" s="2"/>
      <c r="O93" s="2"/>
      <c r="P93" s="2"/>
      <c r="Q93" s="2"/>
      <c r="R93" s="2"/>
      <c r="S93" s="2"/>
      <c r="T93" s="2"/>
      <c r="U93" s="2"/>
      <c r="V93" s="2"/>
      <c r="W93" s="2"/>
    </row>
    <row r="94" spans="1:24" x14ac:dyDescent="0.25">
      <c r="A94" t="s">
        <v>94</v>
      </c>
      <c r="B94" t="s">
        <v>101</v>
      </c>
      <c r="D94" s="2"/>
      <c r="E94" s="2"/>
      <c r="F94" s="2"/>
      <c r="G94" s="2"/>
      <c r="H94" s="2"/>
      <c r="I94" s="2"/>
      <c r="K94" s="2"/>
      <c r="L94" s="2"/>
      <c r="N94" s="2"/>
      <c r="O94" s="2"/>
      <c r="P94" s="2"/>
      <c r="Q94" s="2"/>
      <c r="R94" s="2"/>
      <c r="S94" s="2"/>
      <c r="T94" s="2"/>
      <c r="U94" s="2"/>
      <c r="V94" s="2"/>
      <c r="W94" s="2"/>
      <c r="X94" t="s">
        <v>335</v>
      </c>
    </row>
    <row r="95" spans="1:24" x14ac:dyDescent="0.25">
      <c r="A95" t="s">
        <v>91</v>
      </c>
      <c r="B95" t="s">
        <v>101</v>
      </c>
      <c r="C95" t="s">
        <v>326</v>
      </c>
      <c r="D95" s="2"/>
      <c r="E95" s="2"/>
      <c r="F95" s="2"/>
      <c r="G95" s="2"/>
      <c r="H95" s="2"/>
      <c r="I95" s="2"/>
      <c r="K95" s="2"/>
      <c r="L95" s="2"/>
      <c r="N95" s="2"/>
      <c r="O95" s="2"/>
      <c r="P95" s="2"/>
      <c r="Q95" s="2"/>
      <c r="R95" s="2"/>
      <c r="S95" s="2"/>
      <c r="T95" s="2"/>
      <c r="U95" s="2"/>
      <c r="V95" s="2"/>
      <c r="W95" s="2"/>
    </row>
    <row r="96" spans="1:24" x14ac:dyDescent="0.25">
      <c r="D96" s="2"/>
      <c r="E96" s="2"/>
      <c r="F96" s="2"/>
      <c r="G96" s="2"/>
      <c r="H96" s="2"/>
      <c r="I96" s="2"/>
      <c r="K96" s="2"/>
      <c r="L96" s="2"/>
      <c r="N96" s="2"/>
      <c r="O96" s="2"/>
      <c r="P96" s="2"/>
      <c r="Q96" s="2"/>
      <c r="R96" s="2"/>
      <c r="S96" s="2"/>
      <c r="T96" s="2"/>
      <c r="U96" s="2"/>
      <c r="V96" s="2"/>
      <c r="W96" s="2"/>
    </row>
    <row r="97" spans="4:23" x14ac:dyDescent="0.25">
      <c r="D97" s="2"/>
      <c r="E97" s="2"/>
      <c r="F97" s="2"/>
      <c r="G97" s="2"/>
      <c r="H97" s="2"/>
      <c r="I97" s="2"/>
      <c r="K97" s="2"/>
      <c r="L97" s="2"/>
      <c r="N97" s="2"/>
      <c r="O97" s="2"/>
      <c r="P97" s="2"/>
      <c r="Q97" s="2"/>
      <c r="R97" s="2"/>
      <c r="S97" s="2"/>
      <c r="T97" s="2"/>
      <c r="U97" s="2"/>
      <c r="V97" s="2"/>
      <c r="W97" s="2"/>
    </row>
    <row r="98" spans="4:23" x14ac:dyDescent="0.25">
      <c r="D98" s="2"/>
      <c r="E98" s="2"/>
      <c r="F98" s="2"/>
      <c r="G98" s="2"/>
      <c r="H98" s="2"/>
      <c r="I98" s="2"/>
      <c r="K98" s="2"/>
      <c r="L98" s="2"/>
      <c r="M98" s="2"/>
      <c r="N98" s="2"/>
      <c r="O98" s="2"/>
      <c r="P98" s="2"/>
      <c r="Q98" s="2"/>
      <c r="R98" s="2"/>
      <c r="S98" s="2"/>
      <c r="T98" s="2"/>
      <c r="U98" s="2"/>
      <c r="V98" s="2"/>
      <c r="W98" s="2"/>
    </row>
  </sheetData>
  <sortState ref="A2:X95">
    <sortCondition ref="A2"/>
  </sortState>
  <conditionalFormatting sqref="Q7 Q9:Q10 Q12:Q13">
    <cfRule type="expression" dxfId="794" priority="41">
      <formula>#REF!="No"</formula>
    </cfRule>
  </conditionalFormatting>
  <conditionalFormatting sqref="D8:F8 K8:L8 H8 Q8:R8">
    <cfRule type="expression" dxfId="793" priority="31">
      <formula>$B8="No"</formula>
    </cfRule>
  </conditionalFormatting>
  <conditionalFormatting sqref="D2:H2 T11 D4:F6 K4:L6 K11 J2:L2 N99:O279 P99:P340 N3:P13 H4:H6 G3:G13 Q11:R11 Q4:R6 N2:R2 G99:G227 J3:J98">
    <cfRule type="expression" dxfId="792" priority="30">
      <formula>$B2="No"</formula>
    </cfRule>
  </conditionalFormatting>
  <conditionalFormatting sqref="D10:E10 R10 R12:R13 H10 K10:L10 K12:K13 D12:F13">
    <cfRule type="expression" dxfId="791" priority="29">
      <formula>$B10="No"</formula>
    </cfRule>
  </conditionalFormatting>
  <conditionalFormatting sqref="C3 C7 C9:C94">
    <cfRule type="expression" dxfId="790" priority="28">
      <formula>$B3="Yes"</formula>
    </cfRule>
  </conditionalFormatting>
  <conditionalFormatting sqref="B11:B34 B36:B52 B54 B56:B64 B66:B86 B88:B95">
    <cfRule type="expression" dxfId="789" priority="25">
      <formula>$B11="No"</formula>
    </cfRule>
  </conditionalFormatting>
  <conditionalFormatting sqref="D11:E11">
    <cfRule type="expression" dxfId="788" priority="24">
      <formula>$B11="No"</formula>
    </cfRule>
  </conditionalFormatting>
  <conditionalFormatting sqref="S8:U8 W8">
    <cfRule type="expression" dxfId="787" priority="22">
      <formula>$B8="No"</formula>
    </cfRule>
  </conditionalFormatting>
  <conditionalFormatting sqref="S4:U6 W4:W6">
    <cfRule type="expression" dxfId="786" priority="21">
      <formula>$B4="No"</formula>
    </cfRule>
  </conditionalFormatting>
  <conditionalFormatting sqref="S12:S13 S10">
    <cfRule type="expression" dxfId="785" priority="20">
      <formula>$B10="No"</formula>
    </cfRule>
  </conditionalFormatting>
  <conditionalFormatting sqref="S11">
    <cfRule type="expression" dxfId="784" priority="19">
      <formula>$B11="No"</formula>
    </cfRule>
  </conditionalFormatting>
  <conditionalFormatting sqref="S2:W2 V3:V13 V99:V339">
    <cfRule type="expression" dxfId="783" priority="16" stopIfTrue="1">
      <formula>$B2="No"</formula>
    </cfRule>
  </conditionalFormatting>
  <conditionalFormatting sqref="V2:V13">
    <cfRule type="expression" dxfId="782" priority="18">
      <formula>#REF!="Population"</formula>
    </cfRule>
  </conditionalFormatting>
  <conditionalFormatting sqref="I8">
    <cfRule type="expression" dxfId="781" priority="15">
      <formula>$B8="No"</formula>
    </cfRule>
  </conditionalFormatting>
  <conditionalFormatting sqref="I4:I6 I2">
    <cfRule type="expression" dxfId="780" priority="14">
      <formula>$B2="No"</formula>
    </cfRule>
  </conditionalFormatting>
  <conditionalFormatting sqref="I10:I12">
    <cfRule type="expression" dxfId="779" priority="13">
      <formula>$B10="No"</formula>
    </cfRule>
  </conditionalFormatting>
  <conditionalFormatting sqref="L11">
    <cfRule type="expression" dxfId="778" priority="12">
      <formula>$B11="No"</formula>
    </cfRule>
  </conditionalFormatting>
  <conditionalFormatting sqref="L12">
    <cfRule type="expression" dxfId="777" priority="11">
      <formula>$B12="No"</formula>
    </cfRule>
  </conditionalFormatting>
  <conditionalFormatting sqref="L13">
    <cfRule type="expression" dxfId="776" priority="10">
      <formula>$B13="No"</formula>
    </cfRule>
  </conditionalFormatting>
  <conditionalFormatting sqref="M2:M13 M99:M279">
    <cfRule type="expression" dxfId="775" priority="9">
      <formula>$B2="No"</formula>
    </cfRule>
  </conditionalFormatting>
  <conditionalFormatting sqref="K14:W16 K98:W98 K19:L97 N19:W97 D14:I98 K17:K18 O17:W17 O18:S18 U18:W18">
    <cfRule type="expression" dxfId="774" priority="8">
      <formula>$B14="No"</formula>
    </cfRule>
  </conditionalFormatting>
  <conditionalFormatting sqref="J2:J98">
    <cfRule type="expression" dxfId="773" priority="7">
      <formula>$I2="Population"</formula>
    </cfRule>
  </conditionalFormatting>
  <conditionalFormatting sqref="L17">
    <cfRule type="expression" dxfId="772" priority="6">
      <formula>$B17="No"</formula>
    </cfRule>
  </conditionalFormatting>
  <conditionalFormatting sqref="M17:M97">
    <cfRule type="expression" dxfId="771" priority="5">
      <formula>$B17="No"</formula>
    </cfRule>
  </conditionalFormatting>
  <conditionalFormatting sqref="N17">
    <cfRule type="expression" dxfId="770" priority="4">
      <formula>$B17="No"</formula>
    </cfRule>
  </conditionalFormatting>
  <conditionalFormatting sqref="L18">
    <cfRule type="expression" dxfId="769" priority="3">
      <formula>$B18="No"</formula>
    </cfRule>
  </conditionalFormatting>
  <conditionalFormatting sqref="N18">
    <cfRule type="expression" dxfId="768" priority="2">
      <formula>$B18="No"</formula>
    </cfRule>
  </conditionalFormatting>
  <conditionalFormatting sqref="C95">
    <cfRule type="expression" dxfId="767" priority="1">
      <formula>$B95="Yes"</formula>
    </cfRule>
  </conditionalFormatting>
  <dataValidations count="7">
    <dataValidation type="list" allowBlank="1" showInputMessage="1" showErrorMessage="1" sqref="G2:G13 B2:B95" xr:uid="{92993354-E090-4E3A-A01C-F22B0117FD90}">
      <formula1>"Yes,No"</formula1>
    </dataValidation>
    <dataValidation type="list" allowBlank="1" showInputMessage="1" showErrorMessage="1" sqref="W8 S7:S9 S3 T8:U8" xr:uid="{A95C396E-82D8-46CE-B59E-4BFE6499FCAC}">
      <formula1>"1,2,3,4,5"</formula1>
    </dataValidation>
    <dataValidation type="list" allowBlank="1" showInputMessage="1" showErrorMessage="1" sqref="C2 L7 L3 L9:L13 L17:L18" xr:uid="{8172B240-EF70-4FA7-BD10-A91C98F26CB5}">
      <formula1>"Citizen satisfaction with response time,actual response times (e.g. CAD), aggregated response times"</formula1>
    </dataValidation>
    <dataValidation type="list" allowBlank="1" showInputMessage="1" showErrorMessage="1" sqref="I3 I7 I9:I13 I99:I158" xr:uid="{DEBADDED-28F3-443B-9876-A4F8E8C307AC}">
      <formula1>"Sample,Population"</formula1>
    </dataValidation>
    <dataValidation type="list" allowBlank="1" showInputMessage="1" showErrorMessage="1" sqref="N2:P2 M2:M13 M17:M97" xr:uid="{383CBCF2-3EF7-4183-AB89-20B1BF90443B}">
      <formula1>"response time;rep,response time;dis,response time;trav,response time;rep/dis,response time;rep/trav,response time;rep/dis/trav,response time;dis/trav"</formula1>
    </dataValidation>
    <dataValidation type="list" allowBlank="1" showInputMessage="1" showErrorMessage="1" sqref="O3:O13" xr:uid="{D47DF284-B1AD-4427-9710-4CED4300DE41}">
      <formula1>"total,components"</formula1>
    </dataValidation>
    <dataValidation type="list" allowBlank="1" showInputMessage="1" showErrorMessage="1" sqref="N3:N13 N17:N18" xr:uid="{56FA6B98-0BB4-4BC9-B510-62B0637A417A}">
      <formula1>"reporting time,dispatch time,travel time, response time, dispatch &amp; travel time"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22092-FCD8-4D07-ABC9-028A27551F5A}">
  <sheetPr filterMode="1"/>
  <dimension ref="A1:AV100"/>
  <sheetViews>
    <sheetView zoomScaleNormal="100" workbookViewId="0">
      <pane xSplit="2" ySplit="2" topLeftCell="T7" activePane="bottomRight" state="frozen"/>
      <selection pane="topRight" activeCell="C1" sqref="C1"/>
      <selection pane="bottomLeft" activeCell="A3" sqref="A3"/>
      <selection pane="bottomRight" activeCell="B56" sqref="B56"/>
    </sheetView>
  </sheetViews>
  <sheetFormatPr defaultRowHeight="15" x14ac:dyDescent="0.25"/>
  <cols>
    <col min="1" max="1" width="92.7109375" customWidth="1"/>
    <col min="2" max="2" width="27.28515625" style="2" bestFit="1" customWidth="1"/>
    <col min="3" max="3" width="17.85546875" style="18" bestFit="1" customWidth="1"/>
    <col min="4" max="4" width="9.85546875" bestFit="1" customWidth="1"/>
    <col min="5" max="5" width="22.140625" customWidth="1"/>
    <col min="6" max="6" width="23" customWidth="1"/>
    <col min="7" max="7" width="10.28515625" bestFit="1" customWidth="1"/>
    <col min="8" max="8" width="38.42578125" bestFit="1" customWidth="1"/>
    <col min="9" max="9" width="12" bestFit="1" customWidth="1"/>
    <col min="10" max="10" width="13.85546875" bestFit="1" customWidth="1"/>
    <col min="11" max="11" width="14.28515625" bestFit="1" customWidth="1"/>
    <col min="12" max="12" width="11.140625" bestFit="1" customWidth="1"/>
    <col min="13" max="13" width="13" bestFit="1" customWidth="1"/>
    <col min="14" max="14" width="14.28515625" bestFit="1" customWidth="1"/>
    <col min="15" max="15" width="10.140625" customWidth="1"/>
    <col min="16" max="16" width="13.85546875" bestFit="1" customWidth="1"/>
    <col min="17" max="17" width="11.5703125" bestFit="1" customWidth="1"/>
    <col min="18" max="18" width="11.5703125" customWidth="1"/>
    <col min="19" max="19" width="13" bestFit="1" customWidth="1"/>
    <col min="20" max="20" width="10.85546875" bestFit="1" customWidth="1"/>
    <col min="21" max="21" width="27.85546875" customWidth="1"/>
    <col min="22" max="22" width="25" bestFit="1" customWidth="1"/>
    <col min="23" max="23" width="25" customWidth="1"/>
    <col min="24" max="24" width="10.5703125" style="13" customWidth="1"/>
    <col min="25" max="25" width="56.28515625" bestFit="1" customWidth="1"/>
    <col min="26" max="26" width="19" customWidth="1"/>
    <col min="27" max="27" width="18.140625" customWidth="1"/>
    <col min="28" max="28" width="35.140625" bestFit="1" customWidth="1"/>
    <col min="29" max="29" width="14" customWidth="1"/>
    <col min="30" max="30" width="27.28515625" customWidth="1"/>
    <col min="31" max="31" width="20.85546875" customWidth="1"/>
    <col min="32" max="32" width="12.140625" customWidth="1"/>
    <col min="33" max="33" width="25.5703125" customWidth="1"/>
    <col min="34" max="34" width="29.7109375" bestFit="1" customWidth="1"/>
    <col min="35" max="35" width="26.140625" bestFit="1" customWidth="1"/>
    <col min="36" max="36" width="17" customWidth="1"/>
    <col min="37" max="37" width="22.85546875" customWidth="1"/>
    <col min="38" max="38" width="17.7109375" bestFit="1" customWidth="1"/>
    <col min="39" max="39" width="13.140625" bestFit="1" customWidth="1"/>
    <col min="40" max="40" width="16.28515625" bestFit="1" customWidth="1"/>
    <col min="41" max="41" width="27.7109375" customWidth="1"/>
  </cols>
  <sheetData>
    <row r="1" spans="1:48" s="1" customFormat="1" x14ac:dyDescent="0.25">
      <c r="A1" s="1" t="s">
        <v>0</v>
      </c>
      <c r="B1" s="8" t="s">
        <v>1015</v>
      </c>
      <c r="C1" s="34" t="s">
        <v>1014</v>
      </c>
      <c r="D1" s="1" t="s">
        <v>114</v>
      </c>
      <c r="E1" s="1" t="s">
        <v>115</v>
      </c>
      <c r="F1" s="1" t="s">
        <v>993</v>
      </c>
      <c r="G1" s="1" t="s">
        <v>968</v>
      </c>
      <c r="H1" s="1" t="s">
        <v>1075</v>
      </c>
      <c r="I1" s="1" t="s">
        <v>1167</v>
      </c>
      <c r="J1" s="1" t="s">
        <v>991</v>
      </c>
      <c r="K1" s="1" t="s">
        <v>1164</v>
      </c>
      <c r="L1" s="1" t="s">
        <v>1165</v>
      </c>
      <c r="M1" s="1" t="s">
        <v>992</v>
      </c>
      <c r="N1" s="1" t="s">
        <v>1166</v>
      </c>
      <c r="O1" s="1" t="s">
        <v>1167</v>
      </c>
      <c r="P1" s="1" t="s">
        <v>991</v>
      </c>
      <c r="Q1" s="1" t="s">
        <v>1164</v>
      </c>
      <c r="R1" s="1" t="s">
        <v>1165</v>
      </c>
      <c r="S1" s="1" t="s">
        <v>992</v>
      </c>
      <c r="T1" s="1" t="s">
        <v>1166</v>
      </c>
      <c r="U1" s="1" t="s">
        <v>3</v>
      </c>
      <c r="V1" s="1" t="s">
        <v>341</v>
      </c>
      <c r="W1" s="1" t="s">
        <v>1062</v>
      </c>
      <c r="X1" s="1" t="s">
        <v>225</v>
      </c>
      <c r="Y1" s="8" t="s">
        <v>1052</v>
      </c>
      <c r="Z1" s="8" t="s">
        <v>216</v>
      </c>
      <c r="AA1" s="8" t="s">
        <v>100</v>
      </c>
      <c r="AB1" s="8" t="s">
        <v>1184</v>
      </c>
      <c r="AC1"/>
      <c r="AD1"/>
      <c r="AE1"/>
      <c r="AF1"/>
      <c r="AG1"/>
      <c r="AH1"/>
      <c r="AI1"/>
      <c r="AJ1"/>
      <c r="AK1"/>
      <c r="AL1"/>
      <c r="AM1"/>
      <c r="AN1"/>
      <c r="AO1"/>
      <c r="AP1"/>
      <c r="AQ1"/>
      <c r="AR1"/>
      <c r="AS1"/>
      <c r="AT1"/>
      <c r="AU1"/>
      <c r="AV1"/>
    </row>
    <row r="2" spans="1:48" hidden="1" x14ac:dyDescent="0.25">
      <c r="A2" t="s">
        <v>5</v>
      </c>
      <c r="C2" s="2"/>
      <c r="D2" s="3" t="s">
        <v>101</v>
      </c>
      <c r="E2" t="s">
        <v>102</v>
      </c>
      <c r="X2"/>
    </row>
    <row r="3" spans="1:48" x14ac:dyDescent="0.25">
      <c r="A3" s="2" t="s">
        <v>6</v>
      </c>
      <c r="B3" s="14" t="s">
        <v>1016</v>
      </c>
      <c r="C3" s="18">
        <v>2014</v>
      </c>
      <c r="D3" t="s">
        <v>4</v>
      </c>
      <c r="F3" s="2" t="s">
        <v>983</v>
      </c>
      <c r="G3" t="s">
        <v>969</v>
      </c>
      <c r="H3" t="s">
        <v>1076</v>
      </c>
      <c r="I3">
        <v>1</v>
      </c>
      <c r="J3" t="s">
        <v>1047</v>
      </c>
      <c r="K3">
        <v>2001</v>
      </c>
      <c r="L3">
        <v>31</v>
      </c>
      <c r="M3" t="s">
        <v>1048</v>
      </c>
      <c r="N3">
        <v>2005</v>
      </c>
      <c r="U3" t="s">
        <v>126</v>
      </c>
      <c r="V3" t="s">
        <v>4</v>
      </c>
      <c r="W3" s="2" t="s">
        <v>1063</v>
      </c>
      <c r="X3" s="13" t="s">
        <v>101</v>
      </c>
      <c r="Y3" t="s">
        <v>224</v>
      </c>
      <c r="Z3" t="s">
        <v>217</v>
      </c>
      <c r="AB3" t="s">
        <v>1074</v>
      </c>
    </row>
    <row r="4" spans="1:48" s="2" customFormat="1" hidden="1" x14ac:dyDescent="0.25">
      <c r="A4" s="2" t="s">
        <v>7</v>
      </c>
      <c r="D4" s="3" t="s">
        <v>101</v>
      </c>
      <c r="E4" t="s">
        <v>116</v>
      </c>
      <c r="F4"/>
      <c r="G4"/>
      <c r="H4"/>
      <c r="I4"/>
      <c r="J4"/>
      <c r="K4"/>
      <c r="L4"/>
      <c r="M4"/>
      <c r="N4"/>
      <c r="O4"/>
      <c r="P4"/>
      <c r="Q4"/>
      <c r="R4"/>
      <c r="S4"/>
      <c r="T4"/>
      <c r="U4"/>
      <c r="V4"/>
      <c r="W4"/>
      <c r="X4"/>
      <c r="Y4"/>
      <c r="Z4"/>
      <c r="AA4"/>
      <c r="AB4"/>
      <c r="AC4" t="s">
        <v>359</v>
      </c>
      <c r="AD4"/>
      <c r="AE4"/>
      <c r="AF4"/>
      <c r="AG4"/>
      <c r="AH4"/>
      <c r="AI4"/>
      <c r="AJ4"/>
      <c r="AK4"/>
      <c r="AL4"/>
      <c r="AM4"/>
      <c r="AN4"/>
    </row>
    <row r="5" spans="1:48" s="2" customFormat="1" hidden="1" x14ac:dyDescent="0.25">
      <c r="A5" s="2" t="s">
        <v>8</v>
      </c>
      <c r="D5" s="3" t="s">
        <v>101</v>
      </c>
      <c r="E5" t="s">
        <v>121</v>
      </c>
      <c r="F5"/>
      <c r="G5"/>
      <c r="H5"/>
      <c r="I5"/>
      <c r="J5"/>
      <c r="K5"/>
      <c r="L5"/>
      <c r="M5"/>
      <c r="N5"/>
      <c r="O5"/>
      <c r="P5"/>
      <c r="Q5"/>
      <c r="R5"/>
      <c r="S5"/>
      <c r="T5"/>
      <c r="U5"/>
      <c r="V5"/>
      <c r="W5"/>
      <c r="X5"/>
      <c r="Y5"/>
      <c r="Z5"/>
      <c r="AA5"/>
      <c r="AB5"/>
      <c r="AC5" t="s">
        <v>359</v>
      </c>
      <c r="AD5"/>
      <c r="AE5"/>
      <c r="AF5"/>
      <c r="AG5"/>
      <c r="AH5"/>
      <c r="AI5"/>
      <c r="AJ5"/>
      <c r="AK5"/>
      <c r="AL5"/>
      <c r="AM5"/>
      <c r="AN5"/>
    </row>
    <row r="6" spans="1:48" s="2" customFormat="1" hidden="1" x14ac:dyDescent="0.25">
      <c r="A6" s="2" t="s">
        <v>9</v>
      </c>
      <c r="D6" s="3" t="s">
        <v>101</v>
      </c>
      <c r="E6" t="s">
        <v>117</v>
      </c>
      <c r="F6"/>
      <c r="G6"/>
      <c r="H6"/>
      <c r="I6"/>
      <c r="J6"/>
      <c r="K6"/>
      <c r="L6"/>
      <c r="M6"/>
      <c r="N6"/>
      <c r="O6"/>
      <c r="P6"/>
      <c r="Q6"/>
      <c r="R6"/>
      <c r="S6"/>
      <c r="T6"/>
      <c r="U6"/>
      <c r="V6"/>
      <c r="W6"/>
      <c r="X6"/>
      <c r="Y6"/>
      <c r="Z6"/>
      <c r="AA6"/>
      <c r="AB6"/>
      <c r="AC6" t="s">
        <v>359</v>
      </c>
      <c r="AD6"/>
      <c r="AE6"/>
      <c r="AF6"/>
      <c r="AG6"/>
      <c r="AH6"/>
      <c r="AI6"/>
      <c r="AJ6"/>
      <c r="AK6"/>
      <c r="AL6"/>
      <c r="AM6"/>
      <c r="AN6"/>
    </row>
    <row r="7" spans="1:48" s="2" customFormat="1" x14ac:dyDescent="0.25">
      <c r="A7" t="s">
        <v>95</v>
      </c>
      <c r="B7" s="42" t="s">
        <v>1017</v>
      </c>
      <c r="C7" s="18">
        <v>1967</v>
      </c>
      <c r="D7" t="s">
        <v>4</v>
      </c>
      <c r="E7" t="s">
        <v>358</v>
      </c>
      <c r="F7" s="2" t="s">
        <v>357</v>
      </c>
      <c r="G7" t="s">
        <v>969</v>
      </c>
      <c r="H7" t="s">
        <v>1056</v>
      </c>
      <c r="I7">
        <v>1</v>
      </c>
      <c r="J7" t="s">
        <v>1057</v>
      </c>
      <c r="K7" s="2">
        <v>1966</v>
      </c>
      <c r="L7" s="2">
        <v>31</v>
      </c>
      <c r="M7" s="2" t="s">
        <v>1057</v>
      </c>
      <c r="N7" s="2">
        <v>1966</v>
      </c>
      <c r="U7" s="2" t="s">
        <v>126</v>
      </c>
      <c r="V7" s="2" t="s">
        <v>101</v>
      </c>
      <c r="W7" s="2" t="s">
        <v>140</v>
      </c>
      <c r="X7" s="35" t="s">
        <v>101</v>
      </c>
      <c r="Y7" s="2" t="s">
        <v>1058</v>
      </c>
      <c r="Z7" s="2" t="s">
        <v>217</v>
      </c>
      <c r="AA7"/>
      <c r="AB7" s="2" t="s">
        <v>1073</v>
      </c>
      <c r="AC7"/>
      <c r="AD7"/>
      <c r="AE7"/>
      <c r="AF7"/>
      <c r="AG7"/>
      <c r="AH7"/>
      <c r="AI7"/>
      <c r="AJ7"/>
      <c r="AK7"/>
      <c r="AL7"/>
      <c r="AM7"/>
      <c r="AN7"/>
      <c r="AO7"/>
      <c r="AP7"/>
      <c r="AQ7"/>
      <c r="AR7"/>
      <c r="AS7"/>
      <c r="AT7"/>
      <c r="AU7"/>
      <c r="AV7"/>
    </row>
    <row r="8" spans="1:48" x14ac:dyDescent="0.25">
      <c r="A8" s="2" t="s">
        <v>10</v>
      </c>
      <c r="B8" s="14" t="s">
        <v>1018</v>
      </c>
      <c r="C8" s="18">
        <v>2020</v>
      </c>
      <c r="D8" t="s">
        <v>4</v>
      </c>
      <c r="F8" s="2" t="s">
        <v>982</v>
      </c>
      <c r="G8" t="s">
        <v>969</v>
      </c>
      <c r="H8" t="s">
        <v>1049</v>
      </c>
      <c r="I8">
        <v>1</v>
      </c>
      <c r="J8" t="s">
        <v>1050</v>
      </c>
      <c r="K8" s="2">
        <v>2008</v>
      </c>
      <c r="L8" s="2">
        <v>30</v>
      </c>
      <c r="M8" s="2" t="s">
        <v>1088</v>
      </c>
      <c r="N8" s="2">
        <v>2013</v>
      </c>
      <c r="O8" s="2">
        <v>1</v>
      </c>
      <c r="P8" s="2" t="s">
        <v>1088</v>
      </c>
      <c r="Q8" s="2">
        <v>2013</v>
      </c>
      <c r="R8" s="2">
        <v>28</v>
      </c>
      <c r="S8" s="2" t="s">
        <v>1051</v>
      </c>
      <c r="T8" s="2">
        <v>2018</v>
      </c>
      <c r="U8" s="2" t="s">
        <v>108</v>
      </c>
      <c r="V8" s="2" t="s">
        <v>4</v>
      </c>
      <c r="W8" s="2" t="s">
        <v>602</v>
      </c>
      <c r="X8" s="35" t="s">
        <v>4</v>
      </c>
      <c r="Y8" s="2" t="s">
        <v>140</v>
      </c>
      <c r="Z8" s="2" t="s">
        <v>217</v>
      </c>
      <c r="AB8" s="15" t="s">
        <v>1072</v>
      </c>
    </row>
    <row r="9" spans="1:48" hidden="1" x14ac:dyDescent="0.25">
      <c r="A9" s="2" t="s">
        <v>11</v>
      </c>
      <c r="C9" s="2"/>
      <c r="D9" s="3" t="s">
        <v>101</v>
      </c>
      <c r="E9" t="s">
        <v>116</v>
      </c>
      <c r="F9" s="2"/>
      <c r="G9" s="2"/>
      <c r="H9" s="2"/>
      <c r="I9" s="2"/>
      <c r="J9" s="2"/>
      <c r="K9" s="2"/>
      <c r="L9" s="2"/>
      <c r="M9" s="2"/>
      <c r="N9" s="2"/>
      <c r="O9" s="2"/>
      <c r="P9" s="2"/>
      <c r="Q9" s="2"/>
      <c r="R9" s="2"/>
      <c r="S9" s="2"/>
      <c r="T9" s="2"/>
      <c r="U9" s="2"/>
      <c r="X9"/>
      <c r="Y9" s="2"/>
      <c r="Z9" s="2"/>
      <c r="AB9" s="2"/>
      <c r="AC9" t="s">
        <v>359</v>
      </c>
      <c r="AI9" s="2"/>
      <c r="AJ9" s="2"/>
      <c r="AK9" s="2"/>
      <c r="AM9" t="s">
        <v>140</v>
      </c>
      <c r="AN9" t="s">
        <v>140</v>
      </c>
    </row>
    <row r="10" spans="1:48" x14ac:dyDescent="0.25">
      <c r="A10" s="2" t="s">
        <v>12</v>
      </c>
      <c r="B10" s="14" t="s">
        <v>1019</v>
      </c>
      <c r="C10" s="18">
        <v>2013</v>
      </c>
      <c r="D10" t="s">
        <v>4</v>
      </c>
      <c r="F10" s="2" t="s">
        <v>970</v>
      </c>
      <c r="G10" t="s">
        <v>969</v>
      </c>
      <c r="H10" t="s">
        <v>1059</v>
      </c>
      <c r="I10">
        <v>1</v>
      </c>
      <c r="J10" t="s">
        <v>1048</v>
      </c>
      <c r="K10" s="2">
        <v>2008</v>
      </c>
      <c r="L10" s="2">
        <v>24</v>
      </c>
      <c r="M10" s="2" t="s">
        <v>1060</v>
      </c>
      <c r="N10">
        <v>2009</v>
      </c>
      <c r="O10">
        <v>25</v>
      </c>
      <c r="P10" t="s">
        <v>1060</v>
      </c>
      <c r="Q10">
        <v>2009</v>
      </c>
      <c r="R10">
        <v>30</v>
      </c>
      <c r="S10" t="s">
        <v>1089</v>
      </c>
      <c r="T10">
        <v>2010</v>
      </c>
      <c r="U10" t="s">
        <v>108</v>
      </c>
      <c r="V10" t="s">
        <v>4</v>
      </c>
      <c r="W10" s="2" t="s">
        <v>602</v>
      </c>
      <c r="X10" s="35" t="s">
        <v>4</v>
      </c>
      <c r="Y10" s="2" t="s">
        <v>140</v>
      </c>
      <c r="Z10" t="s">
        <v>217</v>
      </c>
      <c r="AB10" t="s">
        <v>1071</v>
      </c>
    </row>
    <row r="11" spans="1:48" x14ac:dyDescent="0.25">
      <c r="A11" s="2" t="s">
        <v>1004</v>
      </c>
      <c r="B11" s="14" t="s">
        <v>1036</v>
      </c>
      <c r="C11" s="18">
        <v>2020</v>
      </c>
      <c r="D11" t="s">
        <v>4</v>
      </c>
      <c r="F11" t="s">
        <v>1116</v>
      </c>
      <c r="G11" t="s">
        <v>969</v>
      </c>
      <c r="H11" t="s">
        <v>1117</v>
      </c>
      <c r="I11">
        <v>1</v>
      </c>
      <c r="J11" t="s">
        <v>1057</v>
      </c>
      <c r="K11">
        <v>2013</v>
      </c>
      <c r="L11">
        <v>31</v>
      </c>
      <c r="M11" s="2" t="s">
        <v>1048</v>
      </c>
      <c r="N11">
        <v>2015</v>
      </c>
      <c r="U11" t="s">
        <v>126</v>
      </c>
      <c r="V11" t="s">
        <v>101</v>
      </c>
      <c r="W11" t="s">
        <v>140</v>
      </c>
      <c r="X11" s="13" t="s">
        <v>4</v>
      </c>
      <c r="Y11" t="s">
        <v>1070</v>
      </c>
      <c r="Z11" t="s">
        <v>217</v>
      </c>
      <c r="AB11" t="s">
        <v>1118</v>
      </c>
    </row>
    <row r="12" spans="1:48" ht="16.5" customHeight="1" x14ac:dyDescent="0.25">
      <c r="A12" t="s">
        <v>994</v>
      </c>
      <c r="B12" s="14" t="s">
        <v>1020</v>
      </c>
      <c r="C12" s="18">
        <v>2006</v>
      </c>
      <c r="D12" t="s">
        <v>4</v>
      </c>
      <c r="F12" t="s">
        <v>984</v>
      </c>
      <c r="G12" t="s">
        <v>969</v>
      </c>
      <c r="H12" t="s">
        <v>1061</v>
      </c>
      <c r="I12">
        <v>1</v>
      </c>
      <c r="J12" t="s">
        <v>1057</v>
      </c>
      <c r="K12">
        <v>1999</v>
      </c>
      <c r="L12">
        <v>31</v>
      </c>
      <c r="M12" s="2" t="s">
        <v>1048</v>
      </c>
      <c r="N12">
        <v>2003</v>
      </c>
      <c r="U12" t="s">
        <v>126</v>
      </c>
      <c r="V12" t="s">
        <v>4</v>
      </c>
      <c r="W12" t="s">
        <v>1064</v>
      </c>
      <c r="X12" s="35" t="s">
        <v>4</v>
      </c>
      <c r="Y12" s="2" t="s">
        <v>140</v>
      </c>
      <c r="Z12" t="s">
        <v>217</v>
      </c>
      <c r="AB12" t="s">
        <v>1170</v>
      </c>
    </row>
    <row r="13" spans="1:48" x14ac:dyDescent="0.25">
      <c r="A13" t="s">
        <v>15</v>
      </c>
      <c r="B13" s="14" t="s">
        <v>1021</v>
      </c>
      <c r="C13" s="18">
        <v>2020</v>
      </c>
      <c r="D13" t="s">
        <v>4</v>
      </c>
      <c r="F13" t="s">
        <v>985</v>
      </c>
      <c r="G13" t="s">
        <v>969</v>
      </c>
      <c r="H13" t="s">
        <v>1077</v>
      </c>
      <c r="I13">
        <v>1</v>
      </c>
      <c r="J13" t="s">
        <v>1057</v>
      </c>
      <c r="K13">
        <v>1998</v>
      </c>
      <c r="L13">
        <v>31</v>
      </c>
      <c r="M13" s="2" t="s">
        <v>1048</v>
      </c>
      <c r="N13">
        <v>2016</v>
      </c>
      <c r="U13" t="s">
        <v>126</v>
      </c>
      <c r="V13" t="s">
        <v>4</v>
      </c>
      <c r="W13" t="s">
        <v>1080</v>
      </c>
      <c r="X13" s="35" t="s">
        <v>101</v>
      </c>
      <c r="Y13" s="2" t="s">
        <v>1081</v>
      </c>
      <c r="Z13" t="s">
        <v>217</v>
      </c>
      <c r="AB13" s="2" t="s">
        <v>877</v>
      </c>
    </row>
    <row r="14" spans="1:48" hidden="1" x14ac:dyDescent="0.25">
      <c r="A14" t="s">
        <v>17</v>
      </c>
      <c r="C14" s="2"/>
      <c r="D14" t="s">
        <v>101</v>
      </c>
      <c r="E14" t="s">
        <v>285</v>
      </c>
      <c r="F14" s="2"/>
      <c r="G14" s="2"/>
      <c r="H14" s="2"/>
      <c r="I14" s="2"/>
      <c r="J14" s="2"/>
      <c r="K14" s="2"/>
      <c r="L14" s="2"/>
      <c r="M14" s="2"/>
      <c r="N14" s="2"/>
      <c r="O14" s="2"/>
      <c r="P14" s="2"/>
      <c r="Q14" s="2"/>
      <c r="R14" s="2"/>
      <c r="S14" s="2"/>
      <c r="T14" s="2"/>
      <c r="U14" s="2"/>
      <c r="V14" s="2"/>
      <c r="W14" s="2"/>
      <c r="X14" s="2"/>
      <c r="Y14" s="2"/>
      <c r="Z14" s="2"/>
      <c r="AB14" s="2"/>
      <c r="AC14" t="s">
        <v>359</v>
      </c>
      <c r="AD14" s="2"/>
      <c r="AE14" s="2"/>
      <c r="AG14" s="2"/>
      <c r="AH14" s="2"/>
      <c r="AI14" s="2"/>
      <c r="AJ14" s="2"/>
      <c r="AK14" s="2"/>
      <c r="AL14" s="2"/>
      <c r="AM14" s="2"/>
      <c r="AN14" s="2"/>
    </row>
    <row r="15" spans="1:48" hidden="1" x14ac:dyDescent="0.25">
      <c r="A15" t="s">
        <v>18</v>
      </c>
      <c r="C15" s="2"/>
      <c r="D15" t="s">
        <v>101</v>
      </c>
      <c r="E15" t="s">
        <v>286</v>
      </c>
      <c r="F15" s="2"/>
      <c r="G15" s="2"/>
      <c r="H15" s="2"/>
      <c r="I15" s="2"/>
      <c r="J15" s="2"/>
      <c r="K15" s="2"/>
      <c r="L15" s="2"/>
      <c r="M15" s="2"/>
      <c r="N15" s="2"/>
      <c r="O15" s="2"/>
      <c r="P15" s="2"/>
      <c r="Q15" s="2"/>
      <c r="R15" s="2"/>
      <c r="S15" s="2"/>
      <c r="T15" s="2"/>
      <c r="U15" s="2"/>
      <c r="V15" s="2"/>
      <c r="W15" s="2"/>
      <c r="X15" s="2"/>
      <c r="Y15" s="2"/>
      <c r="Z15" s="2"/>
      <c r="AB15" s="2"/>
      <c r="AC15" t="s">
        <v>359</v>
      </c>
      <c r="AD15" s="2"/>
      <c r="AE15" s="2"/>
      <c r="AG15" s="2"/>
      <c r="AH15" s="2"/>
      <c r="AI15" s="2"/>
      <c r="AJ15" s="2"/>
      <c r="AK15" s="2"/>
      <c r="AL15" s="2"/>
      <c r="AM15" s="2"/>
      <c r="AN15" s="2"/>
    </row>
    <row r="16" spans="1:48" hidden="1" x14ac:dyDescent="0.25">
      <c r="A16" t="s">
        <v>19</v>
      </c>
      <c r="C16" s="2"/>
      <c r="D16" t="s">
        <v>101</v>
      </c>
      <c r="E16" t="s">
        <v>285</v>
      </c>
      <c r="F16" s="2"/>
      <c r="G16" s="2"/>
      <c r="H16" s="2"/>
      <c r="I16" s="2"/>
      <c r="J16" s="2"/>
      <c r="K16" s="2"/>
      <c r="L16" s="2"/>
      <c r="M16" s="2"/>
      <c r="N16" s="2"/>
      <c r="O16" s="2"/>
      <c r="P16" s="2"/>
      <c r="Q16" s="2"/>
      <c r="R16" s="2"/>
      <c r="S16" s="2"/>
      <c r="T16" s="2"/>
      <c r="U16" s="2"/>
      <c r="V16" s="2"/>
      <c r="W16" s="2"/>
      <c r="X16" s="2"/>
      <c r="Y16" s="2"/>
      <c r="Z16" s="2"/>
      <c r="AB16" s="2"/>
      <c r="AC16" t="s">
        <v>359</v>
      </c>
      <c r="AD16" s="2"/>
      <c r="AE16" s="2"/>
      <c r="AG16" s="2"/>
      <c r="AH16" s="2"/>
      <c r="AI16" s="2"/>
      <c r="AJ16" s="2"/>
      <c r="AK16" s="2"/>
      <c r="AL16" s="2"/>
      <c r="AM16" s="2"/>
      <c r="AN16" s="2"/>
    </row>
    <row r="17" spans="1:40" x14ac:dyDescent="0.25">
      <c r="A17" t="s">
        <v>995</v>
      </c>
      <c r="B17" s="14" t="s">
        <v>1022</v>
      </c>
      <c r="C17" s="18">
        <v>1984</v>
      </c>
      <c r="D17" t="s">
        <v>4</v>
      </c>
      <c r="F17" t="s">
        <v>986</v>
      </c>
      <c r="G17" t="s">
        <v>969</v>
      </c>
      <c r="H17" t="s">
        <v>1085</v>
      </c>
      <c r="I17">
        <v>21</v>
      </c>
      <c r="J17" t="s">
        <v>1083</v>
      </c>
      <c r="K17">
        <v>1979</v>
      </c>
      <c r="L17">
        <v>15</v>
      </c>
      <c r="M17" s="2" t="s">
        <v>1057</v>
      </c>
      <c r="N17">
        <v>1980</v>
      </c>
      <c r="U17" t="s">
        <v>126</v>
      </c>
      <c r="V17" t="s">
        <v>101</v>
      </c>
      <c r="W17" t="s">
        <v>140</v>
      </c>
      <c r="X17" s="35" t="s">
        <v>4</v>
      </c>
      <c r="Y17" s="2" t="s">
        <v>140</v>
      </c>
      <c r="Z17" t="s">
        <v>220</v>
      </c>
      <c r="AA17" t="s">
        <v>1084</v>
      </c>
      <c r="AB17" s="39" t="s">
        <v>1171</v>
      </c>
    </row>
    <row r="18" spans="1:40" hidden="1" x14ac:dyDescent="0.25">
      <c r="A18" t="s">
        <v>98</v>
      </c>
      <c r="C18" s="2"/>
      <c r="D18" t="s">
        <v>101</v>
      </c>
      <c r="E18" t="s">
        <v>326</v>
      </c>
      <c r="F18" s="2"/>
      <c r="G18" s="2"/>
      <c r="H18" s="2"/>
      <c r="I18" s="2"/>
      <c r="J18" s="2"/>
      <c r="K18" s="2"/>
      <c r="L18" s="2"/>
      <c r="M18" s="2"/>
      <c r="N18" s="2"/>
      <c r="O18" s="2"/>
      <c r="P18" s="2"/>
      <c r="Q18" s="2"/>
      <c r="R18" s="2"/>
      <c r="S18" s="2"/>
      <c r="T18" s="2"/>
      <c r="U18" s="2"/>
      <c r="V18" s="2"/>
      <c r="W18" s="2"/>
      <c r="X18" s="2"/>
      <c r="Y18" s="2"/>
      <c r="Z18" s="2"/>
      <c r="AB18" s="38"/>
      <c r="AE18" s="2"/>
      <c r="AF18" s="2"/>
      <c r="AG18" s="2"/>
      <c r="AH18" s="2"/>
      <c r="AI18" s="2"/>
      <c r="AJ18" s="2"/>
      <c r="AK18" s="2"/>
      <c r="AL18" s="2"/>
      <c r="AM18" s="2"/>
      <c r="AN18" s="2"/>
    </row>
    <row r="19" spans="1:40" x14ac:dyDescent="0.25">
      <c r="A19" t="s">
        <v>20</v>
      </c>
      <c r="B19" s="14" t="s">
        <v>1023</v>
      </c>
      <c r="C19" s="18">
        <v>2019</v>
      </c>
      <c r="D19" t="s">
        <v>4</v>
      </c>
      <c r="F19" s="2" t="s">
        <v>971</v>
      </c>
      <c r="G19" t="s">
        <v>969</v>
      </c>
      <c r="H19" t="s">
        <v>1086</v>
      </c>
      <c r="I19">
        <v>1</v>
      </c>
      <c r="J19" t="s">
        <v>1057</v>
      </c>
      <c r="K19" s="2">
        <v>2003</v>
      </c>
      <c r="L19" s="2">
        <v>30</v>
      </c>
      <c r="M19" s="2" t="s">
        <v>1083</v>
      </c>
      <c r="N19" s="2">
        <v>2018</v>
      </c>
      <c r="O19" s="2"/>
      <c r="P19" s="2"/>
      <c r="Q19" s="2"/>
      <c r="R19" s="2"/>
      <c r="S19" s="2"/>
      <c r="T19" s="2"/>
      <c r="U19" s="2" t="s">
        <v>126</v>
      </c>
      <c r="V19" s="2" t="s">
        <v>101</v>
      </c>
      <c r="W19" t="s">
        <v>140</v>
      </c>
      <c r="X19" s="35" t="s">
        <v>4</v>
      </c>
      <c r="Y19" s="2" t="s">
        <v>140</v>
      </c>
      <c r="Z19" s="2" t="s">
        <v>217</v>
      </c>
      <c r="AB19" s="39" t="s">
        <v>1172</v>
      </c>
    </row>
    <row r="20" spans="1:40" hidden="1" x14ac:dyDescent="0.25">
      <c r="A20" t="s">
        <v>22</v>
      </c>
      <c r="C20" s="2"/>
      <c r="D20" t="s">
        <v>101</v>
      </c>
      <c r="E20" t="s">
        <v>315</v>
      </c>
      <c r="F20" s="2"/>
      <c r="G20" s="2"/>
      <c r="H20" s="2"/>
      <c r="I20" s="2"/>
      <c r="J20" s="2"/>
      <c r="K20" s="2"/>
      <c r="L20" s="2"/>
      <c r="M20" s="2"/>
      <c r="N20" s="2"/>
      <c r="O20" s="2"/>
      <c r="P20" s="2"/>
      <c r="Q20" s="2"/>
      <c r="R20" s="2"/>
      <c r="S20" s="2"/>
      <c r="T20" s="2"/>
      <c r="U20" s="2"/>
      <c r="V20" s="2"/>
      <c r="W20" s="2"/>
      <c r="X20" s="2"/>
      <c r="Y20" s="2"/>
      <c r="Z20" s="2"/>
      <c r="AB20" s="37"/>
      <c r="AC20" t="s">
        <v>359</v>
      </c>
      <c r="AE20" s="2"/>
      <c r="AG20" s="2"/>
      <c r="AH20" s="2"/>
      <c r="AI20" s="2"/>
      <c r="AJ20" s="2"/>
      <c r="AK20" s="2"/>
      <c r="AL20" s="2"/>
      <c r="AM20" s="2"/>
      <c r="AN20" s="2"/>
    </row>
    <row r="21" spans="1:40" hidden="1" x14ac:dyDescent="0.25">
      <c r="A21" t="s">
        <v>23</v>
      </c>
      <c r="C21" s="2"/>
      <c r="D21" t="s">
        <v>101</v>
      </c>
      <c r="E21" t="s">
        <v>286</v>
      </c>
      <c r="F21" s="2"/>
      <c r="G21" s="2"/>
      <c r="H21" s="2"/>
      <c r="I21" s="2"/>
      <c r="J21" s="2"/>
      <c r="K21" s="2"/>
      <c r="L21" s="2"/>
      <c r="M21" s="2"/>
      <c r="N21" s="2"/>
      <c r="O21" s="2"/>
      <c r="P21" s="2"/>
      <c r="Q21" s="2"/>
      <c r="R21" s="2"/>
      <c r="S21" s="2"/>
      <c r="T21" s="2"/>
      <c r="U21" s="2"/>
      <c r="V21" s="2"/>
      <c r="W21" s="2"/>
      <c r="X21" s="2"/>
      <c r="Y21" s="2"/>
      <c r="Z21" s="2"/>
      <c r="AB21" s="2"/>
      <c r="AC21" t="s">
        <v>359</v>
      </c>
      <c r="AE21" s="2"/>
      <c r="AG21" s="2"/>
      <c r="AH21" s="2"/>
      <c r="AI21" s="2"/>
      <c r="AJ21" s="2"/>
      <c r="AK21" s="2"/>
      <c r="AL21" s="2"/>
      <c r="AM21" s="2"/>
      <c r="AN21" s="2"/>
    </row>
    <row r="22" spans="1:40" hidden="1" x14ac:dyDescent="0.25">
      <c r="A22" t="s">
        <v>24</v>
      </c>
      <c r="C22" s="2"/>
      <c r="D22" t="s">
        <v>101</v>
      </c>
      <c r="E22" t="s">
        <v>286</v>
      </c>
      <c r="F22" s="2"/>
      <c r="G22" s="2"/>
      <c r="H22" s="2"/>
      <c r="I22" s="2"/>
      <c r="J22" s="2"/>
      <c r="K22" s="2"/>
      <c r="L22" s="2"/>
      <c r="M22" s="2"/>
      <c r="N22" s="2"/>
      <c r="O22" s="2"/>
      <c r="P22" s="2"/>
      <c r="Q22" s="2"/>
      <c r="R22" s="2"/>
      <c r="S22" s="2"/>
      <c r="T22" s="2"/>
      <c r="U22" s="2"/>
      <c r="V22" s="2"/>
      <c r="W22" s="2"/>
      <c r="X22" s="2"/>
      <c r="Y22" s="2"/>
      <c r="Z22" s="2"/>
      <c r="AB22" s="2"/>
      <c r="AC22" t="s">
        <v>359</v>
      </c>
      <c r="AE22" s="2"/>
      <c r="AG22" s="2"/>
      <c r="AH22" s="2"/>
      <c r="AI22" s="2"/>
      <c r="AJ22" s="2"/>
      <c r="AK22" s="2"/>
      <c r="AL22" s="2"/>
      <c r="AM22" s="2"/>
      <c r="AN22" s="2"/>
    </row>
    <row r="23" spans="1:40" hidden="1" x14ac:dyDescent="0.25">
      <c r="A23" t="s">
        <v>25</v>
      </c>
      <c r="C23" s="2"/>
      <c r="D23" t="s">
        <v>101</v>
      </c>
      <c r="E23" t="s">
        <v>286</v>
      </c>
      <c r="F23" s="2"/>
      <c r="G23" s="2"/>
      <c r="H23" s="2"/>
      <c r="I23" s="2"/>
      <c r="J23" s="2"/>
      <c r="K23" s="2"/>
      <c r="L23" s="2"/>
      <c r="M23" s="2"/>
      <c r="N23" s="2"/>
      <c r="O23" s="2"/>
      <c r="P23" s="2"/>
      <c r="Q23" s="2"/>
      <c r="R23" s="2"/>
      <c r="S23" s="2"/>
      <c r="T23" s="2"/>
      <c r="U23" s="2"/>
      <c r="V23" s="2"/>
      <c r="W23" s="2"/>
      <c r="X23" s="2"/>
      <c r="Y23" s="2"/>
      <c r="Z23" s="2"/>
      <c r="AB23" s="2"/>
      <c r="AC23" t="s">
        <v>359</v>
      </c>
      <c r="AE23" s="2"/>
      <c r="AG23" s="2"/>
      <c r="AH23" s="2"/>
      <c r="AI23" s="2"/>
      <c r="AJ23" s="2"/>
      <c r="AK23" s="2"/>
      <c r="AL23" s="2"/>
      <c r="AM23" s="2"/>
      <c r="AN23" s="2"/>
    </row>
    <row r="24" spans="1:40" hidden="1" x14ac:dyDescent="0.25">
      <c r="A24" s="7" t="s">
        <v>26</v>
      </c>
      <c r="C24" s="2"/>
      <c r="D24" t="s">
        <v>101</v>
      </c>
      <c r="E24" t="s">
        <v>316</v>
      </c>
      <c r="F24" s="2"/>
      <c r="G24" s="2"/>
      <c r="H24" s="2"/>
      <c r="I24" s="2"/>
      <c r="J24" s="2"/>
      <c r="K24" s="2"/>
      <c r="L24" s="2"/>
      <c r="M24" s="2"/>
      <c r="N24" s="2"/>
      <c r="O24" s="2"/>
      <c r="P24" s="2"/>
      <c r="Q24" s="2"/>
      <c r="R24" s="2"/>
      <c r="S24" s="2"/>
      <c r="T24" s="2"/>
      <c r="U24" s="2"/>
      <c r="V24" s="2"/>
      <c r="W24" s="2"/>
      <c r="X24" s="2"/>
      <c r="Y24" s="2"/>
      <c r="Z24" s="2"/>
      <c r="AB24" s="2"/>
      <c r="AC24" t="s">
        <v>359</v>
      </c>
      <c r="AE24" s="2"/>
      <c r="AG24" s="2"/>
      <c r="AH24" s="2"/>
      <c r="AI24" s="2"/>
      <c r="AJ24" s="2"/>
      <c r="AK24" s="2"/>
      <c r="AL24" s="2"/>
      <c r="AM24" s="2"/>
      <c r="AN24" s="2"/>
    </row>
    <row r="25" spans="1:40" x14ac:dyDescent="0.25">
      <c r="A25" t="s">
        <v>996</v>
      </c>
      <c r="B25" s="14" t="s">
        <v>1024</v>
      </c>
      <c r="C25" s="18">
        <v>2010</v>
      </c>
      <c r="D25" t="s">
        <v>4</v>
      </c>
      <c r="F25" s="2" t="s">
        <v>1259</v>
      </c>
      <c r="G25" t="s">
        <v>969</v>
      </c>
      <c r="H25" t="s">
        <v>1087</v>
      </c>
      <c r="I25">
        <v>1</v>
      </c>
      <c r="J25" t="s">
        <v>1057</v>
      </c>
      <c r="K25" s="2">
        <v>2004</v>
      </c>
      <c r="L25" s="2">
        <v>4</v>
      </c>
      <c r="M25" s="2" t="s">
        <v>1083</v>
      </c>
      <c r="N25" s="2">
        <v>2004</v>
      </c>
      <c r="O25" s="2">
        <v>1</v>
      </c>
      <c r="P25" t="s">
        <v>1057</v>
      </c>
      <c r="Q25" s="2">
        <v>2006</v>
      </c>
      <c r="R25" s="2">
        <v>4</v>
      </c>
      <c r="S25" s="2" t="s">
        <v>1083</v>
      </c>
      <c r="T25" s="2">
        <v>2006</v>
      </c>
      <c r="U25" s="2" t="s">
        <v>126</v>
      </c>
      <c r="V25" s="2" t="s">
        <v>101</v>
      </c>
      <c r="W25" t="s">
        <v>140</v>
      </c>
      <c r="X25" s="35" t="s">
        <v>4</v>
      </c>
      <c r="Y25" s="2" t="s">
        <v>140</v>
      </c>
      <c r="Z25" s="2" t="s">
        <v>217</v>
      </c>
      <c r="AB25" t="s">
        <v>1093</v>
      </c>
    </row>
    <row r="26" spans="1:40" hidden="1" x14ac:dyDescent="0.25">
      <c r="A26" t="s">
        <v>28</v>
      </c>
      <c r="C26" s="2"/>
      <c r="D26" t="s">
        <v>101</v>
      </c>
      <c r="E26" t="s">
        <v>317</v>
      </c>
      <c r="F26" s="2"/>
      <c r="G26" s="2"/>
      <c r="H26" s="2"/>
      <c r="I26" s="2"/>
      <c r="J26" s="2"/>
      <c r="K26" s="2"/>
      <c r="L26" s="2"/>
      <c r="M26" s="2"/>
      <c r="N26" s="2"/>
      <c r="O26" s="2"/>
      <c r="P26" s="2"/>
      <c r="Q26" s="2"/>
      <c r="R26" s="2"/>
      <c r="S26" s="2"/>
      <c r="T26" s="2"/>
      <c r="U26" s="2"/>
      <c r="V26" s="2"/>
      <c r="W26" s="2"/>
      <c r="X26" s="2"/>
      <c r="Y26" s="2"/>
      <c r="Z26" s="2"/>
      <c r="AB26" s="2"/>
      <c r="AE26" s="2"/>
      <c r="AG26" s="2"/>
      <c r="AH26" s="2"/>
      <c r="AI26" s="2"/>
      <c r="AJ26" s="2"/>
      <c r="AK26" s="2"/>
      <c r="AL26" s="2"/>
      <c r="AM26" s="2"/>
      <c r="AN26" s="2"/>
    </row>
    <row r="27" spans="1:40" hidden="1" x14ac:dyDescent="0.25">
      <c r="A27" t="s">
        <v>29</v>
      </c>
      <c r="C27" s="2"/>
      <c r="D27" t="s">
        <v>101</v>
      </c>
      <c r="E27" t="s">
        <v>317</v>
      </c>
      <c r="F27" s="2"/>
      <c r="G27" s="2"/>
      <c r="H27" s="2"/>
      <c r="I27" s="2"/>
      <c r="J27" s="2"/>
      <c r="K27" s="2"/>
      <c r="L27" s="2"/>
      <c r="M27" s="2"/>
      <c r="N27" s="2"/>
      <c r="O27" s="2"/>
      <c r="P27" s="2"/>
      <c r="Q27" s="2"/>
      <c r="R27" s="2"/>
      <c r="S27" s="2"/>
      <c r="T27" s="2"/>
      <c r="U27" s="2"/>
      <c r="V27" s="2"/>
      <c r="W27" s="2"/>
      <c r="X27" s="2"/>
      <c r="Y27" s="2"/>
      <c r="Z27" s="2"/>
      <c r="AB27" s="2"/>
      <c r="AE27" s="2"/>
      <c r="AG27" s="2"/>
      <c r="AH27" s="2"/>
      <c r="AI27" s="2"/>
      <c r="AJ27" s="2"/>
      <c r="AK27" s="2"/>
      <c r="AL27" s="2"/>
      <c r="AM27" s="2"/>
      <c r="AN27" s="2"/>
    </row>
    <row r="28" spans="1:40" hidden="1" x14ac:dyDescent="0.25">
      <c r="A28" t="s">
        <v>30</v>
      </c>
      <c r="C28" s="2"/>
      <c r="D28" t="s">
        <v>101</v>
      </c>
      <c r="F28" s="2" t="s">
        <v>107</v>
      </c>
      <c r="G28" s="2"/>
      <c r="H28" s="2"/>
      <c r="I28" s="2"/>
      <c r="J28" s="2"/>
      <c r="K28" s="2">
        <v>1974</v>
      </c>
      <c r="L28" s="2"/>
      <c r="M28" s="2"/>
      <c r="N28" s="2">
        <v>1975</v>
      </c>
      <c r="O28" s="2"/>
      <c r="P28" s="2"/>
      <c r="Q28" s="2"/>
      <c r="R28" s="2"/>
      <c r="S28" s="2"/>
      <c r="T28" s="2"/>
      <c r="U28" s="2" t="s">
        <v>126</v>
      </c>
      <c r="V28" s="2" t="s">
        <v>4</v>
      </c>
      <c r="W28" s="2"/>
      <c r="X28" s="2"/>
      <c r="Y28" s="2" t="s">
        <v>225</v>
      </c>
      <c r="Z28" s="2" t="s">
        <v>217</v>
      </c>
      <c r="AB28" s="2" t="s">
        <v>242</v>
      </c>
      <c r="AC28" t="s">
        <v>360</v>
      </c>
      <c r="AD28" s="2" t="s">
        <v>227</v>
      </c>
      <c r="AE28" t="s">
        <v>244</v>
      </c>
      <c r="AF28" t="s">
        <v>101</v>
      </c>
      <c r="AG28" s="2" t="s">
        <v>231</v>
      </c>
      <c r="AH28" s="2" t="s">
        <v>271</v>
      </c>
      <c r="AI28" s="2" t="s">
        <v>353</v>
      </c>
      <c r="AJ28" s="2">
        <v>1</v>
      </c>
      <c r="AK28" s="2"/>
      <c r="AL28" s="2"/>
      <c r="AM28" s="2"/>
      <c r="AN28" s="2"/>
    </row>
    <row r="29" spans="1:40" x14ac:dyDescent="0.25">
      <c r="A29" t="s">
        <v>1090</v>
      </c>
      <c r="B29" s="14" t="s">
        <v>1025</v>
      </c>
      <c r="C29" s="18">
        <v>2020</v>
      </c>
      <c r="D29" t="s">
        <v>4</v>
      </c>
      <c r="F29" s="2" t="s">
        <v>972</v>
      </c>
      <c r="G29" t="s">
        <v>969</v>
      </c>
      <c r="H29" t="s">
        <v>1094</v>
      </c>
      <c r="I29">
        <v>1</v>
      </c>
      <c r="J29" t="s">
        <v>1057</v>
      </c>
      <c r="K29" s="2">
        <v>2016</v>
      </c>
      <c r="L29" s="2">
        <v>31</v>
      </c>
      <c r="M29" s="2" t="s">
        <v>1048</v>
      </c>
      <c r="N29" s="2">
        <v>2016</v>
      </c>
      <c r="O29" s="2"/>
      <c r="P29" s="2"/>
      <c r="Q29" s="2"/>
      <c r="R29" s="2"/>
      <c r="S29" s="2"/>
      <c r="T29" s="2"/>
      <c r="U29" s="2" t="s">
        <v>126</v>
      </c>
      <c r="V29" s="2" t="s">
        <v>4</v>
      </c>
      <c r="W29" s="2" t="s">
        <v>1065</v>
      </c>
      <c r="X29" s="35" t="s">
        <v>4</v>
      </c>
      <c r="Y29" s="35" t="s">
        <v>140</v>
      </c>
      <c r="Z29" s="2" t="s">
        <v>217</v>
      </c>
    </row>
    <row r="30" spans="1:40" x14ac:dyDescent="0.25">
      <c r="A30" t="s">
        <v>31</v>
      </c>
      <c r="B30" s="14" t="s">
        <v>1018</v>
      </c>
      <c r="C30" s="18">
        <v>2012</v>
      </c>
      <c r="D30" t="s">
        <v>4</v>
      </c>
      <c r="F30" s="2" t="s">
        <v>982</v>
      </c>
      <c r="G30" t="s">
        <v>969</v>
      </c>
      <c r="H30" t="s">
        <v>1049</v>
      </c>
      <c r="I30">
        <v>20</v>
      </c>
      <c r="J30" t="s">
        <v>1050</v>
      </c>
      <c r="K30" s="2">
        <v>2008</v>
      </c>
      <c r="L30" s="2">
        <v>31</v>
      </c>
      <c r="M30" s="2" t="s">
        <v>1047</v>
      </c>
      <c r="N30" s="2">
        <v>2009</v>
      </c>
      <c r="O30" s="2"/>
      <c r="P30" s="2"/>
      <c r="Q30" s="2"/>
      <c r="R30" s="2"/>
      <c r="S30" s="2"/>
      <c r="T30" s="2"/>
      <c r="U30" t="s">
        <v>108</v>
      </c>
      <c r="V30" t="s">
        <v>4</v>
      </c>
      <c r="W30" s="2" t="s">
        <v>602</v>
      </c>
      <c r="X30" s="13" t="s">
        <v>4</v>
      </c>
      <c r="Y30" s="2" t="s">
        <v>140</v>
      </c>
      <c r="Z30" t="s">
        <v>217</v>
      </c>
      <c r="AB30" t="s">
        <v>1095</v>
      </c>
    </row>
    <row r="31" spans="1:40" hidden="1" x14ac:dyDescent="0.25">
      <c r="A31" t="s">
        <v>33</v>
      </c>
      <c r="C31" s="2"/>
      <c r="D31" t="s">
        <v>101</v>
      </c>
      <c r="E31" t="s">
        <v>319</v>
      </c>
      <c r="F31" s="2"/>
      <c r="G31" s="2"/>
      <c r="H31" s="2"/>
      <c r="I31" s="2"/>
      <c r="J31" s="2"/>
      <c r="K31" s="2"/>
      <c r="L31" s="2"/>
      <c r="M31" s="2"/>
      <c r="N31" s="2"/>
      <c r="O31" s="2"/>
      <c r="P31" s="2"/>
      <c r="Q31" s="2"/>
      <c r="R31" s="2"/>
      <c r="S31" s="2"/>
      <c r="T31" s="2"/>
      <c r="U31" s="2"/>
      <c r="V31" s="2"/>
      <c r="W31" s="2"/>
      <c r="X31" s="2"/>
      <c r="Y31" s="2"/>
      <c r="AB31" s="2"/>
      <c r="AG31" s="2"/>
      <c r="AH31" s="2"/>
      <c r="AI31" s="2"/>
      <c r="AJ31" s="2"/>
      <c r="AK31" s="2"/>
      <c r="AL31" s="2"/>
      <c r="AM31" s="2"/>
      <c r="AN31" s="2"/>
    </row>
    <row r="32" spans="1:40" hidden="1" x14ac:dyDescent="0.25">
      <c r="A32" t="s">
        <v>34</v>
      </c>
      <c r="C32" s="2"/>
      <c r="D32" t="s">
        <v>101</v>
      </c>
      <c r="E32" t="s">
        <v>317</v>
      </c>
      <c r="F32" s="2"/>
      <c r="G32" s="2"/>
      <c r="H32" s="2"/>
      <c r="I32" s="2"/>
      <c r="J32" s="2"/>
      <c r="K32" s="2"/>
      <c r="L32" s="2"/>
      <c r="M32" s="2"/>
      <c r="N32" s="2"/>
      <c r="O32" s="2"/>
      <c r="P32" s="2"/>
      <c r="Q32" s="2"/>
      <c r="R32" s="2"/>
      <c r="S32" s="2"/>
      <c r="T32" s="2"/>
      <c r="U32" s="2"/>
      <c r="V32" s="2"/>
      <c r="W32" s="2"/>
      <c r="X32" s="2"/>
      <c r="Y32" s="2"/>
      <c r="AB32" s="2"/>
      <c r="AG32" s="2"/>
      <c r="AH32" s="2"/>
      <c r="AI32" s="2"/>
      <c r="AJ32" s="2"/>
      <c r="AK32" s="2"/>
      <c r="AL32" s="2"/>
      <c r="AM32" s="2"/>
      <c r="AN32" s="2"/>
    </row>
    <row r="33" spans="1:40" hidden="1" x14ac:dyDescent="0.25">
      <c r="A33" s="7" t="s">
        <v>35</v>
      </c>
      <c r="C33" s="2"/>
      <c r="D33" t="s">
        <v>101</v>
      </c>
      <c r="F33" s="2" t="s">
        <v>320</v>
      </c>
      <c r="G33" s="2"/>
      <c r="H33" s="2"/>
      <c r="I33" s="2"/>
      <c r="J33" s="2"/>
      <c r="K33" s="2">
        <v>1982</v>
      </c>
      <c r="L33" s="2"/>
      <c r="M33" s="2"/>
      <c r="N33" s="2">
        <v>1983</v>
      </c>
      <c r="O33" s="2"/>
      <c r="P33" s="2"/>
      <c r="Q33" s="2"/>
      <c r="R33" s="2"/>
      <c r="S33" s="2"/>
      <c r="T33" s="2"/>
      <c r="U33" s="2" t="s">
        <v>321</v>
      </c>
      <c r="V33" s="2" t="s">
        <v>4</v>
      </c>
      <c r="W33" s="2"/>
      <c r="X33" s="2"/>
      <c r="Y33" s="2" t="s">
        <v>225</v>
      </c>
      <c r="AB33" s="2"/>
      <c r="AG33" s="2"/>
      <c r="AH33" s="2"/>
      <c r="AI33" s="2"/>
      <c r="AJ33" s="2"/>
      <c r="AK33" s="2"/>
      <c r="AL33" s="2"/>
      <c r="AM33" s="2"/>
      <c r="AN33" s="2"/>
    </row>
    <row r="34" spans="1:40" x14ac:dyDescent="0.25">
      <c r="A34" t="s">
        <v>997</v>
      </c>
      <c r="B34" s="14" t="s">
        <v>1026</v>
      </c>
      <c r="C34" s="18">
        <v>1979</v>
      </c>
      <c r="D34" t="s">
        <v>4</v>
      </c>
      <c r="E34" t="s">
        <v>376</v>
      </c>
      <c r="F34" s="2" t="s">
        <v>982</v>
      </c>
      <c r="G34" t="s">
        <v>969</v>
      </c>
      <c r="H34" t="s">
        <v>1049</v>
      </c>
      <c r="I34">
        <v>1</v>
      </c>
      <c r="J34" t="s">
        <v>1096</v>
      </c>
      <c r="K34" s="2">
        <v>1974</v>
      </c>
      <c r="L34" s="2">
        <v>30</v>
      </c>
      <c r="M34" s="2" t="s">
        <v>1096</v>
      </c>
      <c r="N34" s="2">
        <v>1974</v>
      </c>
      <c r="O34" s="2">
        <v>1</v>
      </c>
      <c r="P34" s="2" t="s">
        <v>1096</v>
      </c>
      <c r="Q34" s="2">
        <v>1975</v>
      </c>
      <c r="R34" s="2">
        <v>30</v>
      </c>
      <c r="S34" s="2" t="s">
        <v>1096</v>
      </c>
      <c r="T34" s="2">
        <v>1975</v>
      </c>
      <c r="U34" s="2" t="s">
        <v>321</v>
      </c>
      <c r="V34" s="2" t="s">
        <v>4</v>
      </c>
      <c r="W34" s="2" t="s">
        <v>1066</v>
      </c>
      <c r="X34" s="35" t="s">
        <v>4</v>
      </c>
      <c r="Y34" s="2" t="s">
        <v>140</v>
      </c>
      <c r="Z34" s="2" t="s">
        <v>217</v>
      </c>
    </row>
    <row r="35" spans="1:40" hidden="1" x14ac:dyDescent="0.25">
      <c r="A35" t="s">
        <v>37</v>
      </c>
      <c r="C35" s="2"/>
      <c r="D35" t="s">
        <v>101</v>
      </c>
      <c r="E35" t="s">
        <v>286</v>
      </c>
      <c r="F35" s="2"/>
      <c r="G35" s="2"/>
      <c r="H35" s="2"/>
      <c r="I35" s="2"/>
      <c r="J35" s="2"/>
      <c r="K35" s="2"/>
      <c r="L35" s="2"/>
      <c r="M35" s="2"/>
      <c r="N35" s="2"/>
      <c r="O35" s="2"/>
      <c r="P35" s="2"/>
      <c r="Q35" s="2"/>
      <c r="R35" s="2"/>
      <c r="S35" s="2"/>
      <c r="T35" s="2"/>
      <c r="U35" s="2"/>
      <c r="V35" s="2"/>
      <c r="W35" s="2"/>
      <c r="X35" s="2"/>
      <c r="Y35" s="2"/>
      <c r="Z35" s="2"/>
      <c r="AB35" s="2"/>
      <c r="AE35" s="2"/>
      <c r="AG35" s="2"/>
      <c r="AH35" s="2"/>
      <c r="AI35" s="2"/>
      <c r="AJ35" s="2"/>
      <c r="AK35" s="2"/>
      <c r="AL35" s="2"/>
      <c r="AM35" s="2"/>
      <c r="AN35" s="2"/>
    </row>
    <row r="36" spans="1:40" hidden="1" x14ac:dyDescent="0.25">
      <c r="A36" s="7" t="s">
        <v>39</v>
      </c>
      <c r="C36" s="2"/>
      <c r="D36" t="s">
        <v>101</v>
      </c>
      <c r="E36" t="s">
        <v>322</v>
      </c>
      <c r="F36" s="2"/>
      <c r="G36" s="2"/>
      <c r="H36" s="2"/>
      <c r="I36" s="2"/>
      <c r="J36" s="2"/>
      <c r="K36" s="2"/>
      <c r="L36" s="2"/>
      <c r="M36" s="2"/>
      <c r="N36" s="2"/>
      <c r="O36" s="2"/>
      <c r="P36" s="2"/>
      <c r="Q36" s="2"/>
      <c r="R36" s="2"/>
      <c r="S36" s="2"/>
      <c r="T36" s="2"/>
      <c r="U36" s="2"/>
      <c r="V36" s="2"/>
      <c r="W36" s="2"/>
      <c r="X36" s="2"/>
      <c r="Y36" s="2"/>
      <c r="Z36" s="2"/>
      <c r="AB36" s="2"/>
      <c r="AE36" s="2"/>
      <c r="AG36" s="2"/>
      <c r="AH36" s="2"/>
      <c r="AI36" s="2"/>
      <c r="AJ36" s="2"/>
      <c r="AK36" s="2"/>
      <c r="AL36" s="2"/>
      <c r="AM36" s="2"/>
      <c r="AN36" s="2"/>
    </row>
    <row r="37" spans="1:40" hidden="1" x14ac:dyDescent="0.25">
      <c r="A37" t="s">
        <v>40</v>
      </c>
      <c r="C37" s="2"/>
      <c r="D37" t="s">
        <v>101</v>
      </c>
      <c r="E37" t="s">
        <v>319</v>
      </c>
      <c r="F37" s="2"/>
      <c r="G37" s="2"/>
      <c r="H37" s="2"/>
      <c r="I37" s="2"/>
      <c r="J37" s="2"/>
      <c r="K37" s="2"/>
      <c r="L37" s="2"/>
      <c r="M37" s="2"/>
      <c r="N37" s="2"/>
      <c r="O37" s="2"/>
      <c r="P37" s="2"/>
      <c r="Q37" s="2"/>
      <c r="R37" s="2"/>
      <c r="S37" s="2"/>
      <c r="T37" s="2"/>
      <c r="U37" s="2"/>
      <c r="V37" s="2"/>
      <c r="W37" s="2"/>
      <c r="X37" s="2"/>
      <c r="Y37" s="2"/>
      <c r="Z37" s="2"/>
      <c r="AB37" s="2"/>
      <c r="AE37" s="2"/>
      <c r="AG37" s="2"/>
      <c r="AH37" s="2"/>
      <c r="AI37" s="2"/>
      <c r="AJ37" s="2"/>
      <c r="AK37" s="2"/>
      <c r="AL37" s="2"/>
      <c r="AM37" s="2"/>
      <c r="AN37" s="2"/>
    </row>
    <row r="38" spans="1:40" hidden="1" x14ac:dyDescent="0.25">
      <c r="A38" t="s">
        <v>41</v>
      </c>
      <c r="C38" s="2"/>
      <c r="D38" t="s">
        <v>101</v>
      </c>
      <c r="E38" t="s">
        <v>286</v>
      </c>
      <c r="F38" s="2"/>
      <c r="G38" s="2"/>
      <c r="H38" s="2"/>
      <c r="I38" s="2"/>
      <c r="J38" s="2"/>
      <c r="K38" s="2"/>
      <c r="L38" s="2"/>
      <c r="M38" s="2"/>
      <c r="N38" s="2"/>
      <c r="O38" s="2"/>
      <c r="P38" s="2"/>
      <c r="Q38" s="2"/>
      <c r="R38" s="2"/>
      <c r="S38" s="2"/>
      <c r="T38" s="2"/>
      <c r="U38" s="2"/>
      <c r="V38" s="2"/>
      <c r="W38" s="2"/>
      <c r="X38" s="2"/>
      <c r="Y38" s="2"/>
      <c r="Z38" s="2"/>
      <c r="AB38" s="2"/>
      <c r="AE38" s="2"/>
      <c r="AG38" s="2"/>
      <c r="AH38" s="2"/>
      <c r="AI38" s="2"/>
      <c r="AJ38" s="2"/>
      <c r="AK38" s="2"/>
      <c r="AL38" s="2"/>
      <c r="AM38" s="2"/>
      <c r="AN38" s="2"/>
    </row>
    <row r="39" spans="1:40" hidden="1" x14ac:dyDescent="0.25">
      <c r="A39" t="s">
        <v>42</v>
      </c>
      <c r="C39" s="2"/>
      <c r="D39" t="s">
        <v>101</v>
      </c>
      <c r="E39" t="s">
        <v>317</v>
      </c>
      <c r="F39" s="2"/>
      <c r="G39" s="2"/>
      <c r="H39" s="2"/>
      <c r="I39" s="2"/>
      <c r="J39" s="2"/>
      <c r="K39" s="2"/>
      <c r="L39" s="2"/>
      <c r="M39" s="2"/>
      <c r="N39" s="2"/>
      <c r="O39" s="2"/>
      <c r="P39" s="2"/>
      <c r="Q39" s="2"/>
      <c r="R39" s="2"/>
      <c r="S39" s="2"/>
      <c r="T39" s="2"/>
      <c r="U39" s="2"/>
      <c r="V39" s="2"/>
      <c r="W39" s="2"/>
      <c r="X39" s="2"/>
      <c r="Y39" s="2"/>
      <c r="Z39" s="2"/>
      <c r="AB39" s="2"/>
      <c r="AE39" s="2"/>
      <c r="AG39" s="2"/>
      <c r="AH39" s="2"/>
      <c r="AI39" s="2"/>
      <c r="AJ39" s="2"/>
      <c r="AK39" s="2"/>
      <c r="AL39" s="2"/>
      <c r="AM39" s="2"/>
      <c r="AN39" s="2"/>
    </row>
    <row r="40" spans="1:40" hidden="1" x14ac:dyDescent="0.25">
      <c r="A40" t="s">
        <v>43</v>
      </c>
      <c r="C40" s="2"/>
      <c r="D40" t="s">
        <v>101</v>
      </c>
      <c r="E40" t="s">
        <v>317</v>
      </c>
      <c r="F40" s="2"/>
      <c r="G40" s="2"/>
      <c r="H40" s="2"/>
      <c r="I40" s="2"/>
      <c r="J40" s="2"/>
      <c r="K40" s="2"/>
      <c r="L40" s="2"/>
      <c r="M40" s="2"/>
      <c r="N40" s="2"/>
      <c r="O40" s="2"/>
      <c r="P40" s="2"/>
      <c r="Q40" s="2"/>
      <c r="R40" s="2"/>
      <c r="S40" s="2"/>
      <c r="T40" s="2"/>
      <c r="U40" s="2"/>
      <c r="V40" s="2"/>
      <c r="W40" s="2"/>
      <c r="X40" s="2"/>
      <c r="Y40" s="2"/>
      <c r="Z40" s="2"/>
      <c r="AB40" s="2"/>
      <c r="AE40" s="2"/>
      <c r="AG40" s="2"/>
      <c r="AH40" s="2"/>
      <c r="AI40" s="2"/>
      <c r="AJ40" s="2"/>
      <c r="AK40" s="2"/>
      <c r="AL40" s="2"/>
      <c r="AM40" s="2"/>
      <c r="AN40" s="2"/>
    </row>
    <row r="41" spans="1:40" hidden="1" x14ac:dyDescent="0.25">
      <c r="A41" t="s">
        <v>44</v>
      </c>
      <c r="C41" s="2"/>
      <c r="D41" t="s">
        <v>101</v>
      </c>
      <c r="E41" t="s">
        <v>326</v>
      </c>
      <c r="F41" s="2"/>
      <c r="G41" s="2"/>
      <c r="H41" s="2"/>
      <c r="I41" s="2"/>
      <c r="J41" s="2"/>
      <c r="K41" s="2"/>
      <c r="L41" s="2"/>
      <c r="M41" s="2"/>
      <c r="N41" s="2"/>
      <c r="O41" s="2"/>
      <c r="P41" s="2"/>
      <c r="Q41" s="2"/>
      <c r="R41" s="2"/>
      <c r="S41" s="2"/>
      <c r="T41" s="2"/>
      <c r="U41" s="2"/>
      <c r="V41" s="2"/>
      <c r="W41" s="2"/>
      <c r="X41" s="2"/>
      <c r="Y41" s="2"/>
      <c r="AB41" s="2"/>
      <c r="AG41" s="2"/>
      <c r="AH41" s="2"/>
      <c r="AI41" s="2"/>
      <c r="AJ41" s="2"/>
      <c r="AK41" s="2"/>
      <c r="AL41" s="2"/>
      <c r="AM41" s="2"/>
      <c r="AN41" s="2"/>
    </row>
    <row r="42" spans="1:40" x14ac:dyDescent="0.25">
      <c r="A42" t="s">
        <v>35</v>
      </c>
      <c r="B42" s="14" t="s">
        <v>1105</v>
      </c>
      <c r="C42" s="18">
        <v>1986</v>
      </c>
      <c r="D42" t="s">
        <v>4</v>
      </c>
      <c r="F42" s="2" t="s">
        <v>1120</v>
      </c>
      <c r="G42" s="2" t="s">
        <v>969</v>
      </c>
      <c r="H42" s="2" t="s">
        <v>1085</v>
      </c>
      <c r="I42" s="2">
        <v>1</v>
      </c>
      <c r="J42" s="2" t="s">
        <v>1121</v>
      </c>
      <c r="K42" s="2" t="s">
        <v>1122</v>
      </c>
      <c r="L42" s="2">
        <v>30</v>
      </c>
      <c r="M42" s="2" t="s">
        <v>1123</v>
      </c>
      <c r="N42" s="2" t="s">
        <v>1124</v>
      </c>
      <c r="O42" s="2"/>
      <c r="P42" s="2"/>
      <c r="Q42" s="2"/>
      <c r="R42" s="2"/>
      <c r="S42" s="2"/>
      <c r="T42" s="2"/>
      <c r="U42" s="2" t="s">
        <v>321</v>
      </c>
      <c r="V42" s="2" t="s">
        <v>4</v>
      </c>
      <c r="W42" s="2" t="s">
        <v>1125</v>
      </c>
      <c r="X42" s="35" t="s">
        <v>4</v>
      </c>
      <c r="Y42" s="2" t="s">
        <v>1119</v>
      </c>
      <c r="Z42" s="2" t="s">
        <v>217</v>
      </c>
    </row>
    <row r="43" spans="1:40" hidden="1" x14ac:dyDescent="0.25">
      <c r="A43" t="s">
        <v>46</v>
      </c>
      <c r="C43" s="2"/>
      <c r="D43" t="s">
        <v>101</v>
      </c>
      <c r="F43" s="2"/>
      <c r="G43" s="2"/>
      <c r="H43" s="2"/>
      <c r="I43" s="2"/>
      <c r="J43" s="2"/>
      <c r="K43" s="2"/>
      <c r="L43" s="2"/>
      <c r="M43" s="2"/>
      <c r="N43" s="2"/>
      <c r="O43" s="2"/>
      <c r="P43" s="2"/>
      <c r="Q43" s="2"/>
      <c r="R43" s="2"/>
      <c r="S43" s="2"/>
      <c r="T43" s="2"/>
      <c r="U43" s="2"/>
      <c r="V43" s="2"/>
      <c r="W43" s="2"/>
      <c r="X43" s="2"/>
      <c r="Y43" s="2"/>
      <c r="AB43" s="2"/>
      <c r="AG43" s="2"/>
      <c r="AH43" s="2"/>
      <c r="AI43" s="2"/>
      <c r="AJ43" s="2"/>
      <c r="AK43" s="2"/>
      <c r="AL43" s="2"/>
      <c r="AM43" s="2"/>
      <c r="AN43" s="2"/>
    </row>
    <row r="44" spans="1:40" hidden="1" x14ac:dyDescent="0.25">
      <c r="A44" t="s">
        <v>96</v>
      </c>
      <c r="C44" s="2"/>
      <c r="D44" t="s">
        <v>101</v>
      </c>
      <c r="F44" s="2"/>
      <c r="G44" s="2"/>
      <c r="H44" s="2"/>
      <c r="I44" s="2"/>
      <c r="J44" s="2"/>
      <c r="K44" s="2"/>
      <c r="L44" s="2"/>
      <c r="M44" s="2"/>
      <c r="N44" s="2"/>
      <c r="O44" s="2"/>
      <c r="P44" s="2"/>
      <c r="Q44" s="2"/>
      <c r="R44" s="2"/>
      <c r="S44" s="2"/>
      <c r="T44" s="2"/>
      <c r="U44" s="2"/>
      <c r="V44" s="2"/>
      <c r="W44" s="2"/>
      <c r="X44" s="2"/>
      <c r="Y44" s="2"/>
      <c r="AB44" s="2"/>
      <c r="AC44" t="s">
        <v>359</v>
      </c>
      <c r="AG44" s="2"/>
      <c r="AH44" s="2"/>
      <c r="AI44" s="2"/>
      <c r="AJ44" s="2"/>
      <c r="AK44" s="2"/>
      <c r="AL44" s="2"/>
      <c r="AM44" s="2"/>
      <c r="AN44" s="2"/>
    </row>
    <row r="45" spans="1:40" hidden="1" x14ac:dyDescent="0.25">
      <c r="A45" t="s">
        <v>47</v>
      </c>
      <c r="C45" s="2"/>
      <c r="D45" t="s">
        <v>101</v>
      </c>
      <c r="F45" s="2" t="s">
        <v>394</v>
      </c>
      <c r="G45" s="2"/>
      <c r="H45" s="2"/>
      <c r="I45" s="2"/>
      <c r="J45" s="2"/>
      <c r="K45" s="2">
        <v>1969</v>
      </c>
      <c r="L45" s="2"/>
      <c r="M45" s="2"/>
      <c r="N45" s="2">
        <v>1969</v>
      </c>
      <c r="O45" s="2"/>
      <c r="P45" s="2"/>
      <c r="Q45" s="2"/>
      <c r="R45" s="2"/>
      <c r="S45" s="2"/>
      <c r="T45" s="2"/>
      <c r="U45" s="2" t="s">
        <v>321</v>
      </c>
      <c r="V45" s="2" t="s">
        <v>4</v>
      </c>
      <c r="W45" s="2"/>
      <c r="X45" s="2"/>
      <c r="Y45" s="2" t="s">
        <v>225</v>
      </c>
      <c r="Z45" s="2" t="s">
        <v>217</v>
      </c>
      <c r="AB45" s="2"/>
      <c r="AC45" t="s">
        <v>359</v>
      </c>
      <c r="AD45" s="2" t="s">
        <v>227</v>
      </c>
      <c r="AE45" t="s">
        <v>244</v>
      </c>
      <c r="AF45" t="s">
        <v>101</v>
      </c>
      <c r="AG45" s="2"/>
      <c r="AH45" s="2"/>
      <c r="AI45" s="2"/>
      <c r="AJ45" s="2"/>
      <c r="AK45" s="2"/>
      <c r="AL45" s="2"/>
      <c r="AM45" s="2"/>
      <c r="AN45" s="2"/>
    </row>
    <row r="46" spans="1:40" hidden="1" x14ac:dyDescent="0.25">
      <c r="A46" t="s">
        <v>48</v>
      </c>
      <c r="C46" s="2"/>
      <c r="D46" t="s">
        <v>101</v>
      </c>
      <c r="F46" s="2"/>
      <c r="G46" s="2"/>
      <c r="H46" s="2"/>
      <c r="I46" s="2"/>
      <c r="J46" s="2"/>
      <c r="K46" s="2"/>
      <c r="L46" s="2"/>
      <c r="M46" s="2"/>
      <c r="N46" s="2"/>
      <c r="O46" s="2"/>
      <c r="P46" s="2"/>
      <c r="Q46" s="2"/>
      <c r="R46" s="2"/>
      <c r="S46" s="2"/>
      <c r="T46" s="2"/>
      <c r="U46" s="2"/>
      <c r="V46" s="2"/>
      <c r="W46" s="2"/>
      <c r="X46" s="2"/>
      <c r="Y46" s="2"/>
      <c r="AB46" s="2"/>
      <c r="AG46" s="2"/>
      <c r="AH46" s="2"/>
      <c r="AI46" s="2"/>
      <c r="AJ46" s="2"/>
      <c r="AK46" s="2"/>
      <c r="AL46" s="2"/>
      <c r="AM46" s="2"/>
      <c r="AN46" s="2"/>
    </row>
    <row r="47" spans="1:40" hidden="1" x14ac:dyDescent="0.25">
      <c r="A47" t="s">
        <v>49</v>
      </c>
      <c r="C47" s="2"/>
      <c r="D47" t="s">
        <v>101</v>
      </c>
      <c r="F47" s="2"/>
      <c r="G47" s="2"/>
      <c r="H47" s="2"/>
      <c r="I47" s="2"/>
      <c r="J47" s="2"/>
      <c r="K47" s="2"/>
      <c r="L47" s="2"/>
      <c r="M47" s="2"/>
      <c r="N47" s="2"/>
      <c r="O47" s="2"/>
      <c r="P47" s="2"/>
      <c r="Q47" s="2"/>
      <c r="R47" s="2"/>
      <c r="S47" s="2"/>
      <c r="T47" s="2"/>
      <c r="U47" s="2"/>
      <c r="V47" s="2"/>
      <c r="W47" s="2"/>
      <c r="X47" s="2"/>
      <c r="Y47" s="2"/>
      <c r="AB47" s="2"/>
      <c r="AG47" s="2"/>
      <c r="AH47" s="2"/>
      <c r="AI47" s="2"/>
      <c r="AJ47" s="2"/>
      <c r="AK47" s="2"/>
      <c r="AL47" s="2"/>
      <c r="AM47" s="2"/>
      <c r="AN47" s="2"/>
    </row>
    <row r="48" spans="1:40" x14ac:dyDescent="0.25">
      <c r="A48" t="s">
        <v>36</v>
      </c>
      <c r="B48" s="14" t="s">
        <v>1027</v>
      </c>
      <c r="C48" s="18">
        <v>1979</v>
      </c>
      <c r="D48" t="s">
        <v>4</v>
      </c>
      <c r="E48" t="s">
        <v>371</v>
      </c>
      <c r="F48" s="2" t="s">
        <v>1261</v>
      </c>
      <c r="G48" t="s">
        <v>969</v>
      </c>
      <c r="H48" t="s">
        <v>1100</v>
      </c>
      <c r="I48" s="2">
        <v>1</v>
      </c>
      <c r="J48" t="s">
        <v>1099</v>
      </c>
      <c r="K48" s="2">
        <v>1976</v>
      </c>
      <c r="L48" s="2">
        <v>30</v>
      </c>
      <c r="M48" s="2" t="s">
        <v>1083</v>
      </c>
      <c r="N48" s="2">
        <v>1977</v>
      </c>
      <c r="O48" s="2"/>
      <c r="P48" s="2"/>
      <c r="Q48" s="2"/>
      <c r="R48" s="2"/>
      <c r="S48" s="2"/>
      <c r="T48" s="2"/>
      <c r="U48" s="2" t="s">
        <v>126</v>
      </c>
      <c r="V48" s="2" t="s">
        <v>101</v>
      </c>
      <c r="W48" t="s">
        <v>140</v>
      </c>
      <c r="X48" s="13" t="s">
        <v>101</v>
      </c>
      <c r="Y48" s="2" t="s">
        <v>372</v>
      </c>
      <c r="Z48" s="2" t="s">
        <v>217</v>
      </c>
      <c r="AB48" s="2" t="s">
        <v>1101</v>
      </c>
    </row>
    <row r="49" spans="1:41" hidden="1" x14ac:dyDescent="0.25">
      <c r="A49" t="s">
        <v>51</v>
      </c>
      <c r="C49" s="2"/>
      <c r="D49" t="s">
        <v>101</v>
      </c>
      <c r="F49" s="2"/>
      <c r="G49" s="2"/>
      <c r="H49" s="2"/>
      <c r="I49" s="2"/>
      <c r="J49" s="2"/>
      <c r="K49" s="2"/>
      <c r="L49" s="2"/>
      <c r="M49" s="2"/>
      <c r="N49" s="2"/>
      <c r="O49" s="2"/>
      <c r="P49" s="2"/>
      <c r="Q49" s="2"/>
      <c r="R49" s="2"/>
      <c r="S49" s="2"/>
      <c r="T49" s="2"/>
      <c r="U49" s="2"/>
      <c r="V49" s="2"/>
      <c r="W49" s="2"/>
      <c r="X49" s="2"/>
      <c r="Y49" s="2"/>
      <c r="Z49" s="2"/>
      <c r="AB49" s="2"/>
      <c r="AE49" s="2"/>
      <c r="AG49" s="2"/>
      <c r="AH49" s="2"/>
      <c r="AI49" s="2"/>
      <c r="AJ49" s="2"/>
      <c r="AK49" s="2"/>
      <c r="AL49" s="2"/>
      <c r="AM49" s="2"/>
      <c r="AN49" s="2"/>
    </row>
    <row r="50" spans="1:41" hidden="1" x14ac:dyDescent="0.25">
      <c r="A50" t="s">
        <v>52</v>
      </c>
      <c r="C50" s="2"/>
      <c r="D50" t="s">
        <v>101</v>
      </c>
      <c r="F50" s="2"/>
      <c r="G50" s="2"/>
      <c r="H50" s="2"/>
      <c r="I50" s="2"/>
      <c r="J50" s="2"/>
      <c r="K50" s="2"/>
      <c r="L50" s="2"/>
      <c r="M50" s="2"/>
      <c r="N50" s="2"/>
      <c r="O50" s="2"/>
      <c r="P50" s="2"/>
      <c r="Q50" s="2"/>
      <c r="R50" s="2"/>
      <c r="S50" s="2"/>
      <c r="T50" s="2"/>
      <c r="U50" s="2"/>
      <c r="V50" s="2"/>
      <c r="W50" s="2"/>
      <c r="X50" s="2"/>
      <c r="Y50" s="2"/>
      <c r="Z50" s="2"/>
      <c r="AB50" s="2"/>
      <c r="AE50" s="2"/>
      <c r="AG50" s="2"/>
      <c r="AH50" s="2"/>
      <c r="AI50" s="2"/>
      <c r="AJ50" s="2"/>
      <c r="AK50" s="2"/>
      <c r="AL50" s="2"/>
      <c r="AM50" s="2"/>
      <c r="AN50" s="2"/>
    </row>
    <row r="51" spans="1:41" x14ac:dyDescent="0.25">
      <c r="A51" t="s">
        <v>1005</v>
      </c>
      <c r="B51" s="14" t="s">
        <v>1037</v>
      </c>
      <c r="C51" s="18">
        <v>2015</v>
      </c>
      <c r="D51" t="s">
        <v>4</v>
      </c>
      <c r="F51" s="2" t="s">
        <v>975</v>
      </c>
      <c r="G51" t="s">
        <v>969</v>
      </c>
      <c r="H51" t="s">
        <v>1113</v>
      </c>
      <c r="I51" s="2">
        <v>1</v>
      </c>
      <c r="J51" t="s">
        <v>1057</v>
      </c>
      <c r="K51" s="2">
        <v>2006</v>
      </c>
      <c r="L51" s="2">
        <v>31</v>
      </c>
      <c r="M51" s="2" t="s">
        <v>1048</v>
      </c>
      <c r="N51" s="2">
        <v>2006</v>
      </c>
      <c r="O51" s="2"/>
      <c r="P51" s="2"/>
      <c r="Q51" s="2"/>
      <c r="R51" s="2"/>
      <c r="S51" s="2"/>
      <c r="T51" s="2"/>
      <c r="U51" s="2" t="s">
        <v>126</v>
      </c>
      <c r="V51" s="2" t="s">
        <v>101</v>
      </c>
      <c r="W51" t="s">
        <v>140</v>
      </c>
      <c r="X51" s="35" t="s">
        <v>4</v>
      </c>
      <c r="Y51" s="2" t="s">
        <v>140</v>
      </c>
      <c r="Z51" t="s">
        <v>217</v>
      </c>
      <c r="AB51" s="39" t="s">
        <v>1173</v>
      </c>
    </row>
    <row r="52" spans="1:41" hidden="1" x14ac:dyDescent="0.25">
      <c r="A52" t="s">
        <v>54</v>
      </c>
      <c r="C52" s="2"/>
      <c r="D52" t="s">
        <v>101</v>
      </c>
      <c r="F52" s="2"/>
      <c r="G52" s="2"/>
      <c r="H52" s="2"/>
      <c r="I52" s="2"/>
      <c r="J52" s="2"/>
      <c r="K52" s="2"/>
      <c r="L52" s="2"/>
      <c r="M52" s="2"/>
      <c r="N52" s="2"/>
      <c r="O52" s="2"/>
      <c r="P52" s="2"/>
      <c r="Q52" s="2"/>
      <c r="R52" s="2"/>
      <c r="S52" s="2"/>
      <c r="T52" s="2"/>
      <c r="U52" s="2"/>
      <c r="V52" s="2"/>
      <c r="W52" s="2"/>
      <c r="X52" s="2"/>
      <c r="Y52" s="2"/>
      <c r="Z52" s="2"/>
      <c r="AB52" s="38"/>
      <c r="AE52" s="2"/>
      <c r="AG52" s="2"/>
      <c r="AH52" s="2"/>
      <c r="AI52" s="2"/>
      <c r="AJ52" s="2"/>
      <c r="AK52" s="2"/>
      <c r="AL52" s="2"/>
      <c r="AM52" s="2"/>
      <c r="AN52" s="2"/>
    </row>
    <row r="53" spans="1:41" hidden="1" x14ac:dyDescent="0.25">
      <c r="A53" t="s">
        <v>55</v>
      </c>
      <c r="C53" s="2"/>
      <c r="D53" s="17" t="s">
        <v>101</v>
      </c>
      <c r="F53" s="2"/>
      <c r="G53" s="2"/>
      <c r="H53" s="2"/>
      <c r="I53" s="2"/>
      <c r="J53" s="2"/>
      <c r="K53" s="2"/>
      <c r="L53" s="2"/>
      <c r="M53" s="2"/>
      <c r="N53" s="2"/>
      <c r="O53" s="2"/>
      <c r="P53" s="2"/>
      <c r="Q53" s="2"/>
      <c r="R53" s="2"/>
      <c r="S53" s="2"/>
      <c r="T53" s="2"/>
      <c r="U53" s="2"/>
      <c r="V53" s="2"/>
      <c r="W53" s="2"/>
      <c r="X53" s="2"/>
      <c r="Y53" s="2"/>
      <c r="Z53" s="2"/>
      <c r="AB53" s="2"/>
      <c r="AE53" s="2"/>
      <c r="AG53" s="2"/>
      <c r="AH53" s="2"/>
      <c r="AI53" s="2"/>
      <c r="AJ53" s="2"/>
      <c r="AK53" s="2"/>
      <c r="AL53" s="2"/>
      <c r="AM53" s="2"/>
      <c r="AN53" s="2"/>
    </row>
    <row r="54" spans="1:41" x14ac:dyDescent="0.25">
      <c r="A54" t="s">
        <v>998</v>
      </c>
      <c r="B54" s="14" t="s">
        <v>1028</v>
      </c>
      <c r="C54" s="18">
        <v>2003</v>
      </c>
      <c r="D54" t="s">
        <v>4</v>
      </c>
      <c r="E54" t="s">
        <v>323</v>
      </c>
      <c r="F54" s="2" t="s">
        <v>973</v>
      </c>
      <c r="G54" t="s">
        <v>969</v>
      </c>
      <c r="H54" t="s">
        <v>1112</v>
      </c>
      <c r="I54" s="2">
        <v>1</v>
      </c>
      <c r="J54" t="s">
        <v>1096</v>
      </c>
      <c r="K54" s="2">
        <v>1996</v>
      </c>
      <c r="L54" s="2">
        <v>30</v>
      </c>
      <c r="M54" s="2" t="s">
        <v>1083</v>
      </c>
      <c r="N54" s="2">
        <v>1998</v>
      </c>
      <c r="O54" s="2">
        <v>1</v>
      </c>
      <c r="P54" s="2" t="s">
        <v>1099</v>
      </c>
      <c r="Q54" s="2">
        <v>1998</v>
      </c>
      <c r="R54" s="2">
        <v>31</v>
      </c>
      <c r="S54" s="2" t="s">
        <v>1048</v>
      </c>
      <c r="T54" s="2">
        <v>1999</v>
      </c>
      <c r="U54" s="2" t="s">
        <v>126</v>
      </c>
      <c r="V54" s="2" t="s">
        <v>4</v>
      </c>
      <c r="W54" s="2" t="s">
        <v>1067</v>
      </c>
      <c r="X54" s="35" t="s">
        <v>4</v>
      </c>
      <c r="Y54" s="2" t="s">
        <v>140</v>
      </c>
      <c r="Z54" s="2" t="s">
        <v>217</v>
      </c>
    </row>
    <row r="55" spans="1:41" hidden="1" x14ac:dyDescent="0.25">
      <c r="A55" s="7" t="s">
        <v>97</v>
      </c>
      <c r="B55" s="2" t="s">
        <v>758</v>
      </c>
      <c r="C55" s="2"/>
      <c r="D55" s="17" t="s">
        <v>101</v>
      </c>
      <c r="E55" t="s">
        <v>317</v>
      </c>
      <c r="F55" s="2" t="s">
        <v>354</v>
      </c>
      <c r="G55" s="2"/>
      <c r="H55" s="2"/>
      <c r="I55" s="2"/>
      <c r="J55" s="2"/>
      <c r="K55" s="2">
        <v>2013</v>
      </c>
      <c r="L55" s="2"/>
      <c r="M55" s="2"/>
      <c r="N55" s="2">
        <v>2013</v>
      </c>
      <c r="O55" s="2"/>
      <c r="P55" s="2"/>
      <c r="Q55" s="2"/>
      <c r="R55" s="2"/>
      <c r="S55" s="2"/>
      <c r="T55" s="2"/>
      <c r="U55" s="2" t="s">
        <v>126</v>
      </c>
      <c r="V55" s="2" t="s">
        <v>101</v>
      </c>
      <c r="W55" s="2"/>
      <c r="X55" s="2"/>
      <c r="Y55" s="2" t="s">
        <v>225</v>
      </c>
      <c r="Z55" s="2" t="s">
        <v>217</v>
      </c>
      <c r="AB55" s="2">
        <v>345</v>
      </c>
      <c r="AC55" t="s">
        <v>359</v>
      </c>
      <c r="AD55" s="2" t="s">
        <v>227</v>
      </c>
      <c r="AE55" t="s">
        <v>244</v>
      </c>
      <c r="AF55" t="s">
        <v>101</v>
      </c>
      <c r="AG55" s="2" t="s">
        <v>230</v>
      </c>
      <c r="AH55" s="2" t="s">
        <v>355</v>
      </c>
      <c r="AI55" s="2" t="s">
        <v>148</v>
      </c>
      <c r="AJ55" s="2">
        <v>1</v>
      </c>
      <c r="AK55" s="2" t="s">
        <v>356</v>
      </c>
      <c r="AL55" s="2"/>
      <c r="AM55" s="2"/>
      <c r="AN55" s="2"/>
    </row>
    <row r="56" spans="1:41" x14ac:dyDescent="0.25">
      <c r="A56" t="s">
        <v>999</v>
      </c>
      <c r="B56" s="14" t="s">
        <v>1029</v>
      </c>
      <c r="C56" s="18">
        <v>1985</v>
      </c>
      <c r="D56" t="s">
        <v>4</v>
      </c>
      <c r="F56" s="2" t="s">
        <v>256</v>
      </c>
      <c r="G56" t="s">
        <v>969</v>
      </c>
      <c r="H56" s="2" t="s">
        <v>1114</v>
      </c>
      <c r="I56" s="2">
        <v>1</v>
      </c>
      <c r="J56" s="2" t="s">
        <v>1088</v>
      </c>
      <c r="K56" s="2">
        <v>1975</v>
      </c>
      <c r="L56" s="2">
        <v>31</v>
      </c>
      <c r="M56" s="2" t="s">
        <v>1057</v>
      </c>
      <c r="N56" s="2">
        <v>1976</v>
      </c>
      <c r="O56" s="2"/>
      <c r="P56" s="2"/>
      <c r="Q56" s="2"/>
      <c r="R56" s="2"/>
      <c r="S56" s="2"/>
      <c r="T56" s="2"/>
      <c r="U56" s="2" t="s">
        <v>126</v>
      </c>
      <c r="V56" s="2" t="s">
        <v>4</v>
      </c>
      <c r="W56" s="2" t="s">
        <v>1068</v>
      </c>
      <c r="X56" s="13" t="s">
        <v>101</v>
      </c>
      <c r="Y56" s="35" t="s">
        <v>1162</v>
      </c>
      <c r="Z56" s="2" t="s">
        <v>220</v>
      </c>
      <c r="AA56" s="2" t="s">
        <v>421</v>
      </c>
      <c r="AB56" s="2" t="s">
        <v>1115</v>
      </c>
    </row>
    <row r="57" spans="1:41" hidden="1" x14ac:dyDescent="0.25">
      <c r="A57" t="s">
        <v>59</v>
      </c>
      <c r="C57" s="2"/>
      <c r="D57" t="s">
        <v>101</v>
      </c>
      <c r="F57" s="2"/>
      <c r="G57" s="2"/>
      <c r="H57" s="2"/>
      <c r="I57" s="2"/>
      <c r="J57" s="2"/>
      <c r="K57" s="2"/>
      <c r="L57" s="2"/>
      <c r="M57" s="2"/>
      <c r="N57" s="2"/>
      <c r="O57" s="2"/>
      <c r="P57" s="2"/>
      <c r="Q57" s="2"/>
      <c r="R57" s="2"/>
      <c r="S57" s="2"/>
      <c r="T57" s="2"/>
      <c r="U57" s="2"/>
      <c r="V57" s="2"/>
      <c r="W57" s="2"/>
      <c r="X57" s="2"/>
      <c r="Y57" s="2"/>
      <c r="AB57" s="2"/>
      <c r="AG57" s="2"/>
      <c r="AH57" s="2"/>
      <c r="AI57" s="2"/>
      <c r="AJ57" s="2"/>
      <c r="AK57" s="2"/>
      <c r="AL57" s="2"/>
      <c r="AM57" s="2"/>
      <c r="AN57" s="2"/>
    </row>
    <row r="58" spans="1:41" hidden="1" x14ac:dyDescent="0.25">
      <c r="A58" t="s">
        <v>60</v>
      </c>
      <c r="C58" s="2"/>
      <c r="D58" t="s">
        <v>101</v>
      </c>
      <c r="F58" s="2"/>
      <c r="G58" s="2"/>
      <c r="H58" s="2"/>
      <c r="I58" s="2"/>
      <c r="J58" s="2"/>
      <c r="K58" s="2"/>
      <c r="L58" s="2"/>
      <c r="M58" s="2"/>
      <c r="N58" s="2"/>
      <c r="O58" s="2"/>
      <c r="P58" s="2"/>
      <c r="Q58" s="2"/>
      <c r="R58" s="2"/>
      <c r="S58" s="2"/>
      <c r="T58" s="2"/>
      <c r="U58" s="2"/>
      <c r="V58" s="2"/>
      <c r="W58" s="2"/>
      <c r="X58" s="2"/>
      <c r="Y58" s="2"/>
      <c r="AB58" s="2"/>
      <c r="AG58" s="2"/>
      <c r="AH58" s="2"/>
      <c r="AI58" s="2"/>
      <c r="AJ58" s="2"/>
      <c r="AK58" s="2"/>
      <c r="AL58" s="2"/>
      <c r="AM58" s="2"/>
      <c r="AN58" s="2"/>
    </row>
    <row r="59" spans="1:41" hidden="1" x14ac:dyDescent="0.25">
      <c r="A59" t="s">
        <v>61</v>
      </c>
      <c r="C59" s="2"/>
      <c r="D59" t="s">
        <v>101</v>
      </c>
      <c r="F59" s="2"/>
      <c r="G59" s="2"/>
      <c r="H59" s="2"/>
      <c r="I59" s="2"/>
      <c r="J59" s="2"/>
      <c r="K59" s="2"/>
      <c r="L59" s="2"/>
      <c r="M59" s="2"/>
      <c r="N59" s="2"/>
      <c r="O59" s="2"/>
      <c r="P59" s="2"/>
      <c r="Q59" s="2"/>
      <c r="R59" s="2"/>
      <c r="S59" s="2"/>
      <c r="T59" s="2"/>
      <c r="U59" s="2"/>
      <c r="V59" s="2"/>
      <c r="W59" s="2"/>
      <c r="X59" s="2"/>
      <c r="Y59" s="2"/>
      <c r="AB59" s="2"/>
      <c r="AG59" s="2"/>
      <c r="AH59" s="2"/>
      <c r="AI59" s="2"/>
      <c r="AJ59" s="2"/>
      <c r="AK59" s="2"/>
      <c r="AL59" s="2"/>
      <c r="AM59" s="2"/>
      <c r="AN59" s="2"/>
    </row>
    <row r="60" spans="1:41" hidden="1" x14ac:dyDescent="0.25">
      <c r="A60" t="s">
        <v>62</v>
      </c>
      <c r="C60" s="2"/>
      <c r="D60" t="s">
        <v>101</v>
      </c>
      <c r="F60" s="2"/>
      <c r="G60" s="2"/>
      <c r="H60" s="2"/>
      <c r="I60" s="2"/>
      <c r="J60" s="2"/>
      <c r="K60" s="2"/>
      <c r="L60" s="2"/>
      <c r="M60" s="2"/>
      <c r="N60" s="2"/>
      <c r="O60" s="2"/>
      <c r="P60" s="2"/>
      <c r="Q60" s="2"/>
      <c r="R60" s="2"/>
      <c r="S60" s="2"/>
      <c r="T60" s="2"/>
      <c r="U60" s="2"/>
      <c r="V60" s="2"/>
      <c r="W60" s="2"/>
      <c r="X60" s="2"/>
      <c r="Y60" s="2"/>
      <c r="AB60" s="2"/>
      <c r="AG60" s="2"/>
      <c r="AH60" s="2"/>
      <c r="AI60" s="2"/>
      <c r="AJ60" s="2"/>
      <c r="AK60" s="2"/>
      <c r="AL60" s="2"/>
      <c r="AM60" s="2"/>
      <c r="AN60" s="2"/>
      <c r="AO60" t="s">
        <v>967</v>
      </c>
    </row>
    <row r="61" spans="1:41" x14ac:dyDescent="0.25">
      <c r="A61" t="s">
        <v>1110</v>
      </c>
      <c r="B61" s="14" t="s">
        <v>1111</v>
      </c>
      <c r="C61" s="18">
        <v>1971</v>
      </c>
      <c r="D61" t="s">
        <v>4</v>
      </c>
      <c r="F61" s="2" t="s">
        <v>1126</v>
      </c>
      <c r="G61" s="2" t="s">
        <v>349</v>
      </c>
      <c r="H61" t="s">
        <v>1129</v>
      </c>
      <c r="I61" s="2">
        <v>2</v>
      </c>
      <c r="J61" t="s">
        <v>1051</v>
      </c>
      <c r="K61" s="2">
        <v>1969</v>
      </c>
      <c r="L61" s="2">
        <v>15</v>
      </c>
      <c r="M61" s="2" t="s">
        <v>1051</v>
      </c>
      <c r="N61" s="2">
        <v>1969</v>
      </c>
      <c r="O61" s="2" t="s">
        <v>1295</v>
      </c>
      <c r="P61" t="s">
        <v>1296</v>
      </c>
      <c r="Q61">
        <v>1970</v>
      </c>
      <c r="R61" t="s">
        <v>1294</v>
      </c>
      <c r="S61" t="s">
        <v>1296</v>
      </c>
      <c r="T61">
        <v>1970</v>
      </c>
      <c r="U61" s="2" t="s">
        <v>126</v>
      </c>
      <c r="V61" s="2" t="s">
        <v>101</v>
      </c>
      <c r="W61" s="2" t="s">
        <v>140</v>
      </c>
      <c r="X61" s="35" t="s">
        <v>101</v>
      </c>
      <c r="Y61" s="35" t="s">
        <v>1127</v>
      </c>
      <c r="Z61" s="35" t="s">
        <v>217</v>
      </c>
      <c r="AB61" s="35" t="s">
        <v>1128</v>
      </c>
    </row>
    <row r="62" spans="1:41" x14ac:dyDescent="0.25">
      <c r="A62" t="s">
        <v>1106</v>
      </c>
      <c r="B62" s="14" t="s">
        <v>1107</v>
      </c>
      <c r="C62" s="18">
        <v>1977</v>
      </c>
      <c r="D62" t="s">
        <v>4</v>
      </c>
      <c r="F62" s="2" t="s">
        <v>260</v>
      </c>
      <c r="G62" s="2" t="s">
        <v>969</v>
      </c>
      <c r="H62" s="2" t="s">
        <v>1130</v>
      </c>
      <c r="I62" s="2">
        <v>26</v>
      </c>
      <c r="J62" s="2" t="s">
        <v>1047</v>
      </c>
      <c r="K62" s="2">
        <v>1975</v>
      </c>
      <c r="L62" s="2">
        <v>29</v>
      </c>
      <c r="M62" s="2" t="s">
        <v>1047</v>
      </c>
      <c r="N62" s="2">
        <v>1976</v>
      </c>
      <c r="O62" s="2"/>
      <c r="P62" s="2"/>
      <c r="Q62" s="2"/>
      <c r="R62" s="2"/>
      <c r="S62" s="2"/>
      <c r="T62" s="2"/>
      <c r="U62" s="2" t="s">
        <v>321</v>
      </c>
      <c r="V62" s="2" t="s">
        <v>4</v>
      </c>
      <c r="W62" s="2" t="s">
        <v>1068</v>
      </c>
      <c r="X62" s="35" t="s">
        <v>4</v>
      </c>
      <c r="Y62" s="35" t="s">
        <v>140</v>
      </c>
      <c r="Z62" s="35" t="s">
        <v>220</v>
      </c>
      <c r="AA62" s="35" t="s">
        <v>1131</v>
      </c>
    </row>
    <row r="63" spans="1:41" x14ac:dyDescent="0.25">
      <c r="A63" t="s">
        <v>58</v>
      </c>
      <c r="B63" s="14" t="s">
        <v>1030</v>
      </c>
      <c r="C63" s="18">
        <v>1976</v>
      </c>
      <c r="D63" t="s">
        <v>4</v>
      </c>
      <c r="F63" s="2" t="s">
        <v>256</v>
      </c>
      <c r="G63" t="s">
        <v>969</v>
      </c>
      <c r="H63" s="2" t="s">
        <v>1114</v>
      </c>
      <c r="I63" s="2">
        <v>1</v>
      </c>
      <c r="J63" s="2" t="s">
        <v>1154</v>
      </c>
      <c r="K63" s="2">
        <v>1973</v>
      </c>
      <c r="L63" s="2">
        <v>30</v>
      </c>
      <c r="M63" s="2" t="s">
        <v>1096</v>
      </c>
      <c r="N63" s="2">
        <v>1973</v>
      </c>
      <c r="O63" s="2"/>
      <c r="P63" s="2"/>
      <c r="Q63" s="2"/>
      <c r="R63" s="2"/>
      <c r="S63" s="2"/>
      <c r="T63" s="2"/>
      <c r="U63" s="2" t="s">
        <v>126</v>
      </c>
      <c r="V63" s="2" t="s">
        <v>101</v>
      </c>
      <c r="W63" t="s">
        <v>140</v>
      </c>
      <c r="X63" s="35" t="s">
        <v>101</v>
      </c>
      <c r="Y63" s="2" t="s">
        <v>1163</v>
      </c>
      <c r="Z63" s="2" t="s">
        <v>220</v>
      </c>
      <c r="AA63" s="2" t="s">
        <v>1158</v>
      </c>
      <c r="AB63" s="39" t="s">
        <v>1174</v>
      </c>
    </row>
    <row r="64" spans="1:41" hidden="1" x14ac:dyDescent="0.25">
      <c r="A64" t="s">
        <v>1013</v>
      </c>
      <c r="B64" s="2" t="s">
        <v>1046</v>
      </c>
      <c r="C64" s="18">
        <v>2015</v>
      </c>
      <c r="D64" t="s">
        <v>101</v>
      </c>
      <c r="F64" s="2" t="s">
        <v>978</v>
      </c>
      <c r="G64" t="s">
        <v>969</v>
      </c>
      <c r="H64" s="2" t="s">
        <v>1147</v>
      </c>
      <c r="I64" s="2">
        <v>1</v>
      </c>
      <c r="J64" t="s">
        <v>1138</v>
      </c>
      <c r="K64" s="2">
        <v>2013</v>
      </c>
      <c r="L64" s="2">
        <v>31</v>
      </c>
      <c r="M64" s="2" t="s">
        <v>1048</v>
      </c>
      <c r="N64" s="2">
        <v>2013</v>
      </c>
      <c r="O64" s="2"/>
      <c r="P64" s="2"/>
      <c r="Q64" s="2"/>
      <c r="R64" s="2"/>
      <c r="S64" s="2"/>
      <c r="T64" s="2"/>
      <c r="U64" s="2" t="s">
        <v>126</v>
      </c>
      <c r="V64" s="2" t="s">
        <v>101</v>
      </c>
      <c r="W64" t="s">
        <v>140</v>
      </c>
      <c r="X64" s="35" t="s">
        <v>4</v>
      </c>
      <c r="Y64" s="2" t="s">
        <v>140</v>
      </c>
      <c r="Z64" s="2" t="s">
        <v>217</v>
      </c>
      <c r="AB64" s="38"/>
    </row>
    <row r="65" spans="1:41" hidden="1" x14ac:dyDescent="0.25">
      <c r="A65" t="s">
        <v>66</v>
      </c>
      <c r="C65" s="2"/>
      <c r="D65" t="s">
        <v>101</v>
      </c>
      <c r="F65" s="2"/>
      <c r="G65" s="2"/>
      <c r="H65" s="2"/>
      <c r="I65" s="2"/>
      <c r="J65" s="2"/>
      <c r="K65" s="2"/>
      <c r="L65" s="2"/>
      <c r="M65" s="2"/>
      <c r="N65" s="2"/>
      <c r="O65" s="2"/>
      <c r="P65" s="2"/>
      <c r="Q65" s="2"/>
      <c r="R65" s="2"/>
      <c r="S65" s="2"/>
      <c r="T65" s="2"/>
      <c r="U65" s="2"/>
      <c r="V65" s="2"/>
      <c r="W65" s="2"/>
      <c r="X65" s="2"/>
      <c r="Y65" s="2"/>
      <c r="AB65" s="2" t="s">
        <v>1148</v>
      </c>
      <c r="AG65" s="2"/>
      <c r="AH65" s="2"/>
      <c r="AI65" s="2"/>
      <c r="AJ65" s="2"/>
      <c r="AK65" s="2"/>
      <c r="AL65" s="2"/>
      <c r="AM65" s="2"/>
      <c r="AN65" s="2"/>
    </row>
    <row r="66" spans="1:41" x14ac:dyDescent="0.25">
      <c r="A66" t="s">
        <v>1007</v>
      </c>
      <c r="B66" s="14" t="s">
        <v>1038</v>
      </c>
      <c r="C66" s="18">
        <v>2012</v>
      </c>
      <c r="D66" t="s">
        <v>4</v>
      </c>
      <c r="F66" s="2" t="s">
        <v>975</v>
      </c>
      <c r="G66" t="s">
        <v>969</v>
      </c>
      <c r="H66" t="s">
        <v>1113</v>
      </c>
      <c r="I66" s="2">
        <v>1</v>
      </c>
      <c r="J66" s="2" t="s">
        <v>1057</v>
      </c>
      <c r="K66" s="2">
        <v>2007</v>
      </c>
      <c r="L66" s="2">
        <v>31</v>
      </c>
      <c r="M66" s="2" t="s">
        <v>1048</v>
      </c>
      <c r="N66" s="2">
        <v>2007</v>
      </c>
      <c r="O66" s="2"/>
      <c r="P66" s="2"/>
      <c r="Q66" s="2"/>
      <c r="R66" s="2"/>
      <c r="S66" s="2"/>
      <c r="T66" s="2"/>
      <c r="U66" s="2" t="s">
        <v>126</v>
      </c>
      <c r="V66" s="2" t="s">
        <v>101</v>
      </c>
      <c r="W66" t="s">
        <v>140</v>
      </c>
      <c r="X66" s="35" t="s">
        <v>4</v>
      </c>
      <c r="Y66" s="2" t="s">
        <v>140</v>
      </c>
      <c r="Z66" t="s">
        <v>217</v>
      </c>
    </row>
    <row r="67" spans="1:41" x14ac:dyDescent="0.25">
      <c r="A67" t="s">
        <v>57</v>
      </c>
      <c r="B67" s="14" t="s">
        <v>1031</v>
      </c>
      <c r="C67" s="18">
        <v>2013</v>
      </c>
      <c r="D67" t="s">
        <v>4</v>
      </c>
      <c r="F67" s="2" t="s">
        <v>1254</v>
      </c>
      <c r="G67" s="2" t="s">
        <v>981</v>
      </c>
      <c r="H67" s="2" t="s">
        <v>1147</v>
      </c>
      <c r="I67" s="2">
        <v>1</v>
      </c>
      <c r="J67" s="2" t="s">
        <v>1088</v>
      </c>
      <c r="K67" s="2">
        <v>2009</v>
      </c>
      <c r="L67" s="2">
        <v>1</v>
      </c>
      <c r="M67" s="2" t="s">
        <v>1088</v>
      </c>
      <c r="N67" s="2">
        <v>2010</v>
      </c>
      <c r="O67" s="2"/>
      <c r="P67" s="2"/>
      <c r="Q67" s="2"/>
      <c r="R67" s="2"/>
      <c r="S67" s="2"/>
      <c r="T67" s="2"/>
      <c r="U67" s="2" t="s">
        <v>126</v>
      </c>
      <c r="V67" s="2" t="s">
        <v>101</v>
      </c>
      <c r="W67" t="s">
        <v>140</v>
      </c>
      <c r="X67" s="35" t="s">
        <v>4</v>
      </c>
      <c r="Y67" s="2" t="s">
        <v>140</v>
      </c>
      <c r="Z67" s="2" t="s">
        <v>217</v>
      </c>
      <c r="AB67" t="s">
        <v>1149</v>
      </c>
    </row>
    <row r="68" spans="1:41" x14ac:dyDescent="0.25">
      <c r="A68" t="s">
        <v>1108</v>
      </c>
      <c r="B68" s="14" t="s">
        <v>1109</v>
      </c>
      <c r="C68" s="18">
        <v>2018</v>
      </c>
      <c r="D68" t="s">
        <v>4</v>
      </c>
      <c r="F68" s="2" t="s">
        <v>1151</v>
      </c>
      <c r="G68" s="2" t="s">
        <v>969</v>
      </c>
      <c r="H68" s="2" t="s">
        <v>1150</v>
      </c>
      <c r="I68" s="2">
        <v>1</v>
      </c>
      <c r="J68" t="s">
        <v>1057</v>
      </c>
      <c r="K68" s="2">
        <v>2015</v>
      </c>
      <c r="L68" s="2">
        <v>31</v>
      </c>
      <c r="M68" t="s">
        <v>1048</v>
      </c>
      <c r="N68" s="2">
        <v>2016</v>
      </c>
      <c r="O68" s="2"/>
      <c r="U68" s="2" t="s">
        <v>126</v>
      </c>
      <c r="V68" s="2" t="s">
        <v>101</v>
      </c>
      <c r="W68" t="s">
        <v>140</v>
      </c>
      <c r="X68" s="35" t="s">
        <v>4</v>
      </c>
      <c r="Y68" s="35" t="s">
        <v>140</v>
      </c>
      <c r="Z68" s="35" t="s">
        <v>217</v>
      </c>
    </row>
    <row r="69" spans="1:41" x14ac:dyDescent="0.25">
      <c r="A69" t="s">
        <v>63</v>
      </c>
      <c r="B69" s="41" t="s">
        <v>1032</v>
      </c>
      <c r="C69" s="18">
        <v>1976</v>
      </c>
      <c r="D69" t="s">
        <v>4</v>
      </c>
      <c r="E69" t="s">
        <v>428</v>
      </c>
      <c r="F69" s="2" t="s">
        <v>974</v>
      </c>
      <c r="G69" s="2" t="s">
        <v>980</v>
      </c>
      <c r="H69" s="2" t="s">
        <v>1153</v>
      </c>
      <c r="I69" s="2">
        <v>21</v>
      </c>
      <c r="J69" s="2" t="s">
        <v>1154</v>
      </c>
      <c r="K69" s="2">
        <v>1974</v>
      </c>
      <c r="L69" s="2">
        <v>28</v>
      </c>
      <c r="M69" s="2" t="s">
        <v>1145</v>
      </c>
      <c r="N69" s="2">
        <v>1974</v>
      </c>
      <c r="O69" s="2"/>
      <c r="P69" s="2"/>
      <c r="Q69" s="2"/>
      <c r="R69" s="2"/>
      <c r="S69" s="2"/>
      <c r="T69" s="2"/>
      <c r="U69" s="2" t="s">
        <v>126</v>
      </c>
      <c r="V69" s="2" t="s">
        <v>101</v>
      </c>
      <c r="W69" t="s">
        <v>140</v>
      </c>
      <c r="X69" s="35" t="s">
        <v>4</v>
      </c>
      <c r="Y69" s="2" t="s">
        <v>140</v>
      </c>
      <c r="Z69" s="2" t="s">
        <v>217</v>
      </c>
      <c r="AB69" t="s">
        <v>1155</v>
      </c>
    </row>
    <row r="70" spans="1:41" x14ac:dyDescent="0.25">
      <c r="A70" t="s">
        <v>1000</v>
      </c>
      <c r="B70" s="14" t="s">
        <v>1033</v>
      </c>
      <c r="C70" s="18">
        <v>1980</v>
      </c>
      <c r="D70" t="s">
        <v>4</v>
      </c>
      <c r="F70" s="2" t="s">
        <v>979</v>
      </c>
      <c r="G70" t="s">
        <v>969</v>
      </c>
      <c r="H70" t="s">
        <v>1156</v>
      </c>
      <c r="I70" s="2">
        <v>1</v>
      </c>
      <c r="J70" s="2" t="s">
        <v>1096</v>
      </c>
      <c r="K70" s="2">
        <v>1976</v>
      </c>
      <c r="L70" s="2">
        <v>31</v>
      </c>
      <c r="M70" s="2" t="s">
        <v>1048</v>
      </c>
      <c r="N70" s="2">
        <v>1976</v>
      </c>
      <c r="O70" s="2"/>
      <c r="P70" s="2" t="s">
        <v>1159</v>
      </c>
      <c r="Q70" s="2"/>
      <c r="R70" s="2"/>
      <c r="S70" s="2"/>
      <c r="T70" s="2"/>
      <c r="U70" s="2" t="s">
        <v>126</v>
      </c>
      <c r="V70" s="2" t="s">
        <v>101</v>
      </c>
      <c r="W70" t="s">
        <v>140</v>
      </c>
      <c r="X70" s="35" t="s">
        <v>101</v>
      </c>
      <c r="Y70" s="2" t="s">
        <v>1157</v>
      </c>
      <c r="Z70" s="2" t="s">
        <v>220</v>
      </c>
      <c r="AA70" s="2" t="s">
        <v>1179</v>
      </c>
      <c r="AB70" t="s">
        <v>1182</v>
      </c>
    </row>
    <row r="71" spans="1:41" x14ac:dyDescent="0.25">
      <c r="A71" t="s">
        <v>1001</v>
      </c>
      <c r="B71" s="14" t="s">
        <v>1034</v>
      </c>
      <c r="C71" s="18">
        <v>1978</v>
      </c>
      <c r="D71" t="s">
        <v>4</v>
      </c>
      <c r="F71" s="2" t="s">
        <v>256</v>
      </c>
      <c r="G71" t="s">
        <v>969</v>
      </c>
      <c r="H71" s="2" t="s">
        <v>1114</v>
      </c>
      <c r="I71" s="2">
        <v>1</v>
      </c>
      <c r="J71" s="2" t="s">
        <v>1088</v>
      </c>
      <c r="K71" s="2">
        <v>1975</v>
      </c>
      <c r="L71" s="2">
        <v>31</v>
      </c>
      <c r="M71" s="2" t="s">
        <v>1057</v>
      </c>
      <c r="N71" s="2">
        <v>1976</v>
      </c>
      <c r="O71" s="2"/>
      <c r="P71" s="2"/>
      <c r="Q71" s="2"/>
      <c r="R71" s="2"/>
      <c r="S71" s="2"/>
      <c r="T71" s="2"/>
      <c r="U71" s="2" t="s">
        <v>126</v>
      </c>
      <c r="V71" s="2" t="s">
        <v>101</v>
      </c>
      <c r="W71" t="s">
        <v>140</v>
      </c>
      <c r="X71" s="13" t="s">
        <v>101</v>
      </c>
      <c r="Y71" s="35" t="s">
        <v>1162</v>
      </c>
      <c r="Z71" s="2" t="s">
        <v>220</v>
      </c>
      <c r="AA71" t="s">
        <v>1160</v>
      </c>
      <c r="AB71" s="39" t="s">
        <v>1183</v>
      </c>
    </row>
    <row r="72" spans="1:41" hidden="1" x14ac:dyDescent="0.25">
      <c r="A72" t="s">
        <v>69</v>
      </c>
      <c r="C72" s="2"/>
      <c r="D72" t="s">
        <v>101</v>
      </c>
      <c r="F72" s="2"/>
      <c r="G72" s="2"/>
      <c r="H72" s="2"/>
      <c r="I72" s="2"/>
      <c r="J72" s="2"/>
      <c r="K72" s="2"/>
      <c r="L72" s="2"/>
      <c r="M72" s="2"/>
      <c r="N72" s="2"/>
      <c r="O72" s="2"/>
      <c r="P72" s="2"/>
      <c r="Q72" s="2"/>
      <c r="R72" s="2"/>
      <c r="S72" s="2"/>
      <c r="T72" s="2"/>
      <c r="U72" s="2"/>
      <c r="V72" s="2"/>
      <c r="W72" s="2"/>
      <c r="X72" s="2"/>
      <c r="Y72" s="2"/>
      <c r="Z72" s="2"/>
      <c r="AB72" s="38"/>
      <c r="AC72" t="s">
        <v>359</v>
      </c>
      <c r="AE72" s="2"/>
      <c r="AG72" s="2"/>
      <c r="AH72" s="2"/>
      <c r="AI72" s="2"/>
      <c r="AJ72" s="2"/>
      <c r="AK72" s="2"/>
      <c r="AL72" s="2"/>
      <c r="AM72" s="2"/>
      <c r="AN72" s="2"/>
    </row>
    <row r="73" spans="1:41" hidden="1" x14ac:dyDescent="0.25">
      <c r="A73" s="7" t="s">
        <v>70</v>
      </c>
      <c r="C73" s="2"/>
      <c r="D73" t="s">
        <v>101</v>
      </c>
      <c r="F73" s="2" t="s">
        <v>351</v>
      </c>
      <c r="G73" s="2"/>
      <c r="H73" s="2"/>
      <c r="I73" s="2"/>
      <c r="J73" s="2"/>
      <c r="K73" s="2"/>
      <c r="L73" s="2"/>
      <c r="M73" s="2"/>
      <c r="N73" s="2"/>
      <c r="O73" s="2"/>
      <c r="P73" s="2"/>
      <c r="Q73" s="2"/>
      <c r="R73" s="2"/>
      <c r="S73" s="2"/>
      <c r="T73" s="2"/>
      <c r="U73" s="2"/>
      <c r="V73" s="2"/>
      <c r="W73" s="2"/>
      <c r="X73" s="2"/>
      <c r="Y73" s="2"/>
      <c r="AB73" s="2"/>
      <c r="AC73" t="s">
        <v>359</v>
      </c>
      <c r="AG73" s="2"/>
      <c r="AH73" s="2"/>
      <c r="AI73" s="2"/>
      <c r="AJ73" s="2"/>
      <c r="AK73" s="2"/>
      <c r="AL73" s="2"/>
      <c r="AM73" s="2"/>
      <c r="AN73" s="2"/>
    </row>
    <row r="74" spans="1:41" x14ac:dyDescent="0.25">
      <c r="A74" t="s">
        <v>1002</v>
      </c>
      <c r="B74" s="14" t="s">
        <v>1034</v>
      </c>
      <c r="C74" s="18">
        <v>1980</v>
      </c>
      <c r="D74" t="s">
        <v>4</v>
      </c>
      <c r="E74" t="s">
        <v>328</v>
      </c>
      <c r="F74" s="2" t="s">
        <v>256</v>
      </c>
      <c r="G74" t="s">
        <v>969</v>
      </c>
      <c r="H74" s="2" t="s">
        <v>1114</v>
      </c>
      <c r="I74" s="2">
        <v>1</v>
      </c>
      <c r="J74" s="2" t="s">
        <v>1088</v>
      </c>
      <c r="K74" s="2">
        <v>1975</v>
      </c>
      <c r="L74" s="2">
        <v>31</v>
      </c>
      <c r="M74" s="2" t="s">
        <v>1057</v>
      </c>
      <c r="N74" s="2">
        <v>1976</v>
      </c>
      <c r="O74" s="2"/>
      <c r="P74" s="2"/>
      <c r="Q74" s="2"/>
      <c r="R74" s="2"/>
      <c r="S74" s="2"/>
      <c r="T74" s="2"/>
      <c r="U74" s="2" t="s">
        <v>126</v>
      </c>
      <c r="V74" s="2" t="s">
        <v>101</v>
      </c>
      <c r="W74" t="s">
        <v>140</v>
      </c>
      <c r="X74" s="13" t="s">
        <v>101</v>
      </c>
      <c r="Y74" s="35" t="s">
        <v>1162</v>
      </c>
      <c r="Z74" s="2" t="s">
        <v>220</v>
      </c>
      <c r="AA74" t="s">
        <v>1160</v>
      </c>
      <c r="AB74" s="39" t="s">
        <v>1183</v>
      </c>
    </row>
    <row r="75" spans="1:41" hidden="1" x14ac:dyDescent="0.25">
      <c r="A75" t="s">
        <v>72</v>
      </c>
      <c r="C75" s="2"/>
      <c r="D75" t="s">
        <v>101</v>
      </c>
      <c r="F75" s="2"/>
      <c r="G75" s="2"/>
      <c r="H75" s="2"/>
      <c r="I75" s="2"/>
      <c r="J75" s="2"/>
      <c r="K75" s="2"/>
      <c r="L75" s="2"/>
      <c r="M75" s="2"/>
      <c r="N75" s="2"/>
      <c r="O75" s="2"/>
      <c r="P75" s="2"/>
      <c r="Q75" s="2"/>
      <c r="R75" s="2"/>
      <c r="S75" s="2"/>
      <c r="T75" s="2"/>
      <c r="U75" s="2"/>
      <c r="V75" s="2"/>
      <c r="W75" s="2"/>
      <c r="X75" s="2"/>
      <c r="Y75" s="2"/>
      <c r="Z75" s="2"/>
      <c r="AB75" s="2"/>
      <c r="AC75" t="s">
        <v>359</v>
      </c>
      <c r="AE75" s="2"/>
      <c r="AG75" s="2"/>
      <c r="AH75" s="2"/>
      <c r="AI75" s="2"/>
      <c r="AJ75" s="2"/>
      <c r="AK75" s="2"/>
      <c r="AL75" s="2"/>
      <c r="AM75" s="2"/>
      <c r="AN75" s="2"/>
    </row>
    <row r="76" spans="1:41" hidden="1" x14ac:dyDescent="0.25">
      <c r="A76" s="7" t="s">
        <v>73</v>
      </c>
      <c r="C76" s="2"/>
      <c r="D76" t="s">
        <v>101</v>
      </c>
      <c r="F76" s="2"/>
      <c r="G76" s="2"/>
      <c r="H76" s="2"/>
      <c r="I76" s="2"/>
      <c r="J76" s="2"/>
      <c r="K76" s="2"/>
      <c r="L76" s="2"/>
      <c r="M76" s="2"/>
      <c r="N76" s="2"/>
      <c r="O76" s="2"/>
      <c r="P76" s="2"/>
      <c r="Q76" s="2"/>
      <c r="R76" s="2"/>
      <c r="S76" s="2"/>
      <c r="T76" s="2"/>
      <c r="U76" s="2"/>
      <c r="V76" s="2"/>
      <c r="W76" s="2"/>
      <c r="X76" s="2"/>
      <c r="Y76" s="2"/>
      <c r="Z76" s="2"/>
      <c r="AB76" s="2"/>
      <c r="AC76" t="s">
        <v>359</v>
      </c>
      <c r="AE76" s="2"/>
      <c r="AG76" s="2"/>
      <c r="AH76" s="2"/>
      <c r="AI76" s="2"/>
      <c r="AJ76" s="2"/>
      <c r="AK76" s="2"/>
      <c r="AL76" s="2"/>
      <c r="AM76" s="2"/>
      <c r="AN76" s="2"/>
      <c r="AO76" t="s">
        <v>333</v>
      </c>
    </row>
    <row r="77" spans="1:41" x14ac:dyDescent="0.25">
      <c r="A77" t="s">
        <v>1003</v>
      </c>
      <c r="B77" s="14" t="s">
        <v>1034</v>
      </c>
      <c r="C77" s="18">
        <v>1980</v>
      </c>
      <c r="D77" t="s">
        <v>4</v>
      </c>
      <c r="F77" s="2" t="s">
        <v>256</v>
      </c>
      <c r="G77" t="s">
        <v>969</v>
      </c>
      <c r="H77" s="2" t="s">
        <v>1114</v>
      </c>
      <c r="I77" s="2">
        <v>1</v>
      </c>
      <c r="J77" s="2" t="s">
        <v>1088</v>
      </c>
      <c r="K77" s="2">
        <v>1975</v>
      </c>
      <c r="L77" s="2">
        <v>31</v>
      </c>
      <c r="M77" s="2" t="s">
        <v>1057</v>
      </c>
      <c r="N77" s="2">
        <v>1976</v>
      </c>
      <c r="O77" s="2"/>
      <c r="P77" s="2"/>
      <c r="Q77" s="2"/>
      <c r="R77" s="2"/>
      <c r="S77" s="2"/>
      <c r="T77" s="2"/>
      <c r="U77" s="2" t="s">
        <v>126</v>
      </c>
      <c r="V77" s="2" t="s">
        <v>101</v>
      </c>
      <c r="W77" t="s">
        <v>140</v>
      </c>
      <c r="X77" s="13" t="s">
        <v>101</v>
      </c>
      <c r="Y77" s="35" t="s">
        <v>1162</v>
      </c>
      <c r="Z77" s="2" t="s">
        <v>220</v>
      </c>
      <c r="AA77" t="s">
        <v>1160</v>
      </c>
      <c r="AB77" s="39" t="s">
        <v>1183</v>
      </c>
    </row>
    <row r="78" spans="1:41" x14ac:dyDescent="0.25">
      <c r="A78" t="s">
        <v>67</v>
      </c>
      <c r="B78" s="42" t="s">
        <v>1035</v>
      </c>
      <c r="C78" s="18">
        <v>1982</v>
      </c>
      <c r="D78" t="s">
        <v>4</v>
      </c>
      <c r="F78" s="2" t="s">
        <v>987</v>
      </c>
      <c r="G78" t="s">
        <v>969</v>
      </c>
      <c r="H78" s="2" t="s">
        <v>1144</v>
      </c>
      <c r="I78" s="2">
        <v>1</v>
      </c>
      <c r="J78" s="2" t="s">
        <v>1099</v>
      </c>
      <c r="K78" s="2">
        <v>1977</v>
      </c>
      <c r="L78" s="2">
        <v>10</v>
      </c>
      <c r="M78" s="2" t="s">
        <v>1145</v>
      </c>
      <c r="N78" s="2">
        <v>1977</v>
      </c>
      <c r="O78" s="2"/>
      <c r="P78" s="2"/>
      <c r="Q78" s="2"/>
      <c r="R78" s="2"/>
      <c r="S78" s="2"/>
      <c r="T78" s="2"/>
      <c r="U78" s="2" t="s">
        <v>126</v>
      </c>
      <c r="V78" s="2" t="s">
        <v>101</v>
      </c>
      <c r="W78" t="s">
        <v>140</v>
      </c>
      <c r="X78" s="35" t="s">
        <v>101</v>
      </c>
      <c r="Y78" s="2" t="s">
        <v>1282</v>
      </c>
      <c r="Z78" s="2" t="s">
        <v>217</v>
      </c>
      <c r="AB78" s="39" t="s">
        <v>1186</v>
      </c>
    </row>
    <row r="79" spans="1:41" hidden="1" x14ac:dyDescent="0.25">
      <c r="A79" t="s">
        <v>76</v>
      </c>
      <c r="C79" s="2"/>
      <c r="D79" t="s">
        <v>101</v>
      </c>
      <c r="F79" s="2"/>
      <c r="G79" s="2"/>
      <c r="H79" s="2"/>
      <c r="I79" s="2"/>
      <c r="J79" s="2"/>
      <c r="K79" s="2"/>
      <c r="L79" s="2"/>
      <c r="M79" s="2"/>
      <c r="N79" s="2"/>
      <c r="O79" s="2"/>
      <c r="P79" s="2"/>
      <c r="Q79" s="2"/>
      <c r="R79" s="2"/>
      <c r="S79" s="2"/>
      <c r="T79" s="2"/>
      <c r="U79" s="2"/>
      <c r="V79" s="2"/>
      <c r="W79" s="2"/>
      <c r="X79" s="2"/>
      <c r="Y79" s="2"/>
      <c r="AB79" s="2" t="s">
        <v>1146</v>
      </c>
      <c r="AC79" t="s">
        <v>359</v>
      </c>
      <c r="AG79" s="2"/>
      <c r="AH79" s="2"/>
      <c r="AI79" s="2"/>
      <c r="AJ79" s="2"/>
      <c r="AK79" s="2"/>
      <c r="AL79" s="2"/>
      <c r="AM79" s="2"/>
      <c r="AN79" s="2"/>
    </row>
    <row r="80" spans="1:41" x14ac:dyDescent="0.25">
      <c r="A80" t="s">
        <v>1006</v>
      </c>
      <c r="B80" s="14" t="s">
        <v>1037</v>
      </c>
      <c r="C80" s="18">
        <v>2014</v>
      </c>
      <c r="D80" t="s">
        <v>4</v>
      </c>
      <c r="F80" s="2" t="s">
        <v>988</v>
      </c>
      <c r="G80" t="s">
        <v>969</v>
      </c>
      <c r="H80" t="s">
        <v>1132</v>
      </c>
      <c r="I80">
        <v>1</v>
      </c>
      <c r="J80" t="s">
        <v>1057</v>
      </c>
      <c r="K80" s="2">
        <v>2006</v>
      </c>
      <c r="L80" s="2">
        <v>31</v>
      </c>
      <c r="M80" s="2" t="s">
        <v>1048</v>
      </c>
      <c r="N80" s="2">
        <v>2006</v>
      </c>
      <c r="O80" s="2"/>
      <c r="P80" s="2"/>
      <c r="Q80" s="2"/>
      <c r="R80" s="2"/>
      <c r="S80" s="2"/>
      <c r="T80" s="2"/>
      <c r="U80" s="2" t="s">
        <v>126</v>
      </c>
      <c r="V80" s="2" t="s">
        <v>101</v>
      </c>
      <c r="W80" t="s">
        <v>140</v>
      </c>
      <c r="X80" s="35" t="s">
        <v>4</v>
      </c>
      <c r="Y80" s="2" t="s">
        <v>140</v>
      </c>
      <c r="Z80" t="s">
        <v>217</v>
      </c>
      <c r="AB80" s="39" t="s">
        <v>1185</v>
      </c>
    </row>
    <row r="81" spans="1:40" hidden="1" x14ac:dyDescent="0.25">
      <c r="A81" t="s">
        <v>78</v>
      </c>
      <c r="C81" s="2"/>
      <c r="D81" t="s">
        <v>101</v>
      </c>
      <c r="E81" t="s">
        <v>286</v>
      </c>
      <c r="F81" s="2"/>
      <c r="G81" s="2"/>
      <c r="H81" s="2"/>
      <c r="I81" s="2"/>
      <c r="J81" s="2"/>
      <c r="K81" s="2"/>
      <c r="L81" s="2"/>
      <c r="M81" s="2"/>
      <c r="N81" s="2"/>
      <c r="O81" s="2"/>
      <c r="P81" s="2"/>
      <c r="Q81" s="2"/>
      <c r="R81" s="2"/>
      <c r="S81" s="2"/>
      <c r="T81" s="2"/>
      <c r="U81" s="2"/>
      <c r="V81" s="2"/>
      <c r="W81" s="2"/>
      <c r="X81" s="2"/>
      <c r="Y81" s="2"/>
      <c r="AB81" s="38"/>
      <c r="AC81" t="s">
        <v>359</v>
      </c>
      <c r="AG81" s="2"/>
      <c r="AH81" s="2"/>
      <c r="AI81" s="2"/>
      <c r="AJ81" s="2"/>
      <c r="AK81" s="2"/>
      <c r="AL81" s="2"/>
      <c r="AM81" s="2"/>
      <c r="AN81" s="2"/>
    </row>
    <row r="82" spans="1:40" hidden="1" x14ac:dyDescent="0.25">
      <c r="A82" t="s">
        <v>79</v>
      </c>
      <c r="C82" s="2"/>
      <c r="D82" t="s">
        <v>101</v>
      </c>
      <c r="E82" t="s">
        <v>286</v>
      </c>
      <c r="F82" s="2"/>
      <c r="G82" s="2"/>
      <c r="H82" s="2"/>
      <c r="I82" s="2"/>
      <c r="J82" s="2"/>
      <c r="K82" s="2"/>
      <c r="L82" s="2"/>
      <c r="M82" s="2"/>
      <c r="N82" s="2"/>
      <c r="O82" s="2"/>
      <c r="P82" s="2"/>
      <c r="Q82" s="2"/>
      <c r="R82" s="2"/>
      <c r="S82" s="2"/>
      <c r="T82" s="2"/>
      <c r="U82" s="2"/>
      <c r="V82" s="2"/>
      <c r="W82" s="2"/>
      <c r="X82" s="2"/>
      <c r="Y82" s="2"/>
      <c r="AB82" s="2"/>
      <c r="AC82" t="s">
        <v>359</v>
      </c>
      <c r="AG82" s="2"/>
      <c r="AH82" s="2"/>
      <c r="AI82" s="2"/>
      <c r="AJ82" s="2"/>
      <c r="AK82" s="2"/>
      <c r="AL82" s="2"/>
      <c r="AM82" s="2"/>
      <c r="AN82" s="2"/>
    </row>
    <row r="83" spans="1:40" hidden="1" x14ac:dyDescent="0.25">
      <c r="A83" t="s">
        <v>80</v>
      </c>
      <c r="C83" s="2"/>
      <c r="D83" t="s">
        <v>101</v>
      </c>
      <c r="E83" t="s">
        <v>317</v>
      </c>
      <c r="F83" s="2"/>
      <c r="G83" s="2"/>
      <c r="H83" s="2"/>
      <c r="I83" s="2"/>
      <c r="J83" s="2"/>
      <c r="K83" s="2"/>
      <c r="L83" s="2"/>
      <c r="M83" s="2"/>
      <c r="N83" s="2"/>
      <c r="O83" s="2"/>
      <c r="P83" s="2"/>
      <c r="Q83" s="2"/>
      <c r="R83" s="2"/>
      <c r="S83" s="2"/>
      <c r="T83" s="2"/>
      <c r="U83" s="2"/>
      <c r="V83" s="2"/>
      <c r="W83" s="2"/>
      <c r="X83" s="2"/>
      <c r="Y83" s="2"/>
      <c r="AB83" s="2"/>
      <c r="AC83" t="s">
        <v>359</v>
      </c>
      <c r="AG83" s="2"/>
      <c r="AH83" s="2"/>
      <c r="AI83" s="2"/>
      <c r="AJ83" s="2"/>
      <c r="AK83" s="2"/>
      <c r="AL83" s="2"/>
      <c r="AM83" s="2"/>
      <c r="AN83" s="2"/>
    </row>
    <row r="84" spans="1:40" x14ac:dyDescent="0.25">
      <c r="A84" t="s">
        <v>71</v>
      </c>
      <c r="B84" s="14" t="s">
        <v>1040</v>
      </c>
      <c r="C84" s="18">
        <v>1978</v>
      </c>
      <c r="D84" t="s">
        <v>4</v>
      </c>
      <c r="F84" s="2" t="s">
        <v>975</v>
      </c>
      <c r="G84" t="s">
        <v>969</v>
      </c>
      <c r="H84" t="s">
        <v>1113</v>
      </c>
      <c r="I84">
        <v>1</v>
      </c>
      <c r="J84" t="s">
        <v>1057</v>
      </c>
      <c r="K84" s="2">
        <v>1973</v>
      </c>
      <c r="L84" s="2">
        <v>31</v>
      </c>
      <c r="M84" s="2" t="s">
        <v>1048</v>
      </c>
      <c r="N84" s="2">
        <v>1973</v>
      </c>
      <c r="O84" s="2"/>
      <c r="P84" s="2"/>
      <c r="Q84" s="2"/>
      <c r="R84" s="2"/>
      <c r="S84" s="2"/>
      <c r="T84" s="2"/>
      <c r="U84" s="2" t="s">
        <v>126</v>
      </c>
      <c r="V84" s="2" t="s">
        <v>101</v>
      </c>
      <c r="W84" t="s">
        <v>140</v>
      </c>
      <c r="X84" s="35" t="s">
        <v>4</v>
      </c>
      <c r="Y84" s="2" t="s">
        <v>140</v>
      </c>
      <c r="Z84" t="s">
        <v>220</v>
      </c>
      <c r="AA84" s="2" t="s">
        <v>1177</v>
      </c>
      <c r="AB84" s="39" t="s">
        <v>1176</v>
      </c>
    </row>
    <row r="85" spans="1:40" hidden="1" x14ac:dyDescent="0.25">
      <c r="A85" t="s">
        <v>82</v>
      </c>
      <c r="C85" s="2"/>
      <c r="D85" t="s">
        <v>101</v>
      </c>
      <c r="E85" t="s">
        <v>334</v>
      </c>
      <c r="F85" s="2"/>
      <c r="G85" s="2"/>
      <c r="H85" s="2"/>
      <c r="I85" s="2"/>
      <c r="J85" s="2"/>
      <c r="K85" s="2"/>
      <c r="L85" s="2"/>
      <c r="M85" s="2"/>
      <c r="N85" s="2"/>
      <c r="O85" s="2"/>
      <c r="P85" s="2"/>
      <c r="Q85" s="2"/>
      <c r="R85" s="2"/>
      <c r="S85" s="2"/>
      <c r="T85" s="2"/>
      <c r="U85" s="2"/>
      <c r="V85" s="2"/>
      <c r="W85" s="2"/>
      <c r="X85" s="2"/>
      <c r="Y85" s="2"/>
      <c r="AB85" s="38"/>
      <c r="AC85" t="s">
        <v>359</v>
      </c>
      <c r="AG85" s="2"/>
      <c r="AH85" s="2"/>
      <c r="AI85" s="2"/>
      <c r="AJ85" s="2"/>
      <c r="AK85" s="2"/>
      <c r="AL85" s="2"/>
      <c r="AM85" s="2"/>
      <c r="AN85" s="2"/>
    </row>
    <row r="86" spans="1:40" x14ac:dyDescent="0.25">
      <c r="A86" t="s">
        <v>1009</v>
      </c>
      <c r="B86" s="14" t="s">
        <v>1041</v>
      </c>
      <c r="C86" s="18">
        <v>2012</v>
      </c>
      <c r="D86" t="s">
        <v>4</v>
      </c>
      <c r="F86" s="2" t="s">
        <v>989</v>
      </c>
      <c r="G86" t="s">
        <v>969</v>
      </c>
      <c r="H86" s="2" t="s">
        <v>1141</v>
      </c>
      <c r="I86" s="2">
        <v>1</v>
      </c>
      <c r="J86" s="2" t="s">
        <v>1142</v>
      </c>
      <c r="K86" s="2">
        <v>2011</v>
      </c>
      <c r="L86" s="2">
        <v>31</v>
      </c>
      <c r="M86" s="2" t="s">
        <v>1048</v>
      </c>
      <c r="N86" s="2">
        <v>2011</v>
      </c>
      <c r="O86" s="2"/>
      <c r="P86" s="2"/>
      <c r="Q86" s="2"/>
      <c r="R86" s="2"/>
      <c r="S86" s="2"/>
      <c r="T86" s="2"/>
      <c r="U86" s="2" t="s">
        <v>126</v>
      </c>
      <c r="V86" s="2" t="s">
        <v>101</v>
      </c>
      <c r="W86" t="s">
        <v>140</v>
      </c>
      <c r="X86" s="35" t="s">
        <v>4</v>
      </c>
      <c r="Y86" s="2" t="s">
        <v>140</v>
      </c>
      <c r="Z86" s="2" t="s">
        <v>217</v>
      </c>
      <c r="AB86" t="s">
        <v>1143</v>
      </c>
    </row>
    <row r="87" spans="1:40" x14ac:dyDescent="0.25">
      <c r="A87" t="s">
        <v>75</v>
      </c>
      <c r="B87" s="14" t="s">
        <v>1042</v>
      </c>
      <c r="C87" s="18">
        <v>2005</v>
      </c>
      <c r="D87" t="s">
        <v>4</v>
      </c>
      <c r="E87" t="s">
        <v>350</v>
      </c>
      <c r="F87" s="2" t="s">
        <v>349</v>
      </c>
      <c r="G87" s="2" t="s">
        <v>349</v>
      </c>
      <c r="H87" s="2" t="s">
        <v>1152</v>
      </c>
      <c r="I87" s="2">
        <v>1</v>
      </c>
      <c r="J87" s="2" t="s">
        <v>1138</v>
      </c>
      <c r="K87" s="2">
        <v>1996</v>
      </c>
      <c r="L87" s="2">
        <v>31</v>
      </c>
      <c r="M87" s="2" t="s">
        <v>1048</v>
      </c>
      <c r="N87" s="2">
        <v>1996</v>
      </c>
      <c r="O87" s="2"/>
      <c r="P87" s="2"/>
      <c r="Q87" s="2"/>
      <c r="R87" s="2"/>
      <c r="S87" s="2"/>
      <c r="T87" s="2"/>
      <c r="U87" s="2" t="s">
        <v>126</v>
      </c>
      <c r="V87" s="2" t="s">
        <v>101</v>
      </c>
      <c r="W87" t="s">
        <v>140</v>
      </c>
      <c r="X87" s="35" t="s">
        <v>101</v>
      </c>
      <c r="Y87" s="2" t="s">
        <v>1140</v>
      </c>
      <c r="Z87" s="2" t="s">
        <v>220</v>
      </c>
      <c r="AA87" s="2" t="s">
        <v>1179</v>
      </c>
      <c r="AB87" s="39" t="s">
        <v>1178</v>
      </c>
    </row>
    <row r="88" spans="1:40" x14ac:dyDescent="0.25">
      <c r="A88" t="s">
        <v>77</v>
      </c>
      <c r="B88" s="14" t="s">
        <v>1042</v>
      </c>
      <c r="C88" s="18">
        <v>2001</v>
      </c>
      <c r="D88" t="s">
        <v>4</v>
      </c>
      <c r="E88" t="s">
        <v>331</v>
      </c>
      <c r="F88" s="2" t="s">
        <v>349</v>
      </c>
      <c r="G88" s="2" t="s">
        <v>349</v>
      </c>
      <c r="H88" s="2" t="s">
        <v>1152</v>
      </c>
      <c r="I88" s="2">
        <v>1</v>
      </c>
      <c r="J88" s="2" t="s">
        <v>1138</v>
      </c>
      <c r="K88" s="2">
        <v>1996</v>
      </c>
      <c r="L88" s="2">
        <v>31</v>
      </c>
      <c r="M88" s="2" t="s">
        <v>1048</v>
      </c>
      <c r="N88" s="2">
        <v>1996</v>
      </c>
      <c r="O88" s="2"/>
      <c r="P88" s="2"/>
      <c r="Q88" s="2"/>
      <c r="R88" s="2"/>
      <c r="S88" s="2"/>
      <c r="T88" s="2"/>
      <c r="U88" s="2" t="s">
        <v>126</v>
      </c>
      <c r="V88" s="2" t="s">
        <v>4</v>
      </c>
      <c r="W88" s="2" t="s">
        <v>1068</v>
      </c>
      <c r="X88" s="35" t="s">
        <v>101</v>
      </c>
      <c r="Y88" s="2" t="s">
        <v>1140</v>
      </c>
      <c r="Z88" s="2" t="s">
        <v>220</v>
      </c>
      <c r="AA88" s="2" t="s">
        <v>1179</v>
      </c>
      <c r="AB88" s="39" t="s">
        <v>1178</v>
      </c>
    </row>
    <row r="89" spans="1:40" hidden="1" x14ac:dyDescent="0.25">
      <c r="A89" t="s">
        <v>86</v>
      </c>
      <c r="C89" s="2"/>
      <c r="D89" t="s">
        <v>101</v>
      </c>
      <c r="E89" t="s">
        <v>325</v>
      </c>
      <c r="F89" s="2"/>
      <c r="G89" s="2"/>
      <c r="H89" s="2"/>
      <c r="I89" s="2"/>
      <c r="J89" s="2"/>
      <c r="K89" s="2"/>
      <c r="L89" s="2"/>
      <c r="M89" s="2"/>
      <c r="N89" s="2"/>
      <c r="O89" s="2"/>
      <c r="P89" s="2"/>
      <c r="Q89" s="2"/>
      <c r="R89" s="2"/>
      <c r="S89" s="2"/>
      <c r="T89" s="2"/>
      <c r="U89" s="2"/>
      <c r="V89" s="2"/>
      <c r="W89" s="2"/>
      <c r="X89" s="2"/>
      <c r="Y89" s="2"/>
      <c r="AB89" s="2"/>
      <c r="AC89" t="s">
        <v>359</v>
      </c>
      <c r="AG89" s="2"/>
      <c r="AH89" s="2"/>
      <c r="AI89" s="2"/>
      <c r="AJ89" s="2"/>
      <c r="AK89" s="2"/>
      <c r="AL89" s="2"/>
      <c r="AM89" s="2"/>
      <c r="AN89" s="2"/>
    </row>
    <row r="90" spans="1:40" hidden="1" x14ac:dyDescent="0.25">
      <c r="A90" t="s">
        <v>89</v>
      </c>
      <c r="C90" s="2"/>
      <c r="D90" t="s">
        <v>101</v>
      </c>
      <c r="E90" t="s">
        <v>326</v>
      </c>
      <c r="F90" s="2"/>
      <c r="G90" s="2"/>
      <c r="H90" s="2"/>
      <c r="I90" s="2"/>
      <c r="J90" s="2"/>
      <c r="K90" s="2"/>
      <c r="L90" s="2"/>
      <c r="M90" s="2"/>
      <c r="N90" s="2"/>
      <c r="O90" s="2"/>
      <c r="P90" s="2"/>
      <c r="Q90" s="2"/>
      <c r="R90" s="2"/>
      <c r="S90" s="2"/>
      <c r="T90" s="2"/>
      <c r="U90" s="2"/>
      <c r="V90" s="2"/>
      <c r="W90" s="2"/>
      <c r="X90" s="2"/>
      <c r="Y90" s="2"/>
      <c r="AB90" s="2"/>
      <c r="AC90" t="s">
        <v>359</v>
      </c>
      <c r="AG90" s="2"/>
      <c r="AH90" s="2"/>
      <c r="AI90" s="2"/>
      <c r="AJ90" s="2"/>
      <c r="AK90" s="2"/>
      <c r="AL90" s="2"/>
      <c r="AM90" s="2"/>
      <c r="AN90" s="2"/>
    </row>
    <row r="91" spans="1:40" hidden="1" x14ac:dyDescent="0.25">
      <c r="A91" t="s">
        <v>88</v>
      </c>
      <c r="C91" s="2"/>
      <c r="D91" t="s">
        <v>101</v>
      </c>
      <c r="E91" t="s">
        <v>326</v>
      </c>
      <c r="F91" s="2"/>
      <c r="G91" s="2"/>
      <c r="H91" s="2"/>
      <c r="I91" s="2"/>
      <c r="J91" s="2"/>
      <c r="K91" s="2"/>
      <c r="L91" s="2"/>
      <c r="M91" s="2"/>
      <c r="N91" s="2"/>
      <c r="O91" s="2"/>
      <c r="P91" s="2"/>
      <c r="Q91" s="2"/>
      <c r="R91" s="2"/>
      <c r="S91" s="2"/>
      <c r="T91" s="2"/>
      <c r="U91" s="2"/>
      <c r="V91" s="2"/>
      <c r="W91" s="2"/>
      <c r="X91" s="2"/>
      <c r="Y91" s="2"/>
      <c r="AB91" s="2"/>
      <c r="AC91" t="s">
        <v>359</v>
      </c>
      <c r="AG91" s="2"/>
      <c r="AH91" s="2"/>
      <c r="AI91" s="2"/>
      <c r="AJ91" s="2"/>
      <c r="AK91" s="2"/>
      <c r="AL91" s="2"/>
      <c r="AM91" s="2"/>
      <c r="AN91" s="2"/>
    </row>
    <row r="92" spans="1:40" hidden="1" x14ac:dyDescent="0.25">
      <c r="A92" t="s">
        <v>87</v>
      </c>
      <c r="C92" s="2"/>
      <c r="D92" t="s">
        <v>101</v>
      </c>
      <c r="E92" t="s">
        <v>326</v>
      </c>
      <c r="F92" s="2"/>
      <c r="G92" s="2"/>
      <c r="H92" s="2"/>
      <c r="I92" s="2"/>
      <c r="J92" s="2"/>
      <c r="K92" s="2"/>
      <c r="L92" s="2"/>
      <c r="M92" s="2"/>
      <c r="N92" s="2"/>
      <c r="O92" s="2"/>
      <c r="P92" s="2"/>
      <c r="Q92" s="2"/>
      <c r="R92" s="2"/>
      <c r="S92" s="2"/>
      <c r="T92" s="2"/>
      <c r="U92" s="2"/>
      <c r="V92" s="2"/>
      <c r="W92" s="2"/>
      <c r="X92" s="2"/>
      <c r="Y92" s="2"/>
      <c r="AB92" s="2"/>
      <c r="AC92" t="s">
        <v>359</v>
      </c>
      <c r="AG92" s="2"/>
      <c r="AH92" s="2"/>
      <c r="AI92" s="2"/>
      <c r="AJ92" s="2"/>
      <c r="AK92" s="2"/>
      <c r="AL92" s="2"/>
      <c r="AM92" s="2"/>
      <c r="AN92" s="2"/>
    </row>
    <row r="93" spans="1:40" hidden="1" x14ac:dyDescent="0.25">
      <c r="A93" t="s">
        <v>94</v>
      </c>
      <c r="C93" s="2"/>
      <c r="D93" t="s">
        <v>101</v>
      </c>
      <c r="E93" t="s">
        <v>326</v>
      </c>
      <c r="F93" s="2"/>
      <c r="G93" s="2"/>
      <c r="H93" s="2"/>
      <c r="I93" s="2"/>
      <c r="J93" s="2"/>
      <c r="K93" s="2"/>
      <c r="L93" s="2"/>
      <c r="M93" s="2"/>
      <c r="N93" s="2"/>
      <c r="O93" s="2"/>
      <c r="P93" s="2"/>
      <c r="Q93" s="2"/>
      <c r="R93" s="2"/>
      <c r="S93" s="2"/>
      <c r="T93" s="2"/>
      <c r="U93" s="2"/>
      <c r="V93" s="2"/>
      <c r="W93" s="2"/>
      <c r="X93" s="2"/>
      <c r="Y93" s="2"/>
      <c r="AB93" s="2"/>
      <c r="AG93" s="2"/>
      <c r="AH93" s="2"/>
      <c r="AI93" s="2"/>
      <c r="AJ93" s="2"/>
      <c r="AK93" s="2"/>
      <c r="AL93" s="2"/>
      <c r="AM93" s="2"/>
      <c r="AN93" s="2"/>
    </row>
    <row r="94" spans="1:40" hidden="1" x14ac:dyDescent="0.25">
      <c r="A94" t="s">
        <v>91</v>
      </c>
      <c r="C94" s="2"/>
      <c r="D94" t="s">
        <v>101</v>
      </c>
      <c r="E94" t="s">
        <v>326</v>
      </c>
      <c r="F94" s="2"/>
      <c r="G94" s="2"/>
      <c r="H94" s="2"/>
      <c r="I94" s="2"/>
      <c r="J94" s="2"/>
      <c r="K94" s="2"/>
      <c r="L94" s="2"/>
      <c r="M94" s="2"/>
      <c r="N94" s="2"/>
      <c r="O94" s="2"/>
      <c r="P94" s="2"/>
      <c r="Q94" s="2"/>
      <c r="R94" s="2"/>
      <c r="S94" s="2"/>
      <c r="T94" s="2"/>
      <c r="U94" s="2"/>
      <c r="V94" s="2"/>
      <c r="W94" s="2"/>
      <c r="X94" s="2"/>
      <c r="Y94" s="2"/>
      <c r="AB94" s="2"/>
      <c r="AG94" s="2"/>
      <c r="AH94" s="2"/>
      <c r="AI94" s="2"/>
      <c r="AJ94" s="2"/>
      <c r="AK94" s="2"/>
      <c r="AL94" s="2"/>
      <c r="AM94" s="2"/>
      <c r="AN94" s="2"/>
    </row>
    <row r="95" spans="1:40" hidden="1" x14ac:dyDescent="0.25">
      <c r="A95" t="s">
        <v>1010</v>
      </c>
      <c r="B95" s="33" t="s">
        <v>1043</v>
      </c>
      <c r="C95" s="18">
        <v>1983</v>
      </c>
      <c r="D95" t="s">
        <v>101</v>
      </c>
      <c r="E95" t="s">
        <v>332</v>
      </c>
      <c r="F95" s="2" t="s">
        <v>990</v>
      </c>
      <c r="G95" t="s">
        <v>969</v>
      </c>
      <c r="H95" t="s">
        <v>1139</v>
      </c>
      <c r="I95" s="2">
        <v>1</v>
      </c>
      <c r="J95" t="s">
        <v>1138</v>
      </c>
      <c r="K95" s="2">
        <v>1978</v>
      </c>
      <c r="L95" s="2">
        <v>1</v>
      </c>
      <c r="M95" s="2" t="s">
        <v>1138</v>
      </c>
      <c r="N95" s="2">
        <v>1979</v>
      </c>
      <c r="O95" s="2"/>
      <c r="P95" s="2"/>
      <c r="Q95" s="2"/>
      <c r="R95" s="2"/>
      <c r="S95" s="2"/>
      <c r="T95" s="2"/>
      <c r="U95" s="2" t="s">
        <v>126</v>
      </c>
      <c r="V95" s="2" t="s">
        <v>101</v>
      </c>
      <c r="W95" t="s">
        <v>140</v>
      </c>
      <c r="X95" s="35" t="s">
        <v>4</v>
      </c>
      <c r="Y95" s="2" t="s">
        <v>347</v>
      </c>
      <c r="Z95" s="2" t="s">
        <v>220</v>
      </c>
      <c r="AA95" s="2" t="s">
        <v>1180</v>
      </c>
      <c r="AB95" t="s">
        <v>348</v>
      </c>
    </row>
    <row r="96" spans="1:40" x14ac:dyDescent="0.25">
      <c r="A96" t="s">
        <v>83</v>
      </c>
      <c r="B96" s="14" t="s">
        <v>1044</v>
      </c>
      <c r="C96" s="18">
        <v>2019</v>
      </c>
      <c r="D96" t="s">
        <v>4</v>
      </c>
      <c r="F96" s="2" t="s">
        <v>976</v>
      </c>
      <c r="G96" t="s">
        <v>969</v>
      </c>
      <c r="H96" t="s">
        <v>1136</v>
      </c>
      <c r="I96" s="2">
        <v>1</v>
      </c>
      <c r="J96" t="s">
        <v>1057</v>
      </c>
      <c r="K96" s="2">
        <v>2010</v>
      </c>
      <c r="L96" s="2">
        <v>31</v>
      </c>
      <c r="M96" s="2" t="s">
        <v>1048</v>
      </c>
      <c r="N96" s="2">
        <v>2018</v>
      </c>
      <c r="O96" s="2"/>
      <c r="P96" s="2"/>
      <c r="Q96" s="2"/>
      <c r="R96" s="2"/>
      <c r="S96" s="2"/>
      <c r="T96" s="2"/>
      <c r="U96" s="2" t="s">
        <v>126</v>
      </c>
      <c r="V96" s="2" t="s">
        <v>4</v>
      </c>
      <c r="W96" s="2" t="s">
        <v>602</v>
      </c>
      <c r="X96" s="35" t="s">
        <v>4</v>
      </c>
      <c r="Y96" s="2" t="s">
        <v>140</v>
      </c>
      <c r="Z96" s="2" t="s">
        <v>217</v>
      </c>
      <c r="AB96" s="2" t="s">
        <v>1137</v>
      </c>
    </row>
    <row r="97" spans="1:28" x14ac:dyDescent="0.25">
      <c r="A97" t="s">
        <v>1011</v>
      </c>
      <c r="B97" s="14" t="s">
        <v>1045</v>
      </c>
      <c r="C97" s="18">
        <v>2016</v>
      </c>
      <c r="D97" t="s">
        <v>4</v>
      </c>
      <c r="F97" s="2" t="s">
        <v>977</v>
      </c>
      <c r="G97" t="s">
        <v>969</v>
      </c>
      <c r="H97" t="s">
        <v>1134</v>
      </c>
      <c r="I97" s="2">
        <v>1</v>
      </c>
      <c r="J97" t="s">
        <v>1057</v>
      </c>
      <c r="K97" s="2">
        <v>2014</v>
      </c>
      <c r="L97" s="2">
        <v>31</v>
      </c>
      <c r="M97" s="2" t="s">
        <v>1048</v>
      </c>
      <c r="N97" s="2">
        <v>2014</v>
      </c>
      <c r="O97" s="2"/>
      <c r="P97" s="2"/>
      <c r="Q97" s="2"/>
      <c r="R97" s="2"/>
      <c r="S97" s="2"/>
      <c r="T97" s="2"/>
      <c r="U97" s="2" t="s">
        <v>126</v>
      </c>
      <c r="V97" s="2" t="s">
        <v>4</v>
      </c>
      <c r="W97" s="2" t="s">
        <v>1069</v>
      </c>
      <c r="X97" s="35" t="s">
        <v>4</v>
      </c>
      <c r="Y97" s="2" t="s">
        <v>140</v>
      </c>
      <c r="Z97" s="2" t="s">
        <v>217</v>
      </c>
      <c r="AB97" s="2" t="s">
        <v>1135</v>
      </c>
    </row>
    <row r="98" spans="1:28" x14ac:dyDescent="0.25">
      <c r="A98" t="s">
        <v>1012</v>
      </c>
      <c r="B98" s="14" t="s">
        <v>1028</v>
      </c>
      <c r="C98" s="18">
        <v>1998</v>
      </c>
      <c r="D98" t="s">
        <v>4</v>
      </c>
      <c r="E98" t="s">
        <v>345</v>
      </c>
      <c r="F98" s="2" t="s">
        <v>973</v>
      </c>
      <c r="G98" t="s">
        <v>969</v>
      </c>
      <c r="H98" t="s">
        <v>1112</v>
      </c>
      <c r="I98" s="2">
        <v>1</v>
      </c>
      <c r="J98" t="s">
        <v>1057</v>
      </c>
      <c r="K98" s="2">
        <v>1996</v>
      </c>
      <c r="L98" s="2">
        <v>31</v>
      </c>
      <c r="M98" s="2" t="s">
        <v>1048</v>
      </c>
      <c r="N98" s="2">
        <v>1996</v>
      </c>
      <c r="O98" s="2"/>
      <c r="P98" s="2"/>
      <c r="Q98" s="2"/>
      <c r="R98" s="2"/>
      <c r="S98" s="2"/>
      <c r="T98" s="2"/>
      <c r="U98" s="2" t="s">
        <v>321</v>
      </c>
      <c r="V98" s="2" t="s">
        <v>4</v>
      </c>
      <c r="W98" s="2" t="s">
        <v>602</v>
      </c>
      <c r="X98" s="35" t="s">
        <v>4</v>
      </c>
      <c r="Y98" s="2" t="s">
        <v>140</v>
      </c>
      <c r="Z98" s="2" t="s">
        <v>217</v>
      </c>
      <c r="AB98" t="s">
        <v>1133</v>
      </c>
    </row>
    <row r="99" spans="1:28" x14ac:dyDescent="0.25">
      <c r="A99" t="s">
        <v>1008</v>
      </c>
      <c r="B99" s="14" t="s">
        <v>1039</v>
      </c>
      <c r="C99" s="18">
        <v>2017</v>
      </c>
      <c r="D99" t="s">
        <v>4</v>
      </c>
      <c r="F99" s="2" t="s">
        <v>975</v>
      </c>
      <c r="G99" t="s">
        <v>969</v>
      </c>
      <c r="H99" t="s">
        <v>1113</v>
      </c>
      <c r="I99" s="2">
        <v>1</v>
      </c>
      <c r="J99" t="s">
        <v>1096</v>
      </c>
      <c r="K99" s="2">
        <v>2010</v>
      </c>
      <c r="L99" s="2">
        <v>31</v>
      </c>
      <c r="M99" s="2" t="s">
        <v>1050</v>
      </c>
      <c r="N99" s="2">
        <v>2013</v>
      </c>
      <c r="O99" s="2"/>
      <c r="P99" s="2"/>
      <c r="Q99" s="2"/>
      <c r="R99" s="2"/>
      <c r="S99" s="2"/>
      <c r="T99" s="2"/>
      <c r="U99" s="2" t="s">
        <v>126</v>
      </c>
      <c r="V99" s="2" t="s">
        <v>101</v>
      </c>
      <c r="W99" t="s">
        <v>140</v>
      </c>
      <c r="X99" s="35" t="s">
        <v>4</v>
      </c>
      <c r="Y99" s="2" t="s">
        <v>140</v>
      </c>
      <c r="Z99" s="2" t="s">
        <v>217</v>
      </c>
      <c r="AB99" s="39" t="s">
        <v>1191</v>
      </c>
    </row>
    <row r="100" spans="1:28" x14ac:dyDescent="0.25">
      <c r="A100" s="33" t="s">
        <v>1193</v>
      </c>
      <c r="B100" s="14" t="s">
        <v>1194</v>
      </c>
      <c r="C100" s="18">
        <v>1980</v>
      </c>
      <c r="D100" t="s">
        <v>4</v>
      </c>
      <c r="F100" s="2" t="s">
        <v>260</v>
      </c>
      <c r="G100" s="2" t="s">
        <v>969</v>
      </c>
      <c r="H100" s="2" t="s">
        <v>1130</v>
      </c>
      <c r="I100" s="2">
        <v>1</v>
      </c>
      <c r="J100" s="2" t="s">
        <v>1057</v>
      </c>
      <c r="K100" s="2">
        <v>1975</v>
      </c>
      <c r="L100" s="2">
        <v>31</v>
      </c>
      <c r="M100" s="2" t="s">
        <v>1057</v>
      </c>
      <c r="N100" s="2">
        <v>1975</v>
      </c>
      <c r="U100" t="s">
        <v>126</v>
      </c>
      <c r="V100" t="s">
        <v>101</v>
      </c>
      <c r="W100" t="s">
        <v>140</v>
      </c>
      <c r="X100" s="13" t="s">
        <v>4</v>
      </c>
      <c r="Y100" s="13" t="s">
        <v>140</v>
      </c>
      <c r="Z100" s="35" t="s">
        <v>217</v>
      </c>
      <c r="AB100" s="38"/>
    </row>
  </sheetData>
  <autoFilter ref="A1:AB99" xr:uid="{CC14D312-4D49-462F-BAD3-214476E5D695}">
    <filterColumn colId="3">
      <filters>
        <filter val="Yes"/>
      </filters>
    </filterColumn>
  </autoFilter>
  <sortState ref="A3:AK100">
    <sortCondition ref="A2:A100"/>
  </sortState>
  <conditionalFormatting sqref="F8 Y8 AN8 AE19:AE23 AL18:AN18 AC95:AC96 AE25:AE26 AE36:AE40 AG35:AH35 AJ35:AN35 AG53:AH53 AJ53:AN53 AE65 AG64:AH64 AJ64:AN64 F34 F49:V50 F65:V65 AE68:AE69 AE48:AE52 AE34 Z86 AJ86:AN86 AG81 Z79:Z81 AL77:AN77 Z73 AL73:AN73 F14:V16 F31:V33 F28:T28 Z91 AD14:AE16 Z29 Z33 Z44 Z47 AL47:AN47 Z54:Z55 AL61:AN61 Z60:Z63 F90:V94 F89:T89 F35:V41 AI8 AG18:AJ18 AE94:AN94 AG14:AN17 AG36:AN46 AG82:AH86 AI81:AN85 AG78:AN80 AG77:AJ77 AG74:AN76 AG73:AJ73 AG65:AN72 AG19:AN34 AG48:AN52 AG47:AJ47 AG54:AN60 AG61:AJ61 AG87:AN93 F72:V73 AE96:AN96 AG95:AN95 K8:U8 F18:V18 F17 K17:V17 F20:V24 F19 K19:O19 F26:V27 F25 K25:V25 F29:F30 K29:V30 K34:V34 F43:V47 K42:V42 F48 K48:V48 F52:V53 F51 K51:V51 F55:V55 F54 K54:V54 K66:V71 F75:V76 O74:V74 F77 P77:V77 F85:V85 F84 K84:V84 K86:V87 F86:F88 K88:T88 F96:V97 F95 K95:V95 F66:F71 F74 Z17 Z19 Z88:Z89 X43:Y47 X20:Z27 X18:Z18 X41:Y41 X90:Y92 X14:Z16 X35:Y35 X36:Z40 X65:Z65 W8 X93:Z97 X86:X87 X68:X71 Z68:Z70 X72:Y73 X77:X78 Z77 X79:Y85 X66:Y67 X42:Z42 X29:Y33 X48:Z52 X34:Z34 U19:V19 AB29 AB34 AB48 F42:I42 AB61 G62:J62 F81:V83 F80:G80 J80:V80 AB97:AN97 AB96 F78:V79 H64:I64 H63:J63 X75:Y76 X74 AG62:AN63 K62:V64 F62:F64 X53:Y55 F56:G56 P56:V56 X57:Y64 X56 I48 I51 I54 I66:J66 I67:I70 L98:L99 F100:H100 J100:N100 Z100 F57:V61">
    <cfRule type="expression" dxfId="766" priority="123">
      <formula>$D8="No"</formula>
    </cfRule>
  </conditionalFormatting>
  <conditionalFormatting sqref="AK11 F4:U6 AE3:AH3 AE4:AE13 AG4:AH13 AF4:AF27 AF30:AF32 AN4:AN6 F2:V2 AD94:AD96 AD30:AD41 AD43:AE43 AE45:AE47 AE87 AE92 AE28:AF28 AA90:AA92 AE90 AF90:AF93 AI11 AI4:AI6 AE2:AI2 V3:V13 K11:T11 X17 AC2 Y4:Y7 X3:X13 X2:AA2 W7 W11 AH98:AH338 V98:V225 AD98:AG277 X98:X225 AA94:AA99 AF34:AF87 AD45:AD92 AA3:AA87 Y100">
    <cfRule type="expression" dxfId="765" priority="122">
      <formula>$D2="No"</formula>
    </cfRule>
  </conditionalFormatting>
  <conditionalFormatting sqref="F10 AI12:AI13 F12:F13 AI10:AJ10 AC30:AC32 AC36:AC41 AC56:AC59 AC87 AC94 AC34 AC43 AC45:AC46 AC48:AC52 AC90 K12:U13 K10:T10 Y10:Y13">
    <cfRule type="expression" dxfId="764" priority="121">
      <formula>$D10="No"</formula>
    </cfRule>
  </conditionalFormatting>
  <conditionalFormatting sqref="E7 E9:E40 E3 E95:E99 E42:E92">
    <cfRule type="expression" dxfId="763" priority="120">
      <formula>$D3="Yes"</formula>
    </cfRule>
  </conditionalFormatting>
  <conditionalFormatting sqref="D11:D34 D36:D52 D54 D65:D85 D87:D92 D56:D63 D94:D100">
    <cfRule type="expression" dxfId="762" priority="119">
      <formula>$D11="No"</formula>
    </cfRule>
  </conditionalFormatting>
  <conditionalFormatting sqref="F11">
    <cfRule type="expression" dxfId="761" priority="118">
      <formula>$D11="No"</formula>
    </cfRule>
  </conditionalFormatting>
  <conditionalFormatting sqref="AJ8:AL8">
    <cfRule type="expression" dxfId="760" priority="117">
      <formula>$D8="No"</formula>
    </cfRule>
  </conditionalFormatting>
  <conditionalFormatting sqref="AJ4:AL6">
    <cfRule type="expression" dxfId="759" priority="116">
      <formula>$D4="No"</formula>
    </cfRule>
  </conditionalFormatting>
  <conditionalFormatting sqref="AJ12:AJ13">
    <cfRule type="expression" dxfId="758" priority="115">
      <formula>$D12="No"</formula>
    </cfRule>
  </conditionalFormatting>
  <conditionalFormatting sqref="AJ11">
    <cfRule type="expression" dxfId="757" priority="114">
      <formula>$D11="No"</formula>
    </cfRule>
  </conditionalFormatting>
  <conditionalFormatting sqref="AJ2:AN2 AM3:AM13 AN12 AM98:AM337">
    <cfRule type="expression" dxfId="756" priority="112" stopIfTrue="1">
      <formula>$D2="No"</formula>
    </cfRule>
  </conditionalFormatting>
  <conditionalFormatting sqref="AM2:AM13 AN12">
    <cfRule type="expression" dxfId="755" priority="113">
      <formula>#REF!="Population"</formula>
    </cfRule>
  </conditionalFormatting>
  <conditionalFormatting sqref="Z8">
    <cfRule type="expression" dxfId="754" priority="111">
      <formula>$D8="No"</formula>
    </cfRule>
  </conditionalFormatting>
  <conditionalFormatting sqref="Z4:Z6">
    <cfRule type="expression" dxfId="753" priority="110">
      <formula>$D4="No"</formula>
    </cfRule>
  </conditionalFormatting>
  <conditionalFormatting sqref="Z10:Z12">
    <cfRule type="expression" dxfId="752" priority="109">
      <formula>$D10="No"</formula>
    </cfRule>
  </conditionalFormatting>
  <conditionalFormatting sqref="AD2:AD13">
    <cfRule type="expression" dxfId="751" priority="105">
      <formula>$D2="No"</formula>
    </cfRule>
  </conditionalFormatting>
  <conditionalFormatting sqref="AA2:AA27 AA90:AA92 AA94:AA99 AA29:AA87">
    <cfRule type="expression" dxfId="750" priority="103">
      <formula>$Z2="Population"</formula>
    </cfRule>
  </conditionalFormatting>
  <conditionalFormatting sqref="AD17:AD27">
    <cfRule type="expression" dxfId="749" priority="101">
      <formula>$D17="No"</formula>
    </cfRule>
  </conditionalFormatting>
  <conditionalFormatting sqref="AE17">
    <cfRule type="expression" dxfId="748" priority="100">
      <formula>$D17="No"</formula>
    </cfRule>
  </conditionalFormatting>
  <conditionalFormatting sqref="AE18">
    <cfRule type="expression" dxfId="747" priority="98">
      <formula>$D18="No"</formula>
    </cfRule>
  </conditionalFormatting>
  <conditionalFormatting sqref="E94">
    <cfRule type="expression" dxfId="746" priority="97">
      <formula>$D94="Yes"</formula>
    </cfRule>
  </conditionalFormatting>
  <conditionalFormatting sqref="AA93">
    <cfRule type="expression" dxfId="745" priority="96">
      <formula>$D93="No"</formula>
    </cfRule>
  </conditionalFormatting>
  <conditionalFormatting sqref="E93">
    <cfRule type="expression" dxfId="744" priority="95">
      <formula>$D93="Yes"</formula>
    </cfRule>
  </conditionalFormatting>
  <conditionalFormatting sqref="D93">
    <cfRule type="expression" dxfId="743" priority="94">
      <formula>$D93="No"</formula>
    </cfRule>
  </conditionalFormatting>
  <conditionalFormatting sqref="AA93">
    <cfRule type="expression" dxfId="742" priority="92">
      <formula>$Z93="Population"</formula>
    </cfRule>
  </conditionalFormatting>
  <conditionalFormatting sqref="AD93">
    <cfRule type="expression" dxfId="741" priority="91">
      <formula>$D93="No"</formula>
    </cfRule>
  </conditionalFormatting>
  <conditionalFormatting sqref="AC25:AC26">
    <cfRule type="expression" dxfId="740" priority="90">
      <formula>$D25="No"</formula>
    </cfRule>
  </conditionalFormatting>
  <conditionalFormatting sqref="AE24">
    <cfRule type="expression" dxfId="739" priority="89">
      <formula>$D24="No"</formula>
    </cfRule>
  </conditionalFormatting>
  <conditionalFormatting sqref="AE35">
    <cfRule type="expression" dxfId="738" priority="88">
      <formula>$D35="No"</formula>
    </cfRule>
  </conditionalFormatting>
  <conditionalFormatting sqref="AI35">
    <cfRule type="expression" dxfId="737" priority="87">
      <formula>$D35="No"</formula>
    </cfRule>
  </conditionalFormatting>
  <conditionalFormatting sqref="AE53">
    <cfRule type="expression" dxfId="736" priority="86">
      <formula>$D53="No"</formula>
    </cfRule>
  </conditionalFormatting>
  <conditionalFormatting sqref="AI53">
    <cfRule type="expression" dxfId="735" priority="85">
      <formula>$D53="No"</formula>
    </cfRule>
  </conditionalFormatting>
  <conditionalFormatting sqref="AE64">
    <cfRule type="expression" dxfId="734" priority="84">
      <formula>$D64="No"</formula>
    </cfRule>
  </conditionalFormatting>
  <conditionalFormatting sqref="AI64">
    <cfRule type="expression" dxfId="733" priority="83">
      <formula>$D64="No"</formula>
    </cfRule>
  </conditionalFormatting>
  <conditionalFormatting sqref="AE67">
    <cfRule type="expression" dxfId="732" priority="82">
      <formula>$D67="No"</formula>
    </cfRule>
  </conditionalFormatting>
  <conditionalFormatting sqref="AE70">
    <cfRule type="expression" dxfId="731" priority="81">
      <formula>$D70="No"</formula>
    </cfRule>
  </conditionalFormatting>
  <conditionalFormatting sqref="AE66">
    <cfRule type="expression" dxfId="730" priority="80">
      <formula>$D66="No"</formula>
    </cfRule>
  </conditionalFormatting>
  <conditionalFormatting sqref="AE56:AE59">
    <cfRule type="expression" dxfId="729" priority="79">
      <formula>$D56="No"</formula>
    </cfRule>
  </conditionalFormatting>
  <conditionalFormatting sqref="AE41">
    <cfRule type="expression" dxfId="728" priority="78">
      <formula>$D41="No"</formula>
    </cfRule>
  </conditionalFormatting>
  <conditionalFormatting sqref="AE30:AE32">
    <cfRule type="expression" dxfId="727" priority="77">
      <formula>$D30="No"</formula>
    </cfRule>
  </conditionalFormatting>
  <conditionalFormatting sqref="AE71:AE85">
    <cfRule type="expression" dxfId="726" priority="76">
      <formula>$D71="No"</formula>
    </cfRule>
  </conditionalFormatting>
  <conditionalFormatting sqref="AE86">
    <cfRule type="expression" dxfId="725" priority="75">
      <formula>$D86="No"</formula>
    </cfRule>
  </conditionalFormatting>
  <conditionalFormatting sqref="AI86">
    <cfRule type="expression" dxfId="724" priority="74">
      <formula>$D86="No"</formula>
    </cfRule>
  </conditionalFormatting>
  <conditionalFormatting sqref="E41">
    <cfRule type="expression" dxfId="723" priority="73">
      <formula>$D41="Yes"</formula>
    </cfRule>
  </conditionalFormatting>
  <conditionalFormatting sqref="AH81">
    <cfRule type="expression" dxfId="722" priority="72">
      <formula>$D81="No"</formula>
    </cfRule>
  </conditionalFormatting>
  <conditionalFormatting sqref="Z71">
    <cfRule type="expression" dxfId="721" priority="71">
      <formula>$D71="No"</formula>
    </cfRule>
  </conditionalFormatting>
  <conditionalFormatting sqref="AE60">
    <cfRule type="expression" dxfId="720" priority="70">
      <formula>$D60="No"</formula>
    </cfRule>
  </conditionalFormatting>
  <conditionalFormatting sqref="AE54">
    <cfRule type="expression" dxfId="719" priority="69">
      <formula>$D54="No"</formula>
    </cfRule>
  </conditionalFormatting>
  <conditionalFormatting sqref="AE27">
    <cfRule type="expression" dxfId="718" priority="68">
      <formula>$D27="No"</formula>
    </cfRule>
  </conditionalFormatting>
  <conditionalFormatting sqref="V28 X28">
    <cfRule type="expression" dxfId="717" priority="67">
      <formula>$D28="No"</formula>
    </cfRule>
  </conditionalFormatting>
  <conditionalFormatting sqref="AD28">
    <cfRule type="expression" dxfId="716" priority="66">
      <formula>$D28="No"</formula>
    </cfRule>
  </conditionalFormatting>
  <conditionalFormatting sqref="AA28">
    <cfRule type="expression" dxfId="715" priority="65">
      <formula>$Z28="Population"</formula>
    </cfRule>
  </conditionalFormatting>
  <conditionalFormatting sqref="AE93">
    <cfRule type="expression" dxfId="714" priority="64">
      <formula>$D93="No"</formula>
    </cfRule>
  </conditionalFormatting>
  <conditionalFormatting sqref="AE91">
    <cfRule type="expression" dxfId="713" priority="63">
      <formula>$D91="No"</formula>
    </cfRule>
  </conditionalFormatting>
  <conditionalFormatting sqref="AE33">
    <cfRule type="expression" dxfId="712" priority="62">
      <formula>$D33="No"</formula>
    </cfRule>
  </conditionalFormatting>
  <conditionalFormatting sqref="AF33">
    <cfRule type="expression" dxfId="711" priority="61">
      <formula>$D33="No"</formula>
    </cfRule>
  </conditionalFormatting>
  <conditionalFormatting sqref="AD29">
    <cfRule type="expression" dxfId="710" priority="60">
      <formula>$D29="No"</formula>
    </cfRule>
  </conditionalFormatting>
  <conditionalFormatting sqref="AE29">
    <cfRule type="expression" dxfId="709" priority="59">
      <formula>$D29="No"</formula>
    </cfRule>
  </conditionalFormatting>
  <conditionalFormatting sqref="AF29">
    <cfRule type="expression" dxfId="708" priority="58">
      <formula>$D29="No"</formula>
    </cfRule>
  </conditionalFormatting>
  <conditionalFormatting sqref="AD42">
    <cfRule type="expression" dxfId="707" priority="57">
      <formula>$D42="No"</formula>
    </cfRule>
  </conditionalFormatting>
  <conditionalFormatting sqref="AE42">
    <cfRule type="expression" dxfId="706" priority="56">
      <formula>$D42="No"</formula>
    </cfRule>
  </conditionalFormatting>
  <conditionalFormatting sqref="AD44">
    <cfRule type="expression" dxfId="705" priority="55">
      <formula>$D44="No"</formula>
    </cfRule>
  </conditionalFormatting>
  <conditionalFormatting sqref="AE44">
    <cfRule type="expression" dxfId="704" priority="54">
      <formula>$D44="No"</formula>
    </cfRule>
  </conditionalFormatting>
  <conditionalFormatting sqref="AE61">
    <cfRule type="expression" dxfId="703" priority="51">
      <formula>$D61="No"</formula>
    </cfRule>
  </conditionalFormatting>
  <conditionalFormatting sqref="AE55">
    <cfRule type="expression" dxfId="702" priority="52">
      <formula>$D55="No"</formula>
    </cfRule>
  </conditionalFormatting>
  <conditionalFormatting sqref="AE62">
    <cfRule type="expression" dxfId="701" priority="50">
      <formula>$D62="No"</formula>
    </cfRule>
  </conditionalFormatting>
  <conditionalFormatting sqref="AE63">
    <cfRule type="expression" dxfId="700" priority="49">
      <formula>$D63="No"</formula>
    </cfRule>
  </conditionalFormatting>
  <conditionalFormatting sqref="U88">
    <cfRule type="expression" dxfId="699" priority="48">
      <formula>$D88="No"</formula>
    </cfRule>
  </conditionalFormatting>
  <conditionalFormatting sqref="U89:V89 X89">
    <cfRule type="expression" dxfId="698" priority="45">
      <formula>$D89="No"</formula>
    </cfRule>
  </conditionalFormatting>
  <conditionalFormatting sqref="AA89">
    <cfRule type="expression" dxfId="697" priority="44">
      <formula>$D89="No"</formula>
    </cfRule>
  </conditionalFormatting>
  <conditionalFormatting sqref="AA89">
    <cfRule type="expression" dxfId="696" priority="43">
      <formula>$Z89="Population"</formula>
    </cfRule>
  </conditionalFormatting>
  <conditionalFormatting sqref="AF88">
    <cfRule type="expression" dxfId="695" priority="41">
      <formula>$D88="No"</formula>
    </cfRule>
  </conditionalFormatting>
  <conditionalFormatting sqref="AE88">
    <cfRule type="expression" dxfId="694" priority="40">
      <formula>$D88="No"</formula>
    </cfRule>
  </conditionalFormatting>
  <conditionalFormatting sqref="AF89">
    <cfRule type="expression" dxfId="693" priority="38">
      <formula>$D89="No"</formula>
    </cfRule>
  </conditionalFormatting>
  <conditionalFormatting sqref="AE89">
    <cfRule type="expression" dxfId="692" priority="37">
      <formula>$D89="No"</formula>
    </cfRule>
  </conditionalFormatting>
  <conditionalFormatting sqref="Y89">
    <cfRule type="expression" dxfId="691" priority="36">
      <formula>$D89="No"</formula>
    </cfRule>
  </conditionalFormatting>
  <conditionalFormatting sqref="V88">
    <cfRule type="expression" dxfId="690" priority="34">
      <formula>$D88="No"</formula>
    </cfRule>
  </conditionalFormatting>
  <conditionalFormatting sqref="AE95">
    <cfRule type="expression" dxfId="689" priority="33">
      <formula>$D95="No"</formula>
    </cfRule>
  </conditionalFormatting>
  <conditionalFormatting sqref="AF95">
    <cfRule type="expression" dxfId="688" priority="32">
      <formula>$D95="No"</formula>
    </cfRule>
  </conditionalFormatting>
  <conditionalFormatting sqref="E8">
    <cfRule type="expression" dxfId="687" priority="31">
      <formula>$D8="Yes"</formula>
    </cfRule>
  </conditionalFormatting>
  <conditionalFormatting sqref="X19">
    <cfRule type="expression" dxfId="686" priority="29">
      <formula>$D19="No"</formula>
    </cfRule>
  </conditionalFormatting>
  <conditionalFormatting sqref="Y19 Y17">
    <cfRule type="expression" dxfId="685" priority="28">
      <formula>$D17="No"</formula>
    </cfRule>
  </conditionalFormatting>
  <conditionalFormatting sqref="W3">
    <cfRule type="expression" dxfId="684" priority="27">
      <formula>$D3="No"</formula>
    </cfRule>
  </conditionalFormatting>
  <conditionalFormatting sqref="W10">
    <cfRule type="expression" dxfId="683" priority="26">
      <formula>$D10="No"</formula>
    </cfRule>
  </conditionalFormatting>
  <conditionalFormatting sqref="X88">
    <cfRule type="expression" dxfId="682" priority="25">
      <formula>$D88="No"</formula>
    </cfRule>
  </conditionalFormatting>
  <conditionalFormatting sqref="Y86:Y88">
    <cfRule type="expression" dxfId="681" priority="24">
      <formula>$D86="No"</formula>
    </cfRule>
  </conditionalFormatting>
  <conditionalFormatting sqref="Y68:Y71 Y77:Y78">
    <cfRule type="expression" dxfId="680" priority="23">
      <formula>$D68="No"</formula>
    </cfRule>
  </conditionalFormatting>
  <conditionalFormatting sqref="AB12">
    <cfRule type="expression" dxfId="679" priority="22">
      <formula>$D12="No"</formula>
    </cfRule>
  </conditionalFormatting>
  <conditionalFormatting sqref="Q19:T19">
    <cfRule type="expression" dxfId="678" priority="21">
      <formula>$D19="No"</formula>
    </cfRule>
  </conditionalFormatting>
  <conditionalFormatting sqref="H86:J86 I87:I88 I95 I98:I100">
    <cfRule type="expression" dxfId="677" priority="18">
      <formula>$D86="No"</formula>
    </cfRule>
  </conditionalFormatting>
  <conditionalFormatting sqref="H77 H74 H71:I71">
    <cfRule type="expression" dxfId="676" priority="17">
      <formula>$D71="No"</formula>
    </cfRule>
  </conditionalFormatting>
  <conditionalFormatting sqref="O77">
    <cfRule type="expression" dxfId="675" priority="16">
      <formula>$D77="No"</formula>
    </cfRule>
  </conditionalFormatting>
  <conditionalFormatting sqref="Y74">
    <cfRule type="expression" dxfId="674" priority="15">
      <formula>$D74="No"</formula>
    </cfRule>
  </conditionalFormatting>
  <conditionalFormatting sqref="O56">
    <cfRule type="expression" dxfId="673" priority="14">
      <formula>$D56="No"</formula>
    </cfRule>
  </conditionalFormatting>
  <conditionalFormatting sqref="H56">
    <cfRule type="expression" dxfId="672" priority="13">
      <formula>$D56="No"</formula>
    </cfRule>
  </conditionalFormatting>
  <conditionalFormatting sqref="Y56">
    <cfRule type="expression" dxfId="671" priority="12">
      <formula>$D56="No"</formula>
    </cfRule>
  </conditionalFormatting>
  <conditionalFormatting sqref="K74:N74">
    <cfRule type="expression" dxfId="670" priority="11">
      <formula>$D74="No"</formula>
    </cfRule>
  </conditionalFormatting>
  <conditionalFormatting sqref="I74">
    <cfRule type="expression" dxfId="669" priority="10">
      <formula>$D74="No"</formula>
    </cfRule>
  </conditionalFormatting>
  <conditionalFormatting sqref="K77:N77">
    <cfRule type="expression" dxfId="668" priority="9">
      <formula>$D77="No"</formula>
    </cfRule>
  </conditionalFormatting>
  <conditionalFormatting sqref="I77">
    <cfRule type="expression" dxfId="667" priority="8">
      <formula>$D77="No"</formula>
    </cfRule>
  </conditionalFormatting>
  <conditionalFormatting sqref="K56:N56">
    <cfRule type="expression" dxfId="666" priority="7">
      <formula>$D56="No"</formula>
    </cfRule>
  </conditionalFormatting>
  <conditionalFormatting sqref="I56">
    <cfRule type="expression" dxfId="665" priority="6">
      <formula>$D56="No"</formula>
    </cfRule>
  </conditionalFormatting>
  <conditionalFormatting sqref="AA88">
    <cfRule type="expression" dxfId="664" priority="5">
      <formula>$D88="No"</formula>
    </cfRule>
  </conditionalFormatting>
  <conditionalFormatting sqref="AA88">
    <cfRule type="expression" dxfId="663" priority="4">
      <formula>$Z88="Population"</formula>
    </cfRule>
  </conditionalFormatting>
  <conditionalFormatting sqref="E100">
    <cfRule type="expression" dxfId="662" priority="3">
      <formula>$D100="Yes"</formula>
    </cfRule>
  </conditionalFormatting>
  <conditionalFormatting sqref="AA100">
    <cfRule type="expression" dxfId="661" priority="2">
      <formula>$D100="No"</formula>
    </cfRule>
  </conditionalFormatting>
  <conditionalFormatting sqref="AA100">
    <cfRule type="expression" dxfId="660" priority="1">
      <formula>$Z100="Population"</formula>
    </cfRule>
  </conditionalFormatting>
  <dataValidations count="5">
    <dataValidation type="list" allowBlank="1" showInputMessage="1" showErrorMessage="1" sqref="AH2" xr:uid="{B260D2FD-D296-43CB-BF98-8A71170DAF15}">
      <formula1>"response time;rep,response time;dis,response time;trav,response time;rep/dis,response time;rep/trav,response time;rep/dis/trav,response time;dis/trav"</formula1>
    </dataValidation>
    <dataValidation type="list" allowBlank="1" showInputMessage="1" showErrorMessage="1" sqref="Z3 Z7 Z9:Z13 Z41:Z47 Z27:Z33 Z66:Z67 Z35 Z70:Z93 Z98:Z156 Z53:Z64" xr:uid="{E71FE78F-B6A9-456D-8CF5-5511486A5D13}">
      <formula1>"Sample,Population"</formula1>
    </dataValidation>
    <dataValidation type="list" allowBlank="1" showInputMessage="1" showErrorMessage="1" sqref="E2" xr:uid="{148C39D7-454D-4410-AE66-9DE25A8FB477}">
      <formula1>"Citizen satisfaction with response time,actual response times (e.g. CAD), aggregated response times"</formula1>
    </dataValidation>
    <dataValidation type="list" allowBlank="1" showInputMessage="1" showErrorMessage="1" sqref="AN8 AJ7:AJ9 AJ3 AK8:AL8" xr:uid="{E9B0D09A-AB57-4A09-9054-8DE7BBEF8F0B}">
      <formula1>"1,2,3,4,5"</formula1>
    </dataValidation>
    <dataValidation type="list" allowBlank="1" showInputMessage="1" showErrorMessage="1" sqref="X2:X13 X28 X19 X17 V2:V13 V28 D2:D99" xr:uid="{BB9DCDD4-CDFD-481D-A317-38F58E64D571}">
      <formula1>"Yes,No"</formula1>
    </dataValidation>
  </dataValidation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51C39-3C17-4CA4-B9CB-B7864109CFB3}">
  <dimension ref="A1:AX631"/>
  <sheetViews>
    <sheetView workbookViewId="0">
      <pane xSplit="1" ySplit="1" topLeftCell="P592" activePane="bottomRight" state="frozen"/>
      <selection pane="topRight" activeCell="B1" sqref="B1"/>
      <selection pane="bottomLeft" activeCell="A2" sqref="A2"/>
      <selection pane="bottomRight" activeCell="Z598" sqref="Z598:Z602"/>
    </sheetView>
  </sheetViews>
  <sheetFormatPr defaultRowHeight="15" x14ac:dyDescent="0.25"/>
  <cols>
    <col min="1" max="1" width="41.85546875" customWidth="1"/>
    <col min="2" max="2" width="14.28515625" customWidth="1"/>
    <col min="3" max="3" width="53.7109375" customWidth="1"/>
    <col min="4" max="4" width="41.28515625" customWidth="1"/>
    <col min="5" max="5" width="12.5703125" customWidth="1"/>
    <col min="6" max="6" width="14.85546875" customWidth="1"/>
    <col min="7" max="8" width="24" customWidth="1"/>
    <col min="9" max="9" width="32.28515625" bestFit="1" customWidth="1"/>
    <col min="10" max="10" width="19" bestFit="1" customWidth="1"/>
    <col min="11" max="11" width="14.7109375" customWidth="1"/>
    <col min="12" max="12" width="33.28515625" bestFit="1" customWidth="1"/>
    <col min="13" max="13" width="17.85546875" customWidth="1"/>
    <col min="14" max="14" width="44.7109375" customWidth="1"/>
    <col min="15" max="15" width="16.7109375" customWidth="1"/>
    <col min="16" max="16" width="18.5703125" customWidth="1"/>
    <col min="17" max="17" width="17" customWidth="1"/>
    <col min="18" max="18" width="19.28515625" customWidth="1"/>
    <col min="19" max="19" width="13.28515625" bestFit="1" customWidth="1"/>
    <col min="20" max="20" width="20.85546875" bestFit="1" customWidth="1"/>
    <col min="21" max="21" width="23.5703125" customWidth="1"/>
    <col min="22" max="22" width="10.7109375" bestFit="1" customWidth="1"/>
    <col min="23" max="23" width="11.85546875" bestFit="1" customWidth="1"/>
    <col min="24" max="24" width="23.5703125" customWidth="1"/>
    <col min="25" max="25" width="6.85546875" bestFit="1" customWidth="1"/>
    <col min="26" max="26" width="8.85546875" style="9" bestFit="1" customWidth="1"/>
    <col min="27" max="27" width="13.85546875" style="9" bestFit="1" customWidth="1"/>
    <col min="28" max="28" width="11.5703125" style="27" bestFit="1" customWidth="1"/>
    <col min="29" max="29" width="9.7109375" style="27" bestFit="1" customWidth="1"/>
    <col min="30" max="30" width="11.5703125" style="27" bestFit="1" customWidth="1"/>
    <col min="31" max="31" width="9.5703125" style="27" bestFit="1" customWidth="1"/>
    <col min="32" max="32" width="8.85546875" style="27" bestFit="1" customWidth="1"/>
    <col min="33" max="33" width="10.7109375" style="27" bestFit="1" customWidth="1"/>
    <col min="34" max="34" width="8.7109375" style="27" bestFit="1" customWidth="1"/>
    <col min="35" max="35" width="9.7109375" style="27" bestFit="1" customWidth="1"/>
    <col min="36" max="36" width="11.5703125" style="27" bestFit="1" customWidth="1"/>
    <col min="37" max="37" width="9.5703125" style="27" bestFit="1" customWidth="1"/>
    <col min="38" max="38" width="8.85546875" style="27" bestFit="1" customWidth="1"/>
    <col min="39" max="39" width="10.7109375" style="27" bestFit="1" customWidth="1"/>
    <col min="40" max="40" width="8.7109375" style="27" bestFit="1" customWidth="1"/>
    <col min="41" max="41" width="9.140625" style="18"/>
    <col min="42" max="42" width="10.5703125" bestFit="1" customWidth="1"/>
    <col min="43" max="46" width="9.140625" style="9"/>
    <col min="47" max="47" width="11.42578125" bestFit="1" customWidth="1"/>
  </cols>
  <sheetData>
    <row r="1" spans="1:50" x14ac:dyDescent="0.25">
      <c r="A1" s="19" t="s">
        <v>666</v>
      </c>
      <c r="B1" s="19" t="s">
        <v>918</v>
      </c>
      <c r="C1" s="19" t="s">
        <v>917</v>
      </c>
      <c r="D1" s="19" t="s">
        <v>919</v>
      </c>
      <c r="E1" s="19" t="s">
        <v>920</v>
      </c>
      <c r="F1" s="19" t="s">
        <v>1361</v>
      </c>
      <c r="G1" s="19" t="s">
        <v>921</v>
      </c>
      <c r="H1" s="19" t="s">
        <v>922</v>
      </c>
      <c r="I1" s="19" t="s">
        <v>923</v>
      </c>
      <c r="J1" s="19" t="s">
        <v>1362</v>
      </c>
      <c r="K1" s="19" t="s">
        <v>900</v>
      </c>
      <c r="L1" s="20" t="s">
        <v>729</v>
      </c>
      <c r="M1" s="20" t="s">
        <v>154</v>
      </c>
      <c r="N1" s="20" t="s">
        <v>909</v>
      </c>
      <c r="O1" s="20" t="s">
        <v>645</v>
      </c>
      <c r="P1" s="24" t="s">
        <v>216</v>
      </c>
      <c r="Q1" s="24" t="s">
        <v>1239</v>
      </c>
      <c r="R1" s="24" t="s">
        <v>1175</v>
      </c>
      <c r="S1" s="24" t="s">
        <v>1273</v>
      </c>
      <c r="T1" s="24" t="s">
        <v>1274</v>
      </c>
      <c r="U1" s="24" t="s">
        <v>1275</v>
      </c>
      <c r="V1" s="24" t="s">
        <v>643</v>
      </c>
      <c r="W1" s="24" t="s">
        <v>1272</v>
      </c>
      <c r="X1" s="24" t="s">
        <v>1276</v>
      </c>
      <c r="Y1" s="24" t="s">
        <v>647</v>
      </c>
      <c r="Z1" s="25" t="s">
        <v>648</v>
      </c>
      <c r="AA1" s="25" t="s">
        <v>1252</v>
      </c>
      <c r="AB1" s="26" t="s">
        <v>649</v>
      </c>
      <c r="AC1" s="26" t="s">
        <v>1167</v>
      </c>
      <c r="AD1" s="26" t="s">
        <v>991</v>
      </c>
      <c r="AE1" s="26" t="s">
        <v>1164</v>
      </c>
      <c r="AF1" s="26" t="s">
        <v>1165</v>
      </c>
      <c r="AG1" s="26" t="s">
        <v>992</v>
      </c>
      <c r="AH1" s="26" t="s">
        <v>1166</v>
      </c>
      <c r="AI1" s="26" t="s">
        <v>1167</v>
      </c>
      <c r="AJ1" s="26" t="s">
        <v>991</v>
      </c>
      <c r="AK1" s="26" t="s">
        <v>1164</v>
      </c>
      <c r="AL1" s="26" t="s">
        <v>1165</v>
      </c>
      <c r="AM1" s="26" t="s">
        <v>992</v>
      </c>
      <c r="AN1" s="26" t="s">
        <v>1166</v>
      </c>
      <c r="AO1" s="21" t="s">
        <v>657</v>
      </c>
      <c r="AP1" s="21" t="s">
        <v>650</v>
      </c>
      <c r="AQ1" s="21" t="s">
        <v>616</v>
      </c>
      <c r="AR1" s="21" t="s">
        <v>617</v>
      </c>
      <c r="AS1" s="21" t="s">
        <v>618</v>
      </c>
      <c r="AT1" s="21" t="s">
        <v>619</v>
      </c>
      <c r="AU1" s="21" t="s">
        <v>651</v>
      </c>
      <c r="AV1" s="21" t="s">
        <v>655</v>
      </c>
      <c r="AW1" s="21" t="s">
        <v>1203</v>
      </c>
      <c r="AX1" s="21" t="s">
        <v>1204</v>
      </c>
    </row>
    <row r="2" spans="1:50" x14ac:dyDescent="0.25">
      <c r="A2" t="s">
        <v>411</v>
      </c>
      <c r="B2" t="s">
        <v>157</v>
      </c>
      <c r="C2" s="13" t="s">
        <v>413</v>
      </c>
      <c r="D2" s="13" t="s">
        <v>783</v>
      </c>
      <c r="E2" t="s">
        <v>140</v>
      </c>
      <c r="F2" t="s">
        <v>140</v>
      </c>
      <c r="G2" t="s">
        <v>925</v>
      </c>
      <c r="H2" t="s">
        <v>151</v>
      </c>
      <c r="I2" t="s">
        <v>630</v>
      </c>
      <c r="J2" t="s">
        <v>140</v>
      </c>
      <c r="K2" t="s">
        <v>901</v>
      </c>
      <c r="L2" s="2" t="s">
        <v>746</v>
      </c>
      <c r="M2" t="s">
        <v>237</v>
      </c>
      <c r="N2" t="s">
        <v>415</v>
      </c>
      <c r="O2" t="s">
        <v>786</v>
      </c>
      <c r="P2" s="2" t="s">
        <v>217</v>
      </c>
      <c r="Q2" s="2" t="s">
        <v>1255</v>
      </c>
      <c r="R2" s="27" t="s">
        <v>140</v>
      </c>
      <c r="S2" s="27" t="s">
        <v>140</v>
      </c>
      <c r="T2" s="2"/>
      <c r="U2" s="2" t="s">
        <v>140</v>
      </c>
      <c r="V2">
        <v>2442</v>
      </c>
      <c r="W2" t="s">
        <v>782</v>
      </c>
      <c r="X2" s="2" t="s">
        <v>884</v>
      </c>
      <c r="Z2" t="s">
        <v>242</v>
      </c>
      <c r="AA2"/>
      <c r="AB2" s="27">
        <v>2E-3</v>
      </c>
      <c r="AC2" s="2">
        <v>1</v>
      </c>
      <c r="AD2" s="2" t="s">
        <v>1088</v>
      </c>
      <c r="AE2" s="2">
        <v>2009</v>
      </c>
      <c r="AF2" s="2">
        <v>1</v>
      </c>
      <c r="AG2" s="2" t="s">
        <v>1088</v>
      </c>
      <c r="AH2" s="2">
        <v>2010</v>
      </c>
      <c r="AI2" s="2"/>
      <c r="AJ2" s="2"/>
      <c r="AK2" s="2"/>
      <c r="AL2" s="2"/>
      <c r="AM2" s="2"/>
      <c r="AN2" s="2"/>
    </row>
    <row r="3" spans="1:50" x14ac:dyDescent="0.25">
      <c r="A3" t="s">
        <v>412</v>
      </c>
      <c r="B3" t="s">
        <v>157</v>
      </c>
      <c r="C3" s="13" t="s">
        <v>414</v>
      </c>
      <c r="D3" s="13" t="s">
        <v>784</v>
      </c>
      <c r="E3" t="s">
        <v>140</v>
      </c>
      <c r="F3" t="s">
        <v>140</v>
      </c>
      <c r="G3" t="s">
        <v>925</v>
      </c>
      <c r="H3" t="s">
        <v>151</v>
      </c>
      <c r="I3" t="s">
        <v>630</v>
      </c>
      <c r="J3" t="s">
        <v>140</v>
      </c>
      <c r="K3" t="s">
        <v>901</v>
      </c>
      <c r="L3" s="2" t="s">
        <v>746</v>
      </c>
      <c r="M3" t="s">
        <v>236</v>
      </c>
      <c r="N3" t="s">
        <v>415</v>
      </c>
      <c r="O3" t="s">
        <v>762</v>
      </c>
      <c r="P3" s="2" t="s">
        <v>217</v>
      </c>
      <c r="Q3" s="2" t="s">
        <v>1255</v>
      </c>
      <c r="R3" s="27" t="s">
        <v>140</v>
      </c>
      <c r="S3" s="27" t="s">
        <v>140</v>
      </c>
      <c r="T3" s="2"/>
      <c r="U3" s="2" t="s">
        <v>140</v>
      </c>
      <c r="V3">
        <v>2442</v>
      </c>
      <c r="W3" t="s">
        <v>782</v>
      </c>
      <c r="X3" s="2" t="s">
        <v>884</v>
      </c>
      <c r="Z3" t="s">
        <v>242</v>
      </c>
      <c r="AA3"/>
      <c r="AB3" s="27">
        <v>1.4E-2</v>
      </c>
      <c r="AC3" s="2">
        <v>1</v>
      </c>
      <c r="AD3" s="2" t="s">
        <v>1088</v>
      </c>
      <c r="AE3" s="2">
        <v>2009</v>
      </c>
      <c r="AF3" s="2">
        <v>1</v>
      </c>
      <c r="AG3" s="2" t="s">
        <v>1088</v>
      </c>
      <c r="AH3" s="2">
        <v>2010</v>
      </c>
      <c r="AI3" s="2"/>
      <c r="AJ3" s="2"/>
      <c r="AK3" s="2"/>
      <c r="AL3" s="2"/>
      <c r="AM3" s="2"/>
      <c r="AN3" s="2"/>
    </row>
    <row r="4" spans="1:50" x14ac:dyDescent="0.25">
      <c r="A4" t="s">
        <v>417</v>
      </c>
      <c r="B4" t="s">
        <v>157</v>
      </c>
      <c r="C4" s="13" t="s">
        <v>418</v>
      </c>
      <c r="D4" s="13" t="s">
        <v>785</v>
      </c>
      <c r="E4" t="s">
        <v>140</v>
      </c>
      <c r="F4" t="s">
        <v>140</v>
      </c>
      <c r="G4" t="s">
        <v>925</v>
      </c>
      <c r="H4" t="s">
        <v>151</v>
      </c>
      <c r="I4" t="s">
        <v>630</v>
      </c>
      <c r="J4" t="s">
        <v>140</v>
      </c>
      <c r="K4" t="s">
        <v>901</v>
      </c>
      <c r="L4" s="2" t="s">
        <v>746</v>
      </c>
      <c r="M4" t="s">
        <v>419</v>
      </c>
      <c r="N4" t="s">
        <v>415</v>
      </c>
      <c r="O4" t="s">
        <v>762</v>
      </c>
      <c r="P4" s="2" t="s">
        <v>217</v>
      </c>
      <c r="Q4" s="2" t="s">
        <v>1255</v>
      </c>
      <c r="R4" s="27" t="s">
        <v>140</v>
      </c>
      <c r="S4" s="27" t="s">
        <v>140</v>
      </c>
      <c r="T4" s="2"/>
      <c r="U4" s="2" t="s">
        <v>140</v>
      </c>
      <c r="V4">
        <v>2442</v>
      </c>
      <c r="W4" t="s">
        <v>782</v>
      </c>
      <c r="X4" s="2" t="s">
        <v>884</v>
      </c>
      <c r="Z4" t="s">
        <v>242</v>
      </c>
      <c r="AA4"/>
      <c r="AB4" s="27">
        <v>0.17799999999999999</v>
      </c>
      <c r="AC4" s="2">
        <v>1</v>
      </c>
      <c r="AD4" s="2" t="s">
        <v>1088</v>
      </c>
      <c r="AE4" s="2">
        <v>2009</v>
      </c>
      <c r="AF4" s="2">
        <v>1</v>
      </c>
      <c r="AG4" s="2" t="s">
        <v>1088</v>
      </c>
      <c r="AH4" s="2">
        <v>2010</v>
      </c>
      <c r="AI4" s="2"/>
      <c r="AJ4" s="2"/>
      <c r="AK4" s="2"/>
      <c r="AL4" s="2"/>
      <c r="AM4" s="2"/>
      <c r="AN4" s="2"/>
    </row>
    <row r="5" spans="1:50" x14ac:dyDescent="0.25">
      <c r="A5" t="s">
        <v>127</v>
      </c>
      <c r="B5" t="s">
        <v>151</v>
      </c>
      <c r="C5" t="s">
        <v>137</v>
      </c>
      <c r="D5" t="s">
        <v>140</v>
      </c>
      <c r="E5" t="s">
        <v>707</v>
      </c>
      <c r="F5" t="s">
        <v>140</v>
      </c>
      <c r="G5" t="s">
        <v>924</v>
      </c>
      <c r="H5" t="s">
        <v>151</v>
      </c>
      <c r="I5" t="s">
        <v>630</v>
      </c>
      <c r="J5" t="s">
        <v>642</v>
      </c>
      <c r="K5" t="s">
        <v>901</v>
      </c>
      <c r="L5" s="2" t="s">
        <v>730</v>
      </c>
      <c r="M5" t="s">
        <v>183</v>
      </c>
      <c r="N5" t="s">
        <v>912</v>
      </c>
      <c r="P5" t="s">
        <v>217</v>
      </c>
      <c r="Q5" s="2" t="s">
        <v>1256</v>
      </c>
      <c r="R5" s="27" t="s">
        <v>140</v>
      </c>
      <c r="S5" s="27" t="s">
        <v>140</v>
      </c>
      <c r="U5" t="s">
        <v>1074</v>
      </c>
      <c r="V5">
        <v>33966</v>
      </c>
      <c r="W5" t="s">
        <v>623</v>
      </c>
      <c r="X5" t="s">
        <v>268</v>
      </c>
      <c r="Y5" t="s">
        <v>540</v>
      </c>
      <c r="Z5" s="9">
        <v>0.09</v>
      </c>
      <c r="AB5" s="27" t="s">
        <v>149</v>
      </c>
      <c r="AC5">
        <v>1</v>
      </c>
      <c r="AD5" t="s">
        <v>1047</v>
      </c>
      <c r="AE5">
        <v>2001</v>
      </c>
      <c r="AF5">
        <v>31</v>
      </c>
      <c r="AG5" t="s">
        <v>1048</v>
      </c>
      <c r="AH5">
        <v>2005</v>
      </c>
      <c r="AI5"/>
      <c r="AJ5"/>
      <c r="AK5"/>
      <c r="AL5"/>
      <c r="AM5"/>
      <c r="AN5"/>
      <c r="AU5">
        <v>5.6</v>
      </c>
      <c r="AV5">
        <v>0.36199999999999999</v>
      </c>
    </row>
    <row r="6" spans="1:50" x14ac:dyDescent="0.25">
      <c r="A6" t="s">
        <v>128</v>
      </c>
      <c r="B6" t="s">
        <v>157</v>
      </c>
      <c r="C6" t="s">
        <v>704</v>
      </c>
      <c r="D6" t="s">
        <v>674</v>
      </c>
      <c r="E6" t="s">
        <v>140</v>
      </c>
      <c r="F6" t="s">
        <v>140</v>
      </c>
      <c r="G6" t="s">
        <v>924</v>
      </c>
      <c r="H6" t="s">
        <v>151</v>
      </c>
      <c r="I6" t="s">
        <v>630</v>
      </c>
      <c r="J6" t="s">
        <v>642</v>
      </c>
      <c r="K6" t="s">
        <v>902</v>
      </c>
      <c r="L6" s="2" t="s">
        <v>730</v>
      </c>
      <c r="M6" t="s">
        <v>183</v>
      </c>
      <c r="N6" t="s">
        <v>912</v>
      </c>
      <c r="P6" t="s">
        <v>217</v>
      </c>
      <c r="Q6" s="2" t="s">
        <v>1256</v>
      </c>
      <c r="R6" s="27" t="s">
        <v>140</v>
      </c>
      <c r="S6" s="27" t="s">
        <v>140</v>
      </c>
      <c r="U6" t="s">
        <v>1074</v>
      </c>
      <c r="V6">
        <v>33966</v>
      </c>
      <c r="W6" t="s">
        <v>623</v>
      </c>
      <c r="X6" t="s">
        <v>268</v>
      </c>
      <c r="Y6" t="s">
        <v>540</v>
      </c>
      <c r="Z6" s="9">
        <v>-0.03</v>
      </c>
      <c r="AB6" s="27" t="s">
        <v>149</v>
      </c>
      <c r="AC6">
        <v>1</v>
      </c>
      <c r="AD6" t="s">
        <v>1047</v>
      </c>
      <c r="AE6">
        <v>2001</v>
      </c>
      <c r="AF6">
        <v>31</v>
      </c>
      <c r="AG6" t="s">
        <v>1048</v>
      </c>
      <c r="AH6">
        <v>2005</v>
      </c>
      <c r="AI6"/>
      <c r="AJ6"/>
      <c r="AK6"/>
      <c r="AL6"/>
      <c r="AM6"/>
      <c r="AN6"/>
      <c r="AU6">
        <v>5.6</v>
      </c>
      <c r="AV6">
        <v>0.47399999999999998</v>
      </c>
    </row>
    <row r="7" spans="1:50" x14ac:dyDescent="0.25">
      <c r="A7" t="s">
        <v>129</v>
      </c>
      <c r="B7" t="s">
        <v>157</v>
      </c>
      <c r="C7" t="s">
        <v>703</v>
      </c>
      <c r="D7" t="s">
        <v>675</v>
      </c>
      <c r="E7" t="s">
        <v>140</v>
      </c>
      <c r="F7" t="s">
        <v>140</v>
      </c>
      <c r="G7" t="s">
        <v>924</v>
      </c>
      <c r="H7" t="s">
        <v>151</v>
      </c>
      <c r="I7" t="s">
        <v>630</v>
      </c>
      <c r="J7" t="s">
        <v>642</v>
      </c>
      <c r="K7" t="s">
        <v>902</v>
      </c>
      <c r="L7" s="2" t="s">
        <v>730</v>
      </c>
      <c r="M7" t="s">
        <v>183</v>
      </c>
      <c r="N7" t="s">
        <v>912</v>
      </c>
      <c r="P7" t="s">
        <v>217</v>
      </c>
      <c r="Q7" s="2" t="s">
        <v>1256</v>
      </c>
      <c r="R7" s="27" t="s">
        <v>140</v>
      </c>
      <c r="S7" s="27" t="s">
        <v>140</v>
      </c>
      <c r="U7" t="s">
        <v>1074</v>
      </c>
      <c r="V7">
        <v>33966</v>
      </c>
      <c r="W7" t="s">
        <v>623</v>
      </c>
      <c r="X7" t="s">
        <v>268</v>
      </c>
      <c r="Y7" t="s">
        <v>540</v>
      </c>
      <c r="Z7" s="9">
        <v>0.01</v>
      </c>
      <c r="AB7" s="27" t="s">
        <v>658</v>
      </c>
      <c r="AC7">
        <v>1</v>
      </c>
      <c r="AD7" t="s">
        <v>1047</v>
      </c>
      <c r="AE7">
        <v>2001</v>
      </c>
      <c r="AF7">
        <v>31</v>
      </c>
      <c r="AG7" t="s">
        <v>1048</v>
      </c>
      <c r="AH7">
        <v>2005</v>
      </c>
      <c r="AI7"/>
      <c r="AJ7"/>
      <c r="AK7"/>
      <c r="AL7"/>
      <c r="AM7"/>
      <c r="AN7"/>
      <c r="AU7">
        <v>5.6</v>
      </c>
      <c r="AV7">
        <v>0.155</v>
      </c>
    </row>
    <row r="8" spans="1:50" x14ac:dyDescent="0.25">
      <c r="A8" t="s">
        <v>130</v>
      </c>
      <c r="B8" t="s">
        <v>152</v>
      </c>
      <c r="C8" t="s">
        <v>702</v>
      </c>
      <c r="D8" t="s">
        <v>676</v>
      </c>
      <c r="E8" t="s">
        <v>140</v>
      </c>
      <c r="F8" t="s">
        <v>140</v>
      </c>
      <c r="G8" t="s">
        <v>924</v>
      </c>
      <c r="H8" t="s">
        <v>151</v>
      </c>
      <c r="I8" t="s">
        <v>630</v>
      </c>
      <c r="J8" t="s">
        <v>642</v>
      </c>
      <c r="K8" t="s">
        <v>902</v>
      </c>
      <c r="L8" s="2" t="s">
        <v>730</v>
      </c>
      <c r="M8" t="s">
        <v>183</v>
      </c>
      <c r="N8" t="s">
        <v>912</v>
      </c>
      <c r="P8" t="s">
        <v>217</v>
      </c>
      <c r="Q8" s="2" t="s">
        <v>1256</v>
      </c>
      <c r="R8" s="27" t="s">
        <v>140</v>
      </c>
      <c r="S8" s="27" t="s">
        <v>140</v>
      </c>
      <c r="U8" t="s">
        <v>1074</v>
      </c>
      <c r="V8">
        <v>33966</v>
      </c>
      <c r="W8" t="s">
        <v>623</v>
      </c>
      <c r="X8" t="s">
        <v>268</v>
      </c>
      <c r="Y8" t="s">
        <v>540</v>
      </c>
      <c r="Z8" s="9">
        <v>-0.02</v>
      </c>
      <c r="AB8" s="27" t="s">
        <v>658</v>
      </c>
      <c r="AC8">
        <v>1</v>
      </c>
      <c r="AD8" t="s">
        <v>1047</v>
      </c>
      <c r="AE8">
        <v>2001</v>
      </c>
      <c r="AF8">
        <v>31</v>
      </c>
      <c r="AG8" t="s">
        <v>1048</v>
      </c>
      <c r="AH8">
        <v>2005</v>
      </c>
      <c r="AI8"/>
      <c r="AJ8"/>
      <c r="AK8"/>
      <c r="AL8"/>
      <c r="AM8"/>
      <c r="AN8"/>
      <c r="AU8">
        <v>5.6</v>
      </c>
      <c r="AV8">
        <v>0.38300000000000001</v>
      </c>
    </row>
    <row r="9" spans="1:50" x14ac:dyDescent="0.25">
      <c r="A9" t="s">
        <v>131</v>
      </c>
      <c r="B9" t="s">
        <v>152</v>
      </c>
      <c r="C9" t="s">
        <v>138</v>
      </c>
      <c r="D9" t="s">
        <v>132</v>
      </c>
      <c r="E9" t="s">
        <v>140</v>
      </c>
      <c r="F9" t="s">
        <v>140</v>
      </c>
      <c r="G9" t="s">
        <v>924</v>
      </c>
      <c r="H9" t="s">
        <v>151</v>
      </c>
      <c r="I9" t="s">
        <v>630</v>
      </c>
      <c r="J9" t="s">
        <v>642</v>
      </c>
      <c r="K9" t="s">
        <v>902</v>
      </c>
      <c r="L9" s="2" t="s">
        <v>730</v>
      </c>
      <c r="M9" t="s">
        <v>183</v>
      </c>
      <c r="N9" t="s">
        <v>912</v>
      </c>
      <c r="P9" t="s">
        <v>217</v>
      </c>
      <c r="Q9" s="2" t="s">
        <v>1256</v>
      </c>
      <c r="R9" s="27" t="s">
        <v>140</v>
      </c>
      <c r="S9" s="27" t="s">
        <v>140</v>
      </c>
      <c r="U9" t="s">
        <v>1074</v>
      </c>
      <c r="V9">
        <v>33966</v>
      </c>
      <c r="W9" t="s">
        <v>623</v>
      </c>
      <c r="X9" t="s">
        <v>268</v>
      </c>
      <c r="Y9" t="s">
        <v>540</v>
      </c>
      <c r="Z9" s="9">
        <v>-0.03</v>
      </c>
      <c r="AB9" s="27" t="s">
        <v>658</v>
      </c>
      <c r="AC9">
        <v>1</v>
      </c>
      <c r="AD9" t="s">
        <v>1047</v>
      </c>
      <c r="AE9">
        <v>2001</v>
      </c>
      <c r="AF9">
        <v>31</v>
      </c>
      <c r="AG9" t="s">
        <v>1048</v>
      </c>
      <c r="AH9">
        <v>2005</v>
      </c>
      <c r="AI9"/>
      <c r="AJ9"/>
      <c r="AK9"/>
      <c r="AL9"/>
      <c r="AM9"/>
      <c r="AN9"/>
      <c r="AU9">
        <v>5.6</v>
      </c>
      <c r="AV9">
        <v>0.5</v>
      </c>
    </row>
    <row r="10" spans="1:50" x14ac:dyDescent="0.25">
      <c r="A10" t="s">
        <v>132</v>
      </c>
      <c r="B10" t="s">
        <v>152</v>
      </c>
      <c r="C10" t="s">
        <v>139</v>
      </c>
      <c r="D10" t="s">
        <v>131</v>
      </c>
      <c r="E10" t="s">
        <v>140</v>
      </c>
      <c r="F10" t="s">
        <v>140</v>
      </c>
      <c r="G10" t="s">
        <v>924</v>
      </c>
      <c r="H10" t="s">
        <v>151</v>
      </c>
      <c r="I10" t="s">
        <v>630</v>
      </c>
      <c r="J10" t="s">
        <v>642</v>
      </c>
      <c r="K10" t="s">
        <v>902</v>
      </c>
      <c r="L10" s="2" t="s">
        <v>730</v>
      </c>
      <c r="M10" t="s">
        <v>183</v>
      </c>
      <c r="N10" t="s">
        <v>912</v>
      </c>
      <c r="P10" t="s">
        <v>217</v>
      </c>
      <c r="Q10" s="2" t="s">
        <v>1256</v>
      </c>
      <c r="R10" s="27" t="s">
        <v>140</v>
      </c>
      <c r="S10" s="27" t="s">
        <v>140</v>
      </c>
      <c r="U10" t="s">
        <v>1074</v>
      </c>
      <c r="V10">
        <v>33966</v>
      </c>
      <c r="W10" t="s">
        <v>623</v>
      </c>
      <c r="X10" t="s">
        <v>268</v>
      </c>
      <c r="Y10" t="s">
        <v>540</v>
      </c>
      <c r="Z10" s="9">
        <v>0.01</v>
      </c>
      <c r="AB10" s="27" t="s">
        <v>658</v>
      </c>
      <c r="AC10">
        <v>1</v>
      </c>
      <c r="AD10" t="s">
        <v>1047</v>
      </c>
      <c r="AE10">
        <v>2001</v>
      </c>
      <c r="AF10">
        <v>31</v>
      </c>
      <c r="AG10" t="s">
        <v>1048</v>
      </c>
      <c r="AH10">
        <v>2005</v>
      </c>
      <c r="AI10"/>
      <c r="AJ10"/>
      <c r="AK10"/>
      <c r="AL10"/>
      <c r="AM10"/>
      <c r="AN10"/>
      <c r="AU10">
        <v>5.6</v>
      </c>
      <c r="AV10">
        <v>0.5</v>
      </c>
    </row>
    <row r="11" spans="1:50" x14ac:dyDescent="0.25">
      <c r="A11" t="s">
        <v>133</v>
      </c>
      <c r="B11" t="s">
        <v>152</v>
      </c>
      <c r="C11" t="s">
        <v>701</v>
      </c>
      <c r="D11" t="s">
        <v>677</v>
      </c>
      <c r="E11" t="s">
        <v>140</v>
      </c>
      <c r="F11" t="s">
        <v>140</v>
      </c>
      <c r="G11" t="s">
        <v>924</v>
      </c>
      <c r="H11" t="s">
        <v>151</v>
      </c>
      <c r="I11" t="s">
        <v>630</v>
      </c>
      <c r="J11" t="s">
        <v>642</v>
      </c>
      <c r="K11" t="s">
        <v>902</v>
      </c>
      <c r="L11" s="2" t="s">
        <v>730</v>
      </c>
      <c r="M11" t="s">
        <v>183</v>
      </c>
      <c r="N11" t="s">
        <v>912</v>
      </c>
      <c r="P11" t="s">
        <v>217</v>
      </c>
      <c r="Q11" s="2" t="s">
        <v>1256</v>
      </c>
      <c r="R11" s="27" t="s">
        <v>140</v>
      </c>
      <c r="S11" s="27" t="s">
        <v>140</v>
      </c>
      <c r="U11" t="s">
        <v>1074</v>
      </c>
      <c r="V11">
        <v>33966</v>
      </c>
      <c r="W11" t="s">
        <v>623</v>
      </c>
      <c r="X11" t="s">
        <v>268</v>
      </c>
      <c r="Y11" t="s">
        <v>540</v>
      </c>
      <c r="Z11" s="9">
        <v>-0.04</v>
      </c>
      <c r="AB11" s="27" t="s">
        <v>658</v>
      </c>
      <c r="AC11">
        <v>1</v>
      </c>
      <c r="AD11" t="s">
        <v>1047</v>
      </c>
      <c r="AE11">
        <v>2001</v>
      </c>
      <c r="AF11">
        <v>31</v>
      </c>
      <c r="AG11" t="s">
        <v>1048</v>
      </c>
      <c r="AH11">
        <v>2005</v>
      </c>
      <c r="AI11"/>
      <c r="AJ11"/>
      <c r="AK11"/>
      <c r="AL11"/>
      <c r="AM11"/>
      <c r="AN11"/>
      <c r="AU11">
        <v>5.6</v>
      </c>
      <c r="AV11">
        <v>0.27300000000000002</v>
      </c>
    </row>
    <row r="12" spans="1:50" x14ac:dyDescent="0.25">
      <c r="A12" t="s">
        <v>134</v>
      </c>
      <c r="B12" t="s">
        <v>152</v>
      </c>
      <c r="C12" t="s">
        <v>700</v>
      </c>
      <c r="D12" t="s">
        <v>678</v>
      </c>
      <c r="E12" t="s">
        <v>140</v>
      </c>
      <c r="F12" t="s">
        <v>140</v>
      </c>
      <c r="G12" t="s">
        <v>924</v>
      </c>
      <c r="H12" t="s">
        <v>151</v>
      </c>
      <c r="I12" t="s">
        <v>630</v>
      </c>
      <c r="J12" t="s">
        <v>642</v>
      </c>
      <c r="K12" t="s">
        <v>902</v>
      </c>
      <c r="L12" s="2" t="s">
        <v>730</v>
      </c>
      <c r="M12" t="s">
        <v>183</v>
      </c>
      <c r="N12" t="s">
        <v>912</v>
      </c>
      <c r="P12" t="s">
        <v>217</v>
      </c>
      <c r="Q12" s="2" t="s">
        <v>1256</v>
      </c>
      <c r="R12" s="27" t="s">
        <v>140</v>
      </c>
      <c r="S12" s="27" t="s">
        <v>140</v>
      </c>
      <c r="U12" t="s">
        <v>1074</v>
      </c>
      <c r="V12">
        <v>33966</v>
      </c>
      <c r="W12" t="s">
        <v>623</v>
      </c>
      <c r="X12" t="s">
        <v>268</v>
      </c>
      <c r="Y12" t="s">
        <v>540</v>
      </c>
      <c r="Z12" s="9">
        <v>0.1</v>
      </c>
      <c r="AB12" s="27" t="s">
        <v>149</v>
      </c>
      <c r="AC12">
        <v>1</v>
      </c>
      <c r="AD12" t="s">
        <v>1047</v>
      </c>
      <c r="AE12">
        <v>2001</v>
      </c>
      <c r="AF12">
        <v>31</v>
      </c>
      <c r="AG12" t="s">
        <v>1048</v>
      </c>
      <c r="AH12">
        <v>2005</v>
      </c>
      <c r="AI12"/>
      <c r="AJ12"/>
      <c r="AK12"/>
      <c r="AL12"/>
      <c r="AM12"/>
      <c r="AN12"/>
      <c r="AU12">
        <v>5.6</v>
      </c>
      <c r="AV12">
        <v>0.14199999999999999</v>
      </c>
    </row>
    <row r="13" spans="1:50" x14ac:dyDescent="0.25">
      <c r="A13" t="s">
        <v>135</v>
      </c>
      <c r="B13" t="s">
        <v>152</v>
      </c>
      <c r="C13" t="s">
        <v>699</v>
      </c>
      <c r="D13" t="s">
        <v>696</v>
      </c>
      <c r="E13" t="s">
        <v>140</v>
      </c>
      <c r="F13" t="s">
        <v>140</v>
      </c>
      <c r="G13" t="s">
        <v>924</v>
      </c>
      <c r="H13" t="s">
        <v>151</v>
      </c>
      <c r="I13" t="s">
        <v>630</v>
      </c>
      <c r="J13" t="s">
        <v>642</v>
      </c>
      <c r="K13" t="s">
        <v>902</v>
      </c>
      <c r="L13" s="2" t="s">
        <v>730</v>
      </c>
      <c r="M13" t="s">
        <v>183</v>
      </c>
      <c r="N13" t="s">
        <v>912</v>
      </c>
      <c r="P13" t="s">
        <v>217</v>
      </c>
      <c r="Q13" s="2" t="s">
        <v>1256</v>
      </c>
      <c r="R13" s="27" t="s">
        <v>140</v>
      </c>
      <c r="S13" s="27" t="s">
        <v>140</v>
      </c>
      <c r="U13" t="s">
        <v>1074</v>
      </c>
      <c r="V13">
        <v>33966</v>
      </c>
      <c r="W13" t="s">
        <v>623</v>
      </c>
      <c r="X13" t="s">
        <v>268</v>
      </c>
      <c r="Y13" t="s">
        <v>540</v>
      </c>
      <c r="Z13" s="9">
        <v>-0.05</v>
      </c>
      <c r="AB13" s="27" t="s">
        <v>658</v>
      </c>
      <c r="AC13">
        <v>1</v>
      </c>
      <c r="AD13" t="s">
        <v>1047</v>
      </c>
      <c r="AE13">
        <v>2001</v>
      </c>
      <c r="AF13">
        <v>31</v>
      </c>
      <c r="AG13" t="s">
        <v>1048</v>
      </c>
      <c r="AH13">
        <v>2005</v>
      </c>
      <c r="AI13"/>
      <c r="AJ13"/>
      <c r="AK13"/>
      <c r="AL13"/>
      <c r="AM13"/>
      <c r="AN13"/>
      <c r="AU13">
        <v>5.6</v>
      </c>
      <c r="AV13">
        <v>0.32600000000000001</v>
      </c>
    </row>
    <row r="14" spans="1:50" x14ac:dyDescent="0.25">
      <c r="A14" t="s">
        <v>136</v>
      </c>
      <c r="B14" t="s">
        <v>152</v>
      </c>
      <c r="C14" t="s">
        <v>698</v>
      </c>
      <c r="D14" t="s">
        <v>679</v>
      </c>
      <c r="E14" t="s">
        <v>140</v>
      </c>
      <c r="F14" t="s">
        <v>140</v>
      </c>
      <c r="G14" t="s">
        <v>924</v>
      </c>
      <c r="H14" t="s">
        <v>151</v>
      </c>
      <c r="I14" t="s">
        <v>630</v>
      </c>
      <c r="J14" t="s">
        <v>642</v>
      </c>
      <c r="K14" t="s">
        <v>902</v>
      </c>
      <c r="L14" s="2" t="s">
        <v>730</v>
      </c>
      <c r="M14" t="s">
        <v>183</v>
      </c>
      <c r="N14" t="s">
        <v>912</v>
      </c>
      <c r="P14" t="s">
        <v>217</v>
      </c>
      <c r="Q14" s="2" t="s">
        <v>1256</v>
      </c>
      <c r="R14" s="27" t="s">
        <v>140</v>
      </c>
      <c r="S14" s="27" t="s">
        <v>140</v>
      </c>
      <c r="U14" t="s">
        <v>1074</v>
      </c>
      <c r="V14">
        <v>33966</v>
      </c>
      <c r="W14" t="s">
        <v>623</v>
      </c>
      <c r="X14" t="s">
        <v>268</v>
      </c>
      <c r="Y14" t="s">
        <v>540</v>
      </c>
      <c r="Z14" s="9">
        <v>0.02</v>
      </c>
      <c r="AB14" s="27" t="s">
        <v>150</v>
      </c>
      <c r="AC14">
        <v>1</v>
      </c>
      <c r="AD14" t="s">
        <v>1047</v>
      </c>
      <c r="AE14">
        <v>2001</v>
      </c>
      <c r="AF14">
        <v>31</v>
      </c>
      <c r="AG14" t="s">
        <v>1048</v>
      </c>
      <c r="AH14">
        <v>2005</v>
      </c>
      <c r="AI14"/>
      <c r="AJ14"/>
      <c r="AK14"/>
      <c r="AL14"/>
      <c r="AM14"/>
      <c r="AN14"/>
      <c r="AU14">
        <v>5.6</v>
      </c>
      <c r="AV14">
        <v>0.5</v>
      </c>
    </row>
    <row r="15" spans="1:50" x14ac:dyDescent="0.25">
      <c r="A15" t="s">
        <v>141</v>
      </c>
      <c r="B15" t="s">
        <v>153</v>
      </c>
      <c r="C15" t="s">
        <v>697</v>
      </c>
      <c r="D15" t="s">
        <v>673</v>
      </c>
      <c r="E15" t="s">
        <v>140</v>
      </c>
      <c r="F15" t="s">
        <v>140</v>
      </c>
      <c r="G15" t="s">
        <v>924</v>
      </c>
      <c r="H15" t="s">
        <v>151</v>
      </c>
      <c r="I15" t="s">
        <v>630</v>
      </c>
      <c r="J15" t="s">
        <v>642</v>
      </c>
      <c r="K15" t="s">
        <v>902</v>
      </c>
      <c r="L15" s="2" t="s">
        <v>730</v>
      </c>
      <c r="M15" t="s">
        <v>183</v>
      </c>
      <c r="N15" t="s">
        <v>912</v>
      </c>
      <c r="P15" t="s">
        <v>217</v>
      </c>
      <c r="Q15" s="2" t="s">
        <v>1256</v>
      </c>
      <c r="R15" s="27" t="s">
        <v>140</v>
      </c>
      <c r="S15" s="27" t="s">
        <v>140</v>
      </c>
      <c r="U15" t="s">
        <v>1074</v>
      </c>
      <c r="V15">
        <v>33966</v>
      </c>
      <c r="W15" t="s">
        <v>623</v>
      </c>
      <c r="X15" t="s">
        <v>268</v>
      </c>
      <c r="Y15" t="s">
        <v>540</v>
      </c>
      <c r="Z15" s="9">
        <v>-0.1</v>
      </c>
      <c r="AB15" s="27" t="s">
        <v>149</v>
      </c>
      <c r="AC15">
        <v>1</v>
      </c>
      <c r="AD15" t="s">
        <v>1047</v>
      </c>
      <c r="AE15">
        <v>2001</v>
      </c>
      <c r="AF15">
        <v>31</v>
      </c>
      <c r="AG15" t="s">
        <v>1048</v>
      </c>
      <c r="AH15">
        <v>2005</v>
      </c>
      <c r="AI15"/>
      <c r="AJ15"/>
      <c r="AK15"/>
      <c r="AL15"/>
      <c r="AM15"/>
      <c r="AN15"/>
      <c r="AU15">
        <v>5.6</v>
      </c>
      <c r="AV15">
        <v>0.44700000000000001</v>
      </c>
    </row>
    <row r="16" spans="1:50" x14ac:dyDescent="0.25">
      <c r="A16" t="s">
        <v>142</v>
      </c>
      <c r="B16" t="s">
        <v>153</v>
      </c>
      <c r="C16" t="s">
        <v>697</v>
      </c>
      <c r="D16" t="s">
        <v>673</v>
      </c>
      <c r="E16" t="s">
        <v>140</v>
      </c>
      <c r="F16" t="s">
        <v>140</v>
      </c>
      <c r="G16" t="s">
        <v>924</v>
      </c>
      <c r="H16" t="s">
        <v>151</v>
      </c>
      <c r="I16" t="s">
        <v>630</v>
      </c>
      <c r="J16" t="s">
        <v>642</v>
      </c>
      <c r="K16" t="s">
        <v>902</v>
      </c>
      <c r="L16" s="2" t="s">
        <v>730</v>
      </c>
      <c r="M16" t="s">
        <v>183</v>
      </c>
      <c r="N16" t="s">
        <v>912</v>
      </c>
      <c r="P16" t="s">
        <v>217</v>
      </c>
      <c r="Q16" s="2" t="s">
        <v>1256</v>
      </c>
      <c r="R16" s="27" t="s">
        <v>140</v>
      </c>
      <c r="S16" s="27" t="s">
        <v>140</v>
      </c>
      <c r="U16" t="s">
        <v>1074</v>
      </c>
      <c r="V16">
        <v>33966</v>
      </c>
      <c r="W16" t="s">
        <v>623</v>
      </c>
      <c r="X16" t="s">
        <v>268</v>
      </c>
      <c r="Y16" t="s">
        <v>540</v>
      </c>
      <c r="Z16" s="9">
        <v>-0.14000000000000001</v>
      </c>
      <c r="AB16" s="27" t="s">
        <v>149</v>
      </c>
      <c r="AC16">
        <v>1</v>
      </c>
      <c r="AD16" t="s">
        <v>1047</v>
      </c>
      <c r="AE16">
        <v>2001</v>
      </c>
      <c r="AF16">
        <v>31</v>
      </c>
      <c r="AG16" t="s">
        <v>1048</v>
      </c>
      <c r="AH16">
        <v>2005</v>
      </c>
      <c r="AI16"/>
      <c r="AJ16"/>
      <c r="AK16"/>
      <c r="AL16"/>
      <c r="AM16"/>
      <c r="AN16"/>
      <c r="AU16">
        <v>5.6</v>
      </c>
      <c r="AV16">
        <v>0.19700000000000001</v>
      </c>
    </row>
    <row r="17" spans="1:48" x14ac:dyDescent="0.25">
      <c r="A17" t="s">
        <v>146</v>
      </c>
      <c r="B17" t="s">
        <v>153</v>
      </c>
      <c r="C17" t="s">
        <v>697</v>
      </c>
      <c r="D17" t="s">
        <v>673</v>
      </c>
      <c r="E17" t="s">
        <v>140</v>
      </c>
      <c r="F17" t="s">
        <v>140</v>
      </c>
      <c r="G17" t="s">
        <v>924</v>
      </c>
      <c r="H17" t="s">
        <v>151</v>
      </c>
      <c r="I17" t="s">
        <v>630</v>
      </c>
      <c r="J17" t="s">
        <v>642</v>
      </c>
      <c r="K17" t="s">
        <v>902</v>
      </c>
      <c r="L17" s="2" t="s">
        <v>730</v>
      </c>
      <c r="M17" t="s">
        <v>183</v>
      </c>
      <c r="N17" t="s">
        <v>912</v>
      </c>
      <c r="P17" t="s">
        <v>217</v>
      </c>
      <c r="Q17" s="2" t="s">
        <v>1256</v>
      </c>
      <c r="R17" s="27" t="s">
        <v>140</v>
      </c>
      <c r="S17" s="27" t="s">
        <v>140</v>
      </c>
      <c r="U17" t="s">
        <v>1074</v>
      </c>
      <c r="V17">
        <v>33966</v>
      </c>
      <c r="W17" t="s">
        <v>623</v>
      </c>
      <c r="X17" t="s">
        <v>268</v>
      </c>
      <c r="Y17" t="s">
        <v>540</v>
      </c>
      <c r="Z17" s="9">
        <v>-7.0000000000000007E-2</v>
      </c>
      <c r="AB17" s="27" t="s">
        <v>149</v>
      </c>
      <c r="AC17">
        <v>1</v>
      </c>
      <c r="AD17" t="s">
        <v>1047</v>
      </c>
      <c r="AE17">
        <v>2001</v>
      </c>
      <c r="AF17">
        <v>31</v>
      </c>
      <c r="AG17" t="s">
        <v>1048</v>
      </c>
      <c r="AH17">
        <v>2005</v>
      </c>
      <c r="AI17"/>
      <c r="AJ17"/>
      <c r="AK17"/>
      <c r="AL17"/>
      <c r="AM17"/>
      <c r="AN17"/>
      <c r="AU17">
        <v>5.6</v>
      </c>
      <c r="AV17">
        <v>0.14499999999999999</v>
      </c>
    </row>
    <row r="18" spans="1:48" x14ac:dyDescent="0.25">
      <c r="A18" t="s">
        <v>143</v>
      </c>
      <c r="B18" t="s">
        <v>153</v>
      </c>
      <c r="C18" t="s">
        <v>192</v>
      </c>
      <c r="D18" t="s">
        <v>670</v>
      </c>
      <c r="E18" t="s">
        <v>140</v>
      </c>
      <c r="F18" t="s">
        <v>140</v>
      </c>
      <c r="G18" t="s">
        <v>924</v>
      </c>
      <c r="H18" t="s">
        <v>151</v>
      </c>
      <c r="I18" t="s">
        <v>630</v>
      </c>
      <c r="J18" t="s">
        <v>642</v>
      </c>
      <c r="K18" t="s">
        <v>902</v>
      </c>
      <c r="L18" s="2" t="s">
        <v>730</v>
      </c>
      <c r="M18" t="s">
        <v>183</v>
      </c>
      <c r="N18" t="s">
        <v>912</v>
      </c>
      <c r="P18" t="s">
        <v>217</v>
      </c>
      <c r="Q18" s="2" t="s">
        <v>1256</v>
      </c>
      <c r="R18" s="27" t="s">
        <v>140</v>
      </c>
      <c r="S18" s="27" t="s">
        <v>140</v>
      </c>
      <c r="U18" t="s">
        <v>1074</v>
      </c>
      <c r="V18">
        <v>33966</v>
      </c>
      <c r="W18" t="s">
        <v>623</v>
      </c>
      <c r="X18" t="s">
        <v>268</v>
      </c>
      <c r="Y18" t="s">
        <v>540</v>
      </c>
      <c r="Z18" s="9">
        <v>-0.05</v>
      </c>
      <c r="AB18" s="27" t="s">
        <v>658</v>
      </c>
      <c r="AC18">
        <v>1</v>
      </c>
      <c r="AD18" t="s">
        <v>1047</v>
      </c>
      <c r="AE18">
        <v>2001</v>
      </c>
      <c r="AF18">
        <v>31</v>
      </c>
      <c r="AG18" t="s">
        <v>1048</v>
      </c>
      <c r="AH18">
        <v>2005</v>
      </c>
      <c r="AI18"/>
      <c r="AJ18"/>
      <c r="AK18"/>
      <c r="AL18"/>
      <c r="AM18"/>
      <c r="AN18"/>
      <c r="AU18">
        <v>5.6</v>
      </c>
      <c r="AV18">
        <v>0.498</v>
      </c>
    </row>
    <row r="19" spans="1:48" x14ac:dyDescent="0.25">
      <c r="A19" t="s">
        <v>144</v>
      </c>
      <c r="B19" t="s">
        <v>153</v>
      </c>
      <c r="C19" t="s">
        <v>192</v>
      </c>
      <c r="D19" t="s">
        <v>670</v>
      </c>
      <c r="E19" t="s">
        <v>140</v>
      </c>
      <c r="F19" t="s">
        <v>140</v>
      </c>
      <c r="G19" t="s">
        <v>924</v>
      </c>
      <c r="H19" t="s">
        <v>151</v>
      </c>
      <c r="I19" t="s">
        <v>630</v>
      </c>
      <c r="J19" t="s">
        <v>642</v>
      </c>
      <c r="K19" t="s">
        <v>902</v>
      </c>
      <c r="L19" s="2" t="s">
        <v>730</v>
      </c>
      <c r="M19" t="s">
        <v>183</v>
      </c>
      <c r="N19" t="s">
        <v>912</v>
      </c>
      <c r="P19" t="s">
        <v>217</v>
      </c>
      <c r="Q19" s="2" t="s">
        <v>1256</v>
      </c>
      <c r="R19" s="27" t="s">
        <v>140</v>
      </c>
      <c r="S19" s="27" t="s">
        <v>140</v>
      </c>
      <c r="U19" t="s">
        <v>1074</v>
      </c>
      <c r="V19">
        <v>33966</v>
      </c>
      <c r="W19" t="s">
        <v>623</v>
      </c>
      <c r="X19" t="s">
        <v>268</v>
      </c>
      <c r="Y19" t="s">
        <v>540</v>
      </c>
      <c r="Z19" s="9">
        <v>0.17</v>
      </c>
      <c r="AB19" s="27" t="s">
        <v>149</v>
      </c>
      <c r="AC19">
        <v>1</v>
      </c>
      <c r="AD19" t="s">
        <v>1047</v>
      </c>
      <c r="AE19">
        <v>2001</v>
      </c>
      <c r="AF19">
        <v>31</v>
      </c>
      <c r="AG19" t="s">
        <v>1048</v>
      </c>
      <c r="AH19">
        <v>2005</v>
      </c>
      <c r="AI19"/>
      <c r="AJ19"/>
      <c r="AK19"/>
      <c r="AL19"/>
      <c r="AM19"/>
      <c r="AN19"/>
      <c r="AU19">
        <v>5.6</v>
      </c>
      <c r="AV19">
        <v>0.49399999999999999</v>
      </c>
    </row>
    <row r="20" spans="1:48" x14ac:dyDescent="0.25">
      <c r="A20" t="s">
        <v>145</v>
      </c>
      <c r="B20" t="s">
        <v>153</v>
      </c>
      <c r="C20" t="s">
        <v>192</v>
      </c>
      <c r="D20" t="s">
        <v>670</v>
      </c>
      <c r="E20" t="s">
        <v>140</v>
      </c>
      <c r="F20" t="s">
        <v>140</v>
      </c>
      <c r="G20" t="s">
        <v>924</v>
      </c>
      <c r="H20" t="s">
        <v>151</v>
      </c>
      <c r="I20" t="s">
        <v>630</v>
      </c>
      <c r="J20" t="s">
        <v>642</v>
      </c>
      <c r="K20" t="s">
        <v>902</v>
      </c>
      <c r="L20" s="2" t="s">
        <v>730</v>
      </c>
      <c r="M20" t="s">
        <v>183</v>
      </c>
      <c r="N20" t="s">
        <v>912</v>
      </c>
      <c r="P20" t="s">
        <v>217</v>
      </c>
      <c r="Q20" s="2" t="s">
        <v>1256</v>
      </c>
      <c r="R20" s="27" t="s">
        <v>140</v>
      </c>
      <c r="S20" s="27" t="s">
        <v>140</v>
      </c>
      <c r="U20" t="s">
        <v>1074</v>
      </c>
      <c r="V20">
        <v>33966</v>
      </c>
      <c r="W20" t="s">
        <v>623</v>
      </c>
      <c r="X20" t="s">
        <v>268</v>
      </c>
      <c r="Y20" t="s">
        <v>540</v>
      </c>
      <c r="Z20" s="9">
        <v>0.3</v>
      </c>
      <c r="AB20" s="27" t="s">
        <v>149</v>
      </c>
      <c r="AC20">
        <v>1</v>
      </c>
      <c r="AD20" t="s">
        <v>1047</v>
      </c>
      <c r="AE20">
        <v>2001</v>
      </c>
      <c r="AF20">
        <v>31</v>
      </c>
      <c r="AG20" t="s">
        <v>1048</v>
      </c>
      <c r="AH20">
        <v>2005</v>
      </c>
      <c r="AI20"/>
      <c r="AJ20"/>
      <c r="AK20"/>
      <c r="AL20"/>
      <c r="AM20"/>
      <c r="AN20"/>
      <c r="AU20">
        <v>5.6</v>
      </c>
      <c r="AV20">
        <v>0.32</v>
      </c>
    </row>
    <row r="21" spans="1:48" x14ac:dyDescent="0.25">
      <c r="A21" t="s">
        <v>940</v>
      </c>
      <c r="B21" t="s">
        <v>157</v>
      </c>
      <c r="C21" t="s">
        <v>695</v>
      </c>
      <c r="D21" t="s">
        <v>694</v>
      </c>
      <c r="E21" t="s">
        <v>140</v>
      </c>
      <c r="F21" t="s">
        <v>140</v>
      </c>
      <c r="G21" t="s">
        <v>597</v>
      </c>
      <c r="H21" t="s">
        <v>151</v>
      </c>
      <c r="I21" t="s">
        <v>630</v>
      </c>
      <c r="J21" t="s">
        <v>140</v>
      </c>
      <c r="K21" t="s">
        <v>901</v>
      </c>
      <c r="L21" s="2" t="s">
        <v>731</v>
      </c>
      <c r="M21" t="s">
        <v>156</v>
      </c>
      <c r="N21" t="s">
        <v>158</v>
      </c>
      <c r="P21" t="s">
        <v>217</v>
      </c>
      <c r="Q21" s="2" t="s">
        <v>107</v>
      </c>
      <c r="R21" s="27" t="s">
        <v>140</v>
      </c>
      <c r="S21" s="27" t="s">
        <v>140</v>
      </c>
      <c r="T21" s="2"/>
      <c r="U21" s="2" t="s">
        <v>1168</v>
      </c>
      <c r="V21">
        <f>(1612+2839)</f>
        <v>4451</v>
      </c>
      <c r="W21" t="s">
        <v>623</v>
      </c>
      <c r="X21" s="2" t="s">
        <v>888</v>
      </c>
      <c r="Y21" t="s">
        <v>600</v>
      </c>
      <c r="Z21" s="9">
        <v>-11.25</v>
      </c>
      <c r="AB21" s="27" t="s">
        <v>159</v>
      </c>
      <c r="AC21">
        <v>1</v>
      </c>
      <c r="AD21" t="s">
        <v>1050</v>
      </c>
      <c r="AE21" s="2">
        <v>2008</v>
      </c>
      <c r="AF21" s="2">
        <v>30</v>
      </c>
      <c r="AG21" s="2" t="s">
        <v>1088</v>
      </c>
      <c r="AH21" s="2">
        <v>2013</v>
      </c>
      <c r="AI21" s="2">
        <v>1</v>
      </c>
      <c r="AJ21" s="2" t="s">
        <v>1088</v>
      </c>
      <c r="AK21" s="2">
        <v>2013</v>
      </c>
      <c r="AL21" s="2">
        <v>28</v>
      </c>
      <c r="AM21" s="2" t="s">
        <v>1051</v>
      </c>
      <c r="AN21" s="2">
        <v>2018</v>
      </c>
      <c r="AQ21" s="9">
        <v>3.04</v>
      </c>
      <c r="AR21" s="9">
        <v>2.0299999999999998</v>
      </c>
      <c r="AS21" s="9">
        <v>7.6</v>
      </c>
      <c r="AT21" s="9">
        <v>6.09</v>
      </c>
    </row>
    <row r="22" spans="1:48" x14ac:dyDescent="0.25">
      <c r="A22" t="s">
        <v>940</v>
      </c>
      <c r="B22" t="s">
        <v>157</v>
      </c>
      <c r="C22" t="s">
        <v>695</v>
      </c>
      <c r="D22" t="s">
        <v>694</v>
      </c>
      <c r="E22" t="s">
        <v>140</v>
      </c>
      <c r="F22" t="s">
        <v>140</v>
      </c>
      <c r="G22" t="s">
        <v>395</v>
      </c>
      <c r="H22" t="s">
        <v>151</v>
      </c>
      <c r="I22" t="s">
        <v>630</v>
      </c>
      <c r="J22" t="s">
        <v>140</v>
      </c>
      <c r="K22" t="s">
        <v>901</v>
      </c>
      <c r="L22" s="2" t="s">
        <v>731</v>
      </c>
      <c r="M22" t="s">
        <v>156</v>
      </c>
      <c r="N22" t="s">
        <v>158</v>
      </c>
      <c r="P22" t="s">
        <v>217</v>
      </c>
      <c r="Q22" s="2" t="s">
        <v>107</v>
      </c>
      <c r="R22" s="27" t="s">
        <v>140</v>
      </c>
      <c r="S22" s="27" t="s">
        <v>140</v>
      </c>
      <c r="T22" s="2"/>
      <c r="U22" s="2" t="s">
        <v>1168</v>
      </c>
      <c r="V22">
        <f>(1612+2839)</f>
        <v>4451</v>
      </c>
      <c r="W22" t="s">
        <v>623</v>
      </c>
      <c r="X22" s="2" t="s">
        <v>888</v>
      </c>
      <c r="Y22" t="s">
        <v>600</v>
      </c>
      <c r="Z22" s="9">
        <v>-1.409</v>
      </c>
      <c r="AB22" s="27" t="s">
        <v>658</v>
      </c>
      <c r="AC22">
        <v>1</v>
      </c>
      <c r="AD22" t="s">
        <v>1050</v>
      </c>
      <c r="AE22" s="2">
        <v>2008</v>
      </c>
      <c r="AF22" s="2">
        <v>30</v>
      </c>
      <c r="AG22" s="2" t="s">
        <v>1088</v>
      </c>
      <c r="AH22" s="2">
        <v>2013</v>
      </c>
      <c r="AI22" s="2">
        <v>1</v>
      </c>
      <c r="AJ22" s="2" t="s">
        <v>1088</v>
      </c>
      <c r="AK22" s="2">
        <v>2013</v>
      </c>
      <c r="AL22" s="2">
        <v>28</v>
      </c>
      <c r="AM22" s="2" t="s">
        <v>1051</v>
      </c>
      <c r="AN22" s="2">
        <v>2018</v>
      </c>
      <c r="AQ22" s="9">
        <v>5.16</v>
      </c>
      <c r="AR22" s="9">
        <v>4.97</v>
      </c>
      <c r="AS22" s="9">
        <v>6.37</v>
      </c>
      <c r="AT22" s="9">
        <v>4.9400000000000004</v>
      </c>
    </row>
    <row r="23" spans="1:48" x14ac:dyDescent="0.25">
      <c r="A23" t="s">
        <v>940</v>
      </c>
      <c r="B23" t="s">
        <v>157</v>
      </c>
      <c r="C23" t="s">
        <v>695</v>
      </c>
      <c r="D23" t="s">
        <v>694</v>
      </c>
      <c r="E23" t="s">
        <v>140</v>
      </c>
      <c r="F23" t="s">
        <v>140</v>
      </c>
      <c r="G23" t="s">
        <v>597</v>
      </c>
      <c r="H23" t="s">
        <v>151</v>
      </c>
      <c r="I23" t="s">
        <v>630</v>
      </c>
      <c r="J23" t="s">
        <v>140</v>
      </c>
      <c r="K23" t="s">
        <v>901</v>
      </c>
      <c r="L23" s="2" t="s">
        <v>731</v>
      </c>
      <c r="M23" t="s">
        <v>156</v>
      </c>
      <c r="N23" t="s">
        <v>158</v>
      </c>
      <c r="P23" t="s">
        <v>217</v>
      </c>
      <c r="Q23" s="2" t="s">
        <v>107</v>
      </c>
      <c r="R23" s="27" t="s">
        <v>140</v>
      </c>
      <c r="S23" s="27" t="s">
        <v>140</v>
      </c>
      <c r="T23" s="2"/>
      <c r="U23" s="2" t="s">
        <v>1168</v>
      </c>
      <c r="V23">
        <f>8689+14690</f>
        <v>23379</v>
      </c>
      <c r="W23" t="s">
        <v>623</v>
      </c>
      <c r="X23" s="2" t="s">
        <v>888</v>
      </c>
      <c r="Y23" t="s">
        <v>600</v>
      </c>
      <c r="Z23" s="9">
        <v>5.4089999999999998</v>
      </c>
      <c r="AB23" s="27" t="s">
        <v>159</v>
      </c>
      <c r="AC23">
        <v>1</v>
      </c>
      <c r="AD23" t="s">
        <v>1050</v>
      </c>
      <c r="AE23" s="2">
        <v>2008</v>
      </c>
      <c r="AF23" s="2">
        <v>30</v>
      </c>
      <c r="AG23" s="2" t="s">
        <v>1088</v>
      </c>
      <c r="AH23" s="2">
        <v>2013</v>
      </c>
      <c r="AI23" s="2">
        <v>1</v>
      </c>
      <c r="AJ23" s="2" t="s">
        <v>1088</v>
      </c>
      <c r="AK23" s="2">
        <v>2013</v>
      </c>
      <c r="AL23" s="2">
        <v>28</v>
      </c>
      <c r="AM23" s="2" t="s">
        <v>1051</v>
      </c>
      <c r="AN23" s="2">
        <v>2018</v>
      </c>
      <c r="AQ23" s="9">
        <v>4.3</v>
      </c>
      <c r="AR23" s="9">
        <v>4.51</v>
      </c>
      <c r="AS23" s="9">
        <v>10.83</v>
      </c>
      <c r="AT23" s="9">
        <v>11.4</v>
      </c>
    </row>
    <row r="24" spans="1:48" x14ac:dyDescent="0.25">
      <c r="A24" t="s">
        <v>940</v>
      </c>
      <c r="B24" t="s">
        <v>157</v>
      </c>
      <c r="C24" t="s">
        <v>695</v>
      </c>
      <c r="D24" t="s">
        <v>694</v>
      </c>
      <c r="E24" t="s">
        <v>140</v>
      </c>
      <c r="F24" t="s">
        <v>140</v>
      </c>
      <c r="G24" t="s">
        <v>395</v>
      </c>
      <c r="H24" t="s">
        <v>151</v>
      </c>
      <c r="I24" t="s">
        <v>630</v>
      </c>
      <c r="J24" t="s">
        <v>140</v>
      </c>
      <c r="K24" t="s">
        <v>901</v>
      </c>
      <c r="L24" s="2" t="s">
        <v>731</v>
      </c>
      <c r="M24" t="s">
        <v>156</v>
      </c>
      <c r="N24" t="s">
        <v>158</v>
      </c>
      <c r="P24" t="s">
        <v>217</v>
      </c>
      <c r="Q24" s="2" t="s">
        <v>107</v>
      </c>
      <c r="R24" s="27" t="s">
        <v>140</v>
      </c>
      <c r="S24" s="27" t="s">
        <v>140</v>
      </c>
      <c r="T24" s="2"/>
      <c r="U24" s="2" t="s">
        <v>1168</v>
      </c>
      <c r="V24">
        <f>8689+14690</f>
        <v>23379</v>
      </c>
      <c r="W24" t="s">
        <v>623</v>
      </c>
      <c r="X24" s="2" t="s">
        <v>888</v>
      </c>
      <c r="Y24" t="s">
        <v>600</v>
      </c>
      <c r="Z24" s="9">
        <v>2.319</v>
      </c>
      <c r="AB24" s="27" t="s">
        <v>150</v>
      </c>
      <c r="AC24">
        <v>1</v>
      </c>
      <c r="AD24" t="s">
        <v>1050</v>
      </c>
      <c r="AE24" s="2">
        <v>2008</v>
      </c>
      <c r="AF24" s="2">
        <v>30</v>
      </c>
      <c r="AG24" s="2" t="s">
        <v>1088</v>
      </c>
      <c r="AH24" s="2">
        <v>2013</v>
      </c>
      <c r="AI24" s="2">
        <v>1</v>
      </c>
      <c r="AJ24" s="2" t="s">
        <v>1088</v>
      </c>
      <c r="AK24" s="2">
        <v>2013</v>
      </c>
      <c r="AL24" s="2">
        <v>28</v>
      </c>
      <c r="AM24" s="2" t="s">
        <v>1051</v>
      </c>
      <c r="AN24" s="2">
        <v>2018</v>
      </c>
      <c r="AQ24" s="9">
        <v>6.29</v>
      </c>
      <c r="AR24" s="9">
        <v>6.48</v>
      </c>
      <c r="AS24" s="9">
        <v>8.7899999999999991</v>
      </c>
      <c r="AT24" s="9">
        <v>8.66</v>
      </c>
    </row>
    <row r="25" spans="1:48" x14ac:dyDescent="0.25">
      <c r="A25" t="s">
        <v>940</v>
      </c>
      <c r="B25" t="s">
        <v>157</v>
      </c>
      <c r="C25" t="s">
        <v>620</v>
      </c>
      <c r="D25" t="s">
        <v>693</v>
      </c>
      <c r="E25" t="s">
        <v>140</v>
      </c>
      <c r="F25" t="s">
        <v>140</v>
      </c>
      <c r="G25" t="s">
        <v>597</v>
      </c>
      <c r="H25" t="s">
        <v>151</v>
      </c>
      <c r="I25" t="s">
        <v>630</v>
      </c>
      <c r="J25" t="s">
        <v>140</v>
      </c>
      <c r="K25" t="s">
        <v>901</v>
      </c>
      <c r="L25" s="2" t="s">
        <v>732</v>
      </c>
      <c r="M25" t="s">
        <v>160</v>
      </c>
      <c r="N25" t="s">
        <v>913</v>
      </c>
      <c r="P25" t="s">
        <v>217</v>
      </c>
      <c r="Q25" s="2" t="s">
        <v>111</v>
      </c>
      <c r="R25" s="27" t="s">
        <v>140</v>
      </c>
      <c r="S25" s="27" t="s">
        <v>140</v>
      </c>
      <c r="T25" s="2"/>
      <c r="U25" t="s">
        <v>1071</v>
      </c>
      <c r="V25">
        <v>947</v>
      </c>
      <c r="W25" t="s">
        <v>623</v>
      </c>
      <c r="X25" s="2" t="s">
        <v>269</v>
      </c>
      <c r="Y25" t="s">
        <v>543</v>
      </c>
      <c r="Z25" s="9">
        <v>5.31</v>
      </c>
      <c r="AB25" s="27">
        <v>0</v>
      </c>
      <c r="AC25">
        <v>1</v>
      </c>
      <c r="AD25" t="s">
        <v>1048</v>
      </c>
      <c r="AE25" s="2">
        <v>2008</v>
      </c>
      <c r="AF25" s="2">
        <v>24</v>
      </c>
      <c r="AG25" s="2" t="s">
        <v>1060</v>
      </c>
      <c r="AH25">
        <v>2009</v>
      </c>
      <c r="AI25">
        <v>25</v>
      </c>
      <c r="AJ25" t="s">
        <v>1060</v>
      </c>
      <c r="AK25">
        <v>2009</v>
      </c>
      <c r="AL25">
        <v>30</v>
      </c>
      <c r="AM25" t="s">
        <v>1089</v>
      </c>
      <c r="AN25">
        <v>2010</v>
      </c>
      <c r="AQ25" s="9">
        <f>155.9/60</f>
        <v>2.5983333333333336</v>
      </c>
      <c r="AR25" s="9">
        <f>134.36/60</f>
        <v>2.2393333333333336</v>
      </c>
      <c r="AS25" s="9">
        <f>155.27/60</f>
        <v>2.5878333333333337</v>
      </c>
      <c r="AT25" s="9">
        <f>149.68/60</f>
        <v>2.4946666666666668</v>
      </c>
    </row>
    <row r="26" spans="1:48" x14ac:dyDescent="0.25">
      <c r="A26" t="s">
        <v>940</v>
      </c>
      <c r="B26" t="s">
        <v>157</v>
      </c>
      <c r="C26" t="s">
        <v>620</v>
      </c>
      <c r="D26" t="s">
        <v>693</v>
      </c>
      <c r="E26" t="s">
        <v>140</v>
      </c>
      <c r="F26" t="s">
        <v>140</v>
      </c>
      <c r="G26" t="s">
        <v>395</v>
      </c>
      <c r="H26" t="s">
        <v>151</v>
      </c>
      <c r="I26" t="s">
        <v>630</v>
      </c>
      <c r="J26" t="s">
        <v>140</v>
      </c>
      <c r="K26" t="s">
        <v>901</v>
      </c>
      <c r="L26" s="2" t="s">
        <v>732</v>
      </c>
      <c r="M26" t="s">
        <v>160</v>
      </c>
      <c r="N26" t="s">
        <v>913</v>
      </c>
      <c r="P26" t="s">
        <v>217</v>
      </c>
      <c r="Q26" s="2" t="s">
        <v>111</v>
      </c>
      <c r="R26" s="27" t="s">
        <v>140</v>
      </c>
      <c r="S26" s="27" t="s">
        <v>140</v>
      </c>
      <c r="T26" s="2"/>
      <c r="U26" t="s">
        <v>1071</v>
      </c>
      <c r="V26">
        <v>947</v>
      </c>
      <c r="W26" t="s">
        <v>623</v>
      </c>
      <c r="X26" s="2" t="s">
        <v>269</v>
      </c>
      <c r="Y26" t="s">
        <v>543</v>
      </c>
      <c r="Z26" s="9">
        <v>2.06</v>
      </c>
      <c r="AB26" s="27">
        <v>0.04</v>
      </c>
      <c r="AC26">
        <v>1</v>
      </c>
      <c r="AD26" t="s">
        <v>1048</v>
      </c>
      <c r="AE26" s="2">
        <v>2008</v>
      </c>
      <c r="AF26" s="2">
        <v>24</v>
      </c>
      <c r="AG26" s="2" t="s">
        <v>1060</v>
      </c>
      <c r="AH26">
        <v>2009</v>
      </c>
      <c r="AI26">
        <v>25</v>
      </c>
      <c r="AJ26" t="s">
        <v>1060</v>
      </c>
      <c r="AK26">
        <v>2009</v>
      </c>
      <c r="AL26">
        <v>30</v>
      </c>
      <c r="AM26" t="s">
        <v>1089</v>
      </c>
      <c r="AN26">
        <v>2010</v>
      </c>
      <c r="AQ26" s="9">
        <v>3.84</v>
      </c>
      <c r="AR26" s="9">
        <v>2.57</v>
      </c>
      <c r="AS26" s="9">
        <v>4.05</v>
      </c>
      <c r="AT26" s="9">
        <v>3.17</v>
      </c>
    </row>
    <row r="27" spans="1:48" x14ac:dyDescent="0.25">
      <c r="A27" t="s">
        <v>162</v>
      </c>
      <c r="B27" t="s">
        <v>157</v>
      </c>
      <c r="D27" t="s">
        <v>671</v>
      </c>
      <c r="E27" t="s">
        <v>140</v>
      </c>
      <c r="F27" t="s">
        <v>140</v>
      </c>
      <c r="G27" t="s">
        <v>924</v>
      </c>
      <c r="H27" t="s">
        <v>151</v>
      </c>
      <c r="I27" t="s">
        <v>630</v>
      </c>
      <c r="J27" t="s">
        <v>642</v>
      </c>
      <c r="K27" t="s">
        <v>902</v>
      </c>
      <c r="L27" s="2" t="s">
        <v>733</v>
      </c>
      <c r="M27" t="s">
        <v>184</v>
      </c>
      <c r="N27" t="s">
        <v>165</v>
      </c>
      <c r="P27" t="s">
        <v>217</v>
      </c>
      <c r="Q27" s="2" t="s">
        <v>1257</v>
      </c>
      <c r="R27" s="27" t="s">
        <v>140</v>
      </c>
      <c r="S27" s="27" t="s">
        <v>140</v>
      </c>
      <c r="T27" s="2"/>
      <c r="U27" t="s">
        <v>1169</v>
      </c>
      <c r="V27">
        <v>89082</v>
      </c>
      <c r="W27" t="s">
        <v>623</v>
      </c>
      <c r="X27" s="2" t="s">
        <v>344</v>
      </c>
      <c r="Y27" t="s">
        <v>540</v>
      </c>
      <c r="Z27" s="9">
        <v>0.13100000000000001</v>
      </c>
      <c r="AB27" s="27" t="s">
        <v>159</v>
      </c>
      <c r="AC27">
        <v>1</v>
      </c>
      <c r="AD27" t="s">
        <v>1057</v>
      </c>
      <c r="AE27">
        <v>2013</v>
      </c>
      <c r="AF27">
        <v>31</v>
      </c>
      <c r="AG27" s="2" t="s">
        <v>1048</v>
      </c>
      <c r="AH27">
        <v>2015</v>
      </c>
      <c r="AI27"/>
      <c r="AJ27"/>
      <c r="AK27"/>
      <c r="AL27"/>
      <c r="AM27"/>
      <c r="AN27"/>
      <c r="AP27">
        <v>8.3000000000000007</v>
      </c>
      <c r="AU27">
        <v>0.7</v>
      </c>
      <c r="AV27">
        <f>SQRT((AP27/100)*(1-AP27/100))</f>
        <v>0.27588222124667622</v>
      </c>
    </row>
    <row r="28" spans="1:48" x14ac:dyDescent="0.25">
      <c r="A28" t="s">
        <v>163</v>
      </c>
      <c r="B28" t="s">
        <v>157</v>
      </c>
      <c r="D28" t="s">
        <v>671</v>
      </c>
      <c r="E28" t="s">
        <v>140</v>
      </c>
      <c r="F28" t="s">
        <v>140</v>
      </c>
      <c r="G28" t="s">
        <v>924</v>
      </c>
      <c r="H28" t="s">
        <v>151</v>
      </c>
      <c r="I28" t="s">
        <v>630</v>
      </c>
      <c r="J28" t="s">
        <v>642</v>
      </c>
      <c r="K28" t="s">
        <v>902</v>
      </c>
      <c r="L28" s="2" t="s">
        <v>733</v>
      </c>
      <c r="M28" t="s">
        <v>184</v>
      </c>
      <c r="N28" t="s">
        <v>165</v>
      </c>
      <c r="P28" t="s">
        <v>217</v>
      </c>
      <c r="Q28" s="2" t="s">
        <v>1257</v>
      </c>
      <c r="R28" s="27" t="s">
        <v>140</v>
      </c>
      <c r="S28" s="27" t="s">
        <v>140</v>
      </c>
      <c r="T28" s="2"/>
      <c r="U28" t="s">
        <v>1169</v>
      </c>
      <c r="V28">
        <v>89082</v>
      </c>
      <c r="W28" t="s">
        <v>623</v>
      </c>
      <c r="X28" s="2" t="s">
        <v>344</v>
      </c>
      <c r="Y28" t="s">
        <v>540</v>
      </c>
      <c r="Z28" s="9">
        <v>0.13900000000000001</v>
      </c>
      <c r="AB28" s="27" t="s">
        <v>159</v>
      </c>
      <c r="AC28">
        <v>1</v>
      </c>
      <c r="AD28" t="s">
        <v>1057</v>
      </c>
      <c r="AE28">
        <v>2013</v>
      </c>
      <c r="AF28">
        <v>31</v>
      </c>
      <c r="AG28" s="2" t="s">
        <v>1048</v>
      </c>
      <c r="AH28">
        <v>2015</v>
      </c>
      <c r="AI28"/>
      <c r="AJ28"/>
      <c r="AK28"/>
      <c r="AL28"/>
      <c r="AM28"/>
      <c r="AN28"/>
      <c r="AP28">
        <v>22.1</v>
      </c>
      <c r="AU28">
        <v>0.7</v>
      </c>
      <c r="AV28">
        <f t="shared" ref="AV28:AV34" si="0">SQRT((AP28/100)*(1-AP28/100))</f>
        <v>0.41492047430802931</v>
      </c>
    </row>
    <row r="29" spans="1:48" x14ac:dyDescent="0.25">
      <c r="A29" t="s">
        <v>164</v>
      </c>
      <c r="B29" t="s">
        <v>157</v>
      </c>
      <c r="D29" t="s">
        <v>671</v>
      </c>
      <c r="E29" t="s">
        <v>140</v>
      </c>
      <c r="F29" t="s">
        <v>140</v>
      </c>
      <c r="G29" t="s">
        <v>924</v>
      </c>
      <c r="H29" t="s">
        <v>151</v>
      </c>
      <c r="I29" t="s">
        <v>630</v>
      </c>
      <c r="J29" t="s">
        <v>642</v>
      </c>
      <c r="K29" t="s">
        <v>902</v>
      </c>
      <c r="L29" s="2" t="s">
        <v>733</v>
      </c>
      <c r="M29" t="s">
        <v>184</v>
      </c>
      <c r="N29" t="s">
        <v>165</v>
      </c>
      <c r="P29" t="s">
        <v>217</v>
      </c>
      <c r="Q29" s="2" t="s">
        <v>1257</v>
      </c>
      <c r="R29" s="27" t="s">
        <v>140</v>
      </c>
      <c r="S29" s="27" t="s">
        <v>140</v>
      </c>
      <c r="T29" s="2"/>
      <c r="U29" t="s">
        <v>1169</v>
      </c>
      <c r="V29">
        <v>89082</v>
      </c>
      <c r="W29" t="s">
        <v>623</v>
      </c>
      <c r="X29" s="2" t="s">
        <v>344</v>
      </c>
      <c r="Y29" t="s">
        <v>540</v>
      </c>
      <c r="Z29" s="9">
        <v>1.7000000000000001E-2</v>
      </c>
      <c r="AB29" s="27" t="s">
        <v>658</v>
      </c>
      <c r="AC29">
        <v>1</v>
      </c>
      <c r="AD29" t="s">
        <v>1057</v>
      </c>
      <c r="AE29">
        <v>2013</v>
      </c>
      <c r="AF29">
        <v>31</v>
      </c>
      <c r="AG29" s="2" t="s">
        <v>1048</v>
      </c>
      <c r="AH29">
        <v>2015</v>
      </c>
      <c r="AI29"/>
      <c r="AJ29"/>
      <c r="AK29"/>
      <c r="AL29"/>
      <c r="AM29"/>
      <c r="AN29"/>
      <c r="AP29">
        <v>22.5</v>
      </c>
      <c r="AU29">
        <v>0.7</v>
      </c>
      <c r="AV29">
        <f t="shared" si="0"/>
        <v>0.41758232721225164</v>
      </c>
    </row>
    <row r="30" spans="1:48" x14ac:dyDescent="0.25">
      <c r="A30" t="s">
        <v>166</v>
      </c>
      <c r="B30" t="s">
        <v>153</v>
      </c>
      <c r="D30" t="s">
        <v>672</v>
      </c>
      <c r="E30" t="s">
        <v>140</v>
      </c>
      <c r="F30" t="s">
        <v>140</v>
      </c>
      <c r="G30" t="s">
        <v>924</v>
      </c>
      <c r="H30" t="s">
        <v>151</v>
      </c>
      <c r="I30" t="s">
        <v>630</v>
      </c>
      <c r="J30" t="s">
        <v>642</v>
      </c>
      <c r="K30" t="s">
        <v>902</v>
      </c>
      <c r="L30" s="2" t="s">
        <v>733</v>
      </c>
      <c r="M30" t="s">
        <v>184</v>
      </c>
      <c r="N30" t="s">
        <v>165</v>
      </c>
      <c r="P30" t="s">
        <v>217</v>
      </c>
      <c r="Q30" s="2" t="s">
        <v>1257</v>
      </c>
      <c r="R30" s="27" t="s">
        <v>140</v>
      </c>
      <c r="S30" s="27" t="s">
        <v>140</v>
      </c>
      <c r="T30" s="2"/>
      <c r="U30" t="s">
        <v>1169</v>
      </c>
      <c r="V30">
        <v>89082</v>
      </c>
      <c r="W30" t="s">
        <v>623</v>
      </c>
      <c r="X30" s="2" t="s">
        <v>344</v>
      </c>
      <c r="Y30" t="s">
        <v>540</v>
      </c>
      <c r="Z30" s="9">
        <v>-0.57299999999999995</v>
      </c>
      <c r="AB30" s="27" t="s">
        <v>159</v>
      </c>
      <c r="AC30">
        <v>1</v>
      </c>
      <c r="AD30" t="s">
        <v>1057</v>
      </c>
      <c r="AE30">
        <v>2013</v>
      </c>
      <c r="AF30">
        <v>31</v>
      </c>
      <c r="AG30" s="2" t="s">
        <v>1048</v>
      </c>
      <c r="AH30">
        <v>2015</v>
      </c>
      <c r="AI30"/>
      <c r="AJ30"/>
      <c r="AK30"/>
      <c r="AL30"/>
      <c r="AM30"/>
      <c r="AN30"/>
      <c r="AP30">
        <v>31.1</v>
      </c>
      <c r="AU30">
        <v>0.7</v>
      </c>
      <c r="AV30">
        <f t="shared" si="0"/>
        <v>0.4629027975720173</v>
      </c>
    </row>
    <row r="31" spans="1:48" x14ac:dyDescent="0.25">
      <c r="A31" t="s">
        <v>167</v>
      </c>
      <c r="B31" t="s">
        <v>153</v>
      </c>
      <c r="D31" t="s">
        <v>672</v>
      </c>
      <c r="E31" t="s">
        <v>140</v>
      </c>
      <c r="F31" t="s">
        <v>140</v>
      </c>
      <c r="G31" t="s">
        <v>924</v>
      </c>
      <c r="H31" t="s">
        <v>151</v>
      </c>
      <c r="I31" t="s">
        <v>630</v>
      </c>
      <c r="J31" t="s">
        <v>642</v>
      </c>
      <c r="K31" t="s">
        <v>902</v>
      </c>
      <c r="L31" s="2" t="s">
        <v>733</v>
      </c>
      <c r="M31" t="s">
        <v>184</v>
      </c>
      <c r="N31" t="s">
        <v>165</v>
      </c>
      <c r="P31" t="s">
        <v>217</v>
      </c>
      <c r="Q31" s="2" t="s">
        <v>1257</v>
      </c>
      <c r="R31" s="27" t="s">
        <v>140</v>
      </c>
      <c r="S31" s="27" t="s">
        <v>140</v>
      </c>
      <c r="T31" s="2"/>
      <c r="U31" t="s">
        <v>1169</v>
      </c>
      <c r="V31">
        <v>89082</v>
      </c>
      <c r="W31" t="s">
        <v>623</v>
      </c>
      <c r="X31" s="2" t="s">
        <v>344</v>
      </c>
      <c r="Y31" t="s">
        <v>540</v>
      </c>
      <c r="Z31" s="9">
        <v>-0.435</v>
      </c>
      <c r="AB31" s="27" t="s">
        <v>159</v>
      </c>
      <c r="AC31">
        <v>1</v>
      </c>
      <c r="AD31" t="s">
        <v>1057</v>
      </c>
      <c r="AE31">
        <v>2013</v>
      </c>
      <c r="AF31">
        <v>31</v>
      </c>
      <c r="AG31" s="2" t="s">
        <v>1048</v>
      </c>
      <c r="AH31">
        <v>2015</v>
      </c>
      <c r="AI31"/>
      <c r="AJ31"/>
      <c r="AK31"/>
      <c r="AL31"/>
      <c r="AM31"/>
      <c r="AN31"/>
      <c r="AP31">
        <v>35.6</v>
      </c>
      <c r="AU31">
        <v>0.7</v>
      </c>
      <c r="AV31">
        <f t="shared" si="0"/>
        <v>0.47881520443695186</v>
      </c>
    </row>
    <row r="32" spans="1:48" x14ac:dyDescent="0.25">
      <c r="A32" t="s">
        <v>168</v>
      </c>
      <c r="B32" t="s">
        <v>153</v>
      </c>
      <c r="D32" t="s">
        <v>672</v>
      </c>
      <c r="E32" t="s">
        <v>140</v>
      </c>
      <c r="F32" t="s">
        <v>140</v>
      </c>
      <c r="G32" t="s">
        <v>924</v>
      </c>
      <c r="H32" t="s">
        <v>151</v>
      </c>
      <c r="I32" t="s">
        <v>630</v>
      </c>
      <c r="J32" t="s">
        <v>642</v>
      </c>
      <c r="K32" t="s">
        <v>902</v>
      </c>
      <c r="L32" s="2" t="s">
        <v>733</v>
      </c>
      <c r="M32" t="s">
        <v>184</v>
      </c>
      <c r="N32" t="s">
        <v>165</v>
      </c>
      <c r="P32" t="s">
        <v>217</v>
      </c>
      <c r="Q32" s="2" t="s">
        <v>1257</v>
      </c>
      <c r="R32" s="27" t="s">
        <v>140</v>
      </c>
      <c r="S32" s="27" t="s">
        <v>140</v>
      </c>
      <c r="T32" s="2"/>
      <c r="U32" t="s">
        <v>1169</v>
      </c>
      <c r="V32">
        <v>89082</v>
      </c>
      <c r="W32" t="s">
        <v>623</v>
      </c>
      <c r="X32" s="2" t="s">
        <v>344</v>
      </c>
      <c r="Y32" t="s">
        <v>540</v>
      </c>
      <c r="Z32" s="9">
        <v>-0.221</v>
      </c>
      <c r="AB32" s="27" t="s">
        <v>149</v>
      </c>
      <c r="AC32">
        <v>1</v>
      </c>
      <c r="AD32" t="s">
        <v>1057</v>
      </c>
      <c r="AE32">
        <v>2013</v>
      </c>
      <c r="AF32">
        <v>31</v>
      </c>
      <c r="AG32" s="2" t="s">
        <v>1048</v>
      </c>
      <c r="AH32">
        <v>2015</v>
      </c>
      <c r="AI32"/>
      <c r="AJ32"/>
      <c r="AK32"/>
      <c r="AL32"/>
      <c r="AM32"/>
      <c r="AN32"/>
      <c r="AP32">
        <v>26.8</v>
      </c>
      <c r="AU32">
        <v>0.7</v>
      </c>
      <c r="AV32">
        <f t="shared" si="0"/>
        <v>0.44291759956000848</v>
      </c>
    </row>
    <row r="33" spans="1:48" x14ac:dyDescent="0.25">
      <c r="A33" t="s">
        <v>170</v>
      </c>
      <c r="B33" t="s">
        <v>157</v>
      </c>
      <c r="D33" t="s">
        <v>692</v>
      </c>
      <c r="E33" t="s">
        <v>140</v>
      </c>
      <c r="F33" t="s">
        <v>140</v>
      </c>
      <c r="G33" t="s">
        <v>924</v>
      </c>
      <c r="H33" t="s">
        <v>151</v>
      </c>
      <c r="I33" t="s">
        <v>630</v>
      </c>
      <c r="J33" t="s">
        <v>642</v>
      </c>
      <c r="K33" t="s">
        <v>902</v>
      </c>
      <c r="L33" s="2" t="s">
        <v>733</v>
      </c>
      <c r="M33" t="s">
        <v>184</v>
      </c>
      <c r="N33" t="s">
        <v>165</v>
      </c>
      <c r="P33" t="s">
        <v>217</v>
      </c>
      <c r="Q33" s="2" t="s">
        <v>1257</v>
      </c>
      <c r="R33" s="27" t="s">
        <v>140</v>
      </c>
      <c r="S33" s="27" t="s">
        <v>140</v>
      </c>
      <c r="T33" s="2"/>
      <c r="U33" t="s">
        <v>1169</v>
      </c>
      <c r="V33">
        <v>89082</v>
      </c>
      <c r="W33" t="s">
        <v>623</v>
      </c>
      <c r="X33" s="2" t="s">
        <v>344</v>
      </c>
      <c r="Y33" t="s">
        <v>540</v>
      </c>
      <c r="Z33" s="9">
        <v>6.0000000000000001E-3</v>
      </c>
      <c r="AB33" s="27" t="s">
        <v>658</v>
      </c>
      <c r="AC33">
        <v>1</v>
      </c>
      <c r="AD33" t="s">
        <v>1057</v>
      </c>
      <c r="AE33">
        <v>2013</v>
      </c>
      <c r="AF33">
        <v>31</v>
      </c>
      <c r="AG33" s="2" t="s">
        <v>1048</v>
      </c>
      <c r="AH33">
        <v>2015</v>
      </c>
      <c r="AI33"/>
      <c r="AJ33"/>
      <c r="AK33"/>
      <c r="AL33"/>
      <c r="AM33"/>
      <c r="AN33"/>
      <c r="AP33">
        <v>46.5</v>
      </c>
      <c r="AU33">
        <v>0.7</v>
      </c>
      <c r="AV33">
        <f t="shared" si="0"/>
        <v>0.49877349568717055</v>
      </c>
    </row>
    <row r="34" spans="1:48" x14ac:dyDescent="0.25">
      <c r="A34" t="s">
        <v>169</v>
      </c>
      <c r="B34" t="s">
        <v>157</v>
      </c>
      <c r="D34" t="s">
        <v>692</v>
      </c>
      <c r="E34" t="s">
        <v>140</v>
      </c>
      <c r="F34" t="s">
        <v>140</v>
      </c>
      <c r="G34" t="s">
        <v>924</v>
      </c>
      <c r="H34" t="s">
        <v>151</v>
      </c>
      <c r="I34" t="s">
        <v>630</v>
      </c>
      <c r="J34" t="s">
        <v>642</v>
      </c>
      <c r="K34" t="s">
        <v>902</v>
      </c>
      <c r="L34" s="2" t="s">
        <v>733</v>
      </c>
      <c r="M34" t="s">
        <v>184</v>
      </c>
      <c r="N34" t="s">
        <v>165</v>
      </c>
      <c r="P34" t="s">
        <v>217</v>
      </c>
      <c r="Q34" s="2" t="s">
        <v>1257</v>
      </c>
      <c r="R34" s="27" t="s">
        <v>140</v>
      </c>
      <c r="S34" s="27" t="s">
        <v>140</v>
      </c>
      <c r="T34" s="2"/>
      <c r="U34" t="s">
        <v>1169</v>
      </c>
      <c r="V34">
        <v>89082</v>
      </c>
      <c r="W34" t="s">
        <v>623</v>
      </c>
      <c r="X34" s="2" t="s">
        <v>344</v>
      </c>
      <c r="Y34" t="s">
        <v>540</v>
      </c>
      <c r="Z34" s="9">
        <v>-0.17299999999999999</v>
      </c>
      <c r="AB34" s="27" t="s">
        <v>159</v>
      </c>
      <c r="AC34">
        <v>1</v>
      </c>
      <c r="AD34" t="s">
        <v>1057</v>
      </c>
      <c r="AE34">
        <v>2013</v>
      </c>
      <c r="AF34">
        <v>31</v>
      </c>
      <c r="AG34" s="2" t="s">
        <v>1048</v>
      </c>
      <c r="AH34">
        <v>2015</v>
      </c>
      <c r="AI34"/>
      <c r="AJ34"/>
      <c r="AK34"/>
      <c r="AL34"/>
      <c r="AM34"/>
      <c r="AN34"/>
      <c r="AP34">
        <v>22</v>
      </c>
      <c r="AU34">
        <v>0.7</v>
      </c>
      <c r="AV34">
        <f t="shared" si="0"/>
        <v>0.41424630354415959</v>
      </c>
    </row>
    <row r="35" spans="1:48" x14ac:dyDescent="0.25">
      <c r="A35" t="s">
        <v>203</v>
      </c>
      <c r="B35" t="s">
        <v>151</v>
      </c>
      <c r="C35" t="s">
        <v>176</v>
      </c>
      <c r="D35" t="s">
        <v>140</v>
      </c>
      <c r="E35" t="s">
        <v>708</v>
      </c>
      <c r="F35" t="s">
        <v>140</v>
      </c>
      <c r="G35" t="s">
        <v>924</v>
      </c>
      <c r="H35" t="s">
        <v>151</v>
      </c>
      <c r="I35" t="s">
        <v>630</v>
      </c>
      <c r="J35" t="s">
        <v>642</v>
      </c>
      <c r="K35" t="s">
        <v>902</v>
      </c>
      <c r="L35" s="2" t="s">
        <v>733</v>
      </c>
      <c r="M35" t="s">
        <v>184</v>
      </c>
      <c r="N35" t="s">
        <v>165</v>
      </c>
      <c r="P35" t="s">
        <v>217</v>
      </c>
      <c r="Q35" s="2" t="s">
        <v>1257</v>
      </c>
      <c r="R35" s="27" t="s">
        <v>140</v>
      </c>
      <c r="S35" s="27" t="s">
        <v>140</v>
      </c>
      <c r="T35" s="2"/>
      <c r="U35" t="s">
        <v>1169</v>
      </c>
      <c r="V35">
        <v>89082</v>
      </c>
      <c r="W35" t="s">
        <v>623</v>
      </c>
      <c r="X35" s="2" t="s">
        <v>344</v>
      </c>
      <c r="Y35" t="s">
        <v>540</v>
      </c>
      <c r="Z35" s="9">
        <v>-7.3999999999999996E-2</v>
      </c>
      <c r="AB35" s="27" t="s">
        <v>149</v>
      </c>
      <c r="AC35">
        <v>1</v>
      </c>
      <c r="AD35" t="s">
        <v>1057</v>
      </c>
      <c r="AE35">
        <v>2013</v>
      </c>
      <c r="AF35">
        <v>31</v>
      </c>
      <c r="AG35" s="2" t="s">
        <v>1048</v>
      </c>
      <c r="AH35">
        <v>2015</v>
      </c>
      <c r="AI35"/>
      <c r="AJ35"/>
      <c r="AK35"/>
      <c r="AL35"/>
      <c r="AM35"/>
      <c r="AN35"/>
      <c r="AU35">
        <v>0.7</v>
      </c>
      <c r="AV35">
        <v>1.26</v>
      </c>
    </row>
    <row r="36" spans="1:48" x14ac:dyDescent="0.25">
      <c r="A36" t="s">
        <v>171</v>
      </c>
      <c r="B36" t="s">
        <v>151</v>
      </c>
      <c r="C36" t="s">
        <v>178</v>
      </c>
      <c r="D36" t="s">
        <v>140</v>
      </c>
      <c r="E36" t="s">
        <v>709</v>
      </c>
      <c r="F36" t="s">
        <v>140</v>
      </c>
      <c r="G36" t="s">
        <v>924</v>
      </c>
      <c r="H36" t="s">
        <v>151</v>
      </c>
      <c r="I36" t="s">
        <v>630</v>
      </c>
      <c r="J36" t="s">
        <v>642</v>
      </c>
      <c r="K36" t="s">
        <v>902</v>
      </c>
      <c r="L36" s="2" t="s">
        <v>733</v>
      </c>
      <c r="M36" t="s">
        <v>186</v>
      </c>
      <c r="N36" t="s">
        <v>165</v>
      </c>
      <c r="P36" t="s">
        <v>217</v>
      </c>
      <c r="Q36" s="2" t="s">
        <v>1257</v>
      </c>
      <c r="R36" s="27" t="s">
        <v>140</v>
      </c>
      <c r="S36" s="27" t="s">
        <v>140</v>
      </c>
      <c r="T36" s="2"/>
      <c r="U36" t="s">
        <v>1169</v>
      </c>
      <c r="V36">
        <v>89082</v>
      </c>
      <c r="W36" t="s">
        <v>623</v>
      </c>
      <c r="X36" s="2" t="s">
        <v>344</v>
      </c>
      <c r="Y36" t="s">
        <v>540</v>
      </c>
      <c r="Z36" s="9">
        <v>-1E-3</v>
      </c>
      <c r="AB36" s="27" t="s">
        <v>658</v>
      </c>
      <c r="AC36">
        <v>1</v>
      </c>
      <c r="AD36" t="s">
        <v>1057</v>
      </c>
      <c r="AE36">
        <v>2013</v>
      </c>
      <c r="AF36">
        <v>31</v>
      </c>
      <c r="AG36" s="2" t="s">
        <v>1048</v>
      </c>
      <c r="AH36">
        <v>2015</v>
      </c>
      <c r="AI36"/>
      <c r="AJ36"/>
      <c r="AK36"/>
      <c r="AL36"/>
      <c r="AM36"/>
      <c r="AN36"/>
      <c r="AU36">
        <v>0.7</v>
      </c>
      <c r="AV36">
        <v>45.87</v>
      </c>
    </row>
    <row r="37" spans="1:48" x14ac:dyDescent="0.25">
      <c r="A37" t="s">
        <v>172</v>
      </c>
      <c r="B37" t="s">
        <v>151</v>
      </c>
      <c r="C37" t="s">
        <v>179</v>
      </c>
      <c r="D37" t="s">
        <v>140</v>
      </c>
      <c r="E37" t="s">
        <v>710</v>
      </c>
      <c r="F37" t="s">
        <v>140</v>
      </c>
      <c r="G37" t="s">
        <v>924</v>
      </c>
      <c r="H37" t="s">
        <v>151</v>
      </c>
      <c r="I37" t="s">
        <v>630</v>
      </c>
      <c r="J37" t="s">
        <v>642</v>
      </c>
      <c r="K37" t="s">
        <v>901</v>
      </c>
      <c r="L37" s="2" t="s">
        <v>733</v>
      </c>
      <c r="M37" t="s">
        <v>185</v>
      </c>
      <c r="N37" t="s">
        <v>165</v>
      </c>
      <c r="P37" t="s">
        <v>217</v>
      </c>
      <c r="Q37" s="2" t="s">
        <v>1257</v>
      </c>
      <c r="R37" s="27" t="s">
        <v>140</v>
      </c>
      <c r="S37" s="27" t="s">
        <v>140</v>
      </c>
      <c r="T37" s="2"/>
      <c r="U37" t="s">
        <v>1169</v>
      </c>
      <c r="V37">
        <v>89082</v>
      </c>
      <c r="W37" t="s">
        <v>623</v>
      </c>
      <c r="X37" s="2" t="s">
        <v>344</v>
      </c>
      <c r="Y37" t="s">
        <v>540</v>
      </c>
      <c r="Z37" s="9">
        <v>1.4E-2</v>
      </c>
      <c r="AB37" s="27" t="s">
        <v>658</v>
      </c>
      <c r="AC37">
        <v>1</v>
      </c>
      <c r="AD37" t="s">
        <v>1057</v>
      </c>
      <c r="AE37">
        <v>2013</v>
      </c>
      <c r="AF37">
        <v>31</v>
      </c>
      <c r="AG37" s="2" t="s">
        <v>1048</v>
      </c>
      <c r="AH37">
        <v>2015</v>
      </c>
      <c r="AI37"/>
      <c r="AJ37"/>
      <c r="AK37"/>
      <c r="AL37"/>
      <c r="AM37"/>
      <c r="AN37"/>
      <c r="AU37">
        <v>0.7</v>
      </c>
      <c r="AV37">
        <v>5.85</v>
      </c>
    </row>
    <row r="38" spans="1:48" x14ac:dyDescent="0.25">
      <c r="A38" t="s">
        <v>173</v>
      </c>
      <c r="B38" t="s">
        <v>151</v>
      </c>
      <c r="C38" t="s">
        <v>180</v>
      </c>
      <c r="D38" t="s">
        <v>140</v>
      </c>
      <c r="E38" t="s">
        <v>710</v>
      </c>
      <c r="F38" t="s">
        <v>140</v>
      </c>
      <c r="G38" t="s">
        <v>924</v>
      </c>
      <c r="H38" t="s">
        <v>151</v>
      </c>
      <c r="I38" t="s">
        <v>630</v>
      </c>
      <c r="J38" t="s">
        <v>642</v>
      </c>
      <c r="K38" t="s">
        <v>901</v>
      </c>
      <c r="L38" s="2" t="s">
        <v>733</v>
      </c>
      <c r="M38" t="s">
        <v>184</v>
      </c>
      <c r="N38" t="s">
        <v>165</v>
      </c>
      <c r="P38" t="s">
        <v>217</v>
      </c>
      <c r="Q38" s="2" t="s">
        <v>1257</v>
      </c>
      <c r="R38" s="27" t="s">
        <v>140</v>
      </c>
      <c r="S38" s="27" t="s">
        <v>140</v>
      </c>
      <c r="T38" s="2"/>
      <c r="U38" t="s">
        <v>1169</v>
      </c>
      <c r="V38">
        <v>89082</v>
      </c>
      <c r="W38" t="s">
        <v>623</v>
      </c>
      <c r="X38" s="2" t="s">
        <v>344</v>
      </c>
      <c r="Y38" t="s">
        <v>540</v>
      </c>
      <c r="Z38" s="9">
        <v>7.0000000000000001E-3</v>
      </c>
      <c r="AB38" s="27" t="s">
        <v>658</v>
      </c>
      <c r="AC38">
        <v>1</v>
      </c>
      <c r="AD38" t="s">
        <v>1057</v>
      </c>
      <c r="AE38">
        <v>2013</v>
      </c>
      <c r="AF38">
        <v>31</v>
      </c>
      <c r="AG38" s="2" t="s">
        <v>1048</v>
      </c>
      <c r="AH38">
        <v>2015</v>
      </c>
      <c r="AI38"/>
      <c r="AJ38"/>
      <c r="AK38"/>
      <c r="AL38"/>
      <c r="AM38"/>
      <c r="AN38"/>
      <c r="AU38">
        <v>0.7</v>
      </c>
      <c r="AV38">
        <v>7.98</v>
      </c>
    </row>
    <row r="39" spans="1:48" x14ac:dyDescent="0.25">
      <c r="A39" t="s">
        <v>174</v>
      </c>
      <c r="B39" t="s">
        <v>151</v>
      </c>
      <c r="C39" t="s">
        <v>177</v>
      </c>
      <c r="D39" t="s">
        <v>140</v>
      </c>
      <c r="E39" t="s">
        <v>140</v>
      </c>
      <c r="F39" t="s">
        <v>140</v>
      </c>
      <c r="G39" t="s">
        <v>924</v>
      </c>
      <c r="H39" t="s">
        <v>151</v>
      </c>
      <c r="I39" t="s">
        <v>630</v>
      </c>
      <c r="J39" t="s">
        <v>642</v>
      </c>
      <c r="K39" t="s">
        <v>901</v>
      </c>
      <c r="L39" s="2" t="s">
        <v>733</v>
      </c>
      <c r="M39" t="s">
        <v>184</v>
      </c>
      <c r="N39" t="s">
        <v>165</v>
      </c>
      <c r="P39" t="s">
        <v>217</v>
      </c>
      <c r="Q39" s="2" t="s">
        <v>1257</v>
      </c>
      <c r="R39" s="27" t="s">
        <v>140</v>
      </c>
      <c r="S39" s="27" t="s">
        <v>140</v>
      </c>
      <c r="T39" s="2"/>
      <c r="U39" t="s">
        <v>1169</v>
      </c>
      <c r="V39">
        <v>89082</v>
      </c>
      <c r="W39" t="s">
        <v>623</v>
      </c>
      <c r="X39" s="2" t="s">
        <v>344</v>
      </c>
      <c r="Y39" t="s">
        <v>540</v>
      </c>
      <c r="Z39" s="9">
        <v>0.68799999999999994</v>
      </c>
      <c r="AB39" s="27" t="s">
        <v>658</v>
      </c>
      <c r="AC39">
        <v>1</v>
      </c>
      <c r="AD39" t="s">
        <v>1057</v>
      </c>
      <c r="AE39">
        <v>2013</v>
      </c>
      <c r="AF39">
        <v>31</v>
      </c>
      <c r="AG39" s="2" t="s">
        <v>1048</v>
      </c>
      <c r="AH39">
        <v>2015</v>
      </c>
      <c r="AI39"/>
      <c r="AJ39"/>
      <c r="AK39"/>
      <c r="AL39"/>
      <c r="AM39"/>
      <c r="AN39"/>
      <c r="AU39">
        <v>0.7</v>
      </c>
      <c r="AV39">
        <v>1.2999999999999999E-2</v>
      </c>
    </row>
    <row r="40" spans="1:48" x14ac:dyDescent="0.25">
      <c r="A40" t="s">
        <v>948</v>
      </c>
      <c r="B40" t="s">
        <v>151</v>
      </c>
      <c r="C40" t="s">
        <v>181</v>
      </c>
      <c r="D40" t="s">
        <v>140</v>
      </c>
      <c r="E40" t="s">
        <v>711</v>
      </c>
      <c r="F40" t="s">
        <v>140</v>
      </c>
      <c r="G40" t="s">
        <v>924</v>
      </c>
      <c r="H40" t="s">
        <v>151</v>
      </c>
      <c r="I40" t="s">
        <v>630</v>
      </c>
      <c r="J40" t="s">
        <v>642</v>
      </c>
      <c r="K40" t="s">
        <v>901</v>
      </c>
      <c r="L40" s="2" t="s">
        <v>733</v>
      </c>
      <c r="M40" t="s">
        <v>184</v>
      </c>
      <c r="N40" t="s">
        <v>165</v>
      </c>
      <c r="P40" t="s">
        <v>217</v>
      </c>
      <c r="Q40" s="2" t="s">
        <v>1257</v>
      </c>
      <c r="R40" s="27" t="s">
        <v>140</v>
      </c>
      <c r="S40" s="27" t="s">
        <v>140</v>
      </c>
      <c r="T40" s="2"/>
      <c r="U40" t="s">
        <v>1169</v>
      </c>
      <c r="V40">
        <v>89082</v>
      </c>
      <c r="W40" t="s">
        <v>623</v>
      </c>
      <c r="X40" s="2" t="s">
        <v>344</v>
      </c>
      <c r="Y40" t="s">
        <v>540</v>
      </c>
      <c r="Z40" s="9">
        <v>-0.01</v>
      </c>
      <c r="AB40" s="27" t="s">
        <v>658</v>
      </c>
      <c r="AC40">
        <v>1</v>
      </c>
      <c r="AD40" t="s">
        <v>1057</v>
      </c>
      <c r="AE40">
        <v>2013</v>
      </c>
      <c r="AF40">
        <v>31</v>
      </c>
      <c r="AG40" s="2" t="s">
        <v>1048</v>
      </c>
      <c r="AH40">
        <v>2015</v>
      </c>
      <c r="AI40"/>
      <c r="AJ40"/>
      <c r="AK40"/>
      <c r="AL40"/>
      <c r="AM40"/>
      <c r="AN40"/>
      <c r="AU40">
        <v>0.7</v>
      </c>
      <c r="AV40">
        <v>8.15</v>
      </c>
    </row>
    <row r="41" spans="1:48" x14ac:dyDescent="0.25">
      <c r="A41" t="s">
        <v>175</v>
      </c>
      <c r="B41" t="s">
        <v>151</v>
      </c>
      <c r="C41" t="s">
        <v>182</v>
      </c>
      <c r="D41" t="s">
        <v>140</v>
      </c>
      <c r="E41" t="s">
        <v>712</v>
      </c>
      <c r="F41" t="s">
        <v>140</v>
      </c>
      <c r="G41" t="s">
        <v>924</v>
      </c>
      <c r="H41" t="s">
        <v>151</v>
      </c>
      <c r="I41" t="s">
        <v>630</v>
      </c>
      <c r="J41" t="s">
        <v>642</v>
      </c>
      <c r="K41" t="s">
        <v>901</v>
      </c>
      <c r="L41" s="2" t="s">
        <v>733</v>
      </c>
      <c r="M41" t="s">
        <v>184</v>
      </c>
      <c r="N41" t="s">
        <v>165</v>
      </c>
      <c r="P41" t="s">
        <v>217</v>
      </c>
      <c r="Q41" s="2" t="s">
        <v>1257</v>
      </c>
      <c r="R41" s="27" t="s">
        <v>140</v>
      </c>
      <c r="S41" s="27" t="s">
        <v>140</v>
      </c>
      <c r="T41" s="2"/>
      <c r="U41" t="s">
        <v>1169</v>
      </c>
      <c r="V41">
        <v>89082</v>
      </c>
      <c r="W41" t="s">
        <v>623</v>
      </c>
      <c r="X41" s="2" t="s">
        <v>344</v>
      </c>
      <c r="Y41" t="s">
        <v>540</v>
      </c>
      <c r="Z41" s="9">
        <v>-2.0000000000000001E-4</v>
      </c>
      <c r="AB41" s="27" t="s">
        <v>658</v>
      </c>
      <c r="AC41">
        <v>1</v>
      </c>
      <c r="AD41" t="s">
        <v>1057</v>
      </c>
      <c r="AE41">
        <v>2013</v>
      </c>
      <c r="AF41">
        <v>31</v>
      </c>
      <c r="AG41" s="2" t="s">
        <v>1048</v>
      </c>
      <c r="AH41">
        <v>2015</v>
      </c>
      <c r="AI41"/>
      <c r="AJ41"/>
      <c r="AK41"/>
      <c r="AL41"/>
      <c r="AM41"/>
      <c r="AN41"/>
      <c r="AU41">
        <v>0.7</v>
      </c>
      <c r="AV41">
        <v>15.48</v>
      </c>
    </row>
    <row r="42" spans="1:48" x14ac:dyDescent="0.25">
      <c r="A42" t="s">
        <v>207</v>
      </c>
      <c r="B42" t="s">
        <v>152</v>
      </c>
      <c r="C42" t="s">
        <v>706</v>
      </c>
      <c r="D42" t="s">
        <v>705</v>
      </c>
      <c r="F42" t="s">
        <v>140</v>
      </c>
      <c r="G42" t="s">
        <v>924</v>
      </c>
      <c r="H42" t="s">
        <v>151</v>
      </c>
      <c r="I42" t="s">
        <v>625</v>
      </c>
      <c r="J42" t="s">
        <v>140</v>
      </c>
      <c r="K42" t="s">
        <v>901</v>
      </c>
      <c r="L42" s="2" t="s">
        <v>734</v>
      </c>
      <c r="M42" t="s">
        <v>622</v>
      </c>
      <c r="N42" t="s">
        <v>915</v>
      </c>
      <c r="O42" t="s">
        <v>621</v>
      </c>
      <c r="P42" s="2" t="s">
        <v>217</v>
      </c>
      <c r="Q42" t="s">
        <v>123</v>
      </c>
      <c r="R42" s="27" t="s">
        <v>140</v>
      </c>
      <c r="S42" s="27" t="s">
        <v>140</v>
      </c>
      <c r="T42" s="2"/>
      <c r="U42" t="s">
        <v>1170</v>
      </c>
      <c r="V42">
        <v>262</v>
      </c>
      <c r="W42" t="s">
        <v>624</v>
      </c>
      <c r="X42" s="2" t="s">
        <v>885</v>
      </c>
      <c r="Y42" t="s">
        <v>540</v>
      </c>
      <c r="Z42" s="9">
        <v>1.0999999999999999E-2</v>
      </c>
      <c r="AB42" s="27">
        <v>0.64300000000000002</v>
      </c>
      <c r="AC42">
        <v>1</v>
      </c>
      <c r="AD42" t="s">
        <v>1057</v>
      </c>
      <c r="AE42">
        <v>1999</v>
      </c>
      <c r="AF42">
        <v>31</v>
      </c>
      <c r="AG42" s="2" t="s">
        <v>1048</v>
      </c>
      <c r="AH42">
        <v>2003</v>
      </c>
      <c r="AI42"/>
      <c r="AJ42"/>
      <c r="AK42"/>
      <c r="AL42"/>
      <c r="AM42"/>
      <c r="AN42"/>
    </row>
    <row r="43" spans="1:48" x14ac:dyDescent="0.25">
      <c r="A43" t="s">
        <v>627</v>
      </c>
      <c r="B43" t="s">
        <v>151</v>
      </c>
      <c r="C43" t="s">
        <v>628</v>
      </c>
      <c r="D43" t="s">
        <v>140</v>
      </c>
      <c r="E43" t="s">
        <v>1078</v>
      </c>
      <c r="F43" t="s">
        <v>140</v>
      </c>
      <c r="G43" t="s">
        <v>924</v>
      </c>
      <c r="H43" t="s">
        <v>151</v>
      </c>
      <c r="I43" t="s">
        <v>631</v>
      </c>
      <c r="J43" t="s">
        <v>140</v>
      </c>
      <c r="K43" t="s">
        <v>901</v>
      </c>
      <c r="L43" s="2" t="s">
        <v>735</v>
      </c>
      <c r="M43" t="s">
        <v>632</v>
      </c>
      <c r="N43" t="s">
        <v>915</v>
      </c>
      <c r="O43" t="s">
        <v>1082</v>
      </c>
      <c r="P43" s="2" t="s">
        <v>217</v>
      </c>
      <c r="Q43" t="s">
        <v>208</v>
      </c>
      <c r="R43" s="27" t="s">
        <v>140</v>
      </c>
      <c r="S43" s="27" t="s">
        <v>140</v>
      </c>
      <c r="T43" s="2"/>
      <c r="U43" s="2" t="s">
        <v>140</v>
      </c>
      <c r="V43">
        <v>18</v>
      </c>
      <c r="W43" t="s">
        <v>633</v>
      </c>
      <c r="X43" s="2" t="s">
        <v>877</v>
      </c>
      <c r="Y43" t="s">
        <v>541</v>
      </c>
      <c r="Z43" s="9">
        <v>0.4</v>
      </c>
      <c r="AB43" s="27" t="s">
        <v>242</v>
      </c>
      <c r="AC43">
        <v>1</v>
      </c>
      <c r="AD43" t="s">
        <v>1057</v>
      </c>
      <c r="AE43">
        <v>1998</v>
      </c>
      <c r="AF43">
        <v>31</v>
      </c>
      <c r="AG43" s="2" t="s">
        <v>1048</v>
      </c>
      <c r="AH43">
        <v>2016</v>
      </c>
      <c r="AI43"/>
      <c r="AJ43"/>
      <c r="AK43"/>
      <c r="AL43"/>
      <c r="AM43"/>
      <c r="AN43"/>
    </row>
    <row r="44" spans="1:48" x14ac:dyDescent="0.25">
      <c r="A44" t="s">
        <v>626</v>
      </c>
      <c r="B44" t="s">
        <v>151</v>
      </c>
      <c r="C44" t="s">
        <v>629</v>
      </c>
      <c r="D44" t="s">
        <v>140</v>
      </c>
      <c r="E44" t="s">
        <v>1079</v>
      </c>
      <c r="F44" t="s">
        <v>140</v>
      </c>
      <c r="G44" t="s">
        <v>924</v>
      </c>
      <c r="H44" t="s">
        <v>151</v>
      </c>
      <c r="I44" t="s">
        <v>631</v>
      </c>
      <c r="J44" t="s">
        <v>140</v>
      </c>
      <c r="K44" t="s">
        <v>901</v>
      </c>
      <c r="L44" s="2" t="s">
        <v>735</v>
      </c>
      <c r="M44" t="s">
        <v>248</v>
      </c>
      <c r="N44" t="s">
        <v>915</v>
      </c>
      <c r="O44" t="s">
        <v>1082</v>
      </c>
      <c r="P44" s="2" t="s">
        <v>217</v>
      </c>
      <c r="Q44" t="s">
        <v>208</v>
      </c>
      <c r="R44" s="27" t="s">
        <v>140</v>
      </c>
      <c r="S44" s="27" t="s">
        <v>140</v>
      </c>
      <c r="T44" s="2"/>
      <c r="U44" s="2" t="s">
        <v>140</v>
      </c>
      <c r="V44">
        <v>18</v>
      </c>
      <c r="W44" t="s">
        <v>633</v>
      </c>
      <c r="X44" s="2" t="s">
        <v>877</v>
      </c>
      <c r="Y44" t="s">
        <v>541</v>
      </c>
      <c r="Z44" s="9">
        <v>0.77</v>
      </c>
      <c r="AB44" s="27" t="s">
        <v>242</v>
      </c>
      <c r="AC44">
        <v>1</v>
      </c>
      <c r="AD44" t="s">
        <v>1057</v>
      </c>
      <c r="AE44">
        <v>1998</v>
      </c>
      <c r="AF44">
        <v>31</v>
      </c>
      <c r="AG44" s="2" t="s">
        <v>1048</v>
      </c>
      <c r="AH44">
        <v>2016</v>
      </c>
      <c r="AI44"/>
      <c r="AJ44"/>
      <c r="AK44"/>
      <c r="AL44"/>
      <c r="AM44"/>
      <c r="AN44"/>
    </row>
    <row r="45" spans="1:48" x14ac:dyDescent="0.25">
      <c r="A45" t="s">
        <v>279</v>
      </c>
      <c r="B45" t="s">
        <v>157</v>
      </c>
      <c r="C45" t="s">
        <v>250</v>
      </c>
      <c r="E45" t="s">
        <v>140</v>
      </c>
      <c r="F45" t="s">
        <v>140</v>
      </c>
      <c r="G45" t="s">
        <v>243</v>
      </c>
      <c r="H45" t="s">
        <v>151</v>
      </c>
      <c r="I45" t="s">
        <v>630</v>
      </c>
      <c r="J45" t="s">
        <v>140</v>
      </c>
      <c r="K45" t="s">
        <v>901</v>
      </c>
      <c r="L45" s="2" t="s">
        <v>736</v>
      </c>
      <c r="M45" t="s">
        <v>251</v>
      </c>
      <c r="N45" t="s">
        <v>158</v>
      </c>
      <c r="P45" t="s">
        <v>220</v>
      </c>
      <c r="R45" t="s">
        <v>1084</v>
      </c>
      <c r="S45" s="27"/>
      <c r="T45" s="2"/>
      <c r="U45" s="39" t="s">
        <v>1171</v>
      </c>
      <c r="V45">
        <f>124+759</f>
        <v>883</v>
      </c>
      <c r="W45" t="s">
        <v>623</v>
      </c>
      <c r="X45" s="2" t="s">
        <v>878</v>
      </c>
      <c r="Y45" t="s">
        <v>600</v>
      </c>
      <c r="Z45" s="9">
        <v>6.9210000000000003</v>
      </c>
      <c r="AB45" s="27">
        <v>0</v>
      </c>
      <c r="AC45">
        <v>21</v>
      </c>
      <c r="AD45" t="s">
        <v>1083</v>
      </c>
      <c r="AE45">
        <v>1979</v>
      </c>
      <c r="AF45">
        <v>15</v>
      </c>
      <c r="AG45" s="2" t="s">
        <v>1057</v>
      </c>
      <c r="AH45">
        <v>1980</v>
      </c>
      <c r="AI45"/>
      <c r="AJ45"/>
      <c r="AK45"/>
      <c r="AL45"/>
      <c r="AM45"/>
      <c r="AN45"/>
    </row>
    <row r="46" spans="1:48" x14ac:dyDescent="0.25">
      <c r="A46" t="s">
        <v>280</v>
      </c>
      <c r="B46" t="s">
        <v>157</v>
      </c>
      <c r="C46" t="s">
        <v>250</v>
      </c>
      <c r="E46" t="s">
        <v>140</v>
      </c>
      <c r="F46" t="s">
        <v>140</v>
      </c>
      <c r="G46" t="s">
        <v>243</v>
      </c>
      <c r="H46" t="s">
        <v>151</v>
      </c>
      <c r="I46" t="s">
        <v>630</v>
      </c>
      <c r="J46" t="s">
        <v>140</v>
      </c>
      <c r="K46" t="s">
        <v>901</v>
      </c>
      <c r="L46" s="2" t="s">
        <v>736</v>
      </c>
      <c r="M46" t="s">
        <v>251</v>
      </c>
      <c r="N46" t="s">
        <v>158</v>
      </c>
      <c r="P46" t="s">
        <v>220</v>
      </c>
      <c r="R46" t="s">
        <v>1084</v>
      </c>
      <c r="S46" s="27"/>
      <c r="T46" s="2"/>
      <c r="U46" s="39" t="s">
        <v>1171</v>
      </c>
      <c r="V46">
        <f>81+393</f>
        <v>474</v>
      </c>
      <c r="W46" t="s">
        <v>623</v>
      </c>
      <c r="X46" s="2" t="s">
        <v>878</v>
      </c>
      <c r="Y46" t="s">
        <v>600</v>
      </c>
      <c r="Z46" s="9">
        <v>4.9749999999999996</v>
      </c>
      <c r="AB46" s="27">
        <v>0</v>
      </c>
      <c r="AC46">
        <v>21</v>
      </c>
      <c r="AD46" t="s">
        <v>1083</v>
      </c>
      <c r="AE46">
        <v>1979</v>
      </c>
      <c r="AF46">
        <v>15</v>
      </c>
      <c r="AG46" s="2" t="s">
        <v>1057</v>
      </c>
      <c r="AH46">
        <v>1980</v>
      </c>
      <c r="AI46"/>
      <c r="AJ46"/>
      <c r="AK46"/>
      <c r="AL46"/>
      <c r="AM46"/>
      <c r="AN46"/>
    </row>
    <row r="47" spans="1:48" x14ac:dyDescent="0.25">
      <c r="A47" t="s">
        <v>281</v>
      </c>
      <c r="B47" t="s">
        <v>157</v>
      </c>
      <c r="C47" t="s">
        <v>250</v>
      </c>
      <c r="E47" t="s">
        <v>140</v>
      </c>
      <c r="F47" t="s">
        <v>140</v>
      </c>
      <c r="G47" t="s">
        <v>243</v>
      </c>
      <c r="H47" t="s">
        <v>151</v>
      </c>
      <c r="I47" t="s">
        <v>630</v>
      </c>
      <c r="J47" t="s">
        <v>140</v>
      </c>
      <c r="K47" t="s">
        <v>901</v>
      </c>
      <c r="L47" s="2" t="s">
        <v>736</v>
      </c>
      <c r="M47" t="s">
        <v>251</v>
      </c>
      <c r="N47" t="s">
        <v>158</v>
      </c>
      <c r="P47" t="s">
        <v>220</v>
      </c>
      <c r="R47" t="s">
        <v>1084</v>
      </c>
      <c r="S47" s="27"/>
      <c r="T47" s="2"/>
      <c r="U47" s="39" t="s">
        <v>1171</v>
      </c>
      <c r="V47">
        <f>109+450</f>
        <v>559</v>
      </c>
      <c r="W47" t="s">
        <v>623</v>
      </c>
      <c r="X47" s="2" t="s">
        <v>878</v>
      </c>
      <c r="Y47" t="s">
        <v>600</v>
      </c>
      <c r="Z47" s="9">
        <v>3.0579999999999998</v>
      </c>
      <c r="AB47" s="27">
        <v>1E-3</v>
      </c>
      <c r="AC47">
        <v>21</v>
      </c>
      <c r="AD47" t="s">
        <v>1083</v>
      </c>
      <c r="AE47">
        <v>1979</v>
      </c>
      <c r="AF47">
        <v>15</v>
      </c>
      <c r="AG47" s="2" t="s">
        <v>1057</v>
      </c>
      <c r="AH47">
        <v>1980</v>
      </c>
      <c r="AI47"/>
      <c r="AJ47"/>
      <c r="AK47"/>
      <c r="AL47"/>
      <c r="AM47"/>
      <c r="AN47"/>
    </row>
    <row r="48" spans="1:48" x14ac:dyDescent="0.25">
      <c r="A48" t="s">
        <v>282</v>
      </c>
      <c r="B48" t="s">
        <v>157</v>
      </c>
      <c r="C48" t="s">
        <v>250</v>
      </c>
      <c r="E48" t="s">
        <v>140</v>
      </c>
      <c r="F48" t="s">
        <v>140</v>
      </c>
      <c r="G48" t="s">
        <v>243</v>
      </c>
      <c r="H48" t="s">
        <v>151</v>
      </c>
      <c r="I48" t="s">
        <v>630</v>
      </c>
      <c r="J48" t="s">
        <v>140</v>
      </c>
      <c r="K48" t="s">
        <v>901</v>
      </c>
      <c r="L48" s="2" t="s">
        <v>736</v>
      </c>
      <c r="M48" t="s">
        <v>251</v>
      </c>
      <c r="N48" t="s">
        <v>158</v>
      </c>
      <c r="P48" t="s">
        <v>220</v>
      </c>
      <c r="R48" t="s">
        <v>1084</v>
      </c>
      <c r="S48" s="27"/>
      <c r="T48" s="2"/>
      <c r="U48" s="39" t="s">
        <v>1171</v>
      </c>
      <c r="V48">
        <f>141+645</f>
        <v>786</v>
      </c>
      <c r="W48" t="s">
        <v>623</v>
      </c>
      <c r="X48" s="2" t="s">
        <v>878</v>
      </c>
      <c r="Y48" t="s">
        <v>600</v>
      </c>
      <c r="Z48" s="9">
        <v>6.1219999999999999</v>
      </c>
      <c r="AB48" s="27">
        <v>0</v>
      </c>
      <c r="AC48">
        <v>21</v>
      </c>
      <c r="AD48" t="s">
        <v>1083</v>
      </c>
      <c r="AE48">
        <v>1979</v>
      </c>
      <c r="AF48">
        <v>15</v>
      </c>
      <c r="AG48" s="2" t="s">
        <v>1057</v>
      </c>
      <c r="AH48">
        <v>1980</v>
      </c>
      <c r="AI48"/>
      <c r="AJ48"/>
      <c r="AK48"/>
      <c r="AL48"/>
      <c r="AM48"/>
      <c r="AN48"/>
    </row>
    <row r="49" spans="1:47" ht="16.5" customHeight="1" x14ac:dyDescent="0.25">
      <c r="A49" t="s">
        <v>275</v>
      </c>
      <c r="B49" t="s">
        <v>157</v>
      </c>
      <c r="C49" t="s">
        <v>272</v>
      </c>
      <c r="E49" t="s">
        <v>140</v>
      </c>
      <c r="F49" t="s">
        <v>140</v>
      </c>
      <c r="G49" t="s">
        <v>243</v>
      </c>
      <c r="H49" t="s">
        <v>151</v>
      </c>
      <c r="I49" t="s">
        <v>630</v>
      </c>
      <c r="J49" t="s">
        <v>140</v>
      </c>
      <c r="K49" t="s">
        <v>901</v>
      </c>
      <c r="L49" s="2" t="s">
        <v>736</v>
      </c>
      <c r="M49" t="s">
        <v>273</v>
      </c>
      <c r="N49" t="s">
        <v>274</v>
      </c>
      <c r="O49" s="12" t="s">
        <v>284</v>
      </c>
      <c r="P49" t="s">
        <v>220</v>
      </c>
      <c r="R49" t="s">
        <v>1084</v>
      </c>
      <c r="S49" s="27"/>
      <c r="T49" s="2"/>
      <c r="U49" s="39" t="s">
        <v>1171</v>
      </c>
      <c r="V49">
        <f>124+81+109+141</f>
        <v>455</v>
      </c>
      <c r="W49" t="s">
        <v>623</v>
      </c>
      <c r="X49" s="2" t="s">
        <v>878</v>
      </c>
      <c r="Y49" t="s">
        <v>283</v>
      </c>
      <c r="Z49" s="9">
        <v>4.7610000000000001</v>
      </c>
      <c r="AB49" s="27">
        <v>0.193</v>
      </c>
      <c r="AC49">
        <v>21</v>
      </c>
      <c r="AD49" t="s">
        <v>1083</v>
      </c>
      <c r="AE49">
        <v>1979</v>
      </c>
      <c r="AF49">
        <v>15</v>
      </c>
      <c r="AG49" s="2" t="s">
        <v>1057</v>
      </c>
      <c r="AH49">
        <v>1980</v>
      </c>
      <c r="AI49"/>
      <c r="AJ49"/>
      <c r="AK49"/>
      <c r="AL49"/>
      <c r="AM49"/>
      <c r="AN49"/>
      <c r="AO49" s="18">
        <v>3</v>
      </c>
    </row>
    <row r="50" spans="1:47" x14ac:dyDescent="0.25">
      <c r="A50" t="s">
        <v>276</v>
      </c>
      <c r="B50" t="s">
        <v>157</v>
      </c>
      <c r="C50" t="s">
        <v>272</v>
      </c>
      <c r="E50" t="s">
        <v>140</v>
      </c>
      <c r="F50" t="s">
        <v>140</v>
      </c>
      <c r="G50" t="s">
        <v>243</v>
      </c>
      <c r="H50" t="s">
        <v>151</v>
      </c>
      <c r="I50" t="s">
        <v>630</v>
      </c>
      <c r="J50" t="s">
        <v>140</v>
      </c>
      <c r="K50" t="s">
        <v>901</v>
      </c>
      <c r="L50" s="2" t="s">
        <v>736</v>
      </c>
      <c r="M50" t="s">
        <v>273</v>
      </c>
      <c r="N50" t="s">
        <v>274</v>
      </c>
      <c r="O50" t="s">
        <v>762</v>
      </c>
      <c r="P50" t="s">
        <v>220</v>
      </c>
      <c r="R50" t="s">
        <v>1084</v>
      </c>
      <c r="S50" s="27"/>
      <c r="T50" s="2"/>
      <c r="U50" s="39" t="s">
        <v>1171</v>
      </c>
      <c r="V50">
        <f>438+215+245+383</f>
        <v>1281</v>
      </c>
      <c r="W50" t="s">
        <v>623</v>
      </c>
      <c r="X50" s="2" t="s">
        <v>878</v>
      </c>
      <c r="Y50" t="s">
        <v>283</v>
      </c>
      <c r="Z50" s="9">
        <v>23.443999999999999</v>
      </c>
      <c r="AB50" s="27">
        <v>1E-3</v>
      </c>
      <c r="AC50">
        <v>21</v>
      </c>
      <c r="AD50" t="s">
        <v>1083</v>
      </c>
      <c r="AE50">
        <v>1979</v>
      </c>
      <c r="AF50">
        <v>15</v>
      </c>
      <c r="AG50" s="2" t="s">
        <v>1057</v>
      </c>
      <c r="AH50">
        <v>1980</v>
      </c>
      <c r="AI50"/>
      <c r="AJ50"/>
      <c r="AK50"/>
      <c r="AL50"/>
      <c r="AM50"/>
      <c r="AN50"/>
      <c r="AO50" s="18">
        <v>3</v>
      </c>
    </row>
    <row r="51" spans="1:47" x14ac:dyDescent="0.25">
      <c r="A51" t="s">
        <v>277</v>
      </c>
      <c r="B51" t="s">
        <v>157</v>
      </c>
      <c r="C51" t="s">
        <v>272</v>
      </c>
      <c r="E51" t="s">
        <v>140</v>
      </c>
      <c r="F51" t="s">
        <v>140</v>
      </c>
      <c r="G51" t="s">
        <v>243</v>
      </c>
      <c r="H51" t="s">
        <v>151</v>
      </c>
      <c r="I51" t="s">
        <v>630</v>
      </c>
      <c r="J51" t="s">
        <v>140</v>
      </c>
      <c r="K51" t="s">
        <v>901</v>
      </c>
      <c r="L51" s="2" t="s">
        <v>736</v>
      </c>
      <c r="M51" t="s">
        <v>273</v>
      </c>
      <c r="N51" t="s">
        <v>274</v>
      </c>
      <c r="O51" t="s">
        <v>762</v>
      </c>
      <c r="P51" t="s">
        <v>220</v>
      </c>
      <c r="R51" t="s">
        <v>1084</v>
      </c>
      <c r="S51" s="27"/>
      <c r="T51" s="2"/>
      <c r="U51" s="39" t="s">
        <v>1171</v>
      </c>
      <c r="V51">
        <f>286+149+186+262</f>
        <v>883</v>
      </c>
      <c r="W51" t="s">
        <v>623</v>
      </c>
      <c r="X51" s="2" t="s">
        <v>878</v>
      </c>
      <c r="Y51" t="s">
        <v>283</v>
      </c>
      <c r="Z51" s="9">
        <v>29.486999999999998</v>
      </c>
      <c r="AB51" s="27">
        <v>1E-3</v>
      </c>
      <c r="AC51">
        <v>21</v>
      </c>
      <c r="AD51" t="s">
        <v>1083</v>
      </c>
      <c r="AE51">
        <v>1979</v>
      </c>
      <c r="AF51">
        <v>15</v>
      </c>
      <c r="AG51" s="2" t="s">
        <v>1057</v>
      </c>
      <c r="AH51">
        <v>1980</v>
      </c>
      <c r="AI51"/>
      <c r="AJ51"/>
      <c r="AK51"/>
      <c r="AL51"/>
      <c r="AM51"/>
      <c r="AN51"/>
      <c r="AO51" s="18">
        <v>3</v>
      </c>
    </row>
    <row r="52" spans="1:47" x14ac:dyDescent="0.25">
      <c r="A52" t="s">
        <v>278</v>
      </c>
      <c r="B52" t="s">
        <v>157</v>
      </c>
      <c r="C52" t="s">
        <v>272</v>
      </c>
      <c r="E52" t="s">
        <v>140</v>
      </c>
      <c r="F52" t="s">
        <v>140</v>
      </c>
      <c r="G52" t="s">
        <v>243</v>
      </c>
      <c r="H52" t="s">
        <v>151</v>
      </c>
      <c r="I52" t="s">
        <v>630</v>
      </c>
      <c r="J52" t="s">
        <v>140</v>
      </c>
      <c r="K52" t="s">
        <v>901</v>
      </c>
      <c r="L52" s="2" t="s">
        <v>736</v>
      </c>
      <c r="M52" t="s">
        <v>273</v>
      </c>
      <c r="N52" t="s">
        <v>274</v>
      </c>
      <c r="O52" t="s">
        <v>762</v>
      </c>
      <c r="P52" t="s">
        <v>220</v>
      </c>
      <c r="R52" t="s">
        <v>1084</v>
      </c>
      <c r="S52" s="27"/>
      <c r="T52" s="2"/>
      <c r="U52" s="39" t="s">
        <v>1171</v>
      </c>
      <c r="V52">
        <f>35+29+19+0</f>
        <v>83</v>
      </c>
      <c r="W52" t="s">
        <v>623</v>
      </c>
      <c r="X52" s="2" t="s">
        <v>878</v>
      </c>
      <c r="Y52" t="s">
        <v>283</v>
      </c>
      <c r="Z52" s="9">
        <v>2.056</v>
      </c>
      <c r="AB52" s="27">
        <v>0.35799999999999998</v>
      </c>
      <c r="AC52">
        <v>21</v>
      </c>
      <c r="AD52" t="s">
        <v>1083</v>
      </c>
      <c r="AE52">
        <v>1979</v>
      </c>
      <c r="AF52">
        <v>15</v>
      </c>
      <c r="AG52" s="2" t="s">
        <v>1057</v>
      </c>
      <c r="AH52">
        <v>1980</v>
      </c>
      <c r="AI52"/>
      <c r="AJ52"/>
      <c r="AK52"/>
      <c r="AL52"/>
      <c r="AM52"/>
      <c r="AN52"/>
      <c r="AO52" s="18">
        <v>3</v>
      </c>
    </row>
    <row r="53" spans="1:47" x14ac:dyDescent="0.25">
      <c r="A53" t="s">
        <v>299</v>
      </c>
      <c r="B53" t="s">
        <v>152</v>
      </c>
      <c r="C53" t="s">
        <v>721</v>
      </c>
      <c r="D53" t="s">
        <v>713</v>
      </c>
      <c r="E53" t="s">
        <v>140</v>
      </c>
      <c r="F53" t="s">
        <v>140</v>
      </c>
      <c r="G53" t="s">
        <v>924</v>
      </c>
      <c r="H53" t="s">
        <v>153</v>
      </c>
      <c r="I53" t="s">
        <v>662</v>
      </c>
      <c r="J53" t="s">
        <v>140</v>
      </c>
      <c r="K53" t="s">
        <v>901</v>
      </c>
      <c r="L53" s="2" t="s">
        <v>737</v>
      </c>
      <c r="M53" t="s">
        <v>155</v>
      </c>
      <c r="N53" t="s">
        <v>297</v>
      </c>
      <c r="P53" s="2" t="s">
        <v>217</v>
      </c>
      <c r="Q53" s="2" t="s">
        <v>287</v>
      </c>
      <c r="R53" s="27" t="s">
        <v>140</v>
      </c>
      <c r="S53" s="27" t="s">
        <v>140</v>
      </c>
      <c r="T53" s="2"/>
      <c r="U53" s="39" t="s">
        <v>1172</v>
      </c>
      <c r="V53">
        <v>2455</v>
      </c>
      <c r="W53" t="s">
        <v>623</v>
      </c>
      <c r="X53" s="2" t="s">
        <v>879</v>
      </c>
      <c r="Y53" t="s">
        <v>283</v>
      </c>
      <c r="Z53" s="9">
        <v>2.6389999999999998</v>
      </c>
      <c r="AB53" s="27">
        <v>0.1</v>
      </c>
      <c r="AC53">
        <v>1</v>
      </c>
      <c r="AD53" t="s">
        <v>1057</v>
      </c>
      <c r="AE53" s="2">
        <v>2003</v>
      </c>
      <c r="AF53" s="2">
        <v>30</v>
      </c>
      <c r="AG53" s="2" t="s">
        <v>1083</v>
      </c>
      <c r="AH53" s="2">
        <v>2018</v>
      </c>
      <c r="AI53" s="2"/>
      <c r="AJ53" s="2"/>
      <c r="AK53" s="2"/>
      <c r="AL53" s="2"/>
      <c r="AM53" s="2"/>
      <c r="AN53" s="2"/>
      <c r="AO53" s="18">
        <v>1</v>
      </c>
    </row>
    <row r="54" spans="1:47" x14ac:dyDescent="0.25">
      <c r="A54" t="s">
        <v>292</v>
      </c>
      <c r="B54" t="s">
        <v>152</v>
      </c>
      <c r="D54" t="s">
        <v>714</v>
      </c>
      <c r="E54" t="s">
        <v>140</v>
      </c>
      <c r="F54" t="s">
        <v>140</v>
      </c>
      <c r="G54" t="s">
        <v>924</v>
      </c>
      <c r="H54" t="s">
        <v>153</v>
      </c>
      <c r="I54" t="s">
        <v>662</v>
      </c>
      <c r="J54" t="s">
        <v>140</v>
      </c>
      <c r="K54" t="s">
        <v>901</v>
      </c>
      <c r="L54" s="2" t="s">
        <v>737</v>
      </c>
      <c r="M54" t="s">
        <v>155</v>
      </c>
      <c r="N54" t="s">
        <v>297</v>
      </c>
      <c r="P54" s="2" t="s">
        <v>217</v>
      </c>
      <c r="Q54" s="2" t="s">
        <v>287</v>
      </c>
      <c r="R54" s="27" t="s">
        <v>140</v>
      </c>
      <c r="S54" s="27" t="s">
        <v>140</v>
      </c>
      <c r="T54" s="2"/>
      <c r="U54" s="39" t="s">
        <v>1172</v>
      </c>
      <c r="V54">
        <v>2455</v>
      </c>
      <c r="W54" t="s">
        <v>623</v>
      </c>
      <c r="X54" s="2" t="s">
        <v>879</v>
      </c>
      <c r="Y54" t="s">
        <v>283</v>
      </c>
      <c r="Z54" s="9">
        <v>3.0539999999999998</v>
      </c>
      <c r="AB54" s="27">
        <v>0.08</v>
      </c>
      <c r="AC54">
        <v>1</v>
      </c>
      <c r="AD54" t="s">
        <v>1057</v>
      </c>
      <c r="AE54" s="2">
        <v>2003</v>
      </c>
      <c r="AF54" s="2">
        <v>30</v>
      </c>
      <c r="AG54" s="2" t="s">
        <v>1083</v>
      </c>
      <c r="AH54" s="2">
        <v>2018</v>
      </c>
      <c r="AI54" s="2"/>
      <c r="AJ54" s="2"/>
      <c r="AK54" s="2"/>
      <c r="AL54" s="2"/>
      <c r="AM54" s="2"/>
      <c r="AN54" s="2"/>
      <c r="AO54" s="18">
        <v>1</v>
      </c>
    </row>
    <row r="55" spans="1:47" x14ac:dyDescent="0.25">
      <c r="A55" t="s">
        <v>293</v>
      </c>
      <c r="B55" t="s">
        <v>152</v>
      </c>
      <c r="D55" t="s">
        <v>715</v>
      </c>
      <c r="E55" t="s">
        <v>140</v>
      </c>
      <c r="F55" t="s">
        <v>140</v>
      </c>
      <c r="G55" t="s">
        <v>924</v>
      </c>
      <c r="H55" t="s">
        <v>153</v>
      </c>
      <c r="I55" t="s">
        <v>662</v>
      </c>
      <c r="J55" t="s">
        <v>140</v>
      </c>
      <c r="K55" t="s">
        <v>901</v>
      </c>
      <c r="L55" s="2" t="s">
        <v>737</v>
      </c>
      <c r="M55" t="s">
        <v>155</v>
      </c>
      <c r="N55" t="s">
        <v>297</v>
      </c>
      <c r="P55" s="2" t="s">
        <v>217</v>
      </c>
      <c r="Q55" s="2" t="s">
        <v>287</v>
      </c>
      <c r="R55" s="27" t="s">
        <v>140</v>
      </c>
      <c r="S55" s="27" t="s">
        <v>140</v>
      </c>
      <c r="T55" s="2"/>
      <c r="U55" s="39" t="s">
        <v>1172</v>
      </c>
      <c r="V55">
        <v>2455</v>
      </c>
      <c r="W55" t="s">
        <v>623</v>
      </c>
      <c r="X55" s="2" t="s">
        <v>879</v>
      </c>
      <c r="Y55" t="s">
        <v>283</v>
      </c>
      <c r="Z55" s="9">
        <v>2.6349999999999998</v>
      </c>
      <c r="AB55" s="27">
        <v>0.1</v>
      </c>
      <c r="AC55">
        <v>1</v>
      </c>
      <c r="AD55" t="s">
        <v>1057</v>
      </c>
      <c r="AE55" s="2">
        <v>2003</v>
      </c>
      <c r="AF55" s="2">
        <v>30</v>
      </c>
      <c r="AG55" s="2" t="s">
        <v>1083</v>
      </c>
      <c r="AH55" s="2">
        <v>2018</v>
      </c>
      <c r="AI55" s="2"/>
      <c r="AJ55" s="2"/>
      <c r="AK55" s="2"/>
      <c r="AL55" s="2"/>
      <c r="AM55" s="2"/>
      <c r="AN55" s="2"/>
      <c r="AO55" s="18">
        <v>1</v>
      </c>
    </row>
    <row r="56" spans="1:47" x14ac:dyDescent="0.25">
      <c r="A56" t="s">
        <v>294</v>
      </c>
      <c r="B56" t="s">
        <v>152</v>
      </c>
      <c r="D56" t="s">
        <v>719</v>
      </c>
      <c r="E56" t="s">
        <v>140</v>
      </c>
      <c r="F56" t="s">
        <v>140</v>
      </c>
      <c r="G56" t="s">
        <v>924</v>
      </c>
      <c r="H56" t="s">
        <v>153</v>
      </c>
      <c r="I56" t="s">
        <v>662</v>
      </c>
      <c r="J56" t="s">
        <v>140</v>
      </c>
      <c r="K56" t="s">
        <v>901</v>
      </c>
      <c r="L56" s="2" t="s">
        <v>737</v>
      </c>
      <c r="M56" t="s">
        <v>155</v>
      </c>
      <c r="N56" t="s">
        <v>297</v>
      </c>
      <c r="P56" s="2" t="s">
        <v>217</v>
      </c>
      <c r="Q56" s="2" t="s">
        <v>287</v>
      </c>
      <c r="R56" s="27" t="s">
        <v>140</v>
      </c>
      <c r="S56" s="27" t="s">
        <v>140</v>
      </c>
      <c r="T56" s="2"/>
      <c r="U56" s="39" t="s">
        <v>1172</v>
      </c>
      <c r="V56">
        <v>2455</v>
      </c>
      <c r="W56" t="s">
        <v>623</v>
      </c>
      <c r="X56" s="2" t="s">
        <v>879</v>
      </c>
      <c r="Y56" t="s">
        <v>283</v>
      </c>
      <c r="Z56" s="9">
        <v>13.949</v>
      </c>
      <c r="AB56" s="27">
        <v>0</v>
      </c>
      <c r="AC56">
        <v>1</v>
      </c>
      <c r="AD56" t="s">
        <v>1057</v>
      </c>
      <c r="AE56" s="2">
        <v>2003</v>
      </c>
      <c r="AF56" s="2">
        <v>30</v>
      </c>
      <c r="AG56" s="2" t="s">
        <v>1083</v>
      </c>
      <c r="AH56" s="2">
        <v>2018</v>
      </c>
      <c r="AI56" s="2"/>
      <c r="AJ56" s="2"/>
      <c r="AK56" s="2"/>
      <c r="AL56" s="2"/>
      <c r="AM56" s="2"/>
      <c r="AN56" s="2"/>
      <c r="AO56" s="18">
        <v>1</v>
      </c>
    </row>
    <row r="57" spans="1:47" x14ac:dyDescent="0.25">
      <c r="A57" t="s">
        <v>295</v>
      </c>
      <c r="B57" t="s">
        <v>152</v>
      </c>
      <c r="D57" t="s">
        <v>716</v>
      </c>
      <c r="E57" t="s">
        <v>140</v>
      </c>
      <c r="F57" t="s">
        <v>140</v>
      </c>
      <c r="G57" t="s">
        <v>924</v>
      </c>
      <c r="H57" t="s">
        <v>153</v>
      </c>
      <c r="I57" t="s">
        <v>662</v>
      </c>
      <c r="J57" t="s">
        <v>140</v>
      </c>
      <c r="K57" t="s">
        <v>901</v>
      </c>
      <c r="L57" s="2" t="s">
        <v>737</v>
      </c>
      <c r="M57" t="s">
        <v>155</v>
      </c>
      <c r="N57" t="s">
        <v>297</v>
      </c>
      <c r="P57" s="2" t="s">
        <v>217</v>
      </c>
      <c r="Q57" s="2" t="s">
        <v>287</v>
      </c>
      <c r="R57" s="27" t="s">
        <v>140</v>
      </c>
      <c r="S57" s="27" t="s">
        <v>140</v>
      </c>
      <c r="T57" s="2"/>
      <c r="U57" s="39" t="s">
        <v>1172</v>
      </c>
      <c r="V57">
        <v>2455</v>
      </c>
      <c r="W57" t="s">
        <v>623</v>
      </c>
      <c r="X57" s="2" t="s">
        <v>879</v>
      </c>
      <c r="Y57" t="s">
        <v>283</v>
      </c>
      <c r="Z57" s="9">
        <v>10.271000000000001</v>
      </c>
      <c r="AB57" s="27">
        <v>1E-3</v>
      </c>
      <c r="AC57">
        <v>1</v>
      </c>
      <c r="AD57" t="s">
        <v>1057</v>
      </c>
      <c r="AE57" s="2">
        <v>2003</v>
      </c>
      <c r="AF57" s="2">
        <v>30</v>
      </c>
      <c r="AG57" s="2" t="s">
        <v>1083</v>
      </c>
      <c r="AH57" s="2">
        <v>2018</v>
      </c>
      <c r="AI57" s="2"/>
      <c r="AJ57" s="2"/>
      <c r="AK57" s="2"/>
      <c r="AL57" s="2"/>
      <c r="AM57" s="2"/>
      <c r="AN57" s="2"/>
      <c r="AO57" s="18">
        <v>1</v>
      </c>
    </row>
    <row r="58" spans="1:47" x14ac:dyDescent="0.25">
      <c r="A58" t="s">
        <v>296</v>
      </c>
      <c r="B58" t="s">
        <v>152</v>
      </c>
      <c r="C58" s="13"/>
      <c r="D58" s="13" t="s">
        <v>717</v>
      </c>
      <c r="E58" t="s">
        <v>140</v>
      </c>
      <c r="F58" t="s">
        <v>140</v>
      </c>
      <c r="G58" t="s">
        <v>924</v>
      </c>
      <c r="H58" t="s">
        <v>153</v>
      </c>
      <c r="I58" t="s">
        <v>662</v>
      </c>
      <c r="J58" t="s">
        <v>140</v>
      </c>
      <c r="K58" t="s">
        <v>901</v>
      </c>
      <c r="L58" s="2" t="s">
        <v>737</v>
      </c>
      <c r="M58" t="s">
        <v>155</v>
      </c>
      <c r="N58" t="s">
        <v>297</v>
      </c>
      <c r="P58" s="2" t="s">
        <v>217</v>
      </c>
      <c r="Q58" s="2" t="s">
        <v>287</v>
      </c>
      <c r="R58" s="27" t="s">
        <v>140</v>
      </c>
      <c r="S58" s="27" t="s">
        <v>140</v>
      </c>
      <c r="T58" s="2"/>
      <c r="U58" s="39" t="s">
        <v>1172</v>
      </c>
      <c r="V58">
        <v>2455</v>
      </c>
      <c r="W58" t="s">
        <v>623</v>
      </c>
      <c r="X58" s="2" t="s">
        <v>879</v>
      </c>
      <c r="Y58" t="s">
        <v>283</v>
      </c>
      <c r="Z58" s="9">
        <v>2.8260000000000001</v>
      </c>
      <c r="AB58" s="27">
        <v>9.2999999999999999E-2</v>
      </c>
      <c r="AC58">
        <v>1</v>
      </c>
      <c r="AD58" t="s">
        <v>1057</v>
      </c>
      <c r="AE58" s="2">
        <v>2003</v>
      </c>
      <c r="AF58" s="2">
        <v>30</v>
      </c>
      <c r="AG58" s="2" t="s">
        <v>1083</v>
      </c>
      <c r="AH58" s="2">
        <v>2018</v>
      </c>
      <c r="AI58" s="2"/>
      <c r="AJ58" s="2"/>
      <c r="AK58" s="2"/>
      <c r="AL58" s="2"/>
      <c r="AM58" s="2"/>
      <c r="AN58" s="2"/>
      <c r="AO58" s="18">
        <v>1</v>
      </c>
    </row>
    <row r="59" spans="1:47" x14ac:dyDescent="0.25">
      <c r="A59" t="s">
        <v>304</v>
      </c>
      <c r="B59" t="s">
        <v>152</v>
      </c>
      <c r="C59" s="13"/>
      <c r="D59" s="13" t="s">
        <v>718</v>
      </c>
      <c r="E59" t="s">
        <v>140</v>
      </c>
      <c r="F59" t="s">
        <v>140</v>
      </c>
      <c r="G59" t="s">
        <v>924</v>
      </c>
      <c r="H59" t="s">
        <v>153</v>
      </c>
      <c r="I59" t="s">
        <v>662</v>
      </c>
      <c r="J59" t="s">
        <v>140</v>
      </c>
      <c r="K59" t="s">
        <v>901</v>
      </c>
      <c r="L59" s="2" t="s">
        <v>737</v>
      </c>
      <c r="M59" t="s">
        <v>156</v>
      </c>
      <c r="N59" t="s">
        <v>297</v>
      </c>
      <c r="P59" s="2" t="s">
        <v>217</v>
      </c>
      <c r="Q59" s="2" t="s">
        <v>287</v>
      </c>
      <c r="R59" s="27" t="s">
        <v>140</v>
      </c>
      <c r="S59" s="27" t="s">
        <v>140</v>
      </c>
      <c r="T59" s="2"/>
      <c r="U59" s="39" t="s">
        <v>1172</v>
      </c>
      <c r="V59">
        <v>1796</v>
      </c>
      <c r="W59" t="s">
        <v>623</v>
      </c>
      <c r="X59" s="2" t="s">
        <v>879</v>
      </c>
      <c r="Y59" t="s">
        <v>283</v>
      </c>
      <c r="Z59" s="9">
        <v>2.8290000000000002</v>
      </c>
      <c r="AB59" s="27">
        <v>9.2999999999999999E-2</v>
      </c>
      <c r="AC59">
        <v>1</v>
      </c>
      <c r="AD59" t="s">
        <v>1057</v>
      </c>
      <c r="AE59" s="2">
        <v>2003</v>
      </c>
      <c r="AF59" s="2">
        <v>30</v>
      </c>
      <c r="AG59" s="2" t="s">
        <v>1083</v>
      </c>
      <c r="AH59" s="2">
        <v>2018</v>
      </c>
      <c r="AI59" s="2"/>
      <c r="AJ59" s="2"/>
      <c r="AK59" s="2"/>
      <c r="AL59" s="2"/>
      <c r="AM59" s="2"/>
      <c r="AN59" s="2"/>
      <c r="AO59" s="18">
        <v>1</v>
      </c>
    </row>
    <row r="60" spans="1:47" x14ac:dyDescent="0.25">
      <c r="A60" t="s">
        <v>309</v>
      </c>
      <c r="B60" t="s">
        <v>151</v>
      </c>
      <c r="C60" s="13" t="s">
        <v>310</v>
      </c>
      <c r="D60" t="s">
        <v>140</v>
      </c>
      <c r="E60" t="s">
        <v>664</v>
      </c>
      <c r="F60" t="s">
        <v>140</v>
      </c>
      <c r="G60" t="s">
        <v>924</v>
      </c>
      <c r="H60" t="s">
        <v>151</v>
      </c>
      <c r="I60" t="s">
        <v>630</v>
      </c>
      <c r="J60" t="s">
        <v>140</v>
      </c>
      <c r="K60" t="s">
        <v>901</v>
      </c>
      <c r="L60" s="2" t="s">
        <v>738</v>
      </c>
      <c r="M60" t="s">
        <v>313</v>
      </c>
      <c r="N60" t="s">
        <v>913</v>
      </c>
      <c r="O60" t="s">
        <v>1092</v>
      </c>
      <c r="P60" s="2" t="s">
        <v>217</v>
      </c>
      <c r="Q60" s="2" t="s">
        <v>1258</v>
      </c>
      <c r="R60" s="27" t="s">
        <v>140</v>
      </c>
      <c r="S60" s="27" t="s">
        <v>140</v>
      </c>
      <c r="U60" s="39" t="s">
        <v>140</v>
      </c>
      <c r="V60">
        <v>4</v>
      </c>
      <c r="W60" t="s">
        <v>656</v>
      </c>
      <c r="X60" t="s">
        <v>1091</v>
      </c>
      <c r="Y60" t="s">
        <v>543</v>
      </c>
      <c r="Z60">
        <v>0.505</v>
      </c>
      <c r="AA60"/>
      <c r="AB60" s="27">
        <v>0.64300000000000002</v>
      </c>
      <c r="AC60">
        <v>1</v>
      </c>
      <c r="AD60" t="s">
        <v>1057</v>
      </c>
      <c r="AE60" s="2">
        <v>2004</v>
      </c>
      <c r="AF60" s="2">
        <v>4</v>
      </c>
      <c r="AG60" s="2" t="s">
        <v>1083</v>
      </c>
      <c r="AH60" s="2">
        <v>2004</v>
      </c>
      <c r="AI60" s="2">
        <v>1</v>
      </c>
      <c r="AJ60" t="s">
        <v>1057</v>
      </c>
      <c r="AK60" s="2">
        <v>2006</v>
      </c>
      <c r="AL60" s="2">
        <v>4</v>
      </c>
      <c r="AM60" s="2" t="s">
        <v>1083</v>
      </c>
      <c r="AN60" s="2">
        <v>2006</v>
      </c>
      <c r="AO60" s="18">
        <v>3</v>
      </c>
    </row>
    <row r="61" spans="1:47" x14ac:dyDescent="0.25">
      <c r="A61" t="s">
        <v>311</v>
      </c>
      <c r="B61" t="s">
        <v>151</v>
      </c>
      <c r="C61" s="13" t="s">
        <v>310</v>
      </c>
      <c r="D61" t="s">
        <v>140</v>
      </c>
      <c r="E61" t="s">
        <v>664</v>
      </c>
      <c r="F61" t="s">
        <v>140</v>
      </c>
      <c r="G61" t="s">
        <v>924</v>
      </c>
      <c r="H61" t="s">
        <v>151</v>
      </c>
      <c r="I61" t="s">
        <v>630</v>
      </c>
      <c r="J61" t="s">
        <v>140</v>
      </c>
      <c r="K61" t="s">
        <v>901</v>
      </c>
      <c r="L61" s="2" t="s">
        <v>738</v>
      </c>
      <c r="M61" t="s">
        <v>312</v>
      </c>
      <c r="N61" t="s">
        <v>913</v>
      </c>
      <c r="O61" t="s">
        <v>314</v>
      </c>
      <c r="P61" s="2" t="s">
        <v>217</v>
      </c>
      <c r="Q61" s="2" t="s">
        <v>1258</v>
      </c>
      <c r="R61" s="27" t="s">
        <v>140</v>
      </c>
      <c r="S61" s="27" t="s">
        <v>140</v>
      </c>
      <c r="U61" s="39" t="s">
        <v>140</v>
      </c>
      <c r="V61">
        <v>4</v>
      </c>
      <c r="W61" t="s">
        <v>656</v>
      </c>
      <c r="X61" t="s">
        <v>1091</v>
      </c>
      <c r="Y61" t="s">
        <v>543</v>
      </c>
      <c r="Z61">
        <v>9.3884000000000007</v>
      </c>
      <c r="AA61"/>
      <c r="AB61" s="27">
        <v>2.5999999999999999E-3</v>
      </c>
      <c r="AC61">
        <v>1</v>
      </c>
      <c r="AD61" t="s">
        <v>1057</v>
      </c>
      <c r="AE61" s="2">
        <v>2004</v>
      </c>
      <c r="AF61" s="2">
        <v>4</v>
      </c>
      <c r="AG61" s="2" t="s">
        <v>1083</v>
      </c>
      <c r="AH61" s="2">
        <v>2004</v>
      </c>
      <c r="AI61" s="2">
        <v>1</v>
      </c>
      <c r="AJ61" t="s">
        <v>1057</v>
      </c>
      <c r="AK61" s="2">
        <v>2006</v>
      </c>
      <c r="AL61" s="2">
        <v>4</v>
      </c>
      <c r="AM61" s="2" t="s">
        <v>1083</v>
      </c>
      <c r="AN61" s="2">
        <v>2006</v>
      </c>
      <c r="AO61" s="18">
        <v>3</v>
      </c>
    </row>
    <row r="62" spans="1:47" x14ac:dyDescent="0.25">
      <c r="A62" t="s">
        <v>361</v>
      </c>
      <c r="B62" t="s">
        <v>152</v>
      </c>
      <c r="C62" s="13"/>
      <c r="D62" s="13" t="s">
        <v>722</v>
      </c>
      <c r="E62" t="s">
        <v>140</v>
      </c>
      <c r="F62" t="s">
        <v>140</v>
      </c>
      <c r="G62" t="s">
        <v>395</v>
      </c>
      <c r="H62" t="s">
        <v>151</v>
      </c>
      <c r="I62" t="s">
        <v>659</v>
      </c>
      <c r="J62" t="s">
        <v>642</v>
      </c>
      <c r="K62" t="s">
        <v>901</v>
      </c>
      <c r="L62" s="2" t="s">
        <v>739</v>
      </c>
      <c r="M62" t="s">
        <v>236</v>
      </c>
      <c r="N62" t="s">
        <v>914</v>
      </c>
      <c r="P62" s="2" t="s">
        <v>217</v>
      </c>
      <c r="Q62" s="2" t="s">
        <v>1260</v>
      </c>
      <c r="R62" s="27" t="s">
        <v>140</v>
      </c>
      <c r="S62" s="27" t="s">
        <v>140</v>
      </c>
      <c r="T62" s="2"/>
      <c r="U62" s="39" t="s">
        <v>140</v>
      </c>
      <c r="V62">
        <v>42580</v>
      </c>
      <c r="W62" t="s">
        <v>623</v>
      </c>
      <c r="X62" s="2" t="s">
        <v>337</v>
      </c>
      <c r="Y62" t="s">
        <v>540</v>
      </c>
      <c r="Z62">
        <v>0</v>
      </c>
      <c r="AA62"/>
      <c r="AB62" s="27" t="s">
        <v>658</v>
      </c>
      <c r="AC62">
        <v>1</v>
      </c>
      <c r="AD62" t="s">
        <v>1057</v>
      </c>
      <c r="AE62" s="2">
        <v>2016</v>
      </c>
      <c r="AF62" s="2">
        <v>31</v>
      </c>
      <c r="AG62" s="2" t="s">
        <v>1048</v>
      </c>
      <c r="AH62" s="2">
        <v>2016</v>
      </c>
      <c r="AI62" s="2"/>
      <c r="AJ62" s="2"/>
      <c r="AK62" s="2"/>
      <c r="AL62" s="2"/>
      <c r="AM62" s="2"/>
      <c r="AN62" s="2"/>
      <c r="AU62">
        <v>5.3999999999999999E-2</v>
      </c>
    </row>
    <row r="63" spans="1:47" x14ac:dyDescent="0.25">
      <c r="A63" t="s">
        <v>362</v>
      </c>
      <c r="B63" t="s">
        <v>152</v>
      </c>
      <c r="C63" s="13"/>
      <c r="D63" s="13" t="s">
        <v>680</v>
      </c>
      <c r="E63" t="s">
        <v>140</v>
      </c>
      <c r="F63" t="s">
        <v>140</v>
      </c>
      <c r="G63" t="s">
        <v>395</v>
      </c>
      <c r="H63" t="s">
        <v>151</v>
      </c>
      <c r="I63" t="s">
        <v>659</v>
      </c>
      <c r="J63" t="s">
        <v>642</v>
      </c>
      <c r="K63" t="s">
        <v>902</v>
      </c>
      <c r="L63" s="2" t="s">
        <v>739</v>
      </c>
      <c r="M63" t="s">
        <v>236</v>
      </c>
      <c r="N63" t="s">
        <v>914</v>
      </c>
      <c r="P63" s="2" t="s">
        <v>217</v>
      </c>
      <c r="Q63" s="2" t="s">
        <v>1260</v>
      </c>
      <c r="R63" s="27" t="s">
        <v>140</v>
      </c>
      <c r="S63" s="27" t="s">
        <v>140</v>
      </c>
      <c r="T63" s="2"/>
      <c r="U63" s="39" t="s">
        <v>140</v>
      </c>
      <c r="V63">
        <v>42580</v>
      </c>
      <c r="W63" t="s">
        <v>623</v>
      </c>
      <c r="X63" s="2" t="s">
        <v>337</v>
      </c>
      <c r="Y63" t="s">
        <v>540</v>
      </c>
      <c r="Z63">
        <v>-5.2999999999999999E-2</v>
      </c>
      <c r="AA63"/>
      <c r="AB63" s="27" t="s">
        <v>159</v>
      </c>
      <c r="AC63">
        <v>1</v>
      </c>
      <c r="AD63" t="s">
        <v>1057</v>
      </c>
      <c r="AE63" s="2">
        <v>2016</v>
      </c>
      <c r="AF63" s="2">
        <v>31</v>
      </c>
      <c r="AG63" s="2" t="s">
        <v>1048</v>
      </c>
      <c r="AH63" s="2">
        <v>2016</v>
      </c>
      <c r="AI63" s="2"/>
      <c r="AJ63" s="2"/>
      <c r="AK63" s="2"/>
      <c r="AL63" s="2"/>
      <c r="AM63" s="2"/>
      <c r="AN63" s="2"/>
      <c r="AU63">
        <v>5.3999999999999999E-2</v>
      </c>
    </row>
    <row r="64" spans="1:47" x14ac:dyDescent="0.25">
      <c r="A64" t="s">
        <v>363</v>
      </c>
      <c r="B64" t="s">
        <v>151</v>
      </c>
      <c r="C64" s="13" t="s">
        <v>369</v>
      </c>
      <c r="D64" t="s">
        <v>140</v>
      </c>
      <c r="E64" t="s">
        <v>723</v>
      </c>
      <c r="F64" t="s">
        <v>140</v>
      </c>
      <c r="G64" t="s">
        <v>395</v>
      </c>
      <c r="H64" t="s">
        <v>151</v>
      </c>
      <c r="I64" t="s">
        <v>659</v>
      </c>
      <c r="J64" t="s">
        <v>642</v>
      </c>
      <c r="K64" t="s">
        <v>902</v>
      </c>
      <c r="L64" s="2" t="s">
        <v>739</v>
      </c>
      <c r="M64" t="s">
        <v>236</v>
      </c>
      <c r="N64" t="s">
        <v>914</v>
      </c>
      <c r="P64" s="2" t="s">
        <v>217</v>
      </c>
      <c r="Q64" s="2" t="s">
        <v>1260</v>
      </c>
      <c r="R64" s="27" t="s">
        <v>140</v>
      </c>
      <c r="S64" s="27" t="s">
        <v>140</v>
      </c>
      <c r="T64" s="2"/>
      <c r="U64" s="39" t="s">
        <v>140</v>
      </c>
      <c r="V64">
        <v>42580</v>
      </c>
      <c r="W64" t="s">
        <v>623</v>
      </c>
      <c r="X64" s="2" t="s">
        <v>337</v>
      </c>
      <c r="Y64" t="s">
        <v>540</v>
      </c>
      <c r="Z64">
        <v>-2E-3</v>
      </c>
      <c r="AA64"/>
      <c r="AB64" s="27" t="s">
        <v>658</v>
      </c>
      <c r="AC64">
        <v>1</v>
      </c>
      <c r="AD64" t="s">
        <v>1057</v>
      </c>
      <c r="AE64" s="2">
        <v>2016</v>
      </c>
      <c r="AF64" s="2">
        <v>31</v>
      </c>
      <c r="AG64" s="2" t="s">
        <v>1048</v>
      </c>
      <c r="AH64" s="2">
        <v>2016</v>
      </c>
      <c r="AI64" s="2"/>
      <c r="AJ64" s="2"/>
      <c r="AK64" s="2"/>
      <c r="AL64" s="2"/>
      <c r="AM64" s="2"/>
      <c r="AN64" s="2"/>
      <c r="AU64">
        <v>5.3999999999999999E-2</v>
      </c>
    </row>
    <row r="65" spans="1:48" x14ac:dyDescent="0.25">
      <c r="A65" t="s">
        <v>364</v>
      </c>
      <c r="B65" t="s">
        <v>152</v>
      </c>
      <c r="C65" s="13"/>
      <c r="D65" s="13" t="s">
        <v>722</v>
      </c>
      <c r="E65" t="s">
        <v>140</v>
      </c>
      <c r="F65" t="s">
        <v>140</v>
      </c>
      <c r="G65" t="s">
        <v>395</v>
      </c>
      <c r="H65" t="s">
        <v>151</v>
      </c>
      <c r="I65" t="s">
        <v>659</v>
      </c>
      <c r="J65" t="s">
        <v>642</v>
      </c>
      <c r="K65" t="s">
        <v>901</v>
      </c>
      <c r="L65" s="2" t="s">
        <v>739</v>
      </c>
      <c r="M65" t="s">
        <v>236</v>
      </c>
      <c r="N65" t="s">
        <v>914</v>
      </c>
      <c r="P65" s="2" t="s">
        <v>217</v>
      </c>
      <c r="Q65" s="2" t="s">
        <v>1260</v>
      </c>
      <c r="R65" s="27" t="s">
        <v>140</v>
      </c>
      <c r="S65" s="27" t="s">
        <v>140</v>
      </c>
      <c r="T65" s="2"/>
      <c r="U65" s="39" t="s">
        <v>140</v>
      </c>
      <c r="V65">
        <v>15150</v>
      </c>
      <c r="W65" t="s">
        <v>623</v>
      </c>
      <c r="X65" s="2" t="s">
        <v>337</v>
      </c>
      <c r="Y65" t="s">
        <v>540</v>
      </c>
      <c r="Z65">
        <v>8.5999999999999993E-2</v>
      </c>
      <c r="AA65"/>
      <c r="AB65" s="27" t="s">
        <v>159</v>
      </c>
      <c r="AC65">
        <v>1</v>
      </c>
      <c r="AD65" t="s">
        <v>1057</v>
      </c>
      <c r="AE65" s="2">
        <v>2016</v>
      </c>
      <c r="AF65" s="2">
        <v>31</v>
      </c>
      <c r="AG65" s="2" t="s">
        <v>1048</v>
      </c>
      <c r="AH65" s="2">
        <v>2016</v>
      </c>
      <c r="AI65" s="2"/>
      <c r="AJ65" s="2"/>
      <c r="AK65" s="2"/>
      <c r="AL65" s="2"/>
      <c r="AM65" s="2"/>
      <c r="AN65" s="2"/>
      <c r="AU65">
        <v>5.3999999999999999E-2</v>
      </c>
    </row>
    <row r="66" spans="1:48" x14ac:dyDescent="0.25">
      <c r="A66" t="s">
        <v>365</v>
      </c>
      <c r="B66" t="s">
        <v>152</v>
      </c>
      <c r="C66" s="13"/>
      <c r="D66" s="13" t="s">
        <v>680</v>
      </c>
      <c r="E66" t="s">
        <v>140</v>
      </c>
      <c r="F66" t="s">
        <v>140</v>
      </c>
      <c r="G66" t="s">
        <v>395</v>
      </c>
      <c r="H66" t="s">
        <v>151</v>
      </c>
      <c r="I66" t="s">
        <v>659</v>
      </c>
      <c r="J66" t="s">
        <v>642</v>
      </c>
      <c r="K66" t="s">
        <v>902</v>
      </c>
      <c r="L66" s="2" t="s">
        <v>739</v>
      </c>
      <c r="M66" t="s">
        <v>236</v>
      </c>
      <c r="N66" t="s">
        <v>914</v>
      </c>
      <c r="P66" s="2" t="s">
        <v>217</v>
      </c>
      <c r="Q66" s="2" t="s">
        <v>1260</v>
      </c>
      <c r="R66" s="27" t="s">
        <v>140</v>
      </c>
      <c r="S66" s="27" t="s">
        <v>140</v>
      </c>
      <c r="T66" s="2"/>
      <c r="U66" s="39" t="s">
        <v>140</v>
      </c>
      <c r="V66">
        <v>15150</v>
      </c>
      <c r="W66" t="s">
        <v>623</v>
      </c>
      <c r="X66" s="2" t="s">
        <v>337</v>
      </c>
      <c r="Y66" t="s">
        <v>540</v>
      </c>
      <c r="Z66">
        <v>-6.5000000000000002E-2</v>
      </c>
      <c r="AA66"/>
      <c r="AB66" s="27" t="s">
        <v>159</v>
      </c>
      <c r="AC66">
        <v>1</v>
      </c>
      <c r="AD66" t="s">
        <v>1057</v>
      </c>
      <c r="AE66" s="2">
        <v>2016</v>
      </c>
      <c r="AF66" s="2">
        <v>31</v>
      </c>
      <c r="AG66" s="2" t="s">
        <v>1048</v>
      </c>
      <c r="AH66" s="2">
        <v>2016</v>
      </c>
      <c r="AI66" s="2"/>
      <c r="AJ66" s="2"/>
      <c r="AK66" s="2"/>
      <c r="AL66" s="2"/>
      <c r="AM66" s="2"/>
      <c r="AN66" s="2"/>
      <c r="AU66">
        <v>5.3999999999999999E-2</v>
      </c>
    </row>
    <row r="67" spans="1:48" x14ac:dyDescent="0.25">
      <c r="A67" t="s">
        <v>366</v>
      </c>
      <c r="B67" t="s">
        <v>151</v>
      </c>
      <c r="C67" s="13" t="s">
        <v>369</v>
      </c>
      <c r="D67" t="s">
        <v>140</v>
      </c>
      <c r="E67" t="s">
        <v>663</v>
      </c>
      <c r="F67" t="s">
        <v>140</v>
      </c>
      <c r="G67" t="s">
        <v>395</v>
      </c>
      <c r="H67" t="s">
        <v>151</v>
      </c>
      <c r="I67" t="s">
        <v>659</v>
      </c>
      <c r="J67" t="s">
        <v>642</v>
      </c>
      <c r="K67" t="s">
        <v>902</v>
      </c>
      <c r="L67" s="2" t="s">
        <v>739</v>
      </c>
      <c r="M67" t="s">
        <v>236</v>
      </c>
      <c r="N67" t="s">
        <v>914</v>
      </c>
      <c r="P67" s="2" t="s">
        <v>217</v>
      </c>
      <c r="Q67" s="2" t="s">
        <v>1260</v>
      </c>
      <c r="R67" s="27" t="s">
        <v>140</v>
      </c>
      <c r="S67" s="27" t="s">
        <v>140</v>
      </c>
      <c r="T67" s="2"/>
      <c r="U67" s="39" t="s">
        <v>140</v>
      </c>
      <c r="V67">
        <v>15150</v>
      </c>
      <c r="W67" t="s">
        <v>623</v>
      </c>
      <c r="X67" s="2" t="s">
        <v>337</v>
      </c>
      <c r="Y67" t="s">
        <v>540</v>
      </c>
      <c r="Z67">
        <v>-4.0000000000000001E-3</v>
      </c>
      <c r="AA67"/>
      <c r="AB67" s="27" t="s">
        <v>658</v>
      </c>
      <c r="AC67">
        <v>1</v>
      </c>
      <c r="AD67" t="s">
        <v>1057</v>
      </c>
      <c r="AE67" s="2">
        <v>2016</v>
      </c>
      <c r="AF67" s="2">
        <v>31</v>
      </c>
      <c r="AG67" s="2" t="s">
        <v>1048</v>
      </c>
      <c r="AH67" s="2">
        <v>2016</v>
      </c>
      <c r="AI67" s="2"/>
      <c r="AJ67" s="2"/>
      <c r="AK67" s="2"/>
      <c r="AL67" s="2"/>
      <c r="AM67" s="2"/>
      <c r="AN67" s="2"/>
      <c r="AU67">
        <v>5.3999999999999999E-2</v>
      </c>
    </row>
    <row r="68" spans="1:48" x14ac:dyDescent="0.25">
      <c r="A68" t="s">
        <v>939</v>
      </c>
      <c r="B68" t="s">
        <v>157</v>
      </c>
      <c r="C68" s="13"/>
      <c r="D68" s="13" t="s">
        <v>724</v>
      </c>
      <c r="E68" t="s">
        <v>140</v>
      </c>
      <c r="F68" t="s">
        <v>140</v>
      </c>
      <c r="G68" t="s">
        <v>597</v>
      </c>
      <c r="H68" t="s">
        <v>151</v>
      </c>
      <c r="I68" t="s">
        <v>630</v>
      </c>
      <c r="J68" t="s">
        <v>140</v>
      </c>
      <c r="K68" t="s">
        <v>901</v>
      </c>
      <c r="L68" s="2" t="s">
        <v>740</v>
      </c>
      <c r="M68" t="s">
        <v>236</v>
      </c>
      <c r="N68" t="s">
        <v>913</v>
      </c>
      <c r="O68" t="s">
        <v>760</v>
      </c>
      <c r="P68" s="2" t="s">
        <v>217</v>
      </c>
      <c r="Q68" s="2" t="s">
        <v>107</v>
      </c>
      <c r="R68" s="27" t="s">
        <v>140</v>
      </c>
      <c r="S68" s="27" t="s">
        <v>140</v>
      </c>
      <c r="T68" s="2"/>
      <c r="U68" s="39" t="s">
        <v>140</v>
      </c>
      <c r="V68">
        <v>890</v>
      </c>
      <c r="W68" t="s">
        <v>623</v>
      </c>
      <c r="X68" s="2" t="s">
        <v>888</v>
      </c>
      <c r="Y68" t="s">
        <v>543</v>
      </c>
      <c r="Z68">
        <v>3.1989999999999998</v>
      </c>
      <c r="AA68"/>
      <c r="AB68" s="27">
        <v>4.0000000000000002E-4</v>
      </c>
      <c r="AC68">
        <v>20</v>
      </c>
      <c r="AD68" t="s">
        <v>1050</v>
      </c>
      <c r="AE68" s="2">
        <v>2008</v>
      </c>
      <c r="AF68" s="2">
        <v>31</v>
      </c>
      <c r="AG68" s="2" t="s">
        <v>1047</v>
      </c>
      <c r="AH68" s="2">
        <v>2009</v>
      </c>
      <c r="AI68" s="2"/>
      <c r="AJ68" s="2"/>
      <c r="AK68" s="2"/>
      <c r="AL68" s="2"/>
      <c r="AM68" s="2"/>
      <c r="AN68" s="2"/>
      <c r="AQ68" s="9">
        <v>2.581</v>
      </c>
      <c r="AR68" s="9">
        <v>1.548</v>
      </c>
      <c r="AS68" s="9">
        <v>7.19</v>
      </c>
      <c r="AT68" s="9">
        <v>4.835</v>
      </c>
    </row>
    <row r="69" spans="1:48" x14ac:dyDescent="0.25">
      <c r="A69" t="s">
        <v>939</v>
      </c>
      <c r="B69" t="s">
        <v>157</v>
      </c>
      <c r="C69" s="13"/>
      <c r="D69" s="13" t="s">
        <v>724</v>
      </c>
      <c r="E69" t="s">
        <v>140</v>
      </c>
      <c r="F69" t="s">
        <v>140</v>
      </c>
      <c r="G69" t="s">
        <v>395</v>
      </c>
      <c r="H69" t="s">
        <v>151</v>
      </c>
      <c r="I69" t="s">
        <v>630</v>
      </c>
      <c r="J69" t="s">
        <v>140</v>
      </c>
      <c r="K69" t="s">
        <v>901</v>
      </c>
      <c r="L69" s="2" t="s">
        <v>740</v>
      </c>
      <c r="M69" t="s">
        <v>236</v>
      </c>
      <c r="N69" t="s">
        <v>913</v>
      </c>
      <c r="O69" t="s">
        <v>762</v>
      </c>
      <c r="P69" s="2" t="s">
        <v>217</v>
      </c>
      <c r="Q69" s="2" t="s">
        <v>107</v>
      </c>
      <c r="R69" s="27" t="s">
        <v>140</v>
      </c>
      <c r="S69" s="27" t="s">
        <v>140</v>
      </c>
      <c r="T69" s="2"/>
      <c r="U69" s="39" t="s">
        <v>140</v>
      </c>
      <c r="V69">
        <v>890</v>
      </c>
      <c r="W69" t="s">
        <v>623</v>
      </c>
      <c r="X69" s="2" t="s">
        <v>888</v>
      </c>
      <c r="Y69" t="s">
        <v>543</v>
      </c>
      <c r="Z69">
        <v>1.0549999999999999</v>
      </c>
      <c r="AA69"/>
      <c r="AB69" s="27">
        <v>0.24</v>
      </c>
      <c r="AC69">
        <v>20</v>
      </c>
      <c r="AD69" t="s">
        <v>1050</v>
      </c>
      <c r="AE69" s="2">
        <v>2008</v>
      </c>
      <c r="AF69" s="2">
        <v>31</v>
      </c>
      <c r="AG69" s="2" t="s">
        <v>1047</v>
      </c>
      <c r="AH69" s="2">
        <v>2009</v>
      </c>
      <c r="AI69" s="2"/>
      <c r="AJ69" s="2"/>
      <c r="AK69" s="2"/>
      <c r="AL69" s="2"/>
      <c r="AM69" s="2"/>
      <c r="AN69" s="2"/>
      <c r="AQ69" s="9">
        <v>4.6029999999999998</v>
      </c>
      <c r="AR69" s="9">
        <v>4.3330000000000002</v>
      </c>
      <c r="AS69" s="9">
        <v>5.8319999999999999</v>
      </c>
      <c r="AT69" s="9">
        <v>3.7549999999999999</v>
      </c>
    </row>
    <row r="70" spans="1:48" ht="17.25" customHeight="1" x14ac:dyDescent="0.25">
      <c r="A70" t="s">
        <v>378</v>
      </c>
      <c r="B70" t="s">
        <v>152</v>
      </c>
      <c r="C70" t="s">
        <v>726</v>
      </c>
      <c r="D70" t="s">
        <v>725</v>
      </c>
      <c r="E70" t="s">
        <v>140</v>
      </c>
      <c r="F70" t="s">
        <v>140</v>
      </c>
      <c r="G70" t="s">
        <v>395</v>
      </c>
      <c r="H70" t="s">
        <v>151</v>
      </c>
      <c r="I70" t="s">
        <v>630</v>
      </c>
      <c r="J70" t="s">
        <v>140</v>
      </c>
      <c r="K70" t="s">
        <v>901</v>
      </c>
      <c r="L70" t="s">
        <v>741</v>
      </c>
      <c r="M70" t="s">
        <v>379</v>
      </c>
      <c r="N70" t="s">
        <v>913</v>
      </c>
      <c r="O70" t="s">
        <v>1097</v>
      </c>
      <c r="P70" s="2" t="s">
        <v>217</v>
      </c>
      <c r="Q70" s="2" t="s">
        <v>107</v>
      </c>
      <c r="R70" s="27" t="s">
        <v>140</v>
      </c>
      <c r="S70" s="27" t="s">
        <v>140</v>
      </c>
      <c r="U70" s="39" t="s">
        <v>140</v>
      </c>
      <c r="W70" t="s">
        <v>623</v>
      </c>
      <c r="X70" t="s">
        <v>885</v>
      </c>
      <c r="Y70" t="s">
        <v>1098</v>
      </c>
      <c r="Z70" s="36" t="s">
        <v>1102</v>
      </c>
      <c r="AA70" s="36"/>
      <c r="AB70" s="27" t="s">
        <v>759</v>
      </c>
      <c r="AC70">
        <v>1</v>
      </c>
      <c r="AD70" t="s">
        <v>1096</v>
      </c>
      <c r="AE70" s="2">
        <v>1974</v>
      </c>
      <c r="AF70" s="2">
        <v>30</v>
      </c>
      <c r="AG70" s="2" t="s">
        <v>1096</v>
      </c>
      <c r="AH70" s="2">
        <v>1974</v>
      </c>
      <c r="AI70" s="2">
        <v>1</v>
      </c>
      <c r="AJ70" s="2" t="s">
        <v>1096</v>
      </c>
      <c r="AK70" s="2">
        <v>1975</v>
      </c>
      <c r="AL70" s="2">
        <v>30</v>
      </c>
      <c r="AM70" s="2" t="s">
        <v>1096</v>
      </c>
      <c r="AN70" s="2">
        <v>1975</v>
      </c>
      <c r="AO70"/>
      <c r="AQ70"/>
      <c r="AR70"/>
      <c r="AS70"/>
      <c r="AT70"/>
    </row>
    <row r="71" spans="1:48" x14ac:dyDescent="0.25">
      <c r="A71" t="s">
        <v>374</v>
      </c>
      <c r="B71" t="s">
        <v>157</v>
      </c>
      <c r="C71" t="s">
        <v>1103</v>
      </c>
      <c r="D71" t="s">
        <v>1104</v>
      </c>
      <c r="E71" t="s">
        <v>140</v>
      </c>
      <c r="F71" t="s">
        <v>140</v>
      </c>
      <c r="G71" t="s">
        <v>924</v>
      </c>
      <c r="H71" t="s">
        <v>151</v>
      </c>
      <c r="I71" t="s">
        <v>630</v>
      </c>
      <c r="J71" t="s">
        <v>140</v>
      </c>
      <c r="K71" t="s">
        <v>901</v>
      </c>
      <c r="L71" t="s">
        <v>742</v>
      </c>
      <c r="M71" t="s">
        <v>375</v>
      </c>
      <c r="N71" t="s">
        <v>913</v>
      </c>
      <c r="P71" s="2" t="s">
        <v>217</v>
      </c>
      <c r="Q71" s="2" t="s">
        <v>1262</v>
      </c>
      <c r="R71" s="27" t="s">
        <v>140</v>
      </c>
      <c r="S71" s="27" t="s">
        <v>140</v>
      </c>
      <c r="U71" s="39" t="s">
        <v>140</v>
      </c>
      <c r="V71">
        <f>3384+382</f>
        <v>3766</v>
      </c>
      <c r="W71" t="s">
        <v>623</v>
      </c>
      <c r="X71" t="s">
        <v>373</v>
      </c>
      <c r="Y71" t="s">
        <v>1098</v>
      </c>
      <c r="Z71" s="10">
        <f>(AR71/AQ71)-1</f>
        <v>-0.21575984990619146</v>
      </c>
      <c r="AA71" s="18"/>
      <c r="AB71" s="27">
        <v>1E-3</v>
      </c>
      <c r="AC71" s="2">
        <v>1</v>
      </c>
      <c r="AD71" t="s">
        <v>1099</v>
      </c>
      <c r="AE71" s="2">
        <v>1976</v>
      </c>
      <c r="AF71" s="2">
        <v>30</v>
      </c>
      <c r="AG71" s="2" t="s">
        <v>1083</v>
      </c>
      <c r="AH71" s="2">
        <v>1977</v>
      </c>
      <c r="AI71" s="2"/>
      <c r="AJ71" s="2"/>
      <c r="AK71" s="2"/>
      <c r="AL71" s="2"/>
      <c r="AM71" s="2"/>
      <c r="AN71" s="2"/>
      <c r="AO71"/>
      <c r="AQ71">
        <v>5.33</v>
      </c>
      <c r="AR71">
        <v>4.18</v>
      </c>
      <c r="AS71"/>
      <c r="AT71"/>
    </row>
    <row r="72" spans="1:48" x14ac:dyDescent="0.25">
      <c r="A72" t="s">
        <v>380</v>
      </c>
      <c r="B72" t="s">
        <v>151</v>
      </c>
      <c r="C72" s="13" t="s">
        <v>763</v>
      </c>
      <c r="D72" t="s">
        <v>140</v>
      </c>
      <c r="E72" t="s">
        <v>766</v>
      </c>
      <c r="F72" t="s">
        <v>140</v>
      </c>
      <c r="G72" t="s">
        <v>924</v>
      </c>
      <c r="H72" t="s">
        <v>151</v>
      </c>
      <c r="I72" t="s">
        <v>630</v>
      </c>
      <c r="J72" t="s">
        <v>642</v>
      </c>
      <c r="K72" t="s">
        <v>901</v>
      </c>
      <c r="L72" s="2" t="s">
        <v>927</v>
      </c>
      <c r="M72" t="s">
        <v>160</v>
      </c>
      <c r="N72" t="s">
        <v>165</v>
      </c>
      <c r="O72" t="s">
        <v>761</v>
      </c>
      <c r="P72" s="2" t="s">
        <v>217</v>
      </c>
      <c r="Q72" s="2" t="s">
        <v>1263</v>
      </c>
      <c r="R72" s="27" t="s">
        <v>140</v>
      </c>
      <c r="S72" s="27" t="s">
        <v>140</v>
      </c>
      <c r="T72" s="2"/>
      <c r="U72" s="39" t="s">
        <v>1173</v>
      </c>
      <c r="V72">
        <v>13822</v>
      </c>
      <c r="W72" t="s">
        <v>623</v>
      </c>
      <c r="X72" s="2" t="s">
        <v>342</v>
      </c>
      <c r="Y72" t="s">
        <v>540</v>
      </c>
      <c r="Z72">
        <v>-0.02</v>
      </c>
      <c r="AA72"/>
      <c r="AB72" s="27" t="s">
        <v>150</v>
      </c>
      <c r="AC72" s="2">
        <v>1</v>
      </c>
      <c r="AD72" t="s">
        <v>1057</v>
      </c>
      <c r="AE72" s="2">
        <v>2006</v>
      </c>
      <c r="AF72" s="2">
        <v>31</v>
      </c>
      <c r="AG72" s="2" t="s">
        <v>1048</v>
      </c>
      <c r="AH72" s="2">
        <v>2006</v>
      </c>
      <c r="AI72" s="2"/>
      <c r="AJ72" s="2"/>
      <c r="AK72" s="2"/>
      <c r="AL72" s="2"/>
      <c r="AM72" s="2"/>
      <c r="AN72" s="2"/>
      <c r="AU72">
        <v>2.41</v>
      </c>
    </row>
    <row r="73" spans="1:48" x14ac:dyDescent="0.25">
      <c r="A73" t="s">
        <v>381</v>
      </c>
      <c r="B73" t="s">
        <v>151</v>
      </c>
      <c r="C73" s="13" t="s">
        <v>764</v>
      </c>
      <c r="D73" t="s">
        <v>140</v>
      </c>
      <c r="E73" t="s">
        <v>766</v>
      </c>
      <c r="F73" t="s">
        <v>140</v>
      </c>
      <c r="G73" t="s">
        <v>924</v>
      </c>
      <c r="H73" t="s">
        <v>151</v>
      </c>
      <c r="I73" t="s">
        <v>630</v>
      </c>
      <c r="J73" t="s">
        <v>642</v>
      </c>
      <c r="K73" t="s">
        <v>901</v>
      </c>
      <c r="L73" s="2" t="s">
        <v>927</v>
      </c>
      <c r="M73" t="s">
        <v>160</v>
      </c>
      <c r="N73" t="s">
        <v>165</v>
      </c>
      <c r="O73" t="s">
        <v>762</v>
      </c>
      <c r="P73" s="2" t="s">
        <v>217</v>
      </c>
      <c r="Q73" s="2" t="s">
        <v>1263</v>
      </c>
      <c r="R73" s="27" t="s">
        <v>140</v>
      </c>
      <c r="S73" s="27" t="s">
        <v>140</v>
      </c>
      <c r="T73" s="2"/>
      <c r="U73" s="39" t="s">
        <v>1173</v>
      </c>
      <c r="V73">
        <v>13822</v>
      </c>
      <c r="W73" t="s">
        <v>623</v>
      </c>
      <c r="X73" s="2" t="s">
        <v>342</v>
      </c>
      <c r="Y73" t="s">
        <v>540</v>
      </c>
      <c r="Z73">
        <v>-0.04</v>
      </c>
      <c r="AA73"/>
      <c r="AB73" s="27" t="s">
        <v>149</v>
      </c>
      <c r="AC73" s="2">
        <v>1</v>
      </c>
      <c r="AD73" t="s">
        <v>1057</v>
      </c>
      <c r="AE73" s="2">
        <v>2006</v>
      </c>
      <c r="AF73" s="2">
        <v>31</v>
      </c>
      <c r="AG73" s="2" t="s">
        <v>1048</v>
      </c>
      <c r="AH73" s="2">
        <v>2006</v>
      </c>
      <c r="AI73" s="2"/>
      <c r="AJ73" s="2"/>
      <c r="AK73" s="2"/>
      <c r="AL73" s="2"/>
      <c r="AM73" s="2"/>
      <c r="AN73" s="2"/>
      <c r="AU73">
        <v>2.41</v>
      </c>
    </row>
    <row r="74" spans="1:48" x14ac:dyDescent="0.25">
      <c r="A74" t="s">
        <v>382</v>
      </c>
      <c r="B74" t="s">
        <v>151</v>
      </c>
      <c r="C74" s="13" t="s">
        <v>765</v>
      </c>
      <c r="D74" t="s">
        <v>140</v>
      </c>
      <c r="E74" t="s">
        <v>766</v>
      </c>
      <c r="F74" t="s">
        <v>140</v>
      </c>
      <c r="G74" t="s">
        <v>924</v>
      </c>
      <c r="H74" t="s">
        <v>151</v>
      </c>
      <c r="I74" t="s">
        <v>630</v>
      </c>
      <c r="J74" t="s">
        <v>642</v>
      </c>
      <c r="K74" t="s">
        <v>901</v>
      </c>
      <c r="L74" s="2" t="s">
        <v>927</v>
      </c>
      <c r="M74" t="s">
        <v>160</v>
      </c>
      <c r="N74" t="s">
        <v>165</v>
      </c>
      <c r="O74" t="s">
        <v>762</v>
      </c>
      <c r="P74" s="2" t="s">
        <v>217</v>
      </c>
      <c r="Q74" s="2" t="s">
        <v>1263</v>
      </c>
      <c r="R74" s="27" t="s">
        <v>140</v>
      </c>
      <c r="S74" s="27" t="s">
        <v>140</v>
      </c>
      <c r="T74" s="2"/>
      <c r="U74" s="39" t="s">
        <v>1173</v>
      </c>
      <c r="V74">
        <v>13822</v>
      </c>
      <c r="W74" t="s">
        <v>623</v>
      </c>
      <c r="X74" s="2" t="s">
        <v>342</v>
      </c>
      <c r="Y74" t="s">
        <v>540</v>
      </c>
      <c r="Z74">
        <v>0.02</v>
      </c>
      <c r="AA74"/>
      <c r="AB74" s="27" t="s">
        <v>150</v>
      </c>
      <c r="AC74" s="2">
        <v>1</v>
      </c>
      <c r="AD74" t="s">
        <v>1057</v>
      </c>
      <c r="AE74" s="2">
        <v>2006</v>
      </c>
      <c r="AF74" s="2">
        <v>31</v>
      </c>
      <c r="AG74" s="2" t="s">
        <v>1048</v>
      </c>
      <c r="AH74" s="2">
        <v>2006</v>
      </c>
      <c r="AI74" s="2"/>
      <c r="AJ74" s="2"/>
      <c r="AK74" s="2"/>
      <c r="AL74" s="2"/>
      <c r="AM74" s="2"/>
      <c r="AN74" s="2"/>
      <c r="AU74">
        <v>2.41</v>
      </c>
    </row>
    <row r="75" spans="1:48" x14ac:dyDescent="0.25">
      <c r="A75" t="s">
        <v>1359</v>
      </c>
      <c r="B75" t="s">
        <v>151</v>
      </c>
      <c r="C75" t="s">
        <v>777</v>
      </c>
      <c r="D75" t="s">
        <v>140</v>
      </c>
      <c r="E75" t="s">
        <v>778</v>
      </c>
      <c r="F75" t="s">
        <v>642</v>
      </c>
      <c r="G75" t="s">
        <v>924</v>
      </c>
      <c r="H75" t="s">
        <v>151</v>
      </c>
      <c r="I75" t="s">
        <v>630</v>
      </c>
      <c r="J75" t="s">
        <v>642</v>
      </c>
      <c r="K75" t="s">
        <v>902</v>
      </c>
      <c r="L75" s="2" t="s">
        <v>927</v>
      </c>
      <c r="M75" t="s">
        <v>160</v>
      </c>
      <c r="N75" t="s">
        <v>165</v>
      </c>
      <c r="O75" t="s">
        <v>762</v>
      </c>
      <c r="P75" s="2" t="s">
        <v>217</v>
      </c>
      <c r="Q75" s="2" t="s">
        <v>1263</v>
      </c>
      <c r="R75" s="27" t="s">
        <v>140</v>
      </c>
      <c r="S75" s="27" t="s">
        <v>140</v>
      </c>
      <c r="T75" s="2"/>
      <c r="U75" s="39" t="s">
        <v>1173</v>
      </c>
      <c r="V75">
        <v>13822</v>
      </c>
      <c r="W75" t="s">
        <v>623</v>
      </c>
      <c r="X75" s="2" t="s">
        <v>342</v>
      </c>
      <c r="Y75" t="s">
        <v>540</v>
      </c>
      <c r="Z75">
        <v>-0.09</v>
      </c>
      <c r="AA75"/>
      <c r="AB75" s="27" t="s">
        <v>149</v>
      </c>
      <c r="AC75" s="2">
        <v>1</v>
      </c>
      <c r="AD75" t="s">
        <v>1057</v>
      </c>
      <c r="AE75" s="2">
        <v>2006</v>
      </c>
      <c r="AF75" s="2">
        <v>31</v>
      </c>
      <c r="AG75" s="2" t="s">
        <v>1048</v>
      </c>
      <c r="AH75" s="2">
        <v>2006</v>
      </c>
      <c r="AI75" s="2"/>
      <c r="AJ75" s="2"/>
      <c r="AK75" s="2"/>
      <c r="AL75" s="2"/>
      <c r="AM75" s="2"/>
      <c r="AN75" s="2"/>
      <c r="AR75" s="9">
        <v>660</v>
      </c>
      <c r="AU75">
        <v>2.41</v>
      </c>
      <c r="AV75">
        <v>701</v>
      </c>
    </row>
    <row r="76" spans="1:48" x14ac:dyDescent="0.25">
      <c r="A76" t="s">
        <v>383</v>
      </c>
      <c r="B76" t="s">
        <v>152</v>
      </c>
      <c r="C76" s="13"/>
      <c r="D76" s="13" t="s">
        <v>679</v>
      </c>
      <c r="E76" t="s">
        <v>140</v>
      </c>
      <c r="F76" t="s">
        <v>140</v>
      </c>
      <c r="G76" t="s">
        <v>924</v>
      </c>
      <c r="H76" t="s">
        <v>151</v>
      </c>
      <c r="I76" t="s">
        <v>630</v>
      </c>
      <c r="J76" t="s">
        <v>642</v>
      </c>
      <c r="K76" t="s">
        <v>902</v>
      </c>
      <c r="L76" s="2" t="s">
        <v>927</v>
      </c>
      <c r="M76" t="s">
        <v>160</v>
      </c>
      <c r="N76" t="s">
        <v>165</v>
      </c>
      <c r="O76" t="s">
        <v>762</v>
      </c>
      <c r="P76" s="2" t="s">
        <v>217</v>
      </c>
      <c r="Q76" s="2" t="s">
        <v>1263</v>
      </c>
      <c r="R76" s="27" t="s">
        <v>140</v>
      </c>
      <c r="S76" s="27" t="s">
        <v>140</v>
      </c>
      <c r="T76" s="2"/>
      <c r="U76" s="39" t="s">
        <v>1173</v>
      </c>
      <c r="V76">
        <v>13822</v>
      </c>
      <c r="W76" t="s">
        <v>623</v>
      </c>
      <c r="X76" s="2" t="s">
        <v>342</v>
      </c>
      <c r="Y76" t="s">
        <v>540</v>
      </c>
      <c r="Z76">
        <v>-0.02</v>
      </c>
      <c r="AA76"/>
      <c r="AB76" s="27" t="s">
        <v>150</v>
      </c>
      <c r="AC76" s="2">
        <v>1</v>
      </c>
      <c r="AD76" t="s">
        <v>1057</v>
      </c>
      <c r="AE76" s="2">
        <v>2006</v>
      </c>
      <c r="AF76" s="2">
        <v>31</v>
      </c>
      <c r="AG76" s="2" t="s">
        <v>1048</v>
      </c>
      <c r="AH76" s="2">
        <v>2006</v>
      </c>
      <c r="AI76" s="2"/>
      <c r="AJ76" s="2"/>
      <c r="AK76" s="2"/>
      <c r="AL76" s="2"/>
      <c r="AM76" s="2"/>
      <c r="AN76" s="2"/>
      <c r="AP76">
        <v>32</v>
      </c>
      <c r="AU76">
        <v>2.41</v>
      </c>
      <c r="AV76">
        <f>SQRT((AP76/100)*(1-AP76/100))</f>
        <v>0.46647615158762401</v>
      </c>
    </row>
    <row r="77" spans="1:48" x14ac:dyDescent="0.25">
      <c r="A77" t="s">
        <v>384</v>
      </c>
      <c r="B77" t="s">
        <v>152</v>
      </c>
      <c r="C77" s="13"/>
      <c r="D77" s="13" t="s">
        <v>720</v>
      </c>
      <c r="E77" t="s">
        <v>140</v>
      </c>
      <c r="F77" t="s">
        <v>140</v>
      </c>
      <c r="G77" t="s">
        <v>924</v>
      </c>
      <c r="H77" t="s">
        <v>151</v>
      </c>
      <c r="I77" t="s">
        <v>630</v>
      </c>
      <c r="J77" t="s">
        <v>642</v>
      </c>
      <c r="K77" t="s">
        <v>902</v>
      </c>
      <c r="L77" s="2" t="s">
        <v>927</v>
      </c>
      <c r="M77" t="s">
        <v>160</v>
      </c>
      <c r="N77" t="s">
        <v>165</v>
      </c>
      <c r="O77" t="s">
        <v>762</v>
      </c>
      <c r="P77" s="2" t="s">
        <v>217</v>
      </c>
      <c r="Q77" s="2" t="s">
        <v>1263</v>
      </c>
      <c r="R77" s="27" t="s">
        <v>140</v>
      </c>
      <c r="S77" s="27" t="s">
        <v>140</v>
      </c>
      <c r="T77" s="2"/>
      <c r="U77" s="39" t="s">
        <v>1173</v>
      </c>
      <c r="V77">
        <v>13822</v>
      </c>
      <c r="W77" t="s">
        <v>623</v>
      </c>
      <c r="X77" s="2" t="s">
        <v>342</v>
      </c>
      <c r="Y77" t="s">
        <v>540</v>
      </c>
      <c r="Z77">
        <v>-0.02</v>
      </c>
      <c r="AA77"/>
      <c r="AB77" s="27" t="s">
        <v>149</v>
      </c>
      <c r="AC77" s="2">
        <v>1</v>
      </c>
      <c r="AD77" t="s">
        <v>1057</v>
      </c>
      <c r="AE77" s="2">
        <v>2006</v>
      </c>
      <c r="AF77" s="2">
        <v>31</v>
      </c>
      <c r="AG77" s="2" t="s">
        <v>1048</v>
      </c>
      <c r="AH77" s="2">
        <v>2006</v>
      </c>
      <c r="AI77" s="2"/>
      <c r="AJ77" s="2"/>
      <c r="AK77" s="2"/>
      <c r="AL77" s="2"/>
      <c r="AM77" s="2"/>
      <c r="AN77" s="2"/>
      <c r="AP77">
        <v>47</v>
      </c>
      <c r="AU77">
        <v>2.41</v>
      </c>
      <c r="AV77">
        <f>SQRT((AP77/100)*(1-AP77/100))</f>
        <v>0.49909918853871121</v>
      </c>
    </row>
    <row r="78" spans="1:48" x14ac:dyDescent="0.25">
      <c r="A78" t="s">
        <v>385</v>
      </c>
      <c r="B78" t="s">
        <v>152</v>
      </c>
      <c r="C78" s="13"/>
      <c r="D78" s="13" t="s">
        <v>681</v>
      </c>
      <c r="E78" t="s">
        <v>140</v>
      </c>
      <c r="F78" t="s">
        <v>140</v>
      </c>
      <c r="G78" t="s">
        <v>924</v>
      </c>
      <c r="H78" t="s">
        <v>151</v>
      </c>
      <c r="I78" t="s">
        <v>630</v>
      </c>
      <c r="J78" t="s">
        <v>642</v>
      </c>
      <c r="K78" t="s">
        <v>902</v>
      </c>
      <c r="L78" s="2" t="s">
        <v>927</v>
      </c>
      <c r="M78" t="s">
        <v>160</v>
      </c>
      <c r="N78" t="s">
        <v>165</v>
      </c>
      <c r="O78" t="s">
        <v>762</v>
      </c>
      <c r="P78" s="2" t="s">
        <v>217</v>
      </c>
      <c r="Q78" s="2" t="s">
        <v>1263</v>
      </c>
      <c r="R78" s="27" t="s">
        <v>140</v>
      </c>
      <c r="S78" s="27" t="s">
        <v>140</v>
      </c>
      <c r="T78" s="2"/>
      <c r="U78" s="39" t="s">
        <v>1173</v>
      </c>
      <c r="V78">
        <v>13822</v>
      </c>
      <c r="W78" t="s">
        <v>623</v>
      </c>
      <c r="X78" s="2" t="s">
        <v>342</v>
      </c>
      <c r="Y78" t="s">
        <v>540</v>
      </c>
      <c r="Z78">
        <v>-0.04</v>
      </c>
      <c r="AA78"/>
      <c r="AB78" s="27" t="s">
        <v>149</v>
      </c>
      <c r="AC78" s="2">
        <v>1</v>
      </c>
      <c r="AD78" t="s">
        <v>1057</v>
      </c>
      <c r="AE78" s="2">
        <v>2006</v>
      </c>
      <c r="AF78" s="2">
        <v>31</v>
      </c>
      <c r="AG78" s="2" t="s">
        <v>1048</v>
      </c>
      <c r="AH78" s="2">
        <v>2006</v>
      </c>
      <c r="AI78" s="2"/>
      <c r="AJ78" s="2"/>
      <c r="AK78" s="2"/>
      <c r="AL78" s="2"/>
      <c r="AM78" s="2"/>
      <c r="AN78" s="2"/>
      <c r="AP78">
        <v>52</v>
      </c>
      <c r="AU78">
        <v>2.41</v>
      </c>
      <c r="AV78">
        <f>SQRT((AP78/100)*(1-AP78/100))</f>
        <v>0.49959983987187184</v>
      </c>
    </row>
    <row r="79" spans="1:48" x14ac:dyDescent="0.25">
      <c r="A79" t="s">
        <v>386</v>
      </c>
      <c r="B79" t="s">
        <v>152</v>
      </c>
      <c r="C79" s="13"/>
      <c r="D79" s="13" t="s">
        <v>682</v>
      </c>
      <c r="E79" t="s">
        <v>140</v>
      </c>
      <c r="F79" t="s">
        <v>140</v>
      </c>
      <c r="G79" t="s">
        <v>924</v>
      </c>
      <c r="H79" t="s">
        <v>151</v>
      </c>
      <c r="I79" t="s">
        <v>630</v>
      </c>
      <c r="J79" t="s">
        <v>642</v>
      </c>
      <c r="K79" t="s">
        <v>902</v>
      </c>
      <c r="L79" s="2" t="s">
        <v>927</v>
      </c>
      <c r="M79" t="s">
        <v>160</v>
      </c>
      <c r="N79" t="s">
        <v>165</v>
      </c>
      <c r="O79" t="s">
        <v>762</v>
      </c>
      <c r="P79" s="2" t="s">
        <v>217</v>
      </c>
      <c r="Q79" s="2" t="s">
        <v>1263</v>
      </c>
      <c r="R79" s="27" t="s">
        <v>140</v>
      </c>
      <c r="S79" s="27" t="s">
        <v>140</v>
      </c>
      <c r="T79" s="2"/>
      <c r="U79" s="39" t="s">
        <v>1173</v>
      </c>
      <c r="V79">
        <v>13822</v>
      </c>
      <c r="W79" t="s">
        <v>623</v>
      </c>
      <c r="X79" s="2" t="s">
        <v>342</v>
      </c>
      <c r="Y79" t="s">
        <v>540</v>
      </c>
      <c r="Z79">
        <v>-0.01</v>
      </c>
      <c r="AA79"/>
      <c r="AB79" s="27" t="s">
        <v>658</v>
      </c>
      <c r="AC79" s="2">
        <v>1</v>
      </c>
      <c r="AD79" t="s">
        <v>1057</v>
      </c>
      <c r="AE79" s="2">
        <v>2006</v>
      </c>
      <c r="AF79" s="2">
        <v>31</v>
      </c>
      <c r="AG79" s="2" t="s">
        <v>1048</v>
      </c>
      <c r="AH79" s="2">
        <v>2006</v>
      </c>
      <c r="AI79" s="2"/>
      <c r="AJ79" s="2"/>
      <c r="AK79" s="2"/>
      <c r="AL79" s="2"/>
      <c r="AM79" s="2"/>
      <c r="AN79" s="2"/>
      <c r="AP79">
        <v>18</v>
      </c>
      <c r="AU79">
        <v>2.41</v>
      </c>
      <c r="AV79">
        <f>SQRT((AP79/100)*(1-AP79/100))</f>
        <v>0.38418745424597095</v>
      </c>
    </row>
    <row r="80" spans="1:48" x14ac:dyDescent="0.25">
      <c r="A80" t="s">
        <v>938</v>
      </c>
      <c r="B80" t="s">
        <v>152</v>
      </c>
      <c r="C80" s="13" t="s">
        <v>391</v>
      </c>
      <c r="D80" s="13" t="s">
        <v>767</v>
      </c>
      <c r="E80" t="s">
        <v>140</v>
      </c>
      <c r="F80" t="s">
        <v>140</v>
      </c>
      <c r="G80" t="s">
        <v>597</v>
      </c>
      <c r="H80" t="s">
        <v>151</v>
      </c>
      <c r="I80" t="s">
        <v>630</v>
      </c>
      <c r="J80" t="s">
        <v>140</v>
      </c>
      <c r="K80" t="s">
        <v>901</v>
      </c>
      <c r="L80" s="2" t="s">
        <v>756</v>
      </c>
      <c r="M80" t="s">
        <v>392</v>
      </c>
      <c r="N80" t="s">
        <v>913</v>
      </c>
      <c r="O80" t="s">
        <v>768</v>
      </c>
      <c r="P80" s="2" t="s">
        <v>217</v>
      </c>
      <c r="Q80" s="2" t="s">
        <v>119</v>
      </c>
      <c r="R80" s="27" t="s">
        <v>140</v>
      </c>
      <c r="S80" s="27" t="s">
        <v>140</v>
      </c>
      <c r="U80" s="39" t="s">
        <v>140</v>
      </c>
      <c r="V80">
        <f>26824+27531</f>
        <v>54355</v>
      </c>
      <c r="W80" t="s">
        <v>623</v>
      </c>
      <c r="X80" t="s">
        <v>880</v>
      </c>
      <c r="Y80" t="s">
        <v>140</v>
      </c>
      <c r="Z80" s="15" t="s">
        <v>770</v>
      </c>
      <c r="AA80" s="15"/>
      <c r="AB80" s="27" t="s">
        <v>658</v>
      </c>
      <c r="AC80" s="2">
        <v>1</v>
      </c>
      <c r="AD80" t="s">
        <v>1096</v>
      </c>
      <c r="AE80" s="2">
        <v>1996</v>
      </c>
      <c r="AF80" s="2">
        <v>30</v>
      </c>
      <c r="AG80" s="2" t="s">
        <v>1083</v>
      </c>
      <c r="AH80" s="2">
        <v>1998</v>
      </c>
      <c r="AI80" s="2">
        <v>1</v>
      </c>
      <c r="AJ80" s="2" t="s">
        <v>1099</v>
      </c>
      <c r="AK80" s="2">
        <v>1998</v>
      </c>
      <c r="AL80" s="2">
        <v>31</v>
      </c>
      <c r="AM80" s="2" t="s">
        <v>1048</v>
      </c>
      <c r="AN80" s="2">
        <v>1999</v>
      </c>
    </row>
    <row r="81" spans="1:40" x14ac:dyDescent="0.25">
      <c r="A81" t="s">
        <v>938</v>
      </c>
      <c r="B81" t="s">
        <v>152</v>
      </c>
      <c r="C81" s="13" t="s">
        <v>391</v>
      </c>
      <c r="D81" s="13" t="s">
        <v>767</v>
      </c>
      <c r="E81" t="s">
        <v>140</v>
      </c>
      <c r="F81" t="s">
        <v>140</v>
      </c>
      <c r="G81" t="s">
        <v>395</v>
      </c>
      <c r="H81" t="s">
        <v>151</v>
      </c>
      <c r="I81" t="s">
        <v>630</v>
      </c>
      <c r="J81" t="s">
        <v>140</v>
      </c>
      <c r="K81" t="s">
        <v>901</v>
      </c>
      <c r="L81" s="2" t="s">
        <v>756</v>
      </c>
      <c r="M81" t="s">
        <v>392</v>
      </c>
      <c r="N81" t="s">
        <v>913</v>
      </c>
      <c r="O81" t="s">
        <v>762</v>
      </c>
      <c r="P81" s="2" t="s">
        <v>217</v>
      </c>
      <c r="Q81" s="2" t="s">
        <v>119</v>
      </c>
      <c r="R81" s="27" t="s">
        <v>140</v>
      </c>
      <c r="S81" s="27" t="s">
        <v>140</v>
      </c>
      <c r="U81" s="39" t="s">
        <v>140</v>
      </c>
      <c r="V81">
        <f>26824+27531</f>
        <v>54355</v>
      </c>
      <c r="W81" t="s">
        <v>623</v>
      </c>
      <c r="X81" t="s">
        <v>880</v>
      </c>
      <c r="Y81" t="s">
        <v>140</v>
      </c>
      <c r="Z81" s="15" t="s">
        <v>770</v>
      </c>
      <c r="AA81" s="15"/>
      <c r="AB81" s="27" t="s">
        <v>658</v>
      </c>
      <c r="AC81" s="2">
        <v>1</v>
      </c>
      <c r="AD81" t="s">
        <v>1096</v>
      </c>
      <c r="AE81" s="2">
        <v>1996</v>
      </c>
      <c r="AF81" s="2">
        <v>30</v>
      </c>
      <c r="AG81" s="2" t="s">
        <v>1083</v>
      </c>
      <c r="AH81" s="2">
        <v>1998</v>
      </c>
      <c r="AI81" s="2">
        <v>1</v>
      </c>
      <c r="AJ81" s="2" t="s">
        <v>1099</v>
      </c>
      <c r="AK81" s="2">
        <v>1998</v>
      </c>
      <c r="AL81" s="2">
        <v>31</v>
      </c>
      <c r="AM81" s="2" t="s">
        <v>1048</v>
      </c>
      <c r="AN81" s="2">
        <v>1999</v>
      </c>
    </row>
    <row r="82" spans="1:40" x14ac:dyDescent="0.25">
      <c r="A82" t="s">
        <v>938</v>
      </c>
      <c r="B82" t="s">
        <v>152</v>
      </c>
      <c r="C82" s="13" t="s">
        <v>391</v>
      </c>
      <c r="D82" s="13" t="s">
        <v>767</v>
      </c>
      <c r="E82" t="s">
        <v>140</v>
      </c>
      <c r="F82" t="s">
        <v>140</v>
      </c>
      <c r="G82" t="s">
        <v>597</v>
      </c>
      <c r="H82" t="s">
        <v>151</v>
      </c>
      <c r="I82" t="s">
        <v>630</v>
      </c>
      <c r="J82" t="s">
        <v>140</v>
      </c>
      <c r="K82" t="s">
        <v>901</v>
      </c>
      <c r="L82" s="2" t="s">
        <v>756</v>
      </c>
      <c r="M82" t="s">
        <v>392</v>
      </c>
      <c r="N82" t="s">
        <v>913</v>
      </c>
      <c r="O82" t="s">
        <v>762</v>
      </c>
      <c r="P82" s="2" t="s">
        <v>217</v>
      </c>
      <c r="Q82" s="2" t="s">
        <v>119</v>
      </c>
      <c r="R82" s="27" t="s">
        <v>140</v>
      </c>
      <c r="S82" s="27" t="s">
        <v>140</v>
      </c>
      <c r="U82" s="39" t="s">
        <v>140</v>
      </c>
      <c r="V82">
        <f>382879+396741</f>
        <v>779620</v>
      </c>
      <c r="W82" t="s">
        <v>623</v>
      </c>
      <c r="X82" t="s">
        <v>881</v>
      </c>
      <c r="Y82" t="s">
        <v>140</v>
      </c>
      <c r="Z82" s="15" t="s">
        <v>770</v>
      </c>
      <c r="AA82" s="15"/>
      <c r="AB82" s="27" t="s">
        <v>159</v>
      </c>
      <c r="AC82" s="2">
        <v>1</v>
      </c>
      <c r="AD82" t="s">
        <v>1096</v>
      </c>
      <c r="AE82" s="2">
        <v>1996</v>
      </c>
      <c r="AF82" s="2">
        <v>30</v>
      </c>
      <c r="AG82" s="2" t="s">
        <v>1083</v>
      </c>
      <c r="AH82" s="2">
        <v>1998</v>
      </c>
      <c r="AI82" s="2">
        <v>1</v>
      </c>
      <c r="AJ82" s="2" t="s">
        <v>1099</v>
      </c>
      <c r="AK82" s="2">
        <v>1998</v>
      </c>
      <c r="AL82" s="2">
        <v>31</v>
      </c>
      <c r="AM82" s="2" t="s">
        <v>1048</v>
      </c>
      <c r="AN82" s="2">
        <v>1999</v>
      </c>
    </row>
    <row r="83" spans="1:40" x14ac:dyDescent="0.25">
      <c r="A83" t="s">
        <v>938</v>
      </c>
      <c r="B83" t="s">
        <v>152</v>
      </c>
      <c r="C83" s="13" t="s">
        <v>391</v>
      </c>
      <c r="D83" s="13" t="s">
        <v>767</v>
      </c>
      <c r="E83" t="s">
        <v>140</v>
      </c>
      <c r="F83" t="s">
        <v>140</v>
      </c>
      <c r="G83" t="s">
        <v>395</v>
      </c>
      <c r="H83" t="s">
        <v>151</v>
      </c>
      <c r="I83" t="s">
        <v>630</v>
      </c>
      <c r="J83" t="s">
        <v>140</v>
      </c>
      <c r="K83" t="s">
        <v>901</v>
      </c>
      <c r="L83" s="2" t="s">
        <v>756</v>
      </c>
      <c r="M83" t="s">
        <v>392</v>
      </c>
      <c r="N83" t="s">
        <v>913</v>
      </c>
      <c r="O83" t="s">
        <v>762</v>
      </c>
      <c r="P83" s="2" t="s">
        <v>217</v>
      </c>
      <c r="Q83" s="2" t="s">
        <v>119</v>
      </c>
      <c r="R83" s="27" t="s">
        <v>140</v>
      </c>
      <c r="S83" s="27" t="s">
        <v>140</v>
      </c>
      <c r="U83" s="39" t="s">
        <v>140</v>
      </c>
      <c r="V83">
        <f>382879+396741</f>
        <v>779620</v>
      </c>
      <c r="W83" t="s">
        <v>623</v>
      </c>
      <c r="X83" t="s">
        <v>881</v>
      </c>
      <c r="Y83" t="s">
        <v>140</v>
      </c>
      <c r="Z83" s="15" t="s">
        <v>770</v>
      </c>
      <c r="AA83" s="15"/>
      <c r="AB83" s="27" t="s">
        <v>159</v>
      </c>
      <c r="AC83" s="2">
        <v>1</v>
      </c>
      <c r="AD83" t="s">
        <v>1096</v>
      </c>
      <c r="AE83" s="2">
        <v>1996</v>
      </c>
      <c r="AF83" s="2">
        <v>30</v>
      </c>
      <c r="AG83" s="2" t="s">
        <v>1083</v>
      </c>
      <c r="AH83" s="2">
        <v>1998</v>
      </c>
      <c r="AI83" s="2">
        <v>1</v>
      </c>
      <c r="AJ83" s="2" t="s">
        <v>1099</v>
      </c>
      <c r="AK83" s="2">
        <v>1998</v>
      </c>
      <c r="AL83" s="2">
        <v>31</v>
      </c>
      <c r="AM83" s="2" t="s">
        <v>1048</v>
      </c>
      <c r="AN83" s="2">
        <v>1999</v>
      </c>
    </row>
    <row r="84" spans="1:40" x14ac:dyDescent="0.25">
      <c r="A84" t="s">
        <v>938</v>
      </c>
      <c r="B84" t="s">
        <v>152</v>
      </c>
      <c r="C84" s="13" t="s">
        <v>391</v>
      </c>
      <c r="D84" s="13" t="s">
        <v>767</v>
      </c>
      <c r="E84" t="s">
        <v>140</v>
      </c>
      <c r="F84" t="s">
        <v>140</v>
      </c>
      <c r="G84" t="s">
        <v>597</v>
      </c>
      <c r="H84" t="s">
        <v>151</v>
      </c>
      <c r="I84" t="s">
        <v>630</v>
      </c>
      <c r="J84" t="s">
        <v>140</v>
      </c>
      <c r="K84" t="s">
        <v>901</v>
      </c>
      <c r="L84" s="2" t="s">
        <v>756</v>
      </c>
      <c r="M84" t="s">
        <v>392</v>
      </c>
      <c r="N84" t="s">
        <v>913</v>
      </c>
      <c r="O84" t="s">
        <v>762</v>
      </c>
      <c r="P84" s="2" t="s">
        <v>217</v>
      </c>
      <c r="Q84" s="2" t="s">
        <v>119</v>
      </c>
      <c r="R84" s="27" t="s">
        <v>140</v>
      </c>
      <c r="S84" s="27" t="s">
        <v>140</v>
      </c>
      <c r="U84" s="39" t="s">
        <v>140</v>
      </c>
      <c r="V84">
        <f>337327+339879</f>
        <v>677206</v>
      </c>
      <c r="W84" t="s">
        <v>623</v>
      </c>
      <c r="X84" t="s">
        <v>882</v>
      </c>
      <c r="Y84" t="s">
        <v>140</v>
      </c>
      <c r="Z84" s="15" t="s">
        <v>770</v>
      </c>
      <c r="AA84" s="15"/>
      <c r="AB84" s="27" t="s">
        <v>159</v>
      </c>
      <c r="AC84" s="2">
        <v>1</v>
      </c>
      <c r="AD84" t="s">
        <v>1096</v>
      </c>
      <c r="AE84" s="2">
        <v>1996</v>
      </c>
      <c r="AF84" s="2">
        <v>30</v>
      </c>
      <c r="AG84" s="2" t="s">
        <v>1083</v>
      </c>
      <c r="AH84" s="2">
        <v>1998</v>
      </c>
      <c r="AI84" s="2">
        <v>1</v>
      </c>
      <c r="AJ84" s="2" t="s">
        <v>1099</v>
      </c>
      <c r="AK84" s="2">
        <v>1998</v>
      </c>
      <c r="AL84" s="2">
        <v>31</v>
      </c>
      <c r="AM84" s="2" t="s">
        <v>1048</v>
      </c>
      <c r="AN84" s="2">
        <v>1999</v>
      </c>
    </row>
    <row r="85" spans="1:40" x14ac:dyDescent="0.25">
      <c r="A85" t="s">
        <v>938</v>
      </c>
      <c r="B85" t="s">
        <v>152</v>
      </c>
      <c r="C85" s="13" t="s">
        <v>391</v>
      </c>
      <c r="D85" s="13" t="s">
        <v>767</v>
      </c>
      <c r="E85" t="s">
        <v>140</v>
      </c>
      <c r="F85" t="s">
        <v>140</v>
      </c>
      <c r="G85" t="s">
        <v>395</v>
      </c>
      <c r="H85" t="s">
        <v>151</v>
      </c>
      <c r="I85" t="s">
        <v>630</v>
      </c>
      <c r="J85" t="s">
        <v>140</v>
      </c>
      <c r="K85" t="s">
        <v>901</v>
      </c>
      <c r="L85" s="2" t="s">
        <v>756</v>
      </c>
      <c r="M85" t="s">
        <v>392</v>
      </c>
      <c r="N85" t="s">
        <v>913</v>
      </c>
      <c r="O85" t="s">
        <v>762</v>
      </c>
      <c r="P85" s="2" t="s">
        <v>217</v>
      </c>
      <c r="Q85" s="2" t="s">
        <v>119</v>
      </c>
      <c r="R85" s="27" t="s">
        <v>140</v>
      </c>
      <c r="S85" s="27" t="s">
        <v>140</v>
      </c>
      <c r="U85" s="39" t="s">
        <v>140</v>
      </c>
      <c r="V85">
        <f>337327+339879</f>
        <v>677206</v>
      </c>
      <c r="W85" t="s">
        <v>623</v>
      </c>
      <c r="X85" t="s">
        <v>882</v>
      </c>
      <c r="Y85" t="s">
        <v>140</v>
      </c>
      <c r="Z85" s="15" t="s">
        <v>770</v>
      </c>
      <c r="AA85" s="15"/>
      <c r="AB85" s="27" t="s">
        <v>159</v>
      </c>
      <c r="AC85" s="2">
        <v>1</v>
      </c>
      <c r="AD85" t="s">
        <v>1096</v>
      </c>
      <c r="AE85" s="2">
        <v>1996</v>
      </c>
      <c r="AF85" s="2">
        <v>30</v>
      </c>
      <c r="AG85" s="2" t="s">
        <v>1083</v>
      </c>
      <c r="AH85" s="2">
        <v>1998</v>
      </c>
      <c r="AI85" s="2">
        <v>1</v>
      </c>
      <c r="AJ85" s="2" t="s">
        <v>1099</v>
      </c>
      <c r="AK85" s="2">
        <v>1998</v>
      </c>
      <c r="AL85" s="2">
        <v>31</v>
      </c>
      <c r="AM85" s="2" t="s">
        <v>1048</v>
      </c>
      <c r="AN85" s="2">
        <v>1999</v>
      </c>
    </row>
    <row r="86" spans="1:40" x14ac:dyDescent="0.25">
      <c r="A86" t="s">
        <v>938</v>
      </c>
      <c r="B86" t="s">
        <v>152</v>
      </c>
      <c r="C86" s="13" t="s">
        <v>391</v>
      </c>
      <c r="D86" s="13" t="s">
        <v>767</v>
      </c>
      <c r="E86" t="s">
        <v>140</v>
      </c>
      <c r="F86" t="s">
        <v>140</v>
      </c>
      <c r="G86" t="s">
        <v>597</v>
      </c>
      <c r="H86" t="s">
        <v>151</v>
      </c>
      <c r="I86" t="s">
        <v>630</v>
      </c>
      <c r="J86" t="s">
        <v>140</v>
      </c>
      <c r="K86" t="s">
        <v>901</v>
      </c>
      <c r="L86" s="2" t="s">
        <v>756</v>
      </c>
      <c r="M86" t="s">
        <v>392</v>
      </c>
      <c r="N86" t="s">
        <v>913</v>
      </c>
      <c r="O86" t="s">
        <v>762</v>
      </c>
      <c r="P86" s="2" t="s">
        <v>217</v>
      </c>
      <c r="Q86" s="2" t="s">
        <v>119</v>
      </c>
      <c r="R86" s="27" t="s">
        <v>140</v>
      </c>
      <c r="S86" s="27" t="s">
        <v>140</v>
      </c>
      <c r="U86" s="39" t="s">
        <v>140</v>
      </c>
      <c r="V86">
        <f>234941+244305</f>
        <v>479246</v>
      </c>
      <c r="W86" t="s">
        <v>623</v>
      </c>
      <c r="X86" t="s">
        <v>883</v>
      </c>
      <c r="Y86" t="s">
        <v>140</v>
      </c>
      <c r="Z86" s="15" t="s">
        <v>770</v>
      </c>
      <c r="AA86" s="15"/>
      <c r="AB86" s="27" t="s">
        <v>159</v>
      </c>
      <c r="AC86" s="2">
        <v>1</v>
      </c>
      <c r="AD86" t="s">
        <v>1096</v>
      </c>
      <c r="AE86" s="2">
        <v>1996</v>
      </c>
      <c r="AF86" s="2">
        <v>30</v>
      </c>
      <c r="AG86" s="2" t="s">
        <v>1083</v>
      </c>
      <c r="AH86" s="2">
        <v>1998</v>
      </c>
      <c r="AI86" s="2">
        <v>1</v>
      </c>
      <c r="AJ86" s="2" t="s">
        <v>1099</v>
      </c>
      <c r="AK86" s="2">
        <v>1998</v>
      </c>
      <c r="AL86" s="2">
        <v>31</v>
      </c>
      <c r="AM86" s="2" t="s">
        <v>1048</v>
      </c>
      <c r="AN86" s="2">
        <v>1999</v>
      </c>
    </row>
    <row r="87" spans="1:40" x14ac:dyDescent="0.25">
      <c r="A87" t="s">
        <v>938</v>
      </c>
      <c r="B87" t="s">
        <v>152</v>
      </c>
      <c r="C87" s="13" t="s">
        <v>391</v>
      </c>
      <c r="D87" s="13" t="s">
        <v>767</v>
      </c>
      <c r="E87" t="s">
        <v>140</v>
      </c>
      <c r="F87" t="s">
        <v>140</v>
      </c>
      <c r="G87" t="s">
        <v>395</v>
      </c>
      <c r="H87" t="s">
        <v>151</v>
      </c>
      <c r="I87" t="s">
        <v>630</v>
      </c>
      <c r="J87" t="s">
        <v>140</v>
      </c>
      <c r="K87" t="s">
        <v>901</v>
      </c>
      <c r="L87" s="2" t="s">
        <v>756</v>
      </c>
      <c r="M87" t="s">
        <v>392</v>
      </c>
      <c r="N87" t="s">
        <v>913</v>
      </c>
      <c r="O87" t="s">
        <v>762</v>
      </c>
      <c r="P87" s="2" t="s">
        <v>217</v>
      </c>
      <c r="Q87" s="2" t="s">
        <v>119</v>
      </c>
      <c r="R87" s="27" t="s">
        <v>140</v>
      </c>
      <c r="S87" s="27" t="s">
        <v>140</v>
      </c>
      <c r="U87" s="39" t="s">
        <v>140</v>
      </c>
      <c r="V87">
        <f>234941+244305</f>
        <v>479246</v>
      </c>
      <c r="W87" t="s">
        <v>623</v>
      </c>
      <c r="X87" t="s">
        <v>883</v>
      </c>
      <c r="Y87" t="s">
        <v>140</v>
      </c>
      <c r="Z87" s="15" t="s">
        <v>770</v>
      </c>
      <c r="AA87" s="15"/>
      <c r="AB87" s="27" t="s">
        <v>658</v>
      </c>
      <c r="AC87" s="2">
        <v>1</v>
      </c>
      <c r="AD87" t="s">
        <v>1096</v>
      </c>
      <c r="AE87" s="2">
        <v>1996</v>
      </c>
      <c r="AF87" s="2">
        <v>30</v>
      </c>
      <c r="AG87" s="2" t="s">
        <v>1083</v>
      </c>
      <c r="AH87" s="2">
        <v>1998</v>
      </c>
      <c r="AI87" s="2">
        <v>1</v>
      </c>
      <c r="AJ87" s="2" t="s">
        <v>1099</v>
      </c>
      <c r="AK87" s="2">
        <v>1998</v>
      </c>
      <c r="AL87" s="2">
        <v>31</v>
      </c>
      <c r="AM87" s="2" t="s">
        <v>1048</v>
      </c>
      <c r="AN87" s="2">
        <v>1999</v>
      </c>
    </row>
    <row r="88" spans="1:40" x14ac:dyDescent="0.25">
      <c r="A88" t="s">
        <v>398</v>
      </c>
      <c r="B88" t="s">
        <v>152</v>
      </c>
      <c r="C88" s="13"/>
      <c r="D88" s="13" t="s">
        <v>776</v>
      </c>
      <c r="E88" t="s">
        <v>140</v>
      </c>
      <c r="F88" t="s">
        <v>140</v>
      </c>
      <c r="G88" t="s">
        <v>395</v>
      </c>
      <c r="H88" t="s">
        <v>151</v>
      </c>
      <c r="I88" t="s">
        <v>630</v>
      </c>
      <c r="J88" t="s">
        <v>642</v>
      </c>
      <c r="K88" t="s">
        <v>901</v>
      </c>
      <c r="L88" s="2" t="s">
        <v>744</v>
      </c>
      <c r="M88" t="s">
        <v>156</v>
      </c>
      <c r="N88" t="s">
        <v>912</v>
      </c>
      <c r="P88" t="s">
        <v>220</v>
      </c>
      <c r="Q88" s="2" t="s">
        <v>256</v>
      </c>
      <c r="R88" s="2" t="s">
        <v>421</v>
      </c>
      <c r="S88" s="27"/>
      <c r="T88" s="2"/>
      <c r="U88" s="2" t="s">
        <v>1115</v>
      </c>
      <c r="V88">
        <v>324</v>
      </c>
      <c r="W88" t="s">
        <v>623</v>
      </c>
      <c r="X88" s="2" t="s">
        <v>396</v>
      </c>
      <c r="Y88" t="s">
        <v>187</v>
      </c>
      <c r="Z88">
        <v>-0.23</v>
      </c>
      <c r="AA88"/>
      <c r="AB88" s="27" t="s">
        <v>242</v>
      </c>
      <c r="AC88" s="2">
        <v>1</v>
      </c>
      <c r="AD88" s="2" t="s">
        <v>1088</v>
      </c>
      <c r="AE88" s="2">
        <v>1975</v>
      </c>
      <c r="AF88" s="2">
        <v>31</v>
      </c>
      <c r="AG88" s="2" t="s">
        <v>1057</v>
      </c>
      <c r="AH88" s="2">
        <v>1976</v>
      </c>
      <c r="AI88" s="2"/>
      <c r="AJ88" s="2"/>
      <c r="AK88" s="2"/>
      <c r="AL88" s="2"/>
      <c r="AM88" s="2"/>
      <c r="AN88" s="2"/>
    </row>
    <row r="89" spans="1:40" x14ac:dyDescent="0.25">
      <c r="A89" t="s">
        <v>399</v>
      </c>
      <c r="B89" t="s">
        <v>152</v>
      </c>
      <c r="C89" s="13"/>
      <c r="D89" s="13" t="s">
        <v>775</v>
      </c>
      <c r="E89" t="s">
        <v>140</v>
      </c>
      <c r="F89" t="s">
        <v>140</v>
      </c>
      <c r="G89" t="s">
        <v>395</v>
      </c>
      <c r="H89" t="s">
        <v>151</v>
      </c>
      <c r="I89" t="s">
        <v>630</v>
      </c>
      <c r="J89" t="s">
        <v>642</v>
      </c>
      <c r="K89" t="s">
        <v>902</v>
      </c>
      <c r="L89" s="2" t="s">
        <v>744</v>
      </c>
      <c r="M89" t="s">
        <v>156</v>
      </c>
      <c r="N89" t="s">
        <v>912</v>
      </c>
      <c r="P89" t="s">
        <v>220</v>
      </c>
      <c r="Q89" s="2" t="s">
        <v>256</v>
      </c>
      <c r="R89" s="2" t="s">
        <v>421</v>
      </c>
      <c r="S89" s="27"/>
      <c r="T89" s="2"/>
      <c r="U89" s="2" t="s">
        <v>1115</v>
      </c>
      <c r="V89">
        <v>324</v>
      </c>
      <c r="W89" t="s">
        <v>623</v>
      </c>
      <c r="X89" s="2" t="s">
        <v>396</v>
      </c>
      <c r="Y89" t="s">
        <v>187</v>
      </c>
      <c r="Z89">
        <v>-0.12</v>
      </c>
      <c r="AA89"/>
      <c r="AB89" s="27" t="s">
        <v>242</v>
      </c>
      <c r="AC89" s="2">
        <v>1</v>
      </c>
      <c r="AD89" s="2" t="s">
        <v>1088</v>
      </c>
      <c r="AE89" s="2">
        <v>1975</v>
      </c>
      <c r="AF89" s="2">
        <v>31</v>
      </c>
      <c r="AG89" s="2" t="s">
        <v>1057</v>
      </c>
      <c r="AH89" s="2">
        <v>1976</v>
      </c>
      <c r="AI89" s="2"/>
      <c r="AJ89" s="2"/>
      <c r="AK89" s="2"/>
      <c r="AL89" s="2"/>
      <c r="AM89" s="2"/>
      <c r="AN89" s="2"/>
    </row>
    <row r="90" spans="1:40" x14ac:dyDescent="0.25">
      <c r="A90" t="s">
        <v>400</v>
      </c>
      <c r="B90" t="s">
        <v>152</v>
      </c>
      <c r="C90" s="13"/>
      <c r="D90" s="13" t="s">
        <v>774</v>
      </c>
      <c r="E90" t="s">
        <v>140</v>
      </c>
      <c r="F90" t="s">
        <v>140</v>
      </c>
      <c r="G90" t="s">
        <v>395</v>
      </c>
      <c r="H90" t="s">
        <v>151</v>
      </c>
      <c r="I90" t="s">
        <v>630</v>
      </c>
      <c r="J90" t="s">
        <v>642</v>
      </c>
      <c r="K90" t="s">
        <v>902</v>
      </c>
      <c r="L90" s="2" t="s">
        <v>744</v>
      </c>
      <c r="M90" t="s">
        <v>156</v>
      </c>
      <c r="N90" t="s">
        <v>912</v>
      </c>
      <c r="P90" t="s">
        <v>220</v>
      </c>
      <c r="Q90" s="2" t="s">
        <v>256</v>
      </c>
      <c r="R90" s="2" t="s">
        <v>421</v>
      </c>
      <c r="S90" s="27"/>
      <c r="T90" s="2"/>
      <c r="U90" s="2" t="s">
        <v>1115</v>
      </c>
      <c r="V90">
        <v>324</v>
      </c>
      <c r="W90" t="s">
        <v>623</v>
      </c>
      <c r="X90" s="2" t="s">
        <v>396</v>
      </c>
      <c r="Y90" t="s">
        <v>187</v>
      </c>
      <c r="Z90">
        <v>-0.23</v>
      </c>
      <c r="AA90"/>
      <c r="AB90" s="27" t="s">
        <v>242</v>
      </c>
      <c r="AC90" s="2">
        <v>1</v>
      </c>
      <c r="AD90" s="2" t="s">
        <v>1088</v>
      </c>
      <c r="AE90" s="2">
        <v>1975</v>
      </c>
      <c r="AF90" s="2">
        <v>31</v>
      </c>
      <c r="AG90" s="2" t="s">
        <v>1057</v>
      </c>
      <c r="AH90" s="2">
        <v>1976</v>
      </c>
      <c r="AI90" s="2"/>
      <c r="AJ90" s="2"/>
      <c r="AK90" s="2"/>
      <c r="AL90" s="2"/>
      <c r="AM90" s="2"/>
      <c r="AN90" s="2"/>
    </row>
    <row r="91" spans="1:40" x14ac:dyDescent="0.25">
      <c r="A91" t="s">
        <v>401</v>
      </c>
      <c r="B91" t="s">
        <v>152</v>
      </c>
      <c r="C91" s="13"/>
      <c r="D91" s="13" t="s">
        <v>773</v>
      </c>
      <c r="E91" t="s">
        <v>140</v>
      </c>
      <c r="F91" t="s">
        <v>140</v>
      </c>
      <c r="G91" t="s">
        <v>395</v>
      </c>
      <c r="H91" t="s">
        <v>151</v>
      </c>
      <c r="I91" t="s">
        <v>630</v>
      </c>
      <c r="J91" t="s">
        <v>642</v>
      </c>
      <c r="K91" t="s">
        <v>902</v>
      </c>
      <c r="L91" s="2" t="s">
        <v>744</v>
      </c>
      <c r="M91" t="s">
        <v>156</v>
      </c>
      <c r="N91" t="s">
        <v>912</v>
      </c>
      <c r="P91" t="s">
        <v>220</v>
      </c>
      <c r="Q91" s="2" t="s">
        <v>256</v>
      </c>
      <c r="R91" s="2" t="s">
        <v>421</v>
      </c>
      <c r="S91" s="27"/>
      <c r="T91" s="2"/>
      <c r="U91" s="2" t="s">
        <v>1115</v>
      </c>
      <c r="V91">
        <v>324</v>
      </c>
      <c r="W91" t="s">
        <v>623</v>
      </c>
      <c r="X91" s="2" t="s">
        <v>396</v>
      </c>
      <c r="Y91" t="s">
        <v>187</v>
      </c>
      <c r="Z91">
        <v>0.13</v>
      </c>
      <c r="AA91"/>
      <c r="AB91" s="27" t="s">
        <v>242</v>
      </c>
      <c r="AC91" s="2">
        <v>1</v>
      </c>
      <c r="AD91" s="2" t="s">
        <v>1088</v>
      </c>
      <c r="AE91" s="2">
        <v>1975</v>
      </c>
      <c r="AF91" s="2">
        <v>31</v>
      </c>
      <c r="AG91" s="2" t="s">
        <v>1057</v>
      </c>
      <c r="AH91" s="2">
        <v>1976</v>
      </c>
      <c r="AI91" s="2"/>
      <c r="AJ91" s="2"/>
      <c r="AK91" s="2"/>
      <c r="AL91" s="2"/>
      <c r="AM91" s="2"/>
      <c r="AN91" s="2"/>
    </row>
    <row r="92" spans="1:40" x14ac:dyDescent="0.25">
      <c r="A92" t="s">
        <v>402</v>
      </c>
      <c r="B92" t="s">
        <v>152</v>
      </c>
      <c r="C92" s="13" t="s">
        <v>931</v>
      </c>
      <c r="D92" s="13" t="s">
        <v>772</v>
      </c>
      <c r="E92" t="s">
        <v>140</v>
      </c>
      <c r="F92" t="s">
        <v>140</v>
      </c>
      <c r="G92" t="s">
        <v>395</v>
      </c>
      <c r="H92" t="s">
        <v>151</v>
      </c>
      <c r="I92" t="s">
        <v>630</v>
      </c>
      <c r="J92" t="s">
        <v>642</v>
      </c>
      <c r="K92" t="s">
        <v>902</v>
      </c>
      <c r="L92" s="2" t="s">
        <v>744</v>
      </c>
      <c r="M92" t="s">
        <v>156</v>
      </c>
      <c r="N92" t="s">
        <v>912</v>
      </c>
      <c r="P92" t="s">
        <v>220</v>
      </c>
      <c r="Q92" s="2" t="s">
        <v>256</v>
      </c>
      <c r="R92" s="2" t="s">
        <v>421</v>
      </c>
      <c r="S92" s="27"/>
      <c r="T92" s="2"/>
      <c r="U92" s="2" t="s">
        <v>1115</v>
      </c>
      <c r="V92">
        <v>324</v>
      </c>
      <c r="W92" t="s">
        <v>623</v>
      </c>
      <c r="X92" s="2" t="s">
        <v>396</v>
      </c>
      <c r="Y92" t="s">
        <v>187</v>
      </c>
      <c r="Z92">
        <v>-0.09</v>
      </c>
      <c r="AA92"/>
      <c r="AB92" s="27" t="s">
        <v>242</v>
      </c>
      <c r="AC92" s="2">
        <v>1</v>
      </c>
      <c r="AD92" s="2" t="s">
        <v>1088</v>
      </c>
      <c r="AE92" s="2">
        <v>1975</v>
      </c>
      <c r="AF92" s="2">
        <v>31</v>
      </c>
      <c r="AG92" s="2" t="s">
        <v>1057</v>
      </c>
      <c r="AH92" s="2">
        <v>1976</v>
      </c>
      <c r="AI92" s="2"/>
      <c r="AJ92" s="2"/>
      <c r="AK92" s="2"/>
      <c r="AL92" s="2"/>
      <c r="AM92" s="2"/>
      <c r="AN92" s="2"/>
    </row>
    <row r="93" spans="1:40" x14ac:dyDescent="0.25">
      <c r="A93" t="s">
        <v>410</v>
      </c>
      <c r="B93" t="s">
        <v>157</v>
      </c>
      <c r="C93" s="13"/>
      <c r="D93" s="13" t="s">
        <v>771</v>
      </c>
      <c r="E93" t="s">
        <v>140</v>
      </c>
      <c r="F93" t="s">
        <v>140</v>
      </c>
      <c r="G93" t="s">
        <v>395</v>
      </c>
      <c r="H93" t="s">
        <v>151</v>
      </c>
      <c r="I93" t="s">
        <v>630</v>
      </c>
      <c r="J93" t="s">
        <v>642</v>
      </c>
      <c r="K93" t="s">
        <v>902</v>
      </c>
      <c r="L93" s="2" t="s">
        <v>744</v>
      </c>
      <c r="M93" t="s">
        <v>156</v>
      </c>
      <c r="N93" t="s">
        <v>912</v>
      </c>
      <c r="P93" t="s">
        <v>220</v>
      </c>
      <c r="Q93" s="2" t="s">
        <v>256</v>
      </c>
      <c r="R93" s="2" t="s">
        <v>421</v>
      </c>
      <c r="S93" s="27"/>
      <c r="T93" s="2"/>
      <c r="U93" s="2" t="s">
        <v>1115</v>
      </c>
      <c r="V93">
        <v>324</v>
      </c>
      <c r="W93" t="s">
        <v>623</v>
      </c>
      <c r="X93" s="2" t="s">
        <v>396</v>
      </c>
      <c r="Y93" t="s">
        <v>187</v>
      </c>
      <c r="Z93">
        <v>0.04</v>
      </c>
      <c r="AA93"/>
      <c r="AB93" s="27" t="s">
        <v>242</v>
      </c>
      <c r="AC93" s="2">
        <v>1</v>
      </c>
      <c r="AD93" s="2" t="s">
        <v>1088</v>
      </c>
      <c r="AE93" s="2">
        <v>1975</v>
      </c>
      <c r="AF93" s="2">
        <v>31</v>
      </c>
      <c r="AG93" s="2" t="s">
        <v>1057</v>
      </c>
      <c r="AH93" s="2">
        <v>1976</v>
      </c>
      <c r="AI93" s="2"/>
      <c r="AJ93" s="2"/>
      <c r="AK93" s="2"/>
      <c r="AL93" s="2"/>
      <c r="AM93" s="2"/>
      <c r="AN93" s="2"/>
    </row>
    <row r="94" spans="1:40" x14ac:dyDescent="0.25">
      <c r="A94" t="s">
        <v>403</v>
      </c>
      <c r="B94" t="s">
        <v>157</v>
      </c>
      <c r="C94" s="13"/>
      <c r="D94" s="13" t="s">
        <v>771</v>
      </c>
      <c r="E94" t="s">
        <v>140</v>
      </c>
      <c r="F94" t="s">
        <v>140</v>
      </c>
      <c r="G94" t="s">
        <v>395</v>
      </c>
      <c r="H94" t="s">
        <v>151</v>
      </c>
      <c r="I94" t="s">
        <v>630</v>
      </c>
      <c r="J94" t="s">
        <v>642</v>
      </c>
      <c r="K94" t="s">
        <v>902</v>
      </c>
      <c r="L94" s="2" t="s">
        <v>744</v>
      </c>
      <c r="M94" t="s">
        <v>156</v>
      </c>
      <c r="N94" t="s">
        <v>912</v>
      </c>
      <c r="P94" t="s">
        <v>220</v>
      </c>
      <c r="Q94" s="2" t="s">
        <v>256</v>
      </c>
      <c r="R94" s="2" t="s">
        <v>421</v>
      </c>
      <c r="S94" s="27"/>
      <c r="T94" s="2"/>
      <c r="U94" s="2" t="s">
        <v>1115</v>
      </c>
      <c r="V94">
        <v>324</v>
      </c>
      <c r="W94" t="s">
        <v>623</v>
      </c>
      <c r="X94" s="2" t="s">
        <v>396</v>
      </c>
      <c r="Y94" t="s">
        <v>187</v>
      </c>
      <c r="Z94">
        <v>7.0000000000000007E-2</v>
      </c>
      <c r="AA94"/>
      <c r="AB94" s="27" t="s">
        <v>242</v>
      </c>
      <c r="AC94" s="2">
        <v>1</v>
      </c>
      <c r="AD94" s="2" t="s">
        <v>1088</v>
      </c>
      <c r="AE94" s="2">
        <v>1975</v>
      </c>
      <c r="AF94" s="2">
        <v>31</v>
      </c>
      <c r="AG94" s="2" t="s">
        <v>1057</v>
      </c>
      <c r="AH94" s="2">
        <v>1976</v>
      </c>
      <c r="AI94" s="2"/>
      <c r="AJ94" s="2"/>
      <c r="AK94" s="2"/>
      <c r="AL94" s="2"/>
      <c r="AM94" s="2"/>
      <c r="AN94" s="2"/>
    </row>
    <row r="95" spans="1:40" x14ac:dyDescent="0.25">
      <c r="A95" t="s">
        <v>404</v>
      </c>
      <c r="B95" t="s">
        <v>157</v>
      </c>
      <c r="C95" s="13"/>
      <c r="D95" s="13" t="s">
        <v>771</v>
      </c>
      <c r="E95" t="s">
        <v>140</v>
      </c>
      <c r="F95" t="s">
        <v>140</v>
      </c>
      <c r="G95" t="s">
        <v>395</v>
      </c>
      <c r="H95" t="s">
        <v>151</v>
      </c>
      <c r="I95" t="s">
        <v>630</v>
      </c>
      <c r="J95" t="s">
        <v>642</v>
      </c>
      <c r="K95" t="s">
        <v>902</v>
      </c>
      <c r="L95" s="2" t="s">
        <v>744</v>
      </c>
      <c r="M95" t="s">
        <v>156</v>
      </c>
      <c r="N95" t="s">
        <v>912</v>
      </c>
      <c r="P95" t="s">
        <v>220</v>
      </c>
      <c r="Q95" s="2" t="s">
        <v>256</v>
      </c>
      <c r="R95" s="2" t="s">
        <v>421</v>
      </c>
      <c r="S95" s="27"/>
      <c r="T95" s="2"/>
      <c r="U95" s="2" t="s">
        <v>1115</v>
      </c>
      <c r="V95">
        <v>324</v>
      </c>
      <c r="W95" t="s">
        <v>623</v>
      </c>
      <c r="X95" s="2" t="s">
        <v>396</v>
      </c>
      <c r="Y95" t="s">
        <v>187</v>
      </c>
      <c r="Z95">
        <v>-2E-3</v>
      </c>
      <c r="AA95"/>
      <c r="AB95" s="27" t="s">
        <v>242</v>
      </c>
      <c r="AC95" s="2">
        <v>1</v>
      </c>
      <c r="AD95" s="2" t="s">
        <v>1088</v>
      </c>
      <c r="AE95" s="2">
        <v>1975</v>
      </c>
      <c r="AF95" s="2">
        <v>31</v>
      </c>
      <c r="AG95" s="2" t="s">
        <v>1057</v>
      </c>
      <c r="AH95" s="2">
        <v>1976</v>
      </c>
      <c r="AI95" s="2"/>
      <c r="AJ95" s="2"/>
      <c r="AK95" s="2"/>
      <c r="AL95" s="2"/>
      <c r="AM95" s="2"/>
      <c r="AN95" s="2"/>
    </row>
    <row r="96" spans="1:40" x14ac:dyDescent="0.25">
      <c r="A96" t="s">
        <v>405</v>
      </c>
      <c r="B96" t="s">
        <v>157</v>
      </c>
      <c r="C96" s="13"/>
      <c r="D96" s="13" t="s">
        <v>771</v>
      </c>
      <c r="E96" t="s">
        <v>140</v>
      </c>
      <c r="F96" t="s">
        <v>140</v>
      </c>
      <c r="G96" t="s">
        <v>395</v>
      </c>
      <c r="H96" t="s">
        <v>151</v>
      </c>
      <c r="I96" t="s">
        <v>630</v>
      </c>
      <c r="J96" t="s">
        <v>642</v>
      </c>
      <c r="K96" t="s">
        <v>902</v>
      </c>
      <c r="L96" s="2" t="s">
        <v>744</v>
      </c>
      <c r="M96" t="s">
        <v>156</v>
      </c>
      <c r="N96" t="s">
        <v>912</v>
      </c>
      <c r="P96" t="s">
        <v>220</v>
      </c>
      <c r="Q96" s="2" t="s">
        <v>256</v>
      </c>
      <c r="R96" s="2" t="s">
        <v>421</v>
      </c>
      <c r="S96" s="27"/>
      <c r="T96" s="2"/>
      <c r="U96" s="2" t="s">
        <v>1115</v>
      </c>
      <c r="V96">
        <v>324</v>
      </c>
      <c r="W96" t="s">
        <v>623</v>
      </c>
      <c r="X96" s="2" t="s">
        <v>396</v>
      </c>
      <c r="Y96" t="s">
        <v>187</v>
      </c>
      <c r="Z96">
        <v>0.23</v>
      </c>
      <c r="AA96"/>
      <c r="AB96" s="27" t="s">
        <v>242</v>
      </c>
      <c r="AC96" s="2">
        <v>1</v>
      </c>
      <c r="AD96" s="2" t="s">
        <v>1088</v>
      </c>
      <c r="AE96" s="2">
        <v>1975</v>
      </c>
      <c r="AF96" s="2">
        <v>31</v>
      </c>
      <c r="AG96" s="2" t="s">
        <v>1057</v>
      </c>
      <c r="AH96" s="2">
        <v>1976</v>
      </c>
      <c r="AI96" s="2"/>
      <c r="AJ96" s="2"/>
      <c r="AK96" s="2"/>
      <c r="AL96" s="2"/>
      <c r="AM96" s="2"/>
      <c r="AN96" s="2"/>
    </row>
    <row r="97" spans="1:48" x14ac:dyDescent="0.25">
      <c r="A97" t="s">
        <v>409</v>
      </c>
      <c r="B97" t="s">
        <v>157</v>
      </c>
      <c r="C97" s="13"/>
      <c r="D97" s="13" t="s">
        <v>771</v>
      </c>
      <c r="E97" t="s">
        <v>140</v>
      </c>
      <c r="F97" t="s">
        <v>140</v>
      </c>
      <c r="G97" t="s">
        <v>395</v>
      </c>
      <c r="H97" t="s">
        <v>151</v>
      </c>
      <c r="I97" t="s">
        <v>630</v>
      </c>
      <c r="J97" t="s">
        <v>642</v>
      </c>
      <c r="K97" t="s">
        <v>902</v>
      </c>
      <c r="L97" s="2" t="s">
        <v>744</v>
      </c>
      <c r="M97" t="s">
        <v>156</v>
      </c>
      <c r="N97" t="s">
        <v>912</v>
      </c>
      <c r="P97" t="s">
        <v>220</v>
      </c>
      <c r="Q97" s="2" t="s">
        <v>256</v>
      </c>
      <c r="R97" s="2" t="s">
        <v>421</v>
      </c>
      <c r="S97" s="27"/>
      <c r="T97" s="2"/>
      <c r="U97" s="2" t="s">
        <v>1115</v>
      </c>
      <c r="V97">
        <v>324</v>
      </c>
      <c r="W97" t="s">
        <v>623</v>
      </c>
      <c r="X97" s="2" t="s">
        <v>396</v>
      </c>
      <c r="Y97" t="s">
        <v>187</v>
      </c>
      <c r="Z97">
        <v>0.11</v>
      </c>
      <c r="AA97"/>
      <c r="AB97" s="27" t="s">
        <v>242</v>
      </c>
      <c r="AC97" s="2">
        <v>1</v>
      </c>
      <c r="AD97" s="2" t="s">
        <v>1088</v>
      </c>
      <c r="AE97" s="2">
        <v>1975</v>
      </c>
      <c r="AF97" s="2">
        <v>31</v>
      </c>
      <c r="AG97" s="2" t="s">
        <v>1057</v>
      </c>
      <c r="AH97" s="2">
        <v>1976</v>
      </c>
      <c r="AI97" s="2"/>
      <c r="AJ97" s="2"/>
      <c r="AK97" s="2"/>
      <c r="AL97" s="2"/>
      <c r="AM97" s="2"/>
      <c r="AN97" s="2"/>
    </row>
    <row r="98" spans="1:48" x14ac:dyDescent="0.25">
      <c r="A98" t="s">
        <v>406</v>
      </c>
      <c r="B98" t="s">
        <v>157</v>
      </c>
      <c r="C98" s="13"/>
      <c r="D98" s="13" t="s">
        <v>771</v>
      </c>
      <c r="E98" t="s">
        <v>140</v>
      </c>
      <c r="F98" t="s">
        <v>140</v>
      </c>
      <c r="G98" t="s">
        <v>395</v>
      </c>
      <c r="H98" t="s">
        <v>151</v>
      </c>
      <c r="I98" t="s">
        <v>630</v>
      </c>
      <c r="J98" t="s">
        <v>642</v>
      </c>
      <c r="K98" t="s">
        <v>902</v>
      </c>
      <c r="L98" s="2" t="s">
        <v>744</v>
      </c>
      <c r="M98" t="s">
        <v>156</v>
      </c>
      <c r="N98" t="s">
        <v>912</v>
      </c>
      <c r="P98" t="s">
        <v>220</v>
      </c>
      <c r="Q98" s="2" t="s">
        <v>256</v>
      </c>
      <c r="R98" s="2" t="s">
        <v>421</v>
      </c>
      <c r="S98" s="27"/>
      <c r="T98" s="2"/>
      <c r="U98" s="2" t="s">
        <v>1115</v>
      </c>
      <c r="V98">
        <v>324</v>
      </c>
      <c r="W98" t="s">
        <v>623</v>
      </c>
      <c r="X98" s="2" t="s">
        <v>396</v>
      </c>
      <c r="Y98" t="s">
        <v>187</v>
      </c>
      <c r="Z98">
        <v>0.13</v>
      </c>
      <c r="AA98"/>
      <c r="AB98" s="27" t="s">
        <v>242</v>
      </c>
      <c r="AC98" s="2">
        <v>1</v>
      </c>
      <c r="AD98" s="2" t="s">
        <v>1088</v>
      </c>
      <c r="AE98" s="2">
        <v>1975</v>
      </c>
      <c r="AF98" s="2">
        <v>31</v>
      </c>
      <c r="AG98" s="2" t="s">
        <v>1057</v>
      </c>
      <c r="AH98" s="2">
        <v>1976</v>
      </c>
      <c r="AI98" s="2"/>
      <c r="AJ98" s="2"/>
      <c r="AK98" s="2"/>
      <c r="AL98" s="2"/>
      <c r="AM98" s="2"/>
      <c r="AN98" s="2"/>
    </row>
    <row r="99" spans="1:48" x14ac:dyDescent="0.25">
      <c r="A99" t="s">
        <v>407</v>
      </c>
      <c r="B99" t="s">
        <v>157</v>
      </c>
      <c r="C99" s="13"/>
      <c r="D99" s="13" t="s">
        <v>771</v>
      </c>
      <c r="E99" t="s">
        <v>140</v>
      </c>
      <c r="F99" t="s">
        <v>140</v>
      </c>
      <c r="G99" t="s">
        <v>395</v>
      </c>
      <c r="H99" t="s">
        <v>151</v>
      </c>
      <c r="I99" t="s">
        <v>630</v>
      </c>
      <c r="J99" t="s">
        <v>642</v>
      </c>
      <c r="K99" t="s">
        <v>902</v>
      </c>
      <c r="L99" s="2" t="s">
        <v>744</v>
      </c>
      <c r="M99" t="s">
        <v>156</v>
      </c>
      <c r="N99" t="s">
        <v>912</v>
      </c>
      <c r="P99" t="s">
        <v>220</v>
      </c>
      <c r="Q99" s="2" t="s">
        <v>256</v>
      </c>
      <c r="R99" s="2" t="s">
        <v>421</v>
      </c>
      <c r="S99" s="27"/>
      <c r="T99" s="2"/>
      <c r="U99" s="2" t="s">
        <v>1115</v>
      </c>
      <c r="V99">
        <v>324</v>
      </c>
      <c r="W99" t="s">
        <v>623</v>
      </c>
      <c r="X99" s="2" t="s">
        <v>396</v>
      </c>
      <c r="Y99" t="s">
        <v>187</v>
      </c>
      <c r="Z99" t="s">
        <v>140</v>
      </c>
      <c r="AA99"/>
      <c r="AB99" s="27" t="s">
        <v>242</v>
      </c>
      <c r="AC99" s="2">
        <v>1</v>
      </c>
      <c r="AD99" s="2" t="s">
        <v>1088</v>
      </c>
      <c r="AE99" s="2">
        <v>1975</v>
      </c>
      <c r="AF99" s="2">
        <v>31</v>
      </c>
      <c r="AG99" s="2" t="s">
        <v>1057</v>
      </c>
      <c r="AH99" s="2">
        <v>1976</v>
      </c>
      <c r="AI99" s="2"/>
      <c r="AJ99" s="2"/>
      <c r="AK99" s="2"/>
      <c r="AL99" s="2"/>
      <c r="AM99" s="2"/>
      <c r="AN99" s="2"/>
    </row>
    <row r="100" spans="1:48" x14ac:dyDescent="0.25">
      <c r="A100" t="s">
        <v>408</v>
      </c>
      <c r="B100" t="s">
        <v>157</v>
      </c>
      <c r="C100" s="13"/>
      <c r="D100" s="13" t="s">
        <v>771</v>
      </c>
      <c r="E100" t="s">
        <v>140</v>
      </c>
      <c r="F100" t="s">
        <v>140</v>
      </c>
      <c r="G100" t="s">
        <v>395</v>
      </c>
      <c r="H100" t="s">
        <v>151</v>
      </c>
      <c r="I100" t="s">
        <v>630</v>
      </c>
      <c r="J100" t="s">
        <v>642</v>
      </c>
      <c r="K100" t="s">
        <v>902</v>
      </c>
      <c r="L100" s="2" t="s">
        <v>744</v>
      </c>
      <c r="M100" t="s">
        <v>156</v>
      </c>
      <c r="N100" t="s">
        <v>912</v>
      </c>
      <c r="P100" t="s">
        <v>220</v>
      </c>
      <c r="Q100" s="2" t="s">
        <v>256</v>
      </c>
      <c r="R100" s="2" t="s">
        <v>421</v>
      </c>
      <c r="S100" s="27"/>
      <c r="T100" s="2"/>
      <c r="U100" s="2" t="s">
        <v>1115</v>
      </c>
      <c r="V100">
        <v>324</v>
      </c>
      <c r="W100" t="s">
        <v>623</v>
      </c>
      <c r="X100" s="2" t="s">
        <v>396</v>
      </c>
      <c r="Y100" t="s">
        <v>187</v>
      </c>
      <c r="Z100">
        <v>0.12</v>
      </c>
      <c r="AA100"/>
      <c r="AB100" s="27" t="s">
        <v>242</v>
      </c>
      <c r="AC100" s="2">
        <v>1</v>
      </c>
      <c r="AD100" s="2" t="s">
        <v>1088</v>
      </c>
      <c r="AE100" s="2">
        <v>1975</v>
      </c>
      <c r="AF100" s="2">
        <v>31</v>
      </c>
      <c r="AG100" s="2" t="s">
        <v>1057</v>
      </c>
      <c r="AH100" s="2">
        <v>1976</v>
      </c>
      <c r="AI100" s="2"/>
      <c r="AJ100" s="2"/>
      <c r="AK100" s="2"/>
      <c r="AL100" s="2"/>
      <c r="AM100" s="2"/>
      <c r="AN100" s="2"/>
    </row>
    <row r="101" spans="1:48" x14ac:dyDescent="0.25">
      <c r="A101" t="s">
        <v>380</v>
      </c>
      <c r="B101" t="s">
        <v>151</v>
      </c>
      <c r="C101" t="s">
        <v>388</v>
      </c>
      <c r="D101" t="s">
        <v>140</v>
      </c>
      <c r="E101" t="s">
        <v>769</v>
      </c>
      <c r="F101" t="s">
        <v>140</v>
      </c>
      <c r="G101" t="s">
        <v>924</v>
      </c>
      <c r="H101" t="s">
        <v>151</v>
      </c>
      <c r="I101" t="s">
        <v>630</v>
      </c>
      <c r="J101" t="s">
        <v>642</v>
      </c>
      <c r="K101" t="s">
        <v>901</v>
      </c>
      <c r="L101" s="2" t="s">
        <v>745</v>
      </c>
      <c r="M101" t="s">
        <v>160</v>
      </c>
      <c r="N101" t="s">
        <v>165</v>
      </c>
      <c r="O101" t="s">
        <v>781</v>
      </c>
      <c r="P101" s="2" t="s">
        <v>217</v>
      </c>
      <c r="Q101" s="2" t="s">
        <v>1263</v>
      </c>
      <c r="R101" s="27" t="s">
        <v>140</v>
      </c>
      <c r="S101" s="27" t="s">
        <v>140</v>
      </c>
      <c r="T101" s="2"/>
      <c r="U101" s="2" t="s">
        <v>140</v>
      </c>
      <c r="V101">
        <v>5290</v>
      </c>
      <c r="W101" t="s">
        <v>623</v>
      </c>
      <c r="X101" s="2" t="s">
        <v>343</v>
      </c>
      <c r="Y101" t="s">
        <v>540</v>
      </c>
      <c r="Z101" s="2">
        <v>-0.01</v>
      </c>
      <c r="AA101" s="2"/>
      <c r="AB101" s="27" t="s">
        <v>150</v>
      </c>
      <c r="AC101" s="2">
        <v>1</v>
      </c>
      <c r="AD101" s="2" t="s">
        <v>1057</v>
      </c>
      <c r="AE101" s="2">
        <v>2007</v>
      </c>
      <c r="AF101" s="2">
        <v>31</v>
      </c>
      <c r="AG101" s="2" t="s">
        <v>1048</v>
      </c>
      <c r="AH101" s="2">
        <v>2007</v>
      </c>
      <c r="AI101" s="2"/>
      <c r="AJ101" s="2"/>
      <c r="AK101" s="2"/>
      <c r="AL101" s="2"/>
      <c r="AM101" s="2"/>
      <c r="AN101" s="2"/>
      <c r="AU101">
        <v>2.66</v>
      </c>
    </row>
    <row r="102" spans="1:48" x14ac:dyDescent="0.25">
      <c r="A102" t="s">
        <v>381</v>
      </c>
      <c r="B102" t="s">
        <v>151</v>
      </c>
      <c r="C102" t="s">
        <v>388</v>
      </c>
      <c r="D102" t="s">
        <v>140</v>
      </c>
      <c r="E102" t="s">
        <v>769</v>
      </c>
      <c r="F102" t="s">
        <v>140</v>
      </c>
      <c r="G102" t="s">
        <v>924</v>
      </c>
      <c r="H102" t="s">
        <v>151</v>
      </c>
      <c r="I102" t="s">
        <v>630</v>
      </c>
      <c r="J102" t="s">
        <v>642</v>
      </c>
      <c r="K102" t="s">
        <v>901</v>
      </c>
      <c r="L102" s="2" t="s">
        <v>745</v>
      </c>
      <c r="M102" t="s">
        <v>160</v>
      </c>
      <c r="N102" t="s">
        <v>165</v>
      </c>
      <c r="O102" t="s">
        <v>762</v>
      </c>
      <c r="P102" s="2" t="s">
        <v>217</v>
      </c>
      <c r="Q102" s="2" t="s">
        <v>1263</v>
      </c>
      <c r="R102" s="27" t="s">
        <v>140</v>
      </c>
      <c r="S102" s="27" t="s">
        <v>140</v>
      </c>
      <c r="T102" s="2"/>
      <c r="U102" s="2" t="s">
        <v>140</v>
      </c>
      <c r="V102">
        <v>5290</v>
      </c>
      <c r="W102" t="s">
        <v>623</v>
      </c>
      <c r="X102" s="2" t="s">
        <v>343</v>
      </c>
      <c r="Y102" t="s">
        <v>540</v>
      </c>
      <c r="Z102">
        <v>-0.02</v>
      </c>
      <c r="AA102"/>
      <c r="AB102" s="27" t="s">
        <v>159</v>
      </c>
      <c r="AC102" s="2">
        <v>1</v>
      </c>
      <c r="AD102" s="2" t="s">
        <v>1057</v>
      </c>
      <c r="AE102" s="2">
        <v>2007</v>
      </c>
      <c r="AF102" s="2">
        <v>31</v>
      </c>
      <c r="AG102" s="2" t="s">
        <v>1048</v>
      </c>
      <c r="AH102" s="2">
        <v>2007</v>
      </c>
      <c r="AI102" s="2"/>
      <c r="AJ102" s="2"/>
      <c r="AK102" s="2"/>
      <c r="AL102" s="2"/>
      <c r="AM102" s="2"/>
      <c r="AN102" s="2"/>
      <c r="AU102">
        <v>2.66</v>
      </c>
    </row>
    <row r="103" spans="1:48" x14ac:dyDescent="0.25">
      <c r="A103" t="s">
        <v>382</v>
      </c>
      <c r="B103" t="s">
        <v>151</v>
      </c>
      <c r="C103" t="s">
        <v>388</v>
      </c>
      <c r="D103" t="s">
        <v>140</v>
      </c>
      <c r="E103" t="s">
        <v>769</v>
      </c>
      <c r="F103" t="s">
        <v>140</v>
      </c>
      <c r="G103" t="s">
        <v>924</v>
      </c>
      <c r="H103" t="s">
        <v>151</v>
      </c>
      <c r="I103" t="s">
        <v>630</v>
      </c>
      <c r="J103" t="s">
        <v>642</v>
      </c>
      <c r="K103" t="s">
        <v>901</v>
      </c>
      <c r="L103" s="2" t="s">
        <v>745</v>
      </c>
      <c r="M103" t="s">
        <v>160</v>
      </c>
      <c r="N103" t="s">
        <v>165</v>
      </c>
      <c r="O103" t="s">
        <v>762</v>
      </c>
      <c r="P103" s="2" t="s">
        <v>217</v>
      </c>
      <c r="Q103" s="2" t="s">
        <v>1263</v>
      </c>
      <c r="R103" s="27" t="s">
        <v>140</v>
      </c>
      <c r="S103" s="27" t="s">
        <v>140</v>
      </c>
      <c r="T103" s="2"/>
      <c r="U103" s="2" t="s">
        <v>140</v>
      </c>
      <c r="V103">
        <v>5290</v>
      </c>
      <c r="W103" t="s">
        <v>623</v>
      </c>
      <c r="X103" s="2" t="s">
        <v>343</v>
      </c>
      <c r="Y103" t="s">
        <v>540</v>
      </c>
      <c r="Z103">
        <v>0.01</v>
      </c>
      <c r="AA103"/>
      <c r="AB103" s="27" t="s">
        <v>159</v>
      </c>
      <c r="AC103" s="2">
        <v>1</v>
      </c>
      <c r="AD103" s="2" t="s">
        <v>1057</v>
      </c>
      <c r="AE103" s="2">
        <v>2007</v>
      </c>
      <c r="AF103" s="2">
        <v>31</v>
      </c>
      <c r="AG103" s="2" t="s">
        <v>1048</v>
      </c>
      <c r="AH103" s="2">
        <v>2007</v>
      </c>
      <c r="AI103" s="2"/>
      <c r="AJ103" s="2"/>
      <c r="AK103" s="2"/>
      <c r="AL103" s="2"/>
      <c r="AM103" s="2"/>
      <c r="AN103" s="2"/>
      <c r="AU103">
        <v>2.66</v>
      </c>
    </row>
    <row r="104" spans="1:48" x14ac:dyDescent="0.25">
      <c r="A104" t="s">
        <v>1359</v>
      </c>
      <c r="B104" t="s">
        <v>151</v>
      </c>
      <c r="C104" t="s">
        <v>387</v>
      </c>
      <c r="D104" t="s">
        <v>140</v>
      </c>
      <c r="E104" t="s">
        <v>769</v>
      </c>
      <c r="F104" t="s">
        <v>642</v>
      </c>
      <c r="G104" t="s">
        <v>924</v>
      </c>
      <c r="H104" t="s">
        <v>151</v>
      </c>
      <c r="I104" t="s">
        <v>630</v>
      </c>
      <c r="J104" t="s">
        <v>642</v>
      </c>
      <c r="K104" t="s">
        <v>902</v>
      </c>
      <c r="L104" s="2" t="s">
        <v>745</v>
      </c>
      <c r="M104" t="s">
        <v>160</v>
      </c>
      <c r="N104" t="s">
        <v>165</v>
      </c>
      <c r="O104" t="s">
        <v>762</v>
      </c>
      <c r="P104" s="2" t="s">
        <v>217</v>
      </c>
      <c r="Q104" s="2" t="s">
        <v>1263</v>
      </c>
      <c r="R104" s="27" t="s">
        <v>140</v>
      </c>
      <c r="S104" s="27" t="s">
        <v>140</v>
      </c>
      <c r="T104" s="2"/>
      <c r="U104" s="2" t="s">
        <v>140</v>
      </c>
      <c r="V104">
        <v>5290</v>
      </c>
      <c r="W104" t="s">
        <v>623</v>
      </c>
      <c r="X104" s="2" t="s">
        <v>343</v>
      </c>
      <c r="Y104" t="s">
        <v>540</v>
      </c>
      <c r="Z104">
        <v>-0.04</v>
      </c>
      <c r="AA104"/>
      <c r="AB104" s="27" t="s">
        <v>159</v>
      </c>
      <c r="AC104" s="2">
        <v>1</v>
      </c>
      <c r="AD104" s="2" t="s">
        <v>1057</v>
      </c>
      <c r="AE104" s="2">
        <v>2007</v>
      </c>
      <c r="AF104" s="2">
        <v>31</v>
      </c>
      <c r="AG104" s="2" t="s">
        <v>1048</v>
      </c>
      <c r="AH104" s="2">
        <v>2007</v>
      </c>
      <c r="AI104" s="2"/>
      <c r="AJ104" s="2"/>
      <c r="AK104" s="2"/>
      <c r="AL104" s="2"/>
      <c r="AM104" s="2"/>
      <c r="AN104" s="2"/>
      <c r="AU104">
        <v>2.66</v>
      </c>
      <c r="AV104">
        <v>541.1</v>
      </c>
    </row>
    <row r="105" spans="1:48" x14ac:dyDescent="0.25">
      <c r="A105" t="s">
        <v>383</v>
      </c>
      <c r="B105" t="s">
        <v>152</v>
      </c>
      <c r="C105" s="13"/>
      <c r="D105" s="13" t="s">
        <v>679</v>
      </c>
      <c r="E105" t="s">
        <v>140</v>
      </c>
      <c r="F105" t="s">
        <v>140</v>
      </c>
      <c r="G105" t="s">
        <v>924</v>
      </c>
      <c r="H105" t="s">
        <v>151</v>
      </c>
      <c r="I105" t="s">
        <v>630</v>
      </c>
      <c r="J105" t="s">
        <v>642</v>
      </c>
      <c r="K105" t="s">
        <v>902</v>
      </c>
      <c r="L105" s="2" t="s">
        <v>745</v>
      </c>
      <c r="M105" t="s">
        <v>160</v>
      </c>
      <c r="N105" t="s">
        <v>165</v>
      </c>
      <c r="O105" t="s">
        <v>762</v>
      </c>
      <c r="P105" s="2" t="s">
        <v>217</v>
      </c>
      <c r="Q105" s="2" t="s">
        <v>1263</v>
      </c>
      <c r="R105" s="27" t="s">
        <v>140</v>
      </c>
      <c r="S105" s="27" t="s">
        <v>140</v>
      </c>
      <c r="T105" s="2"/>
      <c r="U105" s="2" t="s">
        <v>140</v>
      </c>
      <c r="V105">
        <v>5290</v>
      </c>
      <c r="W105" t="s">
        <v>623</v>
      </c>
      <c r="X105" s="2" t="s">
        <v>343</v>
      </c>
      <c r="Y105" t="s">
        <v>540</v>
      </c>
      <c r="Z105">
        <v>0.01</v>
      </c>
      <c r="AA105"/>
      <c r="AB105" s="27" t="s">
        <v>658</v>
      </c>
      <c r="AC105" s="2">
        <v>1</v>
      </c>
      <c r="AD105" s="2" t="s">
        <v>1057</v>
      </c>
      <c r="AE105" s="2">
        <v>2007</v>
      </c>
      <c r="AF105" s="2">
        <v>31</v>
      </c>
      <c r="AG105" s="2" t="s">
        <v>1048</v>
      </c>
      <c r="AH105" s="2">
        <v>2007</v>
      </c>
      <c r="AI105" s="2"/>
      <c r="AJ105" s="2"/>
      <c r="AK105" s="2"/>
      <c r="AL105" s="2"/>
      <c r="AM105" s="2"/>
      <c r="AN105" s="2"/>
      <c r="AP105">
        <v>28</v>
      </c>
      <c r="AU105">
        <v>2.66</v>
      </c>
    </row>
    <row r="106" spans="1:48" x14ac:dyDescent="0.25">
      <c r="A106" t="s">
        <v>389</v>
      </c>
      <c r="B106" t="s">
        <v>152</v>
      </c>
      <c r="C106" s="13">
        <v>911</v>
      </c>
      <c r="D106" s="13" t="s">
        <v>720</v>
      </c>
      <c r="E106" t="s">
        <v>140</v>
      </c>
      <c r="F106" t="s">
        <v>140</v>
      </c>
      <c r="G106" t="s">
        <v>924</v>
      </c>
      <c r="H106" t="s">
        <v>151</v>
      </c>
      <c r="I106" t="s">
        <v>630</v>
      </c>
      <c r="J106" t="s">
        <v>642</v>
      </c>
      <c r="K106" t="s">
        <v>902</v>
      </c>
      <c r="L106" s="2" t="s">
        <v>745</v>
      </c>
      <c r="M106" t="s">
        <v>160</v>
      </c>
      <c r="N106" t="s">
        <v>165</v>
      </c>
      <c r="O106" t="s">
        <v>762</v>
      </c>
      <c r="P106" s="2" t="s">
        <v>217</v>
      </c>
      <c r="Q106" s="2" t="s">
        <v>1263</v>
      </c>
      <c r="R106" s="27" t="s">
        <v>140</v>
      </c>
      <c r="S106" s="27" t="s">
        <v>140</v>
      </c>
      <c r="T106" s="2"/>
      <c r="U106" s="2" t="s">
        <v>140</v>
      </c>
      <c r="V106">
        <v>5290</v>
      </c>
      <c r="W106" t="s">
        <v>623</v>
      </c>
      <c r="X106" s="2" t="s">
        <v>343</v>
      </c>
      <c r="Y106" t="s">
        <v>540</v>
      </c>
      <c r="Z106">
        <v>0.02</v>
      </c>
      <c r="AA106"/>
      <c r="AB106" s="27" t="s">
        <v>150</v>
      </c>
      <c r="AC106" s="2">
        <v>1</v>
      </c>
      <c r="AD106" s="2" t="s">
        <v>1057</v>
      </c>
      <c r="AE106" s="2">
        <v>2007</v>
      </c>
      <c r="AF106" s="2">
        <v>31</v>
      </c>
      <c r="AG106" s="2" t="s">
        <v>1048</v>
      </c>
      <c r="AH106" s="2">
        <v>2007</v>
      </c>
      <c r="AI106" s="2"/>
      <c r="AJ106" s="2"/>
      <c r="AK106" s="2"/>
      <c r="AL106" s="2"/>
      <c r="AM106" s="2"/>
      <c r="AN106" s="2"/>
      <c r="AP106">
        <v>37</v>
      </c>
      <c r="AU106">
        <v>2.66</v>
      </c>
      <c r="AV106">
        <f>SQRT((AP106/100)*(1-AP106/100))</f>
        <v>0.48280430818293246</v>
      </c>
    </row>
    <row r="107" spans="1:48" x14ac:dyDescent="0.25">
      <c r="A107" t="s">
        <v>956</v>
      </c>
      <c r="B107" t="s">
        <v>152</v>
      </c>
      <c r="C107" s="13" t="s">
        <v>957</v>
      </c>
      <c r="D107" s="13" t="s">
        <v>683</v>
      </c>
      <c r="E107" t="s">
        <v>140</v>
      </c>
      <c r="F107" t="s">
        <v>140</v>
      </c>
      <c r="G107" t="s">
        <v>924</v>
      </c>
      <c r="H107" t="s">
        <v>151</v>
      </c>
      <c r="I107" t="s">
        <v>630</v>
      </c>
      <c r="J107" t="s">
        <v>642</v>
      </c>
      <c r="K107" t="s">
        <v>902</v>
      </c>
      <c r="L107" s="2" t="s">
        <v>745</v>
      </c>
      <c r="M107" t="s">
        <v>160</v>
      </c>
      <c r="N107" t="s">
        <v>165</v>
      </c>
      <c r="O107" t="s">
        <v>762</v>
      </c>
      <c r="P107" s="2" t="s">
        <v>217</v>
      </c>
      <c r="Q107" s="2" t="s">
        <v>1263</v>
      </c>
      <c r="R107" s="27" t="s">
        <v>140</v>
      </c>
      <c r="S107" s="27" t="s">
        <v>140</v>
      </c>
      <c r="T107" s="2"/>
      <c r="U107" s="2" t="s">
        <v>140</v>
      </c>
      <c r="V107">
        <v>5290</v>
      </c>
      <c r="W107" t="s">
        <v>623</v>
      </c>
      <c r="X107" s="2" t="s">
        <v>343</v>
      </c>
      <c r="Y107" t="s">
        <v>540</v>
      </c>
      <c r="Z107">
        <v>0.12</v>
      </c>
      <c r="AA107"/>
      <c r="AB107" s="27" t="s">
        <v>159</v>
      </c>
      <c r="AC107" s="2">
        <v>1</v>
      </c>
      <c r="AD107" s="2" t="s">
        <v>1057</v>
      </c>
      <c r="AE107" s="2">
        <v>2007</v>
      </c>
      <c r="AF107" s="2">
        <v>31</v>
      </c>
      <c r="AG107" s="2" t="s">
        <v>1048</v>
      </c>
      <c r="AH107" s="2">
        <v>2007</v>
      </c>
      <c r="AI107" s="2"/>
      <c r="AJ107" s="2"/>
      <c r="AK107" s="2"/>
      <c r="AL107" s="2"/>
      <c r="AM107" s="2"/>
      <c r="AN107" s="2"/>
      <c r="AP107">
        <v>77</v>
      </c>
      <c r="AU107">
        <v>2.66</v>
      </c>
      <c r="AV107">
        <f>SQRT((AP107/100)*(1-AP107/100))</f>
        <v>0.42083250825001622</v>
      </c>
    </row>
    <row r="108" spans="1:48" x14ac:dyDescent="0.25">
      <c r="A108" t="s">
        <v>385</v>
      </c>
      <c r="B108" t="s">
        <v>152</v>
      </c>
      <c r="C108" s="13"/>
      <c r="D108" s="13" t="s">
        <v>681</v>
      </c>
      <c r="E108" t="s">
        <v>140</v>
      </c>
      <c r="F108" t="s">
        <v>140</v>
      </c>
      <c r="G108" t="s">
        <v>924</v>
      </c>
      <c r="H108" t="s">
        <v>151</v>
      </c>
      <c r="I108" t="s">
        <v>630</v>
      </c>
      <c r="J108" t="s">
        <v>642</v>
      </c>
      <c r="K108" t="s">
        <v>902</v>
      </c>
      <c r="L108" s="2" t="s">
        <v>745</v>
      </c>
      <c r="M108" t="s">
        <v>160</v>
      </c>
      <c r="N108" t="s">
        <v>165</v>
      </c>
      <c r="O108" t="s">
        <v>762</v>
      </c>
      <c r="P108" s="2" t="s">
        <v>217</v>
      </c>
      <c r="Q108" s="2" t="s">
        <v>1263</v>
      </c>
      <c r="R108" s="27" t="s">
        <v>140</v>
      </c>
      <c r="S108" s="27" t="s">
        <v>140</v>
      </c>
      <c r="T108" s="2"/>
      <c r="U108" s="2" t="s">
        <v>140</v>
      </c>
      <c r="V108">
        <v>5290</v>
      </c>
      <c r="W108" t="s">
        <v>623</v>
      </c>
      <c r="X108" s="2" t="s">
        <v>343</v>
      </c>
      <c r="Y108" t="s">
        <v>540</v>
      </c>
      <c r="Z108">
        <v>-0.08</v>
      </c>
      <c r="AA108"/>
      <c r="AB108" s="27" t="s">
        <v>159</v>
      </c>
      <c r="AC108" s="2">
        <v>1</v>
      </c>
      <c r="AD108" s="2" t="s">
        <v>1057</v>
      </c>
      <c r="AE108" s="2">
        <v>2007</v>
      </c>
      <c r="AF108" s="2">
        <v>31</v>
      </c>
      <c r="AG108" s="2" t="s">
        <v>1048</v>
      </c>
      <c r="AH108" s="2">
        <v>2007</v>
      </c>
      <c r="AI108" s="2"/>
      <c r="AJ108" s="2"/>
      <c r="AK108" s="2"/>
      <c r="AL108" s="2"/>
      <c r="AM108" s="2"/>
      <c r="AN108" s="2"/>
      <c r="AP108">
        <v>55</v>
      </c>
      <c r="AU108">
        <v>2.66</v>
      </c>
      <c r="AV108">
        <f>SQRT((AP108/100)*(1-AP108/100))</f>
        <v>0.49749371855330998</v>
      </c>
    </row>
    <row r="109" spans="1:48" x14ac:dyDescent="0.25">
      <c r="A109" t="s">
        <v>958</v>
      </c>
      <c r="B109" t="s">
        <v>151</v>
      </c>
      <c r="C109" s="13" t="s">
        <v>926</v>
      </c>
      <c r="D109" t="s">
        <v>140</v>
      </c>
      <c r="E109" t="s">
        <v>780</v>
      </c>
      <c r="F109" t="s">
        <v>140</v>
      </c>
      <c r="G109" t="s">
        <v>395</v>
      </c>
      <c r="H109" t="s">
        <v>151</v>
      </c>
      <c r="I109" t="s">
        <v>630</v>
      </c>
      <c r="J109" t="s">
        <v>140</v>
      </c>
      <c r="K109" t="s">
        <v>901</v>
      </c>
      <c r="L109" s="2" t="s">
        <v>747</v>
      </c>
      <c r="M109" t="s">
        <v>424</v>
      </c>
      <c r="N109" t="s">
        <v>915</v>
      </c>
      <c r="P109" t="s">
        <v>220</v>
      </c>
      <c r="Q109" s="2" t="s">
        <v>256</v>
      </c>
      <c r="R109" s="2" t="s">
        <v>1158</v>
      </c>
      <c r="S109" s="27"/>
      <c r="T109" s="2"/>
      <c r="U109" s="39" t="s">
        <v>1181</v>
      </c>
      <c r="V109">
        <v>576</v>
      </c>
      <c r="W109" t="s">
        <v>623</v>
      </c>
      <c r="X109" s="2" t="s">
        <v>344</v>
      </c>
      <c r="Y109" t="s">
        <v>541</v>
      </c>
      <c r="Z109">
        <v>0.53200000000000003</v>
      </c>
      <c r="AA109"/>
      <c r="AB109" s="27" t="s">
        <v>159</v>
      </c>
      <c r="AC109" s="2">
        <v>1</v>
      </c>
      <c r="AD109" s="2" t="s">
        <v>1154</v>
      </c>
      <c r="AE109" s="2">
        <v>1973</v>
      </c>
      <c r="AF109" s="2">
        <v>30</v>
      </c>
      <c r="AG109" s="2" t="s">
        <v>1096</v>
      </c>
      <c r="AH109" s="2">
        <v>1973</v>
      </c>
      <c r="AI109" s="2"/>
      <c r="AJ109" s="2"/>
      <c r="AK109" s="2"/>
      <c r="AL109" s="2"/>
      <c r="AM109" s="2"/>
      <c r="AN109" s="2"/>
    </row>
    <row r="110" spans="1:48" x14ac:dyDescent="0.25">
      <c r="A110" t="s">
        <v>552</v>
      </c>
      <c r="B110" t="s">
        <v>151</v>
      </c>
      <c r="C110" s="13" t="s">
        <v>422</v>
      </c>
      <c r="D110" t="s">
        <v>140</v>
      </c>
      <c r="E110" t="s">
        <v>779</v>
      </c>
      <c r="F110" t="s">
        <v>140</v>
      </c>
      <c r="G110" t="s">
        <v>395</v>
      </c>
      <c r="H110" t="s">
        <v>151</v>
      </c>
      <c r="I110" t="s">
        <v>630</v>
      </c>
      <c r="J110" t="s">
        <v>140</v>
      </c>
      <c r="K110" t="s">
        <v>901</v>
      </c>
      <c r="L110" s="2" t="s">
        <v>747</v>
      </c>
      <c r="M110" t="s">
        <v>425</v>
      </c>
      <c r="N110" t="s">
        <v>915</v>
      </c>
      <c r="P110" t="s">
        <v>220</v>
      </c>
      <c r="Q110" s="2" t="s">
        <v>256</v>
      </c>
      <c r="R110" s="2" t="s">
        <v>1158</v>
      </c>
      <c r="S110" s="27"/>
      <c r="T110" s="2"/>
      <c r="U110" s="39" t="s">
        <v>1181</v>
      </c>
      <c r="V110">
        <v>576</v>
      </c>
      <c r="W110" t="s">
        <v>623</v>
      </c>
      <c r="X110" s="2" t="s">
        <v>344</v>
      </c>
      <c r="Y110" t="s">
        <v>541</v>
      </c>
      <c r="Z110">
        <v>0.55000000000000004</v>
      </c>
      <c r="AA110"/>
      <c r="AB110" s="27" t="s">
        <v>159</v>
      </c>
      <c r="AC110" s="2">
        <v>1</v>
      </c>
      <c r="AD110" s="2" t="s">
        <v>1154</v>
      </c>
      <c r="AE110" s="2">
        <v>1973</v>
      </c>
      <c r="AF110" s="2">
        <v>30</v>
      </c>
      <c r="AG110" s="2" t="s">
        <v>1096</v>
      </c>
      <c r="AH110" s="2">
        <v>1973</v>
      </c>
      <c r="AI110" s="2"/>
      <c r="AJ110" s="2"/>
      <c r="AK110" s="2"/>
      <c r="AL110" s="2"/>
      <c r="AM110" s="2"/>
      <c r="AN110" s="2"/>
    </row>
    <row r="111" spans="1:48" x14ac:dyDescent="0.25">
      <c r="A111" t="s">
        <v>197</v>
      </c>
      <c r="B111" t="s">
        <v>151</v>
      </c>
      <c r="C111" s="13" t="s">
        <v>423</v>
      </c>
      <c r="D111" t="s">
        <v>140</v>
      </c>
      <c r="E111" t="s">
        <v>728</v>
      </c>
      <c r="F111" t="s">
        <v>140</v>
      </c>
      <c r="G111" t="s">
        <v>395</v>
      </c>
      <c r="H111" s="2" t="s">
        <v>151</v>
      </c>
      <c r="I111" t="s">
        <v>630</v>
      </c>
      <c r="J111" t="s">
        <v>140</v>
      </c>
      <c r="K111" s="2" t="s">
        <v>901</v>
      </c>
      <c r="L111" s="2" t="s">
        <v>747</v>
      </c>
      <c r="M111" t="s">
        <v>426</v>
      </c>
      <c r="N111" t="s">
        <v>915</v>
      </c>
      <c r="P111" t="s">
        <v>220</v>
      </c>
      <c r="Q111" s="2" t="s">
        <v>256</v>
      </c>
      <c r="R111" s="2" t="s">
        <v>1158</v>
      </c>
      <c r="S111" s="27"/>
      <c r="T111" s="2"/>
      <c r="U111" s="39" t="s">
        <v>1181</v>
      </c>
      <c r="V111">
        <v>576</v>
      </c>
      <c r="W111" t="s">
        <v>623</v>
      </c>
      <c r="X111" s="2" t="s">
        <v>344</v>
      </c>
      <c r="Y111" t="s">
        <v>541</v>
      </c>
      <c r="Z111">
        <v>1.6E-2</v>
      </c>
      <c r="AA111"/>
      <c r="AB111" s="27">
        <v>0.25</v>
      </c>
      <c r="AC111" s="2">
        <v>1</v>
      </c>
      <c r="AD111" s="2" t="s">
        <v>1154</v>
      </c>
      <c r="AE111" s="2">
        <v>1973</v>
      </c>
      <c r="AF111" s="2">
        <v>30</v>
      </c>
      <c r="AG111" s="2" t="s">
        <v>1096</v>
      </c>
      <c r="AH111" s="2">
        <v>1973</v>
      </c>
      <c r="AI111" s="2"/>
      <c r="AJ111" s="2"/>
      <c r="AK111" s="2"/>
      <c r="AL111" s="2"/>
      <c r="AM111" s="2"/>
      <c r="AN111" s="2"/>
    </row>
    <row r="112" spans="1:48" x14ac:dyDescent="0.25">
      <c r="A112" t="s">
        <v>431</v>
      </c>
      <c r="B112" t="s">
        <v>157</v>
      </c>
      <c r="C112" s="13" t="s">
        <v>788</v>
      </c>
      <c r="D112" s="13" t="s">
        <v>787</v>
      </c>
      <c r="E112" t="s">
        <v>140</v>
      </c>
      <c r="F112" t="s">
        <v>140</v>
      </c>
      <c r="G112" t="s">
        <v>924</v>
      </c>
      <c r="H112" s="2" t="s">
        <v>151</v>
      </c>
      <c r="I112" t="s">
        <v>630</v>
      </c>
      <c r="J112" t="s">
        <v>140</v>
      </c>
      <c r="K112" s="2" t="s">
        <v>901</v>
      </c>
      <c r="L112" s="2" t="s">
        <v>748</v>
      </c>
      <c r="M112" t="s">
        <v>237</v>
      </c>
      <c r="N112" t="s">
        <v>430</v>
      </c>
      <c r="O112" t="s">
        <v>506</v>
      </c>
      <c r="P112" t="s">
        <v>220</v>
      </c>
      <c r="Q112" s="2" t="s">
        <v>979</v>
      </c>
      <c r="R112" s="2" t="s">
        <v>429</v>
      </c>
      <c r="S112" s="27"/>
      <c r="T112" s="2"/>
      <c r="U112" s="40" t="s">
        <v>140</v>
      </c>
      <c r="V112">
        <v>8</v>
      </c>
      <c r="W112" t="s">
        <v>623</v>
      </c>
      <c r="X112" s="2" t="s">
        <v>885</v>
      </c>
      <c r="Y112" t="s">
        <v>540</v>
      </c>
      <c r="Z112">
        <v>-6.35</v>
      </c>
      <c r="AA112"/>
      <c r="AB112" s="27" t="s">
        <v>242</v>
      </c>
      <c r="AC112" s="2">
        <v>1</v>
      </c>
      <c r="AD112" s="2" t="s">
        <v>1096</v>
      </c>
      <c r="AE112" s="2">
        <v>1976</v>
      </c>
      <c r="AF112" s="2">
        <v>31</v>
      </c>
      <c r="AG112" s="2" t="s">
        <v>1048</v>
      </c>
      <c r="AH112" s="2">
        <v>1976</v>
      </c>
      <c r="AI112" s="2"/>
      <c r="AJ112" s="2"/>
      <c r="AK112" s="2"/>
      <c r="AL112" s="2"/>
      <c r="AM112" s="2"/>
      <c r="AN112" s="2"/>
    </row>
    <row r="113" spans="1:40" x14ac:dyDescent="0.25">
      <c r="A113" t="s">
        <v>432</v>
      </c>
      <c r="B113" t="s">
        <v>157</v>
      </c>
      <c r="C113" s="13" t="s">
        <v>788</v>
      </c>
      <c r="D113" s="13" t="s">
        <v>787</v>
      </c>
      <c r="E113" t="s">
        <v>140</v>
      </c>
      <c r="F113" t="s">
        <v>140</v>
      </c>
      <c r="G113" t="s">
        <v>924</v>
      </c>
      <c r="H113" s="2" t="s">
        <v>151</v>
      </c>
      <c r="I113" t="s">
        <v>630</v>
      </c>
      <c r="J113" t="s">
        <v>140</v>
      </c>
      <c r="K113" s="2" t="s">
        <v>901</v>
      </c>
      <c r="L113" s="2" t="s">
        <v>748</v>
      </c>
      <c r="M113" t="s">
        <v>237</v>
      </c>
      <c r="N113" t="s">
        <v>430</v>
      </c>
      <c r="O113" t="s">
        <v>762</v>
      </c>
      <c r="P113" t="s">
        <v>220</v>
      </c>
      <c r="Q113" s="2" t="s">
        <v>979</v>
      </c>
      <c r="R113" s="2" t="s">
        <v>429</v>
      </c>
      <c r="S113" s="27"/>
      <c r="T113" s="2"/>
      <c r="U113" s="40" t="s">
        <v>140</v>
      </c>
      <c r="V113">
        <v>77</v>
      </c>
      <c r="W113" t="s">
        <v>623</v>
      </c>
      <c r="X113" s="2" t="s">
        <v>885</v>
      </c>
      <c r="Y113" t="s">
        <v>540</v>
      </c>
      <c r="Z113">
        <v>-3.19</v>
      </c>
      <c r="AA113"/>
      <c r="AB113" s="27" t="s">
        <v>242</v>
      </c>
      <c r="AC113" s="2">
        <v>1</v>
      </c>
      <c r="AD113" s="2" t="s">
        <v>1096</v>
      </c>
      <c r="AE113" s="2">
        <v>1976</v>
      </c>
      <c r="AF113" s="2">
        <v>31</v>
      </c>
      <c r="AG113" s="2" t="s">
        <v>1048</v>
      </c>
      <c r="AH113" s="2">
        <v>1976</v>
      </c>
      <c r="AI113" s="2"/>
      <c r="AJ113" s="2"/>
      <c r="AK113" s="2"/>
      <c r="AL113" s="2"/>
      <c r="AM113" s="2"/>
      <c r="AN113" s="2"/>
    </row>
    <row r="114" spans="1:40" x14ac:dyDescent="0.25">
      <c r="A114" t="s">
        <v>433</v>
      </c>
      <c r="B114" t="s">
        <v>157</v>
      </c>
      <c r="C114" s="13" t="s">
        <v>788</v>
      </c>
      <c r="D114" s="13" t="s">
        <v>787</v>
      </c>
      <c r="E114" t="s">
        <v>140</v>
      </c>
      <c r="F114" t="s">
        <v>140</v>
      </c>
      <c r="G114" t="s">
        <v>924</v>
      </c>
      <c r="H114" s="2" t="s">
        <v>151</v>
      </c>
      <c r="I114" t="s">
        <v>630</v>
      </c>
      <c r="J114" t="s">
        <v>140</v>
      </c>
      <c r="K114" s="2" t="s">
        <v>901</v>
      </c>
      <c r="L114" s="2" t="s">
        <v>748</v>
      </c>
      <c r="M114" t="s">
        <v>237</v>
      </c>
      <c r="N114" t="s">
        <v>430</v>
      </c>
      <c r="O114" t="s">
        <v>762</v>
      </c>
      <c r="P114" t="s">
        <v>220</v>
      </c>
      <c r="Q114" s="2" t="s">
        <v>979</v>
      </c>
      <c r="R114" s="2" t="s">
        <v>429</v>
      </c>
      <c r="S114" s="27"/>
      <c r="T114" s="2"/>
      <c r="U114" s="40" t="s">
        <v>140</v>
      </c>
      <c r="V114">
        <v>141</v>
      </c>
      <c r="W114" t="s">
        <v>623</v>
      </c>
      <c r="X114" s="2" t="s">
        <v>885</v>
      </c>
      <c r="Y114" t="s">
        <v>540</v>
      </c>
      <c r="Z114">
        <v>-2.13</v>
      </c>
      <c r="AA114"/>
      <c r="AB114" s="27" t="s">
        <v>242</v>
      </c>
      <c r="AC114" s="2">
        <v>1</v>
      </c>
      <c r="AD114" s="2" t="s">
        <v>1096</v>
      </c>
      <c r="AE114" s="2">
        <v>1976</v>
      </c>
      <c r="AF114" s="2">
        <v>31</v>
      </c>
      <c r="AG114" s="2" t="s">
        <v>1048</v>
      </c>
      <c r="AH114" s="2">
        <v>1976</v>
      </c>
      <c r="AI114" s="2"/>
      <c r="AJ114" s="2"/>
      <c r="AK114" s="2"/>
      <c r="AL114" s="2"/>
      <c r="AM114" s="2"/>
      <c r="AN114" s="2"/>
    </row>
    <row r="115" spans="1:40" x14ac:dyDescent="0.25">
      <c r="A115" t="s">
        <v>410</v>
      </c>
      <c r="B115" t="s">
        <v>157</v>
      </c>
      <c r="C115" s="13" t="s">
        <v>788</v>
      </c>
      <c r="D115" s="13" t="s">
        <v>787</v>
      </c>
      <c r="E115" t="s">
        <v>140</v>
      </c>
      <c r="F115" t="s">
        <v>140</v>
      </c>
      <c r="G115" t="s">
        <v>924</v>
      </c>
      <c r="H115" s="2" t="s">
        <v>151</v>
      </c>
      <c r="I115" t="s">
        <v>630</v>
      </c>
      <c r="J115" t="s">
        <v>140</v>
      </c>
      <c r="K115" s="2" t="s">
        <v>901</v>
      </c>
      <c r="L115" s="2" t="s">
        <v>748</v>
      </c>
      <c r="M115" t="s">
        <v>237</v>
      </c>
      <c r="N115" t="s">
        <v>430</v>
      </c>
      <c r="O115" t="s">
        <v>762</v>
      </c>
      <c r="P115" t="s">
        <v>220</v>
      </c>
      <c r="Q115" s="2" t="s">
        <v>979</v>
      </c>
      <c r="R115" s="2" t="s">
        <v>429</v>
      </c>
      <c r="S115" s="27"/>
      <c r="T115" s="2"/>
      <c r="U115" s="40" t="s">
        <v>140</v>
      </c>
      <c r="V115">
        <v>24</v>
      </c>
      <c r="W115" t="s">
        <v>623</v>
      </c>
      <c r="X115" s="2" t="s">
        <v>885</v>
      </c>
      <c r="Y115" t="s">
        <v>540</v>
      </c>
      <c r="Z115">
        <v>-0.73</v>
      </c>
      <c r="AA115"/>
      <c r="AB115" s="27" t="s">
        <v>242</v>
      </c>
      <c r="AC115" s="2">
        <v>1</v>
      </c>
      <c r="AD115" s="2" t="s">
        <v>1096</v>
      </c>
      <c r="AE115" s="2">
        <v>1976</v>
      </c>
      <c r="AF115" s="2">
        <v>31</v>
      </c>
      <c r="AG115" s="2" t="s">
        <v>1048</v>
      </c>
      <c r="AH115" s="2">
        <v>1976</v>
      </c>
      <c r="AI115" s="2"/>
      <c r="AJ115" s="2"/>
      <c r="AK115" s="2"/>
      <c r="AL115" s="2"/>
      <c r="AM115" s="2"/>
      <c r="AN115" s="2"/>
    </row>
    <row r="116" spans="1:40" x14ac:dyDescent="0.25">
      <c r="A116" t="s">
        <v>434</v>
      </c>
      <c r="B116" t="s">
        <v>157</v>
      </c>
      <c r="C116" s="13" t="s">
        <v>788</v>
      </c>
      <c r="D116" s="13" t="s">
        <v>787</v>
      </c>
      <c r="E116" t="s">
        <v>140</v>
      </c>
      <c r="F116" t="s">
        <v>140</v>
      </c>
      <c r="G116" t="s">
        <v>924</v>
      </c>
      <c r="H116" s="2" t="s">
        <v>151</v>
      </c>
      <c r="I116" t="s">
        <v>630</v>
      </c>
      <c r="J116" t="s">
        <v>140</v>
      </c>
      <c r="K116" s="2" t="s">
        <v>901</v>
      </c>
      <c r="L116" s="2" t="s">
        <v>748</v>
      </c>
      <c r="M116" t="s">
        <v>237</v>
      </c>
      <c r="N116" t="s">
        <v>430</v>
      </c>
      <c r="O116" t="s">
        <v>762</v>
      </c>
      <c r="P116" t="s">
        <v>220</v>
      </c>
      <c r="Q116" s="2" t="s">
        <v>979</v>
      </c>
      <c r="R116" s="2" t="s">
        <v>429</v>
      </c>
      <c r="S116" s="27"/>
      <c r="T116" s="2"/>
      <c r="U116" s="40" t="s">
        <v>140</v>
      </c>
      <c r="V116">
        <v>309</v>
      </c>
      <c r="W116" t="s">
        <v>623</v>
      </c>
      <c r="X116" s="2" t="s">
        <v>885</v>
      </c>
      <c r="Y116" t="s">
        <v>540</v>
      </c>
      <c r="Z116">
        <v>0.8</v>
      </c>
      <c r="AA116"/>
      <c r="AB116" s="27" t="s">
        <v>242</v>
      </c>
      <c r="AC116" s="2">
        <v>1</v>
      </c>
      <c r="AD116" s="2" t="s">
        <v>1096</v>
      </c>
      <c r="AE116" s="2">
        <v>1976</v>
      </c>
      <c r="AF116" s="2">
        <v>31</v>
      </c>
      <c r="AG116" s="2" t="s">
        <v>1048</v>
      </c>
      <c r="AH116" s="2">
        <v>1976</v>
      </c>
      <c r="AI116" s="2"/>
      <c r="AJ116" s="2"/>
      <c r="AK116" s="2"/>
      <c r="AL116" s="2"/>
      <c r="AM116" s="2"/>
      <c r="AN116" s="2"/>
    </row>
    <row r="117" spans="1:40" x14ac:dyDescent="0.25">
      <c r="A117" t="s">
        <v>435</v>
      </c>
      <c r="B117" t="s">
        <v>157</v>
      </c>
      <c r="C117" s="13" t="s">
        <v>788</v>
      </c>
      <c r="D117" s="13" t="s">
        <v>787</v>
      </c>
      <c r="E117" t="s">
        <v>140</v>
      </c>
      <c r="F117" t="s">
        <v>140</v>
      </c>
      <c r="G117" t="s">
        <v>924</v>
      </c>
      <c r="H117" s="2" t="s">
        <v>151</v>
      </c>
      <c r="I117" t="s">
        <v>630</v>
      </c>
      <c r="J117" t="s">
        <v>140</v>
      </c>
      <c r="K117" s="2" t="s">
        <v>901</v>
      </c>
      <c r="L117" s="2" t="s">
        <v>748</v>
      </c>
      <c r="M117" t="s">
        <v>237</v>
      </c>
      <c r="N117" t="s">
        <v>430</v>
      </c>
      <c r="O117" t="s">
        <v>762</v>
      </c>
      <c r="P117" t="s">
        <v>220</v>
      </c>
      <c r="Q117" s="2" t="s">
        <v>979</v>
      </c>
      <c r="R117" s="2" t="s">
        <v>429</v>
      </c>
      <c r="S117" s="27"/>
      <c r="T117" s="2"/>
      <c r="U117" s="40" t="s">
        <v>140</v>
      </c>
      <c r="V117">
        <v>1353</v>
      </c>
      <c r="W117" t="s">
        <v>623</v>
      </c>
      <c r="X117" s="2" t="s">
        <v>885</v>
      </c>
      <c r="Y117" t="s">
        <v>540</v>
      </c>
      <c r="Z117">
        <v>1.94</v>
      </c>
      <c r="AA117"/>
      <c r="AB117" s="27" t="s">
        <v>242</v>
      </c>
      <c r="AC117" s="2">
        <v>1</v>
      </c>
      <c r="AD117" s="2" t="s">
        <v>1096</v>
      </c>
      <c r="AE117" s="2">
        <v>1976</v>
      </c>
      <c r="AF117" s="2">
        <v>31</v>
      </c>
      <c r="AG117" s="2" t="s">
        <v>1048</v>
      </c>
      <c r="AH117" s="2">
        <v>1976</v>
      </c>
      <c r="AI117" s="2"/>
      <c r="AJ117" s="2"/>
      <c r="AK117" s="2"/>
      <c r="AL117" s="2"/>
      <c r="AM117" s="2"/>
      <c r="AN117" s="2"/>
    </row>
    <row r="118" spans="1:40" x14ac:dyDescent="0.25">
      <c r="A118" t="s">
        <v>436</v>
      </c>
      <c r="B118" t="s">
        <v>157</v>
      </c>
      <c r="C118" s="13" t="s">
        <v>788</v>
      </c>
      <c r="D118" s="13" t="s">
        <v>787</v>
      </c>
      <c r="E118" t="s">
        <v>140</v>
      </c>
      <c r="F118" t="s">
        <v>140</v>
      </c>
      <c r="G118" t="s">
        <v>924</v>
      </c>
      <c r="H118" s="2" t="s">
        <v>151</v>
      </c>
      <c r="I118" t="s">
        <v>630</v>
      </c>
      <c r="J118" t="s">
        <v>140</v>
      </c>
      <c r="K118" s="2" t="s">
        <v>901</v>
      </c>
      <c r="L118" s="2" t="s">
        <v>748</v>
      </c>
      <c r="M118" t="s">
        <v>237</v>
      </c>
      <c r="N118" t="s">
        <v>430</v>
      </c>
      <c r="O118" t="s">
        <v>762</v>
      </c>
      <c r="P118" t="s">
        <v>220</v>
      </c>
      <c r="Q118" s="2" t="s">
        <v>979</v>
      </c>
      <c r="R118" s="2" t="s">
        <v>429</v>
      </c>
      <c r="S118" s="27"/>
      <c r="T118" s="2"/>
      <c r="U118" s="40" t="s">
        <v>140</v>
      </c>
      <c r="V118">
        <v>1861</v>
      </c>
      <c r="W118" t="s">
        <v>623</v>
      </c>
      <c r="X118" s="2" t="s">
        <v>885</v>
      </c>
      <c r="Y118" t="s">
        <v>540</v>
      </c>
      <c r="Z118">
        <v>3.37</v>
      </c>
      <c r="AA118"/>
      <c r="AB118" s="27" t="s">
        <v>242</v>
      </c>
      <c r="AC118" s="2">
        <v>1</v>
      </c>
      <c r="AD118" s="2" t="s">
        <v>1096</v>
      </c>
      <c r="AE118" s="2">
        <v>1976</v>
      </c>
      <c r="AF118" s="2">
        <v>31</v>
      </c>
      <c r="AG118" s="2" t="s">
        <v>1048</v>
      </c>
      <c r="AH118" s="2">
        <v>1976</v>
      </c>
      <c r="AI118" s="2"/>
      <c r="AJ118" s="2"/>
      <c r="AK118" s="2"/>
      <c r="AL118" s="2"/>
      <c r="AM118" s="2"/>
      <c r="AN118" s="2"/>
    </row>
    <row r="119" spans="1:40" x14ac:dyDescent="0.25">
      <c r="A119" t="s">
        <v>437</v>
      </c>
      <c r="B119" t="s">
        <v>157</v>
      </c>
      <c r="C119" s="13" t="s">
        <v>788</v>
      </c>
      <c r="D119" s="13" t="s">
        <v>787</v>
      </c>
      <c r="E119" t="s">
        <v>140</v>
      </c>
      <c r="F119" t="s">
        <v>140</v>
      </c>
      <c r="G119" t="s">
        <v>924</v>
      </c>
      <c r="H119" s="2" t="s">
        <v>151</v>
      </c>
      <c r="I119" t="s">
        <v>630</v>
      </c>
      <c r="J119" t="s">
        <v>140</v>
      </c>
      <c r="K119" s="2" t="s">
        <v>901</v>
      </c>
      <c r="L119" s="2" t="s">
        <v>748</v>
      </c>
      <c r="M119" t="s">
        <v>237</v>
      </c>
      <c r="N119" t="s">
        <v>430</v>
      </c>
      <c r="O119" t="s">
        <v>762</v>
      </c>
      <c r="P119" t="s">
        <v>220</v>
      </c>
      <c r="Q119" s="2" t="s">
        <v>979</v>
      </c>
      <c r="R119" s="2" t="s">
        <v>429</v>
      </c>
      <c r="S119" s="27"/>
      <c r="T119" s="2"/>
      <c r="U119" s="40" t="s">
        <v>140</v>
      </c>
      <c r="V119">
        <v>38</v>
      </c>
      <c r="W119" t="s">
        <v>623</v>
      </c>
      <c r="X119" s="2" t="s">
        <v>885</v>
      </c>
      <c r="Y119" t="s">
        <v>540</v>
      </c>
      <c r="Z119">
        <v>-5.01</v>
      </c>
      <c r="AA119"/>
      <c r="AB119" s="27" t="s">
        <v>242</v>
      </c>
      <c r="AC119" s="2">
        <v>1</v>
      </c>
      <c r="AD119" s="2" t="s">
        <v>1096</v>
      </c>
      <c r="AE119" s="2">
        <v>1976</v>
      </c>
      <c r="AF119" s="2">
        <v>31</v>
      </c>
      <c r="AG119" s="2" t="s">
        <v>1048</v>
      </c>
      <c r="AH119" s="2">
        <v>1976</v>
      </c>
      <c r="AI119" s="2"/>
      <c r="AJ119" s="2"/>
      <c r="AK119" s="2"/>
      <c r="AL119" s="2"/>
      <c r="AM119" s="2"/>
      <c r="AN119" s="2"/>
    </row>
    <row r="120" spans="1:40" x14ac:dyDescent="0.25">
      <c r="A120" t="s">
        <v>438</v>
      </c>
      <c r="B120" t="s">
        <v>157</v>
      </c>
      <c r="C120" s="13" t="s">
        <v>788</v>
      </c>
      <c r="D120" s="13" t="s">
        <v>787</v>
      </c>
      <c r="E120" t="s">
        <v>140</v>
      </c>
      <c r="F120" t="s">
        <v>140</v>
      </c>
      <c r="G120" t="s">
        <v>924</v>
      </c>
      <c r="H120" s="2" t="s">
        <v>151</v>
      </c>
      <c r="I120" t="s">
        <v>630</v>
      </c>
      <c r="J120" t="s">
        <v>140</v>
      </c>
      <c r="K120" s="2" t="s">
        <v>901</v>
      </c>
      <c r="L120" s="2" t="s">
        <v>748</v>
      </c>
      <c r="M120" t="s">
        <v>237</v>
      </c>
      <c r="N120" t="s">
        <v>430</v>
      </c>
      <c r="O120" t="s">
        <v>762</v>
      </c>
      <c r="P120" t="s">
        <v>220</v>
      </c>
      <c r="Q120" s="2" t="s">
        <v>979</v>
      </c>
      <c r="R120" s="2" t="s">
        <v>429</v>
      </c>
      <c r="S120" s="27"/>
      <c r="T120" s="2"/>
      <c r="U120" s="40" t="s">
        <v>140</v>
      </c>
      <c r="V120">
        <v>51</v>
      </c>
      <c r="W120" t="s">
        <v>623</v>
      </c>
      <c r="X120" s="2" t="s">
        <v>885</v>
      </c>
      <c r="Y120" t="s">
        <v>540</v>
      </c>
      <c r="Z120">
        <v>-4.41</v>
      </c>
      <c r="AA120"/>
      <c r="AB120" s="27" t="s">
        <v>242</v>
      </c>
      <c r="AC120" s="2">
        <v>1</v>
      </c>
      <c r="AD120" s="2" t="s">
        <v>1096</v>
      </c>
      <c r="AE120" s="2">
        <v>1976</v>
      </c>
      <c r="AF120" s="2">
        <v>31</v>
      </c>
      <c r="AG120" s="2" t="s">
        <v>1048</v>
      </c>
      <c r="AH120" s="2">
        <v>1976</v>
      </c>
      <c r="AI120" s="2"/>
      <c r="AJ120" s="2"/>
      <c r="AK120" s="2"/>
      <c r="AL120" s="2"/>
      <c r="AM120" s="2"/>
      <c r="AN120" s="2"/>
    </row>
    <row r="121" spans="1:40" x14ac:dyDescent="0.25">
      <c r="A121" t="s">
        <v>439</v>
      </c>
      <c r="B121" t="s">
        <v>157</v>
      </c>
      <c r="C121" s="13" t="s">
        <v>788</v>
      </c>
      <c r="D121" s="13" t="s">
        <v>787</v>
      </c>
      <c r="E121" t="s">
        <v>140</v>
      </c>
      <c r="F121" t="s">
        <v>140</v>
      </c>
      <c r="G121" t="s">
        <v>924</v>
      </c>
      <c r="H121" s="2" t="s">
        <v>151</v>
      </c>
      <c r="I121" t="s">
        <v>630</v>
      </c>
      <c r="J121" t="s">
        <v>140</v>
      </c>
      <c r="K121" s="2" t="s">
        <v>901</v>
      </c>
      <c r="L121" s="2" t="s">
        <v>748</v>
      </c>
      <c r="M121" t="s">
        <v>237</v>
      </c>
      <c r="N121" t="s">
        <v>430</v>
      </c>
      <c r="O121" t="s">
        <v>762</v>
      </c>
      <c r="P121" t="s">
        <v>220</v>
      </c>
      <c r="Q121" s="2" t="s">
        <v>979</v>
      </c>
      <c r="R121" s="2" t="s">
        <v>429</v>
      </c>
      <c r="S121" s="27"/>
      <c r="T121" s="2"/>
      <c r="U121" s="40" t="s">
        <v>140</v>
      </c>
      <c r="V121">
        <v>121</v>
      </c>
      <c r="W121" t="s">
        <v>623</v>
      </c>
      <c r="X121" s="2" t="s">
        <v>885</v>
      </c>
      <c r="Y121" t="s">
        <v>540</v>
      </c>
      <c r="Z121">
        <v>-3.38</v>
      </c>
      <c r="AA121"/>
      <c r="AB121" s="27" t="s">
        <v>242</v>
      </c>
      <c r="AC121" s="2">
        <v>1</v>
      </c>
      <c r="AD121" s="2" t="s">
        <v>1096</v>
      </c>
      <c r="AE121" s="2">
        <v>1976</v>
      </c>
      <c r="AF121" s="2">
        <v>31</v>
      </c>
      <c r="AG121" s="2" t="s">
        <v>1048</v>
      </c>
      <c r="AH121" s="2">
        <v>1976</v>
      </c>
      <c r="AI121" s="2"/>
      <c r="AJ121" s="2"/>
      <c r="AK121" s="2"/>
      <c r="AL121" s="2"/>
      <c r="AM121" s="2"/>
      <c r="AN121" s="2"/>
    </row>
    <row r="122" spans="1:40" x14ac:dyDescent="0.25">
      <c r="A122" t="s">
        <v>440</v>
      </c>
      <c r="B122" t="s">
        <v>157</v>
      </c>
      <c r="C122" s="13" t="s">
        <v>788</v>
      </c>
      <c r="D122" s="13" t="s">
        <v>787</v>
      </c>
      <c r="E122" t="s">
        <v>140</v>
      </c>
      <c r="F122" t="s">
        <v>140</v>
      </c>
      <c r="G122" t="s">
        <v>924</v>
      </c>
      <c r="H122" s="2" t="s">
        <v>151</v>
      </c>
      <c r="I122" t="s">
        <v>630</v>
      </c>
      <c r="J122" t="s">
        <v>140</v>
      </c>
      <c r="K122" s="2" t="s">
        <v>901</v>
      </c>
      <c r="L122" s="2" t="s">
        <v>748</v>
      </c>
      <c r="M122" t="s">
        <v>237</v>
      </c>
      <c r="N122" t="s">
        <v>430</v>
      </c>
      <c r="O122" t="s">
        <v>762</v>
      </c>
      <c r="P122" t="s">
        <v>220</v>
      </c>
      <c r="Q122" s="2" t="s">
        <v>979</v>
      </c>
      <c r="R122" s="2" t="s">
        <v>429</v>
      </c>
      <c r="S122" s="27"/>
      <c r="T122" s="2"/>
      <c r="U122" s="40" t="s">
        <v>140</v>
      </c>
      <c r="V122">
        <v>353</v>
      </c>
      <c r="W122" t="s">
        <v>623</v>
      </c>
      <c r="X122" s="2" t="s">
        <v>885</v>
      </c>
      <c r="Y122" t="s">
        <v>540</v>
      </c>
      <c r="Z122">
        <v>-2.2799999999999998</v>
      </c>
      <c r="AA122"/>
      <c r="AB122" s="27" t="s">
        <v>242</v>
      </c>
      <c r="AC122" s="2">
        <v>1</v>
      </c>
      <c r="AD122" s="2" t="s">
        <v>1096</v>
      </c>
      <c r="AE122" s="2">
        <v>1976</v>
      </c>
      <c r="AF122" s="2">
        <v>31</v>
      </c>
      <c r="AG122" s="2" t="s">
        <v>1048</v>
      </c>
      <c r="AH122" s="2">
        <v>1976</v>
      </c>
      <c r="AI122" s="2"/>
      <c r="AJ122" s="2"/>
      <c r="AK122" s="2"/>
      <c r="AL122" s="2"/>
      <c r="AM122" s="2"/>
      <c r="AN122" s="2"/>
    </row>
    <row r="123" spans="1:40" x14ac:dyDescent="0.25">
      <c r="A123" t="s">
        <v>441</v>
      </c>
      <c r="B123" t="s">
        <v>157</v>
      </c>
      <c r="C123" s="13" t="s">
        <v>788</v>
      </c>
      <c r="D123" s="13" t="s">
        <v>787</v>
      </c>
      <c r="E123" t="s">
        <v>140</v>
      </c>
      <c r="F123" t="s">
        <v>140</v>
      </c>
      <c r="G123" t="s">
        <v>924</v>
      </c>
      <c r="H123" s="2" t="s">
        <v>151</v>
      </c>
      <c r="I123" t="s">
        <v>630</v>
      </c>
      <c r="J123" t="s">
        <v>140</v>
      </c>
      <c r="K123" s="2" t="s">
        <v>901</v>
      </c>
      <c r="L123" s="2" t="s">
        <v>748</v>
      </c>
      <c r="M123" t="s">
        <v>237</v>
      </c>
      <c r="N123" t="s">
        <v>430</v>
      </c>
      <c r="O123" t="s">
        <v>762</v>
      </c>
      <c r="P123" t="s">
        <v>220</v>
      </c>
      <c r="Q123" s="2" t="s">
        <v>979</v>
      </c>
      <c r="R123" s="2" t="s">
        <v>429</v>
      </c>
      <c r="S123" s="27"/>
      <c r="T123" s="2"/>
      <c r="U123" s="40" t="s">
        <v>140</v>
      </c>
      <c r="V123">
        <v>38</v>
      </c>
      <c r="W123" t="s">
        <v>623</v>
      </c>
      <c r="X123" s="2" t="s">
        <v>885</v>
      </c>
      <c r="Y123" t="s">
        <v>540</v>
      </c>
      <c r="Z123">
        <v>-2.61</v>
      </c>
      <c r="AA123"/>
      <c r="AB123" s="27" t="s">
        <v>242</v>
      </c>
      <c r="AC123" s="2">
        <v>1</v>
      </c>
      <c r="AD123" s="2" t="s">
        <v>1096</v>
      </c>
      <c r="AE123" s="2">
        <v>1976</v>
      </c>
      <c r="AF123" s="2">
        <v>31</v>
      </c>
      <c r="AG123" s="2" t="s">
        <v>1048</v>
      </c>
      <c r="AH123" s="2">
        <v>1976</v>
      </c>
      <c r="AI123" s="2"/>
      <c r="AJ123" s="2"/>
      <c r="AK123" s="2"/>
      <c r="AL123" s="2"/>
      <c r="AM123" s="2"/>
      <c r="AN123" s="2"/>
    </row>
    <row r="124" spans="1:40" x14ac:dyDescent="0.25">
      <c r="A124" t="s">
        <v>442</v>
      </c>
      <c r="B124" t="s">
        <v>157</v>
      </c>
      <c r="C124" s="13" t="s">
        <v>788</v>
      </c>
      <c r="D124" s="13" t="s">
        <v>787</v>
      </c>
      <c r="E124" t="s">
        <v>140</v>
      </c>
      <c r="F124" t="s">
        <v>140</v>
      </c>
      <c r="G124" t="s">
        <v>924</v>
      </c>
      <c r="H124" s="2" t="s">
        <v>151</v>
      </c>
      <c r="I124" t="s">
        <v>630</v>
      </c>
      <c r="J124" t="s">
        <v>140</v>
      </c>
      <c r="K124" s="2" t="s">
        <v>901</v>
      </c>
      <c r="L124" s="2" t="s">
        <v>748</v>
      </c>
      <c r="M124" t="s">
        <v>237</v>
      </c>
      <c r="N124" t="s">
        <v>430</v>
      </c>
      <c r="O124" t="s">
        <v>762</v>
      </c>
      <c r="P124" t="s">
        <v>220</v>
      </c>
      <c r="Q124" s="2" t="s">
        <v>979</v>
      </c>
      <c r="R124" s="2" t="s">
        <v>429</v>
      </c>
      <c r="S124" s="27"/>
      <c r="T124" s="2"/>
      <c r="U124" s="40" t="s">
        <v>140</v>
      </c>
      <c r="V124">
        <v>26</v>
      </c>
      <c r="W124" t="s">
        <v>623</v>
      </c>
      <c r="X124" s="2" t="s">
        <v>885</v>
      </c>
      <c r="Y124" t="s">
        <v>540</v>
      </c>
      <c r="Z124">
        <v>-0.12</v>
      </c>
      <c r="AA124"/>
      <c r="AB124" s="27" t="s">
        <v>242</v>
      </c>
      <c r="AC124" s="2">
        <v>1</v>
      </c>
      <c r="AD124" s="2" t="s">
        <v>1096</v>
      </c>
      <c r="AE124" s="2">
        <v>1976</v>
      </c>
      <c r="AF124" s="2">
        <v>31</v>
      </c>
      <c r="AG124" s="2" t="s">
        <v>1048</v>
      </c>
      <c r="AH124" s="2">
        <v>1976</v>
      </c>
      <c r="AI124" s="2"/>
      <c r="AJ124" s="2"/>
      <c r="AK124" s="2"/>
      <c r="AL124" s="2"/>
      <c r="AM124" s="2"/>
      <c r="AN124" s="2"/>
    </row>
    <row r="125" spans="1:40" x14ac:dyDescent="0.25">
      <c r="A125" t="s">
        <v>443</v>
      </c>
      <c r="B125" t="s">
        <v>157</v>
      </c>
      <c r="C125" s="13" t="s">
        <v>788</v>
      </c>
      <c r="D125" s="13" t="s">
        <v>787</v>
      </c>
      <c r="E125" t="s">
        <v>140</v>
      </c>
      <c r="F125" t="s">
        <v>140</v>
      </c>
      <c r="G125" t="s">
        <v>924</v>
      </c>
      <c r="H125" s="2" t="s">
        <v>151</v>
      </c>
      <c r="I125" t="s">
        <v>630</v>
      </c>
      <c r="J125" t="s">
        <v>140</v>
      </c>
      <c r="K125" s="2" t="s">
        <v>901</v>
      </c>
      <c r="L125" s="2" t="s">
        <v>748</v>
      </c>
      <c r="M125" t="s">
        <v>237</v>
      </c>
      <c r="N125" t="s">
        <v>430</v>
      </c>
      <c r="O125" t="s">
        <v>762</v>
      </c>
      <c r="P125" t="s">
        <v>220</v>
      </c>
      <c r="Q125" s="2" t="s">
        <v>979</v>
      </c>
      <c r="R125" s="2" t="s">
        <v>429</v>
      </c>
      <c r="S125" s="27"/>
      <c r="T125" s="2"/>
      <c r="U125" s="40" t="s">
        <v>140</v>
      </c>
      <c r="V125">
        <v>758</v>
      </c>
      <c r="W125" t="s">
        <v>623</v>
      </c>
      <c r="X125" s="2" t="s">
        <v>885</v>
      </c>
      <c r="Y125" t="s">
        <v>540</v>
      </c>
      <c r="Z125">
        <v>0.22</v>
      </c>
      <c r="AA125"/>
      <c r="AB125" s="27" t="s">
        <v>242</v>
      </c>
      <c r="AC125" s="2">
        <v>1</v>
      </c>
      <c r="AD125" s="2" t="s">
        <v>1096</v>
      </c>
      <c r="AE125" s="2">
        <v>1976</v>
      </c>
      <c r="AF125" s="2">
        <v>31</v>
      </c>
      <c r="AG125" s="2" t="s">
        <v>1048</v>
      </c>
      <c r="AH125" s="2">
        <v>1976</v>
      </c>
      <c r="AI125" s="2"/>
      <c r="AJ125" s="2"/>
      <c r="AK125" s="2"/>
      <c r="AL125" s="2"/>
      <c r="AM125" s="2"/>
      <c r="AN125" s="2"/>
    </row>
    <row r="126" spans="1:40" x14ac:dyDescent="0.25">
      <c r="A126" t="s">
        <v>444</v>
      </c>
      <c r="B126" t="s">
        <v>157</v>
      </c>
      <c r="C126" s="13" t="s">
        <v>788</v>
      </c>
      <c r="D126" s="13" t="s">
        <v>787</v>
      </c>
      <c r="E126" t="s">
        <v>140</v>
      </c>
      <c r="F126" t="s">
        <v>140</v>
      </c>
      <c r="G126" t="s">
        <v>924</v>
      </c>
      <c r="H126" s="2" t="s">
        <v>151</v>
      </c>
      <c r="I126" t="s">
        <v>630</v>
      </c>
      <c r="J126" t="s">
        <v>140</v>
      </c>
      <c r="K126" s="2" t="s">
        <v>901</v>
      </c>
      <c r="L126" s="2" t="s">
        <v>748</v>
      </c>
      <c r="M126" t="s">
        <v>237</v>
      </c>
      <c r="N126" t="s">
        <v>430</v>
      </c>
      <c r="O126" t="s">
        <v>762</v>
      </c>
      <c r="P126" t="s">
        <v>220</v>
      </c>
      <c r="Q126" s="2" t="s">
        <v>979</v>
      </c>
      <c r="R126" s="2" t="s">
        <v>429</v>
      </c>
      <c r="S126" s="27"/>
      <c r="T126" s="2"/>
      <c r="U126" s="40" t="s">
        <v>140</v>
      </c>
      <c r="V126">
        <v>31</v>
      </c>
      <c r="W126" t="s">
        <v>623</v>
      </c>
      <c r="X126" s="2" t="s">
        <v>885</v>
      </c>
      <c r="Y126" t="s">
        <v>540</v>
      </c>
      <c r="Z126">
        <v>-0.52</v>
      </c>
      <c r="AA126"/>
      <c r="AB126" s="27" t="s">
        <v>242</v>
      </c>
      <c r="AC126" s="2">
        <v>1</v>
      </c>
      <c r="AD126" s="2" t="s">
        <v>1096</v>
      </c>
      <c r="AE126" s="2">
        <v>1976</v>
      </c>
      <c r="AF126" s="2">
        <v>31</v>
      </c>
      <c r="AG126" s="2" t="s">
        <v>1048</v>
      </c>
      <c r="AH126" s="2">
        <v>1976</v>
      </c>
      <c r="AI126" s="2"/>
      <c r="AJ126" s="2"/>
      <c r="AK126" s="2"/>
      <c r="AL126" s="2"/>
      <c r="AM126" s="2"/>
      <c r="AN126" s="2"/>
    </row>
    <row r="127" spans="1:40" x14ac:dyDescent="0.25">
      <c r="A127" t="s">
        <v>445</v>
      </c>
      <c r="B127" t="s">
        <v>157</v>
      </c>
      <c r="C127" s="13" t="s">
        <v>788</v>
      </c>
      <c r="D127" s="13" t="s">
        <v>787</v>
      </c>
      <c r="E127" t="s">
        <v>140</v>
      </c>
      <c r="F127" t="s">
        <v>140</v>
      </c>
      <c r="G127" t="s">
        <v>924</v>
      </c>
      <c r="H127" s="2" t="s">
        <v>151</v>
      </c>
      <c r="I127" t="s">
        <v>630</v>
      </c>
      <c r="J127" t="s">
        <v>140</v>
      </c>
      <c r="K127" s="2" t="s">
        <v>901</v>
      </c>
      <c r="L127" s="2" t="s">
        <v>748</v>
      </c>
      <c r="M127" t="s">
        <v>237</v>
      </c>
      <c r="N127" t="s">
        <v>430</v>
      </c>
      <c r="O127" t="s">
        <v>762</v>
      </c>
      <c r="P127" t="s">
        <v>220</v>
      </c>
      <c r="Q127" s="2" t="s">
        <v>979</v>
      </c>
      <c r="R127" s="2" t="s">
        <v>429</v>
      </c>
      <c r="S127" s="27"/>
      <c r="T127" s="2"/>
      <c r="U127" s="40" t="s">
        <v>140</v>
      </c>
      <c r="V127">
        <v>4257</v>
      </c>
      <c r="W127" t="s">
        <v>623</v>
      </c>
      <c r="X127" s="2" t="s">
        <v>885</v>
      </c>
      <c r="Y127" t="s">
        <v>540</v>
      </c>
      <c r="Z127">
        <v>0.96</v>
      </c>
      <c r="AA127"/>
      <c r="AB127" s="27" t="s">
        <v>242</v>
      </c>
      <c r="AC127" s="2">
        <v>1</v>
      </c>
      <c r="AD127" s="2" t="s">
        <v>1096</v>
      </c>
      <c r="AE127" s="2">
        <v>1976</v>
      </c>
      <c r="AF127" s="2">
        <v>31</v>
      </c>
      <c r="AG127" s="2" t="s">
        <v>1048</v>
      </c>
      <c r="AH127" s="2">
        <v>1976</v>
      </c>
      <c r="AI127" s="2"/>
      <c r="AJ127" s="2"/>
      <c r="AK127" s="2"/>
      <c r="AL127" s="2"/>
      <c r="AM127" s="2"/>
      <c r="AN127" s="2"/>
    </row>
    <row r="128" spans="1:40" x14ac:dyDescent="0.25">
      <c r="A128" t="s">
        <v>403</v>
      </c>
      <c r="B128" t="s">
        <v>157</v>
      </c>
      <c r="C128" s="13" t="s">
        <v>788</v>
      </c>
      <c r="D128" s="13" t="s">
        <v>787</v>
      </c>
      <c r="E128" t="s">
        <v>140</v>
      </c>
      <c r="F128" t="s">
        <v>140</v>
      </c>
      <c r="G128" t="s">
        <v>924</v>
      </c>
      <c r="H128" s="2" t="s">
        <v>151</v>
      </c>
      <c r="I128" t="s">
        <v>630</v>
      </c>
      <c r="J128" t="s">
        <v>140</v>
      </c>
      <c r="K128" s="2" t="s">
        <v>901</v>
      </c>
      <c r="L128" s="2" t="s">
        <v>748</v>
      </c>
      <c r="M128" t="s">
        <v>237</v>
      </c>
      <c r="N128" t="s">
        <v>430</v>
      </c>
      <c r="O128" t="s">
        <v>762</v>
      </c>
      <c r="P128" t="s">
        <v>220</v>
      </c>
      <c r="Q128" s="2" t="s">
        <v>979</v>
      </c>
      <c r="R128" s="2" t="s">
        <v>429</v>
      </c>
      <c r="S128" s="27"/>
      <c r="T128" s="2"/>
      <c r="U128" s="40" t="s">
        <v>140</v>
      </c>
      <c r="V128">
        <v>233</v>
      </c>
      <c r="W128" t="s">
        <v>623</v>
      </c>
      <c r="X128" s="2" t="s">
        <v>885</v>
      </c>
      <c r="Y128" t="s">
        <v>540</v>
      </c>
      <c r="Z128">
        <v>0.88</v>
      </c>
      <c r="AA128"/>
      <c r="AB128" s="27" t="s">
        <v>242</v>
      </c>
      <c r="AC128" s="2">
        <v>1</v>
      </c>
      <c r="AD128" s="2" t="s">
        <v>1096</v>
      </c>
      <c r="AE128" s="2">
        <v>1976</v>
      </c>
      <c r="AF128" s="2">
        <v>31</v>
      </c>
      <c r="AG128" s="2" t="s">
        <v>1048</v>
      </c>
      <c r="AH128" s="2">
        <v>1976</v>
      </c>
      <c r="AI128" s="2"/>
      <c r="AJ128" s="2"/>
      <c r="AK128" s="2"/>
      <c r="AL128" s="2"/>
      <c r="AM128" s="2"/>
      <c r="AN128" s="2"/>
    </row>
    <row r="129" spans="1:40" x14ac:dyDescent="0.25">
      <c r="A129" t="s">
        <v>446</v>
      </c>
      <c r="B129" t="s">
        <v>157</v>
      </c>
      <c r="C129" s="13" t="s">
        <v>788</v>
      </c>
      <c r="D129" s="13" t="s">
        <v>787</v>
      </c>
      <c r="E129" t="s">
        <v>140</v>
      </c>
      <c r="F129" t="s">
        <v>140</v>
      </c>
      <c r="G129" t="s">
        <v>924</v>
      </c>
      <c r="H129" s="2" t="s">
        <v>151</v>
      </c>
      <c r="I129" t="s">
        <v>630</v>
      </c>
      <c r="J129" t="s">
        <v>140</v>
      </c>
      <c r="K129" s="2" t="s">
        <v>901</v>
      </c>
      <c r="L129" s="2" t="s">
        <v>748</v>
      </c>
      <c r="M129" t="s">
        <v>237</v>
      </c>
      <c r="N129" t="s">
        <v>430</v>
      </c>
      <c r="O129" t="s">
        <v>762</v>
      </c>
      <c r="P129" t="s">
        <v>220</v>
      </c>
      <c r="Q129" s="2" t="s">
        <v>979</v>
      </c>
      <c r="R129" s="2" t="s">
        <v>429</v>
      </c>
      <c r="S129" s="27"/>
      <c r="T129" s="2"/>
      <c r="U129" s="40" t="s">
        <v>140</v>
      </c>
      <c r="V129">
        <v>21</v>
      </c>
      <c r="W129" t="s">
        <v>623</v>
      </c>
      <c r="X129" s="2" t="s">
        <v>885</v>
      </c>
      <c r="Y129" t="s">
        <v>540</v>
      </c>
      <c r="Z129">
        <v>0.96</v>
      </c>
      <c r="AA129"/>
      <c r="AB129" s="27" t="s">
        <v>242</v>
      </c>
      <c r="AC129" s="2">
        <v>1</v>
      </c>
      <c r="AD129" s="2" t="s">
        <v>1096</v>
      </c>
      <c r="AE129" s="2">
        <v>1976</v>
      </c>
      <c r="AF129" s="2">
        <v>31</v>
      </c>
      <c r="AG129" s="2" t="s">
        <v>1048</v>
      </c>
      <c r="AH129" s="2">
        <v>1976</v>
      </c>
      <c r="AI129" s="2"/>
      <c r="AJ129" s="2"/>
      <c r="AK129" s="2"/>
      <c r="AL129" s="2"/>
      <c r="AM129" s="2"/>
      <c r="AN129" s="2"/>
    </row>
    <row r="130" spans="1:40" x14ac:dyDescent="0.25">
      <c r="A130" t="s">
        <v>447</v>
      </c>
      <c r="B130" t="s">
        <v>157</v>
      </c>
      <c r="C130" s="13" t="s">
        <v>788</v>
      </c>
      <c r="D130" s="13" t="s">
        <v>787</v>
      </c>
      <c r="E130" t="s">
        <v>140</v>
      </c>
      <c r="F130" t="s">
        <v>140</v>
      </c>
      <c r="G130" t="s">
        <v>924</v>
      </c>
      <c r="H130" s="2" t="s">
        <v>151</v>
      </c>
      <c r="I130" t="s">
        <v>630</v>
      </c>
      <c r="J130" t="s">
        <v>140</v>
      </c>
      <c r="K130" s="2" t="s">
        <v>901</v>
      </c>
      <c r="L130" s="2" t="s">
        <v>748</v>
      </c>
      <c r="M130" t="s">
        <v>237</v>
      </c>
      <c r="N130" t="s">
        <v>430</v>
      </c>
      <c r="O130" t="s">
        <v>762</v>
      </c>
      <c r="P130" t="s">
        <v>220</v>
      </c>
      <c r="Q130" s="2" t="s">
        <v>979</v>
      </c>
      <c r="R130" s="2" t="s">
        <v>429</v>
      </c>
      <c r="S130" s="27"/>
      <c r="T130" s="2"/>
      <c r="U130" s="40" t="s">
        <v>140</v>
      </c>
      <c r="V130">
        <v>46</v>
      </c>
      <c r="W130" t="s">
        <v>623</v>
      </c>
      <c r="X130" s="2" t="s">
        <v>885</v>
      </c>
      <c r="Y130" t="s">
        <v>540</v>
      </c>
      <c r="Z130">
        <v>1.35</v>
      </c>
      <c r="AA130"/>
      <c r="AB130" s="27" t="s">
        <v>242</v>
      </c>
      <c r="AC130" s="2">
        <v>1</v>
      </c>
      <c r="AD130" s="2" t="s">
        <v>1096</v>
      </c>
      <c r="AE130" s="2">
        <v>1976</v>
      </c>
      <c r="AF130" s="2">
        <v>31</v>
      </c>
      <c r="AG130" s="2" t="s">
        <v>1048</v>
      </c>
      <c r="AH130" s="2">
        <v>1976</v>
      </c>
      <c r="AI130" s="2"/>
      <c r="AJ130" s="2"/>
      <c r="AK130" s="2"/>
      <c r="AL130" s="2"/>
      <c r="AM130" s="2"/>
      <c r="AN130" s="2"/>
    </row>
    <row r="131" spans="1:40" x14ac:dyDescent="0.25">
      <c r="A131" t="s">
        <v>448</v>
      </c>
      <c r="B131" t="s">
        <v>157</v>
      </c>
      <c r="C131" s="13" t="s">
        <v>788</v>
      </c>
      <c r="D131" s="13" t="s">
        <v>787</v>
      </c>
      <c r="E131" t="s">
        <v>140</v>
      </c>
      <c r="F131" t="s">
        <v>140</v>
      </c>
      <c r="G131" t="s">
        <v>924</v>
      </c>
      <c r="H131" s="2" t="s">
        <v>151</v>
      </c>
      <c r="I131" t="s">
        <v>630</v>
      </c>
      <c r="J131" t="s">
        <v>140</v>
      </c>
      <c r="K131" s="2" t="s">
        <v>901</v>
      </c>
      <c r="L131" s="2" t="s">
        <v>748</v>
      </c>
      <c r="M131" t="s">
        <v>237</v>
      </c>
      <c r="N131" t="s">
        <v>430</v>
      </c>
      <c r="O131" t="s">
        <v>762</v>
      </c>
      <c r="P131" t="s">
        <v>220</v>
      </c>
      <c r="Q131" s="2" t="s">
        <v>979</v>
      </c>
      <c r="R131" s="2" t="s">
        <v>429</v>
      </c>
      <c r="S131" s="27"/>
      <c r="T131" s="2"/>
      <c r="U131" s="40" t="s">
        <v>140</v>
      </c>
      <c r="V131">
        <v>956</v>
      </c>
      <c r="W131" t="s">
        <v>623</v>
      </c>
      <c r="X131" s="2" t="s">
        <v>885</v>
      </c>
      <c r="Y131" t="s">
        <v>540</v>
      </c>
      <c r="Z131">
        <v>2.1800000000000002</v>
      </c>
      <c r="AA131"/>
      <c r="AB131" s="27" t="s">
        <v>242</v>
      </c>
      <c r="AC131" s="2">
        <v>1</v>
      </c>
      <c r="AD131" s="2" t="s">
        <v>1096</v>
      </c>
      <c r="AE131" s="2">
        <v>1976</v>
      </c>
      <c r="AF131" s="2">
        <v>31</v>
      </c>
      <c r="AG131" s="2" t="s">
        <v>1048</v>
      </c>
      <c r="AH131" s="2">
        <v>1976</v>
      </c>
      <c r="AI131" s="2"/>
      <c r="AJ131" s="2"/>
      <c r="AK131" s="2"/>
      <c r="AL131" s="2"/>
      <c r="AM131" s="2"/>
      <c r="AN131" s="2"/>
    </row>
    <row r="132" spans="1:40" x14ac:dyDescent="0.25">
      <c r="A132" t="s">
        <v>449</v>
      </c>
      <c r="B132" t="s">
        <v>157</v>
      </c>
      <c r="C132" s="13" t="s">
        <v>788</v>
      </c>
      <c r="D132" s="13" t="s">
        <v>787</v>
      </c>
      <c r="E132" t="s">
        <v>140</v>
      </c>
      <c r="F132" t="s">
        <v>140</v>
      </c>
      <c r="G132" t="s">
        <v>924</v>
      </c>
      <c r="H132" s="2" t="s">
        <v>151</v>
      </c>
      <c r="I132" t="s">
        <v>630</v>
      </c>
      <c r="J132" t="s">
        <v>140</v>
      </c>
      <c r="K132" s="2" t="s">
        <v>901</v>
      </c>
      <c r="L132" s="2" t="s">
        <v>748</v>
      </c>
      <c r="M132" t="s">
        <v>237</v>
      </c>
      <c r="N132" t="s">
        <v>430</v>
      </c>
      <c r="O132" t="s">
        <v>762</v>
      </c>
      <c r="P132" t="s">
        <v>220</v>
      </c>
      <c r="Q132" s="2" t="s">
        <v>979</v>
      </c>
      <c r="R132" s="2" t="s">
        <v>429</v>
      </c>
      <c r="S132" s="27"/>
      <c r="T132" s="2"/>
      <c r="U132" s="40" t="s">
        <v>140</v>
      </c>
      <c r="V132">
        <v>18</v>
      </c>
      <c r="W132" t="s">
        <v>623</v>
      </c>
      <c r="X132" s="2" t="s">
        <v>885</v>
      </c>
      <c r="Y132" t="s">
        <v>540</v>
      </c>
      <c r="Z132">
        <v>5.89</v>
      </c>
      <c r="AA132"/>
      <c r="AB132" s="27" t="s">
        <v>242</v>
      </c>
      <c r="AC132" s="2">
        <v>1</v>
      </c>
      <c r="AD132" s="2" t="s">
        <v>1096</v>
      </c>
      <c r="AE132" s="2">
        <v>1976</v>
      </c>
      <c r="AF132" s="2">
        <v>31</v>
      </c>
      <c r="AG132" s="2" t="s">
        <v>1048</v>
      </c>
      <c r="AH132" s="2">
        <v>1976</v>
      </c>
      <c r="AI132" s="2"/>
      <c r="AJ132" s="2"/>
      <c r="AK132" s="2"/>
      <c r="AL132" s="2"/>
      <c r="AM132" s="2"/>
      <c r="AN132" s="2"/>
    </row>
    <row r="133" spans="1:40" x14ac:dyDescent="0.25">
      <c r="A133" t="s">
        <v>450</v>
      </c>
      <c r="B133" t="s">
        <v>157</v>
      </c>
      <c r="C133" s="13" t="s">
        <v>788</v>
      </c>
      <c r="D133" s="13" t="s">
        <v>787</v>
      </c>
      <c r="E133" t="s">
        <v>140</v>
      </c>
      <c r="F133" t="s">
        <v>140</v>
      </c>
      <c r="G133" t="s">
        <v>924</v>
      </c>
      <c r="H133" s="2" t="s">
        <v>151</v>
      </c>
      <c r="I133" t="s">
        <v>630</v>
      </c>
      <c r="J133" t="s">
        <v>140</v>
      </c>
      <c r="K133" s="2" t="s">
        <v>901</v>
      </c>
      <c r="L133" s="2" t="s">
        <v>748</v>
      </c>
      <c r="M133" t="s">
        <v>237</v>
      </c>
      <c r="N133" t="s">
        <v>430</v>
      </c>
      <c r="O133" t="s">
        <v>762</v>
      </c>
      <c r="P133" t="s">
        <v>220</v>
      </c>
      <c r="Q133" s="2" t="s">
        <v>979</v>
      </c>
      <c r="R133" s="2" t="s">
        <v>429</v>
      </c>
      <c r="S133" s="27"/>
      <c r="T133" s="2"/>
      <c r="U133" s="40" t="s">
        <v>140</v>
      </c>
      <c r="V133">
        <v>103</v>
      </c>
      <c r="W133" t="s">
        <v>623</v>
      </c>
      <c r="X133" s="2" t="s">
        <v>885</v>
      </c>
      <c r="Y133" t="s">
        <v>540</v>
      </c>
      <c r="Z133">
        <v>-3.99</v>
      </c>
      <c r="AA133"/>
      <c r="AB133" s="27" t="s">
        <v>242</v>
      </c>
      <c r="AC133" s="2">
        <v>1</v>
      </c>
      <c r="AD133" s="2" t="s">
        <v>1096</v>
      </c>
      <c r="AE133" s="2">
        <v>1976</v>
      </c>
      <c r="AF133" s="2">
        <v>31</v>
      </c>
      <c r="AG133" s="2" t="s">
        <v>1048</v>
      </c>
      <c r="AH133" s="2">
        <v>1976</v>
      </c>
      <c r="AI133" s="2"/>
      <c r="AJ133" s="2"/>
      <c r="AK133" s="2"/>
      <c r="AL133" s="2"/>
      <c r="AM133" s="2"/>
      <c r="AN133" s="2"/>
    </row>
    <row r="134" spans="1:40" x14ac:dyDescent="0.25">
      <c r="A134" t="s">
        <v>451</v>
      </c>
      <c r="B134" t="s">
        <v>157</v>
      </c>
      <c r="C134" s="13" t="s">
        <v>788</v>
      </c>
      <c r="D134" s="13" t="s">
        <v>787</v>
      </c>
      <c r="E134" t="s">
        <v>140</v>
      </c>
      <c r="F134" t="s">
        <v>140</v>
      </c>
      <c r="G134" t="s">
        <v>924</v>
      </c>
      <c r="H134" s="2" t="s">
        <v>151</v>
      </c>
      <c r="I134" t="s">
        <v>630</v>
      </c>
      <c r="J134" t="s">
        <v>140</v>
      </c>
      <c r="K134" s="2" t="s">
        <v>901</v>
      </c>
      <c r="L134" s="2" t="s">
        <v>748</v>
      </c>
      <c r="M134" t="s">
        <v>237</v>
      </c>
      <c r="N134" t="s">
        <v>430</v>
      </c>
      <c r="O134" t="s">
        <v>762</v>
      </c>
      <c r="P134" t="s">
        <v>220</v>
      </c>
      <c r="Q134" s="2" t="s">
        <v>979</v>
      </c>
      <c r="R134" s="2" t="s">
        <v>429</v>
      </c>
      <c r="S134" s="27"/>
      <c r="T134" s="2"/>
      <c r="U134" s="40" t="s">
        <v>140</v>
      </c>
      <c r="V134">
        <v>1846</v>
      </c>
      <c r="W134" t="s">
        <v>623</v>
      </c>
      <c r="X134" s="2" t="s">
        <v>885</v>
      </c>
      <c r="Y134" t="s">
        <v>540</v>
      </c>
      <c r="Z134">
        <v>-4.6100000000000003</v>
      </c>
      <c r="AA134"/>
      <c r="AB134" s="27" t="s">
        <v>242</v>
      </c>
      <c r="AC134" s="2">
        <v>1</v>
      </c>
      <c r="AD134" s="2" t="s">
        <v>1096</v>
      </c>
      <c r="AE134" s="2">
        <v>1976</v>
      </c>
      <c r="AF134" s="2">
        <v>31</v>
      </c>
      <c r="AG134" s="2" t="s">
        <v>1048</v>
      </c>
      <c r="AH134" s="2">
        <v>1976</v>
      </c>
      <c r="AI134" s="2"/>
      <c r="AJ134" s="2"/>
      <c r="AK134" s="2"/>
      <c r="AL134" s="2"/>
      <c r="AM134" s="2"/>
      <c r="AN134" s="2"/>
    </row>
    <row r="135" spans="1:40" x14ac:dyDescent="0.25">
      <c r="A135" t="s">
        <v>452</v>
      </c>
      <c r="B135" t="s">
        <v>157</v>
      </c>
      <c r="C135" s="13" t="s">
        <v>788</v>
      </c>
      <c r="D135" s="13" t="s">
        <v>787</v>
      </c>
      <c r="E135" t="s">
        <v>140</v>
      </c>
      <c r="F135" t="s">
        <v>140</v>
      </c>
      <c r="G135" t="s">
        <v>924</v>
      </c>
      <c r="H135" s="2" t="s">
        <v>151</v>
      </c>
      <c r="I135" t="s">
        <v>630</v>
      </c>
      <c r="J135" t="s">
        <v>140</v>
      </c>
      <c r="K135" s="2" t="s">
        <v>901</v>
      </c>
      <c r="L135" s="2" t="s">
        <v>748</v>
      </c>
      <c r="M135" t="s">
        <v>237</v>
      </c>
      <c r="N135" t="s">
        <v>430</v>
      </c>
      <c r="O135" t="s">
        <v>762</v>
      </c>
      <c r="P135" t="s">
        <v>220</v>
      </c>
      <c r="Q135" s="2" t="s">
        <v>979</v>
      </c>
      <c r="R135" s="2" t="s">
        <v>429</v>
      </c>
      <c r="S135" s="27"/>
      <c r="T135" s="2"/>
      <c r="U135" s="40" t="s">
        <v>140</v>
      </c>
      <c r="V135">
        <v>1024</v>
      </c>
      <c r="W135" t="s">
        <v>623</v>
      </c>
      <c r="X135" s="2" t="s">
        <v>885</v>
      </c>
      <c r="Y135" t="s">
        <v>540</v>
      </c>
      <c r="Z135">
        <v>-3.3</v>
      </c>
      <c r="AA135"/>
      <c r="AB135" s="27" t="s">
        <v>242</v>
      </c>
      <c r="AC135" s="2">
        <v>1</v>
      </c>
      <c r="AD135" s="2" t="s">
        <v>1096</v>
      </c>
      <c r="AE135" s="2">
        <v>1976</v>
      </c>
      <c r="AF135" s="2">
        <v>31</v>
      </c>
      <c r="AG135" s="2" t="s">
        <v>1048</v>
      </c>
      <c r="AH135" s="2">
        <v>1976</v>
      </c>
      <c r="AI135" s="2"/>
      <c r="AJ135" s="2"/>
      <c r="AK135" s="2"/>
      <c r="AL135" s="2"/>
      <c r="AM135" s="2"/>
      <c r="AN135" s="2"/>
    </row>
    <row r="136" spans="1:40" x14ac:dyDescent="0.25">
      <c r="A136" t="s">
        <v>453</v>
      </c>
      <c r="B136" t="s">
        <v>157</v>
      </c>
      <c r="C136" s="13" t="s">
        <v>788</v>
      </c>
      <c r="D136" s="13" t="s">
        <v>787</v>
      </c>
      <c r="E136" t="s">
        <v>140</v>
      </c>
      <c r="F136" t="s">
        <v>140</v>
      </c>
      <c r="G136" t="s">
        <v>924</v>
      </c>
      <c r="H136" s="2" t="s">
        <v>151</v>
      </c>
      <c r="I136" t="s">
        <v>630</v>
      </c>
      <c r="J136" t="s">
        <v>140</v>
      </c>
      <c r="K136" s="2" t="s">
        <v>901</v>
      </c>
      <c r="L136" s="2" t="s">
        <v>748</v>
      </c>
      <c r="M136" t="s">
        <v>237</v>
      </c>
      <c r="N136" t="s">
        <v>430</v>
      </c>
      <c r="O136" t="s">
        <v>762</v>
      </c>
      <c r="P136" t="s">
        <v>220</v>
      </c>
      <c r="Q136" s="2" t="s">
        <v>979</v>
      </c>
      <c r="R136" s="2" t="s">
        <v>429</v>
      </c>
      <c r="S136" s="27"/>
      <c r="T136" s="2"/>
      <c r="U136" s="40" t="s">
        <v>140</v>
      </c>
      <c r="V136">
        <v>51</v>
      </c>
      <c r="W136" t="s">
        <v>623</v>
      </c>
      <c r="X136" s="2" t="s">
        <v>885</v>
      </c>
      <c r="Y136" t="s">
        <v>540</v>
      </c>
      <c r="Z136">
        <v>-3.61</v>
      </c>
      <c r="AA136"/>
      <c r="AB136" s="27" t="s">
        <v>242</v>
      </c>
      <c r="AC136" s="2">
        <v>1</v>
      </c>
      <c r="AD136" s="2" t="s">
        <v>1096</v>
      </c>
      <c r="AE136" s="2">
        <v>1976</v>
      </c>
      <c r="AF136" s="2">
        <v>31</v>
      </c>
      <c r="AG136" s="2" t="s">
        <v>1048</v>
      </c>
      <c r="AH136" s="2">
        <v>1976</v>
      </c>
      <c r="AI136" s="2"/>
      <c r="AJ136" s="2"/>
      <c r="AK136" s="2"/>
      <c r="AL136" s="2"/>
      <c r="AM136" s="2"/>
      <c r="AN136" s="2"/>
    </row>
    <row r="137" spans="1:40" x14ac:dyDescent="0.25">
      <c r="A137" t="s">
        <v>454</v>
      </c>
      <c r="B137" t="s">
        <v>157</v>
      </c>
      <c r="C137" s="13" t="s">
        <v>788</v>
      </c>
      <c r="D137" s="13" t="s">
        <v>787</v>
      </c>
      <c r="E137" t="s">
        <v>140</v>
      </c>
      <c r="F137" t="s">
        <v>140</v>
      </c>
      <c r="G137" t="s">
        <v>924</v>
      </c>
      <c r="H137" s="2" t="s">
        <v>151</v>
      </c>
      <c r="I137" t="s">
        <v>630</v>
      </c>
      <c r="J137" t="s">
        <v>140</v>
      </c>
      <c r="K137" s="2" t="s">
        <v>901</v>
      </c>
      <c r="L137" s="2" t="s">
        <v>748</v>
      </c>
      <c r="M137" t="s">
        <v>237</v>
      </c>
      <c r="N137" t="s">
        <v>430</v>
      </c>
      <c r="O137" t="s">
        <v>762</v>
      </c>
      <c r="P137" t="s">
        <v>220</v>
      </c>
      <c r="Q137" s="2" t="s">
        <v>979</v>
      </c>
      <c r="R137" s="2" t="s">
        <v>429</v>
      </c>
      <c r="S137" s="27"/>
      <c r="T137" s="2"/>
      <c r="U137" s="40" t="s">
        <v>140</v>
      </c>
      <c r="V137">
        <v>55</v>
      </c>
      <c r="W137" t="s">
        <v>623</v>
      </c>
      <c r="X137" s="2" t="s">
        <v>885</v>
      </c>
      <c r="Y137" t="s">
        <v>540</v>
      </c>
      <c r="Z137">
        <v>-1.04</v>
      </c>
      <c r="AA137"/>
      <c r="AB137" s="27" t="s">
        <v>242</v>
      </c>
      <c r="AC137" s="2">
        <v>1</v>
      </c>
      <c r="AD137" s="2" t="s">
        <v>1096</v>
      </c>
      <c r="AE137" s="2">
        <v>1976</v>
      </c>
      <c r="AF137" s="2">
        <v>31</v>
      </c>
      <c r="AG137" s="2" t="s">
        <v>1048</v>
      </c>
      <c r="AH137" s="2">
        <v>1976</v>
      </c>
      <c r="AI137" s="2"/>
      <c r="AJ137" s="2"/>
      <c r="AK137" s="2"/>
      <c r="AL137" s="2"/>
      <c r="AM137" s="2"/>
      <c r="AN137" s="2"/>
    </row>
    <row r="138" spans="1:40" x14ac:dyDescent="0.25">
      <c r="A138" t="s">
        <v>455</v>
      </c>
      <c r="B138" t="s">
        <v>157</v>
      </c>
      <c r="C138" s="13" t="s">
        <v>788</v>
      </c>
      <c r="D138" s="13" t="s">
        <v>787</v>
      </c>
      <c r="E138" t="s">
        <v>140</v>
      </c>
      <c r="F138" t="s">
        <v>140</v>
      </c>
      <c r="G138" t="s">
        <v>924</v>
      </c>
      <c r="H138" s="2" t="s">
        <v>151</v>
      </c>
      <c r="I138" t="s">
        <v>630</v>
      </c>
      <c r="J138" t="s">
        <v>140</v>
      </c>
      <c r="K138" s="2" t="s">
        <v>901</v>
      </c>
      <c r="L138" s="2" t="s">
        <v>748</v>
      </c>
      <c r="M138" t="s">
        <v>237</v>
      </c>
      <c r="N138" t="s">
        <v>430</v>
      </c>
      <c r="O138" t="s">
        <v>762</v>
      </c>
      <c r="P138" t="s">
        <v>220</v>
      </c>
      <c r="Q138" s="2" t="s">
        <v>979</v>
      </c>
      <c r="R138" s="2" t="s">
        <v>429</v>
      </c>
      <c r="S138" s="27"/>
      <c r="T138" s="2"/>
      <c r="U138" s="40" t="s">
        <v>140</v>
      </c>
      <c r="V138">
        <v>200</v>
      </c>
      <c r="W138" t="s">
        <v>623</v>
      </c>
      <c r="X138" s="2" t="s">
        <v>885</v>
      </c>
      <c r="Y138" t="s">
        <v>540</v>
      </c>
      <c r="Z138">
        <v>-2.83</v>
      </c>
      <c r="AA138"/>
      <c r="AB138" s="27" t="s">
        <v>242</v>
      </c>
      <c r="AC138" s="2">
        <v>1</v>
      </c>
      <c r="AD138" s="2" t="s">
        <v>1096</v>
      </c>
      <c r="AE138" s="2">
        <v>1976</v>
      </c>
      <c r="AF138" s="2">
        <v>31</v>
      </c>
      <c r="AG138" s="2" t="s">
        <v>1048</v>
      </c>
      <c r="AH138" s="2">
        <v>1976</v>
      </c>
      <c r="AI138" s="2"/>
      <c r="AJ138" s="2"/>
      <c r="AK138" s="2"/>
      <c r="AL138" s="2"/>
      <c r="AM138" s="2"/>
      <c r="AN138" s="2"/>
    </row>
    <row r="139" spans="1:40" x14ac:dyDescent="0.25">
      <c r="A139" t="s">
        <v>507</v>
      </c>
      <c r="B139" t="s">
        <v>157</v>
      </c>
      <c r="C139" s="13" t="s">
        <v>788</v>
      </c>
      <c r="D139" s="13" t="s">
        <v>787</v>
      </c>
      <c r="E139" t="s">
        <v>140</v>
      </c>
      <c r="F139" t="s">
        <v>140</v>
      </c>
      <c r="G139" t="s">
        <v>924</v>
      </c>
      <c r="H139" s="2" t="s">
        <v>151</v>
      </c>
      <c r="I139" t="s">
        <v>630</v>
      </c>
      <c r="J139" t="s">
        <v>140</v>
      </c>
      <c r="K139" s="2" t="s">
        <v>901</v>
      </c>
      <c r="L139" s="2" t="s">
        <v>748</v>
      </c>
      <c r="M139" t="s">
        <v>237</v>
      </c>
      <c r="N139" t="s">
        <v>430</v>
      </c>
      <c r="O139" t="s">
        <v>762</v>
      </c>
      <c r="P139" t="s">
        <v>220</v>
      </c>
      <c r="Q139" s="2" t="s">
        <v>979</v>
      </c>
      <c r="R139" s="2" t="s">
        <v>429</v>
      </c>
      <c r="S139" s="27"/>
      <c r="T139" s="2"/>
      <c r="U139" s="40" t="s">
        <v>140</v>
      </c>
      <c r="V139">
        <v>88</v>
      </c>
      <c r="W139" t="s">
        <v>623</v>
      </c>
      <c r="X139" s="2" t="s">
        <v>885</v>
      </c>
      <c r="Y139" t="s">
        <v>540</v>
      </c>
      <c r="Z139">
        <v>-1.68</v>
      </c>
      <c r="AA139"/>
      <c r="AB139" s="27" t="s">
        <v>242</v>
      </c>
      <c r="AC139" s="2">
        <v>1</v>
      </c>
      <c r="AD139" s="2" t="s">
        <v>1096</v>
      </c>
      <c r="AE139" s="2">
        <v>1976</v>
      </c>
      <c r="AF139" s="2">
        <v>31</v>
      </c>
      <c r="AG139" s="2" t="s">
        <v>1048</v>
      </c>
      <c r="AH139" s="2">
        <v>1976</v>
      </c>
      <c r="AI139" s="2"/>
      <c r="AJ139" s="2"/>
      <c r="AK139" s="2"/>
      <c r="AL139" s="2"/>
      <c r="AM139" s="2"/>
      <c r="AN139" s="2"/>
    </row>
    <row r="140" spans="1:40" x14ac:dyDescent="0.25">
      <c r="A140" t="s">
        <v>456</v>
      </c>
      <c r="B140" t="s">
        <v>157</v>
      </c>
      <c r="C140" s="13" t="s">
        <v>788</v>
      </c>
      <c r="D140" s="13" t="s">
        <v>787</v>
      </c>
      <c r="E140" t="s">
        <v>140</v>
      </c>
      <c r="F140" t="s">
        <v>140</v>
      </c>
      <c r="G140" t="s">
        <v>924</v>
      </c>
      <c r="H140" s="2" t="s">
        <v>151</v>
      </c>
      <c r="I140" t="s">
        <v>630</v>
      </c>
      <c r="J140" t="s">
        <v>140</v>
      </c>
      <c r="K140" s="2" t="s">
        <v>901</v>
      </c>
      <c r="L140" s="2" t="s">
        <v>748</v>
      </c>
      <c r="M140" t="s">
        <v>237</v>
      </c>
      <c r="N140" t="s">
        <v>430</v>
      </c>
      <c r="O140" t="s">
        <v>762</v>
      </c>
      <c r="P140" t="s">
        <v>220</v>
      </c>
      <c r="Q140" s="2" t="s">
        <v>979</v>
      </c>
      <c r="R140" s="2" t="s">
        <v>429</v>
      </c>
      <c r="S140" s="27"/>
      <c r="T140" s="2"/>
      <c r="U140" s="40" t="s">
        <v>140</v>
      </c>
      <c r="V140">
        <v>1715</v>
      </c>
      <c r="W140" t="s">
        <v>623</v>
      </c>
      <c r="X140" s="2" t="s">
        <v>885</v>
      </c>
      <c r="Y140" t="s">
        <v>540</v>
      </c>
      <c r="Z140">
        <v>-2.1</v>
      </c>
      <c r="AA140"/>
      <c r="AB140" s="27" t="s">
        <v>242</v>
      </c>
      <c r="AC140" s="2">
        <v>1</v>
      </c>
      <c r="AD140" s="2" t="s">
        <v>1096</v>
      </c>
      <c r="AE140" s="2">
        <v>1976</v>
      </c>
      <c r="AF140" s="2">
        <v>31</v>
      </c>
      <c r="AG140" s="2" t="s">
        <v>1048</v>
      </c>
      <c r="AH140" s="2">
        <v>1976</v>
      </c>
      <c r="AI140" s="2"/>
      <c r="AJ140" s="2"/>
      <c r="AK140" s="2"/>
      <c r="AL140" s="2"/>
      <c r="AM140" s="2"/>
      <c r="AN140" s="2"/>
    </row>
    <row r="141" spans="1:40" x14ac:dyDescent="0.25">
      <c r="A141" t="s">
        <v>457</v>
      </c>
      <c r="B141" t="s">
        <v>157</v>
      </c>
      <c r="C141" s="13" t="s">
        <v>788</v>
      </c>
      <c r="D141" s="13" t="s">
        <v>787</v>
      </c>
      <c r="E141" t="s">
        <v>140</v>
      </c>
      <c r="F141" t="s">
        <v>140</v>
      </c>
      <c r="G141" t="s">
        <v>924</v>
      </c>
      <c r="H141" s="2" t="s">
        <v>151</v>
      </c>
      <c r="I141" t="s">
        <v>630</v>
      </c>
      <c r="J141" t="s">
        <v>140</v>
      </c>
      <c r="K141" s="2" t="s">
        <v>901</v>
      </c>
      <c r="L141" s="2" t="s">
        <v>748</v>
      </c>
      <c r="M141" t="s">
        <v>237</v>
      </c>
      <c r="N141" t="s">
        <v>430</v>
      </c>
      <c r="O141" t="s">
        <v>762</v>
      </c>
      <c r="P141" t="s">
        <v>220</v>
      </c>
      <c r="Q141" s="2" t="s">
        <v>979</v>
      </c>
      <c r="R141" s="2" t="s">
        <v>429</v>
      </c>
      <c r="S141" s="27"/>
      <c r="T141" s="2"/>
      <c r="U141" s="40" t="s">
        <v>140</v>
      </c>
      <c r="V141">
        <v>730</v>
      </c>
      <c r="W141" t="s">
        <v>623</v>
      </c>
      <c r="X141" s="2" t="s">
        <v>885</v>
      </c>
      <c r="Y141" t="s">
        <v>540</v>
      </c>
      <c r="Z141">
        <v>-1.01</v>
      </c>
      <c r="AA141"/>
      <c r="AB141" s="27" t="s">
        <v>242</v>
      </c>
      <c r="AC141" s="2">
        <v>1</v>
      </c>
      <c r="AD141" s="2" t="s">
        <v>1096</v>
      </c>
      <c r="AE141" s="2">
        <v>1976</v>
      </c>
      <c r="AF141" s="2">
        <v>31</v>
      </c>
      <c r="AG141" s="2" t="s">
        <v>1048</v>
      </c>
      <c r="AH141" s="2">
        <v>1976</v>
      </c>
      <c r="AI141" s="2"/>
      <c r="AJ141" s="2"/>
      <c r="AK141" s="2"/>
      <c r="AL141" s="2"/>
      <c r="AM141" s="2"/>
      <c r="AN141" s="2"/>
    </row>
    <row r="142" spans="1:40" x14ac:dyDescent="0.25">
      <c r="A142" t="s">
        <v>458</v>
      </c>
      <c r="B142" t="s">
        <v>157</v>
      </c>
      <c r="C142" s="13" t="s">
        <v>788</v>
      </c>
      <c r="D142" s="13" t="s">
        <v>787</v>
      </c>
      <c r="E142" t="s">
        <v>140</v>
      </c>
      <c r="F142" t="s">
        <v>140</v>
      </c>
      <c r="G142" t="s">
        <v>924</v>
      </c>
      <c r="H142" s="2" t="s">
        <v>151</v>
      </c>
      <c r="I142" t="s">
        <v>630</v>
      </c>
      <c r="J142" t="s">
        <v>140</v>
      </c>
      <c r="K142" s="2" t="s">
        <v>901</v>
      </c>
      <c r="L142" s="2" t="s">
        <v>748</v>
      </c>
      <c r="M142" t="s">
        <v>237</v>
      </c>
      <c r="N142" t="s">
        <v>430</v>
      </c>
      <c r="O142" t="s">
        <v>762</v>
      </c>
      <c r="P142" t="s">
        <v>220</v>
      </c>
      <c r="Q142" s="2" t="s">
        <v>979</v>
      </c>
      <c r="R142" s="2" t="s">
        <v>429</v>
      </c>
      <c r="S142" s="27"/>
      <c r="T142" s="2"/>
      <c r="U142" s="40" t="s">
        <v>140</v>
      </c>
      <c r="V142">
        <v>2161</v>
      </c>
      <c r="W142" t="s">
        <v>623</v>
      </c>
      <c r="X142" s="2" t="s">
        <v>885</v>
      </c>
      <c r="Y142" t="s">
        <v>540</v>
      </c>
      <c r="Z142">
        <v>-1.41</v>
      </c>
      <c r="AA142"/>
      <c r="AB142" s="27" t="s">
        <v>242</v>
      </c>
      <c r="AC142" s="2">
        <v>1</v>
      </c>
      <c r="AD142" s="2" t="s">
        <v>1096</v>
      </c>
      <c r="AE142" s="2">
        <v>1976</v>
      </c>
      <c r="AF142" s="2">
        <v>31</v>
      </c>
      <c r="AG142" s="2" t="s">
        <v>1048</v>
      </c>
      <c r="AH142" s="2">
        <v>1976</v>
      </c>
      <c r="AI142" s="2"/>
      <c r="AJ142" s="2"/>
      <c r="AK142" s="2"/>
      <c r="AL142" s="2"/>
      <c r="AM142" s="2"/>
      <c r="AN142" s="2"/>
    </row>
    <row r="143" spans="1:40" x14ac:dyDescent="0.25">
      <c r="A143" t="s">
        <v>459</v>
      </c>
      <c r="B143" t="s">
        <v>157</v>
      </c>
      <c r="C143" s="13" t="s">
        <v>788</v>
      </c>
      <c r="D143" s="13" t="s">
        <v>787</v>
      </c>
      <c r="E143" t="s">
        <v>140</v>
      </c>
      <c r="F143" t="s">
        <v>140</v>
      </c>
      <c r="G143" t="s">
        <v>924</v>
      </c>
      <c r="H143" s="2" t="s">
        <v>151</v>
      </c>
      <c r="I143" t="s">
        <v>630</v>
      </c>
      <c r="J143" t="s">
        <v>140</v>
      </c>
      <c r="K143" s="2" t="s">
        <v>901</v>
      </c>
      <c r="L143" s="2" t="s">
        <v>748</v>
      </c>
      <c r="M143" t="s">
        <v>237</v>
      </c>
      <c r="N143" t="s">
        <v>430</v>
      </c>
      <c r="O143" t="s">
        <v>762</v>
      </c>
      <c r="P143" t="s">
        <v>220</v>
      </c>
      <c r="Q143" s="2" t="s">
        <v>979</v>
      </c>
      <c r="R143" s="2" t="s">
        <v>429</v>
      </c>
      <c r="S143" s="27"/>
      <c r="T143" s="2"/>
      <c r="U143" s="40" t="s">
        <v>140</v>
      </c>
      <c r="V143">
        <v>111</v>
      </c>
      <c r="W143" t="s">
        <v>623</v>
      </c>
      <c r="X143" s="2" t="s">
        <v>885</v>
      </c>
      <c r="Y143" t="s">
        <v>540</v>
      </c>
      <c r="Z143">
        <v>-0.71</v>
      </c>
      <c r="AA143"/>
      <c r="AB143" s="27" t="s">
        <v>242</v>
      </c>
      <c r="AC143" s="2">
        <v>1</v>
      </c>
      <c r="AD143" s="2" t="s">
        <v>1096</v>
      </c>
      <c r="AE143" s="2">
        <v>1976</v>
      </c>
      <c r="AF143" s="2">
        <v>31</v>
      </c>
      <c r="AG143" s="2" t="s">
        <v>1048</v>
      </c>
      <c r="AH143" s="2">
        <v>1976</v>
      </c>
      <c r="AI143" s="2"/>
      <c r="AJ143" s="2"/>
      <c r="AK143" s="2"/>
      <c r="AL143" s="2"/>
      <c r="AM143" s="2"/>
      <c r="AN143" s="2"/>
    </row>
    <row r="144" spans="1:40" x14ac:dyDescent="0.25">
      <c r="A144" t="s">
        <v>460</v>
      </c>
      <c r="B144" t="s">
        <v>157</v>
      </c>
      <c r="C144" s="13" t="s">
        <v>788</v>
      </c>
      <c r="D144" s="13" t="s">
        <v>787</v>
      </c>
      <c r="E144" t="s">
        <v>140</v>
      </c>
      <c r="F144" t="s">
        <v>140</v>
      </c>
      <c r="G144" t="s">
        <v>924</v>
      </c>
      <c r="H144" s="2" t="s">
        <v>151</v>
      </c>
      <c r="I144" t="s">
        <v>630</v>
      </c>
      <c r="J144" t="s">
        <v>140</v>
      </c>
      <c r="K144" s="2" t="s">
        <v>901</v>
      </c>
      <c r="L144" s="2" t="s">
        <v>748</v>
      </c>
      <c r="M144" t="s">
        <v>237</v>
      </c>
      <c r="N144" t="s">
        <v>430</v>
      </c>
      <c r="O144" t="s">
        <v>762</v>
      </c>
      <c r="P144" t="s">
        <v>220</v>
      </c>
      <c r="Q144" s="2" t="s">
        <v>979</v>
      </c>
      <c r="R144" s="2" t="s">
        <v>429</v>
      </c>
      <c r="S144" s="27"/>
      <c r="T144" s="2"/>
      <c r="U144" s="40" t="s">
        <v>140</v>
      </c>
      <c r="V144">
        <v>106</v>
      </c>
      <c r="W144" t="s">
        <v>623</v>
      </c>
      <c r="X144" s="2" t="s">
        <v>885</v>
      </c>
      <c r="Y144" t="s">
        <v>540</v>
      </c>
      <c r="Z144">
        <v>-0.8</v>
      </c>
      <c r="AA144"/>
      <c r="AB144" s="27" t="s">
        <v>242</v>
      </c>
      <c r="AC144" s="2">
        <v>1</v>
      </c>
      <c r="AD144" s="2" t="s">
        <v>1096</v>
      </c>
      <c r="AE144" s="2">
        <v>1976</v>
      </c>
      <c r="AF144" s="2">
        <v>31</v>
      </c>
      <c r="AG144" s="2" t="s">
        <v>1048</v>
      </c>
      <c r="AH144" s="2">
        <v>1976</v>
      </c>
      <c r="AI144" s="2"/>
      <c r="AJ144" s="2"/>
      <c r="AK144" s="2"/>
      <c r="AL144" s="2"/>
      <c r="AM144" s="2"/>
      <c r="AN144" s="2"/>
    </row>
    <row r="145" spans="1:40" x14ac:dyDescent="0.25">
      <c r="A145" t="s">
        <v>461</v>
      </c>
      <c r="B145" t="s">
        <v>157</v>
      </c>
      <c r="C145" s="13" t="s">
        <v>788</v>
      </c>
      <c r="D145" s="13" t="s">
        <v>787</v>
      </c>
      <c r="E145" t="s">
        <v>140</v>
      </c>
      <c r="F145" t="s">
        <v>140</v>
      </c>
      <c r="G145" t="s">
        <v>924</v>
      </c>
      <c r="H145" s="2" t="s">
        <v>151</v>
      </c>
      <c r="I145" t="s">
        <v>630</v>
      </c>
      <c r="J145" t="s">
        <v>140</v>
      </c>
      <c r="K145" s="2" t="s">
        <v>901</v>
      </c>
      <c r="L145" s="2" t="s">
        <v>748</v>
      </c>
      <c r="M145" t="s">
        <v>237</v>
      </c>
      <c r="N145" t="s">
        <v>430</v>
      </c>
      <c r="O145" t="s">
        <v>762</v>
      </c>
      <c r="P145" t="s">
        <v>220</v>
      </c>
      <c r="Q145" s="2" t="s">
        <v>979</v>
      </c>
      <c r="R145" s="2" t="s">
        <v>429</v>
      </c>
      <c r="S145" s="27"/>
      <c r="T145" s="2"/>
      <c r="U145" s="40" t="s">
        <v>140</v>
      </c>
      <c r="V145">
        <v>42</v>
      </c>
      <c r="W145" t="s">
        <v>623</v>
      </c>
      <c r="X145" s="2" t="s">
        <v>885</v>
      </c>
      <c r="Y145" t="s">
        <v>540</v>
      </c>
      <c r="Z145">
        <v>7.0000000000000007E-2</v>
      </c>
      <c r="AA145"/>
      <c r="AB145" s="27" t="s">
        <v>242</v>
      </c>
      <c r="AC145" s="2">
        <v>1</v>
      </c>
      <c r="AD145" s="2" t="s">
        <v>1096</v>
      </c>
      <c r="AE145" s="2">
        <v>1976</v>
      </c>
      <c r="AF145" s="2">
        <v>31</v>
      </c>
      <c r="AG145" s="2" t="s">
        <v>1048</v>
      </c>
      <c r="AH145" s="2">
        <v>1976</v>
      </c>
      <c r="AI145" s="2"/>
      <c r="AJ145" s="2"/>
      <c r="AK145" s="2"/>
      <c r="AL145" s="2"/>
      <c r="AM145" s="2"/>
      <c r="AN145" s="2"/>
    </row>
    <row r="146" spans="1:40" x14ac:dyDescent="0.25">
      <c r="A146" t="s">
        <v>462</v>
      </c>
      <c r="B146" t="s">
        <v>157</v>
      </c>
      <c r="C146" s="13" t="s">
        <v>788</v>
      </c>
      <c r="D146" s="13" t="s">
        <v>787</v>
      </c>
      <c r="E146" t="s">
        <v>140</v>
      </c>
      <c r="F146" t="s">
        <v>140</v>
      </c>
      <c r="G146" t="s">
        <v>924</v>
      </c>
      <c r="H146" s="2" t="s">
        <v>151</v>
      </c>
      <c r="I146" t="s">
        <v>630</v>
      </c>
      <c r="J146" t="s">
        <v>140</v>
      </c>
      <c r="K146" s="2" t="s">
        <v>901</v>
      </c>
      <c r="L146" s="2" t="s">
        <v>748</v>
      </c>
      <c r="M146" t="s">
        <v>237</v>
      </c>
      <c r="N146" t="s">
        <v>430</v>
      </c>
      <c r="O146" t="s">
        <v>762</v>
      </c>
      <c r="P146" t="s">
        <v>220</v>
      </c>
      <c r="Q146" s="2" t="s">
        <v>979</v>
      </c>
      <c r="R146" s="2" t="s">
        <v>429</v>
      </c>
      <c r="S146" s="27"/>
      <c r="T146" s="2"/>
      <c r="U146" s="40" t="s">
        <v>140</v>
      </c>
      <c r="V146">
        <v>451</v>
      </c>
      <c r="W146" t="s">
        <v>623</v>
      </c>
      <c r="X146" s="2" t="s">
        <v>885</v>
      </c>
      <c r="Y146" t="s">
        <v>540</v>
      </c>
      <c r="Z146">
        <v>0.45</v>
      </c>
      <c r="AA146"/>
      <c r="AB146" s="27" t="s">
        <v>242</v>
      </c>
      <c r="AC146" s="2">
        <v>1</v>
      </c>
      <c r="AD146" s="2" t="s">
        <v>1096</v>
      </c>
      <c r="AE146" s="2">
        <v>1976</v>
      </c>
      <c r="AF146" s="2">
        <v>31</v>
      </c>
      <c r="AG146" s="2" t="s">
        <v>1048</v>
      </c>
      <c r="AH146" s="2">
        <v>1976</v>
      </c>
      <c r="AI146" s="2"/>
      <c r="AJ146" s="2"/>
      <c r="AK146" s="2"/>
      <c r="AL146" s="2"/>
      <c r="AM146" s="2"/>
      <c r="AN146" s="2"/>
    </row>
    <row r="147" spans="1:40" x14ac:dyDescent="0.25">
      <c r="A147" t="s">
        <v>463</v>
      </c>
      <c r="B147" t="s">
        <v>157</v>
      </c>
      <c r="C147" s="13" t="s">
        <v>788</v>
      </c>
      <c r="D147" s="13" t="s">
        <v>787</v>
      </c>
      <c r="E147" t="s">
        <v>140</v>
      </c>
      <c r="F147" t="s">
        <v>140</v>
      </c>
      <c r="G147" t="s">
        <v>924</v>
      </c>
      <c r="H147" s="2" t="s">
        <v>151</v>
      </c>
      <c r="I147" t="s">
        <v>630</v>
      </c>
      <c r="J147" t="s">
        <v>140</v>
      </c>
      <c r="K147" s="2" t="s">
        <v>901</v>
      </c>
      <c r="L147" s="2" t="s">
        <v>748</v>
      </c>
      <c r="M147" t="s">
        <v>237</v>
      </c>
      <c r="N147" t="s">
        <v>430</v>
      </c>
      <c r="O147" t="s">
        <v>762</v>
      </c>
      <c r="P147" t="s">
        <v>220</v>
      </c>
      <c r="Q147" s="2" t="s">
        <v>979</v>
      </c>
      <c r="R147" s="2" t="s">
        <v>429</v>
      </c>
      <c r="S147" s="27"/>
      <c r="T147" s="2"/>
      <c r="U147" s="40" t="s">
        <v>140</v>
      </c>
      <c r="V147">
        <v>262</v>
      </c>
      <c r="W147" t="s">
        <v>623</v>
      </c>
      <c r="X147" s="2" t="s">
        <v>885</v>
      </c>
      <c r="Y147" t="s">
        <v>540</v>
      </c>
      <c r="Z147">
        <v>0.87</v>
      </c>
      <c r="AA147"/>
      <c r="AB147" s="27" t="s">
        <v>242</v>
      </c>
      <c r="AC147" s="2">
        <v>1</v>
      </c>
      <c r="AD147" s="2" t="s">
        <v>1096</v>
      </c>
      <c r="AE147" s="2">
        <v>1976</v>
      </c>
      <c r="AF147" s="2">
        <v>31</v>
      </c>
      <c r="AG147" s="2" t="s">
        <v>1048</v>
      </c>
      <c r="AH147" s="2">
        <v>1976</v>
      </c>
      <c r="AI147" s="2"/>
      <c r="AJ147" s="2"/>
      <c r="AK147" s="2"/>
      <c r="AL147" s="2"/>
      <c r="AM147" s="2"/>
      <c r="AN147" s="2"/>
    </row>
    <row r="148" spans="1:40" x14ac:dyDescent="0.25">
      <c r="A148" t="s">
        <v>464</v>
      </c>
      <c r="B148" t="s">
        <v>157</v>
      </c>
      <c r="C148" s="13" t="s">
        <v>788</v>
      </c>
      <c r="D148" s="13" t="s">
        <v>787</v>
      </c>
      <c r="E148" t="s">
        <v>140</v>
      </c>
      <c r="F148" t="s">
        <v>140</v>
      </c>
      <c r="G148" t="s">
        <v>924</v>
      </c>
      <c r="H148" s="2" t="s">
        <v>151</v>
      </c>
      <c r="I148" t="s">
        <v>630</v>
      </c>
      <c r="J148" t="s">
        <v>140</v>
      </c>
      <c r="K148" s="2" t="s">
        <v>901</v>
      </c>
      <c r="L148" s="2" t="s">
        <v>748</v>
      </c>
      <c r="M148" t="s">
        <v>237</v>
      </c>
      <c r="N148" t="s">
        <v>430</v>
      </c>
      <c r="O148" t="s">
        <v>762</v>
      </c>
      <c r="P148" t="s">
        <v>220</v>
      </c>
      <c r="Q148" s="2" t="s">
        <v>979</v>
      </c>
      <c r="R148" s="2" t="s">
        <v>429</v>
      </c>
      <c r="S148" s="27"/>
      <c r="T148" s="2"/>
      <c r="U148" s="40" t="s">
        <v>140</v>
      </c>
      <c r="V148">
        <v>116</v>
      </c>
      <c r="W148" t="s">
        <v>623</v>
      </c>
      <c r="X148" s="2" t="s">
        <v>885</v>
      </c>
      <c r="Y148" t="s">
        <v>540</v>
      </c>
      <c r="Z148">
        <v>1.5</v>
      </c>
      <c r="AA148"/>
      <c r="AB148" s="27" t="s">
        <v>242</v>
      </c>
      <c r="AC148" s="2">
        <v>1</v>
      </c>
      <c r="AD148" s="2" t="s">
        <v>1096</v>
      </c>
      <c r="AE148" s="2">
        <v>1976</v>
      </c>
      <c r="AF148" s="2">
        <v>31</v>
      </c>
      <c r="AG148" s="2" t="s">
        <v>1048</v>
      </c>
      <c r="AH148" s="2">
        <v>1976</v>
      </c>
      <c r="AI148" s="2"/>
      <c r="AJ148" s="2"/>
      <c r="AK148" s="2"/>
      <c r="AL148" s="2"/>
      <c r="AM148" s="2"/>
      <c r="AN148" s="2"/>
    </row>
    <row r="149" spans="1:40" x14ac:dyDescent="0.25">
      <c r="A149" t="s">
        <v>465</v>
      </c>
      <c r="B149" t="s">
        <v>157</v>
      </c>
      <c r="C149" s="13" t="s">
        <v>788</v>
      </c>
      <c r="D149" s="13" t="s">
        <v>787</v>
      </c>
      <c r="E149" t="s">
        <v>140</v>
      </c>
      <c r="F149" t="s">
        <v>140</v>
      </c>
      <c r="G149" t="s">
        <v>924</v>
      </c>
      <c r="H149" s="2" t="s">
        <v>151</v>
      </c>
      <c r="I149" t="s">
        <v>630</v>
      </c>
      <c r="J149" t="s">
        <v>140</v>
      </c>
      <c r="K149" s="2" t="s">
        <v>901</v>
      </c>
      <c r="L149" s="2" t="s">
        <v>748</v>
      </c>
      <c r="M149" t="s">
        <v>237</v>
      </c>
      <c r="N149" t="s">
        <v>430</v>
      </c>
      <c r="O149" t="s">
        <v>762</v>
      </c>
      <c r="P149" t="s">
        <v>220</v>
      </c>
      <c r="Q149" s="2" t="s">
        <v>979</v>
      </c>
      <c r="R149" s="2" t="s">
        <v>429</v>
      </c>
      <c r="S149" s="27"/>
      <c r="T149" s="2"/>
      <c r="U149" s="40" t="s">
        <v>140</v>
      </c>
      <c r="V149">
        <v>32</v>
      </c>
      <c r="W149" t="s">
        <v>623</v>
      </c>
      <c r="X149" s="2" t="s">
        <v>885</v>
      </c>
      <c r="Y149" t="s">
        <v>540</v>
      </c>
      <c r="Z149">
        <v>1.1100000000000001</v>
      </c>
      <c r="AA149"/>
      <c r="AB149" s="27" t="s">
        <v>242</v>
      </c>
      <c r="AC149" s="2">
        <v>1</v>
      </c>
      <c r="AD149" s="2" t="s">
        <v>1096</v>
      </c>
      <c r="AE149" s="2">
        <v>1976</v>
      </c>
      <c r="AF149" s="2">
        <v>31</v>
      </c>
      <c r="AG149" s="2" t="s">
        <v>1048</v>
      </c>
      <c r="AH149" s="2">
        <v>1976</v>
      </c>
      <c r="AI149" s="2"/>
      <c r="AJ149" s="2"/>
      <c r="AK149" s="2"/>
      <c r="AL149" s="2"/>
      <c r="AM149" s="2"/>
      <c r="AN149" s="2"/>
    </row>
    <row r="150" spans="1:40" x14ac:dyDescent="0.25">
      <c r="A150" t="s">
        <v>466</v>
      </c>
      <c r="B150" t="s">
        <v>157</v>
      </c>
      <c r="C150" s="13" t="s">
        <v>788</v>
      </c>
      <c r="D150" s="13" t="s">
        <v>787</v>
      </c>
      <c r="E150" t="s">
        <v>140</v>
      </c>
      <c r="F150" t="s">
        <v>140</v>
      </c>
      <c r="G150" t="s">
        <v>924</v>
      </c>
      <c r="H150" s="2" t="s">
        <v>151</v>
      </c>
      <c r="I150" t="s">
        <v>630</v>
      </c>
      <c r="J150" t="s">
        <v>140</v>
      </c>
      <c r="K150" s="2" t="s">
        <v>901</v>
      </c>
      <c r="L150" s="2" t="s">
        <v>748</v>
      </c>
      <c r="M150" t="s">
        <v>237</v>
      </c>
      <c r="N150" t="s">
        <v>430</v>
      </c>
      <c r="O150" t="s">
        <v>762</v>
      </c>
      <c r="P150" t="s">
        <v>220</v>
      </c>
      <c r="Q150" s="2" t="s">
        <v>979</v>
      </c>
      <c r="R150" s="2" t="s">
        <v>429</v>
      </c>
      <c r="S150" s="27"/>
      <c r="T150" s="2"/>
      <c r="U150" s="40" t="s">
        <v>140</v>
      </c>
      <c r="V150">
        <v>1649</v>
      </c>
      <c r="W150" t="s">
        <v>623</v>
      </c>
      <c r="X150" s="2" t="s">
        <v>885</v>
      </c>
      <c r="Y150" t="s">
        <v>540</v>
      </c>
      <c r="Z150">
        <v>2.86</v>
      </c>
      <c r="AA150"/>
      <c r="AB150" s="27" t="s">
        <v>242</v>
      </c>
      <c r="AC150" s="2">
        <v>1</v>
      </c>
      <c r="AD150" s="2" t="s">
        <v>1096</v>
      </c>
      <c r="AE150" s="2">
        <v>1976</v>
      </c>
      <c r="AF150" s="2">
        <v>31</v>
      </c>
      <c r="AG150" s="2" t="s">
        <v>1048</v>
      </c>
      <c r="AH150" s="2">
        <v>1976</v>
      </c>
      <c r="AI150" s="2"/>
      <c r="AJ150" s="2"/>
      <c r="AK150" s="2"/>
      <c r="AL150" s="2"/>
      <c r="AM150" s="2"/>
      <c r="AN150" s="2"/>
    </row>
    <row r="151" spans="1:40" x14ac:dyDescent="0.25">
      <c r="A151" t="s">
        <v>467</v>
      </c>
      <c r="B151" t="s">
        <v>157</v>
      </c>
      <c r="C151" s="13" t="s">
        <v>788</v>
      </c>
      <c r="D151" s="13" t="s">
        <v>787</v>
      </c>
      <c r="E151" t="s">
        <v>140</v>
      </c>
      <c r="F151" t="s">
        <v>140</v>
      </c>
      <c r="G151" t="s">
        <v>924</v>
      </c>
      <c r="H151" s="2" t="s">
        <v>151</v>
      </c>
      <c r="I151" t="s">
        <v>630</v>
      </c>
      <c r="J151" t="s">
        <v>140</v>
      </c>
      <c r="K151" s="2" t="s">
        <v>901</v>
      </c>
      <c r="L151" s="2" t="s">
        <v>748</v>
      </c>
      <c r="M151" t="s">
        <v>237</v>
      </c>
      <c r="N151" t="s">
        <v>430</v>
      </c>
      <c r="O151" t="s">
        <v>762</v>
      </c>
      <c r="P151" t="s">
        <v>220</v>
      </c>
      <c r="Q151" s="2" t="s">
        <v>979</v>
      </c>
      <c r="R151" s="2" t="s">
        <v>429</v>
      </c>
      <c r="S151" s="27"/>
      <c r="T151" s="2"/>
      <c r="U151" s="40" t="s">
        <v>140</v>
      </c>
      <c r="V151">
        <v>192</v>
      </c>
      <c r="W151" t="s">
        <v>623</v>
      </c>
      <c r="X151" s="2" t="s">
        <v>885</v>
      </c>
      <c r="Y151" t="s">
        <v>540</v>
      </c>
      <c r="Z151">
        <v>3.78</v>
      </c>
      <c r="AA151"/>
      <c r="AB151" s="27" t="s">
        <v>242</v>
      </c>
      <c r="AC151" s="2">
        <v>1</v>
      </c>
      <c r="AD151" s="2" t="s">
        <v>1096</v>
      </c>
      <c r="AE151" s="2">
        <v>1976</v>
      </c>
      <c r="AF151" s="2">
        <v>31</v>
      </c>
      <c r="AG151" s="2" t="s">
        <v>1048</v>
      </c>
      <c r="AH151" s="2">
        <v>1976</v>
      </c>
      <c r="AI151" s="2"/>
      <c r="AJ151" s="2"/>
      <c r="AK151" s="2"/>
      <c r="AL151" s="2"/>
      <c r="AM151" s="2"/>
      <c r="AN151" s="2"/>
    </row>
    <row r="152" spans="1:40" x14ac:dyDescent="0.25">
      <c r="A152" t="s">
        <v>468</v>
      </c>
      <c r="B152" t="s">
        <v>157</v>
      </c>
      <c r="C152" s="13" t="s">
        <v>788</v>
      </c>
      <c r="D152" s="13" t="s">
        <v>787</v>
      </c>
      <c r="E152" t="s">
        <v>140</v>
      </c>
      <c r="F152" t="s">
        <v>140</v>
      </c>
      <c r="G152" t="s">
        <v>924</v>
      </c>
      <c r="H152" s="2" t="s">
        <v>151</v>
      </c>
      <c r="I152" t="s">
        <v>630</v>
      </c>
      <c r="J152" t="s">
        <v>140</v>
      </c>
      <c r="K152" s="2" t="s">
        <v>901</v>
      </c>
      <c r="L152" s="2" t="s">
        <v>748</v>
      </c>
      <c r="M152" t="s">
        <v>237</v>
      </c>
      <c r="N152" t="s">
        <v>430</v>
      </c>
      <c r="O152" t="s">
        <v>762</v>
      </c>
      <c r="P152" t="s">
        <v>220</v>
      </c>
      <c r="Q152" s="2" t="s">
        <v>979</v>
      </c>
      <c r="R152" s="2" t="s">
        <v>429</v>
      </c>
      <c r="S152" s="27"/>
      <c r="T152" s="2"/>
      <c r="U152" s="40" t="s">
        <v>140</v>
      </c>
      <c r="V152">
        <v>258</v>
      </c>
      <c r="W152" t="s">
        <v>623</v>
      </c>
      <c r="X152" s="2" t="s">
        <v>885</v>
      </c>
      <c r="Y152" t="s">
        <v>540</v>
      </c>
      <c r="Z152">
        <v>4.17</v>
      </c>
      <c r="AA152"/>
      <c r="AB152" s="27" t="s">
        <v>242</v>
      </c>
      <c r="AC152" s="2">
        <v>1</v>
      </c>
      <c r="AD152" s="2" t="s">
        <v>1096</v>
      </c>
      <c r="AE152" s="2">
        <v>1976</v>
      </c>
      <c r="AF152" s="2">
        <v>31</v>
      </c>
      <c r="AG152" s="2" t="s">
        <v>1048</v>
      </c>
      <c r="AH152" s="2">
        <v>1976</v>
      </c>
      <c r="AI152" s="2"/>
      <c r="AJ152" s="2"/>
      <c r="AK152" s="2"/>
      <c r="AL152" s="2"/>
      <c r="AM152" s="2"/>
      <c r="AN152" s="2"/>
    </row>
    <row r="153" spans="1:40" x14ac:dyDescent="0.25">
      <c r="A153" t="s">
        <v>469</v>
      </c>
      <c r="B153" t="s">
        <v>157</v>
      </c>
      <c r="C153" s="13" t="s">
        <v>788</v>
      </c>
      <c r="D153" s="13" t="s">
        <v>787</v>
      </c>
      <c r="E153" t="s">
        <v>140</v>
      </c>
      <c r="F153" t="s">
        <v>140</v>
      </c>
      <c r="G153" t="s">
        <v>924</v>
      </c>
      <c r="H153" s="2" t="s">
        <v>151</v>
      </c>
      <c r="I153" t="s">
        <v>630</v>
      </c>
      <c r="J153" t="s">
        <v>140</v>
      </c>
      <c r="K153" s="2" t="s">
        <v>901</v>
      </c>
      <c r="L153" s="2" t="s">
        <v>748</v>
      </c>
      <c r="M153" t="s">
        <v>237</v>
      </c>
      <c r="N153" t="s">
        <v>430</v>
      </c>
      <c r="O153" t="s">
        <v>762</v>
      </c>
      <c r="P153" t="s">
        <v>220</v>
      </c>
      <c r="Q153" s="2" t="s">
        <v>979</v>
      </c>
      <c r="R153" s="2" t="s">
        <v>429</v>
      </c>
      <c r="S153" s="27"/>
      <c r="T153" s="2"/>
      <c r="U153" s="40" t="s">
        <v>140</v>
      </c>
      <c r="V153">
        <v>2645</v>
      </c>
      <c r="W153" t="s">
        <v>623</v>
      </c>
      <c r="X153" s="2" t="s">
        <v>885</v>
      </c>
      <c r="Y153" t="s">
        <v>540</v>
      </c>
      <c r="Z153">
        <v>-0.94</v>
      </c>
      <c r="AA153"/>
      <c r="AB153" s="27" t="s">
        <v>242</v>
      </c>
      <c r="AC153" s="2">
        <v>1</v>
      </c>
      <c r="AD153" s="2" t="s">
        <v>1096</v>
      </c>
      <c r="AE153" s="2">
        <v>1976</v>
      </c>
      <c r="AF153" s="2">
        <v>31</v>
      </c>
      <c r="AG153" s="2" t="s">
        <v>1048</v>
      </c>
      <c r="AH153" s="2">
        <v>1976</v>
      </c>
      <c r="AI153" s="2"/>
      <c r="AJ153" s="2"/>
      <c r="AK153" s="2"/>
      <c r="AL153" s="2"/>
      <c r="AM153" s="2"/>
      <c r="AN153" s="2"/>
    </row>
    <row r="154" spans="1:40" x14ac:dyDescent="0.25">
      <c r="A154" t="s">
        <v>470</v>
      </c>
      <c r="B154" t="s">
        <v>157</v>
      </c>
      <c r="C154" s="13" t="s">
        <v>788</v>
      </c>
      <c r="D154" s="13" t="s">
        <v>787</v>
      </c>
      <c r="E154" t="s">
        <v>140</v>
      </c>
      <c r="F154" t="s">
        <v>140</v>
      </c>
      <c r="G154" t="s">
        <v>924</v>
      </c>
      <c r="H154" s="2" t="s">
        <v>151</v>
      </c>
      <c r="I154" t="s">
        <v>630</v>
      </c>
      <c r="J154" t="s">
        <v>140</v>
      </c>
      <c r="K154" s="2" t="s">
        <v>901</v>
      </c>
      <c r="L154" s="2" t="s">
        <v>748</v>
      </c>
      <c r="M154" t="s">
        <v>237</v>
      </c>
      <c r="N154" t="s">
        <v>430</v>
      </c>
      <c r="O154" t="s">
        <v>762</v>
      </c>
      <c r="P154" t="s">
        <v>220</v>
      </c>
      <c r="Q154" s="2" t="s">
        <v>979</v>
      </c>
      <c r="R154" s="2" t="s">
        <v>429</v>
      </c>
      <c r="S154" s="27"/>
      <c r="T154" s="2"/>
      <c r="U154" s="40" t="s">
        <v>140</v>
      </c>
      <c r="V154">
        <v>1975</v>
      </c>
      <c r="W154" t="s">
        <v>623</v>
      </c>
      <c r="X154" s="2" t="s">
        <v>885</v>
      </c>
      <c r="Y154" t="s">
        <v>540</v>
      </c>
      <c r="Z154">
        <v>0.04</v>
      </c>
      <c r="AA154"/>
      <c r="AB154" s="27" t="s">
        <v>242</v>
      </c>
      <c r="AC154" s="2">
        <v>1</v>
      </c>
      <c r="AD154" s="2" t="s">
        <v>1096</v>
      </c>
      <c r="AE154" s="2">
        <v>1976</v>
      </c>
      <c r="AF154" s="2">
        <v>31</v>
      </c>
      <c r="AG154" s="2" t="s">
        <v>1048</v>
      </c>
      <c r="AH154" s="2">
        <v>1976</v>
      </c>
      <c r="AI154" s="2"/>
      <c r="AJ154" s="2"/>
      <c r="AK154" s="2"/>
      <c r="AL154" s="2"/>
      <c r="AM154" s="2"/>
      <c r="AN154" s="2"/>
    </row>
    <row r="155" spans="1:40" x14ac:dyDescent="0.25">
      <c r="A155" t="s">
        <v>471</v>
      </c>
      <c r="B155" t="s">
        <v>157</v>
      </c>
      <c r="C155" s="13" t="s">
        <v>788</v>
      </c>
      <c r="D155" s="13" t="s">
        <v>787</v>
      </c>
      <c r="E155" t="s">
        <v>140</v>
      </c>
      <c r="F155" t="s">
        <v>140</v>
      </c>
      <c r="G155" t="s">
        <v>924</v>
      </c>
      <c r="H155" s="2" t="s">
        <v>151</v>
      </c>
      <c r="I155" t="s">
        <v>630</v>
      </c>
      <c r="J155" t="s">
        <v>140</v>
      </c>
      <c r="K155" s="2" t="s">
        <v>901</v>
      </c>
      <c r="L155" s="2" t="s">
        <v>748</v>
      </c>
      <c r="M155" t="s">
        <v>237</v>
      </c>
      <c r="N155" t="s">
        <v>430</v>
      </c>
      <c r="O155" t="s">
        <v>762</v>
      </c>
      <c r="P155" t="s">
        <v>220</v>
      </c>
      <c r="Q155" s="2" t="s">
        <v>979</v>
      </c>
      <c r="R155" s="2" t="s">
        <v>429</v>
      </c>
      <c r="S155" s="27"/>
      <c r="T155" s="2"/>
      <c r="U155" s="40" t="s">
        <v>140</v>
      </c>
      <c r="V155">
        <v>1288</v>
      </c>
      <c r="W155" t="s">
        <v>623</v>
      </c>
      <c r="X155" s="2" t="s">
        <v>885</v>
      </c>
      <c r="Y155" t="s">
        <v>540</v>
      </c>
      <c r="Z155">
        <v>-0.01</v>
      </c>
      <c r="AA155"/>
      <c r="AB155" s="27" t="s">
        <v>242</v>
      </c>
      <c r="AC155" s="2">
        <v>1</v>
      </c>
      <c r="AD155" s="2" t="s">
        <v>1096</v>
      </c>
      <c r="AE155" s="2">
        <v>1976</v>
      </c>
      <c r="AF155" s="2">
        <v>31</v>
      </c>
      <c r="AG155" s="2" t="s">
        <v>1048</v>
      </c>
      <c r="AH155" s="2">
        <v>1976</v>
      </c>
      <c r="AI155" s="2"/>
      <c r="AJ155" s="2"/>
      <c r="AK155" s="2"/>
      <c r="AL155" s="2"/>
      <c r="AM155" s="2"/>
      <c r="AN155" s="2"/>
    </row>
    <row r="156" spans="1:40" x14ac:dyDescent="0.25">
      <c r="A156" t="s">
        <v>472</v>
      </c>
      <c r="B156" t="s">
        <v>157</v>
      </c>
      <c r="C156" s="13" t="s">
        <v>788</v>
      </c>
      <c r="D156" s="13" t="s">
        <v>787</v>
      </c>
      <c r="E156" t="s">
        <v>140</v>
      </c>
      <c r="F156" t="s">
        <v>140</v>
      </c>
      <c r="G156" t="s">
        <v>924</v>
      </c>
      <c r="H156" s="2" t="s">
        <v>151</v>
      </c>
      <c r="I156" t="s">
        <v>630</v>
      </c>
      <c r="J156" t="s">
        <v>140</v>
      </c>
      <c r="K156" s="2" t="s">
        <v>901</v>
      </c>
      <c r="L156" s="2" t="s">
        <v>748</v>
      </c>
      <c r="M156" t="s">
        <v>237</v>
      </c>
      <c r="N156" t="s">
        <v>430</v>
      </c>
      <c r="O156" t="s">
        <v>762</v>
      </c>
      <c r="P156" t="s">
        <v>220</v>
      </c>
      <c r="Q156" s="2" t="s">
        <v>979</v>
      </c>
      <c r="R156" s="2" t="s">
        <v>429</v>
      </c>
      <c r="S156" s="27"/>
      <c r="T156" s="2"/>
      <c r="U156" s="40" t="s">
        <v>140</v>
      </c>
      <c r="V156">
        <v>1437</v>
      </c>
      <c r="W156" t="s">
        <v>623</v>
      </c>
      <c r="X156" s="2" t="s">
        <v>885</v>
      </c>
      <c r="Y156" t="s">
        <v>540</v>
      </c>
      <c r="Z156">
        <v>-0.42</v>
      </c>
      <c r="AA156"/>
      <c r="AB156" s="27" t="s">
        <v>242</v>
      </c>
      <c r="AC156" s="2">
        <v>1</v>
      </c>
      <c r="AD156" s="2" t="s">
        <v>1096</v>
      </c>
      <c r="AE156" s="2">
        <v>1976</v>
      </c>
      <c r="AF156" s="2">
        <v>31</v>
      </c>
      <c r="AG156" s="2" t="s">
        <v>1048</v>
      </c>
      <c r="AH156" s="2">
        <v>1976</v>
      </c>
      <c r="AI156" s="2"/>
      <c r="AJ156" s="2"/>
      <c r="AK156" s="2"/>
      <c r="AL156" s="2"/>
      <c r="AM156" s="2"/>
      <c r="AN156" s="2"/>
    </row>
    <row r="157" spans="1:40" x14ac:dyDescent="0.25">
      <c r="A157" t="s">
        <v>473</v>
      </c>
      <c r="B157" t="s">
        <v>157</v>
      </c>
      <c r="C157" s="13" t="s">
        <v>788</v>
      </c>
      <c r="D157" s="13" t="s">
        <v>787</v>
      </c>
      <c r="E157" t="s">
        <v>140</v>
      </c>
      <c r="F157" t="s">
        <v>140</v>
      </c>
      <c r="G157" t="s">
        <v>924</v>
      </c>
      <c r="H157" s="2" t="s">
        <v>151</v>
      </c>
      <c r="I157" t="s">
        <v>630</v>
      </c>
      <c r="J157" t="s">
        <v>140</v>
      </c>
      <c r="K157" s="2" t="s">
        <v>901</v>
      </c>
      <c r="L157" s="2" t="s">
        <v>748</v>
      </c>
      <c r="M157" t="s">
        <v>237</v>
      </c>
      <c r="N157" t="s">
        <v>430</v>
      </c>
      <c r="O157" t="s">
        <v>762</v>
      </c>
      <c r="P157" t="s">
        <v>220</v>
      </c>
      <c r="Q157" s="2" t="s">
        <v>979</v>
      </c>
      <c r="R157" s="2" t="s">
        <v>429</v>
      </c>
      <c r="S157" s="27"/>
      <c r="T157" s="2"/>
      <c r="U157" s="40" t="s">
        <v>140</v>
      </c>
      <c r="V157">
        <v>1105</v>
      </c>
      <c r="W157" t="s">
        <v>623</v>
      </c>
      <c r="X157" s="2" t="s">
        <v>885</v>
      </c>
      <c r="Y157" t="s">
        <v>540</v>
      </c>
      <c r="Z157">
        <v>-0.73</v>
      </c>
      <c r="AA157"/>
      <c r="AB157" s="27" t="s">
        <v>242</v>
      </c>
      <c r="AC157" s="2">
        <v>1</v>
      </c>
      <c r="AD157" s="2" t="s">
        <v>1096</v>
      </c>
      <c r="AE157" s="2">
        <v>1976</v>
      </c>
      <c r="AF157" s="2">
        <v>31</v>
      </c>
      <c r="AG157" s="2" t="s">
        <v>1048</v>
      </c>
      <c r="AH157" s="2">
        <v>1976</v>
      </c>
      <c r="AI157" s="2"/>
      <c r="AJ157" s="2"/>
      <c r="AK157" s="2"/>
      <c r="AL157" s="2"/>
      <c r="AM157" s="2"/>
      <c r="AN157" s="2"/>
    </row>
    <row r="158" spans="1:40" x14ac:dyDescent="0.25">
      <c r="A158" t="s">
        <v>474</v>
      </c>
      <c r="B158" t="s">
        <v>157</v>
      </c>
      <c r="C158" s="13" t="s">
        <v>788</v>
      </c>
      <c r="D158" s="13" t="s">
        <v>787</v>
      </c>
      <c r="E158" t="s">
        <v>140</v>
      </c>
      <c r="F158" t="s">
        <v>140</v>
      </c>
      <c r="G158" t="s">
        <v>924</v>
      </c>
      <c r="H158" s="2" t="s">
        <v>151</v>
      </c>
      <c r="I158" t="s">
        <v>630</v>
      </c>
      <c r="J158" t="s">
        <v>140</v>
      </c>
      <c r="K158" s="2" t="s">
        <v>901</v>
      </c>
      <c r="L158" s="2" t="s">
        <v>748</v>
      </c>
      <c r="M158" t="s">
        <v>237</v>
      </c>
      <c r="N158" t="s">
        <v>430</v>
      </c>
      <c r="O158" t="s">
        <v>762</v>
      </c>
      <c r="P158" t="s">
        <v>220</v>
      </c>
      <c r="Q158" s="2" t="s">
        <v>979</v>
      </c>
      <c r="R158" s="2" t="s">
        <v>429</v>
      </c>
      <c r="S158" s="27"/>
      <c r="T158" s="2"/>
      <c r="U158" s="40" t="s">
        <v>140</v>
      </c>
      <c r="V158">
        <v>1135</v>
      </c>
      <c r="W158" t="s">
        <v>623</v>
      </c>
      <c r="X158" s="2" t="s">
        <v>885</v>
      </c>
      <c r="Y158" t="s">
        <v>540</v>
      </c>
      <c r="Z158">
        <v>0.12</v>
      </c>
      <c r="AA158"/>
      <c r="AB158" s="27" t="s">
        <v>242</v>
      </c>
      <c r="AC158" s="2">
        <v>1</v>
      </c>
      <c r="AD158" s="2" t="s">
        <v>1096</v>
      </c>
      <c r="AE158" s="2">
        <v>1976</v>
      </c>
      <c r="AF158" s="2">
        <v>31</v>
      </c>
      <c r="AG158" s="2" t="s">
        <v>1048</v>
      </c>
      <c r="AH158" s="2">
        <v>1976</v>
      </c>
      <c r="AI158" s="2"/>
      <c r="AJ158" s="2"/>
      <c r="AK158" s="2"/>
      <c r="AL158" s="2"/>
      <c r="AM158" s="2"/>
      <c r="AN158" s="2"/>
    </row>
    <row r="159" spans="1:40" x14ac:dyDescent="0.25">
      <c r="A159" t="s">
        <v>475</v>
      </c>
      <c r="B159" t="s">
        <v>157</v>
      </c>
      <c r="C159" s="13" t="s">
        <v>788</v>
      </c>
      <c r="D159" s="13" t="s">
        <v>787</v>
      </c>
      <c r="E159" t="s">
        <v>140</v>
      </c>
      <c r="F159" t="s">
        <v>140</v>
      </c>
      <c r="G159" t="s">
        <v>924</v>
      </c>
      <c r="H159" s="2" t="s">
        <v>151</v>
      </c>
      <c r="I159" t="s">
        <v>630</v>
      </c>
      <c r="J159" t="s">
        <v>140</v>
      </c>
      <c r="K159" s="2" t="s">
        <v>901</v>
      </c>
      <c r="L159" s="2" t="s">
        <v>748</v>
      </c>
      <c r="M159" t="s">
        <v>237</v>
      </c>
      <c r="N159" t="s">
        <v>430</v>
      </c>
      <c r="O159" t="s">
        <v>762</v>
      </c>
      <c r="P159" t="s">
        <v>220</v>
      </c>
      <c r="Q159" s="2" t="s">
        <v>979</v>
      </c>
      <c r="R159" s="2" t="s">
        <v>429</v>
      </c>
      <c r="S159" s="27"/>
      <c r="T159" s="2"/>
      <c r="U159" s="40" t="s">
        <v>140</v>
      </c>
      <c r="V159">
        <v>862</v>
      </c>
      <c r="W159" t="s">
        <v>623</v>
      </c>
      <c r="X159" s="2" t="s">
        <v>885</v>
      </c>
      <c r="Y159" t="s">
        <v>540</v>
      </c>
      <c r="Z159">
        <v>-1.07</v>
      </c>
      <c r="AA159"/>
      <c r="AB159" s="27" t="s">
        <v>242</v>
      </c>
      <c r="AC159" s="2">
        <v>1</v>
      </c>
      <c r="AD159" s="2" t="s">
        <v>1096</v>
      </c>
      <c r="AE159" s="2">
        <v>1976</v>
      </c>
      <c r="AF159" s="2">
        <v>31</v>
      </c>
      <c r="AG159" s="2" t="s">
        <v>1048</v>
      </c>
      <c r="AH159" s="2">
        <v>1976</v>
      </c>
      <c r="AI159" s="2"/>
      <c r="AJ159" s="2"/>
      <c r="AK159" s="2"/>
      <c r="AL159" s="2"/>
      <c r="AM159" s="2"/>
      <c r="AN159" s="2"/>
    </row>
    <row r="160" spans="1:40" x14ac:dyDescent="0.25">
      <c r="A160" t="s">
        <v>476</v>
      </c>
      <c r="B160" t="s">
        <v>157</v>
      </c>
      <c r="C160" s="13" t="s">
        <v>788</v>
      </c>
      <c r="D160" s="13" t="s">
        <v>787</v>
      </c>
      <c r="E160" t="s">
        <v>140</v>
      </c>
      <c r="F160" t="s">
        <v>140</v>
      </c>
      <c r="G160" t="s">
        <v>924</v>
      </c>
      <c r="H160" s="2" t="s">
        <v>151</v>
      </c>
      <c r="I160" t="s">
        <v>630</v>
      </c>
      <c r="J160" t="s">
        <v>140</v>
      </c>
      <c r="K160" s="2" t="s">
        <v>901</v>
      </c>
      <c r="L160" s="2" t="s">
        <v>748</v>
      </c>
      <c r="M160" t="s">
        <v>237</v>
      </c>
      <c r="N160" t="s">
        <v>430</v>
      </c>
      <c r="O160" t="s">
        <v>762</v>
      </c>
      <c r="P160" t="s">
        <v>220</v>
      </c>
      <c r="Q160" s="2" t="s">
        <v>979</v>
      </c>
      <c r="R160" s="2" t="s">
        <v>429</v>
      </c>
      <c r="S160" s="27"/>
      <c r="T160" s="2"/>
      <c r="U160" s="40" t="s">
        <v>140</v>
      </c>
      <c r="V160">
        <v>1059</v>
      </c>
      <c r="W160" t="s">
        <v>623</v>
      </c>
      <c r="X160" s="2" t="s">
        <v>885</v>
      </c>
      <c r="Y160" t="s">
        <v>540</v>
      </c>
      <c r="Z160">
        <v>0.11</v>
      </c>
      <c r="AA160"/>
      <c r="AB160" s="27" t="s">
        <v>242</v>
      </c>
      <c r="AC160" s="2">
        <v>1</v>
      </c>
      <c r="AD160" s="2" t="s">
        <v>1096</v>
      </c>
      <c r="AE160" s="2">
        <v>1976</v>
      </c>
      <c r="AF160" s="2">
        <v>31</v>
      </c>
      <c r="AG160" s="2" t="s">
        <v>1048</v>
      </c>
      <c r="AH160" s="2">
        <v>1976</v>
      </c>
      <c r="AI160" s="2"/>
      <c r="AJ160" s="2"/>
      <c r="AK160" s="2"/>
      <c r="AL160" s="2"/>
      <c r="AM160" s="2"/>
      <c r="AN160" s="2"/>
    </row>
    <row r="161" spans="1:40" x14ac:dyDescent="0.25">
      <c r="A161" t="s">
        <v>477</v>
      </c>
      <c r="B161" t="s">
        <v>157</v>
      </c>
      <c r="C161" s="13" t="s">
        <v>788</v>
      </c>
      <c r="D161" s="13" t="s">
        <v>787</v>
      </c>
      <c r="E161" t="s">
        <v>140</v>
      </c>
      <c r="F161" t="s">
        <v>140</v>
      </c>
      <c r="G161" t="s">
        <v>924</v>
      </c>
      <c r="H161" s="2" t="s">
        <v>151</v>
      </c>
      <c r="I161" t="s">
        <v>630</v>
      </c>
      <c r="J161" t="s">
        <v>140</v>
      </c>
      <c r="K161" s="2" t="s">
        <v>901</v>
      </c>
      <c r="L161" s="2" t="s">
        <v>748</v>
      </c>
      <c r="M161" t="s">
        <v>237</v>
      </c>
      <c r="N161" t="s">
        <v>430</v>
      </c>
      <c r="O161" t="s">
        <v>762</v>
      </c>
      <c r="P161" t="s">
        <v>220</v>
      </c>
      <c r="Q161" s="2" t="s">
        <v>979</v>
      </c>
      <c r="R161" s="2" t="s">
        <v>429</v>
      </c>
      <c r="S161" s="27"/>
      <c r="T161" s="2"/>
      <c r="U161" s="40" t="s">
        <v>140</v>
      </c>
      <c r="V161">
        <v>1343</v>
      </c>
      <c r="W161" t="s">
        <v>623</v>
      </c>
      <c r="X161" s="2" t="s">
        <v>885</v>
      </c>
      <c r="Y161" t="s">
        <v>540</v>
      </c>
      <c r="Z161">
        <v>0.13</v>
      </c>
      <c r="AA161"/>
      <c r="AB161" s="27" t="s">
        <v>242</v>
      </c>
      <c r="AC161" s="2">
        <v>1</v>
      </c>
      <c r="AD161" s="2" t="s">
        <v>1096</v>
      </c>
      <c r="AE161" s="2">
        <v>1976</v>
      </c>
      <c r="AF161" s="2">
        <v>31</v>
      </c>
      <c r="AG161" s="2" t="s">
        <v>1048</v>
      </c>
      <c r="AH161" s="2">
        <v>1976</v>
      </c>
      <c r="AI161" s="2"/>
      <c r="AJ161" s="2"/>
      <c r="AK161" s="2"/>
      <c r="AL161" s="2"/>
      <c r="AM161" s="2"/>
      <c r="AN161" s="2"/>
    </row>
    <row r="162" spans="1:40" x14ac:dyDescent="0.25">
      <c r="A162" t="s">
        <v>478</v>
      </c>
      <c r="B162" t="s">
        <v>157</v>
      </c>
      <c r="C162" s="13" t="s">
        <v>788</v>
      </c>
      <c r="D162" s="13" t="s">
        <v>787</v>
      </c>
      <c r="E162" t="s">
        <v>140</v>
      </c>
      <c r="F162" t="s">
        <v>140</v>
      </c>
      <c r="G162" t="s">
        <v>924</v>
      </c>
      <c r="H162" s="2" t="s">
        <v>151</v>
      </c>
      <c r="I162" t="s">
        <v>630</v>
      </c>
      <c r="J162" t="s">
        <v>140</v>
      </c>
      <c r="K162" s="2" t="s">
        <v>901</v>
      </c>
      <c r="L162" s="2" t="s">
        <v>748</v>
      </c>
      <c r="M162" t="s">
        <v>237</v>
      </c>
      <c r="N162" t="s">
        <v>430</v>
      </c>
      <c r="O162" t="s">
        <v>762</v>
      </c>
      <c r="P162" t="s">
        <v>220</v>
      </c>
      <c r="Q162" s="2" t="s">
        <v>979</v>
      </c>
      <c r="R162" s="2" t="s">
        <v>429</v>
      </c>
      <c r="S162" s="27"/>
      <c r="T162" s="2"/>
      <c r="U162" s="40" t="s">
        <v>140</v>
      </c>
      <c r="V162">
        <v>1024</v>
      </c>
      <c r="W162" t="s">
        <v>623</v>
      </c>
      <c r="X162" s="2" t="s">
        <v>885</v>
      </c>
      <c r="Y162" t="s">
        <v>540</v>
      </c>
      <c r="Z162">
        <v>0.34</v>
      </c>
      <c r="AA162"/>
      <c r="AB162" s="27" t="s">
        <v>242</v>
      </c>
      <c r="AC162" s="2">
        <v>1</v>
      </c>
      <c r="AD162" s="2" t="s">
        <v>1096</v>
      </c>
      <c r="AE162" s="2">
        <v>1976</v>
      </c>
      <c r="AF162" s="2">
        <v>31</v>
      </c>
      <c r="AG162" s="2" t="s">
        <v>1048</v>
      </c>
      <c r="AH162" s="2">
        <v>1976</v>
      </c>
      <c r="AI162" s="2"/>
      <c r="AJ162" s="2"/>
      <c r="AK162" s="2"/>
      <c r="AL162" s="2"/>
      <c r="AM162" s="2"/>
      <c r="AN162" s="2"/>
    </row>
    <row r="163" spans="1:40" x14ac:dyDescent="0.25">
      <c r="A163" t="s">
        <v>479</v>
      </c>
      <c r="B163" t="s">
        <v>157</v>
      </c>
      <c r="C163" s="13" t="s">
        <v>788</v>
      </c>
      <c r="D163" s="13" t="s">
        <v>787</v>
      </c>
      <c r="E163" t="s">
        <v>140</v>
      </c>
      <c r="F163" t="s">
        <v>140</v>
      </c>
      <c r="G163" t="s">
        <v>924</v>
      </c>
      <c r="H163" s="2" t="s">
        <v>151</v>
      </c>
      <c r="I163" t="s">
        <v>630</v>
      </c>
      <c r="J163" t="s">
        <v>140</v>
      </c>
      <c r="K163" s="2" t="s">
        <v>901</v>
      </c>
      <c r="L163" s="2" t="s">
        <v>748</v>
      </c>
      <c r="M163" t="s">
        <v>237</v>
      </c>
      <c r="N163" t="s">
        <v>430</v>
      </c>
      <c r="O163" t="s">
        <v>762</v>
      </c>
      <c r="P163" t="s">
        <v>220</v>
      </c>
      <c r="Q163" s="2" t="s">
        <v>979</v>
      </c>
      <c r="R163" s="2" t="s">
        <v>429</v>
      </c>
      <c r="S163" s="27"/>
      <c r="T163" s="2"/>
      <c r="U163" s="40" t="s">
        <v>140</v>
      </c>
      <c r="V163">
        <v>1772</v>
      </c>
      <c r="W163" t="s">
        <v>623</v>
      </c>
      <c r="X163" s="2" t="s">
        <v>885</v>
      </c>
      <c r="Y163" t="s">
        <v>540</v>
      </c>
      <c r="Z163">
        <v>0.91</v>
      </c>
      <c r="AA163"/>
      <c r="AB163" s="27" t="s">
        <v>242</v>
      </c>
      <c r="AC163" s="2">
        <v>1</v>
      </c>
      <c r="AD163" s="2" t="s">
        <v>1096</v>
      </c>
      <c r="AE163" s="2">
        <v>1976</v>
      </c>
      <c r="AF163" s="2">
        <v>31</v>
      </c>
      <c r="AG163" s="2" t="s">
        <v>1048</v>
      </c>
      <c r="AH163" s="2">
        <v>1976</v>
      </c>
      <c r="AI163" s="2"/>
      <c r="AJ163" s="2"/>
      <c r="AK163" s="2"/>
      <c r="AL163" s="2"/>
      <c r="AM163" s="2"/>
      <c r="AN163" s="2"/>
    </row>
    <row r="164" spans="1:40" x14ac:dyDescent="0.25">
      <c r="A164" t="s">
        <v>480</v>
      </c>
      <c r="B164" t="s">
        <v>157</v>
      </c>
      <c r="C164" s="13" t="s">
        <v>788</v>
      </c>
      <c r="D164" s="13" t="s">
        <v>787</v>
      </c>
      <c r="E164" t="s">
        <v>140</v>
      </c>
      <c r="F164" t="s">
        <v>140</v>
      </c>
      <c r="G164" t="s">
        <v>924</v>
      </c>
      <c r="H164" s="2" t="s">
        <v>151</v>
      </c>
      <c r="I164" t="s">
        <v>630</v>
      </c>
      <c r="J164" t="s">
        <v>140</v>
      </c>
      <c r="K164" s="2" t="s">
        <v>901</v>
      </c>
      <c r="L164" s="2" t="s">
        <v>748</v>
      </c>
      <c r="M164" t="s">
        <v>237</v>
      </c>
      <c r="N164" t="s">
        <v>430</v>
      </c>
      <c r="O164" t="s">
        <v>762</v>
      </c>
      <c r="P164" t="s">
        <v>220</v>
      </c>
      <c r="Q164" s="2" t="s">
        <v>979</v>
      </c>
      <c r="R164" s="2" t="s">
        <v>429</v>
      </c>
      <c r="S164" s="27"/>
      <c r="T164" s="2"/>
      <c r="U164" s="40" t="s">
        <v>140</v>
      </c>
      <c r="V164">
        <v>1268</v>
      </c>
      <c r="W164" t="s">
        <v>623</v>
      </c>
      <c r="X164" s="2" t="s">
        <v>885</v>
      </c>
      <c r="Y164" t="s">
        <v>540</v>
      </c>
      <c r="Z164">
        <v>0.33</v>
      </c>
      <c r="AA164"/>
      <c r="AB164" s="27" t="s">
        <v>242</v>
      </c>
      <c r="AC164" s="2">
        <v>1</v>
      </c>
      <c r="AD164" s="2" t="s">
        <v>1096</v>
      </c>
      <c r="AE164" s="2">
        <v>1976</v>
      </c>
      <c r="AF164" s="2">
        <v>31</v>
      </c>
      <c r="AG164" s="2" t="s">
        <v>1048</v>
      </c>
      <c r="AH164" s="2">
        <v>1976</v>
      </c>
      <c r="AI164" s="2"/>
      <c r="AJ164" s="2"/>
      <c r="AK164" s="2"/>
      <c r="AL164" s="2"/>
      <c r="AM164" s="2"/>
      <c r="AN164" s="2"/>
    </row>
    <row r="165" spans="1:40" x14ac:dyDescent="0.25">
      <c r="A165" t="s">
        <v>481</v>
      </c>
      <c r="B165" t="s">
        <v>157</v>
      </c>
      <c r="C165" s="13" t="s">
        <v>788</v>
      </c>
      <c r="D165" s="13" t="s">
        <v>787</v>
      </c>
      <c r="E165" t="s">
        <v>140</v>
      </c>
      <c r="F165" t="s">
        <v>140</v>
      </c>
      <c r="G165" t="s">
        <v>924</v>
      </c>
      <c r="H165" s="2" t="s">
        <v>151</v>
      </c>
      <c r="I165" t="s">
        <v>630</v>
      </c>
      <c r="J165" t="s">
        <v>140</v>
      </c>
      <c r="K165" s="2" t="s">
        <v>901</v>
      </c>
      <c r="L165" s="2" t="s">
        <v>748</v>
      </c>
      <c r="M165" t="s">
        <v>237</v>
      </c>
      <c r="N165" t="s">
        <v>430</v>
      </c>
      <c r="O165" t="s">
        <v>762</v>
      </c>
      <c r="P165" t="s">
        <v>220</v>
      </c>
      <c r="Q165" s="2" t="s">
        <v>979</v>
      </c>
      <c r="R165" s="2" t="s">
        <v>429</v>
      </c>
      <c r="S165" s="27"/>
      <c r="T165" s="2"/>
      <c r="U165" s="40" t="s">
        <v>140</v>
      </c>
      <c r="V165">
        <v>1003</v>
      </c>
      <c r="W165" t="s">
        <v>623</v>
      </c>
      <c r="X165" s="2" t="s">
        <v>885</v>
      </c>
      <c r="Y165" t="s">
        <v>540</v>
      </c>
      <c r="Z165">
        <v>0.71</v>
      </c>
      <c r="AA165"/>
      <c r="AB165" s="27" t="s">
        <v>242</v>
      </c>
      <c r="AC165" s="2">
        <v>1</v>
      </c>
      <c r="AD165" s="2" t="s">
        <v>1096</v>
      </c>
      <c r="AE165" s="2">
        <v>1976</v>
      </c>
      <c r="AF165" s="2">
        <v>31</v>
      </c>
      <c r="AG165" s="2" t="s">
        <v>1048</v>
      </c>
      <c r="AH165" s="2">
        <v>1976</v>
      </c>
      <c r="AI165" s="2"/>
      <c r="AJ165" s="2"/>
      <c r="AK165" s="2"/>
      <c r="AL165" s="2"/>
      <c r="AM165" s="2"/>
      <c r="AN165" s="2"/>
    </row>
    <row r="166" spans="1:40" x14ac:dyDescent="0.25">
      <c r="A166" t="s">
        <v>508</v>
      </c>
      <c r="B166" t="s">
        <v>157</v>
      </c>
      <c r="C166" s="13" t="s">
        <v>788</v>
      </c>
      <c r="D166" s="13" t="s">
        <v>787</v>
      </c>
      <c r="E166" t="s">
        <v>140</v>
      </c>
      <c r="F166" t="s">
        <v>140</v>
      </c>
      <c r="G166" t="s">
        <v>924</v>
      </c>
      <c r="H166" s="2" t="s">
        <v>151</v>
      </c>
      <c r="I166" t="s">
        <v>630</v>
      </c>
      <c r="J166" t="s">
        <v>140</v>
      </c>
      <c r="K166" s="2" t="s">
        <v>901</v>
      </c>
      <c r="L166" s="2" t="s">
        <v>748</v>
      </c>
      <c r="M166" t="s">
        <v>237</v>
      </c>
      <c r="N166" t="s">
        <v>430</v>
      </c>
      <c r="O166" t="s">
        <v>762</v>
      </c>
      <c r="P166" t="s">
        <v>220</v>
      </c>
      <c r="Q166" s="2" t="s">
        <v>979</v>
      </c>
      <c r="R166" s="2" t="s">
        <v>429</v>
      </c>
      <c r="S166" s="27"/>
      <c r="T166" s="2"/>
      <c r="U166" s="40" t="s">
        <v>140</v>
      </c>
      <c r="V166">
        <v>1672</v>
      </c>
      <c r="W166" t="s">
        <v>623</v>
      </c>
      <c r="X166" s="2" t="s">
        <v>885</v>
      </c>
      <c r="Y166" t="s">
        <v>540</v>
      </c>
      <c r="Z166">
        <v>1.1399999999999999</v>
      </c>
      <c r="AA166"/>
      <c r="AB166" s="27" t="s">
        <v>242</v>
      </c>
      <c r="AC166" s="2">
        <v>1</v>
      </c>
      <c r="AD166" s="2" t="s">
        <v>1096</v>
      </c>
      <c r="AE166" s="2">
        <v>1976</v>
      </c>
      <c r="AF166" s="2">
        <v>31</v>
      </c>
      <c r="AG166" s="2" t="s">
        <v>1048</v>
      </c>
      <c r="AH166" s="2">
        <v>1976</v>
      </c>
      <c r="AI166" s="2"/>
      <c r="AJ166" s="2"/>
      <c r="AK166" s="2"/>
      <c r="AL166" s="2"/>
      <c r="AM166" s="2"/>
      <c r="AN166" s="2"/>
    </row>
    <row r="167" spans="1:40" x14ac:dyDescent="0.25">
      <c r="A167" t="s">
        <v>509</v>
      </c>
      <c r="B167" t="s">
        <v>157</v>
      </c>
      <c r="C167" s="13" t="s">
        <v>788</v>
      </c>
      <c r="D167" s="13" t="s">
        <v>787</v>
      </c>
      <c r="E167" t="s">
        <v>140</v>
      </c>
      <c r="F167" t="s">
        <v>140</v>
      </c>
      <c r="G167" t="s">
        <v>924</v>
      </c>
      <c r="H167" s="2" t="s">
        <v>151</v>
      </c>
      <c r="I167" t="s">
        <v>630</v>
      </c>
      <c r="J167" t="s">
        <v>140</v>
      </c>
      <c r="K167" s="2" t="s">
        <v>901</v>
      </c>
      <c r="L167" s="2" t="s">
        <v>748</v>
      </c>
      <c r="M167" t="s">
        <v>237</v>
      </c>
      <c r="N167" t="s">
        <v>430</v>
      </c>
      <c r="O167" t="s">
        <v>762</v>
      </c>
      <c r="P167" t="s">
        <v>220</v>
      </c>
      <c r="Q167" s="2" t="s">
        <v>979</v>
      </c>
      <c r="R167" s="2" t="s">
        <v>429</v>
      </c>
      <c r="S167" s="27"/>
      <c r="T167" s="2"/>
      <c r="U167" s="40" t="s">
        <v>140</v>
      </c>
      <c r="V167">
        <v>1551</v>
      </c>
      <c r="W167" t="s">
        <v>623</v>
      </c>
      <c r="X167" s="2" t="s">
        <v>885</v>
      </c>
      <c r="Y167" t="s">
        <v>540</v>
      </c>
      <c r="Z167">
        <v>1.27</v>
      </c>
      <c r="AA167"/>
      <c r="AB167" s="27" t="s">
        <v>242</v>
      </c>
      <c r="AC167" s="2">
        <v>1</v>
      </c>
      <c r="AD167" s="2" t="s">
        <v>1096</v>
      </c>
      <c r="AE167" s="2">
        <v>1976</v>
      </c>
      <c r="AF167" s="2">
        <v>31</v>
      </c>
      <c r="AG167" s="2" t="s">
        <v>1048</v>
      </c>
      <c r="AH167" s="2">
        <v>1976</v>
      </c>
      <c r="AI167" s="2"/>
      <c r="AJ167" s="2"/>
      <c r="AK167" s="2"/>
      <c r="AL167" s="2"/>
      <c r="AM167" s="2"/>
      <c r="AN167" s="2"/>
    </row>
    <row r="168" spans="1:40" x14ac:dyDescent="0.25">
      <c r="A168" t="s">
        <v>510</v>
      </c>
      <c r="B168" t="s">
        <v>157</v>
      </c>
      <c r="C168" s="13" t="s">
        <v>788</v>
      </c>
      <c r="D168" s="13" t="s">
        <v>787</v>
      </c>
      <c r="E168" t="s">
        <v>140</v>
      </c>
      <c r="F168" t="s">
        <v>140</v>
      </c>
      <c r="G168" t="s">
        <v>924</v>
      </c>
      <c r="H168" s="2" t="s">
        <v>151</v>
      </c>
      <c r="I168" t="s">
        <v>630</v>
      </c>
      <c r="J168" t="s">
        <v>140</v>
      </c>
      <c r="K168" s="2" t="s">
        <v>901</v>
      </c>
      <c r="L168" s="2" t="s">
        <v>748</v>
      </c>
      <c r="M168" t="s">
        <v>237</v>
      </c>
      <c r="N168" t="s">
        <v>430</v>
      </c>
      <c r="O168" t="s">
        <v>762</v>
      </c>
      <c r="P168" t="s">
        <v>220</v>
      </c>
      <c r="Q168" s="2" t="s">
        <v>979</v>
      </c>
      <c r="R168" s="2" t="s">
        <v>429</v>
      </c>
      <c r="S168" s="27"/>
      <c r="T168" s="2"/>
      <c r="U168" s="40" t="s">
        <v>140</v>
      </c>
      <c r="V168">
        <v>818</v>
      </c>
      <c r="W168" t="s">
        <v>623</v>
      </c>
      <c r="X168" s="2" t="s">
        <v>885</v>
      </c>
      <c r="Y168" t="s">
        <v>540</v>
      </c>
      <c r="Z168">
        <v>-0.4</v>
      </c>
      <c r="AA168"/>
      <c r="AB168" s="27" t="s">
        <v>242</v>
      </c>
      <c r="AC168" s="2">
        <v>1</v>
      </c>
      <c r="AD168" s="2" t="s">
        <v>1096</v>
      </c>
      <c r="AE168" s="2">
        <v>1976</v>
      </c>
      <c r="AF168" s="2">
        <v>31</v>
      </c>
      <c r="AG168" s="2" t="s">
        <v>1048</v>
      </c>
      <c r="AH168" s="2">
        <v>1976</v>
      </c>
      <c r="AI168" s="2"/>
      <c r="AJ168" s="2"/>
      <c r="AK168" s="2"/>
      <c r="AL168" s="2"/>
      <c r="AM168" s="2"/>
      <c r="AN168" s="2"/>
    </row>
    <row r="169" spans="1:40" ht="15" customHeight="1" x14ac:dyDescent="0.25">
      <c r="A169" t="s">
        <v>482</v>
      </c>
      <c r="B169" t="s">
        <v>157</v>
      </c>
      <c r="C169" s="13" t="s">
        <v>788</v>
      </c>
      <c r="D169" s="13" t="s">
        <v>787</v>
      </c>
      <c r="E169" t="s">
        <v>140</v>
      </c>
      <c r="F169" t="s">
        <v>140</v>
      </c>
      <c r="G169" t="s">
        <v>924</v>
      </c>
      <c r="H169" s="2" t="s">
        <v>151</v>
      </c>
      <c r="I169" t="s">
        <v>630</v>
      </c>
      <c r="J169" t="s">
        <v>140</v>
      </c>
      <c r="K169" s="2" t="s">
        <v>901</v>
      </c>
      <c r="L169" s="2" t="s">
        <v>748</v>
      </c>
      <c r="M169" t="s">
        <v>237</v>
      </c>
      <c r="N169" t="s">
        <v>430</v>
      </c>
      <c r="O169" t="s">
        <v>762</v>
      </c>
      <c r="P169" t="s">
        <v>220</v>
      </c>
      <c r="Q169" s="2" t="s">
        <v>979</v>
      </c>
      <c r="R169" s="2" t="s">
        <v>429</v>
      </c>
      <c r="S169" s="27"/>
      <c r="T169" s="2"/>
      <c r="U169" s="40" t="s">
        <v>140</v>
      </c>
      <c r="V169">
        <v>1405</v>
      </c>
      <c r="W169" t="s">
        <v>623</v>
      </c>
      <c r="X169" s="2" t="s">
        <v>885</v>
      </c>
      <c r="Y169" t="s">
        <v>540</v>
      </c>
      <c r="Z169">
        <v>-1.22</v>
      </c>
      <c r="AA169"/>
      <c r="AB169" s="27" t="s">
        <v>242</v>
      </c>
      <c r="AC169" s="2">
        <v>1</v>
      </c>
      <c r="AD169" s="2" t="s">
        <v>1096</v>
      </c>
      <c r="AE169" s="2">
        <v>1976</v>
      </c>
      <c r="AF169" s="2">
        <v>31</v>
      </c>
      <c r="AG169" s="2" t="s">
        <v>1048</v>
      </c>
      <c r="AH169" s="2">
        <v>1976</v>
      </c>
      <c r="AI169" s="2"/>
      <c r="AJ169" s="2"/>
      <c r="AK169" s="2"/>
      <c r="AL169" s="2"/>
      <c r="AM169" s="2"/>
      <c r="AN169" s="2"/>
    </row>
    <row r="170" spans="1:40" x14ac:dyDescent="0.25">
      <c r="A170" t="s">
        <v>483</v>
      </c>
      <c r="B170" t="s">
        <v>157</v>
      </c>
      <c r="C170" s="13" t="s">
        <v>788</v>
      </c>
      <c r="D170" s="13" t="s">
        <v>787</v>
      </c>
      <c r="E170" t="s">
        <v>140</v>
      </c>
      <c r="F170" t="s">
        <v>140</v>
      </c>
      <c r="G170" t="s">
        <v>924</v>
      </c>
      <c r="H170" s="2" t="s">
        <v>151</v>
      </c>
      <c r="I170" t="s">
        <v>630</v>
      </c>
      <c r="J170" t="s">
        <v>140</v>
      </c>
      <c r="K170" s="2" t="s">
        <v>901</v>
      </c>
      <c r="L170" s="2" t="s">
        <v>748</v>
      </c>
      <c r="M170" t="s">
        <v>237</v>
      </c>
      <c r="N170" t="s">
        <v>430</v>
      </c>
      <c r="O170" t="s">
        <v>762</v>
      </c>
      <c r="P170" t="s">
        <v>220</v>
      </c>
      <c r="Q170" s="2" t="s">
        <v>979</v>
      </c>
      <c r="R170" s="2" t="s">
        <v>429</v>
      </c>
      <c r="S170" s="27"/>
      <c r="T170" s="2"/>
      <c r="U170" s="40" t="s">
        <v>140</v>
      </c>
      <c r="V170">
        <v>868</v>
      </c>
      <c r="W170" t="s">
        <v>623</v>
      </c>
      <c r="X170" s="2" t="s">
        <v>885</v>
      </c>
      <c r="Y170" t="s">
        <v>540</v>
      </c>
      <c r="Z170">
        <v>-1.36</v>
      </c>
      <c r="AA170"/>
      <c r="AB170" s="27" t="s">
        <v>242</v>
      </c>
      <c r="AC170" s="2">
        <v>1</v>
      </c>
      <c r="AD170" s="2" t="s">
        <v>1096</v>
      </c>
      <c r="AE170" s="2">
        <v>1976</v>
      </c>
      <c r="AF170" s="2">
        <v>31</v>
      </c>
      <c r="AG170" s="2" t="s">
        <v>1048</v>
      </c>
      <c r="AH170" s="2">
        <v>1976</v>
      </c>
      <c r="AI170" s="2"/>
      <c r="AJ170" s="2"/>
      <c r="AK170" s="2"/>
      <c r="AL170" s="2"/>
      <c r="AM170" s="2"/>
      <c r="AN170" s="2"/>
    </row>
    <row r="171" spans="1:40" x14ac:dyDescent="0.25">
      <c r="A171" t="s">
        <v>484</v>
      </c>
      <c r="B171" t="s">
        <v>157</v>
      </c>
      <c r="C171" s="13" t="s">
        <v>788</v>
      </c>
      <c r="D171" s="13" t="s">
        <v>787</v>
      </c>
      <c r="E171" t="s">
        <v>140</v>
      </c>
      <c r="F171" t="s">
        <v>140</v>
      </c>
      <c r="G171" t="s">
        <v>924</v>
      </c>
      <c r="H171" s="2" t="s">
        <v>151</v>
      </c>
      <c r="I171" t="s">
        <v>630</v>
      </c>
      <c r="J171" t="s">
        <v>140</v>
      </c>
      <c r="K171" s="2" t="s">
        <v>901</v>
      </c>
      <c r="L171" s="2" t="s">
        <v>748</v>
      </c>
      <c r="M171" t="s">
        <v>237</v>
      </c>
      <c r="N171" t="s">
        <v>430</v>
      </c>
      <c r="O171" t="s">
        <v>762</v>
      </c>
      <c r="P171" t="s">
        <v>220</v>
      </c>
      <c r="Q171" s="2" t="s">
        <v>979</v>
      </c>
      <c r="R171" s="2" t="s">
        <v>429</v>
      </c>
      <c r="S171" s="27"/>
      <c r="T171" s="2"/>
      <c r="U171" s="40" t="s">
        <v>140</v>
      </c>
      <c r="V171">
        <v>930</v>
      </c>
      <c r="W171" t="s">
        <v>623</v>
      </c>
      <c r="X171" s="2" t="s">
        <v>885</v>
      </c>
      <c r="Y171" t="s">
        <v>540</v>
      </c>
      <c r="Z171">
        <v>-2.81</v>
      </c>
      <c r="AA171"/>
      <c r="AB171" s="27" t="s">
        <v>242</v>
      </c>
      <c r="AC171" s="2">
        <v>1</v>
      </c>
      <c r="AD171" s="2" t="s">
        <v>1096</v>
      </c>
      <c r="AE171" s="2">
        <v>1976</v>
      </c>
      <c r="AF171" s="2">
        <v>31</v>
      </c>
      <c r="AG171" s="2" t="s">
        <v>1048</v>
      </c>
      <c r="AH171" s="2">
        <v>1976</v>
      </c>
      <c r="AI171" s="2"/>
      <c r="AJ171" s="2"/>
      <c r="AK171" s="2"/>
      <c r="AL171" s="2"/>
      <c r="AM171" s="2"/>
      <c r="AN171" s="2"/>
    </row>
    <row r="172" spans="1:40" x14ac:dyDescent="0.25">
      <c r="A172" t="s">
        <v>485</v>
      </c>
      <c r="B172" t="s">
        <v>157</v>
      </c>
      <c r="C172" s="13" t="s">
        <v>788</v>
      </c>
      <c r="D172" s="13" t="s">
        <v>787</v>
      </c>
      <c r="E172" t="s">
        <v>140</v>
      </c>
      <c r="F172" t="s">
        <v>140</v>
      </c>
      <c r="G172" t="s">
        <v>924</v>
      </c>
      <c r="H172" s="2" t="s">
        <v>151</v>
      </c>
      <c r="I172" t="s">
        <v>630</v>
      </c>
      <c r="J172" t="s">
        <v>140</v>
      </c>
      <c r="K172" s="2" t="s">
        <v>901</v>
      </c>
      <c r="L172" s="2" t="s">
        <v>748</v>
      </c>
      <c r="M172" t="s">
        <v>237</v>
      </c>
      <c r="N172" t="s">
        <v>430</v>
      </c>
      <c r="O172" t="s">
        <v>762</v>
      </c>
      <c r="P172" t="s">
        <v>220</v>
      </c>
      <c r="Q172" s="2" t="s">
        <v>979</v>
      </c>
      <c r="R172" s="2" t="s">
        <v>429</v>
      </c>
      <c r="S172" s="27"/>
      <c r="T172" s="2"/>
      <c r="U172" s="40" t="s">
        <v>140</v>
      </c>
      <c r="V172">
        <v>593</v>
      </c>
      <c r="W172" t="s">
        <v>623</v>
      </c>
      <c r="X172" s="2" t="s">
        <v>885</v>
      </c>
      <c r="Y172" t="s">
        <v>540</v>
      </c>
      <c r="Z172">
        <v>-3.56</v>
      </c>
      <c r="AA172"/>
      <c r="AB172" s="27" t="s">
        <v>242</v>
      </c>
      <c r="AC172" s="2">
        <v>1</v>
      </c>
      <c r="AD172" s="2" t="s">
        <v>1096</v>
      </c>
      <c r="AE172" s="2">
        <v>1976</v>
      </c>
      <c r="AF172" s="2">
        <v>31</v>
      </c>
      <c r="AG172" s="2" t="s">
        <v>1048</v>
      </c>
      <c r="AH172" s="2">
        <v>1976</v>
      </c>
      <c r="AI172" s="2"/>
      <c r="AJ172" s="2"/>
      <c r="AK172" s="2"/>
      <c r="AL172" s="2"/>
      <c r="AM172" s="2"/>
      <c r="AN172" s="2"/>
    </row>
    <row r="173" spans="1:40" x14ac:dyDescent="0.25">
      <c r="A173" t="s">
        <v>486</v>
      </c>
      <c r="B173" t="s">
        <v>157</v>
      </c>
      <c r="C173" s="13" t="s">
        <v>788</v>
      </c>
      <c r="D173" s="13" t="s">
        <v>787</v>
      </c>
      <c r="E173" t="s">
        <v>140</v>
      </c>
      <c r="F173" t="s">
        <v>140</v>
      </c>
      <c r="G173" t="s">
        <v>924</v>
      </c>
      <c r="H173" s="2" t="s">
        <v>151</v>
      </c>
      <c r="I173" t="s">
        <v>630</v>
      </c>
      <c r="J173" t="s">
        <v>140</v>
      </c>
      <c r="K173" s="2" t="s">
        <v>901</v>
      </c>
      <c r="L173" s="2" t="s">
        <v>748</v>
      </c>
      <c r="M173" t="s">
        <v>237</v>
      </c>
      <c r="N173" t="s">
        <v>430</v>
      </c>
      <c r="O173" t="s">
        <v>762</v>
      </c>
      <c r="P173" t="s">
        <v>220</v>
      </c>
      <c r="Q173" s="2" t="s">
        <v>979</v>
      </c>
      <c r="R173" s="2" t="s">
        <v>429</v>
      </c>
      <c r="S173" s="27"/>
      <c r="T173" s="2"/>
      <c r="U173" s="40" t="s">
        <v>140</v>
      </c>
      <c r="V173">
        <v>462</v>
      </c>
      <c r="W173" t="s">
        <v>623</v>
      </c>
      <c r="X173" s="2" t="s">
        <v>885</v>
      </c>
      <c r="Y173" t="s">
        <v>540</v>
      </c>
      <c r="Z173">
        <v>-2.84</v>
      </c>
      <c r="AA173"/>
      <c r="AB173" s="27" t="s">
        <v>242</v>
      </c>
      <c r="AC173" s="2">
        <v>1</v>
      </c>
      <c r="AD173" s="2" t="s">
        <v>1096</v>
      </c>
      <c r="AE173" s="2">
        <v>1976</v>
      </c>
      <c r="AF173" s="2">
        <v>31</v>
      </c>
      <c r="AG173" s="2" t="s">
        <v>1048</v>
      </c>
      <c r="AH173" s="2">
        <v>1976</v>
      </c>
      <c r="AI173" s="2"/>
      <c r="AJ173" s="2"/>
      <c r="AK173" s="2"/>
      <c r="AL173" s="2"/>
      <c r="AM173" s="2"/>
      <c r="AN173" s="2"/>
    </row>
    <row r="174" spans="1:40" x14ac:dyDescent="0.25">
      <c r="A174" t="s">
        <v>487</v>
      </c>
      <c r="B174" t="s">
        <v>157</v>
      </c>
      <c r="C174" s="13" t="s">
        <v>788</v>
      </c>
      <c r="D174" s="13" t="s">
        <v>787</v>
      </c>
      <c r="E174" t="s">
        <v>140</v>
      </c>
      <c r="F174" t="s">
        <v>140</v>
      </c>
      <c r="G174" t="s">
        <v>924</v>
      </c>
      <c r="H174" s="2" t="s">
        <v>151</v>
      </c>
      <c r="I174" t="s">
        <v>630</v>
      </c>
      <c r="J174" t="s">
        <v>140</v>
      </c>
      <c r="K174" s="2" t="s">
        <v>901</v>
      </c>
      <c r="L174" s="2" t="s">
        <v>748</v>
      </c>
      <c r="M174" t="s">
        <v>237</v>
      </c>
      <c r="N174" t="s">
        <v>430</v>
      </c>
      <c r="O174" t="s">
        <v>762</v>
      </c>
      <c r="P174" t="s">
        <v>220</v>
      </c>
      <c r="Q174" s="2" t="s">
        <v>979</v>
      </c>
      <c r="R174" s="2" t="s">
        <v>429</v>
      </c>
      <c r="S174" s="27"/>
      <c r="T174" s="2"/>
      <c r="U174" s="40" t="s">
        <v>140</v>
      </c>
      <c r="V174">
        <v>280</v>
      </c>
      <c r="W174" t="s">
        <v>623</v>
      </c>
      <c r="X174" s="2" t="s">
        <v>885</v>
      </c>
      <c r="Y174" t="s">
        <v>540</v>
      </c>
      <c r="Z174">
        <v>3.08</v>
      </c>
      <c r="AA174"/>
      <c r="AB174" s="27" t="s">
        <v>242</v>
      </c>
      <c r="AC174" s="2">
        <v>1</v>
      </c>
      <c r="AD174" s="2" t="s">
        <v>1096</v>
      </c>
      <c r="AE174" s="2">
        <v>1976</v>
      </c>
      <c r="AF174" s="2">
        <v>31</v>
      </c>
      <c r="AG174" s="2" t="s">
        <v>1048</v>
      </c>
      <c r="AH174" s="2">
        <v>1976</v>
      </c>
      <c r="AI174" s="2"/>
      <c r="AJ174" s="2"/>
      <c r="AK174" s="2"/>
      <c r="AL174" s="2"/>
      <c r="AM174" s="2"/>
      <c r="AN174" s="2"/>
    </row>
    <row r="175" spans="1:40" x14ac:dyDescent="0.25">
      <c r="A175" t="s">
        <v>488</v>
      </c>
      <c r="B175" t="s">
        <v>157</v>
      </c>
      <c r="C175" s="13" t="s">
        <v>788</v>
      </c>
      <c r="D175" s="13" t="s">
        <v>787</v>
      </c>
      <c r="E175" t="s">
        <v>140</v>
      </c>
      <c r="F175" t="s">
        <v>140</v>
      </c>
      <c r="G175" t="s">
        <v>924</v>
      </c>
      <c r="H175" s="2" t="s">
        <v>151</v>
      </c>
      <c r="I175" t="s">
        <v>630</v>
      </c>
      <c r="J175" t="s">
        <v>140</v>
      </c>
      <c r="K175" s="2" t="s">
        <v>901</v>
      </c>
      <c r="L175" s="2" t="s">
        <v>748</v>
      </c>
      <c r="M175" t="s">
        <v>237</v>
      </c>
      <c r="N175" t="s">
        <v>430</v>
      </c>
      <c r="O175" t="s">
        <v>762</v>
      </c>
      <c r="P175" t="s">
        <v>220</v>
      </c>
      <c r="Q175" s="2" t="s">
        <v>979</v>
      </c>
      <c r="R175" s="2" t="s">
        <v>429</v>
      </c>
      <c r="S175" s="27"/>
      <c r="T175" s="2"/>
      <c r="U175" s="40" t="s">
        <v>140</v>
      </c>
      <c r="V175">
        <v>314</v>
      </c>
      <c r="W175" t="s">
        <v>623</v>
      </c>
      <c r="X175" s="2" t="s">
        <v>885</v>
      </c>
      <c r="Y175" t="s">
        <v>540</v>
      </c>
      <c r="Z175">
        <v>0.92</v>
      </c>
      <c r="AA175"/>
      <c r="AB175" s="27" t="s">
        <v>242</v>
      </c>
      <c r="AC175" s="2">
        <v>1</v>
      </c>
      <c r="AD175" s="2" t="s">
        <v>1096</v>
      </c>
      <c r="AE175" s="2">
        <v>1976</v>
      </c>
      <c r="AF175" s="2">
        <v>31</v>
      </c>
      <c r="AG175" s="2" t="s">
        <v>1048</v>
      </c>
      <c r="AH175" s="2">
        <v>1976</v>
      </c>
      <c r="AI175" s="2"/>
      <c r="AJ175" s="2"/>
      <c r="AK175" s="2"/>
      <c r="AL175" s="2"/>
      <c r="AM175" s="2"/>
      <c r="AN175" s="2"/>
    </row>
    <row r="176" spans="1:40" x14ac:dyDescent="0.25">
      <c r="A176" t="s">
        <v>489</v>
      </c>
      <c r="B176" t="s">
        <v>157</v>
      </c>
      <c r="C176" s="13" t="s">
        <v>788</v>
      </c>
      <c r="D176" s="13" t="s">
        <v>787</v>
      </c>
      <c r="E176" t="s">
        <v>140</v>
      </c>
      <c r="F176" t="s">
        <v>140</v>
      </c>
      <c r="G176" t="s">
        <v>924</v>
      </c>
      <c r="H176" s="2" t="s">
        <v>151</v>
      </c>
      <c r="I176" t="s">
        <v>630</v>
      </c>
      <c r="J176" t="s">
        <v>140</v>
      </c>
      <c r="K176" s="2" t="s">
        <v>901</v>
      </c>
      <c r="L176" s="2" t="s">
        <v>748</v>
      </c>
      <c r="M176" t="s">
        <v>237</v>
      </c>
      <c r="N176" t="s">
        <v>430</v>
      </c>
      <c r="O176" t="s">
        <v>762</v>
      </c>
      <c r="P176" t="s">
        <v>220</v>
      </c>
      <c r="Q176" s="2" t="s">
        <v>979</v>
      </c>
      <c r="R176" s="2" t="s">
        <v>429</v>
      </c>
      <c r="S176" s="27"/>
      <c r="T176" s="2"/>
      <c r="U176" s="40" t="s">
        <v>140</v>
      </c>
      <c r="V176">
        <v>516</v>
      </c>
      <c r="W176" t="s">
        <v>623</v>
      </c>
      <c r="X176" s="2" t="s">
        <v>885</v>
      </c>
      <c r="Y176" t="s">
        <v>540</v>
      </c>
      <c r="Z176">
        <v>1.1100000000000001</v>
      </c>
      <c r="AA176"/>
      <c r="AB176" s="27" t="s">
        <v>242</v>
      </c>
      <c r="AC176" s="2">
        <v>1</v>
      </c>
      <c r="AD176" s="2" t="s">
        <v>1096</v>
      </c>
      <c r="AE176" s="2">
        <v>1976</v>
      </c>
      <c r="AF176" s="2">
        <v>31</v>
      </c>
      <c r="AG176" s="2" t="s">
        <v>1048</v>
      </c>
      <c r="AH176" s="2">
        <v>1976</v>
      </c>
      <c r="AI176" s="2"/>
      <c r="AJ176" s="2"/>
      <c r="AK176" s="2"/>
      <c r="AL176" s="2"/>
      <c r="AM176" s="2"/>
      <c r="AN176" s="2"/>
    </row>
    <row r="177" spans="1:40" x14ac:dyDescent="0.25">
      <c r="A177" t="s">
        <v>490</v>
      </c>
      <c r="B177" t="s">
        <v>157</v>
      </c>
      <c r="C177" s="13" t="s">
        <v>788</v>
      </c>
      <c r="D177" s="13" t="s">
        <v>787</v>
      </c>
      <c r="E177" t="s">
        <v>140</v>
      </c>
      <c r="F177" t="s">
        <v>140</v>
      </c>
      <c r="G177" t="s">
        <v>924</v>
      </c>
      <c r="H177" s="2" t="s">
        <v>151</v>
      </c>
      <c r="I177" t="s">
        <v>630</v>
      </c>
      <c r="J177" t="s">
        <v>140</v>
      </c>
      <c r="K177" s="2" t="s">
        <v>901</v>
      </c>
      <c r="L177" s="2" t="s">
        <v>748</v>
      </c>
      <c r="M177" t="s">
        <v>237</v>
      </c>
      <c r="N177" t="s">
        <v>430</v>
      </c>
      <c r="O177" t="s">
        <v>762</v>
      </c>
      <c r="P177" t="s">
        <v>220</v>
      </c>
      <c r="Q177" s="2" t="s">
        <v>979</v>
      </c>
      <c r="R177" s="2" t="s">
        <v>429</v>
      </c>
      <c r="S177" s="27"/>
      <c r="T177" s="2"/>
      <c r="U177" s="40" t="s">
        <v>140</v>
      </c>
      <c r="V177">
        <v>603</v>
      </c>
      <c r="W177" t="s">
        <v>623</v>
      </c>
      <c r="X177" s="2" t="s">
        <v>885</v>
      </c>
      <c r="Y177" t="s">
        <v>540</v>
      </c>
      <c r="Z177">
        <v>3.25</v>
      </c>
      <c r="AA177"/>
      <c r="AB177" s="27" t="s">
        <v>242</v>
      </c>
      <c r="AC177" s="2">
        <v>1</v>
      </c>
      <c r="AD177" s="2" t="s">
        <v>1096</v>
      </c>
      <c r="AE177" s="2">
        <v>1976</v>
      </c>
      <c r="AF177" s="2">
        <v>31</v>
      </c>
      <c r="AG177" s="2" t="s">
        <v>1048</v>
      </c>
      <c r="AH177" s="2">
        <v>1976</v>
      </c>
      <c r="AI177" s="2"/>
      <c r="AJ177" s="2"/>
      <c r="AK177" s="2"/>
      <c r="AL177" s="2"/>
      <c r="AM177" s="2"/>
      <c r="AN177" s="2"/>
    </row>
    <row r="178" spans="1:40" x14ac:dyDescent="0.25">
      <c r="A178" t="s">
        <v>491</v>
      </c>
      <c r="B178" t="s">
        <v>157</v>
      </c>
      <c r="C178" s="13" t="s">
        <v>788</v>
      </c>
      <c r="D178" s="13" t="s">
        <v>787</v>
      </c>
      <c r="E178" t="s">
        <v>140</v>
      </c>
      <c r="F178" t="s">
        <v>140</v>
      </c>
      <c r="G178" t="s">
        <v>924</v>
      </c>
      <c r="H178" s="2" t="s">
        <v>151</v>
      </c>
      <c r="I178" t="s">
        <v>630</v>
      </c>
      <c r="J178" t="s">
        <v>140</v>
      </c>
      <c r="K178" s="2" t="s">
        <v>901</v>
      </c>
      <c r="L178" s="2" t="s">
        <v>748</v>
      </c>
      <c r="M178" t="s">
        <v>237</v>
      </c>
      <c r="N178" t="s">
        <v>430</v>
      </c>
      <c r="O178" t="s">
        <v>762</v>
      </c>
      <c r="P178" t="s">
        <v>220</v>
      </c>
      <c r="Q178" s="2" t="s">
        <v>979</v>
      </c>
      <c r="R178" s="2" t="s">
        <v>429</v>
      </c>
      <c r="S178" s="27"/>
      <c r="T178" s="2"/>
      <c r="U178" s="40" t="s">
        <v>140</v>
      </c>
      <c r="V178">
        <v>847</v>
      </c>
      <c r="W178" t="s">
        <v>623</v>
      </c>
      <c r="X178" s="2" t="s">
        <v>885</v>
      </c>
      <c r="Y178" t="s">
        <v>540</v>
      </c>
      <c r="Z178">
        <v>-0.28000000000000003</v>
      </c>
      <c r="AA178"/>
      <c r="AB178" s="27" t="s">
        <v>242</v>
      </c>
      <c r="AC178" s="2">
        <v>1</v>
      </c>
      <c r="AD178" s="2" t="s">
        <v>1096</v>
      </c>
      <c r="AE178" s="2">
        <v>1976</v>
      </c>
      <c r="AF178" s="2">
        <v>31</v>
      </c>
      <c r="AG178" s="2" t="s">
        <v>1048</v>
      </c>
      <c r="AH178" s="2">
        <v>1976</v>
      </c>
      <c r="AI178" s="2"/>
      <c r="AJ178" s="2"/>
      <c r="AK178" s="2"/>
      <c r="AL178" s="2"/>
      <c r="AM178" s="2"/>
      <c r="AN178" s="2"/>
    </row>
    <row r="179" spans="1:40" x14ac:dyDescent="0.25">
      <c r="A179" t="s">
        <v>492</v>
      </c>
      <c r="B179" t="s">
        <v>157</v>
      </c>
      <c r="C179" s="13" t="s">
        <v>788</v>
      </c>
      <c r="D179" s="13" t="s">
        <v>787</v>
      </c>
      <c r="E179" t="s">
        <v>140</v>
      </c>
      <c r="F179" t="s">
        <v>140</v>
      </c>
      <c r="G179" t="s">
        <v>924</v>
      </c>
      <c r="H179" s="2" t="s">
        <v>151</v>
      </c>
      <c r="I179" t="s">
        <v>630</v>
      </c>
      <c r="J179" t="s">
        <v>140</v>
      </c>
      <c r="K179" s="2" t="s">
        <v>901</v>
      </c>
      <c r="L179" s="2" t="s">
        <v>748</v>
      </c>
      <c r="M179" t="s">
        <v>237</v>
      </c>
      <c r="N179" t="s">
        <v>430</v>
      </c>
      <c r="O179" t="s">
        <v>762</v>
      </c>
      <c r="P179" t="s">
        <v>220</v>
      </c>
      <c r="Q179" s="2" t="s">
        <v>979</v>
      </c>
      <c r="R179" s="2" t="s">
        <v>429</v>
      </c>
      <c r="S179" s="27"/>
      <c r="T179" s="2"/>
      <c r="U179" s="40" t="s">
        <v>140</v>
      </c>
      <c r="V179">
        <v>701</v>
      </c>
      <c r="W179" t="s">
        <v>623</v>
      </c>
      <c r="X179" s="2" t="s">
        <v>885</v>
      </c>
      <c r="Y179" t="s">
        <v>540</v>
      </c>
      <c r="Z179">
        <v>-7.0000000000000007E-2</v>
      </c>
      <c r="AA179"/>
      <c r="AB179" s="27" t="s">
        <v>242</v>
      </c>
      <c r="AC179" s="2">
        <v>1</v>
      </c>
      <c r="AD179" s="2" t="s">
        <v>1096</v>
      </c>
      <c r="AE179" s="2">
        <v>1976</v>
      </c>
      <c r="AF179" s="2">
        <v>31</v>
      </c>
      <c r="AG179" s="2" t="s">
        <v>1048</v>
      </c>
      <c r="AH179" s="2">
        <v>1976</v>
      </c>
      <c r="AI179" s="2"/>
      <c r="AJ179" s="2"/>
      <c r="AK179" s="2"/>
      <c r="AL179" s="2"/>
      <c r="AM179" s="2"/>
      <c r="AN179" s="2"/>
    </row>
    <row r="180" spans="1:40" x14ac:dyDescent="0.25">
      <c r="A180" t="s">
        <v>493</v>
      </c>
      <c r="B180" t="s">
        <v>157</v>
      </c>
      <c r="C180" s="13" t="s">
        <v>788</v>
      </c>
      <c r="D180" s="13" t="s">
        <v>787</v>
      </c>
      <c r="E180" t="s">
        <v>140</v>
      </c>
      <c r="F180" t="s">
        <v>140</v>
      </c>
      <c r="G180" t="s">
        <v>924</v>
      </c>
      <c r="H180" s="2" t="s">
        <v>151</v>
      </c>
      <c r="I180" t="s">
        <v>630</v>
      </c>
      <c r="J180" t="s">
        <v>140</v>
      </c>
      <c r="K180" s="2" t="s">
        <v>901</v>
      </c>
      <c r="L180" s="2" t="s">
        <v>748</v>
      </c>
      <c r="M180" t="s">
        <v>237</v>
      </c>
      <c r="N180" t="s">
        <v>430</v>
      </c>
      <c r="O180" t="s">
        <v>762</v>
      </c>
      <c r="P180" t="s">
        <v>220</v>
      </c>
      <c r="Q180" s="2" t="s">
        <v>979</v>
      </c>
      <c r="R180" s="2" t="s">
        <v>429</v>
      </c>
      <c r="S180" s="27"/>
      <c r="T180" s="2"/>
      <c r="U180" s="40" t="s">
        <v>140</v>
      </c>
      <c r="V180">
        <v>810</v>
      </c>
      <c r="W180" t="s">
        <v>623</v>
      </c>
      <c r="X180" s="2" t="s">
        <v>885</v>
      </c>
      <c r="Y180" t="s">
        <v>540</v>
      </c>
      <c r="Z180">
        <v>1.46</v>
      </c>
      <c r="AA180"/>
      <c r="AB180" s="27" t="s">
        <v>242</v>
      </c>
      <c r="AC180" s="2">
        <v>1</v>
      </c>
      <c r="AD180" s="2" t="s">
        <v>1096</v>
      </c>
      <c r="AE180" s="2">
        <v>1976</v>
      </c>
      <c r="AF180" s="2">
        <v>31</v>
      </c>
      <c r="AG180" s="2" t="s">
        <v>1048</v>
      </c>
      <c r="AH180" s="2">
        <v>1976</v>
      </c>
      <c r="AI180" s="2"/>
      <c r="AJ180" s="2"/>
      <c r="AK180" s="2"/>
      <c r="AL180" s="2"/>
      <c r="AM180" s="2"/>
      <c r="AN180" s="2"/>
    </row>
    <row r="181" spans="1:40" x14ac:dyDescent="0.25">
      <c r="A181" t="s">
        <v>494</v>
      </c>
      <c r="B181" t="s">
        <v>157</v>
      </c>
      <c r="C181" s="13" t="s">
        <v>788</v>
      </c>
      <c r="D181" s="13" t="s">
        <v>787</v>
      </c>
      <c r="E181" t="s">
        <v>140</v>
      </c>
      <c r="F181" t="s">
        <v>140</v>
      </c>
      <c r="G181" t="s">
        <v>924</v>
      </c>
      <c r="H181" s="2" t="s">
        <v>151</v>
      </c>
      <c r="I181" t="s">
        <v>630</v>
      </c>
      <c r="J181" t="s">
        <v>140</v>
      </c>
      <c r="K181" s="2" t="s">
        <v>901</v>
      </c>
      <c r="L181" s="2" t="s">
        <v>748</v>
      </c>
      <c r="M181" t="s">
        <v>237</v>
      </c>
      <c r="N181" t="s">
        <v>430</v>
      </c>
      <c r="O181" t="s">
        <v>762</v>
      </c>
      <c r="P181" t="s">
        <v>220</v>
      </c>
      <c r="Q181" s="2" t="s">
        <v>979</v>
      </c>
      <c r="R181" s="2" t="s">
        <v>429</v>
      </c>
      <c r="S181" s="27"/>
      <c r="T181" s="2"/>
      <c r="U181" s="40" t="s">
        <v>140</v>
      </c>
      <c r="V181">
        <v>791</v>
      </c>
      <c r="W181" t="s">
        <v>623</v>
      </c>
      <c r="X181" s="2" t="s">
        <v>885</v>
      </c>
      <c r="Y181" t="s">
        <v>540</v>
      </c>
      <c r="Z181">
        <v>1.52</v>
      </c>
      <c r="AA181"/>
      <c r="AB181" s="27" t="s">
        <v>242</v>
      </c>
      <c r="AC181" s="2">
        <v>1</v>
      </c>
      <c r="AD181" s="2" t="s">
        <v>1096</v>
      </c>
      <c r="AE181" s="2">
        <v>1976</v>
      </c>
      <c r="AF181" s="2">
        <v>31</v>
      </c>
      <c r="AG181" s="2" t="s">
        <v>1048</v>
      </c>
      <c r="AH181" s="2">
        <v>1976</v>
      </c>
      <c r="AI181" s="2"/>
      <c r="AJ181" s="2"/>
      <c r="AK181" s="2"/>
      <c r="AL181" s="2"/>
      <c r="AM181" s="2"/>
      <c r="AN181" s="2"/>
    </row>
    <row r="182" spans="1:40" x14ac:dyDescent="0.25">
      <c r="A182" t="s">
        <v>495</v>
      </c>
      <c r="B182" t="s">
        <v>157</v>
      </c>
      <c r="C182" s="13" t="s">
        <v>788</v>
      </c>
      <c r="D182" s="13" t="s">
        <v>787</v>
      </c>
      <c r="E182" t="s">
        <v>140</v>
      </c>
      <c r="F182" t="s">
        <v>140</v>
      </c>
      <c r="G182" t="s">
        <v>924</v>
      </c>
      <c r="H182" s="2" t="s">
        <v>151</v>
      </c>
      <c r="I182" t="s">
        <v>630</v>
      </c>
      <c r="J182" t="s">
        <v>140</v>
      </c>
      <c r="K182" s="2" t="s">
        <v>901</v>
      </c>
      <c r="L182" s="2" t="s">
        <v>748</v>
      </c>
      <c r="M182" t="s">
        <v>237</v>
      </c>
      <c r="N182" t="s">
        <v>430</v>
      </c>
      <c r="O182" t="s">
        <v>762</v>
      </c>
      <c r="P182" t="s">
        <v>220</v>
      </c>
      <c r="Q182" s="2" t="s">
        <v>979</v>
      </c>
      <c r="R182" s="2" t="s">
        <v>429</v>
      </c>
      <c r="S182" s="27"/>
      <c r="T182" s="2"/>
      <c r="U182" s="40" t="s">
        <v>140</v>
      </c>
      <c r="V182">
        <v>784</v>
      </c>
      <c r="W182" t="s">
        <v>623</v>
      </c>
      <c r="X182" s="2" t="s">
        <v>885</v>
      </c>
      <c r="Y182" t="s">
        <v>540</v>
      </c>
      <c r="Z182">
        <v>-1.0900000000000001</v>
      </c>
      <c r="AA182"/>
      <c r="AB182" s="27" t="s">
        <v>242</v>
      </c>
      <c r="AC182" s="2">
        <v>1</v>
      </c>
      <c r="AD182" s="2" t="s">
        <v>1096</v>
      </c>
      <c r="AE182" s="2">
        <v>1976</v>
      </c>
      <c r="AF182" s="2">
        <v>31</v>
      </c>
      <c r="AG182" s="2" t="s">
        <v>1048</v>
      </c>
      <c r="AH182" s="2">
        <v>1976</v>
      </c>
      <c r="AI182" s="2"/>
      <c r="AJ182" s="2"/>
      <c r="AK182" s="2"/>
      <c r="AL182" s="2"/>
      <c r="AM182" s="2"/>
      <c r="AN182" s="2"/>
    </row>
    <row r="183" spans="1:40" x14ac:dyDescent="0.25">
      <c r="A183" t="s">
        <v>496</v>
      </c>
      <c r="B183" t="s">
        <v>157</v>
      </c>
      <c r="C183" s="13" t="s">
        <v>788</v>
      </c>
      <c r="D183" s="13" t="s">
        <v>787</v>
      </c>
      <c r="E183" t="s">
        <v>140</v>
      </c>
      <c r="F183" t="s">
        <v>140</v>
      </c>
      <c r="G183" t="s">
        <v>924</v>
      </c>
      <c r="H183" s="2" t="s">
        <v>151</v>
      </c>
      <c r="I183" t="s">
        <v>630</v>
      </c>
      <c r="J183" t="s">
        <v>140</v>
      </c>
      <c r="K183" s="2" t="s">
        <v>901</v>
      </c>
      <c r="L183" s="2" t="s">
        <v>748</v>
      </c>
      <c r="M183" t="s">
        <v>237</v>
      </c>
      <c r="N183" t="s">
        <v>430</v>
      </c>
      <c r="O183" t="s">
        <v>762</v>
      </c>
      <c r="P183" t="s">
        <v>220</v>
      </c>
      <c r="Q183" s="2" t="s">
        <v>979</v>
      </c>
      <c r="R183" s="2" t="s">
        <v>429</v>
      </c>
      <c r="S183" s="27"/>
      <c r="T183" s="2"/>
      <c r="U183" s="40" t="s">
        <v>140</v>
      </c>
      <c r="V183">
        <v>640</v>
      </c>
      <c r="W183" t="s">
        <v>623</v>
      </c>
      <c r="X183" s="2" t="s">
        <v>885</v>
      </c>
      <c r="Y183" t="s">
        <v>540</v>
      </c>
      <c r="Z183">
        <v>1.89</v>
      </c>
      <c r="AA183"/>
      <c r="AB183" s="27" t="s">
        <v>242</v>
      </c>
      <c r="AC183" s="2">
        <v>1</v>
      </c>
      <c r="AD183" s="2" t="s">
        <v>1096</v>
      </c>
      <c r="AE183" s="2">
        <v>1976</v>
      </c>
      <c r="AF183" s="2">
        <v>31</v>
      </c>
      <c r="AG183" s="2" t="s">
        <v>1048</v>
      </c>
      <c r="AH183" s="2">
        <v>1976</v>
      </c>
      <c r="AI183" s="2"/>
      <c r="AJ183" s="2"/>
      <c r="AK183" s="2"/>
      <c r="AL183" s="2"/>
      <c r="AM183" s="2"/>
      <c r="AN183" s="2"/>
    </row>
    <row r="184" spans="1:40" x14ac:dyDescent="0.25">
      <c r="A184" t="s">
        <v>497</v>
      </c>
      <c r="B184" t="s">
        <v>157</v>
      </c>
      <c r="C184" s="13" t="s">
        <v>788</v>
      </c>
      <c r="D184" s="13" t="s">
        <v>787</v>
      </c>
      <c r="E184" t="s">
        <v>140</v>
      </c>
      <c r="F184" t="s">
        <v>140</v>
      </c>
      <c r="G184" t="s">
        <v>924</v>
      </c>
      <c r="H184" s="2" t="s">
        <v>151</v>
      </c>
      <c r="I184" t="s">
        <v>630</v>
      </c>
      <c r="J184" t="s">
        <v>140</v>
      </c>
      <c r="K184" s="2" t="s">
        <v>901</v>
      </c>
      <c r="L184" s="2" t="s">
        <v>748</v>
      </c>
      <c r="M184" t="s">
        <v>237</v>
      </c>
      <c r="N184" t="s">
        <v>430</v>
      </c>
      <c r="O184" t="s">
        <v>762</v>
      </c>
      <c r="P184" t="s">
        <v>220</v>
      </c>
      <c r="Q184" s="2" t="s">
        <v>979</v>
      </c>
      <c r="R184" s="2" t="s">
        <v>429</v>
      </c>
      <c r="S184" s="27"/>
      <c r="T184" s="2"/>
      <c r="U184" s="40" t="s">
        <v>140</v>
      </c>
      <c r="V184">
        <v>997</v>
      </c>
      <c r="W184" t="s">
        <v>623</v>
      </c>
      <c r="X184" s="2" t="s">
        <v>885</v>
      </c>
      <c r="Y184" t="s">
        <v>540</v>
      </c>
      <c r="Z184">
        <v>4.12</v>
      </c>
      <c r="AA184"/>
      <c r="AB184" s="27" t="s">
        <v>242</v>
      </c>
      <c r="AC184" s="2">
        <v>1</v>
      </c>
      <c r="AD184" s="2" t="s">
        <v>1096</v>
      </c>
      <c r="AE184" s="2">
        <v>1976</v>
      </c>
      <c r="AF184" s="2">
        <v>31</v>
      </c>
      <c r="AG184" s="2" t="s">
        <v>1048</v>
      </c>
      <c r="AH184" s="2">
        <v>1976</v>
      </c>
      <c r="AI184" s="2"/>
      <c r="AJ184" s="2"/>
      <c r="AK184" s="2"/>
      <c r="AL184" s="2"/>
      <c r="AM184" s="2"/>
      <c r="AN184" s="2"/>
    </row>
    <row r="185" spans="1:40" x14ac:dyDescent="0.25">
      <c r="A185" t="s">
        <v>498</v>
      </c>
      <c r="B185" t="s">
        <v>157</v>
      </c>
      <c r="C185" s="13" t="s">
        <v>788</v>
      </c>
      <c r="D185" s="13" t="s">
        <v>787</v>
      </c>
      <c r="E185" t="s">
        <v>140</v>
      </c>
      <c r="F185" t="s">
        <v>140</v>
      </c>
      <c r="G185" t="s">
        <v>924</v>
      </c>
      <c r="H185" s="2" t="s">
        <v>151</v>
      </c>
      <c r="I185" t="s">
        <v>630</v>
      </c>
      <c r="J185" t="s">
        <v>140</v>
      </c>
      <c r="K185" s="2" t="s">
        <v>901</v>
      </c>
      <c r="L185" s="2" t="s">
        <v>748</v>
      </c>
      <c r="M185" t="s">
        <v>237</v>
      </c>
      <c r="N185" t="s">
        <v>430</v>
      </c>
      <c r="O185" t="s">
        <v>762</v>
      </c>
      <c r="P185" t="s">
        <v>220</v>
      </c>
      <c r="Q185" s="2" t="s">
        <v>979</v>
      </c>
      <c r="R185" s="2" t="s">
        <v>429</v>
      </c>
      <c r="S185" s="27"/>
      <c r="T185" s="2"/>
      <c r="U185" s="40" t="s">
        <v>140</v>
      </c>
      <c r="V185">
        <v>1320</v>
      </c>
      <c r="W185" t="s">
        <v>623</v>
      </c>
      <c r="X185" s="2" t="s">
        <v>885</v>
      </c>
      <c r="Y185" t="s">
        <v>540</v>
      </c>
      <c r="Z185">
        <v>0.64</v>
      </c>
      <c r="AA185"/>
      <c r="AB185" s="27" t="s">
        <v>242</v>
      </c>
      <c r="AC185" s="2">
        <v>1</v>
      </c>
      <c r="AD185" s="2" t="s">
        <v>1096</v>
      </c>
      <c r="AE185" s="2">
        <v>1976</v>
      </c>
      <c r="AF185" s="2">
        <v>31</v>
      </c>
      <c r="AG185" s="2" t="s">
        <v>1048</v>
      </c>
      <c r="AH185" s="2">
        <v>1976</v>
      </c>
      <c r="AI185" s="2"/>
      <c r="AJ185" s="2"/>
      <c r="AK185" s="2"/>
      <c r="AL185" s="2"/>
      <c r="AM185" s="2"/>
      <c r="AN185" s="2"/>
    </row>
    <row r="186" spans="1:40" x14ac:dyDescent="0.25">
      <c r="A186" t="s">
        <v>499</v>
      </c>
      <c r="B186" t="s">
        <v>157</v>
      </c>
      <c r="C186" s="13" t="s">
        <v>788</v>
      </c>
      <c r="D186" s="13" t="s">
        <v>787</v>
      </c>
      <c r="E186" t="s">
        <v>140</v>
      </c>
      <c r="F186" t="s">
        <v>140</v>
      </c>
      <c r="G186" t="s">
        <v>924</v>
      </c>
      <c r="H186" s="2" t="s">
        <v>151</v>
      </c>
      <c r="I186" t="s">
        <v>630</v>
      </c>
      <c r="J186" t="s">
        <v>140</v>
      </c>
      <c r="K186" s="2" t="s">
        <v>901</v>
      </c>
      <c r="L186" s="2" t="s">
        <v>748</v>
      </c>
      <c r="M186" t="s">
        <v>237</v>
      </c>
      <c r="N186" t="s">
        <v>430</v>
      </c>
      <c r="O186" t="s">
        <v>762</v>
      </c>
      <c r="P186" t="s">
        <v>220</v>
      </c>
      <c r="Q186" s="2" t="s">
        <v>979</v>
      </c>
      <c r="R186" s="2" t="s">
        <v>429</v>
      </c>
      <c r="S186" s="27"/>
      <c r="T186" s="2"/>
      <c r="U186" s="40" t="s">
        <v>140</v>
      </c>
      <c r="V186">
        <v>1158</v>
      </c>
      <c r="W186" t="s">
        <v>623</v>
      </c>
      <c r="X186" s="2" t="s">
        <v>885</v>
      </c>
      <c r="Y186" t="s">
        <v>540</v>
      </c>
      <c r="Z186">
        <v>-0.37</v>
      </c>
      <c r="AA186"/>
      <c r="AB186" s="27" t="s">
        <v>242</v>
      </c>
      <c r="AC186" s="2">
        <v>1</v>
      </c>
      <c r="AD186" s="2" t="s">
        <v>1096</v>
      </c>
      <c r="AE186" s="2">
        <v>1976</v>
      </c>
      <c r="AF186" s="2">
        <v>31</v>
      </c>
      <c r="AG186" s="2" t="s">
        <v>1048</v>
      </c>
      <c r="AH186" s="2">
        <v>1976</v>
      </c>
      <c r="AI186" s="2"/>
      <c r="AJ186" s="2"/>
      <c r="AK186" s="2"/>
      <c r="AL186" s="2"/>
      <c r="AM186" s="2"/>
      <c r="AN186" s="2"/>
    </row>
    <row r="187" spans="1:40" x14ac:dyDescent="0.25">
      <c r="A187" t="s">
        <v>500</v>
      </c>
      <c r="B187" t="s">
        <v>157</v>
      </c>
      <c r="C187" s="13" t="s">
        <v>788</v>
      </c>
      <c r="D187" s="13" t="s">
        <v>787</v>
      </c>
      <c r="E187" t="s">
        <v>140</v>
      </c>
      <c r="F187" t="s">
        <v>140</v>
      </c>
      <c r="G187" t="s">
        <v>924</v>
      </c>
      <c r="H187" s="2" t="s">
        <v>151</v>
      </c>
      <c r="I187" t="s">
        <v>630</v>
      </c>
      <c r="J187" t="s">
        <v>140</v>
      </c>
      <c r="K187" s="2" t="s">
        <v>901</v>
      </c>
      <c r="L187" s="2" t="s">
        <v>748</v>
      </c>
      <c r="M187" t="s">
        <v>237</v>
      </c>
      <c r="N187" t="s">
        <v>430</v>
      </c>
      <c r="O187" t="s">
        <v>762</v>
      </c>
      <c r="P187" t="s">
        <v>220</v>
      </c>
      <c r="Q187" s="2" t="s">
        <v>979</v>
      </c>
      <c r="R187" s="2" t="s">
        <v>429</v>
      </c>
      <c r="S187" s="27"/>
      <c r="T187" s="2"/>
      <c r="U187" s="40" t="s">
        <v>140</v>
      </c>
      <c r="V187">
        <v>1020</v>
      </c>
      <c r="W187" t="s">
        <v>623</v>
      </c>
      <c r="X187" s="2" t="s">
        <v>885</v>
      </c>
      <c r="Y187" t="s">
        <v>540</v>
      </c>
      <c r="Z187">
        <v>-0.39</v>
      </c>
      <c r="AA187"/>
      <c r="AB187" s="27" t="s">
        <v>242</v>
      </c>
      <c r="AC187" s="2">
        <v>1</v>
      </c>
      <c r="AD187" s="2" t="s">
        <v>1096</v>
      </c>
      <c r="AE187" s="2">
        <v>1976</v>
      </c>
      <c r="AF187" s="2">
        <v>31</v>
      </c>
      <c r="AG187" s="2" t="s">
        <v>1048</v>
      </c>
      <c r="AH187" s="2">
        <v>1976</v>
      </c>
      <c r="AI187" s="2"/>
      <c r="AJ187" s="2"/>
      <c r="AK187" s="2"/>
      <c r="AL187" s="2"/>
      <c r="AM187" s="2"/>
      <c r="AN187" s="2"/>
    </row>
    <row r="188" spans="1:40" x14ac:dyDescent="0.25">
      <c r="A188" t="s">
        <v>501</v>
      </c>
      <c r="B188" t="s">
        <v>157</v>
      </c>
      <c r="C188" s="13" t="s">
        <v>788</v>
      </c>
      <c r="D188" s="13" t="s">
        <v>787</v>
      </c>
      <c r="E188" t="s">
        <v>140</v>
      </c>
      <c r="F188" t="s">
        <v>140</v>
      </c>
      <c r="G188" t="s">
        <v>924</v>
      </c>
      <c r="H188" s="2" t="s">
        <v>151</v>
      </c>
      <c r="I188" t="s">
        <v>630</v>
      </c>
      <c r="J188" t="s">
        <v>140</v>
      </c>
      <c r="K188" s="2" t="s">
        <v>901</v>
      </c>
      <c r="L188" s="2" t="s">
        <v>748</v>
      </c>
      <c r="M188" t="s">
        <v>237</v>
      </c>
      <c r="N188" t="s">
        <v>430</v>
      </c>
      <c r="O188" t="s">
        <v>762</v>
      </c>
      <c r="P188" t="s">
        <v>220</v>
      </c>
      <c r="Q188" s="2" t="s">
        <v>979</v>
      </c>
      <c r="R188" s="2" t="s">
        <v>429</v>
      </c>
      <c r="S188" s="27"/>
      <c r="T188" s="2"/>
      <c r="U188" s="40" t="s">
        <v>140</v>
      </c>
      <c r="V188">
        <v>1527</v>
      </c>
      <c r="W188" t="s">
        <v>623</v>
      </c>
      <c r="X188" s="2" t="s">
        <v>885</v>
      </c>
      <c r="Y188" t="s">
        <v>540</v>
      </c>
      <c r="Z188">
        <v>0.01</v>
      </c>
      <c r="AA188"/>
      <c r="AB188" s="27" t="s">
        <v>242</v>
      </c>
      <c r="AC188" s="2">
        <v>1</v>
      </c>
      <c r="AD188" s="2" t="s">
        <v>1096</v>
      </c>
      <c r="AE188" s="2">
        <v>1976</v>
      </c>
      <c r="AF188" s="2">
        <v>31</v>
      </c>
      <c r="AG188" s="2" t="s">
        <v>1048</v>
      </c>
      <c r="AH188" s="2">
        <v>1976</v>
      </c>
      <c r="AI188" s="2"/>
      <c r="AJ188" s="2"/>
      <c r="AK188" s="2"/>
      <c r="AL188" s="2"/>
      <c r="AM188" s="2"/>
      <c r="AN188" s="2"/>
    </row>
    <row r="189" spans="1:40" x14ac:dyDescent="0.25">
      <c r="A189" t="s">
        <v>502</v>
      </c>
      <c r="B189" t="s">
        <v>157</v>
      </c>
      <c r="C189" s="13" t="s">
        <v>788</v>
      </c>
      <c r="D189" s="13" t="s">
        <v>787</v>
      </c>
      <c r="E189" t="s">
        <v>140</v>
      </c>
      <c r="F189" t="s">
        <v>140</v>
      </c>
      <c r="G189" t="s">
        <v>924</v>
      </c>
      <c r="H189" s="2" t="s">
        <v>151</v>
      </c>
      <c r="I189" t="s">
        <v>630</v>
      </c>
      <c r="J189" t="s">
        <v>140</v>
      </c>
      <c r="K189" s="2" t="s">
        <v>901</v>
      </c>
      <c r="L189" s="2" t="s">
        <v>748</v>
      </c>
      <c r="M189" t="s">
        <v>237</v>
      </c>
      <c r="N189" t="s">
        <v>430</v>
      </c>
      <c r="O189" t="s">
        <v>762</v>
      </c>
      <c r="P189" t="s">
        <v>220</v>
      </c>
      <c r="Q189" s="2" t="s">
        <v>979</v>
      </c>
      <c r="R189" s="2" t="s">
        <v>429</v>
      </c>
      <c r="S189" s="27"/>
      <c r="T189" s="2"/>
      <c r="U189" s="40" t="s">
        <v>140</v>
      </c>
      <c r="V189">
        <v>1413</v>
      </c>
      <c r="W189" t="s">
        <v>623</v>
      </c>
      <c r="X189" s="2" t="s">
        <v>885</v>
      </c>
      <c r="Y189" t="s">
        <v>540</v>
      </c>
      <c r="Z189">
        <v>-0.81</v>
      </c>
      <c r="AA189"/>
      <c r="AB189" s="27" t="s">
        <v>242</v>
      </c>
      <c r="AC189" s="2">
        <v>1</v>
      </c>
      <c r="AD189" s="2" t="s">
        <v>1096</v>
      </c>
      <c r="AE189" s="2">
        <v>1976</v>
      </c>
      <c r="AF189" s="2">
        <v>31</v>
      </c>
      <c r="AG189" s="2" t="s">
        <v>1048</v>
      </c>
      <c r="AH189" s="2">
        <v>1976</v>
      </c>
      <c r="AI189" s="2"/>
      <c r="AJ189" s="2"/>
      <c r="AK189" s="2"/>
      <c r="AL189" s="2"/>
      <c r="AM189" s="2"/>
      <c r="AN189" s="2"/>
    </row>
    <row r="190" spans="1:40" x14ac:dyDescent="0.25">
      <c r="A190" t="s">
        <v>503</v>
      </c>
      <c r="B190" t="s">
        <v>157</v>
      </c>
      <c r="C190" s="13" t="s">
        <v>788</v>
      </c>
      <c r="D190" s="13" t="s">
        <v>787</v>
      </c>
      <c r="E190" t="s">
        <v>140</v>
      </c>
      <c r="F190" t="s">
        <v>140</v>
      </c>
      <c r="G190" t="s">
        <v>924</v>
      </c>
      <c r="H190" s="2" t="s">
        <v>151</v>
      </c>
      <c r="I190" t="s">
        <v>630</v>
      </c>
      <c r="J190" t="s">
        <v>140</v>
      </c>
      <c r="K190" s="2" t="s">
        <v>901</v>
      </c>
      <c r="L190" s="2" t="s">
        <v>748</v>
      </c>
      <c r="M190" t="s">
        <v>237</v>
      </c>
      <c r="N190" t="s">
        <v>430</v>
      </c>
      <c r="O190" t="s">
        <v>762</v>
      </c>
      <c r="P190" t="s">
        <v>220</v>
      </c>
      <c r="Q190" s="2" t="s">
        <v>979</v>
      </c>
      <c r="R190" s="2" t="s">
        <v>429</v>
      </c>
      <c r="S190" s="27"/>
      <c r="T190" s="2"/>
      <c r="U190" s="40" t="s">
        <v>140</v>
      </c>
      <c r="V190">
        <v>1403</v>
      </c>
      <c r="W190" t="s">
        <v>623</v>
      </c>
      <c r="X190" s="2" t="s">
        <v>885</v>
      </c>
      <c r="Y190" t="s">
        <v>540</v>
      </c>
      <c r="Z190">
        <v>0.45</v>
      </c>
      <c r="AA190"/>
      <c r="AB190" s="27" t="s">
        <v>242</v>
      </c>
      <c r="AC190" s="2">
        <v>1</v>
      </c>
      <c r="AD190" s="2" t="s">
        <v>1096</v>
      </c>
      <c r="AE190" s="2">
        <v>1976</v>
      </c>
      <c r="AF190" s="2">
        <v>31</v>
      </c>
      <c r="AG190" s="2" t="s">
        <v>1048</v>
      </c>
      <c r="AH190" s="2">
        <v>1976</v>
      </c>
      <c r="AI190" s="2"/>
      <c r="AJ190" s="2"/>
      <c r="AK190" s="2"/>
      <c r="AL190" s="2"/>
      <c r="AM190" s="2"/>
      <c r="AN190" s="2"/>
    </row>
    <row r="191" spans="1:40" x14ac:dyDescent="0.25">
      <c r="A191" t="s">
        <v>504</v>
      </c>
      <c r="B191" t="s">
        <v>157</v>
      </c>
      <c r="C191" s="13" t="s">
        <v>788</v>
      </c>
      <c r="D191" s="13" t="s">
        <v>787</v>
      </c>
      <c r="E191" t="s">
        <v>140</v>
      </c>
      <c r="F191" t="s">
        <v>140</v>
      </c>
      <c r="G191" t="s">
        <v>924</v>
      </c>
      <c r="H191" s="2" t="s">
        <v>151</v>
      </c>
      <c r="I191" t="s">
        <v>630</v>
      </c>
      <c r="J191" t="s">
        <v>140</v>
      </c>
      <c r="K191" s="2" t="s">
        <v>901</v>
      </c>
      <c r="L191" s="2" t="s">
        <v>748</v>
      </c>
      <c r="M191" t="s">
        <v>237</v>
      </c>
      <c r="N191" t="s">
        <v>430</v>
      </c>
      <c r="O191" t="s">
        <v>762</v>
      </c>
      <c r="P191" t="s">
        <v>220</v>
      </c>
      <c r="Q191" s="2" t="s">
        <v>979</v>
      </c>
      <c r="R191" s="2" t="s">
        <v>429</v>
      </c>
      <c r="S191" s="27"/>
      <c r="T191" s="2"/>
      <c r="U191" s="40" t="s">
        <v>140</v>
      </c>
      <c r="V191">
        <v>1126</v>
      </c>
      <c r="W191" t="s">
        <v>623</v>
      </c>
      <c r="X191" s="2" t="s">
        <v>885</v>
      </c>
      <c r="Y191" t="s">
        <v>540</v>
      </c>
      <c r="Z191">
        <v>2.06</v>
      </c>
      <c r="AA191"/>
      <c r="AB191" s="27" t="s">
        <v>242</v>
      </c>
      <c r="AC191" s="2">
        <v>1</v>
      </c>
      <c r="AD191" s="2" t="s">
        <v>1096</v>
      </c>
      <c r="AE191" s="2">
        <v>1976</v>
      </c>
      <c r="AF191" s="2">
        <v>31</v>
      </c>
      <c r="AG191" s="2" t="s">
        <v>1048</v>
      </c>
      <c r="AH191" s="2">
        <v>1976</v>
      </c>
      <c r="AI191" s="2"/>
      <c r="AJ191" s="2"/>
      <c r="AK191" s="2"/>
      <c r="AL191" s="2"/>
      <c r="AM191" s="2"/>
      <c r="AN191" s="2"/>
    </row>
    <row r="192" spans="1:40" x14ac:dyDescent="0.25">
      <c r="A192" t="s">
        <v>505</v>
      </c>
      <c r="B192" t="s">
        <v>157</v>
      </c>
      <c r="C192" s="13" t="s">
        <v>788</v>
      </c>
      <c r="D192" s="13" t="s">
        <v>787</v>
      </c>
      <c r="E192" t="s">
        <v>140</v>
      </c>
      <c r="F192" t="s">
        <v>140</v>
      </c>
      <c r="G192" t="s">
        <v>924</v>
      </c>
      <c r="H192" s="2" t="s">
        <v>151</v>
      </c>
      <c r="I192" t="s">
        <v>630</v>
      </c>
      <c r="J192" t="s">
        <v>140</v>
      </c>
      <c r="K192" t="s">
        <v>901</v>
      </c>
      <c r="L192" s="2" t="s">
        <v>748</v>
      </c>
      <c r="M192" t="s">
        <v>237</v>
      </c>
      <c r="N192" t="s">
        <v>430</v>
      </c>
      <c r="O192" t="s">
        <v>762</v>
      </c>
      <c r="P192" t="s">
        <v>220</v>
      </c>
      <c r="Q192" s="2" t="s">
        <v>979</v>
      </c>
      <c r="R192" s="2" t="s">
        <v>429</v>
      </c>
      <c r="S192" s="27"/>
      <c r="T192" s="2"/>
      <c r="U192" s="40" t="s">
        <v>140</v>
      </c>
      <c r="V192">
        <v>1449</v>
      </c>
      <c r="W192" t="s">
        <v>623</v>
      </c>
      <c r="X192" s="2" t="s">
        <v>885</v>
      </c>
      <c r="Y192" t="s">
        <v>540</v>
      </c>
      <c r="Z192">
        <v>-0.12</v>
      </c>
      <c r="AA192"/>
      <c r="AB192" s="27" t="s">
        <v>242</v>
      </c>
      <c r="AC192" s="2">
        <v>1</v>
      </c>
      <c r="AD192" s="2" t="s">
        <v>1096</v>
      </c>
      <c r="AE192" s="2">
        <v>1976</v>
      </c>
      <c r="AF192" s="2">
        <v>31</v>
      </c>
      <c r="AG192" s="2" t="s">
        <v>1048</v>
      </c>
      <c r="AH192" s="2">
        <v>1976</v>
      </c>
      <c r="AI192" s="2"/>
      <c r="AJ192" s="2"/>
      <c r="AK192" s="2"/>
      <c r="AL192" s="2"/>
      <c r="AM192" s="2"/>
      <c r="AN192" s="2"/>
    </row>
    <row r="193" spans="1:40" x14ac:dyDescent="0.25">
      <c r="A193" t="s">
        <v>554</v>
      </c>
      <c r="B193" t="s">
        <v>157</v>
      </c>
      <c r="D193" t="s">
        <v>669</v>
      </c>
      <c r="E193" t="s">
        <v>140</v>
      </c>
      <c r="F193" t="s">
        <v>140</v>
      </c>
      <c r="G193" t="s">
        <v>243</v>
      </c>
      <c r="H193" s="2" t="s">
        <v>151</v>
      </c>
      <c r="I193" s="2" t="s">
        <v>630</v>
      </c>
      <c r="J193" t="s">
        <v>642</v>
      </c>
      <c r="K193" t="s">
        <v>901</v>
      </c>
      <c r="L193" s="2" t="s">
        <v>875</v>
      </c>
      <c r="M193" t="s">
        <v>511</v>
      </c>
      <c r="N193" t="s">
        <v>912</v>
      </c>
      <c r="P193" t="s">
        <v>220</v>
      </c>
      <c r="R193" t="s">
        <v>1160</v>
      </c>
      <c r="S193" s="27"/>
      <c r="T193" s="2"/>
      <c r="U193" s="40" t="s">
        <v>140</v>
      </c>
      <c r="V193">
        <v>266</v>
      </c>
      <c r="W193" t="s">
        <v>623</v>
      </c>
      <c r="X193" s="2" t="s">
        <v>889</v>
      </c>
      <c r="Y193" t="s">
        <v>187</v>
      </c>
      <c r="Z193" s="9">
        <v>-9.5240000000000005E-2</v>
      </c>
      <c r="AB193" s="27" t="s">
        <v>242</v>
      </c>
      <c r="AC193" s="2">
        <v>1</v>
      </c>
      <c r="AD193" s="2" t="s">
        <v>1088</v>
      </c>
      <c r="AE193" s="2">
        <v>1975</v>
      </c>
      <c r="AF193" s="2">
        <v>31</v>
      </c>
      <c r="AG193" s="2" t="s">
        <v>1057</v>
      </c>
      <c r="AH193" s="2">
        <v>1976</v>
      </c>
      <c r="AI193" s="2"/>
      <c r="AJ193" s="2"/>
      <c r="AK193" s="2"/>
      <c r="AL193" s="2"/>
      <c r="AM193" s="2"/>
      <c r="AN193" s="2"/>
    </row>
    <row r="194" spans="1:40" x14ac:dyDescent="0.25">
      <c r="A194" t="s">
        <v>545</v>
      </c>
      <c r="B194" t="s">
        <v>157</v>
      </c>
      <c r="D194" t="s">
        <v>669</v>
      </c>
      <c r="E194" t="s">
        <v>140</v>
      </c>
      <c r="F194" t="s">
        <v>140</v>
      </c>
      <c r="G194" t="s">
        <v>243</v>
      </c>
      <c r="H194" s="2" t="s">
        <v>151</v>
      </c>
      <c r="I194" s="2" t="s">
        <v>630</v>
      </c>
      <c r="J194" t="s">
        <v>642</v>
      </c>
      <c r="K194" t="s">
        <v>901</v>
      </c>
      <c r="L194" s="2" t="s">
        <v>875</v>
      </c>
      <c r="M194" t="s">
        <v>511</v>
      </c>
      <c r="N194" t="s">
        <v>912</v>
      </c>
      <c r="P194" t="s">
        <v>220</v>
      </c>
      <c r="R194" t="s">
        <v>1160</v>
      </c>
      <c r="S194" s="27"/>
      <c r="T194" s="2"/>
      <c r="U194" s="40" t="s">
        <v>140</v>
      </c>
      <c r="V194">
        <v>266</v>
      </c>
      <c r="W194" t="s">
        <v>623</v>
      </c>
      <c r="X194" s="2" t="s">
        <v>889</v>
      </c>
      <c r="Y194" t="s">
        <v>187</v>
      </c>
      <c r="Z194" s="9">
        <v>-6.3600000000000004E-2</v>
      </c>
      <c r="AB194" s="27" t="s">
        <v>242</v>
      </c>
      <c r="AC194" s="2">
        <v>1</v>
      </c>
      <c r="AD194" s="2" t="s">
        <v>1088</v>
      </c>
      <c r="AE194" s="2">
        <v>1975</v>
      </c>
      <c r="AF194" s="2">
        <v>31</v>
      </c>
      <c r="AG194" s="2" t="s">
        <v>1057</v>
      </c>
      <c r="AH194" s="2">
        <v>1976</v>
      </c>
      <c r="AI194" s="2"/>
      <c r="AJ194" s="2"/>
      <c r="AK194" s="2"/>
      <c r="AL194" s="2"/>
      <c r="AM194" s="2"/>
      <c r="AN194" s="2"/>
    </row>
    <row r="195" spans="1:40" x14ac:dyDescent="0.25">
      <c r="A195" t="s">
        <v>512</v>
      </c>
      <c r="B195" t="s">
        <v>157</v>
      </c>
      <c r="D195" t="s">
        <v>669</v>
      </c>
      <c r="E195" t="s">
        <v>140</v>
      </c>
      <c r="F195" t="s">
        <v>140</v>
      </c>
      <c r="G195" t="s">
        <v>243</v>
      </c>
      <c r="H195" s="2" t="s">
        <v>151</v>
      </c>
      <c r="I195" s="2" t="s">
        <v>630</v>
      </c>
      <c r="J195" t="s">
        <v>642</v>
      </c>
      <c r="K195" t="s">
        <v>901</v>
      </c>
      <c r="L195" s="2" t="s">
        <v>875</v>
      </c>
      <c r="M195" t="s">
        <v>511</v>
      </c>
      <c r="N195" t="s">
        <v>912</v>
      </c>
      <c r="P195" t="s">
        <v>220</v>
      </c>
      <c r="R195" t="s">
        <v>1160</v>
      </c>
      <c r="S195" s="27"/>
      <c r="T195" s="2"/>
      <c r="U195" s="40" t="s">
        <v>140</v>
      </c>
      <c r="V195">
        <v>266</v>
      </c>
      <c r="W195" t="s">
        <v>623</v>
      </c>
      <c r="X195" s="2" t="s">
        <v>889</v>
      </c>
      <c r="Y195" t="s">
        <v>187</v>
      </c>
      <c r="Z195" s="9">
        <v>9.5899999999999996E-3</v>
      </c>
      <c r="AB195" s="27" t="s">
        <v>242</v>
      </c>
      <c r="AC195" s="2">
        <v>1</v>
      </c>
      <c r="AD195" s="2" t="s">
        <v>1088</v>
      </c>
      <c r="AE195" s="2">
        <v>1975</v>
      </c>
      <c r="AF195" s="2">
        <v>31</v>
      </c>
      <c r="AG195" s="2" t="s">
        <v>1057</v>
      </c>
      <c r="AH195" s="2">
        <v>1976</v>
      </c>
      <c r="AI195" s="2"/>
      <c r="AJ195" s="2"/>
      <c r="AK195" s="2"/>
      <c r="AL195" s="2"/>
      <c r="AM195" s="2"/>
      <c r="AN195" s="2"/>
    </row>
    <row r="196" spans="1:40" x14ac:dyDescent="0.25">
      <c r="A196" t="s">
        <v>516</v>
      </c>
      <c r="B196" t="s">
        <v>157</v>
      </c>
      <c r="D196" t="s">
        <v>669</v>
      </c>
      <c r="E196" t="s">
        <v>140</v>
      </c>
      <c r="F196" t="s">
        <v>140</v>
      </c>
      <c r="G196" t="s">
        <v>243</v>
      </c>
      <c r="H196" s="2" t="s">
        <v>151</v>
      </c>
      <c r="I196" s="2" t="s">
        <v>630</v>
      </c>
      <c r="J196" t="s">
        <v>642</v>
      </c>
      <c r="K196" t="s">
        <v>901</v>
      </c>
      <c r="L196" s="2" t="s">
        <v>875</v>
      </c>
      <c r="M196" t="s">
        <v>511</v>
      </c>
      <c r="N196" t="s">
        <v>912</v>
      </c>
      <c r="P196" t="s">
        <v>220</v>
      </c>
      <c r="R196" t="s">
        <v>1160</v>
      </c>
      <c r="S196" s="27"/>
      <c r="T196" s="2"/>
      <c r="U196" s="40" t="s">
        <v>140</v>
      </c>
      <c r="V196">
        <v>266</v>
      </c>
      <c r="W196" t="s">
        <v>623</v>
      </c>
      <c r="X196" s="2" t="s">
        <v>889</v>
      </c>
      <c r="Y196" t="s">
        <v>187</v>
      </c>
      <c r="Z196" s="9">
        <v>-7.1239999999999998E-2</v>
      </c>
      <c r="AB196" s="27" t="s">
        <v>242</v>
      </c>
      <c r="AC196" s="2">
        <v>1</v>
      </c>
      <c r="AD196" s="2" t="s">
        <v>1088</v>
      </c>
      <c r="AE196" s="2">
        <v>1975</v>
      </c>
      <c r="AF196" s="2">
        <v>31</v>
      </c>
      <c r="AG196" s="2" t="s">
        <v>1057</v>
      </c>
      <c r="AH196" s="2">
        <v>1976</v>
      </c>
      <c r="AI196" s="2"/>
      <c r="AJ196" s="2"/>
      <c r="AK196" s="2"/>
      <c r="AL196" s="2"/>
      <c r="AM196" s="2"/>
      <c r="AN196" s="2"/>
    </row>
    <row r="197" spans="1:40" x14ac:dyDescent="0.25">
      <c r="A197" t="s">
        <v>525</v>
      </c>
      <c r="B197" t="s">
        <v>157</v>
      </c>
      <c r="D197" t="s">
        <v>669</v>
      </c>
      <c r="E197" t="s">
        <v>140</v>
      </c>
      <c r="F197" t="s">
        <v>140</v>
      </c>
      <c r="G197" t="s">
        <v>243</v>
      </c>
      <c r="H197" s="2" t="s">
        <v>151</v>
      </c>
      <c r="I197" s="2" t="s">
        <v>630</v>
      </c>
      <c r="J197" t="s">
        <v>642</v>
      </c>
      <c r="K197" t="s">
        <v>901</v>
      </c>
      <c r="L197" s="2" t="s">
        <v>875</v>
      </c>
      <c r="M197" t="s">
        <v>511</v>
      </c>
      <c r="N197" t="s">
        <v>912</v>
      </c>
      <c r="P197" t="s">
        <v>220</v>
      </c>
      <c r="R197" t="s">
        <v>1160</v>
      </c>
      <c r="S197" s="27"/>
      <c r="T197" s="2"/>
      <c r="U197" s="40" t="s">
        <v>140</v>
      </c>
      <c r="V197">
        <v>266</v>
      </c>
      <c r="W197" t="s">
        <v>623</v>
      </c>
      <c r="X197" s="2" t="s">
        <v>889</v>
      </c>
      <c r="Y197" t="s">
        <v>187</v>
      </c>
      <c r="Z197" s="9">
        <v>-5.5219999999999998E-2</v>
      </c>
      <c r="AB197" s="27" t="s">
        <v>242</v>
      </c>
      <c r="AC197" s="2">
        <v>1</v>
      </c>
      <c r="AD197" s="2" t="s">
        <v>1088</v>
      </c>
      <c r="AE197" s="2">
        <v>1975</v>
      </c>
      <c r="AF197" s="2">
        <v>31</v>
      </c>
      <c r="AG197" s="2" t="s">
        <v>1057</v>
      </c>
      <c r="AH197" s="2">
        <v>1976</v>
      </c>
      <c r="AI197" s="2"/>
      <c r="AJ197" s="2"/>
      <c r="AK197" s="2"/>
      <c r="AL197" s="2"/>
      <c r="AM197" s="2"/>
      <c r="AN197" s="2"/>
    </row>
    <row r="198" spans="1:40" x14ac:dyDescent="0.25">
      <c r="A198" t="s">
        <v>514</v>
      </c>
      <c r="B198" t="s">
        <v>157</v>
      </c>
      <c r="D198" t="s">
        <v>669</v>
      </c>
      <c r="E198" t="s">
        <v>140</v>
      </c>
      <c r="F198" t="s">
        <v>140</v>
      </c>
      <c r="G198" t="s">
        <v>243</v>
      </c>
      <c r="H198" s="2" t="s">
        <v>151</v>
      </c>
      <c r="I198" s="2" t="s">
        <v>630</v>
      </c>
      <c r="J198" t="s">
        <v>642</v>
      </c>
      <c r="K198" t="s">
        <v>901</v>
      </c>
      <c r="L198" s="2" t="s">
        <v>875</v>
      </c>
      <c r="M198" t="s">
        <v>511</v>
      </c>
      <c r="N198" t="s">
        <v>912</v>
      </c>
      <c r="P198" t="s">
        <v>220</v>
      </c>
      <c r="R198" t="s">
        <v>1160</v>
      </c>
      <c r="S198" s="27"/>
      <c r="T198" s="2"/>
      <c r="U198" s="40" t="s">
        <v>140</v>
      </c>
      <c r="V198">
        <v>266</v>
      </c>
      <c r="W198" t="s">
        <v>623</v>
      </c>
      <c r="X198" s="2" t="s">
        <v>889</v>
      </c>
      <c r="Y198" t="s">
        <v>187</v>
      </c>
      <c r="Z198" s="9">
        <v>-7.2000000000000005E-4</v>
      </c>
      <c r="AB198" s="27" t="s">
        <v>242</v>
      </c>
      <c r="AC198" s="2">
        <v>1</v>
      </c>
      <c r="AD198" s="2" t="s">
        <v>1088</v>
      </c>
      <c r="AE198" s="2">
        <v>1975</v>
      </c>
      <c r="AF198" s="2">
        <v>31</v>
      </c>
      <c r="AG198" s="2" t="s">
        <v>1057</v>
      </c>
      <c r="AH198" s="2">
        <v>1976</v>
      </c>
      <c r="AI198" s="2"/>
      <c r="AJ198" s="2"/>
      <c r="AK198" s="2"/>
      <c r="AL198" s="2"/>
      <c r="AM198" s="2"/>
      <c r="AN198" s="2"/>
    </row>
    <row r="199" spans="1:40" x14ac:dyDescent="0.25">
      <c r="A199" t="s">
        <v>515</v>
      </c>
      <c r="B199" t="s">
        <v>157</v>
      </c>
      <c r="D199" t="s">
        <v>669</v>
      </c>
      <c r="E199" t="s">
        <v>140</v>
      </c>
      <c r="F199" t="s">
        <v>140</v>
      </c>
      <c r="G199" t="s">
        <v>243</v>
      </c>
      <c r="H199" s="2" t="s">
        <v>151</v>
      </c>
      <c r="I199" s="2" t="s">
        <v>630</v>
      </c>
      <c r="J199" t="s">
        <v>642</v>
      </c>
      <c r="K199" t="s">
        <v>901</v>
      </c>
      <c r="L199" s="2" t="s">
        <v>875</v>
      </c>
      <c r="M199" t="s">
        <v>511</v>
      </c>
      <c r="N199" t="s">
        <v>912</v>
      </c>
      <c r="P199" t="s">
        <v>220</v>
      </c>
      <c r="R199" t="s">
        <v>1160</v>
      </c>
      <c r="S199" s="27"/>
      <c r="T199" s="2"/>
      <c r="U199" s="40" t="s">
        <v>140</v>
      </c>
      <c r="V199">
        <v>266</v>
      </c>
      <c r="W199" t="s">
        <v>623</v>
      </c>
      <c r="X199" s="2" t="s">
        <v>889</v>
      </c>
      <c r="Y199" t="s">
        <v>187</v>
      </c>
      <c r="Z199" s="9">
        <v>0.15367</v>
      </c>
      <c r="AB199" s="27" t="s">
        <v>242</v>
      </c>
      <c r="AC199" s="2">
        <v>1</v>
      </c>
      <c r="AD199" s="2" t="s">
        <v>1088</v>
      </c>
      <c r="AE199" s="2">
        <v>1975</v>
      </c>
      <c r="AF199" s="2">
        <v>31</v>
      </c>
      <c r="AG199" s="2" t="s">
        <v>1057</v>
      </c>
      <c r="AH199" s="2">
        <v>1976</v>
      </c>
      <c r="AI199" s="2"/>
      <c r="AJ199" s="2"/>
      <c r="AK199" s="2"/>
      <c r="AL199" s="2"/>
      <c r="AM199" s="2"/>
      <c r="AN199" s="2"/>
    </row>
    <row r="200" spans="1:40" x14ac:dyDescent="0.25">
      <c r="A200" t="s">
        <v>546</v>
      </c>
      <c r="B200" t="s">
        <v>157</v>
      </c>
      <c r="D200" t="s">
        <v>669</v>
      </c>
      <c r="E200" t="s">
        <v>140</v>
      </c>
      <c r="F200" t="s">
        <v>140</v>
      </c>
      <c r="G200" t="s">
        <v>243</v>
      </c>
      <c r="H200" s="2" t="s">
        <v>151</v>
      </c>
      <c r="I200" s="2" t="s">
        <v>630</v>
      </c>
      <c r="J200" t="s">
        <v>642</v>
      </c>
      <c r="K200" t="s">
        <v>901</v>
      </c>
      <c r="L200" s="2" t="s">
        <v>875</v>
      </c>
      <c r="M200" t="s">
        <v>511</v>
      </c>
      <c r="N200" t="s">
        <v>912</v>
      </c>
      <c r="P200" t="s">
        <v>220</v>
      </c>
      <c r="R200" t="s">
        <v>1160</v>
      </c>
      <c r="S200" s="27"/>
      <c r="T200" s="2"/>
      <c r="U200" s="40" t="s">
        <v>140</v>
      </c>
      <c r="V200">
        <v>266</v>
      </c>
      <c r="W200" t="s">
        <v>623</v>
      </c>
      <c r="X200" s="2" t="s">
        <v>889</v>
      </c>
      <c r="Y200" t="s">
        <v>187</v>
      </c>
      <c r="Z200" s="9">
        <v>0.48864999999999997</v>
      </c>
      <c r="AB200" s="27" t="s">
        <v>242</v>
      </c>
      <c r="AC200" s="2">
        <v>1</v>
      </c>
      <c r="AD200" s="2" t="s">
        <v>1088</v>
      </c>
      <c r="AE200" s="2">
        <v>1975</v>
      </c>
      <c r="AF200" s="2">
        <v>31</v>
      </c>
      <c r="AG200" s="2" t="s">
        <v>1057</v>
      </c>
      <c r="AH200" s="2">
        <v>1976</v>
      </c>
      <c r="AI200" s="2"/>
      <c r="AJ200" s="2"/>
      <c r="AK200" s="2"/>
      <c r="AL200" s="2"/>
      <c r="AM200" s="2"/>
      <c r="AN200" s="2"/>
    </row>
    <row r="201" spans="1:40" x14ac:dyDescent="0.25">
      <c r="A201" t="s">
        <v>554</v>
      </c>
      <c r="B201" t="s">
        <v>157</v>
      </c>
      <c r="D201" t="s">
        <v>669</v>
      </c>
      <c r="E201" t="s">
        <v>140</v>
      </c>
      <c r="F201" t="s">
        <v>140</v>
      </c>
      <c r="G201" t="s">
        <v>597</v>
      </c>
      <c r="H201" s="2" t="s">
        <v>151</v>
      </c>
      <c r="I201" s="2" t="s">
        <v>630</v>
      </c>
      <c r="J201" t="s">
        <v>642</v>
      </c>
      <c r="K201" t="s">
        <v>901</v>
      </c>
      <c r="L201" s="2" t="s">
        <v>875</v>
      </c>
      <c r="M201" t="s">
        <v>517</v>
      </c>
      <c r="N201" t="s">
        <v>912</v>
      </c>
      <c r="P201" t="s">
        <v>220</v>
      </c>
      <c r="R201" t="s">
        <v>1160</v>
      </c>
      <c r="S201" s="27"/>
      <c r="T201" s="2"/>
      <c r="U201" s="40" t="s">
        <v>140</v>
      </c>
      <c r="V201">
        <v>324</v>
      </c>
      <c r="W201" t="s">
        <v>623</v>
      </c>
      <c r="X201" s="2" t="s">
        <v>889</v>
      </c>
      <c r="Y201" t="s">
        <v>187</v>
      </c>
      <c r="Z201" s="9">
        <v>9.5100000000000004E-2</v>
      </c>
      <c r="AB201" s="27" t="s">
        <v>242</v>
      </c>
      <c r="AC201" s="2">
        <v>1</v>
      </c>
      <c r="AD201" s="2" t="s">
        <v>1088</v>
      </c>
      <c r="AE201" s="2">
        <v>1975</v>
      </c>
      <c r="AF201" s="2">
        <v>31</v>
      </c>
      <c r="AG201" s="2" t="s">
        <v>1057</v>
      </c>
      <c r="AH201" s="2">
        <v>1976</v>
      </c>
      <c r="AI201" s="2"/>
      <c r="AJ201" s="2"/>
      <c r="AK201" s="2"/>
      <c r="AL201" s="2"/>
      <c r="AM201" s="2"/>
      <c r="AN201" s="2"/>
    </row>
    <row r="202" spans="1:40" x14ac:dyDescent="0.25">
      <c r="A202" t="s">
        <v>545</v>
      </c>
      <c r="B202" t="s">
        <v>157</v>
      </c>
      <c r="D202" t="s">
        <v>669</v>
      </c>
      <c r="E202" t="s">
        <v>140</v>
      </c>
      <c r="F202" t="s">
        <v>140</v>
      </c>
      <c r="G202" t="s">
        <v>597</v>
      </c>
      <c r="H202" s="2" t="s">
        <v>151</v>
      </c>
      <c r="I202" s="2" t="s">
        <v>630</v>
      </c>
      <c r="J202" t="s">
        <v>642</v>
      </c>
      <c r="K202" t="s">
        <v>901</v>
      </c>
      <c r="L202" s="2" t="s">
        <v>875</v>
      </c>
      <c r="M202" t="s">
        <v>517</v>
      </c>
      <c r="N202" t="s">
        <v>912</v>
      </c>
      <c r="P202" t="s">
        <v>220</v>
      </c>
      <c r="R202" t="s">
        <v>1160</v>
      </c>
      <c r="S202" s="27"/>
      <c r="T202" s="2"/>
      <c r="U202" s="40" t="s">
        <v>140</v>
      </c>
      <c r="V202">
        <v>324</v>
      </c>
      <c r="W202" t="s">
        <v>623</v>
      </c>
      <c r="X202" s="2" t="s">
        <v>889</v>
      </c>
      <c r="Y202" t="s">
        <v>187</v>
      </c>
      <c r="Z202" s="9">
        <v>-1.238E-2</v>
      </c>
      <c r="AB202" s="27" t="s">
        <v>242</v>
      </c>
      <c r="AC202" s="2">
        <v>1</v>
      </c>
      <c r="AD202" s="2" t="s">
        <v>1088</v>
      </c>
      <c r="AE202" s="2">
        <v>1975</v>
      </c>
      <c r="AF202" s="2">
        <v>31</v>
      </c>
      <c r="AG202" s="2" t="s">
        <v>1057</v>
      </c>
      <c r="AH202" s="2">
        <v>1976</v>
      </c>
      <c r="AI202" s="2"/>
      <c r="AJ202" s="2"/>
      <c r="AK202" s="2"/>
      <c r="AL202" s="2"/>
      <c r="AM202" s="2"/>
      <c r="AN202" s="2"/>
    </row>
    <row r="203" spans="1:40" x14ac:dyDescent="0.25">
      <c r="A203" t="s">
        <v>512</v>
      </c>
      <c r="B203" t="s">
        <v>157</v>
      </c>
      <c r="D203" t="s">
        <v>669</v>
      </c>
      <c r="E203" t="s">
        <v>140</v>
      </c>
      <c r="F203" t="s">
        <v>140</v>
      </c>
      <c r="G203" t="s">
        <v>597</v>
      </c>
      <c r="H203" s="2" t="s">
        <v>151</v>
      </c>
      <c r="I203" s="2" t="s">
        <v>630</v>
      </c>
      <c r="J203" t="s">
        <v>642</v>
      </c>
      <c r="K203" t="s">
        <v>901</v>
      </c>
      <c r="L203" s="2" t="s">
        <v>875</v>
      </c>
      <c r="M203" t="s">
        <v>517</v>
      </c>
      <c r="N203" t="s">
        <v>912</v>
      </c>
      <c r="P203" t="s">
        <v>220</v>
      </c>
      <c r="R203" t="s">
        <v>1160</v>
      </c>
      <c r="S203" s="27"/>
      <c r="T203" s="2"/>
      <c r="U203" s="40" t="s">
        <v>140</v>
      </c>
      <c r="V203">
        <v>324</v>
      </c>
      <c r="W203" t="s">
        <v>623</v>
      </c>
      <c r="X203" s="2" t="s">
        <v>889</v>
      </c>
      <c r="Y203" t="s">
        <v>187</v>
      </c>
      <c r="Z203" s="9">
        <v>-4.3090000000000003E-2</v>
      </c>
      <c r="AB203" s="27" t="s">
        <v>242</v>
      </c>
      <c r="AC203" s="2">
        <v>1</v>
      </c>
      <c r="AD203" s="2" t="s">
        <v>1088</v>
      </c>
      <c r="AE203" s="2">
        <v>1975</v>
      </c>
      <c r="AF203" s="2">
        <v>31</v>
      </c>
      <c r="AG203" s="2" t="s">
        <v>1057</v>
      </c>
      <c r="AH203" s="2">
        <v>1976</v>
      </c>
      <c r="AI203" s="2"/>
      <c r="AJ203" s="2"/>
      <c r="AK203" s="2"/>
      <c r="AL203" s="2"/>
      <c r="AM203" s="2"/>
      <c r="AN203" s="2"/>
    </row>
    <row r="204" spans="1:40" x14ac:dyDescent="0.25">
      <c r="A204" t="s">
        <v>516</v>
      </c>
      <c r="B204" t="s">
        <v>157</v>
      </c>
      <c r="D204" t="s">
        <v>669</v>
      </c>
      <c r="E204" t="s">
        <v>140</v>
      </c>
      <c r="F204" t="s">
        <v>140</v>
      </c>
      <c r="G204" t="s">
        <v>597</v>
      </c>
      <c r="H204" s="2" t="s">
        <v>151</v>
      </c>
      <c r="I204" s="2" t="s">
        <v>630</v>
      </c>
      <c r="J204" t="s">
        <v>642</v>
      </c>
      <c r="K204" t="s">
        <v>901</v>
      </c>
      <c r="L204" s="2" t="s">
        <v>875</v>
      </c>
      <c r="M204" t="s">
        <v>517</v>
      </c>
      <c r="N204" t="s">
        <v>912</v>
      </c>
      <c r="P204" t="s">
        <v>220</v>
      </c>
      <c r="R204" t="s">
        <v>1160</v>
      </c>
      <c r="S204" s="27"/>
      <c r="T204" s="2"/>
      <c r="U204" s="40" t="s">
        <v>140</v>
      </c>
      <c r="V204">
        <v>324</v>
      </c>
      <c r="W204" t="s">
        <v>623</v>
      </c>
      <c r="X204" s="2" t="s">
        <v>889</v>
      </c>
      <c r="Y204" t="s">
        <v>187</v>
      </c>
      <c r="Z204" s="9">
        <v>-7.8390000000000001E-2</v>
      </c>
      <c r="AB204" s="27" t="s">
        <v>242</v>
      </c>
      <c r="AC204" s="2">
        <v>1</v>
      </c>
      <c r="AD204" s="2" t="s">
        <v>1088</v>
      </c>
      <c r="AE204" s="2">
        <v>1975</v>
      </c>
      <c r="AF204" s="2">
        <v>31</v>
      </c>
      <c r="AG204" s="2" t="s">
        <v>1057</v>
      </c>
      <c r="AH204" s="2">
        <v>1976</v>
      </c>
      <c r="AI204" s="2"/>
      <c r="AJ204" s="2"/>
      <c r="AK204" s="2"/>
      <c r="AL204" s="2"/>
      <c r="AM204" s="2"/>
      <c r="AN204" s="2"/>
    </row>
    <row r="205" spans="1:40" x14ac:dyDescent="0.25">
      <c r="A205" t="s">
        <v>513</v>
      </c>
      <c r="B205" t="s">
        <v>157</v>
      </c>
      <c r="D205" t="s">
        <v>669</v>
      </c>
      <c r="E205" t="s">
        <v>140</v>
      </c>
      <c r="F205" t="s">
        <v>140</v>
      </c>
      <c r="G205" t="s">
        <v>597</v>
      </c>
      <c r="H205" s="2" t="s">
        <v>151</v>
      </c>
      <c r="I205" s="2" t="s">
        <v>630</v>
      </c>
      <c r="J205" t="s">
        <v>642</v>
      </c>
      <c r="K205" t="s">
        <v>901</v>
      </c>
      <c r="L205" s="2" t="s">
        <v>875</v>
      </c>
      <c r="M205" t="s">
        <v>517</v>
      </c>
      <c r="N205" t="s">
        <v>912</v>
      </c>
      <c r="P205" t="s">
        <v>220</v>
      </c>
      <c r="R205" t="s">
        <v>1160</v>
      </c>
      <c r="S205" s="27"/>
      <c r="T205" s="2"/>
      <c r="U205" s="40" t="s">
        <v>140</v>
      </c>
      <c r="V205">
        <v>324</v>
      </c>
      <c r="W205" t="s">
        <v>623</v>
      </c>
      <c r="X205" s="2" t="s">
        <v>889</v>
      </c>
      <c r="Y205" t="s">
        <v>187</v>
      </c>
      <c r="Z205" s="9">
        <v>-0.12894</v>
      </c>
      <c r="AB205" s="27" t="s">
        <v>242</v>
      </c>
      <c r="AC205" s="2">
        <v>1</v>
      </c>
      <c r="AD205" s="2" t="s">
        <v>1088</v>
      </c>
      <c r="AE205" s="2">
        <v>1975</v>
      </c>
      <c r="AF205" s="2">
        <v>31</v>
      </c>
      <c r="AG205" s="2" t="s">
        <v>1057</v>
      </c>
      <c r="AH205" s="2">
        <v>1976</v>
      </c>
      <c r="AI205" s="2"/>
      <c r="AJ205" s="2"/>
      <c r="AK205" s="2"/>
      <c r="AL205" s="2"/>
      <c r="AM205" s="2"/>
      <c r="AN205" s="2"/>
    </row>
    <row r="206" spans="1:40" x14ac:dyDescent="0.25">
      <c r="A206" t="s">
        <v>514</v>
      </c>
      <c r="B206" t="s">
        <v>157</v>
      </c>
      <c r="D206" t="s">
        <v>669</v>
      </c>
      <c r="E206" t="s">
        <v>140</v>
      </c>
      <c r="F206" t="s">
        <v>140</v>
      </c>
      <c r="G206" t="s">
        <v>597</v>
      </c>
      <c r="H206" s="2" t="s">
        <v>151</v>
      </c>
      <c r="I206" s="2" t="s">
        <v>630</v>
      </c>
      <c r="J206" t="s">
        <v>642</v>
      </c>
      <c r="K206" t="s">
        <v>901</v>
      </c>
      <c r="L206" s="2" t="s">
        <v>875</v>
      </c>
      <c r="M206" t="s">
        <v>517</v>
      </c>
      <c r="N206" t="s">
        <v>912</v>
      </c>
      <c r="P206" t="s">
        <v>220</v>
      </c>
      <c r="R206" t="s">
        <v>1160</v>
      </c>
      <c r="S206" s="27"/>
      <c r="T206" s="2"/>
      <c r="U206" s="40" t="s">
        <v>140</v>
      </c>
      <c r="V206">
        <v>324</v>
      </c>
      <c r="W206" t="s">
        <v>623</v>
      </c>
      <c r="X206" s="2" t="s">
        <v>889</v>
      </c>
      <c r="Y206" t="s">
        <v>187</v>
      </c>
      <c r="Z206" s="9">
        <v>-3.3009999999999998E-2</v>
      </c>
      <c r="AB206" s="27" t="s">
        <v>242</v>
      </c>
      <c r="AC206" s="2">
        <v>1</v>
      </c>
      <c r="AD206" s="2" t="s">
        <v>1088</v>
      </c>
      <c r="AE206" s="2">
        <v>1975</v>
      </c>
      <c r="AF206" s="2">
        <v>31</v>
      </c>
      <c r="AG206" s="2" t="s">
        <v>1057</v>
      </c>
      <c r="AH206" s="2">
        <v>1976</v>
      </c>
      <c r="AI206" s="2"/>
      <c r="AJ206" s="2"/>
      <c r="AK206" s="2"/>
      <c r="AL206" s="2"/>
      <c r="AM206" s="2"/>
      <c r="AN206" s="2"/>
    </row>
    <row r="207" spans="1:40" x14ac:dyDescent="0.25">
      <c r="A207" t="s">
        <v>515</v>
      </c>
      <c r="B207" t="s">
        <v>157</v>
      </c>
      <c r="D207" t="s">
        <v>669</v>
      </c>
      <c r="E207" t="s">
        <v>140</v>
      </c>
      <c r="F207" t="s">
        <v>140</v>
      </c>
      <c r="G207" t="s">
        <v>597</v>
      </c>
      <c r="H207" s="2" t="s">
        <v>151</v>
      </c>
      <c r="I207" s="2" t="s">
        <v>630</v>
      </c>
      <c r="J207" t="s">
        <v>642</v>
      </c>
      <c r="K207" t="s">
        <v>901</v>
      </c>
      <c r="L207" s="2" t="s">
        <v>875</v>
      </c>
      <c r="M207" t="s">
        <v>517</v>
      </c>
      <c r="N207" t="s">
        <v>912</v>
      </c>
      <c r="P207" t="s">
        <v>220</v>
      </c>
      <c r="R207" t="s">
        <v>1160</v>
      </c>
      <c r="S207" s="27"/>
      <c r="T207" s="2"/>
      <c r="U207" s="40" t="s">
        <v>140</v>
      </c>
      <c r="V207">
        <v>324</v>
      </c>
      <c r="W207" t="s">
        <v>623</v>
      </c>
      <c r="X207" s="2" t="s">
        <v>889</v>
      </c>
      <c r="Y207" t="s">
        <v>187</v>
      </c>
      <c r="Z207" s="9">
        <v>6.0690000000000001E-2</v>
      </c>
      <c r="AB207" s="27" t="s">
        <v>242</v>
      </c>
      <c r="AC207" s="2">
        <v>1</v>
      </c>
      <c r="AD207" s="2" t="s">
        <v>1088</v>
      </c>
      <c r="AE207" s="2">
        <v>1975</v>
      </c>
      <c r="AF207" s="2">
        <v>31</v>
      </c>
      <c r="AG207" s="2" t="s">
        <v>1057</v>
      </c>
      <c r="AH207" s="2">
        <v>1976</v>
      </c>
      <c r="AI207" s="2"/>
      <c r="AJ207" s="2"/>
      <c r="AK207" s="2"/>
      <c r="AL207" s="2"/>
      <c r="AM207" s="2"/>
      <c r="AN207" s="2"/>
    </row>
    <row r="208" spans="1:40" x14ac:dyDescent="0.25">
      <c r="A208" t="s">
        <v>529</v>
      </c>
      <c r="B208" t="s">
        <v>157</v>
      </c>
      <c r="D208" t="s">
        <v>669</v>
      </c>
      <c r="E208" t="s">
        <v>140</v>
      </c>
      <c r="F208" t="s">
        <v>140</v>
      </c>
      <c r="G208" t="s">
        <v>597</v>
      </c>
      <c r="H208" s="2" t="s">
        <v>151</v>
      </c>
      <c r="I208" s="2" t="s">
        <v>630</v>
      </c>
      <c r="J208" t="s">
        <v>642</v>
      </c>
      <c r="K208" t="s">
        <v>901</v>
      </c>
      <c r="L208" s="2" t="s">
        <v>875</v>
      </c>
      <c r="M208" t="s">
        <v>517</v>
      </c>
      <c r="N208" t="s">
        <v>912</v>
      </c>
      <c r="P208" t="s">
        <v>220</v>
      </c>
      <c r="R208" t="s">
        <v>1160</v>
      </c>
      <c r="S208" s="27"/>
      <c r="T208" s="2"/>
      <c r="U208" s="40" t="s">
        <v>140</v>
      </c>
      <c r="V208">
        <v>324</v>
      </c>
      <c r="W208" t="s">
        <v>623</v>
      </c>
      <c r="X208" s="2" t="s">
        <v>889</v>
      </c>
      <c r="Y208" t="s">
        <v>187</v>
      </c>
      <c r="Z208" s="9">
        <v>9.4140000000000001E-2</v>
      </c>
      <c r="AB208" s="27" t="s">
        <v>242</v>
      </c>
      <c r="AC208" s="2">
        <v>1</v>
      </c>
      <c r="AD208" s="2" t="s">
        <v>1088</v>
      </c>
      <c r="AE208" s="2">
        <v>1975</v>
      </c>
      <c r="AF208" s="2">
        <v>31</v>
      </c>
      <c r="AG208" s="2" t="s">
        <v>1057</v>
      </c>
      <c r="AH208" s="2">
        <v>1976</v>
      </c>
      <c r="AI208" s="2"/>
      <c r="AJ208" s="2"/>
      <c r="AK208" s="2"/>
      <c r="AL208" s="2"/>
      <c r="AM208" s="2"/>
      <c r="AN208" s="2"/>
    </row>
    <row r="209" spans="1:40" x14ac:dyDescent="0.25">
      <c r="A209" t="s">
        <v>554</v>
      </c>
      <c r="B209" t="s">
        <v>157</v>
      </c>
      <c r="D209" t="s">
        <v>669</v>
      </c>
      <c r="E209" t="s">
        <v>140</v>
      </c>
      <c r="F209" t="s">
        <v>140</v>
      </c>
      <c r="G209" t="s">
        <v>395</v>
      </c>
      <c r="H209" s="2" t="s">
        <v>151</v>
      </c>
      <c r="I209" s="2" t="s">
        <v>630</v>
      </c>
      <c r="J209" t="s">
        <v>642</v>
      </c>
      <c r="K209" t="s">
        <v>901</v>
      </c>
      <c r="L209" s="2" t="s">
        <v>875</v>
      </c>
      <c r="M209" t="s">
        <v>518</v>
      </c>
      <c r="N209" t="s">
        <v>912</v>
      </c>
      <c r="P209" t="s">
        <v>220</v>
      </c>
      <c r="R209" t="s">
        <v>1160</v>
      </c>
      <c r="S209" s="27"/>
      <c r="T209" s="2"/>
      <c r="U209" s="40" t="s">
        <v>140</v>
      </c>
      <c r="V209">
        <v>329</v>
      </c>
      <c r="W209" t="s">
        <v>623</v>
      </c>
      <c r="X209" s="2" t="s">
        <v>889</v>
      </c>
      <c r="Y209" t="s">
        <v>187</v>
      </c>
      <c r="Z209" s="9">
        <v>0.11871</v>
      </c>
      <c r="AB209" s="27" t="s">
        <v>242</v>
      </c>
      <c r="AC209" s="2">
        <v>1</v>
      </c>
      <c r="AD209" s="2" t="s">
        <v>1088</v>
      </c>
      <c r="AE209" s="2">
        <v>1975</v>
      </c>
      <c r="AF209" s="2">
        <v>31</v>
      </c>
      <c r="AG209" s="2" t="s">
        <v>1057</v>
      </c>
      <c r="AH209" s="2">
        <v>1976</v>
      </c>
      <c r="AI209" s="2"/>
      <c r="AJ209" s="2"/>
      <c r="AK209" s="2"/>
      <c r="AL209" s="2"/>
      <c r="AM209" s="2"/>
      <c r="AN209" s="2"/>
    </row>
    <row r="210" spans="1:40" x14ac:dyDescent="0.25">
      <c r="A210" t="s">
        <v>545</v>
      </c>
      <c r="B210" t="s">
        <v>157</v>
      </c>
      <c r="D210" t="s">
        <v>669</v>
      </c>
      <c r="E210" t="s">
        <v>140</v>
      </c>
      <c r="F210" t="s">
        <v>140</v>
      </c>
      <c r="G210" t="s">
        <v>395</v>
      </c>
      <c r="H210" s="2" t="s">
        <v>151</v>
      </c>
      <c r="I210" s="2" t="s">
        <v>630</v>
      </c>
      <c r="J210" t="s">
        <v>642</v>
      </c>
      <c r="K210" t="s">
        <v>901</v>
      </c>
      <c r="L210" s="2" t="s">
        <v>875</v>
      </c>
      <c r="M210" t="s">
        <v>518</v>
      </c>
      <c r="N210" t="s">
        <v>912</v>
      </c>
      <c r="P210" t="s">
        <v>220</v>
      </c>
      <c r="R210" t="s">
        <v>1160</v>
      </c>
      <c r="S210" s="27"/>
      <c r="T210" s="2"/>
      <c r="U210" s="40" t="s">
        <v>140</v>
      </c>
      <c r="V210">
        <v>329</v>
      </c>
      <c r="W210" t="s">
        <v>623</v>
      </c>
      <c r="X210" s="2" t="s">
        <v>889</v>
      </c>
      <c r="Y210" t="s">
        <v>187</v>
      </c>
      <c r="Z210" s="9">
        <v>4.7400000000000003E-3</v>
      </c>
      <c r="AB210" s="27" t="s">
        <v>242</v>
      </c>
      <c r="AC210" s="2">
        <v>1</v>
      </c>
      <c r="AD210" s="2" t="s">
        <v>1088</v>
      </c>
      <c r="AE210" s="2">
        <v>1975</v>
      </c>
      <c r="AF210" s="2">
        <v>31</v>
      </c>
      <c r="AG210" s="2" t="s">
        <v>1057</v>
      </c>
      <c r="AH210" s="2">
        <v>1976</v>
      </c>
      <c r="AI210" s="2"/>
      <c r="AJ210" s="2"/>
      <c r="AK210" s="2"/>
      <c r="AL210" s="2"/>
      <c r="AM210" s="2"/>
      <c r="AN210" s="2"/>
    </row>
    <row r="211" spans="1:40" x14ac:dyDescent="0.25">
      <c r="A211" t="s">
        <v>512</v>
      </c>
      <c r="B211" t="s">
        <v>157</v>
      </c>
      <c r="D211" t="s">
        <v>669</v>
      </c>
      <c r="E211" t="s">
        <v>140</v>
      </c>
      <c r="F211" t="s">
        <v>140</v>
      </c>
      <c r="G211" t="s">
        <v>395</v>
      </c>
      <c r="H211" s="2" t="s">
        <v>151</v>
      </c>
      <c r="I211" s="2" t="s">
        <v>630</v>
      </c>
      <c r="J211" t="s">
        <v>642</v>
      </c>
      <c r="K211" t="s">
        <v>901</v>
      </c>
      <c r="L211" s="2" t="s">
        <v>875</v>
      </c>
      <c r="M211" t="s">
        <v>518</v>
      </c>
      <c r="N211" t="s">
        <v>912</v>
      </c>
      <c r="P211" t="s">
        <v>220</v>
      </c>
      <c r="R211" t="s">
        <v>1160</v>
      </c>
      <c r="S211" s="27"/>
      <c r="T211" s="2"/>
      <c r="U211" s="40" t="s">
        <v>140</v>
      </c>
      <c r="V211">
        <v>329</v>
      </c>
      <c r="W211" t="s">
        <v>623</v>
      </c>
      <c r="X211" s="2" t="s">
        <v>889</v>
      </c>
      <c r="Y211" t="s">
        <v>187</v>
      </c>
      <c r="Z211" s="9">
        <v>-0.15225</v>
      </c>
      <c r="AB211" s="27" t="s">
        <v>242</v>
      </c>
      <c r="AC211" s="2">
        <v>1</v>
      </c>
      <c r="AD211" s="2" t="s">
        <v>1088</v>
      </c>
      <c r="AE211" s="2">
        <v>1975</v>
      </c>
      <c r="AF211" s="2">
        <v>31</v>
      </c>
      <c r="AG211" s="2" t="s">
        <v>1057</v>
      </c>
      <c r="AH211" s="2">
        <v>1976</v>
      </c>
      <c r="AI211" s="2"/>
      <c r="AJ211" s="2"/>
      <c r="AK211" s="2"/>
      <c r="AL211" s="2"/>
      <c r="AM211" s="2"/>
      <c r="AN211" s="2"/>
    </row>
    <row r="212" spans="1:40" x14ac:dyDescent="0.25">
      <c r="A212" t="s">
        <v>516</v>
      </c>
      <c r="B212" t="s">
        <v>157</v>
      </c>
      <c r="D212" t="s">
        <v>669</v>
      </c>
      <c r="E212" t="s">
        <v>140</v>
      </c>
      <c r="F212" t="s">
        <v>140</v>
      </c>
      <c r="G212" t="s">
        <v>395</v>
      </c>
      <c r="H212" s="2" t="s">
        <v>151</v>
      </c>
      <c r="I212" s="2" t="s">
        <v>630</v>
      </c>
      <c r="J212" t="s">
        <v>642</v>
      </c>
      <c r="K212" t="s">
        <v>901</v>
      </c>
      <c r="L212" s="2" t="s">
        <v>875</v>
      </c>
      <c r="M212" t="s">
        <v>518</v>
      </c>
      <c r="N212" t="s">
        <v>912</v>
      </c>
      <c r="P212" t="s">
        <v>220</v>
      </c>
      <c r="R212" t="s">
        <v>1160</v>
      </c>
      <c r="S212" s="27"/>
      <c r="T212" s="2"/>
      <c r="U212" s="40" t="s">
        <v>140</v>
      </c>
      <c r="V212">
        <v>329</v>
      </c>
      <c r="W212" t="s">
        <v>623</v>
      </c>
      <c r="X212" s="2" t="s">
        <v>889</v>
      </c>
      <c r="Y212" t="s">
        <v>187</v>
      </c>
      <c r="Z212" s="9">
        <v>-3.125E-2</v>
      </c>
      <c r="AB212" s="27" t="s">
        <v>242</v>
      </c>
      <c r="AC212" s="2">
        <v>1</v>
      </c>
      <c r="AD212" s="2" t="s">
        <v>1088</v>
      </c>
      <c r="AE212" s="2">
        <v>1975</v>
      </c>
      <c r="AF212" s="2">
        <v>31</v>
      </c>
      <c r="AG212" s="2" t="s">
        <v>1057</v>
      </c>
      <c r="AH212" s="2">
        <v>1976</v>
      </c>
      <c r="AI212" s="2"/>
      <c r="AJ212" s="2"/>
      <c r="AK212" s="2"/>
      <c r="AL212" s="2"/>
      <c r="AM212" s="2"/>
      <c r="AN212" s="2"/>
    </row>
    <row r="213" spans="1:40" x14ac:dyDescent="0.25">
      <c r="A213" t="s">
        <v>513</v>
      </c>
      <c r="B213" t="s">
        <v>157</v>
      </c>
      <c r="D213" t="s">
        <v>669</v>
      </c>
      <c r="E213" t="s">
        <v>140</v>
      </c>
      <c r="F213" t="s">
        <v>140</v>
      </c>
      <c r="G213" t="s">
        <v>395</v>
      </c>
      <c r="H213" s="2" t="s">
        <v>151</v>
      </c>
      <c r="I213" s="2" t="s">
        <v>630</v>
      </c>
      <c r="J213" t="s">
        <v>642</v>
      </c>
      <c r="K213" t="s">
        <v>901</v>
      </c>
      <c r="L213" s="2" t="s">
        <v>875</v>
      </c>
      <c r="M213" t="s">
        <v>518</v>
      </c>
      <c r="N213" t="s">
        <v>912</v>
      </c>
      <c r="P213" t="s">
        <v>220</v>
      </c>
      <c r="R213" t="s">
        <v>1160</v>
      </c>
      <c r="S213" s="27"/>
      <c r="T213" s="2"/>
      <c r="U213" s="40" t="s">
        <v>140</v>
      </c>
      <c r="V213">
        <v>329</v>
      </c>
      <c r="W213" t="s">
        <v>623</v>
      </c>
      <c r="X213" s="2" t="s">
        <v>889</v>
      </c>
      <c r="Y213" t="s">
        <v>187</v>
      </c>
      <c r="Z213" s="9">
        <v>-6.2609999999999999E-2</v>
      </c>
      <c r="AB213" s="27" t="s">
        <v>242</v>
      </c>
      <c r="AC213" s="2">
        <v>1</v>
      </c>
      <c r="AD213" s="2" t="s">
        <v>1088</v>
      </c>
      <c r="AE213" s="2">
        <v>1975</v>
      </c>
      <c r="AF213" s="2">
        <v>31</v>
      </c>
      <c r="AG213" s="2" t="s">
        <v>1057</v>
      </c>
      <c r="AH213" s="2">
        <v>1976</v>
      </c>
      <c r="AI213" s="2"/>
      <c r="AJ213" s="2"/>
      <c r="AK213" s="2"/>
      <c r="AL213" s="2"/>
      <c r="AM213" s="2"/>
      <c r="AN213" s="2"/>
    </row>
    <row r="214" spans="1:40" x14ac:dyDescent="0.25">
      <c r="A214" t="s">
        <v>526</v>
      </c>
      <c r="B214" t="s">
        <v>157</v>
      </c>
      <c r="D214" t="s">
        <v>669</v>
      </c>
      <c r="E214" t="s">
        <v>140</v>
      </c>
      <c r="F214" t="s">
        <v>140</v>
      </c>
      <c r="G214" t="s">
        <v>395</v>
      </c>
      <c r="H214" s="2" t="s">
        <v>151</v>
      </c>
      <c r="I214" s="2" t="s">
        <v>630</v>
      </c>
      <c r="J214" t="s">
        <v>642</v>
      </c>
      <c r="K214" t="s">
        <v>901</v>
      </c>
      <c r="L214" s="2" t="s">
        <v>875</v>
      </c>
      <c r="M214" t="s">
        <v>518</v>
      </c>
      <c r="N214" t="s">
        <v>912</v>
      </c>
      <c r="P214" t="s">
        <v>220</v>
      </c>
      <c r="R214" t="s">
        <v>1160</v>
      </c>
      <c r="S214" s="27"/>
      <c r="T214" s="2"/>
      <c r="U214" s="40" t="s">
        <v>140</v>
      </c>
      <c r="V214">
        <v>329</v>
      </c>
      <c r="W214" t="s">
        <v>623</v>
      </c>
      <c r="X214" s="2" t="s">
        <v>889</v>
      </c>
      <c r="Y214" t="s">
        <v>187</v>
      </c>
      <c r="Z214" s="9">
        <v>-8.3000000000000001E-4</v>
      </c>
      <c r="AB214" s="27" t="s">
        <v>242</v>
      </c>
      <c r="AC214" s="2">
        <v>1</v>
      </c>
      <c r="AD214" s="2" t="s">
        <v>1088</v>
      </c>
      <c r="AE214" s="2">
        <v>1975</v>
      </c>
      <c r="AF214" s="2">
        <v>31</v>
      </c>
      <c r="AG214" s="2" t="s">
        <v>1057</v>
      </c>
      <c r="AH214" s="2">
        <v>1976</v>
      </c>
      <c r="AI214" s="2"/>
      <c r="AJ214" s="2"/>
      <c r="AK214" s="2"/>
      <c r="AL214" s="2"/>
      <c r="AM214" s="2"/>
      <c r="AN214" s="2"/>
    </row>
    <row r="215" spans="1:40" x14ac:dyDescent="0.25">
      <c r="A215" t="s">
        <v>515</v>
      </c>
      <c r="B215" t="s">
        <v>157</v>
      </c>
      <c r="D215" t="s">
        <v>669</v>
      </c>
      <c r="E215" t="s">
        <v>140</v>
      </c>
      <c r="F215" t="s">
        <v>140</v>
      </c>
      <c r="G215" t="s">
        <v>395</v>
      </c>
      <c r="H215" s="2" t="s">
        <v>151</v>
      </c>
      <c r="I215" s="2" t="s">
        <v>630</v>
      </c>
      <c r="J215" t="s">
        <v>642</v>
      </c>
      <c r="K215" t="s">
        <v>901</v>
      </c>
      <c r="L215" s="2" t="s">
        <v>875</v>
      </c>
      <c r="M215" t="s">
        <v>518</v>
      </c>
      <c r="N215" t="s">
        <v>912</v>
      </c>
      <c r="P215" t="s">
        <v>220</v>
      </c>
      <c r="R215" t="s">
        <v>1160</v>
      </c>
      <c r="S215" s="27"/>
      <c r="T215" s="2"/>
      <c r="U215" s="40" t="s">
        <v>140</v>
      </c>
      <c r="V215">
        <v>329</v>
      </c>
      <c r="W215" t="s">
        <v>623</v>
      </c>
      <c r="X215" s="2" t="s">
        <v>889</v>
      </c>
      <c r="Y215" t="s">
        <v>187</v>
      </c>
      <c r="Z215" s="9">
        <v>0.16078000000000001</v>
      </c>
      <c r="AB215" s="27" t="s">
        <v>242</v>
      </c>
      <c r="AC215" s="2">
        <v>1</v>
      </c>
      <c r="AD215" s="2" t="s">
        <v>1088</v>
      </c>
      <c r="AE215" s="2">
        <v>1975</v>
      </c>
      <c r="AF215" s="2">
        <v>31</v>
      </c>
      <c r="AG215" s="2" t="s">
        <v>1057</v>
      </c>
      <c r="AH215" s="2">
        <v>1976</v>
      </c>
      <c r="AI215" s="2"/>
      <c r="AJ215" s="2"/>
      <c r="AK215" s="2"/>
      <c r="AL215" s="2"/>
      <c r="AM215" s="2"/>
      <c r="AN215" s="2"/>
    </row>
    <row r="216" spans="1:40" x14ac:dyDescent="0.25">
      <c r="A216" t="s">
        <v>546</v>
      </c>
      <c r="B216" t="s">
        <v>157</v>
      </c>
      <c r="D216" t="s">
        <v>669</v>
      </c>
      <c r="E216" t="s">
        <v>140</v>
      </c>
      <c r="F216" t="s">
        <v>140</v>
      </c>
      <c r="G216" t="s">
        <v>395</v>
      </c>
      <c r="H216" s="2" t="s">
        <v>151</v>
      </c>
      <c r="I216" s="2" t="s">
        <v>630</v>
      </c>
      <c r="J216" t="s">
        <v>642</v>
      </c>
      <c r="K216" t="s">
        <v>901</v>
      </c>
      <c r="L216" s="2" t="s">
        <v>875</v>
      </c>
      <c r="M216" t="s">
        <v>518</v>
      </c>
      <c r="N216" t="s">
        <v>912</v>
      </c>
      <c r="P216" t="s">
        <v>220</v>
      </c>
      <c r="R216" t="s">
        <v>1160</v>
      </c>
      <c r="S216" s="27"/>
      <c r="T216" s="2"/>
      <c r="U216" s="40" t="s">
        <v>140</v>
      </c>
      <c r="V216">
        <v>329</v>
      </c>
      <c r="W216" t="s">
        <v>623</v>
      </c>
      <c r="X216" s="2" t="s">
        <v>889</v>
      </c>
      <c r="Y216" t="s">
        <v>187</v>
      </c>
      <c r="Z216" s="9">
        <v>0.12286</v>
      </c>
      <c r="AB216" s="27" t="s">
        <v>242</v>
      </c>
      <c r="AC216" s="2">
        <v>1</v>
      </c>
      <c r="AD216" s="2" t="s">
        <v>1088</v>
      </c>
      <c r="AE216" s="2">
        <v>1975</v>
      </c>
      <c r="AF216" s="2">
        <v>31</v>
      </c>
      <c r="AG216" s="2" t="s">
        <v>1057</v>
      </c>
      <c r="AH216" s="2">
        <v>1976</v>
      </c>
      <c r="AI216" s="2"/>
      <c r="AJ216" s="2"/>
      <c r="AK216" s="2"/>
      <c r="AL216" s="2"/>
      <c r="AM216" s="2"/>
      <c r="AN216" s="2"/>
    </row>
    <row r="217" spans="1:40" x14ac:dyDescent="0.25">
      <c r="A217" t="s">
        <v>554</v>
      </c>
      <c r="B217" t="s">
        <v>157</v>
      </c>
      <c r="D217" t="s">
        <v>669</v>
      </c>
      <c r="E217" t="s">
        <v>140</v>
      </c>
      <c r="F217" t="s">
        <v>140</v>
      </c>
      <c r="G217" t="s">
        <v>243</v>
      </c>
      <c r="H217" s="2" t="s">
        <v>151</v>
      </c>
      <c r="I217" s="2" t="s">
        <v>630</v>
      </c>
      <c r="J217" t="s">
        <v>642</v>
      </c>
      <c r="K217" t="s">
        <v>901</v>
      </c>
      <c r="L217" s="2" t="s">
        <v>875</v>
      </c>
      <c r="M217" t="s">
        <v>522</v>
      </c>
      <c r="N217" t="s">
        <v>912</v>
      </c>
      <c r="P217" t="s">
        <v>220</v>
      </c>
      <c r="R217" t="s">
        <v>1160</v>
      </c>
      <c r="S217" s="27"/>
      <c r="T217" s="2"/>
      <c r="U217" s="40" t="s">
        <v>140</v>
      </c>
      <c r="V217">
        <v>169</v>
      </c>
      <c r="W217" t="s">
        <v>623</v>
      </c>
      <c r="X217" s="2" t="s">
        <v>889</v>
      </c>
      <c r="Y217" t="s">
        <v>187</v>
      </c>
      <c r="Z217" s="9">
        <v>-0.12059</v>
      </c>
      <c r="AB217" s="27" t="s">
        <v>242</v>
      </c>
      <c r="AC217" s="2">
        <v>1</v>
      </c>
      <c r="AD217" s="2" t="s">
        <v>1088</v>
      </c>
      <c r="AE217" s="2">
        <v>1975</v>
      </c>
      <c r="AF217" s="2">
        <v>31</v>
      </c>
      <c r="AG217" s="2" t="s">
        <v>1057</v>
      </c>
      <c r="AH217" s="2">
        <v>1976</v>
      </c>
      <c r="AI217" s="2"/>
      <c r="AJ217" s="2"/>
      <c r="AK217" s="2"/>
      <c r="AL217" s="2"/>
      <c r="AM217" s="2"/>
      <c r="AN217" s="2"/>
    </row>
    <row r="218" spans="1:40" x14ac:dyDescent="0.25">
      <c r="A218" t="s">
        <v>545</v>
      </c>
      <c r="B218" t="s">
        <v>157</v>
      </c>
      <c r="D218" t="s">
        <v>669</v>
      </c>
      <c r="E218" t="s">
        <v>140</v>
      </c>
      <c r="F218" t="s">
        <v>140</v>
      </c>
      <c r="G218" t="s">
        <v>243</v>
      </c>
      <c r="H218" s="2" t="s">
        <v>151</v>
      </c>
      <c r="I218" s="2" t="s">
        <v>630</v>
      </c>
      <c r="J218" t="s">
        <v>642</v>
      </c>
      <c r="K218" t="s">
        <v>901</v>
      </c>
      <c r="L218" s="2" t="s">
        <v>875</v>
      </c>
      <c r="M218" t="s">
        <v>522</v>
      </c>
      <c r="N218" t="s">
        <v>912</v>
      </c>
      <c r="P218" t="s">
        <v>220</v>
      </c>
      <c r="R218" t="s">
        <v>1160</v>
      </c>
      <c r="S218" s="27"/>
      <c r="T218" s="2"/>
      <c r="U218" s="40" t="s">
        <v>140</v>
      </c>
      <c r="V218">
        <v>169</v>
      </c>
      <c r="W218" t="s">
        <v>623</v>
      </c>
      <c r="X218" s="2" t="s">
        <v>889</v>
      </c>
      <c r="Y218" t="s">
        <v>187</v>
      </c>
      <c r="Z218" s="9">
        <v>-9.0079999999999993E-2</v>
      </c>
      <c r="AB218" s="27" t="s">
        <v>242</v>
      </c>
      <c r="AC218" s="2">
        <v>1</v>
      </c>
      <c r="AD218" s="2" t="s">
        <v>1088</v>
      </c>
      <c r="AE218" s="2">
        <v>1975</v>
      </c>
      <c r="AF218" s="2">
        <v>31</v>
      </c>
      <c r="AG218" s="2" t="s">
        <v>1057</v>
      </c>
      <c r="AH218" s="2">
        <v>1976</v>
      </c>
      <c r="AI218" s="2"/>
      <c r="AJ218" s="2"/>
      <c r="AK218" s="2"/>
      <c r="AL218" s="2"/>
      <c r="AM218" s="2"/>
      <c r="AN218" s="2"/>
    </row>
    <row r="219" spans="1:40" x14ac:dyDescent="0.25">
      <c r="A219" t="s">
        <v>512</v>
      </c>
      <c r="B219" t="s">
        <v>157</v>
      </c>
      <c r="D219" t="s">
        <v>669</v>
      </c>
      <c r="E219" t="s">
        <v>140</v>
      </c>
      <c r="F219" t="s">
        <v>140</v>
      </c>
      <c r="G219" t="s">
        <v>243</v>
      </c>
      <c r="H219" s="2" t="s">
        <v>151</v>
      </c>
      <c r="I219" s="2" t="s">
        <v>630</v>
      </c>
      <c r="J219" t="s">
        <v>642</v>
      </c>
      <c r="K219" t="s">
        <v>901</v>
      </c>
      <c r="L219" s="2" t="s">
        <v>875</v>
      </c>
      <c r="M219" t="s">
        <v>522</v>
      </c>
      <c r="N219" t="s">
        <v>912</v>
      </c>
      <c r="P219" t="s">
        <v>220</v>
      </c>
      <c r="R219" t="s">
        <v>1160</v>
      </c>
      <c r="S219" s="27"/>
      <c r="T219" s="2"/>
      <c r="U219" s="40" t="s">
        <v>140</v>
      </c>
      <c r="V219">
        <v>169</v>
      </c>
      <c r="W219" t="s">
        <v>623</v>
      </c>
      <c r="X219" s="2" t="s">
        <v>889</v>
      </c>
      <c r="Y219" t="s">
        <v>187</v>
      </c>
      <c r="Z219" s="9">
        <v>-2.5770000000000001E-2</v>
      </c>
      <c r="AB219" s="27" t="s">
        <v>242</v>
      </c>
      <c r="AC219" s="2">
        <v>1</v>
      </c>
      <c r="AD219" s="2" t="s">
        <v>1088</v>
      </c>
      <c r="AE219" s="2">
        <v>1975</v>
      </c>
      <c r="AF219" s="2">
        <v>31</v>
      </c>
      <c r="AG219" s="2" t="s">
        <v>1057</v>
      </c>
      <c r="AH219" s="2">
        <v>1976</v>
      </c>
      <c r="AI219" s="2"/>
      <c r="AJ219" s="2"/>
      <c r="AK219" s="2"/>
      <c r="AL219" s="2"/>
      <c r="AM219" s="2"/>
      <c r="AN219" s="2"/>
    </row>
    <row r="220" spans="1:40" x14ac:dyDescent="0.25">
      <c r="A220" t="s">
        <v>516</v>
      </c>
      <c r="B220" t="s">
        <v>157</v>
      </c>
      <c r="D220" t="s">
        <v>669</v>
      </c>
      <c r="E220" t="s">
        <v>140</v>
      </c>
      <c r="F220" t="s">
        <v>140</v>
      </c>
      <c r="G220" t="s">
        <v>243</v>
      </c>
      <c r="H220" s="2" t="s">
        <v>151</v>
      </c>
      <c r="I220" s="2" t="s">
        <v>630</v>
      </c>
      <c r="J220" t="s">
        <v>642</v>
      </c>
      <c r="K220" t="s">
        <v>901</v>
      </c>
      <c r="L220" s="2" t="s">
        <v>875</v>
      </c>
      <c r="M220" t="s">
        <v>522</v>
      </c>
      <c r="N220" t="s">
        <v>912</v>
      </c>
      <c r="P220" t="s">
        <v>220</v>
      </c>
      <c r="R220" t="s">
        <v>1160</v>
      </c>
      <c r="S220" s="27"/>
      <c r="T220" s="2"/>
      <c r="U220" s="40" t="s">
        <v>140</v>
      </c>
      <c r="V220">
        <v>169</v>
      </c>
      <c r="W220" t="s">
        <v>623</v>
      </c>
      <c r="X220" s="2" t="s">
        <v>889</v>
      </c>
      <c r="Y220" t="s">
        <v>187</v>
      </c>
      <c r="Z220" s="9">
        <v>-0.12515000000000001</v>
      </c>
      <c r="AB220" s="27" t="s">
        <v>242</v>
      </c>
      <c r="AC220" s="2">
        <v>1</v>
      </c>
      <c r="AD220" s="2" t="s">
        <v>1088</v>
      </c>
      <c r="AE220" s="2">
        <v>1975</v>
      </c>
      <c r="AF220" s="2">
        <v>31</v>
      </c>
      <c r="AG220" s="2" t="s">
        <v>1057</v>
      </c>
      <c r="AH220" s="2">
        <v>1976</v>
      </c>
      <c r="AI220" s="2"/>
      <c r="AJ220" s="2"/>
      <c r="AK220" s="2"/>
      <c r="AL220" s="2"/>
      <c r="AM220" s="2"/>
      <c r="AN220" s="2"/>
    </row>
    <row r="221" spans="1:40" x14ac:dyDescent="0.25">
      <c r="A221" t="s">
        <v>513</v>
      </c>
      <c r="B221" t="s">
        <v>157</v>
      </c>
      <c r="D221" t="s">
        <v>669</v>
      </c>
      <c r="E221" t="s">
        <v>140</v>
      </c>
      <c r="F221" t="s">
        <v>140</v>
      </c>
      <c r="G221" t="s">
        <v>243</v>
      </c>
      <c r="H221" s="2" t="s">
        <v>151</v>
      </c>
      <c r="I221" s="2" t="s">
        <v>630</v>
      </c>
      <c r="J221" t="s">
        <v>642</v>
      </c>
      <c r="K221" t="s">
        <v>901</v>
      </c>
      <c r="L221" s="2" t="s">
        <v>875</v>
      </c>
      <c r="M221" t="s">
        <v>522</v>
      </c>
      <c r="N221" t="s">
        <v>912</v>
      </c>
      <c r="P221" t="s">
        <v>220</v>
      </c>
      <c r="R221" t="s">
        <v>1160</v>
      </c>
      <c r="S221" s="27"/>
      <c r="T221" s="2"/>
      <c r="U221" s="40" t="s">
        <v>140</v>
      </c>
      <c r="V221">
        <v>169</v>
      </c>
      <c r="W221" t="s">
        <v>623</v>
      </c>
      <c r="X221" s="2" t="s">
        <v>889</v>
      </c>
      <c r="Y221" t="s">
        <v>187</v>
      </c>
      <c r="Z221" s="9">
        <v>-3.4290000000000001E-2</v>
      </c>
      <c r="AB221" s="27" t="s">
        <v>242</v>
      </c>
      <c r="AC221" s="2">
        <v>1</v>
      </c>
      <c r="AD221" s="2" t="s">
        <v>1088</v>
      </c>
      <c r="AE221" s="2">
        <v>1975</v>
      </c>
      <c r="AF221" s="2">
        <v>31</v>
      </c>
      <c r="AG221" s="2" t="s">
        <v>1057</v>
      </c>
      <c r="AH221" s="2">
        <v>1976</v>
      </c>
      <c r="AI221" s="2"/>
      <c r="AJ221" s="2"/>
      <c r="AK221" s="2"/>
      <c r="AL221" s="2"/>
      <c r="AM221" s="2"/>
      <c r="AN221" s="2"/>
    </row>
    <row r="222" spans="1:40" x14ac:dyDescent="0.25">
      <c r="A222" t="s">
        <v>526</v>
      </c>
      <c r="B222" t="s">
        <v>157</v>
      </c>
      <c r="D222" t="s">
        <v>669</v>
      </c>
      <c r="E222" t="s">
        <v>140</v>
      </c>
      <c r="F222" t="s">
        <v>140</v>
      </c>
      <c r="G222" t="s">
        <v>243</v>
      </c>
      <c r="H222" s="2" t="s">
        <v>151</v>
      </c>
      <c r="I222" s="2" t="s">
        <v>630</v>
      </c>
      <c r="J222" t="s">
        <v>642</v>
      </c>
      <c r="K222" t="s">
        <v>901</v>
      </c>
      <c r="L222" s="2" t="s">
        <v>875</v>
      </c>
      <c r="M222" t="s">
        <v>522</v>
      </c>
      <c r="N222" t="s">
        <v>912</v>
      </c>
      <c r="P222" t="s">
        <v>220</v>
      </c>
      <c r="R222" t="s">
        <v>1160</v>
      </c>
      <c r="S222" s="27"/>
      <c r="T222" s="2"/>
      <c r="U222" s="40" t="s">
        <v>140</v>
      </c>
      <c r="V222">
        <v>169</v>
      </c>
      <c r="W222" t="s">
        <v>623</v>
      </c>
      <c r="X222" s="2" t="s">
        <v>889</v>
      </c>
      <c r="Y222" t="s">
        <v>187</v>
      </c>
      <c r="Z222" s="9">
        <v>-7.3299999999999997E-3</v>
      </c>
      <c r="AB222" s="27" t="s">
        <v>242</v>
      </c>
      <c r="AC222" s="2">
        <v>1</v>
      </c>
      <c r="AD222" s="2" t="s">
        <v>1088</v>
      </c>
      <c r="AE222" s="2">
        <v>1975</v>
      </c>
      <c r="AF222" s="2">
        <v>31</v>
      </c>
      <c r="AG222" s="2" t="s">
        <v>1057</v>
      </c>
      <c r="AH222" s="2">
        <v>1976</v>
      </c>
      <c r="AI222" s="2"/>
      <c r="AJ222" s="2"/>
      <c r="AK222" s="2"/>
      <c r="AL222" s="2"/>
      <c r="AM222" s="2"/>
      <c r="AN222" s="2"/>
    </row>
    <row r="223" spans="1:40" x14ac:dyDescent="0.25">
      <c r="A223" t="s">
        <v>527</v>
      </c>
      <c r="B223" t="s">
        <v>157</v>
      </c>
      <c r="D223" t="s">
        <v>669</v>
      </c>
      <c r="E223" t="s">
        <v>140</v>
      </c>
      <c r="F223" t="s">
        <v>140</v>
      </c>
      <c r="G223" t="s">
        <v>243</v>
      </c>
      <c r="H223" s="2" t="s">
        <v>151</v>
      </c>
      <c r="I223" s="2" t="s">
        <v>630</v>
      </c>
      <c r="J223" t="s">
        <v>642</v>
      </c>
      <c r="K223" t="s">
        <v>901</v>
      </c>
      <c r="L223" s="2" t="s">
        <v>875</v>
      </c>
      <c r="M223" t="s">
        <v>522</v>
      </c>
      <c r="N223" t="s">
        <v>912</v>
      </c>
      <c r="P223" t="s">
        <v>220</v>
      </c>
      <c r="R223" t="s">
        <v>1160</v>
      </c>
      <c r="S223" s="27"/>
      <c r="T223" s="2"/>
      <c r="U223" s="40" t="s">
        <v>140</v>
      </c>
      <c r="V223">
        <v>169</v>
      </c>
      <c r="W223" t="s">
        <v>623</v>
      </c>
      <c r="X223" s="2" t="s">
        <v>889</v>
      </c>
      <c r="Y223" t="s">
        <v>187</v>
      </c>
      <c r="Z223" s="9">
        <v>1.4109999999999999E-2</v>
      </c>
      <c r="AB223" s="27" t="s">
        <v>242</v>
      </c>
      <c r="AC223" s="2">
        <v>1</v>
      </c>
      <c r="AD223" s="2" t="s">
        <v>1088</v>
      </c>
      <c r="AE223" s="2">
        <v>1975</v>
      </c>
      <c r="AF223" s="2">
        <v>31</v>
      </c>
      <c r="AG223" s="2" t="s">
        <v>1057</v>
      </c>
      <c r="AH223" s="2">
        <v>1976</v>
      </c>
      <c r="AI223" s="2"/>
      <c r="AJ223" s="2"/>
      <c r="AK223" s="2"/>
      <c r="AL223" s="2"/>
      <c r="AM223" s="2"/>
      <c r="AN223" s="2"/>
    </row>
    <row r="224" spans="1:40" x14ac:dyDescent="0.25">
      <c r="A224" t="s">
        <v>546</v>
      </c>
      <c r="B224" t="s">
        <v>157</v>
      </c>
      <c r="D224" t="s">
        <v>669</v>
      </c>
      <c r="E224" t="s">
        <v>140</v>
      </c>
      <c r="F224" t="s">
        <v>140</v>
      </c>
      <c r="G224" t="s">
        <v>243</v>
      </c>
      <c r="H224" s="2" t="s">
        <v>151</v>
      </c>
      <c r="I224" s="2" t="s">
        <v>630</v>
      </c>
      <c r="J224" t="s">
        <v>642</v>
      </c>
      <c r="K224" t="s">
        <v>901</v>
      </c>
      <c r="L224" s="2" t="s">
        <v>875</v>
      </c>
      <c r="M224" t="s">
        <v>522</v>
      </c>
      <c r="N224" t="s">
        <v>912</v>
      </c>
      <c r="P224" t="s">
        <v>220</v>
      </c>
      <c r="R224" t="s">
        <v>1160</v>
      </c>
      <c r="S224" s="27"/>
      <c r="T224" s="2"/>
      <c r="U224" s="40" t="s">
        <v>140</v>
      </c>
      <c r="V224">
        <v>169</v>
      </c>
      <c r="W224" t="s">
        <v>623</v>
      </c>
      <c r="X224" s="2" t="s">
        <v>889</v>
      </c>
      <c r="Y224" t="s">
        <v>187</v>
      </c>
      <c r="Z224" s="9">
        <v>0.41774</v>
      </c>
      <c r="AB224" s="27" t="s">
        <v>242</v>
      </c>
      <c r="AC224" s="2">
        <v>1</v>
      </c>
      <c r="AD224" s="2" t="s">
        <v>1088</v>
      </c>
      <c r="AE224" s="2">
        <v>1975</v>
      </c>
      <c r="AF224" s="2">
        <v>31</v>
      </c>
      <c r="AG224" s="2" t="s">
        <v>1057</v>
      </c>
      <c r="AH224" s="2">
        <v>1976</v>
      </c>
      <c r="AI224" s="2"/>
      <c r="AJ224" s="2"/>
      <c r="AK224" s="2"/>
      <c r="AL224" s="2"/>
      <c r="AM224" s="2"/>
      <c r="AN224" s="2"/>
    </row>
    <row r="225" spans="1:40" x14ac:dyDescent="0.25">
      <c r="A225" t="s">
        <v>553</v>
      </c>
      <c r="B225" t="s">
        <v>151</v>
      </c>
      <c r="D225" t="s">
        <v>140</v>
      </c>
      <c r="E225" t="s">
        <v>664</v>
      </c>
      <c r="F225" t="s">
        <v>140</v>
      </c>
      <c r="G225" t="s">
        <v>243</v>
      </c>
      <c r="H225" s="2" t="s">
        <v>151</v>
      </c>
      <c r="I225" s="2" t="s">
        <v>630</v>
      </c>
      <c r="J225" t="s">
        <v>642</v>
      </c>
      <c r="K225" t="s">
        <v>901</v>
      </c>
      <c r="L225" s="2" t="s">
        <v>875</v>
      </c>
      <c r="M225" t="s">
        <v>522</v>
      </c>
      <c r="N225" t="s">
        <v>912</v>
      </c>
      <c r="P225" t="s">
        <v>220</v>
      </c>
      <c r="R225" t="s">
        <v>1160</v>
      </c>
      <c r="S225" s="27"/>
      <c r="T225" s="2"/>
      <c r="U225" s="40" t="s">
        <v>140</v>
      </c>
      <c r="V225">
        <v>169</v>
      </c>
      <c r="W225" t="s">
        <v>623</v>
      </c>
      <c r="X225" s="2" t="s">
        <v>889</v>
      </c>
      <c r="Y225" t="s">
        <v>187</v>
      </c>
      <c r="Z225" s="9">
        <v>0.12720999999999999</v>
      </c>
      <c r="AB225" s="27" t="s">
        <v>242</v>
      </c>
      <c r="AC225" s="2">
        <v>1</v>
      </c>
      <c r="AD225" s="2" t="s">
        <v>1088</v>
      </c>
      <c r="AE225" s="2">
        <v>1975</v>
      </c>
      <c r="AF225" s="2">
        <v>31</v>
      </c>
      <c r="AG225" s="2" t="s">
        <v>1057</v>
      </c>
      <c r="AH225" s="2">
        <v>1976</v>
      </c>
      <c r="AI225" s="2"/>
      <c r="AJ225" s="2"/>
      <c r="AK225" s="2"/>
      <c r="AL225" s="2"/>
      <c r="AM225" s="2"/>
      <c r="AN225" s="2"/>
    </row>
    <row r="226" spans="1:40" x14ac:dyDescent="0.25">
      <c r="A226" t="s">
        <v>552</v>
      </c>
      <c r="B226" t="s">
        <v>151</v>
      </c>
      <c r="D226" t="s">
        <v>140</v>
      </c>
      <c r="E226" t="s">
        <v>664</v>
      </c>
      <c r="F226" t="s">
        <v>140</v>
      </c>
      <c r="G226" t="s">
        <v>243</v>
      </c>
      <c r="H226" s="2" t="s">
        <v>151</v>
      </c>
      <c r="I226" s="2" t="s">
        <v>630</v>
      </c>
      <c r="J226" t="s">
        <v>642</v>
      </c>
      <c r="K226" t="s">
        <v>901</v>
      </c>
      <c r="L226" s="2" t="s">
        <v>875</v>
      </c>
      <c r="M226" t="s">
        <v>522</v>
      </c>
      <c r="N226" t="s">
        <v>912</v>
      </c>
      <c r="P226" t="s">
        <v>220</v>
      </c>
      <c r="R226" t="s">
        <v>1160</v>
      </c>
      <c r="S226" s="27"/>
      <c r="T226" s="2"/>
      <c r="U226" s="40" t="s">
        <v>140</v>
      </c>
      <c r="V226">
        <v>169</v>
      </c>
      <c r="W226" t="s">
        <v>623</v>
      </c>
      <c r="X226" s="2" t="s">
        <v>889</v>
      </c>
      <c r="Y226" t="s">
        <v>187</v>
      </c>
      <c r="Z226" s="9">
        <v>6.4009999999999997E-2</v>
      </c>
      <c r="AB226" s="27" t="s">
        <v>242</v>
      </c>
      <c r="AC226" s="2">
        <v>1</v>
      </c>
      <c r="AD226" s="2" t="s">
        <v>1088</v>
      </c>
      <c r="AE226" s="2">
        <v>1975</v>
      </c>
      <c r="AF226" s="2">
        <v>31</v>
      </c>
      <c r="AG226" s="2" t="s">
        <v>1057</v>
      </c>
      <c r="AH226" s="2">
        <v>1976</v>
      </c>
      <c r="AI226" s="2"/>
      <c r="AJ226" s="2"/>
      <c r="AK226" s="2"/>
      <c r="AL226" s="2"/>
      <c r="AM226" s="2"/>
      <c r="AN226" s="2"/>
    </row>
    <row r="227" spans="1:40" x14ac:dyDescent="0.25">
      <c r="A227" t="s">
        <v>551</v>
      </c>
      <c r="B227" t="s">
        <v>151</v>
      </c>
      <c r="D227" t="s">
        <v>140</v>
      </c>
      <c r="E227" t="s">
        <v>664</v>
      </c>
      <c r="F227" t="s">
        <v>140</v>
      </c>
      <c r="G227" t="s">
        <v>243</v>
      </c>
      <c r="H227" s="2" t="s">
        <v>151</v>
      </c>
      <c r="I227" s="2" t="s">
        <v>630</v>
      </c>
      <c r="J227" t="s">
        <v>642</v>
      </c>
      <c r="K227" t="s">
        <v>901</v>
      </c>
      <c r="L227" s="2" t="s">
        <v>875</v>
      </c>
      <c r="M227" t="s">
        <v>522</v>
      </c>
      <c r="N227" t="s">
        <v>912</v>
      </c>
      <c r="P227" t="s">
        <v>220</v>
      </c>
      <c r="R227" t="s">
        <v>1160</v>
      </c>
      <c r="S227" s="27"/>
      <c r="T227" s="2"/>
      <c r="U227" s="40" t="s">
        <v>140</v>
      </c>
      <c r="V227">
        <v>169</v>
      </c>
      <c r="W227" t="s">
        <v>623</v>
      </c>
      <c r="X227" s="2" t="s">
        <v>889</v>
      </c>
      <c r="Y227" t="s">
        <v>187</v>
      </c>
      <c r="Z227" s="9">
        <v>0.15018000000000001</v>
      </c>
      <c r="AB227" s="27" t="s">
        <v>242</v>
      </c>
      <c r="AC227" s="2">
        <v>1</v>
      </c>
      <c r="AD227" s="2" t="s">
        <v>1088</v>
      </c>
      <c r="AE227" s="2">
        <v>1975</v>
      </c>
      <c r="AF227" s="2">
        <v>31</v>
      </c>
      <c r="AG227" s="2" t="s">
        <v>1057</v>
      </c>
      <c r="AH227" s="2">
        <v>1976</v>
      </c>
      <c r="AI227" s="2"/>
      <c r="AJ227" s="2"/>
      <c r="AK227" s="2"/>
      <c r="AL227" s="2"/>
      <c r="AM227" s="2"/>
      <c r="AN227" s="2"/>
    </row>
    <row r="228" spans="1:40" x14ac:dyDescent="0.25">
      <c r="A228" t="s">
        <v>550</v>
      </c>
      <c r="B228" t="s">
        <v>157</v>
      </c>
      <c r="E228" t="s">
        <v>140</v>
      </c>
      <c r="F228" t="s">
        <v>140</v>
      </c>
      <c r="G228" t="s">
        <v>243</v>
      </c>
      <c r="H228" s="2" t="s">
        <v>151</v>
      </c>
      <c r="I228" s="2" t="s">
        <v>630</v>
      </c>
      <c r="J228" t="s">
        <v>642</v>
      </c>
      <c r="K228" t="s">
        <v>901</v>
      </c>
      <c r="L228" s="2" t="s">
        <v>875</v>
      </c>
      <c r="M228" t="s">
        <v>522</v>
      </c>
      <c r="N228" t="s">
        <v>912</v>
      </c>
      <c r="P228" t="s">
        <v>220</v>
      </c>
      <c r="R228" t="s">
        <v>1160</v>
      </c>
      <c r="S228" s="27"/>
      <c r="T228" s="2"/>
      <c r="U228" s="40" t="s">
        <v>140</v>
      </c>
      <c r="V228">
        <v>169</v>
      </c>
      <c r="W228" t="s">
        <v>623</v>
      </c>
      <c r="X228" s="2" t="s">
        <v>889</v>
      </c>
      <c r="Y228" t="s">
        <v>187</v>
      </c>
      <c r="Z228" s="9">
        <v>0.23547999999999999</v>
      </c>
      <c r="AB228" s="27" t="s">
        <v>242</v>
      </c>
      <c r="AC228" s="2">
        <v>1</v>
      </c>
      <c r="AD228" s="2" t="s">
        <v>1088</v>
      </c>
      <c r="AE228" s="2">
        <v>1975</v>
      </c>
      <c r="AF228" s="2">
        <v>31</v>
      </c>
      <c r="AG228" s="2" t="s">
        <v>1057</v>
      </c>
      <c r="AH228" s="2">
        <v>1976</v>
      </c>
      <c r="AI228" s="2"/>
      <c r="AJ228" s="2"/>
      <c r="AK228" s="2"/>
      <c r="AL228" s="2"/>
      <c r="AM228" s="2"/>
      <c r="AN228" s="2"/>
    </row>
    <row r="229" spans="1:40" x14ac:dyDescent="0.25">
      <c r="A229" t="s">
        <v>519</v>
      </c>
      <c r="B229" t="s">
        <v>157</v>
      </c>
      <c r="E229" t="s">
        <v>140</v>
      </c>
      <c r="F229" t="s">
        <v>140</v>
      </c>
      <c r="G229" t="s">
        <v>243</v>
      </c>
      <c r="H229" s="2" t="s">
        <v>151</v>
      </c>
      <c r="I229" s="2" t="s">
        <v>630</v>
      </c>
      <c r="J229" t="s">
        <v>642</v>
      </c>
      <c r="K229" t="s">
        <v>901</v>
      </c>
      <c r="L229" s="2" t="s">
        <v>875</v>
      </c>
      <c r="M229" t="s">
        <v>522</v>
      </c>
      <c r="N229" t="s">
        <v>912</v>
      </c>
      <c r="P229" t="s">
        <v>220</v>
      </c>
      <c r="R229" t="s">
        <v>1160</v>
      </c>
      <c r="S229" s="27"/>
      <c r="T229" s="2"/>
      <c r="U229" s="40" t="s">
        <v>140</v>
      </c>
      <c r="V229">
        <v>169</v>
      </c>
      <c r="W229" t="s">
        <v>623</v>
      </c>
      <c r="X229" s="2" t="s">
        <v>889</v>
      </c>
      <c r="Y229" t="s">
        <v>187</v>
      </c>
      <c r="Z229" s="9">
        <v>-4.6719999999999998E-2</v>
      </c>
      <c r="AB229" s="27" t="s">
        <v>242</v>
      </c>
      <c r="AC229" s="2">
        <v>1</v>
      </c>
      <c r="AD229" s="2" t="s">
        <v>1088</v>
      </c>
      <c r="AE229" s="2">
        <v>1975</v>
      </c>
      <c r="AF229" s="2">
        <v>31</v>
      </c>
      <c r="AG229" s="2" t="s">
        <v>1057</v>
      </c>
      <c r="AH229" s="2">
        <v>1976</v>
      </c>
      <c r="AI229" s="2"/>
      <c r="AJ229" s="2"/>
      <c r="AK229" s="2"/>
      <c r="AL229" s="2"/>
      <c r="AM229" s="2"/>
      <c r="AN229" s="2"/>
    </row>
    <row r="230" spans="1:40" x14ac:dyDescent="0.25">
      <c r="A230" t="s">
        <v>549</v>
      </c>
      <c r="B230" t="s">
        <v>157</v>
      </c>
      <c r="E230" t="s">
        <v>140</v>
      </c>
      <c r="F230" t="s">
        <v>140</v>
      </c>
      <c r="G230" t="s">
        <v>243</v>
      </c>
      <c r="H230" s="2" t="s">
        <v>151</v>
      </c>
      <c r="I230" s="2" t="s">
        <v>630</v>
      </c>
      <c r="J230" t="s">
        <v>642</v>
      </c>
      <c r="K230" t="s">
        <v>901</v>
      </c>
      <c r="L230" s="2" t="s">
        <v>875</v>
      </c>
      <c r="M230" t="s">
        <v>522</v>
      </c>
      <c r="N230" t="s">
        <v>912</v>
      </c>
      <c r="P230" t="s">
        <v>220</v>
      </c>
      <c r="R230" t="s">
        <v>1160</v>
      </c>
      <c r="S230" s="27"/>
      <c r="T230" s="2"/>
      <c r="U230" s="40" t="s">
        <v>140</v>
      </c>
      <c r="V230">
        <v>169</v>
      </c>
      <c r="W230" t="s">
        <v>623</v>
      </c>
      <c r="X230" s="2" t="s">
        <v>889</v>
      </c>
      <c r="Y230" t="s">
        <v>187</v>
      </c>
      <c r="Z230" s="9">
        <v>1.1480000000000001E-2</v>
      </c>
      <c r="AB230" s="27" t="s">
        <v>242</v>
      </c>
      <c r="AC230" s="2">
        <v>1</v>
      </c>
      <c r="AD230" s="2" t="s">
        <v>1088</v>
      </c>
      <c r="AE230" s="2">
        <v>1975</v>
      </c>
      <c r="AF230" s="2">
        <v>31</v>
      </c>
      <c r="AG230" s="2" t="s">
        <v>1057</v>
      </c>
      <c r="AH230" s="2">
        <v>1976</v>
      </c>
      <c r="AI230" s="2"/>
      <c r="AJ230" s="2"/>
      <c r="AK230" s="2"/>
      <c r="AL230" s="2"/>
      <c r="AM230" s="2"/>
      <c r="AN230" s="2"/>
    </row>
    <row r="231" spans="1:40" x14ac:dyDescent="0.25">
      <c r="A231" t="s">
        <v>548</v>
      </c>
      <c r="B231" t="s">
        <v>151</v>
      </c>
      <c r="D231" t="s">
        <v>140</v>
      </c>
      <c r="E231" t="s">
        <v>633</v>
      </c>
      <c r="F231" t="s">
        <v>140</v>
      </c>
      <c r="G231" t="s">
        <v>243</v>
      </c>
      <c r="H231" s="2" t="s">
        <v>151</v>
      </c>
      <c r="I231" s="2" t="s">
        <v>630</v>
      </c>
      <c r="J231" t="s">
        <v>642</v>
      </c>
      <c r="K231" t="s">
        <v>901</v>
      </c>
      <c r="L231" s="2" t="s">
        <v>875</v>
      </c>
      <c r="M231" t="s">
        <v>522</v>
      </c>
      <c r="N231" t="s">
        <v>912</v>
      </c>
      <c r="P231" t="s">
        <v>220</v>
      </c>
      <c r="R231" t="s">
        <v>1160</v>
      </c>
      <c r="S231" s="27"/>
      <c r="T231" s="2"/>
      <c r="U231" s="40" t="s">
        <v>140</v>
      </c>
      <c r="V231">
        <v>169</v>
      </c>
      <c r="W231" t="s">
        <v>623</v>
      </c>
      <c r="X231" s="2" t="s">
        <v>889</v>
      </c>
      <c r="Y231" t="s">
        <v>187</v>
      </c>
      <c r="Z231" s="9">
        <v>9.4719999999999999E-2</v>
      </c>
      <c r="AB231" s="27" t="s">
        <v>242</v>
      </c>
      <c r="AC231" s="2">
        <v>1</v>
      </c>
      <c r="AD231" s="2" t="s">
        <v>1088</v>
      </c>
      <c r="AE231" s="2">
        <v>1975</v>
      </c>
      <c r="AF231" s="2">
        <v>31</v>
      </c>
      <c r="AG231" s="2" t="s">
        <v>1057</v>
      </c>
      <c r="AH231" s="2">
        <v>1976</v>
      </c>
      <c r="AI231" s="2"/>
      <c r="AJ231" s="2"/>
      <c r="AK231" s="2"/>
      <c r="AL231" s="2"/>
      <c r="AM231" s="2"/>
      <c r="AN231" s="2"/>
    </row>
    <row r="232" spans="1:40" x14ac:dyDescent="0.25">
      <c r="A232" t="s">
        <v>520</v>
      </c>
      <c r="B232" t="s">
        <v>151</v>
      </c>
      <c r="D232" t="s">
        <v>140</v>
      </c>
      <c r="E232" t="s">
        <v>792</v>
      </c>
      <c r="F232" t="s">
        <v>140</v>
      </c>
      <c r="G232" t="s">
        <v>243</v>
      </c>
      <c r="H232" s="2" t="s">
        <v>151</v>
      </c>
      <c r="I232" s="2" t="s">
        <v>630</v>
      </c>
      <c r="J232" t="s">
        <v>642</v>
      </c>
      <c r="K232" t="s">
        <v>901</v>
      </c>
      <c r="L232" s="2" t="s">
        <v>875</v>
      </c>
      <c r="M232" t="s">
        <v>522</v>
      </c>
      <c r="N232" t="s">
        <v>912</v>
      </c>
      <c r="P232" t="s">
        <v>220</v>
      </c>
      <c r="R232" t="s">
        <v>1160</v>
      </c>
      <c r="S232" s="27"/>
      <c r="T232" s="2"/>
      <c r="U232" s="40" t="s">
        <v>140</v>
      </c>
      <c r="V232">
        <v>169</v>
      </c>
      <c r="W232" t="s">
        <v>623</v>
      </c>
      <c r="X232" s="2" t="s">
        <v>889</v>
      </c>
      <c r="Y232" t="s">
        <v>187</v>
      </c>
      <c r="Z232" s="9">
        <v>7.0669999999999997E-2</v>
      </c>
      <c r="AB232" s="27" t="s">
        <v>242</v>
      </c>
      <c r="AC232" s="2">
        <v>1</v>
      </c>
      <c r="AD232" s="2" t="s">
        <v>1088</v>
      </c>
      <c r="AE232" s="2">
        <v>1975</v>
      </c>
      <c r="AF232" s="2">
        <v>31</v>
      </c>
      <c r="AG232" s="2" t="s">
        <v>1057</v>
      </c>
      <c r="AH232" s="2">
        <v>1976</v>
      </c>
      <c r="AI232" s="2"/>
      <c r="AJ232" s="2"/>
      <c r="AK232" s="2"/>
      <c r="AL232" s="2"/>
      <c r="AM232" s="2"/>
      <c r="AN232" s="2"/>
    </row>
    <row r="233" spans="1:40" x14ac:dyDescent="0.25">
      <c r="A233" t="s">
        <v>521</v>
      </c>
      <c r="B233" t="s">
        <v>157</v>
      </c>
      <c r="E233" t="s">
        <v>140</v>
      </c>
      <c r="F233" t="s">
        <v>140</v>
      </c>
      <c r="G233" t="s">
        <v>243</v>
      </c>
      <c r="H233" s="2" t="s">
        <v>151</v>
      </c>
      <c r="I233" s="2" t="s">
        <v>630</v>
      </c>
      <c r="J233" t="s">
        <v>642</v>
      </c>
      <c r="K233" t="s">
        <v>901</v>
      </c>
      <c r="L233" s="2" t="s">
        <v>875</v>
      </c>
      <c r="M233" t="s">
        <v>522</v>
      </c>
      <c r="N233" t="s">
        <v>912</v>
      </c>
      <c r="P233" t="s">
        <v>220</v>
      </c>
      <c r="R233" t="s">
        <v>1160</v>
      </c>
      <c r="S233" s="27"/>
      <c r="T233" s="2"/>
      <c r="U233" s="40" t="s">
        <v>140</v>
      </c>
      <c r="V233">
        <v>169</v>
      </c>
      <c r="W233" t="s">
        <v>623</v>
      </c>
      <c r="X233" s="2" t="s">
        <v>889</v>
      </c>
      <c r="Y233" t="s">
        <v>187</v>
      </c>
      <c r="Z233" s="9">
        <v>-5.7849999999999999E-2</v>
      </c>
      <c r="AB233" s="27" t="s">
        <v>242</v>
      </c>
      <c r="AC233" s="2">
        <v>1</v>
      </c>
      <c r="AD233" s="2" t="s">
        <v>1088</v>
      </c>
      <c r="AE233" s="2">
        <v>1975</v>
      </c>
      <c r="AF233" s="2">
        <v>31</v>
      </c>
      <c r="AG233" s="2" t="s">
        <v>1057</v>
      </c>
      <c r="AH233" s="2">
        <v>1976</v>
      </c>
      <c r="AI233" s="2"/>
      <c r="AJ233" s="2"/>
      <c r="AK233" s="2"/>
      <c r="AL233" s="2"/>
      <c r="AM233" s="2"/>
      <c r="AN233" s="2"/>
    </row>
    <row r="234" spans="1:40" x14ac:dyDescent="0.25">
      <c r="A234" t="s">
        <v>523</v>
      </c>
      <c r="B234" t="s">
        <v>157</v>
      </c>
      <c r="E234" t="s">
        <v>140</v>
      </c>
      <c r="F234" t="s">
        <v>140</v>
      </c>
      <c r="G234" t="s">
        <v>243</v>
      </c>
      <c r="H234" s="2" t="s">
        <v>151</v>
      </c>
      <c r="I234" s="2" t="s">
        <v>630</v>
      </c>
      <c r="J234" t="s">
        <v>642</v>
      </c>
      <c r="K234" t="s">
        <v>901</v>
      </c>
      <c r="L234" s="2" t="s">
        <v>875</v>
      </c>
      <c r="M234" t="s">
        <v>528</v>
      </c>
      <c r="N234" t="s">
        <v>912</v>
      </c>
      <c r="P234" t="s">
        <v>220</v>
      </c>
      <c r="R234" t="s">
        <v>1160</v>
      </c>
      <c r="S234" s="27"/>
      <c r="T234" s="2"/>
      <c r="U234" s="2" t="s">
        <v>1053</v>
      </c>
      <c r="V234">
        <v>218</v>
      </c>
      <c r="W234" t="s">
        <v>623</v>
      </c>
      <c r="X234" s="2" t="s">
        <v>889</v>
      </c>
      <c r="Y234" t="s">
        <v>187</v>
      </c>
      <c r="Z234" s="9">
        <v>-6.7320000000000005E-2</v>
      </c>
      <c r="AB234" s="27" t="s">
        <v>242</v>
      </c>
      <c r="AC234" s="2">
        <v>1</v>
      </c>
      <c r="AD234" s="2" t="s">
        <v>1088</v>
      </c>
      <c r="AE234" s="2">
        <v>1975</v>
      </c>
      <c r="AF234" s="2">
        <v>31</v>
      </c>
      <c r="AG234" s="2" t="s">
        <v>1057</v>
      </c>
      <c r="AH234" s="2">
        <v>1976</v>
      </c>
      <c r="AI234" s="2"/>
      <c r="AJ234" s="2"/>
      <c r="AK234" s="2"/>
      <c r="AL234" s="2"/>
      <c r="AM234" s="2"/>
      <c r="AN234" s="2"/>
    </row>
    <row r="235" spans="1:40" x14ac:dyDescent="0.25">
      <c r="A235" t="s">
        <v>547</v>
      </c>
      <c r="B235" t="s">
        <v>157</v>
      </c>
      <c r="E235" t="s">
        <v>140</v>
      </c>
      <c r="F235" t="s">
        <v>140</v>
      </c>
      <c r="G235" t="s">
        <v>243</v>
      </c>
      <c r="H235" s="2" t="s">
        <v>151</v>
      </c>
      <c r="I235" s="2" t="s">
        <v>630</v>
      </c>
      <c r="J235" t="s">
        <v>642</v>
      </c>
      <c r="K235" t="s">
        <v>901</v>
      </c>
      <c r="L235" s="2" t="s">
        <v>875</v>
      </c>
      <c r="M235" t="s">
        <v>528</v>
      </c>
      <c r="N235" t="s">
        <v>912</v>
      </c>
      <c r="P235" t="s">
        <v>220</v>
      </c>
      <c r="R235" t="s">
        <v>1160</v>
      </c>
      <c r="S235" s="27"/>
      <c r="T235" s="2"/>
      <c r="U235" s="2" t="s">
        <v>1053</v>
      </c>
      <c r="V235">
        <v>218</v>
      </c>
      <c r="W235" t="s">
        <v>623</v>
      </c>
      <c r="X235" s="2" t="s">
        <v>889</v>
      </c>
      <c r="Y235" t="s">
        <v>187</v>
      </c>
      <c r="Z235" s="9">
        <v>-0.11315</v>
      </c>
      <c r="AB235" s="27" t="s">
        <v>242</v>
      </c>
      <c r="AC235" s="2">
        <v>1</v>
      </c>
      <c r="AD235" s="2" t="s">
        <v>1088</v>
      </c>
      <c r="AE235" s="2">
        <v>1975</v>
      </c>
      <c r="AF235" s="2">
        <v>31</v>
      </c>
      <c r="AG235" s="2" t="s">
        <v>1057</v>
      </c>
      <c r="AH235" s="2">
        <v>1976</v>
      </c>
      <c r="AI235" s="2"/>
      <c r="AJ235" s="2"/>
      <c r="AK235" s="2"/>
      <c r="AL235" s="2"/>
      <c r="AM235" s="2"/>
      <c r="AN235" s="2"/>
    </row>
    <row r="236" spans="1:40" x14ac:dyDescent="0.25">
      <c r="A236" t="s">
        <v>524</v>
      </c>
      <c r="B236" t="s">
        <v>157</v>
      </c>
      <c r="D236" t="s">
        <v>669</v>
      </c>
      <c r="E236" t="s">
        <v>140</v>
      </c>
      <c r="F236" t="s">
        <v>140</v>
      </c>
      <c r="G236" t="s">
        <v>243</v>
      </c>
      <c r="H236" s="2" t="s">
        <v>151</v>
      </c>
      <c r="I236" s="2" t="s">
        <v>630</v>
      </c>
      <c r="J236" t="s">
        <v>642</v>
      </c>
      <c r="K236" t="s">
        <v>901</v>
      </c>
      <c r="L236" s="2" t="s">
        <v>875</v>
      </c>
      <c r="M236" t="s">
        <v>528</v>
      </c>
      <c r="N236" t="s">
        <v>912</v>
      </c>
      <c r="P236" t="s">
        <v>220</v>
      </c>
      <c r="R236" t="s">
        <v>1160</v>
      </c>
      <c r="S236" s="27"/>
      <c r="T236" s="2"/>
      <c r="U236" s="2" t="s">
        <v>1053</v>
      </c>
      <c r="V236">
        <v>218</v>
      </c>
      <c r="W236" t="s">
        <v>623</v>
      </c>
      <c r="X236" s="2" t="s">
        <v>889</v>
      </c>
      <c r="Y236" t="s">
        <v>187</v>
      </c>
      <c r="Z236" s="9">
        <v>-6.2149999999999997E-2</v>
      </c>
      <c r="AB236" s="27" t="s">
        <v>242</v>
      </c>
      <c r="AC236" s="2">
        <v>1</v>
      </c>
      <c r="AD236" s="2" t="s">
        <v>1088</v>
      </c>
      <c r="AE236" s="2">
        <v>1975</v>
      </c>
      <c r="AF236" s="2">
        <v>31</v>
      </c>
      <c r="AG236" s="2" t="s">
        <v>1057</v>
      </c>
      <c r="AH236" s="2">
        <v>1976</v>
      </c>
      <c r="AI236" s="2"/>
      <c r="AJ236" s="2"/>
      <c r="AK236" s="2"/>
      <c r="AL236" s="2"/>
      <c r="AM236" s="2"/>
      <c r="AN236" s="2"/>
    </row>
    <row r="237" spans="1:40" x14ac:dyDescent="0.25">
      <c r="A237" t="s">
        <v>545</v>
      </c>
      <c r="B237" t="s">
        <v>157</v>
      </c>
      <c r="D237" t="s">
        <v>669</v>
      </c>
      <c r="E237" t="s">
        <v>140</v>
      </c>
      <c r="F237" t="s">
        <v>140</v>
      </c>
      <c r="G237" t="s">
        <v>243</v>
      </c>
      <c r="H237" s="2" t="s">
        <v>151</v>
      </c>
      <c r="I237" s="2" t="s">
        <v>630</v>
      </c>
      <c r="J237" t="s">
        <v>642</v>
      </c>
      <c r="K237" t="s">
        <v>901</v>
      </c>
      <c r="L237" s="2" t="s">
        <v>875</v>
      </c>
      <c r="M237" t="s">
        <v>528</v>
      </c>
      <c r="N237" t="s">
        <v>912</v>
      </c>
      <c r="P237" t="s">
        <v>220</v>
      </c>
      <c r="R237" t="s">
        <v>1160</v>
      </c>
      <c r="S237" s="27"/>
      <c r="T237" s="2"/>
      <c r="U237" s="2" t="s">
        <v>1053</v>
      </c>
      <c r="V237">
        <v>218</v>
      </c>
      <c r="W237" t="s">
        <v>623</v>
      </c>
      <c r="X237" s="2" t="s">
        <v>889</v>
      </c>
      <c r="Y237" t="s">
        <v>187</v>
      </c>
      <c r="Z237" s="9">
        <v>-1.6070000000000001E-2</v>
      </c>
      <c r="AB237" s="27" t="s">
        <v>242</v>
      </c>
      <c r="AC237" s="2">
        <v>1</v>
      </c>
      <c r="AD237" s="2" t="s">
        <v>1088</v>
      </c>
      <c r="AE237" s="2">
        <v>1975</v>
      </c>
      <c r="AF237" s="2">
        <v>31</v>
      </c>
      <c r="AG237" s="2" t="s">
        <v>1057</v>
      </c>
      <c r="AH237" s="2">
        <v>1976</v>
      </c>
      <c r="AI237" s="2"/>
      <c r="AJ237" s="2"/>
      <c r="AK237" s="2"/>
      <c r="AL237" s="2"/>
      <c r="AM237" s="2"/>
      <c r="AN237" s="2"/>
    </row>
    <row r="238" spans="1:40" x14ac:dyDescent="0.25">
      <c r="A238" t="s">
        <v>512</v>
      </c>
      <c r="B238" t="s">
        <v>157</v>
      </c>
      <c r="D238" t="s">
        <v>669</v>
      </c>
      <c r="E238" t="s">
        <v>140</v>
      </c>
      <c r="F238" t="s">
        <v>140</v>
      </c>
      <c r="G238" t="s">
        <v>243</v>
      </c>
      <c r="H238" s="2" t="s">
        <v>151</v>
      </c>
      <c r="I238" s="2" t="s">
        <v>630</v>
      </c>
      <c r="J238" t="s">
        <v>642</v>
      </c>
      <c r="K238" t="s">
        <v>901</v>
      </c>
      <c r="L238" s="2" t="s">
        <v>875</v>
      </c>
      <c r="M238" t="s">
        <v>528</v>
      </c>
      <c r="N238" t="s">
        <v>912</v>
      </c>
      <c r="P238" t="s">
        <v>220</v>
      </c>
      <c r="R238" t="s">
        <v>1160</v>
      </c>
      <c r="S238" s="27"/>
      <c r="T238" s="2"/>
      <c r="U238" s="2" t="s">
        <v>1053</v>
      </c>
      <c r="V238">
        <v>218</v>
      </c>
      <c r="W238" t="s">
        <v>623</v>
      </c>
      <c r="X238" s="2" t="s">
        <v>889</v>
      </c>
      <c r="Y238" t="s">
        <v>187</v>
      </c>
      <c r="Z238" s="9">
        <v>8.7399999999999995E-3</v>
      </c>
      <c r="AB238" s="27" t="s">
        <v>242</v>
      </c>
      <c r="AC238" s="2">
        <v>1</v>
      </c>
      <c r="AD238" s="2" t="s">
        <v>1088</v>
      </c>
      <c r="AE238" s="2">
        <v>1975</v>
      </c>
      <c r="AF238" s="2">
        <v>31</v>
      </c>
      <c r="AG238" s="2" t="s">
        <v>1057</v>
      </c>
      <c r="AH238" s="2">
        <v>1976</v>
      </c>
      <c r="AI238" s="2"/>
      <c r="AJ238" s="2"/>
      <c r="AK238" s="2"/>
      <c r="AL238" s="2"/>
      <c r="AM238" s="2"/>
      <c r="AN238" s="2"/>
    </row>
    <row r="239" spans="1:40" x14ac:dyDescent="0.25">
      <c r="A239" t="s">
        <v>516</v>
      </c>
      <c r="B239" t="s">
        <v>157</v>
      </c>
      <c r="D239" t="s">
        <v>669</v>
      </c>
      <c r="E239" t="s">
        <v>140</v>
      </c>
      <c r="F239" t="s">
        <v>140</v>
      </c>
      <c r="G239" t="s">
        <v>243</v>
      </c>
      <c r="H239" s="2" t="s">
        <v>151</v>
      </c>
      <c r="I239" s="2" t="s">
        <v>630</v>
      </c>
      <c r="J239" t="s">
        <v>642</v>
      </c>
      <c r="K239" t="s">
        <v>901</v>
      </c>
      <c r="L239" s="2" t="s">
        <v>875</v>
      </c>
      <c r="M239" t="s">
        <v>528</v>
      </c>
      <c r="N239" t="s">
        <v>912</v>
      </c>
      <c r="P239" t="s">
        <v>220</v>
      </c>
      <c r="R239" t="s">
        <v>1160</v>
      </c>
      <c r="S239" s="27"/>
      <c r="T239" s="2"/>
      <c r="U239" s="2" t="s">
        <v>1053</v>
      </c>
      <c r="V239">
        <v>218</v>
      </c>
      <c r="W239" t="s">
        <v>623</v>
      </c>
      <c r="X239" s="2" t="s">
        <v>889</v>
      </c>
      <c r="Y239" t="s">
        <v>187</v>
      </c>
      <c r="Z239" s="9">
        <v>-4.922E-2</v>
      </c>
      <c r="AB239" s="27" t="s">
        <v>242</v>
      </c>
      <c r="AC239" s="2">
        <v>1</v>
      </c>
      <c r="AD239" s="2" t="s">
        <v>1088</v>
      </c>
      <c r="AE239" s="2">
        <v>1975</v>
      </c>
      <c r="AF239" s="2">
        <v>31</v>
      </c>
      <c r="AG239" s="2" t="s">
        <v>1057</v>
      </c>
      <c r="AH239" s="2">
        <v>1976</v>
      </c>
      <c r="AI239" s="2"/>
      <c r="AJ239" s="2"/>
      <c r="AK239" s="2"/>
      <c r="AL239" s="2"/>
      <c r="AM239" s="2"/>
      <c r="AN239" s="2"/>
    </row>
    <row r="240" spans="1:40" x14ac:dyDescent="0.25">
      <c r="A240" t="s">
        <v>525</v>
      </c>
      <c r="B240" t="s">
        <v>157</v>
      </c>
      <c r="D240" t="s">
        <v>669</v>
      </c>
      <c r="E240" t="s">
        <v>140</v>
      </c>
      <c r="F240" t="s">
        <v>140</v>
      </c>
      <c r="G240" t="s">
        <v>243</v>
      </c>
      <c r="H240" s="2" t="s">
        <v>151</v>
      </c>
      <c r="I240" s="2" t="s">
        <v>630</v>
      </c>
      <c r="J240" t="s">
        <v>642</v>
      </c>
      <c r="K240" t="s">
        <v>901</v>
      </c>
      <c r="L240" s="2" t="s">
        <v>875</v>
      </c>
      <c r="M240" t="s">
        <v>528</v>
      </c>
      <c r="N240" t="s">
        <v>912</v>
      </c>
      <c r="P240" t="s">
        <v>220</v>
      </c>
      <c r="R240" t="s">
        <v>1160</v>
      </c>
      <c r="S240" s="27"/>
      <c r="T240" s="2"/>
      <c r="U240" s="2" t="s">
        <v>1053</v>
      </c>
      <c r="V240">
        <v>218</v>
      </c>
      <c r="W240" t="s">
        <v>623</v>
      </c>
      <c r="X240" s="2" t="s">
        <v>889</v>
      </c>
      <c r="Y240" t="s">
        <v>187</v>
      </c>
      <c r="Z240" s="9">
        <v>-4.2419999999999999E-2</v>
      </c>
      <c r="AB240" s="27" t="s">
        <v>242</v>
      </c>
      <c r="AC240" s="2">
        <v>1</v>
      </c>
      <c r="AD240" s="2" t="s">
        <v>1088</v>
      </c>
      <c r="AE240" s="2">
        <v>1975</v>
      </c>
      <c r="AF240" s="2">
        <v>31</v>
      </c>
      <c r="AG240" s="2" t="s">
        <v>1057</v>
      </c>
      <c r="AH240" s="2">
        <v>1976</v>
      </c>
      <c r="AI240" s="2"/>
      <c r="AJ240" s="2"/>
      <c r="AK240" s="2"/>
      <c r="AL240" s="2"/>
      <c r="AM240" s="2"/>
      <c r="AN240" s="2"/>
    </row>
    <row r="241" spans="1:40" x14ac:dyDescent="0.25">
      <c r="A241" t="s">
        <v>514</v>
      </c>
      <c r="B241" t="s">
        <v>157</v>
      </c>
      <c r="D241" t="s">
        <v>669</v>
      </c>
      <c r="E241" t="s">
        <v>140</v>
      </c>
      <c r="F241" t="s">
        <v>140</v>
      </c>
      <c r="G241" t="s">
        <v>243</v>
      </c>
      <c r="H241" s="2" t="s">
        <v>151</v>
      </c>
      <c r="I241" s="2" t="s">
        <v>630</v>
      </c>
      <c r="J241" t="s">
        <v>642</v>
      </c>
      <c r="K241" t="s">
        <v>901</v>
      </c>
      <c r="L241" s="2" t="s">
        <v>875</v>
      </c>
      <c r="M241" t="s">
        <v>528</v>
      </c>
      <c r="N241" t="s">
        <v>912</v>
      </c>
      <c r="P241" t="s">
        <v>220</v>
      </c>
      <c r="R241" t="s">
        <v>1160</v>
      </c>
      <c r="S241" s="27"/>
      <c r="T241" s="2"/>
      <c r="U241" s="2" t="s">
        <v>1053</v>
      </c>
      <c r="V241">
        <v>218</v>
      </c>
      <c r="W241" t="s">
        <v>623</v>
      </c>
      <c r="X241" s="2" t="s">
        <v>889</v>
      </c>
      <c r="Y241" t="s">
        <v>187</v>
      </c>
      <c r="Z241" s="9">
        <v>2.6270000000000002E-2</v>
      </c>
      <c r="AB241" s="27" t="s">
        <v>242</v>
      </c>
      <c r="AC241" s="2">
        <v>1</v>
      </c>
      <c r="AD241" s="2" t="s">
        <v>1088</v>
      </c>
      <c r="AE241" s="2">
        <v>1975</v>
      </c>
      <c r="AF241" s="2">
        <v>31</v>
      </c>
      <c r="AG241" s="2" t="s">
        <v>1057</v>
      </c>
      <c r="AH241" s="2">
        <v>1976</v>
      </c>
      <c r="AI241" s="2"/>
      <c r="AJ241" s="2"/>
      <c r="AK241" s="2"/>
      <c r="AL241" s="2"/>
      <c r="AM241" s="2"/>
      <c r="AN241" s="2"/>
    </row>
    <row r="242" spans="1:40" x14ac:dyDescent="0.25">
      <c r="A242" t="s">
        <v>515</v>
      </c>
      <c r="B242" t="s">
        <v>157</v>
      </c>
      <c r="D242" t="s">
        <v>669</v>
      </c>
      <c r="E242" t="s">
        <v>140</v>
      </c>
      <c r="F242" t="s">
        <v>140</v>
      </c>
      <c r="G242" t="s">
        <v>243</v>
      </c>
      <c r="H242" s="2" t="s">
        <v>151</v>
      </c>
      <c r="I242" s="2" t="s">
        <v>630</v>
      </c>
      <c r="J242" t="s">
        <v>642</v>
      </c>
      <c r="K242" t="s">
        <v>901</v>
      </c>
      <c r="L242" s="2" t="s">
        <v>875</v>
      </c>
      <c r="M242" t="s">
        <v>528</v>
      </c>
      <c r="N242" t="s">
        <v>912</v>
      </c>
      <c r="P242" t="s">
        <v>220</v>
      </c>
      <c r="R242" t="s">
        <v>1160</v>
      </c>
      <c r="S242" s="27"/>
      <c r="T242" s="2"/>
      <c r="U242" s="2" t="s">
        <v>1053</v>
      </c>
      <c r="V242">
        <v>218</v>
      </c>
      <c r="W242" t="s">
        <v>623</v>
      </c>
      <c r="X242" s="2" t="s">
        <v>889</v>
      </c>
      <c r="Y242" t="s">
        <v>187</v>
      </c>
      <c r="Z242" s="9">
        <v>0.21260000000000001</v>
      </c>
      <c r="AB242" s="27" t="s">
        <v>242</v>
      </c>
      <c r="AC242" s="2">
        <v>1</v>
      </c>
      <c r="AD242" s="2" t="s">
        <v>1088</v>
      </c>
      <c r="AE242" s="2">
        <v>1975</v>
      </c>
      <c r="AF242" s="2">
        <v>31</v>
      </c>
      <c r="AG242" s="2" t="s">
        <v>1057</v>
      </c>
      <c r="AH242" s="2">
        <v>1976</v>
      </c>
      <c r="AI242" s="2"/>
      <c r="AJ242" s="2"/>
      <c r="AK242" s="2"/>
      <c r="AL242" s="2"/>
      <c r="AM242" s="2"/>
      <c r="AN242" s="2"/>
    </row>
    <row r="243" spans="1:40" x14ac:dyDescent="0.25">
      <c r="A243" t="s">
        <v>546</v>
      </c>
      <c r="B243" t="s">
        <v>157</v>
      </c>
      <c r="D243" t="s">
        <v>669</v>
      </c>
      <c r="E243" t="s">
        <v>140</v>
      </c>
      <c r="F243" t="s">
        <v>140</v>
      </c>
      <c r="G243" t="s">
        <v>243</v>
      </c>
      <c r="H243" s="2" t="s">
        <v>151</v>
      </c>
      <c r="I243" s="2" t="s">
        <v>630</v>
      </c>
      <c r="J243" t="s">
        <v>642</v>
      </c>
      <c r="K243" t="s">
        <v>901</v>
      </c>
      <c r="L243" s="2" t="s">
        <v>875</v>
      </c>
      <c r="M243" t="s">
        <v>528</v>
      </c>
      <c r="N243" t="s">
        <v>912</v>
      </c>
      <c r="P243" t="s">
        <v>220</v>
      </c>
      <c r="R243" t="s">
        <v>1160</v>
      </c>
      <c r="S243" s="27"/>
      <c r="T243" s="2"/>
      <c r="U243" s="2" t="s">
        <v>1053</v>
      </c>
      <c r="V243">
        <v>218</v>
      </c>
      <c r="W243" t="s">
        <v>623</v>
      </c>
      <c r="X243" s="2" t="s">
        <v>889</v>
      </c>
      <c r="Y243" t="s">
        <v>187</v>
      </c>
      <c r="Z243" s="9">
        <v>0.51837999999999995</v>
      </c>
      <c r="AB243" s="27" t="s">
        <v>242</v>
      </c>
      <c r="AC243" s="2">
        <v>1</v>
      </c>
      <c r="AD243" s="2" t="s">
        <v>1088</v>
      </c>
      <c r="AE243" s="2">
        <v>1975</v>
      </c>
      <c r="AF243" s="2">
        <v>31</v>
      </c>
      <c r="AG243" s="2" t="s">
        <v>1057</v>
      </c>
      <c r="AH243" s="2">
        <v>1976</v>
      </c>
      <c r="AI243" s="2"/>
      <c r="AJ243" s="2"/>
      <c r="AK243" s="2"/>
      <c r="AL243" s="2"/>
      <c r="AM243" s="2"/>
      <c r="AN243" s="2"/>
    </row>
    <row r="244" spans="1:40" x14ac:dyDescent="0.25">
      <c r="A244" t="s">
        <v>530</v>
      </c>
      <c r="B244" t="s">
        <v>157</v>
      </c>
      <c r="C244" t="s">
        <v>931</v>
      </c>
      <c r="E244" t="s">
        <v>140</v>
      </c>
      <c r="F244" t="s">
        <v>140</v>
      </c>
      <c r="G244" t="s">
        <v>395</v>
      </c>
      <c r="H244" s="2" t="s">
        <v>151</v>
      </c>
      <c r="I244" s="2" t="s">
        <v>630</v>
      </c>
      <c r="J244" t="s">
        <v>642</v>
      </c>
      <c r="K244" t="s">
        <v>901</v>
      </c>
      <c r="L244" s="2" t="s">
        <v>875</v>
      </c>
      <c r="M244" t="s">
        <v>538</v>
      </c>
      <c r="N244" t="s">
        <v>912</v>
      </c>
      <c r="P244" t="s">
        <v>220</v>
      </c>
      <c r="R244" t="s">
        <v>1160</v>
      </c>
      <c r="S244" s="27"/>
      <c r="T244" s="2"/>
      <c r="U244" s="40" t="s">
        <v>140</v>
      </c>
      <c r="V244">
        <v>154</v>
      </c>
      <c r="W244" t="s">
        <v>623</v>
      </c>
      <c r="X244" s="2" t="s">
        <v>889</v>
      </c>
      <c r="Y244" t="s">
        <v>187</v>
      </c>
      <c r="Z244" s="9">
        <v>-7.8829999999999997E-2</v>
      </c>
      <c r="AB244" s="27" t="s">
        <v>242</v>
      </c>
      <c r="AC244" s="2">
        <v>1</v>
      </c>
      <c r="AD244" s="2" t="s">
        <v>1088</v>
      </c>
      <c r="AE244" s="2">
        <v>1975</v>
      </c>
      <c r="AF244" s="2">
        <v>31</v>
      </c>
      <c r="AG244" s="2" t="s">
        <v>1057</v>
      </c>
      <c r="AH244" s="2">
        <v>1976</v>
      </c>
      <c r="AI244" s="2"/>
      <c r="AJ244" s="2"/>
      <c r="AK244" s="2"/>
      <c r="AL244" s="2"/>
      <c r="AM244" s="2"/>
      <c r="AN244" s="2"/>
    </row>
    <row r="245" spans="1:40" x14ac:dyDescent="0.25">
      <c r="A245" t="s">
        <v>531</v>
      </c>
      <c r="B245" t="s">
        <v>157</v>
      </c>
      <c r="E245" t="s">
        <v>140</v>
      </c>
      <c r="F245" t="s">
        <v>140</v>
      </c>
      <c r="G245" t="s">
        <v>395</v>
      </c>
      <c r="H245" s="2" t="s">
        <v>151</v>
      </c>
      <c r="I245" s="2" t="s">
        <v>630</v>
      </c>
      <c r="J245" t="s">
        <v>642</v>
      </c>
      <c r="K245" t="s">
        <v>901</v>
      </c>
      <c r="L245" s="2" t="s">
        <v>875</v>
      </c>
      <c r="M245" t="s">
        <v>538</v>
      </c>
      <c r="N245" t="s">
        <v>912</v>
      </c>
      <c r="P245" t="s">
        <v>220</v>
      </c>
      <c r="R245" t="s">
        <v>1160</v>
      </c>
      <c r="S245" s="27"/>
      <c r="T245" s="2"/>
      <c r="U245" s="40" t="s">
        <v>140</v>
      </c>
      <c r="V245">
        <v>154</v>
      </c>
      <c r="W245" t="s">
        <v>623</v>
      </c>
      <c r="X245" s="2" t="s">
        <v>889</v>
      </c>
      <c r="Y245" t="s">
        <v>187</v>
      </c>
      <c r="Z245" s="9">
        <v>0.15897</v>
      </c>
      <c r="AB245" s="27" t="s">
        <v>242</v>
      </c>
      <c r="AC245" s="2">
        <v>1</v>
      </c>
      <c r="AD245" s="2" t="s">
        <v>1088</v>
      </c>
      <c r="AE245" s="2">
        <v>1975</v>
      </c>
      <c r="AF245" s="2">
        <v>31</v>
      </c>
      <c r="AG245" s="2" t="s">
        <v>1057</v>
      </c>
      <c r="AH245" s="2">
        <v>1976</v>
      </c>
      <c r="AI245" s="2"/>
      <c r="AJ245" s="2"/>
      <c r="AK245" s="2"/>
      <c r="AL245" s="2"/>
      <c r="AM245" s="2"/>
      <c r="AN245" s="2"/>
    </row>
    <row r="246" spans="1:40" x14ac:dyDescent="0.25">
      <c r="A246" t="s">
        <v>532</v>
      </c>
      <c r="B246" t="s">
        <v>157</v>
      </c>
      <c r="E246" t="s">
        <v>140</v>
      </c>
      <c r="F246" t="s">
        <v>140</v>
      </c>
      <c r="G246" t="s">
        <v>395</v>
      </c>
      <c r="H246" s="2" t="s">
        <v>151</v>
      </c>
      <c r="I246" s="2" t="s">
        <v>630</v>
      </c>
      <c r="J246" t="s">
        <v>642</v>
      </c>
      <c r="K246" t="s">
        <v>901</v>
      </c>
      <c r="L246" s="2" t="s">
        <v>875</v>
      </c>
      <c r="M246" t="s">
        <v>538</v>
      </c>
      <c r="N246" t="s">
        <v>912</v>
      </c>
      <c r="P246" t="s">
        <v>220</v>
      </c>
      <c r="R246" t="s">
        <v>1160</v>
      </c>
      <c r="S246" s="27"/>
      <c r="T246" s="2"/>
      <c r="U246" s="40" t="s">
        <v>140</v>
      </c>
      <c r="V246">
        <v>154</v>
      </c>
      <c r="W246" t="s">
        <v>623</v>
      </c>
      <c r="X246" s="2" t="s">
        <v>889</v>
      </c>
      <c r="Y246" t="s">
        <v>187</v>
      </c>
      <c r="Z246" s="9">
        <v>9.1400000000000006E-3</v>
      </c>
      <c r="AB246" s="27" t="s">
        <v>242</v>
      </c>
      <c r="AC246" s="2">
        <v>1</v>
      </c>
      <c r="AD246" s="2" t="s">
        <v>1088</v>
      </c>
      <c r="AE246" s="2">
        <v>1975</v>
      </c>
      <c r="AF246" s="2">
        <v>31</v>
      </c>
      <c r="AG246" s="2" t="s">
        <v>1057</v>
      </c>
      <c r="AH246" s="2">
        <v>1976</v>
      </c>
      <c r="AI246" s="2"/>
      <c r="AJ246" s="2"/>
      <c r="AK246" s="2"/>
      <c r="AL246" s="2"/>
      <c r="AM246" s="2"/>
      <c r="AN246" s="2"/>
    </row>
    <row r="247" spans="1:40" x14ac:dyDescent="0.25">
      <c r="A247" t="s">
        <v>535</v>
      </c>
      <c r="B247" t="s">
        <v>157</v>
      </c>
      <c r="E247" t="s">
        <v>140</v>
      </c>
      <c r="F247" t="s">
        <v>140</v>
      </c>
      <c r="G247" t="s">
        <v>395</v>
      </c>
      <c r="H247" s="2" t="s">
        <v>151</v>
      </c>
      <c r="I247" s="2" t="s">
        <v>630</v>
      </c>
      <c r="J247" t="s">
        <v>642</v>
      </c>
      <c r="K247" t="s">
        <v>901</v>
      </c>
      <c r="L247" s="2" t="s">
        <v>875</v>
      </c>
      <c r="M247" t="s">
        <v>538</v>
      </c>
      <c r="N247" t="s">
        <v>912</v>
      </c>
      <c r="P247" t="s">
        <v>220</v>
      </c>
      <c r="R247" t="s">
        <v>1160</v>
      </c>
      <c r="S247" s="27"/>
      <c r="T247" s="2"/>
      <c r="U247" s="40" t="s">
        <v>140</v>
      </c>
      <c r="V247">
        <v>154</v>
      </c>
      <c r="W247" t="s">
        <v>623</v>
      </c>
      <c r="X247" s="2" t="s">
        <v>889</v>
      </c>
      <c r="Y247" t="s">
        <v>187</v>
      </c>
      <c r="Z247" s="9">
        <v>0.12755</v>
      </c>
      <c r="AB247" s="27" t="s">
        <v>242</v>
      </c>
      <c r="AC247" s="2">
        <v>1</v>
      </c>
      <c r="AD247" s="2" t="s">
        <v>1088</v>
      </c>
      <c r="AE247" s="2">
        <v>1975</v>
      </c>
      <c r="AF247" s="2">
        <v>31</v>
      </c>
      <c r="AG247" s="2" t="s">
        <v>1057</v>
      </c>
      <c r="AH247" s="2">
        <v>1976</v>
      </c>
      <c r="AI247" s="2"/>
      <c r="AJ247" s="2"/>
      <c r="AK247" s="2"/>
      <c r="AL247" s="2"/>
      <c r="AM247" s="2"/>
      <c r="AN247" s="2"/>
    </row>
    <row r="248" spans="1:40" x14ac:dyDescent="0.25">
      <c r="A248" t="s">
        <v>534</v>
      </c>
      <c r="B248" t="s">
        <v>157</v>
      </c>
      <c r="E248" t="s">
        <v>140</v>
      </c>
      <c r="F248" t="s">
        <v>140</v>
      </c>
      <c r="G248" t="s">
        <v>395</v>
      </c>
      <c r="H248" s="2" t="s">
        <v>151</v>
      </c>
      <c r="I248" s="2" t="s">
        <v>630</v>
      </c>
      <c r="J248" t="s">
        <v>642</v>
      </c>
      <c r="K248" t="s">
        <v>901</v>
      </c>
      <c r="L248" s="2" t="s">
        <v>875</v>
      </c>
      <c r="M248" t="s">
        <v>538</v>
      </c>
      <c r="N248" t="s">
        <v>912</v>
      </c>
      <c r="P248" t="s">
        <v>220</v>
      </c>
      <c r="R248" t="s">
        <v>1160</v>
      </c>
      <c r="S248" s="27"/>
      <c r="T248" s="2"/>
      <c r="U248" s="40" t="s">
        <v>140</v>
      </c>
      <c r="V248">
        <v>154</v>
      </c>
      <c r="W248" t="s">
        <v>623</v>
      </c>
      <c r="X248" s="2" t="s">
        <v>889</v>
      </c>
      <c r="Y248" t="s">
        <v>187</v>
      </c>
      <c r="Z248" s="9">
        <v>6.7000000000000002E-3</v>
      </c>
      <c r="AB248" s="27" t="s">
        <v>242</v>
      </c>
      <c r="AC248" s="2">
        <v>1</v>
      </c>
      <c r="AD248" s="2" t="s">
        <v>1088</v>
      </c>
      <c r="AE248" s="2">
        <v>1975</v>
      </c>
      <c r="AF248" s="2">
        <v>31</v>
      </c>
      <c r="AG248" s="2" t="s">
        <v>1057</v>
      </c>
      <c r="AH248" s="2">
        <v>1976</v>
      </c>
      <c r="AI248" s="2"/>
      <c r="AJ248" s="2"/>
      <c r="AK248" s="2"/>
      <c r="AL248" s="2"/>
      <c r="AM248" s="2"/>
      <c r="AN248" s="2"/>
    </row>
    <row r="249" spans="1:40" x14ac:dyDescent="0.25">
      <c r="A249" t="s">
        <v>533</v>
      </c>
      <c r="B249" t="s">
        <v>157</v>
      </c>
      <c r="E249" t="s">
        <v>140</v>
      </c>
      <c r="F249" t="s">
        <v>140</v>
      </c>
      <c r="G249" t="s">
        <v>395</v>
      </c>
      <c r="H249" s="2" t="s">
        <v>151</v>
      </c>
      <c r="I249" s="2" t="s">
        <v>630</v>
      </c>
      <c r="J249" t="s">
        <v>642</v>
      </c>
      <c r="K249" t="s">
        <v>901</v>
      </c>
      <c r="L249" s="2" t="s">
        <v>875</v>
      </c>
      <c r="M249" t="s">
        <v>538</v>
      </c>
      <c r="N249" t="s">
        <v>912</v>
      </c>
      <c r="P249" t="s">
        <v>220</v>
      </c>
      <c r="R249" t="s">
        <v>1160</v>
      </c>
      <c r="S249" s="27"/>
      <c r="T249" s="2"/>
      <c r="U249" s="40" t="s">
        <v>140</v>
      </c>
      <c r="V249">
        <v>154</v>
      </c>
      <c r="W249" t="s">
        <v>623</v>
      </c>
      <c r="X249" s="2" t="s">
        <v>889</v>
      </c>
      <c r="Y249" t="s">
        <v>187</v>
      </c>
      <c r="Z249" s="9">
        <v>4.4769999999999997E-2</v>
      </c>
      <c r="AB249" s="27" t="s">
        <v>242</v>
      </c>
      <c r="AC249" s="2">
        <v>1</v>
      </c>
      <c r="AD249" s="2" t="s">
        <v>1088</v>
      </c>
      <c r="AE249" s="2">
        <v>1975</v>
      </c>
      <c r="AF249" s="2">
        <v>31</v>
      </c>
      <c r="AG249" s="2" t="s">
        <v>1057</v>
      </c>
      <c r="AH249" s="2">
        <v>1976</v>
      </c>
      <c r="AI249" s="2"/>
      <c r="AJ249" s="2"/>
      <c r="AK249" s="2"/>
      <c r="AL249" s="2"/>
      <c r="AM249" s="2"/>
      <c r="AN249" s="2"/>
    </row>
    <row r="250" spans="1:40" x14ac:dyDescent="0.25">
      <c r="A250" t="s">
        <v>536</v>
      </c>
      <c r="B250" t="s">
        <v>157</v>
      </c>
      <c r="E250" t="s">
        <v>140</v>
      </c>
      <c r="F250" t="s">
        <v>140</v>
      </c>
      <c r="G250" t="s">
        <v>395</v>
      </c>
      <c r="H250" s="2" t="s">
        <v>151</v>
      </c>
      <c r="I250" s="2" t="s">
        <v>630</v>
      </c>
      <c r="J250" t="s">
        <v>642</v>
      </c>
      <c r="K250" t="s">
        <v>901</v>
      </c>
      <c r="L250" s="2" t="s">
        <v>875</v>
      </c>
      <c r="M250" t="s">
        <v>538</v>
      </c>
      <c r="N250" t="s">
        <v>912</v>
      </c>
      <c r="P250" t="s">
        <v>220</v>
      </c>
      <c r="R250" t="s">
        <v>1160</v>
      </c>
      <c r="S250" s="27"/>
      <c r="T250" s="2"/>
      <c r="U250" s="40" t="s">
        <v>140</v>
      </c>
      <c r="V250">
        <v>154</v>
      </c>
      <c r="W250" t="s">
        <v>623</v>
      </c>
      <c r="X250" s="2" t="s">
        <v>889</v>
      </c>
      <c r="Y250" t="s">
        <v>187</v>
      </c>
      <c r="Z250" s="9">
        <v>-1.244E-2</v>
      </c>
      <c r="AB250" s="27" t="s">
        <v>242</v>
      </c>
      <c r="AC250" s="2">
        <v>1</v>
      </c>
      <c r="AD250" s="2" t="s">
        <v>1088</v>
      </c>
      <c r="AE250" s="2">
        <v>1975</v>
      </c>
      <c r="AF250" s="2">
        <v>31</v>
      </c>
      <c r="AG250" s="2" t="s">
        <v>1057</v>
      </c>
      <c r="AH250" s="2">
        <v>1976</v>
      </c>
      <c r="AI250" s="2"/>
      <c r="AJ250" s="2"/>
      <c r="AK250" s="2"/>
      <c r="AL250" s="2"/>
      <c r="AM250" s="2"/>
      <c r="AN250" s="2"/>
    </row>
    <row r="251" spans="1:40" x14ac:dyDescent="0.25">
      <c r="A251" t="s">
        <v>805</v>
      </c>
      <c r="B251" t="s">
        <v>151</v>
      </c>
      <c r="E251" t="s">
        <v>780</v>
      </c>
      <c r="F251" t="s">
        <v>140</v>
      </c>
      <c r="G251" t="s">
        <v>395</v>
      </c>
      <c r="H251" s="2" t="s">
        <v>151</v>
      </c>
      <c r="I251" s="2" t="s">
        <v>630</v>
      </c>
      <c r="J251" t="s">
        <v>642</v>
      </c>
      <c r="K251" t="s">
        <v>901</v>
      </c>
      <c r="L251" s="2" t="s">
        <v>875</v>
      </c>
      <c r="M251" t="s">
        <v>538</v>
      </c>
      <c r="N251" t="s">
        <v>912</v>
      </c>
      <c r="P251" t="s">
        <v>220</v>
      </c>
      <c r="R251" t="s">
        <v>1160</v>
      </c>
      <c r="S251" s="27"/>
      <c r="T251" s="2"/>
      <c r="U251" s="40" t="s">
        <v>140</v>
      </c>
      <c r="V251">
        <v>154</v>
      </c>
      <c r="W251" t="s">
        <v>623</v>
      </c>
      <c r="X251" s="2" t="s">
        <v>889</v>
      </c>
      <c r="Y251" t="s">
        <v>187</v>
      </c>
      <c r="Z251" s="9">
        <v>0.55232000000000003</v>
      </c>
      <c r="AB251" s="27" t="s">
        <v>242</v>
      </c>
      <c r="AC251" s="2">
        <v>1</v>
      </c>
      <c r="AD251" s="2" t="s">
        <v>1088</v>
      </c>
      <c r="AE251" s="2">
        <v>1975</v>
      </c>
      <c r="AF251" s="2">
        <v>31</v>
      </c>
      <c r="AG251" s="2" t="s">
        <v>1057</v>
      </c>
      <c r="AH251" s="2">
        <v>1976</v>
      </c>
      <c r="AI251" s="2"/>
      <c r="AJ251" s="2"/>
      <c r="AK251" s="2"/>
      <c r="AL251" s="2"/>
      <c r="AM251" s="2"/>
      <c r="AN251" s="2"/>
    </row>
    <row r="252" spans="1:40" x14ac:dyDescent="0.25">
      <c r="A252" t="s">
        <v>537</v>
      </c>
      <c r="B252" t="s">
        <v>157</v>
      </c>
      <c r="E252" t="s">
        <v>140</v>
      </c>
      <c r="F252" t="s">
        <v>140</v>
      </c>
      <c r="G252" t="s">
        <v>395</v>
      </c>
      <c r="H252" s="2" t="s">
        <v>151</v>
      </c>
      <c r="I252" s="2" t="s">
        <v>630</v>
      </c>
      <c r="J252" t="s">
        <v>642</v>
      </c>
      <c r="K252" t="s">
        <v>901</v>
      </c>
      <c r="L252" s="2" t="s">
        <v>875</v>
      </c>
      <c r="M252" t="s">
        <v>538</v>
      </c>
      <c r="N252" t="s">
        <v>912</v>
      </c>
      <c r="P252" t="s">
        <v>220</v>
      </c>
      <c r="R252" t="s">
        <v>1160</v>
      </c>
      <c r="S252" s="27"/>
      <c r="T252" s="2"/>
      <c r="U252" s="40" t="s">
        <v>140</v>
      </c>
      <c r="V252">
        <v>154</v>
      </c>
      <c r="W252" t="s">
        <v>623</v>
      </c>
      <c r="X252" s="2" t="s">
        <v>889</v>
      </c>
      <c r="Y252" t="s">
        <v>187</v>
      </c>
      <c r="Z252" s="9">
        <v>-1.5900000000000001E-3</v>
      </c>
      <c r="AB252" s="27" t="s">
        <v>242</v>
      </c>
      <c r="AC252" s="2">
        <v>1</v>
      </c>
      <c r="AD252" s="2" t="s">
        <v>1088</v>
      </c>
      <c r="AE252" s="2">
        <v>1975</v>
      </c>
      <c r="AF252" s="2">
        <v>31</v>
      </c>
      <c r="AG252" s="2" t="s">
        <v>1057</v>
      </c>
      <c r="AH252" s="2">
        <v>1976</v>
      </c>
      <c r="AI252" s="2"/>
      <c r="AJ252" s="2"/>
      <c r="AK252" s="2"/>
      <c r="AL252" s="2"/>
      <c r="AM252" s="2"/>
      <c r="AN252" s="2"/>
    </row>
    <row r="253" spans="1:40" x14ac:dyDescent="0.25">
      <c r="A253" t="s">
        <v>524</v>
      </c>
      <c r="B253" t="s">
        <v>157</v>
      </c>
      <c r="D253" t="s">
        <v>669</v>
      </c>
      <c r="E253" t="s">
        <v>140</v>
      </c>
      <c r="F253" t="s">
        <v>140</v>
      </c>
      <c r="G253" t="s">
        <v>395</v>
      </c>
      <c r="H253" s="2" t="s">
        <v>151</v>
      </c>
      <c r="I253" s="2" t="s">
        <v>630</v>
      </c>
      <c r="J253" t="s">
        <v>642</v>
      </c>
      <c r="K253" t="s">
        <v>901</v>
      </c>
      <c r="L253" s="2" t="s">
        <v>875</v>
      </c>
      <c r="M253" t="s">
        <v>538</v>
      </c>
      <c r="N253" t="s">
        <v>912</v>
      </c>
      <c r="P253" t="s">
        <v>220</v>
      </c>
      <c r="R253" t="s">
        <v>1160</v>
      </c>
      <c r="S253" s="27"/>
      <c r="T253" s="2"/>
      <c r="U253" s="40" t="s">
        <v>140</v>
      </c>
      <c r="V253">
        <v>154</v>
      </c>
      <c r="W253" t="s">
        <v>623</v>
      </c>
      <c r="X253" s="2" t="s">
        <v>889</v>
      </c>
      <c r="Y253" t="s">
        <v>187</v>
      </c>
      <c r="Z253" s="9">
        <v>0.11275</v>
      </c>
      <c r="AB253" s="27" t="s">
        <v>242</v>
      </c>
      <c r="AC253" s="2">
        <v>1</v>
      </c>
      <c r="AD253" s="2" t="s">
        <v>1088</v>
      </c>
      <c r="AE253" s="2">
        <v>1975</v>
      </c>
      <c r="AF253" s="2">
        <v>31</v>
      </c>
      <c r="AG253" s="2" t="s">
        <v>1057</v>
      </c>
      <c r="AH253" s="2">
        <v>1976</v>
      </c>
      <c r="AI253" s="2"/>
      <c r="AJ253" s="2"/>
      <c r="AK253" s="2"/>
      <c r="AL253" s="2"/>
      <c r="AM253" s="2"/>
      <c r="AN253" s="2"/>
    </row>
    <row r="254" spans="1:40" x14ac:dyDescent="0.25">
      <c r="A254" t="s">
        <v>545</v>
      </c>
      <c r="B254" t="s">
        <v>157</v>
      </c>
      <c r="D254" t="s">
        <v>669</v>
      </c>
      <c r="E254" t="s">
        <v>140</v>
      </c>
      <c r="F254" t="s">
        <v>140</v>
      </c>
      <c r="G254" t="s">
        <v>395</v>
      </c>
      <c r="H254" s="2" t="s">
        <v>151</v>
      </c>
      <c r="I254" s="2" t="s">
        <v>630</v>
      </c>
      <c r="J254" t="s">
        <v>642</v>
      </c>
      <c r="K254" t="s">
        <v>901</v>
      </c>
      <c r="L254" s="2" t="s">
        <v>875</v>
      </c>
      <c r="M254" t="s">
        <v>538</v>
      </c>
      <c r="N254" t="s">
        <v>912</v>
      </c>
      <c r="P254" t="s">
        <v>220</v>
      </c>
      <c r="R254" t="s">
        <v>1160</v>
      </c>
      <c r="S254" s="27"/>
      <c r="T254" s="2"/>
      <c r="U254" s="40" t="s">
        <v>140</v>
      </c>
      <c r="V254">
        <v>154</v>
      </c>
      <c r="W254" t="s">
        <v>623</v>
      </c>
      <c r="X254" s="2" t="s">
        <v>889</v>
      </c>
      <c r="Y254" t="s">
        <v>187</v>
      </c>
      <c r="Z254" s="9">
        <v>-5.7800000000000004E-3</v>
      </c>
      <c r="AB254" s="27" t="s">
        <v>242</v>
      </c>
      <c r="AC254" s="2">
        <v>1</v>
      </c>
      <c r="AD254" s="2" t="s">
        <v>1088</v>
      </c>
      <c r="AE254" s="2">
        <v>1975</v>
      </c>
      <c r="AF254" s="2">
        <v>31</v>
      </c>
      <c r="AG254" s="2" t="s">
        <v>1057</v>
      </c>
      <c r="AH254" s="2">
        <v>1976</v>
      </c>
      <c r="AI254" s="2"/>
      <c r="AJ254" s="2"/>
      <c r="AK254" s="2"/>
      <c r="AL254" s="2"/>
      <c r="AM254" s="2"/>
      <c r="AN254" s="2"/>
    </row>
    <row r="255" spans="1:40" x14ac:dyDescent="0.25">
      <c r="A255" t="s">
        <v>512</v>
      </c>
      <c r="B255" t="s">
        <v>157</v>
      </c>
      <c r="D255" t="s">
        <v>669</v>
      </c>
      <c r="E255" t="s">
        <v>140</v>
      </c>
      <c r="F255" t="s">
        <v>140</v>
      </c>
      <c r="G255" t="s">
        <v>395</v>
      </c>
      <c r="H255" s="2" t="s">
        <v>151</v>
      </c>
      <c r="I255" s="2" t="s">
        <v>630</v>
      </c>
      <c r="J255" t="s">
        <v>642</v>
      </c>
      <c r="K255" t="s">
        <v>901</v>
      </c>
      <c r="L255" s="2" t="s">
        <v>875</v>
      </c>
      <c r="M255" t="s">
        <v>538</v>
      </c>
      <c r="N255" t="s">
        <v>912</v>
      </c>
      <c r="P255" t="s">
        <v>220</v>
      </c>
      <c r="R255" t="s">
        <v>1160</v>
      </c>
      <c r="S255" s="27"/>
      <c r="T255" s="2"/>
      <c r="U255" s="40" t="s">
        <v>140</v>
      </c>
      <c r="V255">
        <v>154</v>
      </c>
      <c r="W255" t="s">
        <v>623</v>
      </c>
      <c r="X255" s="2" t="s">
        <v>889</v>
      </c>
      <c r="Y255" t="s">
        <v>187</v>
      </c>
      <c r="Z255" s="9">
        <v>-6.0699999999999997E-2</v>
      </c>
      <c r="AB255" s="27" t="s">
        <v>242</v>
      </c>
      <c r="AC255" s="2">
        <v>1</v>
      </c>
      <c r="AD255" s="2" t="s">
        <v>1088</v>
      </c>
      <c r="AE255" s="2">
        <v>1975</v>
      </c>
      <c r="AF255" s="2">
        <v>31</v>
      </c>
      <c r="AG255" s="2" t="s">
        <v>1057</v>
      </c>
      <c r="AH255" s="2">
        <v>1976</v>
      </c>
      <c r="AI255" s="2"/>
      <c r="AJ255" s="2"/>
      <c r="AK255" s="2"/>
      <c r="AL255" s="2"/>
      <c r="AM255" s="2"/>
      <c r="AN255" s="2"/>
    </row>
    <row r="256" spans="1:40" x14ac:dyDescent="0.25">
      <c r="A256" t="s">
        <v>516</v>
      </c>
      <c r="B256" t="s">
        <v>157</v>
      </c>
      <c r="D256" t="s">
        <v>669</v>
      </c>
      <c r="E256" t="s">
        <v>140</v>
      </c>
      <c r="F256" t="s">
        <v>140</v>
      </c>
      <c r="G256" t="s">
        <v>395</v>
      </c>
      <c r="H256" s="2" t="s">
        <v>151</v>
      </c>
      <c r="I256" s="2" t="s">
        <v>630</v>
      </c>
      <c r="J256" t="s">
        <v>642</v>
      </c>
      <c r="K256" t="s">
        <v>901</v>
      </c>
      <c r="L256" s="2" t="s">
        <v>875</v>
      </c>
      <c r="M256" t="s">
        <v>538</v>
      </c>
      <c r="N256" t="s">
        <v>912</v>
      </c>
      <c r="P256" t="s">
        <v>220</v>
      </c>
      <c r="R256" t="s">
        <v>1160</v>
      </c>
      <c r="S256" s="27"/>
      <c r="T256" s="2"/>
      <c r="U256" s="40" t="s">
        <v>140</v>
      </c>
      <c r="V256">
        <v>154</v>
      </c>
      <c r="W256" t="s">
        <v>623</v>
      </c>
      <c r="X256" s="2" t="s">
        <v>889</v>
      </c>
      <c r="Y256" t="s">
        <v>187</v>
      </c>
      <c r="Z256" s="9">
        <v>0.12612000000000001</v>
      </c>
      <c r="AB256" s="27" t="s">
        <v>242</v>
      </c>
      <c r="AC256" s="2">
        <v>1</v>
      </c>
      <c r="AD256" s="2" t="s">
        <v>1088</v>
      </c>
      <c r="AE256" s="2">
        <v>1975</v>
      </c>
      <c r="AF256" s="2">
        <v>31</v>
      </c>
      <c r="AG256" s="2" t="s">
        <v>1057</v>
      </c>
      <c r="AH256" s="2">
        <v>1976</v>
      </c>
      <c r="AI256" s="2"/>
      <c r="AJ256" s="2"/>
      <c r="AK256" s="2"/>
      <c r="AL256" s="2"/>
      <c r="AM256" s="2"/>
      <c r="AN256" s="2"/>
    </row>
    <row r="257" spans="1:48" x14ac:dyDescent="0.25">
      <c r="A257" t="s">
        <v>513</v>
      </c>
      <c r="B257" t="s">
        <v>157</v>
      </c>
      <c r="D257" t="s">
        <v>669</v>
      </c>
      <c r="E257" t="s">
        <v>140</v>
      </c>
      <c r="F257" t="s">
        <v>140</v>
      </c>
      <c r="G257" t="s">
        <v>395</v>
      </c>
      <c r="H257" s="2" t="s">
        <v>151</v>
      </c>
      <c r="I257" s="2" t="s">
        <v>630</v>
      </c>
      <c r="J257" t="s">
        <v>642</v>
      </c>
      <c r="K257" t="s">
        <v>901</v>
      </c>
      <c r="L257" s="2" t="s">
        <v>875</v>
      </c>
      <c r="M257" t="s">
        <v>538</v>
      </c>
      <c r="N257" t="s">
        <v>912</v>
      </c>
      <c r="P257" t="s">
        <v>220</v>
      </c>
      <c r="R257" t="s">
        <v>1160</v>
      </c>
      <c r="S257" s="27"/>
      <c r="T257" s="2"/>
      <c r="U257" s="40" t="s">
        <v>140</v>
      </c>
      <c r="V257">
        <v>154</v>
      </c>
      <c r="W257" t="s">
        <v>623</v>
      </c>
      <c r="X257" s="2" t="s">
        <v>889</v>
      </c>
      <c r="Y257" t="s">
        <v>187</v>
      </c>
      <c r="Z257" s="9">
        <v>0.10349</v>
      </c>
      <c r="AB257" s="27" t="s">
        <v>242</v>
      </c>
      <c r="AC257" s="2">
        <v>1</v>
      </c>
      <c r="AD257" s="2" t="s">
        <v>1088</v>
      </c>
      <c r="AE257" s="2">
        <v>1975</v>
      </c>
      <c r="AF257" s="2">
        <v>31</v>
      </c>
      <c r="AG257" s="2" t="s">
        <v>1057</v>
      </c>
      <c r="AH257" s="2">
        <v>1976</v>
      </c>
      <c r="AI257" s="2"/>
      <c r="AJ257" s="2"/>
      <c r="AK257" s="2"/>
      <c r="AL257" s="2"/>
      <c r="AM257" s="2"/>
      <c r="AN257" s="2"/>
    </row>
    <row r="258" spans="1:48" x14ac:dyDescent="0.25">
      <c r="A258" t="s">
        <v>526</v>
      </c>
      <c r="B258" t="s">
        <v>157</v>
      </c>
      <c r="D258" t="s">
        <v>669</v>
      </c>
      <c r="E258" t="s">
        <v>140</v>
      </c>
      <c r="F258" t="s">
        <v>140</v>
      </c>
      <c r="G258" t="s">
        <v>395</v>
      </c>
      <c r="H258" s="2" t="s">
        <v>151</v>
      </c>
      <c r="I258" s="2" t="s">
        <v>630</v>
      </c>
      <c r="J258" t="s">
        <v>642</v>
      </c>
      <c r="K258" t="s">
        <v>901</v>
      </c>
      <c r="L258" s="2" t="s">
        <v>875</v>
      </c>
      <c r="M258" t="s">
        <v>538</v>
      </c>
      <c r="N258" t="s">
        <v>912</v>
      </c>
      <c r="P258" t="s">
        <v>220</v>
      </c>
      <c r="R258" t="s">
        <v>1160</v>
      </c>
      <c r="S258" s="27"/>
      <c r="T258" s="2"/>
      <c r="U258" s="40" t="s">
        <v>140</v>
      </c>
      <c r="V258">
        <v>154</v>
      </c>
      <c r="W258" t="s">
        <v>623</v>
      </c>
      <c r="X258" s="2" t="s">
        <v>889</v>
      </c>
      <c r="Y258" t="s">
        <v>187</v>
      </c>
      <c r="Z258" s="9">
        <v>-3.9730000000000001E-2</v>
      </c>
      <c r="AB258" s="27" t="s">
        <v>242</v>
      </c>
      <c r="AC258" s="2">
        <v>1</v>
      </c>
      <c r="AD258" s="2" t="s">
        <v>1088</v>
      </c>
      <c r="AE258" s="2">
        <v>1975</v>
      </c>
      <c r="AF258" s="2">
        <v>31</v>
      </c>
      <c r="AG258" s="2" t="s">
        <v>1057</v>
      </c>
      <c r="AH258" s="2">
        <v>1976</v>
      </c>
      <c r="AI258" s="2"/>
      <c r="AJ258" s="2"/>
      <c r="AK258" s="2"/>
      <c r="AL258" s="2"/>
      <c r="AM258" s="2"/>
      <c r="AN258" s="2"/>
    </row>
    <row r="259" spans="1:48" x14ac:dyDescent="0.25">
      <c r="A259" t="s">
        <v>515</v>
      </c>
      <c r="B259" t="s">
        <v>157</v>
      </c>
      <c r="D259" t="s">
        <v>669</v>
      </c>
      <c r="E259" t="s">
        <v>140</v>
      </c>
      <c r="F259" t="s">
        <v>140</v>
      </c>
      <c r="G259" t="s">
        <v>395</v>
      </c>
      <c r="H259" s="2" t="s">
        <v>151</v>
      </c>
      <c r="I259" s="2" t="s">
        <v>630</v>
      </c>
      <c r="J259" t="s">
        <v>642</v>
      </c>
      <c r="K259" t="s">
        <v>901</v>
      </c>
      <c r="L259" s="2" t="s">
        <v>875</v>
      </c>
      <c r="M259" t="s">
        <v>538</v>
      </c>
      <c r="N259" t="s">
        <v>912</v>
      </c>
      <c r="P259" t="s">
        <v>220</v>
      </c>
      <c r="R259" t="s">
        <v>1160</v>
      </c>
      <c r="S259" s="27"/>
      <c r="T259" s="2"/>
      <c r="U259" s="40" t="s">
        <v>140</v>
      </c>
      <c r="V259">
        <v>154</v>
      </c>
      <c r="W259" t="s">
        <v>623</v>
      </c>
      <c r="X259" s="2" t="s">
        <v>889</v>
      </c>
      <c r="Y259" t="s">
        <v>187</v>
      </c>
      <c r="Z259" s="9">
        <v>0.16294</v>
      </c>
      <c r="AB259" s="27" t="s">
        <v>242</v>
      </c>
      <c r="AC259" s="2">
        <v>1</v>
      </c>
      <c r="AD259" s="2" t="s">
        <v>1088</v>
      </c>
      <c r="AE259" s="2">
        <v>1975</v>
      </c>
      <c r="AF259" s="2">
        <v>31</v>
      </c>
      <c r="AG259" s="2" t="s">
        <v>1057</v>
      </c>
      <c r="AH259" s="2">
        <v>1976</v>
      </c>
      <c r="AI259" s="2"/>
      <c r="AJ259" s="2"/>
      <c r="AK259" s="2"/>
      <c r="AL259" s="2"/>
      <c r="AM259" s="2"/>
      <c r="AN259" s="2"/>
    </row>
    <row r="260" spans="1:48" x14ac:dyDescent="0.25">
      <c r="A260" t="s">
        <v>529</v>
      </c>
      <c r="B260" t="s">
        <v>157</v>
      </c>
      <c r="D260" t="s">
        <v>669</v>
      </c>
      <c r="E260" t="s">
        <v>140</v>
      </c>
      <c r="F260" t="s">
        <v>140</v>
      </c>
      <c r="G260" t="s">
        <v>395</v>
      </c>
      <c r="H260" s="2" t="s">
        <v>151</v>
      </c>
      <c r="I260" s="2" t="s">
        <v>630</v>
      </c>
      <c r="J260" t="s">
        <v>642</v>
      </c>
      <c r="K260" t="s">
        <v>901</v>
      </c>
      <c r="L260" s="2" t="s">
        <v>875</v>
      </c>
      <c r="M260" t="s">
        <v>538</v>
      </c>
      <c r="N260" t="s">
        <v>912</v>
      </c>
      <c r="P260" t="s">
        <v>220</v>
      </c>
      <c r="R260" t="s">
        <v>1160</v>
      </c>
      <c r="S260" s="27"/>
      <c r="T260" s="2"/>
      <c r="U260" s="40" t="s">
        <v>140</v>
      </c>
      <c r="V260">
        <v>154</v>
      </c>
      <c r="W260" t="s">
        <v>623</v>
      </c>
      <c r="X260" s="2" t="s">
        <v>889</v>
      </c>
      <c r="Y260" t="s">
        <v>187</v>
      </c>
      <c r="Z260" s="9">
        <v>7.8850000000000003E-2</v>
      </c>
      <c r="AB260" s="27" t="s">
        <v>242</v>
      </c>
      <c r="AC260" s="2">
        <v>1</v>
      </c>
      <c r="AD260" s="2" t="s">
        <v>1088</v>
      </c>
      <c r="AE260" s="2">
        <v>1975</v>
      </c>
      <c r="AF260" s="2">
        <v>31</v>
      </c>
      <c r="AG260" s="2" t="s">
        <v>1057</v>
      </c>
      <c r="AH260" s="2">
        <v>1976</v>
      </c>
      <c r="AI260" s="2"/>
      <c r="AJ260" s="2"/>
      <c r="AK260" s="2"/>
      <c r="AL260" s="2"/>
      <c r="AM260" s="2"/>
      <c r="AN260" s="2"/>
    </row>
    <row r="261" spans="1:48" x14ac:dyDescent="0.25">
      <c r="A261" t="s">
        <v>959</v>
      </c>
      <c r="B261" t="s">
        <v>151</v>
      </c>
      <c r="C261" t="s">
        <v>388</v>
      </c>
      <c r="D261" t="s">
        <v>140</v>
      </c>
      <c r="E261" t="s">
        <v>766</v>
      </c>
      <c r="F261" t="s">
        <v>140</v>
      </c>
      <c r="G261" t="s">
        <v>924</v>
      </c>
      <c r="H261" s="2" t="s">
        <v>151</v>
      </c>
      <c r="I261" s="2" t="s">
        <v>630</v>
      </c>
      <c r="J261" t="s">
        <v>642</v>
      </c>
      <c r="K261" t="s">
        <v>901</v>
      </c>
      <c r="L261" s="2" t="s">
        <v>743</v>
      </c>
      <c r="M261" t="s">
        <v>555</v>
      </c>
      <c r="N261" t="s">
        <v>165</v>
      </c>
      <c r="P261" s="2" t="s">
        <v>217</v>
      </c>
      <c r="Q261" s="2" t="s">
        <v>1264</v>
      </c>
      <c r="R261" s="27" t="s">
        <v>140</v>
      </c>
      <c r="S261" s="27" t="s">
        <v>140</v>
      </c>
      <c r="T261" s="2"/>
      <c r="U261" s="40" t="s">
        <v>1189</v>
      </c>
      <c r="V261">
        <f>7746</f>
        <v>7746</v>
      </c>
      <c r="W261" t="s">
        <v>623</v>
      </c>
      <c r="X261" s="2" t="s">
        <v>343</v>
      </c>
      <c r="Y261" t="s">
        <v>540</v>
      </c>
      <c r="Z261" s="9">
        <v>0.03</v>
      </c>
      <c r="AB261" s="27" t="s">
        <v>149</v>
      </c>
      <c r="AC261">
        <v>1</v>
      </c>
      <c r="AD261" t="s">
        <v>1057</v>
      </c>
      <c r="AE261" s="2">
        <v>2006</v>
      </c>
      <c r="AF261" s="2">
        <v>31</v>
      </c>
      <c r="AG261" s="2" t="s">
        <v>1048</v>
      </c>
      <c r="AH261" s="2">
        <v>2006</v>
      </c>
      <c r="AI261" s="2"/>
      <c r="AJ261" s="2"/>
      <c r="AK261" s="2"/>
      <c r="AL261" s="2"/>
      <c r="AM261" s="2"/>
      <c r="AN261" s="2"/>
      <c r="AU261">
        <v>4.75</v>
      </c>
    </row>
    <row r="262" spans="1:48" x14ac:dyDescent="0.25">
      <c r="A262" t="s">
        <v>960</v>
      </c>
      <c r="B262" t="s">
        <v>151</v>
      </c>
      <c r="C262" t="s">
        <v>388</v>
      </c>
      <c r="D262" t="s">
        <v>140</v>
      </c>
      <c r="E262" t="s">
        <v>766</v>
      </c>
      <c r="F262" t="s">
        <v>140</v>
      </c>
      <c r="G262" t="s">
        <v>924</v>
      </c>
      <c r="H262" s="2" t="s">
        <v>151</v>
      </c>
      <c r="I262" s="2" t="s">
        <v>630</v>
      </c>
      <c r="J262" t="s">
        <v>642</v>
      </c>
      <c r="K262" t="s">
        <v>901</v>
      </c>
      <c r="L262" s="2" t="s">
        <v>743</v>
      </c>
      <c r="M262" t="s">
        <v>555</v>
      </c>
      <c r="N262" t="s">
        <v>165</v>
      </c>
      <c r="P262" s="2" t="s">
        <v>217</v>
      </c>
      <c r="Q262" s="2" t="s">
        <v>1264</v>
      </c>
      <c r="R262" s="27" t="s">
        <v>140</v>
      </c>
      <c r="S262" s="27" t="s">
        <v>140</v>
      </c>
      <c r="T262" s="2"/>
      <c r="U262" s="40" t="s">
        <v>1189</v>
      </c>
      <c r="V262">
        <f>7746</f>
        <v>7746</v>
      </c>
      <c r="W262" t="s">
        <v>623</v>
      </c>
      <c r="X262" s="2" t="s">
        <v>343</v>
      </c>
      <c r="Y262" t="s">
        <v>540</v>
      </c>
      <c r="Z262" s="9">
        <v>-7.0000000000000007E-2</v>
      </c>
      <c r="AB262" s="27" t="s">
        <v>159</v>
      </c>
      <c r="AC262">
        <v>1</v>
      </c>
      <c r="AD262" t="s">
        <v>1057</v>
      </c>
      <c r="AE262" s="2">
        <v>2006</v>
      </c>
      <c r="AF262" s="2">
        <v>31</v>
      </c>
      <c r="AG262" s="2" t="s">
        <v>1048</v>
      </c>
      <c r="AH262" s="2">
        <v>2006</v>
      </c>
      <c r="AI262" s="2"/>
      <c r="AJ262" s="2"/>
      <c r="AK262" s="2"/>
      <c r="AL262" s="2"/>
      <c r="AM262" s="2"/>
      <c r="AN262" s="2"/>
      <c r="AU262">
        <v>4.75</v>
      </c>
    </row>
    <row r="263" spans="1:48" x14ac:dyDescent="0.25">
      <c r="A263" t="s">
        <v>961</v>
      </c>
      <c r="B263" t="s">
        <v>151</v>
      </c>
      <c r="C263" t="s">
        <v>388</v>
      </c>
      <c r="D263" t="s">
        <v>140</v>
      </c>
      <c r="E263" t="s">
        <v>766</v>
      </c>
      <c r="F263" t="s">
        <v>140</v>
      </c>
      <c r="G263" t="s">
        <v>924</v>
      </c>
      <c r="H263" s="2" t="s">
        <v>151</v>
      </c>
      <c r="I263" s="2" t="s">
        <v>630</v>
      </c>
      <c r="J263" t="s">
        <v>642</v>
      </c>
      <c r="K263" t="s">
        <v>901</v>
      </c>
      <c r="L263" s="2" t="s">
        <v>743</v>
      </c>
      <c r="M263" t="s">
        <v>555</v>
      </c>
      <c r="N263" t="s">
        <v>165</v>
      </c>
      <c r="P263" s="2" t="s">
        <v>217</v>
      </c>
      <c r="Q263" s="2" t="s">
        <v>1264</v>
      </c>
      <c r="R263" s="27" t="s">
        <v>140</v>
      </c>
      <c r="S263" s="27" t="s">
        <v>140</v>
      </c>
      <c r="T263" s="2"/>
      <c r="U263" s="40" t="s">
        <v>1189</v>
      </c>
      <c r="V263">
        <f>7746</f>
        <v>7746</v>
      </c>
      <c r="W263" t="s">
        <v>623</v>
      </c>
      <c r="X263" s="2" t="s">
        <v>343</v>
      </c>
      <c r="Y263" t="s">
        <v>540</v>
      </c>
      <c r="Z263" s="9">
        <v>7.0000000000000007E-2</v>
      </c>
      <c r="AB263" s="27" t="s">
        <v>159</v>
      </c>
      <c r="AC263">
        <v>1</v>
      </c>
      <c r="AD263" t="s">
        <v>1057</v>
      </c>
      <c r="AE263" s="2">
        <v>2006</v>
      </c>
      <c r="AF263" s="2">
        <v>31</v>
      </c>
      <c r="AG263" s="2" t="s">
        <v>1048</v>
      </c>
      <c r="AH263" s="2">
        <v>2006</v>
      </c>
      <c r="AI263" s="2"/>
      <c r="AJ263" s="2"/>
      <c r="AK263" s="2"/>
      <c r="AL263" s="2"/>
      <c r="AM263" s="2"/>
      <c r="AN263" s="2"/>
      <c r="AU263">
        <v>4.75</v>
      </c>
    </row>
    <row r="264" spans="1:48" x14ac:dyDescent="0.25">
      <c r="A264" t="s">
        <v>1359</v>
      </c>
      <c r="B264" t="s">
        <v>151</v>
      </c>
      <c r="C264" t="s">
        <v>387</v>
      </c>
      <c r="D264" t="s">
        <v>140</v>
      </c>
      <c r="E264" t="s">
        <v>727</v>
      </c>
      <c r="F264" t="s">
        <v>642</v>
      </c>
      <c r="G264" t="s">
        <v>924</v>
      </c>
      <c r="H264" s="2" t="s">
        <v>151</v>
      </c>
      <c r="I264" s="2" t="s">
        <v>630</v>
      </c>
      <c r="J264" t="s">
        <v>642</v>
      </c>
      <c r="K264" t="s">
        <v>902</v>
      </c>
      <c r="L264" s="2" t="s">
        <v>743</v>
      </c>
      <c r="M264" t="s">
        <v>555</v>
      </c>
      <c r="N264" t="s">
        <v>165</v>
      </c>
      <c r="P264" s="2" t="s">
        <v>217</v>
      </c>
      <c r="Q264" s="2" t="s">
        <v>1264</v>
      </c>
      <c r="R264" s="27" t="s">
        <v>140</v>
      </c>
      <c r="S264" s="27" t="s">
        <v>140</v>
      </c>
      <c r="T264" s="2"/>
      <c r="U264" s="40" t="s">
        <v>1189</v>
      </c>
      <c r="V264">
        <f>7746</f>
        <v>7746</v>
      </c>
      <c r="W264" t="s">
        <v>623</v>
      </c>
      <c r="X264" s="2" t="s">
        <v>343</v>
      </c>
      <c r="Y264" t="s">
        <v>540</v>
      </c>
      <c r="Z264" s="9">
        <v>-0.03</v>
      </c>
      <c r="AB264" s="27" t="s">
        <v>159</v>
      </c>
      <c r="AC264">
        <v>1</v>
      </c>
      <c r="AD264" t="s">
        <v>1057</v>
      </c>
      <c r="AE264" s="2">
        <v>2006</v>
      </c>
      <c r="AF264" s="2">
        <v>31</v>
      </c>
      <c r="AG264" s="2" t="s">
        <v>1048</v>
      </c>
      <c r="AH264" s="2">
        <v>2006</v>
      </c>
      <c r="AI264" s="2"/>
      <c r="AJ264" s="2"/>
      <c r="AK264" s="2"/>
      <c r="AL264" s="2"/>
      <c r="AM264" s="2"/>
      <c r="AN264" s="2"/>
      <c r="AU264">
        <v>4.75</v>
      </c>
      <c r="AV264">
        <v>892</v>
      </c>
    </row>
    <row r="265" spans="1:48" x14ac:dyDescent="0.25">
      <c r="A265" t="s">
        <v>383</v>
      </c>
      <c r="B265" t="s">
        <v>152</v>
      </c>
      <c r="C265" s="13"/>
      <c r="D265" s="13" t="s">
        <v>679</v>
      </c>
      <c r="E265" t="s">
        <v>140</v>
      </c>
      <c r="F265" t="s">
        <v>140</v>
      </c>
      <c r="G265" t="s">
        <v>924</v>
      </c>
      <c r="H265" s="2" t="s">
        <v>151</v>
      </c>
      <c r="I265" s="2" t="s">
        <v>630</v>
      </c>
      <c r="J265" t="s">
        <v>642</v>
      </c>
      <c r="K265" t="s">
        <v>902</v>
      </c>
      <c r="L265" s="2" t="s">
        <v>743</v>
      </c>
      <c r="M265" t="s">
        <v>555</v>
      </c>
      <c r="N265" t="s">
        <v>165</v>
      </c>
      <c r="P265" s="2" t="s">
        <v>217</v>
      </c>
      <c r="Q265" s="2" t="s">
        <v>1264</v>
      </c>
      <c r="R265" s="27" t="s">
        <v>140</v>
      </c>
      <c r="S265" s="27" t="s">
        <v>140</v>
      </c>
      <c r="T265" s="2"/>
      <c r="U265" s="40" t="s">
        <v>1189</v>
      </c>
      <c r="V265">
        <f>7746</f>
        <v>7746</v>
      </c>
      <c r="W265" t="s">
        <v>623</v>
      </c>
      <c r="X265" s="2" t="s">
        <v>343</v>
      </c>
      <c r="Y265" t="s">
        <v>540</v>
      </c>
      <c r="Z265" s="9">
        <v>0.02</v>
      </c>
      <c r="AB265" s="27" t="s">
        <v>658</v>
      </c>
      <c r="AC265">
        <v>1</v>
      </c>
      <c r="AD265" t="s">
        <v>1057</v>
      </c>
      <c r="AE265" s="2">
        <v>2006</v>
      </c>
      <c r="AF265" s="2">
        <v>31</v>
      </c>
      <c r="AG265" s="2" t="s">
        <v>1048</v>
      </c>
      <c r="AH265" s="2">
        <v>2006</v>
      </c>
      <c r="AI265" s="2"/>
      <c r="AJ265" s="2"/>
      <c r="AK265" s="2"/>
      <c r="AL265" s="2"/>
      <c r="AM265" s="2"/>
      <c r="AN265" s="2"/>
      <c r="AP265">
        <v>29</v>
      </c>
      <c r="AU265">
        <v>4.75</v>
      </c>
      <c r="AV265">
        <f>SQRT((AP265/100)*(1-AP265/100))</f>
        <v>0.45376205218153709</v>
      </c>
    </row>
    <row r="266" spans="1:48" x14ac:dyDescent="0.25">
      <c r="A266" t="s">
        <v>389</v>
      </c>
      <c r="B266" t="s">
        <v>152</v>
      </c>
      <c r="C266" s="13">
        <v>911</v>
      </c>
      <c r="D266" s="13" t="s">
        <v>688</v>
      </c>
      <c r="E266" t="s">
        <v>140</v>
      </c>
      <c r="F266" t="s">
        <v>140</v>
      </c>
      <c r="G266" t="s">
        <v>924</v>
      </c>
      <c r="H266" s="2" t="s">
        <v>151</v>
      </c>
      <c r="I266" s="2" t="s">
        <v>630</v>
      </c>
      <c r="J266" t="s">
        <v>642</v>
      </c>
      <c r="K266" t="s">
        <v>902</v>
      </c>
      <c r="L266" s="2" t="s">
        <v>743</v>
      </c>
      <c r="M266" t="s">
        <v>555</v>
      </c>
      <c r="N266" t="s">
        <v>165</v>
      </c>
      <c r="P266" s="2" t="s">
        <v>217</v>
      </c>
      <c r="Q266" s="2" t="s">
        <v>1264</v>
      </c>
      <c r="R266" s="27" t="s">
        <v>140</v>
      </c>
      <c r="S266" s="27" t="s">
        <v>140</v>
      </c>
      <c r="T266" s="2"/>
      <c r="U266" s="40" t="s">
        <v>1189</v>
      </c>
      <c r="V266">
        <f>7746</f>
        <v>7746</v>
      </c>
      <c r="W266" t="s">
        <v>623</v>
      </c>
      <c r="X266" s="2" t="s">
        <v>343</v>
      </c>
      <c r="Y266" t="s">
        <v>540</v>
      </c>
      <c r="Z266" s="9">
        <v>0.01</v>
      </c>
      <c r="AB266" s="27" t="s">
        <v>658</v>
      </c>
      <c r="AC266">
        <v>1</v>
      </c>
      <c r="AD266" t="s">
        <v>1057</v>
      </c>
      <c r="AE266" s="2">
        <v>2006</v>
      </c>
      <c r="AF266" s="2">
        <v>31</v>
      </c>
      <c r="AG266" s="2" t="s">
        <v>1048</v>
      </c>
      <c r="AH266" s="2">
        <v>2006</v>
      </c>
      <c r="AI266" s="2"/>
      <c r="AJ266" s="2"/>
      <c r="AK266" s="2"/>
      <c r="AL266" s="2"/>
      <c r="AM266" s="2"/>
      <c r="AN266" s="2"/>
      <c r="AP266">
        <v>78</v>
      </c>
      <c r="AU266">
        <v>4.75</v>
      </c>
      <c r="AV266">
        <f>SQRT((AP266/100)*(1-AP266/100))</f>
        <v>0.41424630354415953</v>
      </c>
    </row>
    <row r="267" spans="1:48" x14ac:dyDescent="0.25">
      <c r="A267" t="s">
        <v>385</v>
      </c>
      <c r="B267" t="s">
        <v>152</v>
      </c>
      <c r="C267" s="13"/>
      <c r="D267" s="13" t="s">
        <v>681</v>
      </c>
      <c r="E267" t="s">
        <v>140</v>
      </c>
      <c r="F267" t="s">
        <v>140</v>
      </c>
      <c r="G267" t="s">
        <v>924</v>
      </c>
      <c r="H267" s="2" t="s">
        <v>151</v>
      </c>
      <c r="I267" s="2" t="s">
        <v>630</v>
      </c>
      <c r="J267" t="s">
        <v>642</v>
      </c>
      <c r="K267" t="s">
        <v>902</v>
      </c>
      <c r="L267" s="2" t="s">
        <v>743</v>
      </c>
      <c r="M267" t="s">
        <v>555</v>
      </c>
      <c r="N267" t="s">
        <v>165</v>
      </c>
      <c r="P267" s="2" t="s">
        <v>217</v>
      </c>
      <c r="Q267" s="2" t="s">
        <v>1264</v>
      </c>
      <c r="R267" s="27" t="s">
        <v>140</v>
      </c>
      <c r="S267" s="27" t="s">
        <v>140</v>
      </c>
      <c r="T267" s="2"/>
      <c r="U267" s="40" t="s">
        <v>1189</v>
      </c>
      <c r="V267">
        <f>7746</f>
        <v>7746</v>
      </c>
      <c r="W267" t="s">
        <v>623</v>
      </c>
      <c r="X267" s="2" t="s">
        <v>343</v>
      </c>
      <c r="Y267" t="s">
        <v>540</v>
      </c>
      <c r="Z267" s="9">
        <v>-0.13</v>
      </c>
      <c r="AB267" s="27" t="s">
        <v>159</v>
      </c>
      <c r="AC267">
        <v>1</v>
      </c>
      <c r="AD267" t="s">
        <v>1057</v>
      </c>
      <c r="AE267" s="2">
        <v>2006</v>
      </c>
      <c r="AF267" s="2">
        <v>31</v>
      </c>
      <c r="AG267" s="2" t="s">
        <v>1048</v>
      </c>
      <c r="AH267" s="2">
        <v>2006</v>
      </c>
      <c r="AI267" s="2"/>
      <c r="AJ267" s="2"/>
      <c r="AK267" s="2"/>
      <c r="AL267" s="2"/>
      <c r="AM267" s="2"/>
      <c r="AN267" s="2"/>
      <c r="AP267">
        <v>65</v>
      </c>
      <c r="AU267">
        <v>4.75</v>
      </c>
      <c r="AV267">
        <f>SQRT((AP267/100)*(1-AP267/100))</f>
        <v>0.47696960070847283</v>
      </c>
    </row>
    <row r="268" spans="1:48" x14ac:dyDescent="0.25">
      <c r="A268" t="s">
        <v>962</v>
      </c>
      <c r="B268" t="s">
        <v>152</v>
      </c>
      <c r="C268" s="13" t="s">
        <v>957</v>
      </c>
      <c r="D268" s="13" t="s">
        <v>683</v>
      </c>
      <c r="E268" t="s">
        <v>140</v>
      </c>
      <c r="F268" t="s">
        <v>140</v>
      </c>
      <c r="G268" t="s">
        <v>924</v>
      </c>
      <c r="H268" s="2" t="s">
        <v>151</v>
      </c>
      <c r="I268" s="2" t="s">
        <v>630</v>
      </c>
      <c r="J268" t="s">
        <v>642</v>
      </c>
      <c r="K268" t="s">
        <v>902</v>
      </c>
      <c r="L268" s="2" t="s">
        <v>743</v>
      </c>
      <c r="M268" t="s">
        <v>555</v>
      </c>
      <c r="N268" t="s">
        <v>165</v>
      </c>
      <c r="P268" s="2" t="s">
        <v>217</v>
      </c>
      <c r="Q268" s="2" t="s">
        <v>1264</v>
      </c>
      <c r="R268" s="27" t="s">
        <v>140</v>
      </c>
      <c r="S268" s="27" t="s">
        <v>140</v>
      </c>
      <c r="T268" s="2"/>
      <c r="U268" s="40" t="s">
        <v>1189</v>
      </c>
      <c r="V268">
        <f>7746</f>
        <v>7746</v>
      </c>
      <c r="W268" t="s">
        <v>623</v>
      </c>
      <c r="X268" s="2" t="s">
        <v>343</v>
      </c>
      <c r="Y268" t="s">
        <v>540</v>
      </c>
      <c r="Z268" s="9">
        <v>0.12</v>
      </c>
      <c r="AB268" s="27" t="s">
        <v>159</v>
      </c>
      <c r="AC268">
        <v>1</v>
      </c>
      <c r="AD268" t="s">
        <v>1057</v>
      </c>
      <c r="AE268" s="2">
        <v>2006</v>
      </c>
      <c r="AF268" s="2">
        <v>31</v>
      </c>
      <c r="AG268" s="2" t="s">
        <v>1048</v>
      </c>
      <c r="AH268" s="2">
        <v>2006</v>
      </c>
      <c r="AI268" s="2"/>
      <c r="AJ268" s="2"/>
      <c r="AK268" s="2"/>
      <c r="AL268" s="2"/>
      <c r="AM268" s="2"/>
      <c r="AN268" s="2"/>
      <c r="AP268">
        <v>76</v>
      </c>
      <c r="AU268">
        <v>4.75</v>
      </c>
      <c r="AV268">
        <f>SQRT((AP268/100)*(1-AP268/100))</f>
        <v>0.42708313008125248</v>
      </c>
    </row>
    <row r="269" spans="1:48" x14ac:dyDescent="0.25">
      <c r="A269" t="s">
        <v>959</v>
      </c>
      <c r="B269" t="s">
        <v>151</v>
      </c>
      <c r="C269" t="s">
        <v>388</v>
      </c>
      <c r="D269" t="s">
        <v>140</v>
      </c>
      <c r="E269" t="s">
        <v>766</v>
      </c>
      <c r="F269" t="s">
        <v>140</v>
      </c>
      <c r="G269" t="s">
        <v>924</v>
      </c>
      <c r="H269" s="2" t="s">
        <v>151</v>
      </c>
      <c r="I269" s="2" t="s">
        <v>630</v>
      </c>
      <c r="J269" t="s">
        <v>642</v>
      </c>
      <c r="K269" t="s">
        <v>901</v>
      </c>
      <c r="L269" s="2" t="s">
        <v>743</v>
      </c>
      <c r="M269" t="s">
        <v>555</v>
      </c>
      <c r="N269" t="s">
        <v>165</v>
      </c>
      <c r="P269" s="2" t="s">
        <v>217</v>
      </c>
      <c r="Q269" s="2" t="s">
        <v>1264</v>
      </c>
      <c r="R269" s="27" t="s">
        <v>140</v>
      </c>
      <c r="S269" s="27" t="s">
        <v>140</v>
      </c>
      <c r="T269" s="2"/>
      <c r="U269" s="40" t="s">
        <v>1189</v>
      </c>
      <c r="V269">
        <f>5898</f>
        <v>5898</v>
      </c>
      <c r="W269" t="s">
        <v>623</v>
      </c>
      <c r="X269" s="2" t="s">
        <v>343</v>
      </c>
      <c r="Y269" t="s">
        <v>540</v>
      </c>
      <c r="Z269" s="9">
        <v>-0.2</v>
      </c>
      <c r="AB269" s="27" t="s">
        <v>149</v>
      </c>
      <c r="AC269">
        <v>1</v>
      </c>
      <c r="AD269" t="s">
        <v>1057</v>
      </c>
      <c r="AE269" s="2">
        <v>2006</v>
      </c>
      <c r="AF269" s="2">
        <v>31</v>
      </c>
      <c r="AG269" s="2" t="s">
        <v>1048</v>
      </c>
      <c r="AH269" s="2">
        <v>2006</v>
      </c>
      <c r="AI269" s="2"/>
      <c r="AJ269" s="2"/>
      <c r="AK269" s="2"/>
      <c r="AL269" s="2"/>
      <c r="AM269" s="2"/>
      <c r="AN269" s="2"/>
      <c r="AU269">
        <v>2.52</v>
      </c>
    </row>
    <row r="270" spans="1:48" x14ac:dyDescent="0.25">
      <c r="A270" t="s">
        <v>960</v>
      </c>
      <c r="B270" t="s">
        <v>151</v>
      </c>
      <c r="C270" t="s">
        <v>388</v>
      </c>
      <c r="D270" t="s">
        <v>140</v>
      </c>
      <c r="E270" t="s">
        <v>766</v>
      </c>
      <c r="F270" t="s">
        <v>140</v>
      </c>
      <c r="G270" t="s">
        <v>924</v>
      </c>
      <c r="H270" s="2" t="s">
        <v>151</v>
      </c>
      <c r="I270" s="2" t="s">
        <v>630</v>
      </c>
      <c r="J270" t="s">
        <v>642</v>
      </c>
      <c r="K270" t="s">
        <v>901</v>
      </c>
      <c r="L270" s="2" t="s">
        <v>743</v>
      </c>
      <c r="M270" t="s">
        <v>555</v>
      </c>
      <c r="N270" t="s">
        <v>165</v>
      </c>
      <c r="P270" s="2" t="s">
        <v>217</v>
      </c>
      <c r="Q270" s="2" t="s">
        <v>1264</v>
      </c>
      <c r="R270" s="27" t="s">
        <v>140</v>
      </c>
      <c r="S270" s="27" t="s">
        <v>140</v>
      </c>
      <c r="T270" s="2"/>
      <c r="U270" s="40" t="s">
        <v>1189</v>
      </c>
      <c r="V270">
        <f>5898</f>
        <v>5898</v>
      </c>
      <c r="W270" t="s">
        <v>623</v>
      </c>
      <c r="X270" s="2" t="s">
        <v>343</v>
      </c>
      <c r="Y270" t="s">
        <v>540</v>
      </c>
      <c r="Z270" s="9">
        <v>-0.04</v>
      </c>
      <c r="AB270" s="27" t="s">
        <v>159</v>
      </c>
      <c r="AC270">
        <v>1</v>
      </c>
      <c r="AD270" t="s">
        <v>1057</v>
      </c>
      <c r="AE270" s="2">
        <v>2006</v>
      </c>
      <c r="AF270" s="2">
        <v>31</v>
      </c>
      <c r="AG270" s="2" t="s">
        <v>1048</v>
      </c>
      <c r="AH270" s="2">
        <v>2006</v>
      </c>
      <c r="AI270" s="2"/>
      <c r="AJ270" s="2"/>
      <c r="AK270" s="2"/>
      <c r="AL270" s="2"/>
      <c r="AM270" s="2"/>
      <c r="AN270" s="2"/>
      <c r="AU270">
        <v>2.52</v>
      </c>
    </row>
    <row r="271" spans="1:48" x14ac:dyDescent="0.25">
      <c r="A271" t="s">
        <v>961</v>
      </c>
      <c r="B271" t="s">
        <v>151</v>
      </c>
      <c r="C271" t="s">
        <v>388</v>
      </c>
      <c r="D271" t="s">
        <v>140</v>
      </c>
      <c r="E271" t="s">
        <v>766</v>
      </c>
      <c r="F271" t="s">
        <v>140</v>
      </c>
      <c r="G271" t="s">
        <v>924</v>
      </c>
      <c r="H271" s="2" t="s">
        <v>151</v>
      </c>
      <c r="I271" s="2" t="s">
        <v>630</v>
      </c>
      <c r="J271" t="s">
        <v>642</v>
      </c>
      <c r="K271" t="s">
        <v>901</v>
      </c>
      <c r="L271" s="2" t="s">
        <v>743</v>
      </c>
      <c r="M271" t="s">
        <v>555</v>
      </c>
      <c r="N271" t="s">
        <v>165</v>
      </c>
      <c r="P271" s="2" t="s">
        <v>217</v>
      </c>
      <c r="Q271" s="2" t="s">
        <v>1264</v>
      </c>
      <c r="R271" s="27" t="s">
        <v>140</v>
      </c>
      <c r="S271" s="27" t="s">
        <v>140</v>
      </c>
      <c r="T271" s="2"/>
      <c r="U271" s="40" t="s">
        <v>1189</v>
      </c>
      <c r="V271">
        <f>5898</f>
        <v>5898</v>
      </c>
      <c r="W271" t="s">
        <v>623</v>
      </c>
      <c r="X271" s="2" t="s">
        <v>343</v>
      </c>
      <c r="Y271" t="s">
        <v>540</v>
      </c>
      <c r="Z271" s="9">
        <v>0.03</v>
      </c>
      <c r="AB271" s="27" t="s">
        <v>159</v>
      </c>
      <c r="AC271">
        <v>1</v>
      </c>
      <c r="AD271" t="s">
        <v>1057</v>
      </c>
      <c r="AE271" s="2">
        <v>2006</v>
      </c>
      <c r="AF271" s="2">
        <v>31</v>
      </c>
      <c r="AG271" s="2" t="s">
        <v>1048</v>
      </c>
      <c r="AH271" s="2">
        <v>2006</v>
      </c>
      <c r="AI271" s="2"/>
      <c r="AJ271" s="2"/>
      <c r="AK271" s="2"/>
      <c r="AL271" s="2"/>
      <c r="AM271" s="2"/>
      <c r="AN271" s="2"/>
      <c r="AU271">
        <v>2.52</v>
      </c>
    </row>
    <row r="272" spans="1:48" x14ac:dyDescent="0.25">
      <c r="A272" t="s">
        <v>1359</v>
      </c>
      <c r="B272" t="s">
        <v>151</v>
      </c>
      <c r="C272" t="s">
        <v>387</v>
      </c>
      <c r="D272" t="s">
        <v>140</v>
      </c>
      <c r="E272" t="s">
        <v>727</v>
      </c>
      <c r="F272" t="s">
        <v>1360</v>
      </c>
      <c r="G272" t="s">
        <v>924</v>
      </c>
      <c r="H272" s="2" t="s">
        <v>151</v>
      </c>
      <c r="I272" s="2" t="s">
        <v>630</v>
      </c>
      <c r="J272" t="s">
        <v>642</v>
      </c>
      <c r="K272" t="s">
        <v>902</v>
      </c>
      <c r="L272" s="2" t="s">
        <v>743</v>
      </c>
      <c r="M272" t="s">
        <v>555</v>
      </c>
      <c r="N272" t="s">
        <v>165</v>
      </c>
      <c r="P272" s="2" t="s">
        <v>217</v>
      </c>
      <c r="Q272" s="2" t="s">
        <v>1264</v>
      </c>
      <c r="R272" s="27" t="s">
        <v>140</v>
      </c>
      <c r="S272" s="27" t="s">
        <v>140</v>
      </c>
      <c r="T272" s="2"/>
      <c r="U272" s="40" t="s">
        <v>1189</v>
      </c>
      <c r="V272">
        <f>5898</f>
        <v>5898</v>
      </c>
      <c r="W272" t="s">
        <v>623</v>
      </c>
      <c r="X272" s="2" t="s">
        <v>343</v>
      </c>
      <c r="Y272" t="s">
        <v>540</v>
      </c>
      <c r="Z272" s="9">
        <v>-0.1</v>
      </c>
      <c r="AB272" s="27" t="s">
        <v>159</v>
      </c>
      <c r="AC272">
        <v>1</v>
      </c>
      <c r="AD272" t="s">
        <v>1057</v>
      </c>
      <c r="AE272" s="2">
        <v>2006</v>
      </c>
      <c r="AF272" s="2">
        <v>31</v>
      </c>
      <c r="AG272" s="2" t="s">
        <v>1048</v>
      </c>
      <c r="AH272" s="2">
        <v>2006</v>
      </c>
      <c r="AI272" s="2"/>
      <c r="AJ272" s="2"/>
      <c r="AK272" s="2"/>
      <c r="AL272" s="2"/>
      <c r="AM272" s="2"/>
      <c r="AN272" s="2"/>
      <c r="AU272">
        <v>2.52</v>
      </c>
      <c r="AV272">
        <v>701</v>
      </c>
    </row>
    <row r="273" spans="1:48" x14ac:dyDescent="0.25">
      <c r="A273" t="s">
        <v>383</v>
      </c>
      <c r="B273" t="s">
        <v>152</v>
      </c>
      <c r="C273" s="13"/>
      <c r="D273" s="13" t="s">
        <v>679</v>
      </c>
      <c r="E273" t="s">
        <v>140</v>
      </c>
      <c r="F273" t="s">
        <v>140</v>
      </c>
      <c r="G273" t="s">
        <v>924</v>
      </c>
      <c r="H273" s="2" t="s">
        <v>151</v>
      </c>
      <c r="I273" s="2" t="s">
        <v>630</v>
      </c>
      <c r="J273" t="s">
        <v>642</v>
      </c>
      <c r="K273" t="s">
        <v>902</v>
      </c>
      <c r="L273" s="2" t="s">
        <v>743</v>
      </c>
      <c r="M273" t="s">
        <v>555</v>
      </c>
      <c r="N273" t="s">
        <v>165</v>
      </c>
      <c r="P273" s="2" t="s">
        <v>217</v>
      </c>
      <c r="Q273" s="2" t="s">
        <v>1264</v>
      </c>
      <c r="R273" s="27" t="s">
        <v>140</v>
      </c>
      <c r="S273" s="27" t="s">
        <v>140</v>
      </c>
      <c r="T273" s="2"/>
      <c r="U273" s="40" t="s">
        <v>1189</v>
      </c>
      <c r="V273">
        <f>5898</f>
        <v>5898</v>
      </c>
      <c r="W273" t="s">
        <v>623</v>
      </c>
      <c r="X273" s="2" t="s">
        <v>343</v>
      </c>
      <c r="Y273" t="s">
        <v>540</v>
      </c>
      <c r="Z273" s="9">
        <v>-0.01</v>
      </c>
      <c r="AB273" s="27" t="s">
        <v>658</v>
      </c>
      <c r="AC273">
        <v>1</v>
      </c>
      <c r="AD273" t="s">
        <v>1057</v>
      </c>
      <c r="AE273" s="2">
        <v>2006</v>
      </c>
      <c r="AF273" s="2">
        <v>31</v>
      </c>
      <c r="AG273" s="2" t="s">
        <v>1048</v>
      </c>
      <c r="AH273" s="2">
        <v>2006</v>
      </c>
      <c r="AI273" s="2"/>
      <c r="AJ273" s="2"/>
      <c r="AK273" s="2"/>
      <c r="AL273" s="2"/>
      <c r="AM273" s="2"/>
      <c r="AN273" s="2"/>
      <c r="AP273">
        <v>29</v>
      </c>
      <c r="AU273">
        <v>2.52</v>
      </c>
      <c r="AV273">
        <f>SQRT((AP273/100)*(1-AP273/100))</f>
        <v>0.45376205218153709</v>
      </c>
    </row>
    <row r="274" spans="1:48" x14ac:dyDescent="0.25">
      <c r="A274" t="s">
        <v>389</v>
      </c>
      <c r="B274" t="s">
        <v>152</v>
      </c>
      <c r="C274" s="13"/>
      <c r="D274" s="13" t="s">
        <v>688</v>
      </c>
      <c r="E274" t="s">
        <v>140</v>
      </c>
      <c r="F274" t="s">
        <v>140</v>
      </c>
      <c r="G274" t="s">
        <v>924</v>
      </c>
      <c r="H274" s="2" t="s">
        <v>151</v>
      </c>
      <c r="I274" s="2" t="s">
        <v>630</v>
      </c>
      <c r="J274" t="s">
        <v>642</v>
      </c>
      <c r="K274" t="s">
        <v>902</v>
      </c>
      <c r="L274" s="2" t="s">
        <v>743</v>
      </c>
      <c r="M274" t="s">
        <v>555</v>
      </c>
      <c r="N274" t="s">
        <v>165</v>
      </c>
      <c r="P274" s="2" t="s">
        <v>217</v>
      </c>
      <c r="Q274" s="2" t="s">
        <v>1264</v>
      </c>
      <c r="R274" s="27" t="s">
        <v>140</v>
      </c>
      <c r="S274" s="27" t="s">
        <v>140</v>
      </c>
      <c r="T274" s="2"/>
      <c r="U274" s="40" t="s">
        <v>1189</v>
      </c>
      <c r="V274">
        <f>5898</f>
        <v>5898</v>
      </c>
      <c r="W274" t="s">
        <v>623</v>
      </c>
      <c r="X274" s="2" t="s">
        <v>343</v>
      </c>
      <c r="Y274" t="s">
        <v>540</v>
      </c>
      <c r="Z274" s="9">
        <v>0</v>
      </c>
      <c r="AB274" s="27" t="s">
        <v>658</v>
      </c>
      <c r="AC274">
        <v>1</v>
      </c>
      <c r="AD274" t="s">
        <v>1057</v>
      </c>
      <c r="AE274" s="2">
        <v>2006</v>
      </c>
      <c r="AF274" s="2">
        <v>31</v>
      </c>
      <c r="AG274" s="2" t="s">
        <v>1048</v>
      </c>
      <c r="AH274" s="2">
        <v>2006</v>
      </c>
      <c r="AI274" s="2"/>
      <c r="AJ274" s="2"/>
      <c r="AK274" s="2"/>
      <c r="AL274" s="2"/>
      <c r="AM274" s="2"/>
      <c r="AN274" s="2"/>
      <c r="AP274">
        <v>41</v>
      </c>
      <c r="AU274">
        <v>2.52</v>
      </c>
      <c r="AV274">
        <f>SQRT((AP274/100)*(1-AP274/100))</f>
        <v>0.49183330509431755</v>
      </c>
    </row>
    <row r="275" spans="1:48" x14ac:dyDescent="0.25">
      <c r="A275" t="s">
        <v>385</v>
      </c>
      <c r="B275" t="s">
        <v>152</v>
      </c>
      <c r="C275" s="13"/>
      <c r="D275" s="13" t="s">
        <v>681</v>
      </c>
      <c r="E275" t="s">
        <v>140</v>
      </c>
      <c r="F275" t="s">
        <v>140</v>
      </c>
      <c r="G275" t="s">
        <v>924</v>
      </c>
      <c r="H275" s="2" t="s">
        <v>151</v>
      </c>
      <c r="I275" s="2" t="s">
        <v>630</v>
      </c>
      <c r="J275" t="s">
        <v>642</v>
      </c>
      <c r="K275" t="s">
        <v>902</v>
      </c>
      <c r="L275" s="2" t="s">
        <v>743</v>
      </c>
      <c r="M275" t="s">
        <v>555</v>
      </c>
      <c r="N275" t="s">
        <v>165</v>
      </c>
      <c r="P275" s="2" t="s">
        <v>217</v>
      </c>
      <c r="Q275" s="2" t="s">
        <v>1264</v>
      </c>
      <c r="R275" s="27" t="s">
        <v>140</v>
      </c>
      <c r="S275" s="27" t="s">
        <v>140</v>
      </c>
      <c r="T275" s="2"/>
      <c r="U275" s="40" t="s">
        <v>1189</v>
      </c>
      <c r="V275">
        <f>5898</f>
        <v>5898</v>
      </c>
      <c r="W275" t="s">
        <v>623</v>
      </c>
      <c r="X275" s="2" t="s">
        <v>343</v>
      </c>
      <c r="Y275" t="s">
        <v>540</v>
      </c>
      <c r="Z275" s="9">
        <v>-7.0000000000000007E-2</v>
      </c>
      <c r="AB275" s="27" t="s">
        <v>159</v>
      </c>
      <c r="AC275">
        <v>1</v>
      </c>
      <c r="AD275" t="s">
        <v>1057</v>
      </c>
      <c r="AE275" s="2">
        <v>2006</v>
      </c>
      <c r="AF275" s="2">
        <v>31</v>
      </c>
      <c r="AG275" s="2" t="s">
        <v>1048</v>
      </c>
      <c r="AH275" s="2">
        <v>2006</v>
      </c>
      <c r="AI275" s="2"/>
      <c r="AJ275" s="2"/>
      <c r="AK275" s="2"/>
      <c r="AL275" s="2"/>
      <c r="AM275" s="2"/>
      <c r="AN275" s="2"/>
      <c r="AP275">
        <v>57</v>
      </c>
      <c r="AU275">
        <v>2.52</v>
      </c>
      <c r="AV275">
        <f>SQRT((AP275/100)*(1-AP275/100))</f>
        <v>0.49507575177946256</v>
      </c>
    </row>
    <row r="276" spans="1:48" x14ac:dyDescent="0.25">
      <c r="A276" t="s">
        <v>962</v>
      </c>
      <c r="B276" t="s">
        <v>152</v>
      </c>
      <c r="C276" s="13"/>
      <c r="D276" s="13" t="s">
        <v>683</v>
      </c>
      <c r="E276" t="s">
        <v>140</v>
      </c>
      <c r="F276" t="s">
        <v>140</v>
      </c>
      <c r="G276" t="s">
        <v>924</v>
      </c>
      <c r="H276" s="2" t="s">
        <v>151</v>
      </c>
      <c r="I276" s="2" t="s">
        <v>630</v>
      </c>
      <c r="J276" t="s">
        <v>642</v>
      </c>
      <c r="K276" t="s">
        <v>902</v>
      </c>
      <c r="L276" s="2" t="s">
        <v>743</v>
      </c>
      <c r="M276" t="s">
        <v>555</v>
      </c>
      <c r="N276" t="s">
        <v>165</v>
      </c>
      <c r="P276" s="2" t="s">
        <v>217</v>
      </c>
      <c r="Q276" s="2" t="s">
        <v>1264</v>
      </c>
      <c r="R276" s="27" t="s">
        <v>140</v>
      </c>
      <c r="S276" s="27" t="s">
        <v>140</v>
      </c>
      <c r="T276" s="2"/>
      <c r="U276" s="40" t="s">
        <v>1189</v>
      </c>
      <c r="V276">
        <f>5898</f>
        <v>5898</v>
      </c>
      <c r="W276" t="s">
        <v>623</v>
      </c>
      <c r="X276" s="2" t="s">
        <v>343</v>
      </c>
      <c r="Y276" t="s">
        <v>540</v>
      </c>
      <c r="Z276" s="9">
        <v>0.14000000000000001</v>
      </c>
      <c r="AB276" s="27" t="s">
        <v>159</v>
      </c>
      <c r="AC276">
        <v>1</v>
      </c>
      <c r="AD276" t="s">
        <v>1057</v>
      </c>
      <c r="AE276" s="2">
        <v>2006</v>
      </c>
      <c r="AF276" s="2">
        <v>31</v>
      </c>
      <c r="AG276" s="2" t="s">
        <v>1048</v>
      </c>
      <c r="AH276" s="2">
        <v>2006</v>
      </c>
      <c r="AI276" s="2"/>
      <c r="AJ276" s="2"/>
      <c r="AK276" s="2"/>
      <c r="AL276" s="2"/>
      <c r="AM276" s="2"/>
      <c r="AN276" s="2"/>
      <c r="AP276">
        <v>77</v>
      </c>
      <c r="AU276">
        <v>2.52</v>
      </c>
      <c r="AV276">
        <f>SQRT((AP276/100)*(1-AP276/100))</f>
        <v>0.42083250825001622</v>
      </c>
    </row>
    <row r="277" spans="1:48" x14ac:dyDescent="0.25">
      <c r="A277" t="s">
        <v>556</v>
      </c>
      <c r="B277" t="s">
        <v>151</v>
      </c>
      <c r="D277" t="s">
        <v>140</v>
      </c>
      <c r="E277" t="s">
        <v>769</v>
      </c>
      <c r="F277" t="s">
        <v>140</v>
      </c>
      <c r="G277" t="s">
        <v>925</v>
      </c>
      <c r="H277" s="2" t="s">
        <v>151</v>
      </c>
      <c r="I277" s="2" t="s">
        <v>630</v>
      </c>
      <c r="J277" t="s">
        <v>140</v>
      </c>
      <c r="K277" t="s">
        <v>901</v>
      </c>
      <c r="L277" s="2" t="s">
        <v>749</v>
      </c>
      <c r="M277" t="s">
        <v>160</v>
      </c>
      <c r="N277" t="s">
        <v>915</v>
      </c>
      <c r="P277" t="s">
        <v>220</v>
      </c>
      <c r="R277" s="2" t="s">
        <v>1177</v>
      </c>
      <c r="S277" s="27"/>
      <c r="T277" s="2"/>
      <c r="U277" s="2" t="s">
        <v>1054</v>
      </c>
      <c r="V277">
        <v>660</v>
      </c>
      <c r="W277" t="s">
        <v>623</v>
      </c>
      <c r="X277" s="2" t="s">
        <v>885</v>
      </c>
      <c r="Y277" t="s">
        <v>541</v>
      </c>
      <c r="Z277" s="9">
        <v>-0.12</v>
      </c>
      <c r="AB277" s="27" t="s">
        <v>150</v>
      </c>
      <c r="AC277">
        <v>1</v>
      </c>
      <c r="AD277" t="s">
        <v>1057</v>
      </c>
      <c r="AE277" s="2">
        <v>1973</v>
      </c>
      <c r="AF277" s="2">
        <v>31</v>
      </c>
      <c r="AG277" s="2" t="s">
        <v>1048</v>
      </c>
      <c r="AH277" s="2">
        <v>1973</v>
      </c>
      <c r="AI277" s="2"/>
      <c r="AJ277" s="2"/>
      <c r="AK277" s="2"/>
      <c r="AL277" s="2"/>
      <c r="AM277" s="2"/>
      <c r="AN277" s="2"/>
    </row>
    <row r="278" spans="1:48" x14ac:dyDescent="0.25">
      <c r="A278" t="s">
        <v>557</v>
      </c>
      <c r="B278" t="s">
        <v>151</v>
      </c>
      <c r="D278" t="s">
        <v>140</v>
      </c>
      <c r="E278" t="s">
        <v>766</v>
      </c>
      <c r="F278" t="s">
        <v>140</v>
      </c>
      <c r="G278" t="s">
        <v>925</v>
      </c>
      <c r="H278" s="2" t="s">
        <v>151</v>
      </c>
      <c r="I278" s="2" t="s">
        <v>630</v>
      </c>
      <c r="J278" t="s">
        <v>140</v>
      </c>
      <c r="K278" t="s">
        <v>901</v>
      </c>
      <c r="L278" s="2" t="s">
        <v>749</v>
      </c>
      <c r="M278" t="s">
        <v>160</v>
      </c>
      <c r="N278" t="s">
        <v>915</v>
      </c>
      <c r="P278" t="s">
        <v>220</v>
      </c>
      <c r="R278" s="2" t="s">
        <v>1177</v>
      </c>
      <c r="S278" s="27"/>
      <c r="T278" s="2"/>
      <c r="U278" s="2" t="s">
        <v>1054</v>
      </c>
      <c r="V278">
        <v>660</v>
      </c>
      <c r="W278" t="s">
        <v>623</v>
      </c>
      <c r="X278" s="2" t="s">
        <v>885</v>
      </c>
      <c r="Y278" t="s">
        <v>541</v>
      </c>
      <c r="Z278" s="9">
        <v>-0.08</v>
      </c>
      <c r="AB278" s="27" t="s">
        <v>150</v>
      </c>
      <c r="AC278">
        <v>1</v>
      </c>
      <c r="AD278" t="s">
        <v>1057</v>
      </c>
      <c r="AE278" s="2">
        <v>1973</v>
      </c>
      <c r="AF278" s="2">
        <v>31</v>
      </c>
      <c r="AG278" s="2" t="s">
        <v>1048</v>
      </c>
      <c r="AH278" s="2">
        <v>1973</v>
      </c>
      <c r="AI278" s="2"/>
      <c r="AJ278" s="2"/>
      <c r="AK278" s="2"/>
      <c r="AL278" s="2"/>
      <c r="AM278" s="2"/>
      <c r="AN278" s="2"/>
    </row>
    <row r="279" spans="1:48" x14ac:dyDescent="0.25">
      <c r="A279" t="s">
        <v>558</v>
      </c>
      <c r="B279" t="s">
        <v>151</v>
      </c>
      <c r="D279" t="s">
        <v>140</v>
      </c>
      <c r="E279" t="s">
        <v>792</v>
      </c>
      <c r="F279" t="s">
        <v>140</v>
      </c>
      <c r="G279" t="s">
        <v>925</v>
      </c>
      <c r="H279" s="2" t="s">
        <v>151</v>
      </c>
      <c r="I279" s="2" t="s">
        <v>630</v>
      </c>
      <c r="J279" t="s">
        <v>140</v>
      </c>
      <c r="K279" t="s">
        <v>901</v>
      </c>
      <c r="L279" s="2" t="s">
        <v>749</v>
      </c>
      <c r="M279" t="s">
        <v>160</v>
      </c>
      <c r="N279" t="s">
        <v>915</v>
      </c>
      <c r="P279" t="s">
        <v>220</v>
      </c>
      <c r="R279" s="2" t="s">
        <v>1177</v>
      </c>
      <c r="S279" s="27"/>
      <c r="T279" s="2"/>
      <c r="U279" s="2" t="s">
        <v>1054</v>
      </c>
      <c r="V279">
        <v>660</v>
      </c>
      <c r="W279" t="s">
        <v>623</v>
      </c>
      <c r="X279" s="2" t="s">
        <v>885</v>
      </c>
      <c r="Y279" t="s">
        <v>541</v>
      </c>
      <c r="Z279" s="9">
        <v>0.16</v>
      </c>
      <c r="AB279" s="27" t="s">
        <v>150</v>
      </c>
      <c r="AC279">
        <v>1</v>
      </c>
      <c r="AD279" t="s">
        <v>1057</v>
      </c>
      <c r="AE279" s="2">
        <v>1973</v>
      </c>
      <c r="AF279" s="2">
        <v>31</v>
      </c>
      <c r="AG279" s="2" t="s">
        <v>1048</v>
      </c>
      <c r="AH279" s="2">
        <v>1973</v>
      </c>
      <c r="AI279" s="2"/>
      <c r="AJ279" s="2"/>
      <c r="AK279" s="2"/>
      <c r="AL279" s="2"/>
      <c r="AM279" s="2"/>
      <c r="AN279" s="2"/>
    </row>
    <row r="280" spans="1:48" x14ac:dyDescent="0.25">
      <c r="A280" t="s">
        <v>559</v>
      </c>
      <c r="B280" t="s">
        <v>151</v>
      </c>
      <c r="D280" t="s">
        <v>140</v>
      </c>
      <c r="E280" t="s">
        <v>793</v>
      </c>
      <c r="F280" t="s">
        <v>140</v>
      </c>
      <c r="G280" t="s">
        <v>925</v>
      </c>
      <c r="H280" s="2" t="s">
        <v>151</v>
      </c>
      <c r="I280" s="2" t="s">
        <v>630</v>
      </c>
      <c r="J280" t="s">
        <v>140</v>
      </c>
      <c r="K280" t="s">
        <v>901</v>
      </c>
      <c r="L280" s="2" t="s">
        <v>749</v>
      </c>
      <c r="M280" t="s">
        <v>160</v>
      </c>
      <c r="N280" t="s">
        <v>915</v>
      </c>
      <c r="P280" t="s">
        <v>220</v>
      </c>
      <c r="R280" s="2" t="s">
        <v>1177</v>
      </c>
      <c r="S280" s="27"/>
      <c r="T280" s="2"/>
      <c r="U280" s="2" t="s">
        <v>1054</v>
      </c>
      <c r="V280">
        <v>660</v>
      </c>
      <c r="W280" t="s">
        <v>623</v>
      </c>
      <c r="X280" s="2" t="s">
        <v>885</v>
      </c>
      <c r="Y280" t="s">
        <v>541</v>
      </c>
      <c r="Z280" s="9">
        <v>-0.12</v>
      </c>
      <c r="AB280" s="27" t="s">
        <v>150</v>
      </c>
      <c r="AC280">
        <v>1</v>
      </c>
      <c r="AD280" t="s">
        <v>1057</v>
      </c>
      <c r="AE280" s="2">
        <v>1973</v>
      </c>
      <c r="AF280" s="2">
        <v>31</v>
      </c>
      <c r="AG280" s="2" t="s">
        <v>1048</v>
      </c>
      <c r="AH280" s="2">
        <v>1973</v>
      </c>
      <c r="AI280" s="2"/>
      <c r="AJ280" s="2"/>
      <c r="AK280" s="2"/>
      <c r="AL280" s="2"/>
      <c r="AM280" s="2"/>
      <c r="AN280" s="2"/>
    </row>
    <row r="281" spans="1:48" x14ac:dyDescent="0.25">
      <c r="A281" t="s">
        <v>560</v>
      </c>
      <c r="B281" t="s">
        <v>151</v>
      </c>
      <c r="D281" t="s">
        <v>140</v>
      </c>
      <c r="E281" t="s">
        <v>792</v>
      </c>
      <c r="F281" t="s">
        <v>140</v>
      </c>
      <c r="G281" t="s">
        <v>925</v>
      </c>
      <c r="H281" s="2" t="s">
        <v>151</v>
      </c>
      <c r="I281" s="2" t="s">
        <v>630</v>
      </c>
      <c r="J281" t="s">
        <v>140</v>
      </c>
      <c r="K281" t="s">
        <v>901</v>
      </c>
      <c r="L281" s="2" t="s">
        <v>749</v>
      </c>
      <c r="M281" t="s">
        <v>160</v>
      </c>
      <c r="N281" t="s">
        <v>915</v>
      </c>
      <c r="P281" t="s">
        <v>220</v>
      </c>
      <c r="R281" s="2" t="s">
        <v>1177</v>
      </c>
      <c r="S281" s="27"/>
      <c r="T281" s="2"/>
      <c r="U281" s="2" t="s">
        <v>1054</v>
      </c>
      <c r="V281">
        <v>660</v>
      </c>
      <c r="W281" t="s">
        <v>623</v>
      </c>
      <c r="X281" s="2" t="s">
        <v>885</v>
      </c>
      <c r="Y281" t="s">
        <v>541</v>
      </c>
      <c r="Z281" s="9">
        <v>0.18</v>
      </c>
      <c r="AB281" s="27" t="s">
        <v>150</v>
      </c>
      <c r="AC281">
        <v>1</v>
      </c>
      <c r="AD281" t="s">
        <v>1057</v>
      </c>
      <c r="AE281" s="2">
        <v>1973</v>
      </c>
      <c r="AF281" s="2">
        <v>31</v>
      </c>
      <c r="AG281" s="2" t="s">
        <v>1048</v>
      </c>
      <c r="AH281" s="2">
        <v>1973</v>
      </c>
      <c r="AI281" s="2"/>
      <c r="AJ281" s="2"/>
      <c r="AK281" s="2"/>
      <c r="AL281" s="2"/>
      <c r="AM281" s="2"/>
      <c r="AN281" s="2"/>
    </row>
    <row r="282" spans="1:48" x14ac:dyDescent="0.25">
      <c r="A282" t="s">
        <v>548</v>
      </c>
      <c r="B282" t="s">
        <v>151</v>
      </c>
      <c r="D282" t="s">
        <v>140</v>
      </c>
      <c r="E282" t="s">
        <v>633</v>
      </c>
      <c r="F282" t="s">
        <v>140</v>
      </c>
      <c r="G282" t="s">
        <v>925</v>
      </c>
      <c r="H282" s="2" t="s">
        <v>151</v>
      </c>
      <c r="I282" s="2" t="s">
        <v>630</v>
      </c>
      <c r="J282" t="s">
        <v>140</v>
      </c>
      <c r="K282" t="s">
        <v>901</v>
      </c>
      <c r="L282" s="2" t="s">
        <v>749</v>
      </c>
      <c r="M282" t="s">
        <v>160</v>
      </c>
      <c r="N282" t="s">
        <v>915</v>
      </c>
      <c r="P282" t="s">
        <v>220</v>
      </c>
      <c r="R282" s="2" t="s">
        <v>1177</v>
      </c>
      <c r="S282" s="27"/>
      <c r="T282" s="2"/>
      <c r="U282" s="2" t="s">
        <v>1054</v>
      </c>
      <c r="V282">
        <v>660</v>
      </c>
      <c r="W282" t="s">
        <v>623</v>
      </c>
      <c r="X282" s="2" t="s">
        <v>885</v>
      </c>
      <c r="Y282" t="s">
        <v>541</v>
      </c>
      <c r="Z282" s="9">
        <v>0.2</v>
      </c>
      <c r="AB282" s="27" t="s">
        <v>150</v>
      </c>
      <c r="AC282">
        <v>1</v>
      </c>
      <c r="AD282" t="s">
        <v>1057</v>
      </c>
      <c r="AE282" s="2">
        <v>1973</v>
      </c>
      <c r="AF282" s="2">
        <v>31</v>
      </c>
      <c r="AG282" s="2" t="s">
        <v>1048</v>
      </c>
      <c r="AH282" s="2">
        <v>1973</v>
      </c>
      <c r="AI282" s="2"/>
      <c r="AJ282" s="2"/>
      <c r="AK282" s="2"/>
      <c r="AL282" s="2"/>
      <c r="AM282" s="2"/>
      <c r="AN282" s="2"/>
    </row>
    <row r="283" spans="1:48" x14ac:dyDescent="0.25">
      <c r="A283" t="s">
        <v>561</v>
      </c>
      <c r="B283" t="s">
        <v>151</v>
      </c>
      <c r="D283" t="s">
        <v>140</v>
      </c>
      <c r="E283" t="s">
        <v>792</v>
      </c>
      <c r="F283" t="s">
        <v>140</v>
      </c>
      <c r="G283" t="s">
        <v>925</v>
      </c>
      <c r="H283" s="2" t="s">
        <v>151</v>
      </c>
      <c r="I283" s="2" t="s">
        <v>630</v>
      </c>
      <c r="J283" t="s">
        <v>140</v>
      </c>
      <c r="K283" t="s">
        <v>901</v>
      </c>
      <c r="L283" s="2" t="s">
        <v>749</v>
      </c>
      <c r="M283" t="s">
        <v>160</v>
      </c>
      <c r="N283" t="s">
        <v>915</v>
      </c>
      <c r="P283" t="s">
        <v>220</v>
      </c>
      <c r="R283" s="2" t="s">
        <v>1177</v>
      </c>
      <c r="S283" s="27"/>
      <c r="T283" s="2"/>
      <c r="U283" s="2" t="s">
        <v>1054</v>
      </c>
      <c r="V283">
        <v>660</v>
      </c>
      <c r="W283" t="s">
        <v>623</v>
      </c>
      <c r="X283" s="2" t="s">
        <v>885</v>
      </c>
      <c r="Y283" t="s">
        <v>541</v>
      </c>
      <c r="Z283" s="9">
        <v>0.16</v>
      </c>
      <c r="AB283" s="27" t="s">
        <v>150</v>
      </c>
      <c r="AC283">
        <v>1</v>
      </c>
      <c r="AD283" t="s">
        <v>1057</v>
      </c>
      <c r="AE283" s="2">
        <v>1973</v>
      </c>
      <c r="AF283" s="2">
        <v>31</v>
      </c>
      <c r="AG283" s="2" t="s">
        <v>1048</v>
      </c>
      <c r="AH283" s="2">
        <v>1973</v>
      </c>
      <c r="AI283" s="2"/>
      <c r="AJ283" s="2"/>
      <c r="AK283" s="2"/>
      <c r="AL283" s="2"/>
      <c r="AM283" s="2"/>
      <c r="AN283" s="2"/>
    </row>
    <row r="284" spans="1:48" x14ac:dyDescent="0.25">
      <c r="A284" t="s">
        <v>562</v>
      </c>
      <c r="B284" t="s">
        <v>151</v>
      </c>
      <c r="D284" t="s">
        <v>140</v>
      </c>
      <c r="E284" t="s">
        <v>766</v>
      </c>
      <c r="F284" t="s">
        <v>140</v>
      </c>
      <c r="G284" t="s">
        <v>925</v>
      </c>
      <c r="H284" s="2" t="s">
        <v>151</v>
      </c>
      <c r="I284" s="2" t="s">
        <v>630</v>
      </c>
      <c r="J284" t="s">
        <v>140</v>
      </c>
      <c r="K284" t="s">
        <v>901</v>
      </c>
      <c r="L284" s="2" t="s">
        <v>749</v>
      </c>
      <c r="M284" t="s">
        <v>160</v>
      </c>
      <c r="N284" t="s">
        <v>915</v>
      </c>
      <c r="P284" t="s">
        <v>220</v>
      </c>
      <c r="R284" s="2" t="s">
        <v>1177</v>
      </c>
      <c r="S284" s="27"/>
      <c r="T284" s="2"/>
      <c r="U284" s="2" t="s">
        <v>1054</v>
      </c>
      <c r="V284">
        <v>660</v>
      </c>
      <c r="W284" t="s">
        <v>623</v>
      </c>
      <c r="X284" s="2" t="s">
        <v>885</v>
      </c>
      <c r="Y284" t="s">
        <v>541</v>
      </c>
      <c r="Z284" s="9">
        <v>-0.19</v>
      </c>
      <c r="AB284" s="27" t="s">
        <v>150</v>
      </c>
      <c r="AC284">
        <v>1</v>
      </c>
      <c r="AD284" t="s">
        <v>1057</v>
      </c>
      <c r="AE284" s="2">
        <v>1973</v>
      </c>
      <c r="AF284" s="2">
        <v>31</v>
      </c>
      <c r="AG284" s="2" t="s">
        <v>1048</v>
      </c>
      <c r="AH284" s="2">
        <v>1973</v>
      </c>
      <c r="AI284" s="2"/>
      <c r="AJ284" s="2"/>
      <c r="AK284" s="2"/>
      <c r="AL284" s="2"/>
      <c r="AM284" s="2"/>
      <c r="AN284" s="2"/>
    </row>
    <row r="285" spans="1:48" x14ac:dyDescent="0.25">
      <c r="A285" t="s">
        <v>556</v>
      </c>
      <c r="B285" t="s">
        <v>151</v>
      </c>
      <c r="D285" t="s">
        <v>140</v>
      </c>
      <c r="E285" t="s">
        <v>766</v>
      </c>
      <c r="F285" t="s">
        <v>140</v>
      </c>
      <c r="G285" t="s">
        <v>395</v>
      </c>
      <c r="H285" s="2" t="s">
        <v>151</v>
      </c>
      <c r="I285" s="2" t="s">
        <v>630</v>
      </c>
      <c r="J285" t="s">
        <v>140</v>
      </c>
      <c r="K285" t="s">
        <v>901</v>
      </c>
      <c r="L285" s="2" t="s">
        <v>749</v>
      </c>
      <c r="M285" t="s">
        <v>160</v>
      </c>
      <c r="N285" t="s">
        <v>915</v>
      </c>
      <c r="P285" t="s">
        <v>220</v>
      </c>
      <c r="R285" s="2" t="s">
        <v>1177</v>
      </c>
      <c r="S285" s="27"/>
      <c r="T285" s="2"/>
      <c r="U285" s="2" t="s">
        <v>1054</v>
      </c>
      <c r="V285">
        <v>660</v>
      </c>
      <c r="W285" t="s">
        <v>623</v>
      </c>
      <c r="X285" s="2" t="s">
        <v>885</v>
      </c>
      <c r="Y285" t="s">
        <v>541</v>
      </c>
      <c r="Z285" s="9">
        <v>-0.12</v>
      </c>
      <c r="AB285" s="27" t="s">
        <v>150</v>
      </c>
      <c r="AC285">
        <v>1</v>
      </c>
      <c r="AD285" t="s">
        <v>1057</v>
      </c>
      <c r="AE285" s="2">
        <v>1973</v>
      </c>
      <c r="AF285" s="2">
        <v>31</v>
      </c>
      <c r="AG285" s="2" t="s">
        <v>1048</v>
      </c>
      <c r="AH285" s="2">
        <v>1973</v>
      </c>
      <c r="AI285" s="2"/>
      <c r="AJ285" s="2"/>
      <c r="AK285" s="2"/>
      <c r="AL285" s="2"/>
      <c r="AM285" s="2"/>
      <c r="AN285" s="2"/>
    </row>
    <row r="286" spans="1:48" x14ac:dyDescent="0.25">
      <c r="A286" t="s">
        <v>557</v>
      </c>
      <c r="B286" t="s">
        <v>151</v>
      </c>
      <c r="D286" t="s">
        <v>140</v>
      </c>
      <c r="E286" t="s">
        <v>766</v>
      </c>
      <c r="F286" t="s">
        <v>140</v>
      </c>
      <c r="G286" t="s">
        <v>395</v>
      </c>
      <c r="H286" s="2" t="s">
        <v>151</v>
      </c>
      <c r="I286" s="2" t="s">
        <v>630</v>
      </c>
      <c r="J286" t="s">
        <v>140</v>
      </c>
      <c r="K286" t="s">
        <v>901</v>
      </c>
      <c r="L286" s="2" t="s">
        <v>749</v>
      </c>
      <c r="M286" t="s">
        <v>160</v>
      </c>
      <c r="N286" t="s">
        <v>915</v>
      </c>
      <c r="P286" t="s">
        <v>220</v>
      </c>
      <c r="R286" s="2" t="s">
        <v>1177</v>
      </c>
      <c r="S286" s="27"/>
      <c r="T286" s="2"/>
      <c r="U286" s="2" t="s">
        <v>1054</v>
      </c>
      <c r="V286">
        <v>660</v>
      </c>
      <c r="W286" t="s">
        <v>623</v>
      </c>
      <c r="X286" s="2" t="s">
        <v>885</v>
      </c>
      <c r="Y286" t="s">
        <v>541</v>
      </c>
      <c r="Z286" s="9">
        <v>-0.1</v>
      </c>
      <c r="AB286" s="27" t="s">
        <v>150</v>
      </c>
      <c r="AC286">
        <v>1</v>
      </c>
      <c r="AD286" t="s">
        <v>1057</v>
      </c>
      <c r="AE286" s="2">
        <v>1973</v>
      </c>
      <c r="AF286" s="2">
        <v>31</v>
      </c>
      <c r="AG286" s="2" t="s">
        <v>1048</v>
      </c>
      <c r="AH286" s="2">
        <v>1973</v>
      </c>
      <c r="AI286" s="2"/>
      <c r="AJ286" s="2"/>
      <c r="AK286" s="2"/>
      <c r="AL286" s="2"/>
      <c r="AM286" s="2"/>
      <c r="AN286" s="2"/>
    </row>
    <row r="287" spans="1:48" x14ac:dyDescent="0.25">
      <c r="A287" t="s">
        <v>558</v>
      </c>
      <c r="B287" t="s">
        <v>151</v>
      </c>
      <c r="D287" t="s">
        <v>140</v>
      </c>
      <c r="E287" t="s">
        <v>792</v>
      </c>
      <c r="F287" t="s">
        <v>140</v>
      </c>
      <c r="G287" t="s">
        <v>395</v>
      </c>
      <c r="H287" s="2" t="s">
        <v>151</v>
      </c>
      <c r="I287" s="2" t="s">
        <v>630</v>
      </c>
      <c r="J287" t="s">
        <v>140</v>
      </c>
      <c r="K287" t="s">
        <v>901</v>
      </c>
      <c r="L287" s="2" t="s">
        <v>749</v>
      </c>
      <c r="M287" t="s">
        <v>160</v>
      </c>
      <c r="N287" t="s">
        <v>915</v>
      </c>
      <c r="P287" t="s">
        <v>220</v>
      </c>
      <c r="R287" s="2" t="s">
        <v>1177</v>
      </c>
      <c r="S287" s="27"/>
      <c r="T287" s="2"/>
      <c r="U287" s="2" t="s">
        <v>1054</v>
      </c>
      <c r="V287">
        <v>660</v>
      </c>
      <c r="W287" t="s">
        <v>623</v>
      </c>
      <c r="X287" s="2" t="s">
        <v>885</v>
      </c>
      <c r="Y287" t="s">
        <v>541</v>
      </c>
      <c r="Z287" s="9">
        <v>0.17</v>
      </c>
      <c r="AB287" s="27" t="s">
        <v>150</v>
      </c>
      <c r="AC287">
        <v>1</v>
      </c>
      <c r="AD287" t="s">
        <v>1057</v>
      </c>
      <c r="AE287" s="2">
        <v>1973</v>
      </c>
      <c r="AF287" s="2">
        <v>31</v>
      </c>
      <c r="AG287" s="2" t="s">
        <v>1048</v>
      </c>
      <c r="AH287" s="2">
        <v>1973</v>
      </c>
      <c r="AI287" s="2"/>
      <c r="AJ287" s="2"/>
      <c r="AK287" s="2"/>
      <c r="AL287" s="2"/>
      <c r="AM287" s="2"/>
      <c r="AN287" s="2"/>
    </row>
    <row r="288" spans="1:48" x14ac:dyDescent="0.25">
      <c r="A288" t="s">
        <v>559</v>
      </c>
      <c r="B288" t="s">
        <v>151</v>
      </c>
      <c r="D288" t="s">
        <v>140</v>
      </c>
      <c r="E288" t="s">
        <v>793</v>
      </c>
      <c r="F288" t="s">
        <v>140</v>
      </c>
      <c r="G288" t="s">
        <v>395</v>
      </c>
      <c r="H288" s="2" t="s">
        <v>151</v>
      </c>
      <c r="I288" s="2" t="s">
        <v>630</v>
      </c>
      <c r="J288" t="s">
        <v>140</v>
      </c>
      <c r="K288" t="s">
        <v>901</v>
      </c>
      <c r="L288" s="2" t="s">
        <v>749</v>
      </c>
      <c r="M288" t="s">
        <v>160</v>
      </c>
      <c r="N288" t="s">
        <v>915</v>
      </c>
      <c r="P288" t="s">
        <v>220</v>
      </c>
      <c r="R288" s="2" t="s">
        <v>1177</v>
      </c>
      <c r="S288" s="27"/>
      <c r="T288" s="2"/>
      <c r="U288" s="2" t="s">
        <v>1054</v>
      </c>
      <c r="V288">
        <v>660</v>
      </c>
      <c r="W288" t="s">
        <v>623</v>
      </c>
      <c r="X288" s="2" t="s">
        <v>885</v>
      </c>
      <c r="Y288" t="s">
        <v>541</v>
      </c>
      <c r="Z288" s="9">
        <v>-0.14000000000000001</v>
      </c>
      <c r="AB288" s="27" t="s">
        <v>150</v>
      </c>
      <c r="AC288">
        <v>1</v>
      </c>
      <c r="AD288" t="s">
        <v>1057</v>
      </c>
      <c r="AE288" s="2">
        <v>1973</v>
      </c>
      <c r="AF288" s="2">
        <v>31</v>
      </c>
      <c r="AG288" s="2" t="s">
        <v>1048</v>
      </c>
      <c r="AH288" s="2">
        <v>1973</v>
      </c>
      <c r="AI288" s="2"/>
      <c r="AJ288" s="2"/>
      <c r="AK288" s="2"/>
      <c r="AL288" s="2"/>
      <c r="AM288" s="2"/>
      <c r="AN288" s="2"/>
    </row>
    <row r="289" spans="1:48" x14ac:dyDescent="0.25">
      <c r="A289" t="s">
        <v>560</v>
      </c>
      <c r="B289" t="s">
        <v>151</v>
      </c>
      <c r="D289" t="s">
        <v>140</v>
      </c>
      <c r="E289" t="s">
        <v>792</v>
      </c>
      <c r="F289" t="s">
        <v>140</v>
      </c>
      <c r="G289" t="s">
        <v>395</v>
      </c>
      <c r="H289" s="2" t="s">
        <v>151</v>
      </c>
      <c r="I289" s="2" t="s">
        <v>630</v>
      </c>
      <c r="J289" t="s">
        <v>140</v>
      </c>
      <c r="K289" t="s">
        <v>901</v>
      </c>
      <c r="L289" s="2" t="s">
        <v>749</v>
      </c>
      <c r="M289" t="s">
        <v>160</v>
      </c>
      <c r="N289" t="s">
        <v>915</v>
      </c>
      <c r="P289" t="s">
        <v>220</v>
      </c>
      <c r="R289" s="2" t="s">
        <v>1177</v>
      </c>
      <c r="S289" s="27"/>
      <c r="T289" s="2"/>
      <c r="U289" s="2" t="s">
        <v>1054</v>
      </c>
      <c r="V289">
        <v>660</v>
      </c>
      <c r="W289" t="s">
        <v>623</v>
      </c>
      <c r="X289" s="2" t="s">
        <v>885</v>
      </c>
      <c r="Y289" t="s">
        <v>541</v>
      </c>
      <c r="Z289" s="9">
        <v>0.18</v>
      </c>
      <c r="AB289" s="27" t="s">
        <v>150</v>
      </c>
      <c r="AC289">
        <v>1</v>
      </c>
      <c r="AD289" t="s">
        <v>1057</v>
      </c>
      <c r="AE289" s="2">
        <v>1973</v>
      </c>
      <c r="AF289" s="2">
        <v>31</v>
      </c>
      <c r="AG289" s="2" t="s">
        <v>1048</v>
      </c>
      <c r="AH289" s="2">
        <v>1973</v>
      </c>
      <c r="AI289" s="2"/>
      <c r="AJ289" s="2"/>
      <c r="AK289" s="2"/>
      <c r="AL289" s="2"/>
      <c r="AM289" s="2"/>
      <c r="AN289" s="2"/>
    </row>
    <row r="290" spans="1:48" x14ac:dyDescent="0.25">
      <c r="A290" t="s">
        <v>548</v>
      </c>
      <c r="B290" t="s">
        <v>151</v>
      </c>
      <c r="D290" t="s">
        <v>140</v>
      </c>
      <c r="E290" t="s">
        <v>633</v>
      </c>
      <c r="F290" t="s">
        <v>140</v>
      </c>
      <c r="G290" t="s">
        <v>395</v>
      </c>
      <c r="H290" s="2" t="s">
        <v>151</v>
      </c>
      <c r="I290" s="2" t="s">
        <v>630</v>
      </c>
      <c r="J290" t="s">
        <v>140</v>
      </c>
      <c r="K290" t="s">
        <v>901</v>
      </c>
      <c r="L290" s="2" t="s">
        <v>749</v>
      </c>
      <c r="M290" t="s">
        <v>160</v>
      </c>
      <c r="N290" t="s">
        <v>915</v>
      </c>
      <c r="P290" t="s">
        <v>220</v>
      </c>
      <c r="R290" s="2" t="s">
        <v>1177</v>
      </c>
      <c r="S290" s="27"/>
      <c r="T290" s="2"/>
      <c r="U290" s="2" t="s">
        <v>1054</v>
      </c>
      <c r="V290">
        <v>660</v>
      </c>
      <c r="W290" t="s">
        <v>623</v>
      </c>
      <c r="X290" s="2" t="s">
        <v>885</v>
      </c>
      <c r="Y290" t="s">
        <v>541</v>
      </c>
      <c r="Z290" s="9">
        <v>0.2</v>
      </c>
      <c r="AB290" s="27" t="s">
        <v>150</v>
      </c>
      <c r="AC290">
        <v>1</v>
      </c>
      <c r="AD290" t="s">
        <v>1057</v>
      </c>
      <c r="AE290" s="2">
        <v>1973</v>
      </c>
      <c r="AF290" s="2">
        <v>31</v>
      </c>
      <c r="AG290" s="2" t="s">
        <v>1048</v>
      </c>
      <c r="AH290" s="2">
        <v>1973</v>
      </c>
      <c r="AI290" s="2"/>
      <c r="AJ290" s="2"/>
      <c r="AK290" s="2"/>
      <c r="AL290" s="2"/>
      <c r="AM290" s="2"/>
      <c r="AN290" s="2"/>
    </row>
    <row r="291" spans="1:48" x14ac:dyDescent="0.25">
      <c r="A291" t="s">
        <v>561</v>
      </c>
      <c r="B291" t="s">
        <v>151</v>
      </c>
      <c r="D291" t="s">
        <v>140</v>
      </c>
      <c r="E291" t="s">
        <v>792</v>
      </c>
      <c r="F291" t="s">
        <v>140</v>
      </c>
      <c r="G291" t="s">
        <v>395</v>
      </c>
      <c r="H291" s="2" t="s">
        <v>151</v>
      </c>
      <c r="I291" s="2" t="s">
        <v>630</v>
      </c>
      <c r="J291" t="s">
        <v>140</v>
      </c>
      <c r="K291" t="s">
        <v>901</v>
      </c>
      <c r="L291" s="2" t="s">
        <v>749</v>
      </c>
      <c r="M291" t="s">
        <v>160</v>
      </c>
      <c r="N291" t="s">
        <v>915</v>
      </c>
      <c r="P291" t="s">
        <v>220</v>
      </c>
      <c r="R291" s="2" t="s">
        <v>1177</v>
      </c>
      <c r="S291" s="27"/>
      <c r="T291" s="2"/>
      <c r="U291" s="2" t="s">
        <v>1054</v>
      </c>
      <c r="V291">
        <v>660</v>
      </c>
      <c r="W291" t="s">
        <v>623</v>
      </c>
      <c r="X291" s="2" t="s">
        <v>885</v>
      </c>
      <c r="Y291" t="s">
        <v>541</v>
      </c>
      <c r="Z291" s="9">
        <v>0.15</v>
      </c>
      <c r="AB291" s="27" t="s">
        <v>150</v>
      </c>
      <c r="AC291">
        <v>1</v>
      </c>
      <c r="AD291" t="s">
        <v>1057</v>
      </c>
      <c r="AE291" s="2">
        <v>1973</v>
      </c>
      <c r="AF291" s="2">
        <v>31</v>
      </c>
      <c r="AG291" s="2" t="s">
        <v>1048</v>
      </c>
      <c r="AH291" s="2">
        <v>1973</v>
      </c>
      <c r="AI291" s="2"/>
      <c r="AJ291" s="2"/>
      <c r="AK291" s="2"/>
      <c r="AL291" s="2"/>
      <c r="AM291" s="2"/>
      <c r="AN291" s="2"/>
    </row>
    <row r="292" spans="1:48" x14ac:dyDescent="0.25">
      <c r="A292" t="s">
        <v>562</v>
      </c>
      <c r="B292" t="s">
        <v>151</v>
      </c>
      <c r="D292" t="s">
        <v>140</v>
      </c>
      <c r="E292" t="s">
        <v>766</v>
      </c>
      <c r="F292" t="s">
        <v>140</v>
      </c>
      <c r="G292" t="s">
        <v>395</v>
      </c>
      <c r="H292" s="2" t="s">
        <v>151</v>
      </c>
      <c r="I292" s="2" t="s">
        <v>630</v>
      </c>
      <c r="J292" t="s">
        <v>140</v>
      </c>
      <c r="K292" t="s">
        <v>901</v>
      </c>
      <c r="L292" s="2" t="s">
        <v>749</v>
      </c>
      <c r="M292" t="s">
        <v>160</v>
      </c>
      <c r="N292" t="s">
        <v>915</v>
      </c>
      <c r="P292" t="s">
        <v>220</v>
      </c>
      <c r="R292" s="2" t="s">
        <v>1177</v>
      </c>
      <c r="S292" s="27"/>
      <c r="T292" s="2"/>
      <c r="U292" s="2" t="s">
        <v>1054</v>
      </c>
      <c r="V292">
        <v>660</v>
      </c>
      <c r="W292" t="s">
        <v>623</v>
      </c>
      <c r="X292" s="2" t="s">
        <v>885</v>
      </c>
      <c r="Y292" t="s">
        <v>541</v>
      </c>
      <c r="Z292" s="9">
        <v>-0.2</v>
      </c>
      <c r="AB292" s="27" t="s">
        <v>150</v>
      </c>
      <c r="AC292">
        <v>1</v>
      </c>
      <c r="AD292" t="s">
        <v>1057</v>
      </c>
      <c r="AE292" s="2">
        <v>1973</v>
      </c>
      <c r="AF292" s="2">
        <v>31</v>
      </c>
      <c r="AG292" s="2" t="s">
        <v>1048</v>
      </c>
      <c r="AH292" s="2">
        <v>1973</v>
      </c>
      <c r="AI292" s="2"/>
      <c r="AJ292" s="2"/>
      <c r="AK292" s="2"/>
      <c r="AL292" s="2"/>
      <c r="AM292" s="2"/>
      <c r="AN292" s="2"/>
    </row>
    <row r="293" spans="1:48" x14ac:dyDescent="0.25">
      <c r="A293" t="s">
        <v>556</v>
      </c>
      <c r="B293" t="s">
        <v>151</v>
      </c>
      <c r="D293" t="s">
        <v>140</v>
      </c>
      <c r="E293" t="s">
        <v>766</v>
      </c>
      <c r="F293" t="s">
        <v>140</v>
      </c>
      <c r="G293" t="s">
        <v>243</v>
      </c>
      <c r="H293" s="2" t="s">
        <v>151</v>
      </c>
      <c r="I293" s="2" t="s">
        <v>630</v>
      </c>
      <c r="J293" t="s">
        <v>140</v>
      </c>
      <c r="K293" t="s">
        <v>901</v>
      </c>
      <c r="L293" s="2" t="s">
        <v>749</v>
      </c>
      <c r="M293" t="s">
        <v>160</v>
      </c>
      <c r="N293" t="s">
        <v>915</v>
      </c>
      <c r="P293" t="s">
        <v>220</v>
      </c>
      <c r="R293" s="2" t="s">
        <v>1177</v>
      </c>
      <c r="S293" s="27"/>
      <c r="T293" s="2"/>
      <c r="U293" s="2" t="s">
        <v>1054</v>
      </c>
      <c r="V293">
        <v>660</v>
      </c>
      <c r="W293" t="s">
        <v>623</v>
      </c>
      <c r="X293" s="2" t="s">
        <v>885</v>
      </c>
      <c r="Y293" t="s">
        <v>541</v>
      </c>
      <c r="Z293" s="9">
        <v>-0.03</v>
      </c>
      <c r="AB293" s="27" t="s">
        <v>658</v>
      </c>
      <c r="AC293">
        <v>1</v>
      </c>
      <c r="AD293" t="s">
        <v>1057</v>
      </c>
      <c r="AE293" s="2">
        <v>1973</v>
      </c>
      <c r="AF293" s="2">
        <v>31</v>
      </c>
      <c r="AG293" s="2" t="s">
        <v>1048</v>
      </c>
      <c r="AH293" s="2">
        <v>1973</v>
      </c>
      <c r="AI293" s="2"/>
      <c r="AJ293" s="2"/>
      <c r="AK293" s="2"/>
      <c r="AL293" s="2"/>
      <c r="AM293" s="2"/>
      <c r="AN293" s="2"/>
    </row>
    <row r="294" spans="1:48" x14ac:dyDescent="0.25">
      <c r="A294" t="s">
        <v>557</v>
      </c>
      <c r="B294" t="s">
        <v>151</v>
      </c>
      <c r="D294" t="s">
        <v>140</v>
      </c>
      <c r="E294" t="s">
        <v>766</v>
      </c>
      <c r="F294" t="s">
        <v>140</v>
      </c>
      <c r="G294" t="s">
        <v>243</v>
      </c>
      <c r="H294" s="2" t="s">
        <v>151</v>
      </c>
      <c r="I294" s="2" t="s">
        <v>630</v>
      </c>
      <c r="J294" t="s">
        <v>140</v>
      </c>
      <c r="K294" t="s">
        <v>901</v>
      </c>
      <c r="L294" s="2" t="s">
        <v>749</v>
      </c>
      <c r="M294" t="s">
        <v>160</v>
      </c>
      <c r="N294" t="s">
        <v>915</v>
      </c>
      <c r="P294" t="s">
        <v>220</v>
      </c>
      <c r="R294" s="2" t="s">
        <v>1177</v>
      </c>
      <c r="S294" s="27"/>
      <c r="T294" s="2"/>
      <c r="U294" s="2" t="s">
        <v>1054</v>
      </c>
      <c r="V294">
        <v>660</v>
      </c>
      <c r="W294" t="s">
        <v>623</v>
      </c>
      <c r="X294" s="2" t="s">
        <v>885</v>
      </c>
      <c r="Y294" t="s">
        <v>541</v>
      </c>
      <c r="Z294" s="9">
        <v>0</v>
      </c>
      <c r="AB294" s="27" t="s">
        <v>658</v>
      </c>
      <c r="AC294">
        <v>1</v>
      </c>
      <c r="AD294" t="s">
        <v>1057</v>
      </c>
      <c r="AE294" s="2">
        <v>1973</v>
      </c>
      <c r="AF294" s="2">
        <v>31</v>
      </c>
      <c r="AG294" s="2" t="s">
        <v>1048</v>
      </c>
      <c r="AH294" s="2">
        <v>1973</v>
      </c>
      <c r="AI294" s="2"/>
      <c r="AJ294" s="2"/>
      <c r="AK294" s="2"/>
      <c r="AL294" s="2"/>
      <c r="AM294" s="2"/>
      <c r="AN294" s="2"/>
    </row>
    <row r="295" spans="1:48" x14ac:dyDescent="0.25">
      <c r="A295" t="s">
        <v>558</v>
      </c>
      <c r="B295" t="s">
        <v>151</v>
      </c>
      <c r="D295" t="s">
        <v>140</v>
      </c>
      <c r="E295" t="s">
        <v>792</v>
      </c>
      <c r="F295" t="s">
        <v>140</v>
      </c>
      <c r="G295" t="s">
        <v>243</v>
      </c>
      <c r="H295" s="2" t="s">
        <v>151</v>
      </c>
      <c r="I295" s="2" t="s">
        <v>630</v>
      </c>
      <c r="J295" t="s">
        <v>140</v>
      </c>
      <c r="K295" t="s">
        <v>901</v>
      </c>
      <c r="L295" s="2" t="s">
        <v>749</v>
      </c>
      <c r="M295" t="s">
        <v>160</v>
      </c>
      <c r="N295" t="s">
        <v>915</v>
      </c>
      <c r="P295" t="s">
        <v>220</v>
      </c>
      <c r="R295" s="2" t="s">
        <v>1177</v>
      </c>
      <c r="S295" s="27"/>
      <c r="T295" s="2"/>
      <c r="U295" s="2" t="s">
        <v>1054</v>
      </c>
      <c r="V295">
        <v>660</v>
      </c>
      <c r="W295" t="s">
        <v>623</v>
      </c>
      <c r="X295" s="2" t="s">
        <v>885</v>
      </c>
      <c r="Y295" t="s">
        <v>541</v>
      </c>
      <c r="Z295" s="9">
        <v>0.05</v>
      </c>
      <c r="AB295" s="27" t="s">
        <v>658</v>
      </c>
      <c r="AC295">
        <v>1</v>
      </c>
      <c r="AD295" t="s">
        <v>1057</v>
      </c>
      <c r="AE295" s="2">
        <v>1973</v>
      </c>
      <c r="AF295" s="2">
        <v>31</v>
      </c>
      <c r="AG295" s="2" t="s">
        <v>1048</v>
      </c>
      <c r="AH295" s="2">
        <v>1973</v>
      </c>
      <c r="AI295" s="2"/>
      <c r="AJ295" s="2"/>
      <c r="AK295" s="2"/>
      <c r="AL295" s="2"/>
      <c r="AM295" s="2"/>
      <c r="AN295" s="2"/>
    </row>
    <row r="296" spans="1:48" x14ac:dyDescent="0.25">
      <c r="A296" t="s">
        <v>559</v>
      </c>
      <c r="B296" t="s">
        <v>151</v>
      </c>
      <c r="D296" t="s">
        <v>140</v>
      </c>
      <c r="E296" t="s">
        <v>793</v>
      </c>
      <c r="F296" t="s">
        <v>140</v>
      </c>
      <c r="G296" t="s">
        <v>243</v>
      </c>
      <c r="H296" s="2" t="s">
        <v>151</v>
      </c>
      <c r="I296" s="2" t="s">
        <v>630</v>
      </c>
      <c r="J296" t="s">
        <v>140</v>
      </c>
      <c r="K296" t="s">
        <v>901</v>
      </c>
      <c r="L296" s="2" t="s">
        <v>749</v>
      </c>
      <c r="M296" t="s">
        <v>160</v>
      </c>
      <c r="N296" t="s">
        <v>915</v>
      </c>
      <c r="P296" t="s">
        <v>220</v>
      </c>
      <c r="R296" s="2" t="s">
        <v>1177</v>
      </c>
      <c r="S296" s="27"/>
      <c r="T296" s="2"/>
      <c r="U296" s="2" t="s">
        <v>1054</v>
      </c>
      <c r="V296">
        <v>660</v>
      </c>
      <c r="W296" t="s">
        <v>623</v>
      </c>
      <c r="X296" s="2" t="s">
        <v>885</v>
      </c>
      <c r="Y296" t="s">
        <v>541</v>
      </c>
      <c r="Z296" s="9">
        <v>0</v>
      </c>
      <c r="AB296" s="27" t="s">
        <v>658</v>
      </c>
      <c r="AC296">
        <v>1</v>
      </c>
      <c r="AD296" t="s">
        <v>1057</v>
      </c>
      <c r="AE296" s="2">
        <v>1973</v>
      </c>
      <c r="AF296" s="2">
        <v>31</v>
      </c>
      <c r="AG296" s="2" t="s">
        <v>1048</v>
      </c>
      <c r="AH296" s="2">
        <v>1973</v>
      </c>
      <c r="AI296" s="2"/>
      <c r="AJ296" s="2"/>
      <c r="AK296" s="2"/>
      <c r="AL296" s="2"/>
      <c r="AM296" s="2"/>
      <c r="AN296" s="2"/>
    </row>
    <row r="297" spans="1:48" x14ac:dyDescent="0.25">
      <c r="A297" t="s">
        <v>560</v>
      </c>
      <c r="B297" t="s">
        <v>151</v>
      </c>
      <c r="D297" t="s">
        <v>140</v>
      </c>
      <c r="E297" t="s">
        <v>792</v>
      </c>
      <c r="F297" t="s">
        <v>140</v>
      </c>
      <c r="G297" t="s">
        <v>243</v>
      </c>
      <c r="H297" s="2" t="s">
        <v>151</v>
      </c>
      <c r="I297" s="2" t="s">
        <v>630</v>
      </c>
      <c r="J297" t="s">
        <v>140</v>
      </c>
      <c r="K297" t="s">
        <v>901</v>
      </c>
      <c r="L297" s="2" t="s">
        <v>749</v>
      </c>
      <c r="M297" t="s">
        <v>160</v>
      </c>
      <c r="N297" t="s">
        <v>915</v>
      </c>
      <c r="P297" t="s">
        <v>220</v>
      </c>
      <c r="R297" s="2" t="s">
        <v>1177</v>
      </c>
      <c r="S297" s="27"/>
      <c r="T297" s="2"/>
      <c r="U297" s="2" t="s">
        <v>1054</v>
      </c>
      <c r="V297">
        <v>660</v>
      </c>
      <c r="W297" t="s">
        <v>623</v>
      </c>
      <c r="X297" s="2" t="s">
        <v>885</v>
      </c>
      <c r="Y297" t="s">
        <v>541</v>
      </c>
      <c r="Z297" s="9">
        <v>0.05</v>
      </c>
      <c r="AB297" s="27" t="s">
        <v>658</v>
      </c>
      <c r="AC297">
        <v>1</v>
      </c>
      <c r="AD297" t="s">
        <v>1057</v>
      </c>
      <c r="AE297" s="2">
        <v>1973</v>
      </c>
      <c r="AF297" s="2">
        <v>31</v>
      </c>
      <c r="AG297" s="2" t="s">
        <v>1048</v>
      </c>
      <c r="AH297" s="2">
        <v>1973</v>
      </c>
      <c r="AI297" s="2"/>
      <c r="AJ297" s="2"/>
      <c r="AK297" s="2"/>
      <c r="AL297" s="2"/>
      <c r="AM297" s="2"/>
      <c r="AN297" s="2"/>
    </row>
    <row r="298" spans="1:48" x14ac:dyDescent="0.25">
      <c r="A298" t="s">
        <v>548</v>
      </c>
      <c r="B298" t="s">
        <v>151</v>
      </c>
      <c r="D298" t="s">
        <v>140</v>
      </c>
      <c r="E298" t="s">
        <v>633</v>
      </c>
      <c r="F298" t="s">
        <v>140</v>
      </c>
      <c r="G298" t="s">
        <v>243</v>
      </c>
      <c r="H298" s="2" t="s">
        <v>151</v>
      </c>
      <c r="I298" s="2" t="s">
        <v>630</v>
      </c>
      <c r="J298" t="s">
        <v>140</v>
      </c>
      <c r="K298" t="s">
        <v>901</v>
      </c>
      <c r="L298" s="2" t="s">
        <v>749</v>
      </c>
      <c r="M298" t="s">
        <v>160</v>
      </c>
      <c r="N298" t="s">
        <v>915</v>
      </c>
      <c r="P298" t="s">
        <v>220</v>
      </c>
      <c r="R298" s="2" t="s">
        <v>1177</v>
      </c>
      <c r="S298" s="27"/>
      <c r="T298" s="2"/>
      <c r="U298" s="2" t="s">
        <v>1054</v>
      </c>
      <c r="V298">
        <v>660</v>
      </c>
      <c r="W298" t="s">
        <v>623</v>
      </c>
      <c r="X298" s="2" t="s">
        <v>885</v>
      </c>
      <c r="Y298" t="s">
        <v>541</v>
      </c>
      <c r="Z298" s="9">
        <v>0.06</v>
      </c>
      <c r="AB298" s="27" t="s">
        <v>658</v>
      </c>
      <c r="AC298">
        <v>1</v>
      </c>
      <c r="AD298" t="s">
        <v>1057</v>
      </c>
      <c r="AE298" s="2">
        <v>1973</v>
      </c>
      <c r="AF298" s="2">
        <v>31</v>
      </c>
      <c r="AG298" s="2" t="s">
        <v>1048</v>
      </c>
      <c r="AH298" s="2">
        <v>1973</v>
      </c>
      <c r="AI298" s="2"/>
      <c r="AJ298" s="2"/>
      <c r="AK298" s="2"/>
      <c r="AL298" s="2"/>
      <c r="AM298" s="2"/>
      <c r="AN298" s="2"/>
    </row>
    <row r="299" spans="1:48" x14ac:dyDescent="0.25">
      <c r="A299" t="s">
        <v>561</v>
      </c>
      <c r="B299" t="s">
        <v>151</v>
      </c>
      <c r="D299" t="s">
        <v>140</v>
      </c>
      <c r="E299" t="s">
        <v>792</v>
      </c>
      <c r="F299" t="s">
        <v>140</v>
      </c>
      <c r="G299" t="s">
        <v>243</v>
      </c>
      <c r="H299" s="2" t="s">
        <v>151</v>
      </c>
      <c r="I299" s="2" t="s">
        <v>630</v>
      </c>
      <c r="J299" t="s">
        <v>140</v>
      </c>
      <c r="K299" t="s">
        <v>901</v>
      </c>
      <c r="L299" s="2" t="s">
        <v>749</v>
      </c>
      <c r="M299" t="s">
        <v>160</v>
      </c>
      <c r="N299" t="s">
        <v>915</v>
      </c>
      <c r="P299" t="s">
        <v>220</v>
      </c>
      <c r="R299" s="2" t="s">
        <v>1177</v>
      </c>
      <c r="S299" s="27"/>
      <c r="T299" s="2"/>
      <c r="U299" s="2" t="s">
        <v>1054</v>
      </c>
      <c r="V299">
        <v>660</v>
      </c>
      <c r="W299" t="s">
        <v>623</v>
      </c>
      <c r="X299" s="2" t="s">
        <v>885</v>
      </c>
      <c r="Y299" t="s">
        <v>541</v>
      </c>
      <c r="Z299" s="9">
        <v>7.0000000000000007E-2</v>
      </c>
      <c r="AB299" s="27" t="s">
        <v>150</v>
      </c>
      <c r="AC299">
        <v>1</v>
      </c>
      <c r="AD299" t="s">
        <v>1057</v>
      </c>
      <c r="AE299" s="2">
        <v>1973</v>
      </c>
      <c r="AF299" s="2">
        <v>31</v>
      </c>
      <c r="AG299" s="2" t="s">
        <v>1048</v>
      </c>
      <c r="AH299" s="2">
        <v>1973</v>
      </c>
      <c r="AI299" s="2"/>
      <c r="AJ299" s="2"/>
      <c r="AK299" s="2"/>
      <c r="AL299" s="2"/>
      <c r="AM299" s="2"/>
      <c r="AN299" s="2"/>
    </row>
    <row r="300" spans="1:48" x14ac:dyDescent="0.25">
      <c r="A300" t="s">
        <v>562</v>
      </c>
      <c r="B300" t="s">
        <v>151</v>
      </c>
      <c r="D300" t="s">
        <v>140</v>
      </c>
      <c r="E300" t="s">
        <v>766</v>
      </c>
      <c r="F300" t="s">
        <v>140</v>
      </c>
      <c r="G300" t="s">
        <v>243</v>
      </c>
      <c r="H300" s="2" t="s">
        <v>151</v>
      </c>
      <c r="I300" s="2" t="s">
        <v>630</v>
      </c>
      <c r="J300" t="s">
        <v>140</v>
      </c>
      <c r="K300" t="s">
        <v>901</v>
      </c>
      <c r="L300" s="2" t="s">
        <v>749</v>
      </c>
      <c r="M300" t="s">
        <v>160</v>
      </c>
      <c r="N300" t="s">
        <v>915</v>
      </c>
      <c r="P300" t="s">
        <v>220</v>
      </c>
      <c r="R300" s="2" t="s">
        <v>1177</v>
      </c>
      <c r="S300" s="27"/>
      <c r="T300" s="2"/>
      <c r="U300" s="2" t="s">
        <v>1054</v>
      </c>
      <c r="V300">
        <v>660</v>
      </c>
      <c r="W300" t="s">
        <v>623</v>
      </c>
      <c r="X300" s="2" t="s">
        <v>885</v>
      </c>
      <c r="Y300" t="s">
        <v>541</v>
      </c>
      <c r="Z300" s="9">
        <v>-0.04</v>
      </c>
      <c r="AB300" s="27" t="s">
        <v>658</v>
      </c>
      <c r="AC300">
        <v>1</v>
      </c>
      <c r="AD300" t="s">
        <v>1057</v>
      </c>
      <c r="AE300" s="2">
        <v>1973</v>
      </c>
      <c r="AF300" s="2">
        <v>31</v>
      </c>
      <c r="AG300" s="2" t="s">
        <v>1048</v>
      </c>
      <c r="AH300" s="2">
        <v>1973</v>
      </c>
      <c r="AI300" s="2"/>
      <c r="AJ300" s="2"/>
      <c r="AK300" s="2"/>
      <c r="AL300" s="2"/>
      <c r="AM300" s="2"/>
      <c r="AN300" s="2"/>
    </row>
    <row r="301" spans="1:48" x14ac:dyDescent="0.25">
      <c r="A301" t="s">
        <v>577</v>
      </c>
      <c r="B301" t="s">
        <v>153</v>
      </c>
      <c r="E301" t="s">
        <v>140</v>
      </c>
      <c r="F301" t="s">
        <v>140</v>
      </c>
      <c r="G301" t="s">
        <v>924</v>
      </c>
      <c r="H301" s="2" t="s">
        <v>151</v>
      </c>
      <c r="I301" s="2" t="s">
        <v>630</v>
      </c>
      <c r="J301" t="s">
        <v>642</v>
      </c>
      <c r="K301" t="s">
        <v>901</v>
      </c>
      <c r="L301" s="2" t="s">
        <v>750</v>
      </c>
      <c r="M301" t="s">
        <v>578</v>
      </c>
      <c r="N301" t="s">
        <v>165</v>
      </c>
      <c r="P301" s="2" t="s">
        <v>217</v>
      </c>
      <c r="Q301" s="2" t="s">
        <v>1265</v>
      </c>
      <c r="R301" s="27" t="s">
        <v>140</v>
      </c>
      <c r="S301" s="27" t="s">
        <v>140</v>
      </c>
      <c r="T301" s="2"/>
      <c r="U301" s="2" t="s">
        <v>140</v>
      </c>
      <c r="V301">
        <v>17164</v>
      </c>
      <c r="W301" t="s">
        <v>623</v>
      </c>
      <c r="X301" s="2" t="s">
        <v>344</v>
      </c>
      <c r="Y301" t="s">
        <v>540</v>
      </c>
      <c r="Z301" s="9">
        <v>-10.41</v>
      </c>
      <c r="AB301" s="27">
        <v>0.02</v>
      </c>
      <c r="AC301" s="2">
        <v>1</v>
      </c>
      <c r="AD301" s="2" t="s">
        <v>1142</v>
      </c>
      <c r="AE301" s="2">
        <v>2011</v>
      </c>
      <c r="AF301" s="2">
        <v>31</v>
      </c>
      <c r="AG301" s="2" t="s">
        <v>1048</v>
      </c>
      <c r="AH301" s="2">
        <v>2011</v>
      </c>
      <c r="AI301" s="2"/>
      <c r="AJ301" s="2"/>
      <c r="AK301" s="2"/>
      <c r="AL301" s="2"/>
      <c r="AM301" s="2"/>
      <c r="AN301" s="2"/>
      <c r="AU301">
        <v>30.667000000000002</v>
      </c>
    </row>
    <row r="302" spans="1:48" x14ac:dyDescent="0.25">
      <c r="A302" t="s">
        <v>563</v>
      </c>
      <c r="B302" t="s">
        <v>157</v>
      </c>
      <c r="E302" t="s">
        <v>140</v>
      </c>
      <c r="F302" t="s">
        <v>140</v>
      </c>
      <c r="G302" t="s">
        <v>924</v>
      </c>
      <c r="H302" s="2" t="s">
        <v>151</v>
      </c>
      <c r="I302" s="2" t="s">
        <v>630</v>
      </c>
      <c r="J302" t="s">
        <v>642</v>
      </c>
      <c r="K302" t="s">
        <v>901</v>
      </c>
      <c r="L302" s="2" t="s">
        <v>750</v>
      </c>
      <c r="M302" t="s">
        <v>579</v>
      </c>
      <c r="N302" t="s">
        <v>165</v>
      </c>
      <c r="P302" s="2" t="s">
        <v>217</v>
      </c>
      <c r="Q302" s="2" t="s">
        <v>1265</v>
      </c>
      <c r="R302" s="27" t="s">
        <v>140</v>
      </c>
      <c r="S302" s="27" t="s">
        <v>140</v>
      </c>
      <c r="T302" s="2"/>
      <c r="U302" s="2" t="s">
        <v>140</v>
      </c>
      <c r="V302">
        <v>17164</v>
      </c>
      <c r="W302" t="s">
        <v>623</v>
      </c>
      <c r="X302" s="2" t="s">
        <v>344</v>
      </c>
      <c r="Y302" t="s">
        <v>540</v>
      </c>
      <c r="Z302" s="9">
        <v>-1.37</v>
      </c>
      <c r="AB302" s="27">
        <v>0</v>
      </c>
      <c r="AC302" s="2">
        <v>1</v>
      </c>
      <c r="AD302" s="2" t="s">
        <v>1142</v>
      </c>
      <c r="AE302" s="2">
        <v>2011</v>
      </c>
      <c r="AF302" s="2">
        <v>31</v>
      </c>
      <c r="AG302" s="2" t="s">
        <v>1048</v>
      </c>
      <c r="AH302" s="2">
        <v>2011</v>
      </c>
      <c r="AI302" s="2"/>
      <c r="AJ302" s="2"/>
      <c r="AK302" s="2"/>
      <c r="AL302" s="2"/>
      <c r="AM302" s="2"/>
      <c r="AN302" s="2"/>
      <c r="AU302">
        <v>30.667000000000002</v>
      </c>
      <c r="AV302">
        <v>0.44500000000000001</v>
      </c>
    </row>
    <row r="303" spans="1:48" x14ac:dyDescent="0.25">
      <c r="A303" t="s">
        <v>564</v>
      </c>
      <c r="B303" t="s">
        <v>157</v>
      </c>
      <c r="E303" t="s">
        <v>140</v>
      </c>
      <c r="F303" t="s">
        <v>140</v>
      </c>
      <c r="G303" t="s">
        <v>924</v>
      </c>
      <c r="H303" s="2" t="s">
        <v>151</v>
      </c>
      <c r="I303" s="2" t="s">
        <v>630</v>
      </c>
      <c r="J303" t="s">
        <v>642</v>
      </c>
      <c r="K303" t="s">
        <v>901</v>
      </c>
      <c r="L303" s="2" t="s">
        <v>750</v>
      </c>
      <c r="M303" t="s">
        <v>579</v>
      </c>
      <c r="N303" t="s">
        <v>165</v>
      </c>
      <c r="P303" s="2" t="s">
        <v>217</v>
      </c>
      <c r="Q303" s="2" t="s">
        <v>1265</v>
      </c>
      <c r="R303" s="27" t="s">
        <v>140</v>
      </c>
      <c r="S303" s="27" t="s">
        <v>140</v>
      </c>
      <c r="T303" s="2"/>
      <c r="U303" s="2" t="s">
        <v>140</v>
      </c>
      <c r="V303">
        <v>17164</v>
      </c>
      <c r="W303" t="s">
        <v>623</v>
      </c>
      <c r="X303" s="2" t="s">
        <v>344</v>
      </c>
      <c r="Y303" t="s">
        <v>540</v>
      </c>
      <c r="Z303" s="9">
        <v>7.16</v>
      </c>
      <c r="AB303" s="27">
        <v>0</v>
      </c>
      <c r="AC303" s="2">
        <v>1</v>
      </c>
      <c r="AD303" s="2" t="s">
        <v>1142</v>
      </c>
      <c r="AE303" s="2">
        <v>2011</v>
      </c>
      <c r="AF303" s="2">
        <v>31</v>
      </c>
      <c r="AG303" s="2" t="s">
        <v>1048</v>
      </c>
      <c r="AH303" s="2">
        <v>2011</v>
      </c>
      <c r="AI303" s="2"/>
      <c r="AJ303" s="2"/>
      <c r="AK303" s="2"/>
      <c r="AL303" s="2"/>
      <c r="AM303" s="2"/>
      <c r="AN303" s="2"/>
      <c r="AU303">
        <v>30.667000000000002</v>
      </c>
      <c r="AV303">
        <v>0.38600000000000001</v>
      </c>
    </row>
    <row r="304" spans="1:48" x14ac:dyDescent="0.25">
      <c r="A304" t="s">
        <v>565</v>
      </c>
      <c r="B304" t="s">
        <v>157</v>
      </c>
      <c r="E304" t="s">
        <v>140</v>
      </c>
      <c r="F304" t="s">
        <v>140</v>
      </c>
      <c r="G304" t="s">
        <v>924</v>
      </c>
      <c r="H304" s="2" t="s">
        <v>151</v>
      </c>
      <c r="I304" s="2" t="s">
        <v>630</v>
      </c>
      <c r="J304" t="s">
        <v>642</v>
      </c>
      <c r="K304" t="s">
        <v>901</v>
      </c>
      <c r="L304" s="2" t="s">
        <v>750</v>
      </c>
      <c r="M304" t="s">
        <v>579</v>
      </c>
      <c r="N304" t="s">
        <v>165</v>
      </c>
      <c r="P304" s="2" t="s">
        <v>217</v>
      </c>
      <c r="Q304" s="2" t="s">
        <v>1265</v>
      </c>
      <c r="R304" s="27" t="s">
        <v>140</v>
      </c>
      <c r="S304" s="27" t="s">
        <v>140</v>
      </c>
      <c r="T304" s="2"/>
      <c r="U304" s="2" t="s">
        <v>140</v>
      </c>
      <c r="V304">
        <v>17164</v>
      </c>
      <c r="W304" t="s">
        <v>623</v>
      </c>
      <c r="X304" s="2" t="s">
        <v>344</v>
      </c>
      <c r="Y304" t="s">
        <v>540</v>
      </c>
      <c r="Z304" s="9">
        <v>2.0299999999999998</v>
      </c>
      <c r="AB304" s="27">
        <v>0</v>
      </c>
      <c r="AC304" s="2">
        <v>1</v>
      </c>
      <c r="AD304" s="2" t="s">
        <v>1142</v>
      </c>
      <c r="AE304" s="2">
        <v>2011</v>
      </c>
      <c r="AF304" s="2">
        <v>31</v>
      </c>
      <c r="AG304" s="2" t="s">
        <v>1048</v>
      </c>
      <c r="AH304" s="2">
        <v>2011</v>
      </c>
      <c r="AI304" s="2"/>
      <c r="AJ304" s="2"/>
      <c r="AK304" s="2"/>
      <c r="AL304" s="2"/>
      <c r="AM304" s="2"/>
      <c r="AN304" s="2"/>
      <c r="AU304">
        <v>30.667000000000002</v>
      </c>
      <c r="AV304">
        <v>0.498</v>
      </c>
    </row>
    <row r="305" spans="1:48" x14ac:dyDescent="0.25">
      <c r="A305" t="s">
        <v>566</v>
      </c>
      <c r="B305" t="s">
        <v>157</v>
      </c>
      <c r="E305" t="s">
        <v>140</v>
      </c>
      <c r="F305" t="s">
        <v>140</v>
      </c>
      <c r="G305" t="s">
        <v>924</v>
      </c>
      <c r="H305" s="2" t="s">
        <v>151</v>
      </c>
      <c r="I305" s="2" t="s">
        <v>630</v>
      </c>
      <c r="J305" t="s">
        <v>642</v>
      </c>
      <c r="K305" t="s">
        <v>901</v>
      </c>
      <c r="L305" s="2" t="s">
        <v>750</v>
      </c>
      <c r="M305" t="s">
        <v>579</v>
      </c>
      <c r="N305" t="s">
        <v>165</v>
      </c>
      <c r="P305" s="2" t="s">
        <v>217</v>
      </c>
      <c r="Q305" s="2" t="s">
        <v>1265</v>
      </c>
      <c r="R305" s="27" t="s">
        <v>140</v>
      </c>
      <c r="S305" s="27" t="s">
        <v>140</v>
      </c>
      <c r="T305" s="2"/>
      <c r="U305" s="2" t="s">
        <v>140</v>
      </c>
      <c r="V305">
        <v>17164</v>
      </c>
      <c r="W305" t="s">
        <v>623</v>
      </c>
      <c r="X305" s="2" t="s">
        <v>344</v>
      </c>
      <c r="Y305" t="s">
        <v>540</v>
      </c>
      <c r="Z305" s="9">
        <v>-6.67</v>
      </c>
      <c r="AB305" s="27">
        <v>0</v>
      </c>
      <c r="AC305" s="2">
        <v>1</v>
      </c>
      <c r="AD305" s="2" t="s">
        <v>1142</v>
      </c>
      <c r="AE305" s="2">
        <v>2011</v>
      </c>
      <c r="AF305" s="2">
        <v>31</v>
      </c>
      <c r="AG305" s="2" t="s">
        <v>1048</v>
      </c>
      <c r="AH305" s="2">
        <v>2011</v>
      </c>
      <c r="AI305" s="2"/>
      <c r="AJ305" s="2"/>
      <c r="AK305" s="2"/>
      <c r="AL305" s="2"/>
      <c r="AM305" s="2"/>
      <c r="AN305" s="2"/>
      <c r="AU305">
        <v>30.667000000000002</v>
      </c>
      <c r="AV305">
        <v>0.48399999999999999</v>
      </c>
    </row>
    <row r="306" spans="1:48" x14ac:dyDescent="0.25">
      <c r="A306" t="s">
        <v>567</v>
      </c>
      <c r="B306" t="s">
        <v>157</v>
      </c>
      <c r="E306" t="s">
        <v>140</v>
      </c>
      <c r="F306" t="s">
        <v>140</v>
      </c>
      <c r="G306" t="s">
        <v>924</v>
      </c>
      <c r="H306" s="2" t="s">
        <v>151</v>
      </c>
      <c r="I306" s="2" t="s">
        <v>630</v>
      </c>
      <c r="J306" t="s">
        <v>642</v>
      </c>
      <c r="K306" t="s">
        <v>901</v>
      </c>
      <c r="L306" s="2" t="s">
        <v>750</v>
      </c>
      <c r="M306" t="s">
        <v>579</v>
      </c>
      <c r="N306" t="s">
        <v>165</v>
      </c>
      <c r="P306" s="2" t="s">
        <v>217</v>
      </c>
      <c r="Q306" s="2" t="s">
        <v>1265</v>
      </c>
      <c r="R306" s="27" t="s">
        <v>140</v>
      </c>
      <c r="S306" s="27" t="s">
        <v>140</v>
      </c>
      <c r="T306" s="2"/>
      <c r="U306" s="2" t="s">
        <v>140</v>
      </c>
      <c r="V306">
        <v>17164</v>
      </c>
      <c r="W306" t="s">
        <v>623</v>
      </c>
      <c r="X306" s="2" t="s">
        <v>344</v>
      </c>
      <c r="Y306" t="s">
        <v>540</v>
      </c>
      <c r="Z306" s="9">
        <v>-12.04</v>
      </c>
      <c r="AB306" s="27">
        <v>0</v>
      </c>
      <c r="AC306" s="2">
        <v>1</v>
      </c>
      <c r="AD306" s="2" t="s">
        <v>1142</v>
      </c>
      <c r="AE306" s="2">
        <v>2011</v>
      </c>
      <c r="AF306" s="2">
        <v>31</v>
      </c>
      <c r="AG306" s="2" t="s">
        <v>1048</v>
      </c>
      <c r="AH306" s="2">
        <v>2011</v>
      </c>
      <c r="AI306" s="2"/>
      <c r="AJ306" s="2"/>
      <c r="AK306" s="2"/>
      <c r="AL306" s="2"/>
      <c r="AM306" s="2"/>
      <c r="AN306" s="2"/>
      <c r="AU306">
        <v>30.667000000000002</v>
      </c>
      <c r="AV306">
        <v>0.56000000000000005</v>
      </c>
    </row>
    <row r="307" spans="1:48" x14ac:dyDescent="0.25">
      <c r="A307" t="s">
        <v>568</v>
      </c>
      <c r="B307" t="s">
        <v>157</v>
      </c>
      <c r="E307" t="s">
        <v>140</v>
      </c>
      <c r="F307" t="s">
        <v>140</v>
      </c>
      <c r="G307" t="s">
        <v>924</v>
      </c>
      <c r="H307" s="2" t="s">
        <v>151</v>
      </c>
      <c r="I307" s="2" t="s">
        <v>630</v>
      </c>
      <c r="J307" t="s">
        <v>642</v>
      </c>
      <c r="K307" t="s">
        <v>902</v>
      </c>
      <c r="L307" s="2" t="s">
        <v>750</v>
      </c>
      <c r="M307" t="s">
        <v>579</v>
      </c>
      <c r="N307" t="s">
        <v>165</v>
      </c>
      <c r="P307" s="2" t="s">
        <v>217</v>
      </c>
      <c r="Q307" s="2" t="s">
        <v>1265</v>
      </c>
      <c r="R307" s="27" t="s">
        <v>140</v>
      </c>
      <c r="S307" s="27" t="s">
        <v>140</v>
      </c>
      <c r="T307" s="2"/>
      <c r="U307" s="2" t="s">
        <v>140</v>
      </c>
      <c r="V307">
        <v>17164</v>
      </c>
      <c r="W307" t="s">
        <v>623</v>
      </c>
      <c r="X307" s="2" t="s">
        <v>344</v>
      </c>
      <c r="Y307" t="s">
        <v>540</v>
      </c>
      <c r="Z307" s="9">
        <v>-1.08</v>
      </c>
      <c r="AB307" s="27">
        <v>0.05</v>
      </c>
      <c r="AC307" s="2">
        <v>1</v>
      </c>
      <c r="AD307" s="2" t="s">
        <v>1142</v>
      </c>
      <c r="AE307" s="2">
        <v>2011</v>
      </c>
      <c r="AF307" s="2">
        <v>31</v>
      </c>
      <c r="AG307" s="2" t="s">
        <v>1048</v>
      </c>
      <c r="AH307" s="2">
        <v>2011</v>
      </c>
      <c r="AI307" s="2"/>
      <c r="AJ307" s="2"/>
      <c r="AK307" s="2"/>
      <c r="AL307" s="2"/>
      <c r="AM307" s="2"/>
      <c r="AN307" s="2"/>
      <c r="AU307">
        <v>30.667000000000002</v>
      </c>
      <c r="AV307">
        <v>0.41299999999999998</v>
      </c>
    </row>
    <row r="308" spans="1:48" x14ac:dyDescent="0.25">
      <c r="A308" t="s">
        <v>569</v>
      </c>
      <c r="B308" t="s">
        <v>153</v>
      </c>
      <c r="E308" t="s">
        <v>140</v>
      </c>
      <c r="F308" t="s">
        <v>140</v>
      </c>
      <c r="G308" t="s">
        <v>924</v>
      </c>
      <c r="H308" s="2" t="s">
        <v>151</v>
      </c>
      <c r="I308" s="2" t="s">
        <v>630</v>
      </c>
      <c r="J308" t="s">
        <v>642</v>
      </c>
      <c r="K308" t="s">
        <v>902</v>
      </c>
      <c r="L308" s="2" t="s">
        <v>750</v>
      </c>
      <c r="M308" t="s">
        <v>579</v>
      </c>
      <c r="N308" t="s">
        <v>165</v>
      </c>
      <c r="P308" s="2" t="s">
        <v>217</v>
      </c>
      <c r="Q308" s="2" t="s">
        <v>1265</v>
      </c>
      <c r="R308" s="27" t="s">
        <v>140</v>
      </c>
      <c r="S308" s="27" t="s">
        <v>140</v>
      </c>
      <c r="T308" s="2"/>
      <c r="U308" s="2" t="s">
        <v>140</v>
      </c>
      <c r="V308">
        <v>17164</v>
      </c>
      <c r="W308" t="s">
        <v>623</v>
      </c>
      <c r="X308" s="2" t="s">
        <v>344</v>
      </c>
      <c r="Y308" t="s">
        <v>540</v>
      </c>
      <c r="Z308" s="9">
        <v>-0.87</v>
      </c>
      <c r="AB308" s="27">
        <v>0.01</v>
      </c>
      <c r="AC308" s="2">
        <v>1</v>
      </c>
      <c r="AD308" s="2" t="s">
        <v>1142</v>
      </c>
      <c r="AE308" s="2">
        <v>2011</v>
      </c>
      <c r="AF308" s="2">
        <v>31</v>
      </c>
      <c r="AG308" s="2" t="s">
        <v>1048</v>
      </c>
      <c r="AH308" s="2">
        <v>2011</v>
      </c>
      <c r="AI308" s="2"/>
      <c r="AJ308" s="2"/>
      <c r="AK308" s="2"/>
      <c r="AL308" s="2"/>
      <c r="AM308" s="2"/>
      <c r="AN308" s="2"/>
      <c r="AU308">
        <v>30.667000000000002</v>
      </c>
      <c r="AV308">
        <v>0.75600000000000001</v>
      </c>
    </row>
    <row r="309" spans="1:48" x14ac:dyDescent="0.25">
      <c r="A309" t="s">
        <v>136</v>
      </c>
      <c r="B309" t="s">
        <v>157</v>
      </c>
      <c r="E309" t="s">
        <v>140</v>
      </c>
      <c r="F309" t="s">
        <v>140</v>
      </c>
      <c r="G309" t="s">
        <v>924</v>
      </c>
      <c r="H309" s="2" t="s">
        <v>151</v>
      </c>
      <c r="I309" s="2" t="s">
        <v>630</v>
      </c>
      <c r="J309" t="s">
        <v>642</v>
      </c>
      <c r="K309" t="s">
        <v>902</v>
      </c>
      <c r="L309" s="2" t="s">
        <v>750</v>
      </c>
      <c r="M309" t="s">
        <v>579</v>
      </c>
      <c r="N309" t="s">
        <v>165</v>
      </c>
      <c r="P309" s="2" t="s">
        <v>217</v>
      </c>
      <c r="Q309" s="2" t="s">
        <v>1265</v>
      </c>
      <c r="R309" s="27" t="s">
        <v>140</v>
      </c>
      <c r="S309" s="27" t="s">
        <v>140</v>
      </c>
      <c r="T309" s="2"/>
      <c r="U309" s="2" t="s">
        <v>140</v>
      </c>
      <c r="V309">
        <v>17164</v>
      </c>
      <c r="W309" t="s">
        <v>623</v>
      </c>
      <c r="X309" s="2" t="s">
        <v>344</v>
      </c>
      <c r="Y309" t="s">
        <v>540</v>
      </c>
      <c r="Z309" s="9">
        <v>-2.86</v>
      </c>
      <c r="AB309" s="27">
        <v>0</v>
      </c>
      <c r="AC309" s="2">
        <v>1</v>
      </c>
      <c r="AD309" s="2" t="s">
        <v>1142</v>
      </c>
      <c r="AE309" s="2">
        <v>2011</v>
      </c>
      <c r="AF309" s="2">
        <v>31</v>
      </c>
      <c r="AG309" s="2" t="s">
        <v>1048</v>
      </c>
      <c r="AH309" s="2">
        <v>2011</v>
      </c>
      <c r="AI309" s="2"/>
      <c r="AJ309" s="2"/>
      <c r="AK309" s="2"/>
      <c r="AL309" s="2"/>
      <c r="AM309" s="2"/>
      <c r="AN309" s="2"/>
      <c r="AU309">
        <v>30.667000000000002</v>
      </c>
      <c r="AV309">
        <v>0.499</v>
      </c>
    </row>
    <row r="310" spans="1:48" x14ac:dyDescent="0.25">
      <c r="A310" t="s">
        <v>570</v>
      </c>
      <c r="B310" t="s">
        <v>157</v>
      </c>
      <c r="E310" t="s">
        <v>140</v>
      </c>
      <c r="F310" t="s">
        <v>140</v>
      </c>
      <c r="G310" t="s">
        <v>924</v>
      </c>
      <c r="H310" s="2" t="s">
        <v>151</v>
      </c>
      <c r="I310" s="2" t="s">
        <v>630</v>
      </c>
      <c r="J310" t="s">
        <v>642</v>
      </c>
      <c r="K310" t="s">
        <v>902</v>
      </c>
      <c r="L310" s="2" t="s">
        <v>750</v>
      </c>
      <c r="M310" t="s">
        <v>579</v>
      </c>
      <c r="N310" t="s">
        <v>165</v>
      </c>
      <c r="P310" s="2" t="s">
        <v>217</v>
      </c>
      <c r="Q310" s="2" t="s">
        <v>1265</v>
      </c>
      <c r="R310" s="27" t="s">
        <v>140</v>
      </c>
      <c r="S310" s="27" t="s">
        <v>140</v>
      </c>
      <c r="T310" s="2"/>
      <c r="U310" s="2" t="s">
        <v>140</v>
      </c>
      <c r="V310">
        <v>17164</v>
      </c>
      <c r="W310" t="s">
        <v>623</v>
      </c>
      <c r="X310" s="2" t="s">
        <v>344</v>
      </c>
      <c r="Y310" t="s">
        <v>540</v>
      </c>
      <c r="Z310" s="9">
        <v>-0.15</v>
      </c>
      <c r="AB310" s="27">
        <v>0.45</v>
      </c>
      <c r="AC310" s="2">
        <v>1</v>
      </c>
      <c r="AD310" s="2" t="s">
        <v>1142</v>
      </c>
      <c r="AE310" s="2">
        <v>2011</v>
      </c>
      <c r="AF310" s="2">
        <v>31</v>
      </c>
      <c r="AG310" s="2" t="s">
        <v>1048</v>
      </c>
      <c r="AH310" s="2">
        <v>2011</v>
      </c>
      <c r="AI310" s="2"/>
      <c r="AJ310" s="2"/>
      <c r="AK310" s="2"/>
      <c r="AL310" s="2"/>
      <c r="AM310" s="2"/>
      <c r="AN310" s="2"/>
      <c r="AU310">
        <v>30.667000000000002</v>
      </c>
      <c r="AV310">
        <v>1.1120000000000001</v>
      </c>
    </row>
    <row r="311" spans="1:48" x14ac:dyDescent="0.25">
      <c r="A311" t="s">
        <v>571</v>
      </c>
      <c r="B311" t="s">
        <v>157</v>
      </c>
      <c r="E311" t="s">
        <v>140</v>
      </c>
      <c r="F311" t="s">
        <v>140</v>
      </c>
      <c r="G311" t="s">
        <v>924</v>
      </c>
      <c r="H311" s="2" t="s">
        <v>151</v>
      </c>
      <c r="I311" s="2" t="s">
        <v>630</v>
      </c>
      <c r="J311" t="s">
        <v>642</v>
      </c>
      <c r="K311" t="s">
        <v>902</v>
      </c>
      <c r="L311" s="2" t="s">
        <v>750</v>
      </c>
      <c r="M311" t="s">
        <v>579</v>
      </c>
      <c r="N311" t="s">
        <v>165</v>
      </c>
      <c r="P311" s="2" t="s">
        <v>217</v>
      </c>
      <c r="Q311" s="2" t="s">
        <v>1265</v>
      </c>
      <c r="R311" s="27" t="s">
        <v>140</v>
      </c>
      <c r="S311" s="27" t="s">
        <v>140</v>
      </c>
      <c r="T311" s="2"/>
      <c r="U311" s="2" t="s">
        <v>140</v>
      </c>
      <c r="V311">
        <v>17164</v>
      </c>
      <c r="W311" t="s">
        <v>623</v>
      </c>
      <c r="X311" s="2" t="s">
        <v>344</v>
      </c>
      <c r="Y311" t="s">
        <v>540</v>
      </c>
      <c r="Z311" s="9">
        <v>3.32</v>
      </c>
      <c r="AB311" s="27">
        <v>0</v>
      </c>
      <c r="AC311" s="2">
        <v>1</v>
      </c>
      <c r="AD311" s="2" t="s">
        <v>1142</v>
      </c>
      <c r="AE311" s="2">
        <v>2011</v>
      </c>
      <c r="AF311" s="2">
        <v>31</v>
      </c>
      <c r="AG311" s="2" t="s">
        <v>1048</v>
      </c>
      <c r="AH311" s="2">
        <v>2011</v>
      </c>
      <c r="AI311" s="2"/>
      <c r="AJ311" s="2"/>
      <c r="AK311" s="2"/>
      <c r="AL311" s="2"/>
      <c r="AM311" s="2"/>
      <c r="AN311" s="2"/>
      <c r="AU311">
        <v>30.667000000000002</v>
      </c>
      <c r="AV311">
        <v>0.47099999999999997</v>
      </c>
    </row>
    <row r="312" spans="1:48" x14ac:dyDescent="0.25">
      <c r="A312" t="s">
        <v>572</v>
      </c>
      <c r="B312" t="s">
        <v>151</v>
      </c>
      <c r="D312" t="s">
        <v>140</v>
      </c>
      <c r="E312" t="s">
        <v>797</v>
      </c>
      <c r="F312" t="s">
        <v>140</v>
      </c>
      <c r="G312" t="s">
        <v>924</v>
      </c>
      <c r="H312" s="2" t="s">
        <v>151</v>
      </c>
      <c r="I312" s="2" t="s">
        <v>630</v>
      </c>
      <c r="J312" t="s">
        <v>642</v>
      </c>
      <c r="K312" t="s">
        <v>902</v>
      </c>
      <c r="L312" s="2" t="s">
        <v>750</v>
      </c>
      <c r="M312" t="s">
        <v>579</v>
      </c>
      <c r="N312" t="s">
        <v>165</v>
      </c>
      <c r="P312" s="2" t="s">
        <v>217</v>
      </c>
      <c r="Q312" s="2" t="s">
        <v>1265</v>
      </c>
      <c r="R312" s="27" t="s">
        <v>140</v>
      </c>
      <c r="S312" s="27" t="s">
        <v>140</v>
      </c>
      <c r="T312" s="2"/>
      <c r="U312" s="2" t="s">
        <v>140</v>
      </c>
      <c r="V312">
        <v>17164</v>
      </c>
      <c r="W312" t="s">
        <v>623</v>
      </c>
      <c r="X312" s="2" t="s">
        <v>344</v>
      </c>
      <c r="Y312" t="s">
        <v>540</v>
      </c>
      <c r="Z312" s="9">
        <v>1.02</v>
      </c>
      <c r="AB312" s="27">
        <v>0</v>
      </c>
      <c r="AC312" s="2">
        <v>1</v>
      </c>
      <c r="AD312" s="2" t="s">
        <v>1142</v>
      </c>
      <c r="AE312" s="2">
        <v>2011</v>
      </c>
      <c r="AF312" s="2">
        <v>31</v>
      </c>
      <c r="AG312" s="2" t="s">
        <v>1048</v>
      </c>
      <c r="AH312" s="2">
        <v>2011</v>
      </c>
      <c r="AI312" s="2"/>
      <c r="AJ312" s="2"/>
      <c r="AK312" s="2"/>
      <c r="AL312" s="2"/>
      <c r="AM312" s="2"/>
      <c r="AN312" s="2"/>
      <c r="AU312">
        <v>30.667000000000002</v>
      </c>
      <c r="AV312">
        <v>1.8260000000000001</v>
      </c>
    </row>
    <row r="313" spans="1:48" x14ac:dyDescent="0.25">
      <c r="A313" t="s">
        <v>573</v>
      </c>
      <c r="B313" t="s">
        <v>151</v>
      </c>
      <c r="D313" t="s">
        <v>140</v>
      </c>
      <c r="E313" t="s">
        <v>766</v>
      </c>
      <c r="F313" t="s">
        <v>140</v>
      </c>
      <c r="G313" t="s">
        <v>924</v>
      </c>
      <c r="H313" s="2" t="s">
        <v>151</v>
      </c>
      <c r="I313" s="2" t="s">
        <v>630</v>
      </c>
      <c r="J313" t="s">
        <v>642</v>
      </c>
      <c r="K313" t="s">
        <v>901</v>
      </c>
      <c r="L313" s="2" t="s">
        <v>750</v>
      </c>
      <c r="M313" t="s">
        <v>579</v>
      </c>
      <c r="N313" t="s">
        <v>165</v>
      </c>
      <c r="P313" s="2" t="s">
        <v>217</v>
      </c>
      <c r="Q313" s="2" t="s">
        <v>1265</v>
      </c>
      <c r="R313" s="27" t="s">
        <v>140</v>
      </c>
      <c r="S313" s="27" t="s">
        <v>140</v>
      </c>
      <c r="T313" s="2"/>
      <c r="U313" s="2" t="s">
        <v>140</v>
      </c>
      <c r="V313">
        <v>17164</v>
      </c>
      <c r="W313" t="s">
        <v>623</v>
      </c>
      <c r="X313" s="2" t="s">
        <v>344</v>
      </c>
      <c r="Y313" t="s">
        <v>540</v>
      </c>
      <c r="Z313" s="9">
        <v>0.33</v>
      </c>
      <c r="AB313" s="27">
        <v>0.16</v>
      </c>
      <c r="AC313" s="2">
        <v>1</v>
      </c>
      <c r="AD313" s="2" t="s">
        <v>1142</v>
      </c>
      <c r="AE313" s="2">
        <v>2011</v>
      </c>
      <c r="AF313" s="2">
        <v>31</v>
      </c>
      <c r="AG313" s="2" t="s">
        <v>1048</v>
      </c>
      <c r="AH313" s="2">
        <v>2011</v>
      </c>
      <c r="AI313" s="2"/>
      <c r="AJ313" s="2"/>
      <c r="AK313" s="2"/>
      <c r="AL313" s="2"/>
      <c r="AM313" s="2"/>
      <c r="AN313" s="2"/>
      <c r="AU313">
        <v>30.667000000000002</v>
      </c>
    </row>
    <row r="314" spans="1:48" x14ac:dyDescent="0.25">
      <c r="A314" t="s">
        <v>574</v>
      </c>
      <c r="B314" t="s">
        <v>151</v>
      </c>
      <c r="D314" t="s">
        <v>140</v>
      </c>
      <c r="E314" t="s">
        <v>766</v>
      </c>
      <c r="F314" t="s">
        <v>140</v>
      </c>
      <c r="G314" t="s">
        <v>924</v>
      </c>
      <c r="H314" s="2" t="s">
        <v>151</v>
      </c>
      <c r="I314" s="2" t="s">
        <v>630</v>
      </c>
      <c r="J314" t="s">
        <v>642</v>
      </c>
      <c r="K314" t="s">
        <v>901</v>
      </c>
      <c r="L314" s="2" t="s">
        <v>750</v>
      </c>
      <c r="M314" t="s">
        <v>579</v>
      </c>
      <c r="N314" t="s">
        <v>165</v>
      </c>
      <c r="P314" s="2" t="s">
        <v>217</v>
      </c>
      <c r="Q314" s="2" t="s">
        <v>1265</v>
      </c>
      <c r="R314" s="27" t="s">
        <v>140</v>
      </c>
      <c r="S314" s="27" t="s">
        <v>140</v>
      </c>
      <c r="T314" s="2"/>
      <c r="U314" s="2" t="s">
        <v>140</v>
      </c>
      <c r="V314">
        <v>17164</v>
      </c>
      <c r="W314" t="s">
        <v>623</v>
      </c>
      <c r="X314" s="2" t="s">
        <v>344</v>
      </c>
      <c r="Y314" t="s">
        <v>540</v>
      </c>
      <c r="Z314" s="9">
        <v>0.59</v>
      </c>
      <c r="AB314" s="27">
        <v>0.01</v>
      </c>
      <c r="AC314" s="2">
        <v>1</v>
      </c>
      <c r="AD314" s="2" t="s">
        <v>1142</v>
      </c>
      <c r="AE314" s="2">
        <v>2011</v>
      </c>
      <c r="AF314" s="2">
        <v>31</v>
      </c>
      <c r="AG314" s="2" t="s">
        <v>1048</v>
      </c>
      <c r="AH314" s="2">
        <v>2011</v>
      </c>
      <c r="AI314" s="2"/>
      <c r="AJ314" s="2"/>
      <c r="AK314" s="2"/>
      <c r="AL314" s="2"/>
      <c r="AM314" s="2"/>
      <c r="AN314" s="2"/>
      <c r="AU314">
        <v>30.667000000000002</v>
      </c>
    </row>
    <row r="315" spans="1:48" x14ac:dyDescent="0.25">
      <c r="A315" t="s">
        <v>580</v>
      </c>
      <c r="B315" t="s">
        <v>153</v>
      </c>
      <c r="C315" t="s">
        <v>581</v>
      </c>
      <c r="D315" t="s">
        <v>140</v>
      </c>
      <c r="F315" t="s">
        <v>140</v>
      </c>
      <c r="G315" t="s">
        <v>924</v>
      </c>
      <c r="H315" s="2" t="s">
        <v>151</v>
      </c>
      <c r="I315" s="2" t="s">
        <v>630</v>
      </c>
      <c r="J315" t="s">
        <v>140</v>
      </c>
      <c r="K315" t="s">
        <v>901</v>
      </c>
      <c r="L315" s="2" t="s">
        <v>751</v>
      </c>
      <c r="M315" t="s">
        <v>582</v>
      </c>
      <c r="N315" t="s">
        <v>583</v>
      </c>
      <c r="P315" t="s">
        <v>220</v>
      </c>
      <c r="R315" s="2" t="s">
        <v>1179</v>
      </c>
      <c r="S315" s="27"/>
      <c r="T315" s="2"/>
      <c r="U315" s="39" t="s">
        <v>1178</v>
      </c>
      <c r="V315">
        <v>406</v>
      </c>
      <c r="W315" t="s">
        <v>623</v>
      </c>
      <c r="X315" s="2" t="s">
        <v>343</v>
      </c>
      <c r="Y315" t="s">
        <v>585</v>
      </c>
      <c r="Z315" s="9">
        <v>-0.15</v>
      </c>
      <c r="AB315" s="27">
        <v>1E-4</v>
      </c>
      <c r="AC315" s="2">
        <v>1</v>
      </c>
      <c r="AD315" s="2" t="s">
        <v>1138</v>
      </c>
      <c r="AE315" s="2">
        <v>1996</v>
      </c>
      <c r="AF315" s="2">
        <v>31</v>
      </c>
      <c r="AG315" s="2" t="s">
        <v>1048</v>
      </c>
      <c r="AH315" s="2">
        <v>1996</v>
      </c>
      <c r="AI315" s="2"/>
      <c r="AJ315" s="2"/>
      <c r="AK315" s="2"/>
      <c r="AL315" s="2"/>
      <c r="AM315" s="2"/>
      <c r="AN315" s="2"/>
    </row>
    <row r="316" spans="1:48" x14ac:dyDescent="0.25">
      <c r="A316" t="s">
        <v>805</v>
      </c>
      <c r="B316" t="s">
        <v>151</v>
      </c>
      <c r="D316" t="s">
        <v>140</v>
      </c>
      <c r="E316" t="s">
        <v>780</v>
      </c>
      <c r="F316" t="s">
        <v>140</v>
      </c>
      <c r="G316" t="s">
        <v>924</v>
      </c>
      <c r="H316" s="2" t="s">
        <v>151</v>
      </c>
      <c r="I316" s="2" t="s">
        <v>630</v>
      </c>
      <c r="J316" t="s">
        <v>140</v>
      </c>
      <c r="K316" t="s">
        <v>901</v>
      </c>
      <c r="L316" s="2" t="s">
        <v>751</v>
      </c>
      <c r="M316" t="s">
        <v>584</v>
      </c>
      <c r="N316" t="s">
        <v>915</v>
      </c>
      <c r="P316" t="s">
        <v>220</v>
      </c>
      <c r="R316" s="2" t="s">
        <v>1179</v>
      </c>
      <c r="S316" s="27"/>
      <c r="T316" s="2"/>
      <c r="U316" s="39" t="s">
        <v>1178</v>
      </c>
      <c r="V316">
        <v>406</v>
      </c>
      <c r="W316" t="s">
        <v>623</v>
      </c>
      <c r="X316" s="2" t="s">
        <v>343</v>
      </c>
      <c r="Y316" t="s">
        <v>541</v>
      </c>
      <c r="Z316" s="9">
        <v>0.47</v>
      </c>
      <c r="AB316" s="27">
        <v>0.01</v>
      </c>
      <c r="AC316" s="2">
        <v>1</v>
      </c>
      <c r="AD316" s="2" t="s">
        <v>1138</v>
      </c>
      <c r="AE316" s="2">
        <v>1996</v>
      </c>
      <c r="AF316" s="2">
        <v>31</v>
      </c>
      <c r="AG316" s="2" t="s">
        <v>1048</v>
      </c>
      <c r="AH316" s="2">
        <v>1996</v>
      </c>
      <c r="AI316" s="2"/>
      <c r="AJ316" s="2"/>
      <c r="AK316" s="2"/>
      <c r="AL316" s="2"/>
      <c r="AM316" s="2"/>
      <c r="AN316" s="2"/>
    </row>
    <row r="317" spans="1:48" x14ac:dyDescent="0.25">
      <c r="A317" t="s">
        <v>193</v>
      </c>
      <c r="B317" t="s">
        <v>151</v>
      </c>
      <c r="C317" t="s">
        <v>789</v>
      </c>
      <c r="D317" t="s">
        <v>140</v>
      </c>
      <c r="F317" t="s">
        <v>140</v>
      </c>
      <c r="G317" t="s">
        <v>924</v>
      </c>
      <c r="H317" s="2" t="s">
        <v>151</v>
      </c>
      <c r="I317" s="2" t="s">
        <v>630</v>
      </c>
      <c r="J317" t="s">
        <v>140</v>
      </c>
      <c r="K317" t="s">
        <v>901</v>
      </c>
      <c r="L317" s="2" t="s">
        <v>751</v>
      </c>
      <c r="M317" t="s">
        <v>584</v>
      </c>
      <c r="N317" t="s">
        <v>912</v>
      </c>
      <c r="P317" t="s">
        <v>220</v>
      </c>
      <c r="R317" s="2" t="s">
        <v>1179</v>
      </c>
      <c r="S317" s="27"/>
      <c r="T317" s="2"/>
      <c r="U317" s="39" t="s">
        <v>1178</v>
      </c>
      <c r="V317">
        <v>406</v>
      </c>
      <c r="W317" t="s">
        <v>623</v>
      </c>
      <c r="X317" s="2" t="s">
        <v>343</v>
      </c>
      <c r="Y317" t="s">
        <v>541</v>
      </c>
      <c r="Z317" s="9">
        <v>0.114</v>
      </c>
      <c r="AB317" s="27">
        <v>1.4999999999999999E-2</v>
      </c>
      <c r="AC317" s="2">
        <v>1</v>
      </c>
      <c r="AD317" s="2" t="s">
        <v>1138</v>
      </c>
      <c r="AE317" s="2">
        <v>1996</v>
      </c>
      <c r="AF317" s="2">
        <v>31</v>
      </c>
      <c r="AG317" s="2" t="s">
        <v>1048</v>
      </c>
      <c r="AH317" s="2">
        <v>1996</v>
      </c>
      <c r="AI317" s="2"/>
      <c r="AJ317" s="2"/>
      <c r="AK317" s="2"/>
      <c r="AL317" s="2"/>
      <c r="AM317" s="2"/>
      <c r="AN317" s="2"/>
    </row>
    <row r="318" spans="1:48" x14ac:dyDescent="0.25">
      <c r="A318" t="s">
        <v>586</v>
      </c>
      <c r="B318" t="s">
        <v>151</v>
      </c>
      <c r="C318" t="s">
        <v>790</v>
      </c>
      <c r="D318" t="s">
        <v>140</v>
      </c>
      <c r="E318" t="s">
        <v>791</v>
      </c>
      <c r="F318" t="s">
        <v>140</v>
      </c>
      <c r="G318" t="s">
        <v>924</v>
      </c>
      <c r="H318" s="2" t="s">
        <v>151</v>
      </c>
      <c r="I318" s="2" t="s">
        <v>630</v>
      </c>
      <c r="J318" t="s">
        <v>140</v>
      </c>
      <c r="K318" t="s">
        <v>901</v>
      </c>
      <c r="L318" s="2" t="s">
        <v>751</v>
      </c>
      <c r="M318" t="s">
        <v>584</v>
      </c>
      <c r="N318" t="s">
        <v>912</v>
      </c>
      <c r="P318" t="s">
        <v>220</v>
      </c>
      <c r="R318" s="2" t="s">
        <v>1179</v>
      </c>
      <c r="S318" s="27"/>
      <c r="T318" s="2"/>
      <c r="U318" s="39" t="s">
        <v>1178</v>
      </c>
      <c r="V318">
        <v>406</v>
      </c>
      <c r="W318" t="s">
        <v>623</v>
      </c>
      <c r="X318" s="2" t="s">
        <v>343</v>
      </c>
      <c r="Y318" t="s">
        <v>541</v>
      </c>
      <c r="Z318" s="9">
        <v>0.1</v>
      </c>
      <c r="AB318" s="27">
        <v>2.8000000000000001E-2</v>
      </c>
      <c r="AC318" s="2">
        <v>1</v>
      </c>
      <c r="AD318" s="2" t="s">
        <v>1138</v>
      </c>
      <c r="AE318" s="2">
        <v>1996</v>
      </c>
      <c r="AF318" s="2">
        <v>31</v>
      </c>
      <c r="AG318" s="2" t="s">
        <v>1048</v>
      </c>
      <c r="AH318" s="2">
        <v>1996</v>
      </c>
      <c r="AI318" s="2"/>
      <c r="AJ318" s="2"/>
      <c r="AK318" s="2"/>
      <c r="AL318" s="2"/>
      <c r="AM318" s="2"/>
      <c r="AN318" s="2"/>
    </row>
    <row r="319" spans="1:48" x14ac:dyDescent="0.25">
      <c r="A319" t="s">
        <v>587</v>
      </c>
      <c r="B319" t="s">
        <v>153</v>
      </c>
      <c r="E319" t="s">
        <v>140</v>
      </c>
      <c r="F319" t="s">
        <v>140</v>
      </c>
      <c r="G319" t="s">
        <v>924</v>
      </c>
      <c r="H319" s="2" t="s">
        <v>151</v>
      </c>
      <c r="I319" s="2" t="s">
        <v>630</v>
      </c>
      <c r="J319" t="s">
        <v>140</v>
      </c>
      <c r="K319" t="s">
        <v>901</v>
      </c>
      <c r="L319" s="2" t="s">
        <v>751</v>
      </c>
      <c r="M319" t="s">
        <v>584</v>
      </c>
      <c r="N319" t="s">
        <v>592</v>
      </c>
      <c r="P319" t="s">
        <v>220</v>
      </c>
      <c r="R319" s="2" t="s">
        <v>1179</v>
      </c>
      <c r="S319" s="27"/>
      <c r="T319" s="2"/>
      <c r="U319" s="39" t="s">
        <v>1178</v>
      </c>
      <c r="V319">
        <v>406</v>
      </c>
      <c r="W319" t="s">
        <v>623</v>
      </c>
      <c r="X319" s="2" t="s">
        <v>343</v>
      </c>
      <c r="Y319" t="s">
        <v>283</v>
      </c>
      <c r="AB319" s="27">
        <v>0.05</v>
      </c>
      <c r="AC319" s="2">
        <v>1</v>
      </c>
      <c r="AD319" s="2" t="s">
        <v>1138</v>
      </c>
      <c r="AE319" s="2">
        <v>1996</v>
      </c>
      <c r="AF319" s="2">
        <v>31</v>
      </c>
      <c r="AG319" s="2" t="s">
        <v>1048</v>
      </c>
      <c r="AH319" s="2">
        <v>1996</v>
      </c>
      <c r="AI319" s="2"/>
      <c r="AJ319" s="2"/>
      <c r="AK319" s="2"/>
      <c r="AL319" s="2"/>
      <c r="AM319" s="2"/>
      <c r="AN319" s="2"/>
    </row>
    <row r="320" spans="1:48" x14ac:dyDescent="0.25">
      <c r="A320" t="s">
        <v>588</v>
      </c>
      <c r="B320" t="s">
        <v>157</v>
      </c>
      <c r="E320" t="s">
        <v>140</v>
      </c>
      <c r="F320" t="s">
        <v>140</v>
      </c>
      <c r="G320" t="s">
        <v>924</v>
      </c>
      <c r="H320" s="2" t="s">
        <v>151</v>
      </c>
      <c r="I320" s="2" t="s">
        <v>630</v>
      </c>
      <c r="J320" t="s">
        <v>140</v>
      </c>
      <c r="K320" t="s">
        <v>901</v>
      </c>
      <c r="L320" s="2" t="s">
        <v>751</v>
      </c>
      <c r="M320" t="s">
        <v>584</v>
      </c>
      <c r="N320" t="s">
        <v>592</v>
      </c>
      <c r="P320" t="s">
        <v>220</v>
      </c>
      <c r="R320" s="2" t="s">
        <v>1179</v>
      </c>
      <c r="S320" s="27"/>
      <c r="T320" s="2"/>
      <c r="U320" s="39" t="s">
        <v>1178</v>
      </c>
      <c r="V320">
        <v>406</v>
      </c>
      <c r="W320" t="s">
        <v>623</v>
      </c>
      <c r="X320" s="2" t="s">
        <v>343</v>
      </c>
      <c r="Y320" t="s">
        <v>283</v>
      </c>
      <c r="AB320" s="27">
        <v>0.05</v>
      </c>
      <c r="AC320" s="2">
        <v>1</v>
      </c>
      <c r="AD320" s="2" t="s">
        <v>1138</v>
      </c>
      <c r="AE320" s="2">
        <v>1996</v>
      </c>
      <c r="AF320" s="2">
        <v>31</v>
      </c>
      <c r="AG320" s="2" t="s">
        <v>1048</v>
      </c>
      <c r="AH320" s="2">
        <v>1996</v>
      </c>
      <c r="AI320" s="2"/>
      <c r="AJ320" s="2"/>
      <c r="AK320" s="2"/>
      <c r="AL320" s="2"/>
      <c r="AM320" s="2"/>
      <c r="AN320" s="2"/>
    </row>
    <row r="321" spans="1:48" x14ac:dyDescent="0.25">
      <c r="A321" t="s">
        <v>589</v>
      </c>
      <c r="B321" t="s">
        <v>157</v>
      </c>
      <c r="E321" t="s">
        <v>140</v>
      </c>
      <c r="F321" t="s">
        <v>140</v>
      </c>
      <c r="G321" t="s">
        <v>924</v>
      </c>
      <c r="H321" s="2" t="s">
        <v>151</v>
      </c>
      <c r="I321" s="2" t="s">
        <v>630</v>
      </c>
      <c r="J321" t="s">
        <v>140</v>
      </c>
      <c r="K321" t="s">
        <v>901</v>
      </c>
      <c r="L321" s="2" t="s">
        <v>751</v>
      </c>
      <c r="M321" t="s">
        <v>584</v>
      </c>
      <c r="N321" t="s">
        <v>908</v>
      </c>
      <c r="P321" t="s">
        <v>220</v>
      </c>
      <c r="R321" s="2" t="s">
        <v>1179</v>
      </c>
      <c r="S321" s="27"/>
      <c r="T321" s="2"/>
      <c r="U321" s="39" t="s">
        <v>1178</v>
      </c>
      <c r="V321">
        <v>406</v>
      </c>
      <c r="W321" t="s">
        <v>623</v>
      </c>
      <c r="X321" s="2" t="s">
        <v>343</v>
      </c>
      <c r="Y321" t="s">
        <v>283</v>
      </c>
      <c r="AB321" s="27">
        <v>0.01</v>
      </c>
      <c r="AC321" s="2">
        <v>1</v>
      </c>
      <c r="AD321" s="2" t="s">
        <v>1138</v>
      </c>
      <c r="AE321" s="2">
        <v>1996</v>
      </c>
      <c r="AF321" s="2">
        <v>31</v>
      </c>
      <c r="AG321" s="2" t="s">
        <v>1048</v>
      </c>
      <c r="AH321" s="2">
        <v>1996</v>
      </c>
      <c r="AI321" s="2"/>
      <c r="AJ321" s="2"/>
      <c r="AK321" s="2"/>
      <c r="AL321" s="2"/>
      <c r="AM321" s="2"/>
      <c r="AN321" s="2"/>
    </row>
    <row r="322" spans="1:48" x14ac:dyDescent="0.25">
      <c r="A322" t="s">
        <v>591</v>
      </c>
      <c r="B322" t="s">
        <v>152</v>
      </c>
      <c r="E322" t="s">
        <v>140</v>
      </c>
      <c r="F322" t="s">
        <v>140</v>
      </c>
      <c r="G322" t="s">
        <v>924</v>
      </c>
      <c r="H322" s="2" t="s">
        <v>151</v>
      </c>
      <c r="I322" s="2" t="s">
        <v>630</v>
      </c>
      <c r="J322" t="s">
        <v>140</v>
      </c>
      <c r="K322" t="s">
        <v>901</v>
      </c>
      <c r="L322" s="2" t="s">
        <v>751</v>
      </c>
      <c r="M322" t="s">
        <v>584</v>
      </c>
      <c r="N322" t="s">
        <v>908</v>
      </c>
      <c r="P322" t="s">
        <v>220</v>
      </c>
      <c r="R322" s="2" t="s">
        <v>1179</v>
      </c>
      <c r="S322" s="27"/>
      <c r="T322" s="2"/>
      <c r="U322" s="39" t="s">
        <v>1178</v>
      </c>
      <c r="V322">
        <v>406</v>
      </c>
      <c r="W322" t="s">
        <v>623</v>
      </c>
      <c r="X322" s="2" t="s">
        <v>343</v>
      </c>
      <c r="Y322" t="s">
        <v>593</v>
      </c>
      <c r="AB322" s="27">
        <v>0.45</v>
      </c>
      <c r="AC322" s="2">
        <v>1</v>
      </c>
      <c r="AD322" s="2" t="s">
        <v>1138</v>
      </c>
      <c r="AE322" s="2">
        <v>1996</v>
      </c>
      <c r="AF322" s="2">
        <v>31</v>
      </c>
      <c r="AG322" s="2" t="s">
        <v>1048</v>
      </c>
      <c r="AH322" s="2">
        <v>1996</v>
      </c>
      <c r="AI322" s="2"/>
      <c r="AJ322" s="2"/>
      <c r="AK322" s="2"/>
      <c r="AL322" s="2"/>
      <c r="AM322" s="2"/>
      <c r="AN322" s="2"/>
    </row>
    <row r="323" spans="1:48" x14ac:dyDescent="0.25">
      <c r="A323" t="s">
        <v>590</v>
      </c>
      <c r="B323" t="s">
        <v>152</v>
      </c>
      <c r="E323" t="s">
        <v>140</v>
      </c>
      <c r="F323" t="s">
        <v>140</v>
      </c>
      <c r="G323" t="s">
        <v>924</v>
      </c>
      <c r="H323" s="2" t="s">
        <v>151</v>
      </c>
      <c r="I323" s="2" t="s">
        <v>630</v>
      </c>
      <c r="J323" t="s">
        <v>140</v>
      </c>
      <c r="K323" t="s">
        <v>901</v>
      </c>
      <c r="L323" s="2" t="s">
        <v>751</v>
      </c>
      <c r="M323" t="s">
        <v>584</v>
      </c>
      <c r="N323" t="s">
        <v>908</v>
      </c>
      <c r="P323" t="s">
        <v>220</v>
      </c>
      <c r="R323" s="2" t="s">
        <v>1179</v>
      </c>
      <c r="S323" s="27"/>
      <c r="T323" s="2"/>
      <c r="U323" s="39" t="s">
        <v>1178</v>
      </c>
      <c r="V323">
        <v>406</v>
      </c>
      <c r="W323" t="s">
        <v>623</v>
      </c>
      <c r="X323" s="2" t="s">
        <v>343</v>
      </c>
      <c r="Y323" t="s">
        <v>593</v>
      </c>
      <c r="AB323" s="27">
        <v>0.42</v>
      </c>
      <c r="AC323" s="2">
        <v>1</v>
      </c>
      <c r="AD323" s="2" t="s">
        <v>1138</v>
      </c>
      <c r="AE323" s="2">
        <v>1996</v>
      </c>
      <c r="AF323" s="2">
        <v>31</v>
      </c>
      <c r="AG323" s="2" t="s">
        <v>1048</v>
      </c>
      <c r="AH323" s="2">
        <v>1996</v>
      </c>
      <c r="AI323" s="2"/>
      <c r="AJ323" s="2"/>
      <c r="AK323" s="2"/>
      <c r="AL323" s="2"/>
      <c r="AM323" s="2"/>
      <c r="AN323" s="2"/>
    </row>
    <row r="324" spans="1:48" x14ac:dyDescent="0.25">
      <c r="A324" t="s">
        <v>591</v>
      </c>
      <c r="B324" t="s">
        <v>152</v>
      </c>
      <c r="E324" t="s">
        <v>140</v>
      </c>
      <c r="F324" t="s">
        <v>140</v>
      </c>
      <c r="G324" t="s">
        <v>395</v>
      </c>
      <c r="H324" s="2" t="s">
        <v>151</v>
      </c>
      <c r="I324" s="2" t="s">
        <v>630</v>
      </c>
      <c r="J324" t="s">
        <v>140</v>
      </c>
      <c r="K324" t="s">
        <v>901</v>
      </c>
      <c r="L324" s="2" t="s">
        <v>751</v>
      </c>
      <c r="M324" t="s">
        <v>584</v>
      </c>
      <c r="N324" t="s">
        <v>908</v>
      </c>
      <c r="P324" t="s">
        <v>220</v>
      </c>
      <c r="R324" s="2" t="s">
        <v>1179</v>
      </c>
      <c r="S324" s="27"/>
      <c r="T324" s="2"/>
      <c r="U324" s="39" t="s">
        <v>1178</v>
      </c>
      <c r="V324">
        <v>406</v>
      </c>
      <c r="W324" t="s">
        <v>623</v>
      </c>
      <c r="X324" s="2" t="s">
        <v>343</v>
      </c>
      <c r="Y324" t="s">
        <v>593</v>
      </c>
      <c r="AB324" s="27">
        <v>0.42</v>
      </c>
      <c r="AC324" s="2">
        <v>1</v>
      </c>
      <c r="AD324" s="2" t="s">
        <v>1138</v>
      </c>
      <c r="AE324" s="2">
        <v>1996</v>
      </c>
      <c r="AF324" s="2">
        <v>31</v>
      </c>
      <c r="AG324" s="2" t="s">
        <v>1048</v>
      </c>
      <c r="AH324" s="2">
        <v>1996</v>
      </c>
      <c r="AI324" s="2"/>
      <c r="AJ324" s="2"/>
      <c r="AK324" s="2"/>
      <c r="AL324" s="2"/>
      <c r="AM324" s="2"/>
      <c r="AN324" s="2"/>
    </row>
    <row r="325" spans="1:48" x14ac:dyDescent="0.25">
      <c r="A325" t="s">
        <v>590</v>
      </c>
      <c r="B325" t="s">
        <v>152</v>
      </c>
      <c r="E325" t="s">
        <v>140</v>
      </c>
      <c r="F325" t="s">
        <v>140</v>
      </c>
      <c r="G325" t="s">
        <v>395</v>
      </c>
      <c r="H325" s="2" t="s">
        <v>151</v>
      </c>
      <c r="I325" s="2" t="s">
        <v>630</v>
      </c>
      <c r="J325" t="s">
        <v>140</v>
      </c>
      <c r="K325" t="s">
        <v>901</v>
      </c>
      <c r="L325" s="2" t="s">
        <v>751</v>
      </c>
      <c r="M325" t="s">
        <v>584</v>
      </c>
      <c r="N325" t="s">
        <v>908</v>
      </c>
      <c r="P325" t="s">
        <v>220</v>
      </c>
      <c r="R325" s="2" t="s">
        <v>1179</v>
      </c>
      <c r="S325" s="27"/>
      <c r="T325" s="2"/>
      <c r="U325" s="39" t="s">
        <v>1178</v>
      </c>
      <c r="V325">
        <v>406</v>
      </c>
      <c r="W325" t="s">
        <v>623</v>
      </c>
      <c r="X325" s="2" t="s">
        <v>343</v>
      </c>
      <c r="Y325" t="s">
        <v>593</v>
      </c>
      <c r="AB325" s="27">
        <v>0.35</v>
      </c>
      <c r="AC325" s="2">
        <v>1</v>
      </c>
      <c r="AD325" s="2" t="s">
        <v>1138</v>
      </c>
      <c r="AE325" s="2">
        <v>1996</v>
      </c>
      <c r="AF325" s="2">
        <v>31</v>
      </c>
      <c r="AG325" s="2" t="s">
        <v>1048</v>
      </c>
      <c r="AH325" s="2">
        <v>1996</v>
      </c>
      <c r="AI325" s="2"/>
      <c r="AJ325" s="2"/>
      <c r="AK325" s="2"/>
      <c r="AL325" s="2"/>
      <c r="AM325" s="2"/>
      <c r="AN325" s="2"/>
    </row>
    <row r="326" spans="1:48" x14ac:dyDescent="0.25">
      <c r="A326" t="s">
        <v>595</v>
      </c>
      <c r="B326" t="s">
        <v>157</v>
      </c>
      <c r="C326" t="s">
        <v>690</v>
      </c>
      <c r="D326" t="s">
        <v>691</v>
      </c>
      <c r="E326" t="s">
        <v>140</v>
      </c>
      <c r="F326" t="s">
        <v>140</v>
      </c>
      <c r="G326" t="s">
        <v>597</v>
      </c>
      <c r="H326" s="2" t="s">
        <v>151</v>
      </c>
      <c r="I326" s="2" t="s">
        <v>630</v>
      </c>
      <c r="J326" t="s">
        <v>140</v>
      </c>
      <c r="K326" t="s">
        <v>901</v>
      </c>
      <c r="L326" s="2" t="s">
        <v>752</v>
      </c>
      <c r="M326" t="s">
        <v>156</v>
      </c>
      <c r="N326" t="s">
        <v>912</v>
      </c>
      <c r="P326" t="s">
        <v>220</v>
      </c>
      <c r="R326" s="2" t="s">
        <v>1179</v>
      </c>
      <c r="S326" s="27"/>
      <c r="T326" s="2"/>
      <c r="U326" s="39" t="s">
        <v>1178</v>
      </c>
      <c r="V326">
        <v>441</v>
      </c>
      <c r="W326" t="s">
        <v>623</v>
      </c>
      <c r="X326" s="2" t="s">
        <v>343</v>
      </c>
      <c r="Y326" t="s">
        <v>541</v>
      </c>
      <c r="Z326" s="9">
        <v>-0.08</v>
      </c>
      <c r="AB326" s="27">
        <v>0.06</v>
      </c>
      <c r="AC326" s="2">
        <v>1</v>
      </c>
      <c r="AD326" s="2" t="s">
        <v>1138</v>
      </c>
      <c r="AE326" s="2">
        <v>1996</v>
      </c>
      <c r="AF326" s="2">
        <v>31</v>
      </c>
      <c r="AG326" s="2" t="s">
        <v>1048</v>
      </c>
      <c r="AH326" s="2">
        <v>1996</v>
      </c>
      <c r="AI326" s="2"/>
      <c r="AJ326" s="2"/>
      <c r="AK326" s="2"/>
      <c r="AL326" s="2"/>
      <c r="AM326" s="2"/>
      <c r="AN326" s="2"/>
    </row>
    <row r="327" spans="1:48" x14ac:dyDescent="0.25">
      <c r="A327" t="s">
        <v>595</v>
      </c>
      <c r="B327" t="s">
        <v>157</v>
      </c>
      <c r="C327" t="s">
        <v>690</v>
      </c>
      <c r="D327" t="s">
        <v>691</v>
      </c>
      <c r="E327" t="s">
        <v>140</v>
      </c>
      <c r="F327" t="s">
        <v>140</v>
      </c>
      <c r="G327" t="s">
        <v>395</v>
      </c>
      <c r="H327" s="2" t="s">
        <v>151</v>
      </c>
      <c r="I327" s="2" t="s">
        <v>630</v>
      </c>
      <c r="J327" t="s">
        <v>140</v>
      </c>
      <c r="K327" t="s">
        <v>901</v>
      </c>
      <c r="L327" s="2" t="s">
        <v>752</v>
      </c>
      <c r="M327" t="s">
        <v>156</v>
      </c>
      <c r="N327" t="s">
        <v>912</v>
      </c>
      <c r="P327" t="s">
        <v>220</v>
      </c>
      <c r="R327" s="2" t="s">
        <v>1179</v>
      </c>
      <c r="S327" s="27"/>
      <c r="T327" s="2"/>
      <c r="U327" s="39" t="s">
        <v>1178</v>
      </c>
      <c r="V327">
        <v>441</v>
      </c>
      <c r="W327" t="s">
        <v>623</v>
      </c>
      <c r="X327" s="2" t="s">
        <v>343</v>
      </c>
      <c r="Y327" t="s">
        <v>541</v>
      </c>
      <c r="Z327" s="9">
        <v>-7.0000000000000007E-2</v>
      </c>
      <c r="AB327" s="27">
        <v>7.0000000000000007E-2</v>
      </c>
      <c r="AC327" s="2">
        <v>1</v>
      </c>
      <c r="AD327" s="2" t="s">
        <v>1138</v>
      </c>
      <c r="AE327" s="2">
        <v>1996</v>
      </c>
      <c r="AF327" s="2">
        <v>31</v>
      </c>
      <c r="AG327" s="2" t="s">
        <v>1048</v>
      </c>
      <c r="AH327" s="2">
        <v>1996</v>
      </c>
      <c r="AI327" s="2"/>
      <c r="AJ327" s="2"/>
      <c r="AK327" s="2"/>
      <c r="AL327" s="2"/>
      <c r="AM327" s="2"/>
      <c r="AN327" s="2"/>
    </row>
    <row r="328" spans="1:48" x14ac:dyDescent="0.25">
      <c r="A328" t="s">
        <v>595</v>
      </c>
      <c r="B328" t="s">
        <v>157</v>
      </c>
      <c r="C328" t="s">
        <v>690</v>
      </c>
      <c r="D328" t="s">
        <v>691</v>
      </c>
      <c r="E328" t="s">
        <v>140</v>
      </c>
      <c r="F328" t="s">
        <v>140</v>
      </c>
      <c r="G328" t="s">
        <v>924</v>
      </c>
      <c r="H328" s="2" t="s">
        <v>151</v>
      </c>
      <c r="I328" s="2" t="s">
        <v>630</v>
      </c>
      <c r="J328" t="s">
        <v>140</v>
      </c>
      <c r="K328" t="s">
        <v>901</v>
      </c>
      <c r="L328" s="2" t="s">
        <v>752</v>
      </c>
      <c r="M328" t="s">
        <v>156</v>
      </c>
      <c r="N328" t="s">
        <v>912</v>
      </c>
      <c r="P328" t="s">
        <v>220</v>
      </c>
      <c r="R328" s="2" t="s">
        <v>1179</v>
      </c>
      <c r="S328" s="27"/>
      <c r="T328" s="2"/>
      <c r="U328" s="39" t="s">
        <v>1178</v>
      </c>
      <c r="V328">
        <v>441</v>
      </c>
      <c r="W328" t="s">
        <v>623</v>
      </c>
      <c r="X328" s="2" t="s">
        <v>343</v>
      </c>
      <c r="Y328" t="s">
        <v>541</v>
      </c>
      <c r="Z328" s="9">
        <v>-0.1</v>
      </c>
      <c r="AB328" s="27">
        <v>0.01</v>
      </c>
      <c r="AC328" s="2">
        <v>1</v>
      </c>
      <c r="AD328" s="2" t="s">
        <v>1138</v>
      </c>
      <c r="AE328" s="2">
        <v>1996</v>
      </c>
      <c r="AF328" s="2">
        <v>31</v>
      </c>
      <c r="AG328" s="2" t="s">
        <v>1048</v>
      </c>
      <c r="AH328" s="2">
        <v>1996</v>
      </c>
      <c r="AI328" s="2"/>
      <c r="AJ328" s="2"/>
      <c r="AK328" s="2"/>
      <c r="AL328" s="2"/>
      <c r="AM328" s="2"/>
      <c r="AN328" s="2"/>
    </row>
    <row r="329" spans="1:48" x14ac:dyDescent="0.25">
      <c r="A329" t="s">
        <v>805</v>
      </c>
      <c r="B329" t="s">
        <v>151</v>
      </c>
      <c r="C329" t="s">
        <v>601</v>
      </c>
      <c r="D329" t="s">
        <v>140</v>
      </c>
      <c r="E329" t="s">
        <v>780</v>
      </c>
      <c r="F329" t="s">
        <v>140</v>
      </c>
      <c r="G329" t="s">
        <v>395</v>
      </c>
      <c r="H329" s="2" t="s">
        <v>151</v>
      </c>
      <c r="I329" s="2" t="s">
        <v>630</v>
      </c>
      <c r="J329" t="s">
        <v>140</v>
      </c>
      <c r="K329" t="s">
        <v>901</v>
      </c>
      <c r="L329" s="2" t="s">
        <v>752</v>
      </c>
      <c r="M329" t="s">
        <v>598</v>
      </c>
      <c r="N329" t="s">
        <v>915</v>
      </c>
      <c r="P329" t="s">
        <v>220</v>
      </c>
      <c r="R329" s="2" t="s">
        <v>1179</v>
      </c>
      <c r="S329" s="27"/>
      <c r="T329" s="2"/>
      <c r="U329" s="39" t="s">
        <v>1178</v>
      </c>
      <c r="V329">
        <v>441</v>
      </c>
      <c r="W329" t="s">
        <v>623</v>
      </c>
      <c r="X329" s="2" t="s">
        <v>343</v>
      </c>
      <c r="Y329" t="s">
        <v>541</v>
      </c>
      <c r="Z329" s="9">
        <v>0.47</v>
      </c>
      <c r="AB329" s="27">
        <v>0.01</v>
      </c>
      <c r="AC329" s="2">
        <v>1</v>
      </c>
      <c r="AD329" s="2" t="s">
        <v>1138</v>
      </c>
      <c r="AE329" s="2">
        <v>1996</v>
      </c>
      <c r="AF329" s="2">
        <v>31</v>
      </c>
      <c r="AG329" s="2" t="s">
        <v>1048</v>
      </c>
      <c r="AH329" s="2">
        <v>1996</v>
      </c>
      <c r="AI329" s="2"/>
      <c r="AJ329" s="2"/>
      <c r="AK329" s="2"/>
      <c r="AL329" s="2"/>
      <c r="AM329" s="2"/>
      <c r="AN329" s="2"/>
    </row>
    <row r="330" spans="1:48" x14ac:dyDescent="0.25">
      <c r="A330" t="s">
        <v>599</v>
      </c>
      <c r="B330" t="s">
        <v>152</v>
      </c>
      <c r="D330" t="s">
        <v>684</v>
      </c>
      <c r="E330" t="s">
        <v>140</v>
      </c>
      <c r="F330" t="s">
        <v>140</v>
      </c>
      <c r="G330" t="s">
        <v>924</v>
      </c>
      <c r="H330" s="2" t="s">
        <v>151</v>
      </c>
      <c r="I330" s="2" t="s">
        <v>630</v>
      </c>
      <c r="J330" t="s">
        <v>140</v>
      </c>
      <c r="K330" t="s">
        <v>901</v>
      </c>
      <c r="L330" s="2" t="s">
        <v>752</v>
      </c>
      <c r="M330" t="s">
        <v>598</v>
      </c>
      <c r="N330" t="s">
        <v>596</v>
      </c>
      <c r="P330" t="s">
        <v>220</v>
      </c>
      <c r="R330" s="2" t="s">
        <v>1179</v>
      </c>
      <c r="S330" s="27"/>
      <c r="T330" s="2"/>
      <c r="U330" s="39" t="s">
        <v>1178</v>
      </c>
      <c r="V330">
        <v>441</v>
      </c>
      <c r="W330" t="s">
        <v>623</v>
      </c>
      <c r="X330" s="2" t="s">
        <v>343</v>
      </c>
      <c r="Y330" t="s">
        <v>600</v>
      </c>
      <c r="AB330" s="27">
        <v>0.05</v>
      </c>
      <c r="AC330" s="2">
        <v>1</v>
      </c>
      <c r="AD330" s="2" t="s">
        <v>1138</v>
      </c>
      <c r="AE330" s="2">
        <v>1996</v>
      </c>
      <c r="AF330" s="2">
        <v>31</v>
      </c>
      <c r="AG330" s="2" t="s">
        <v>1048</v>
      </c>
      <c r="AH330" s="2">
        <v>1996</v>
      </c>
      <c r="AI330" s="2"/>
      <c r="AJ330" s="2"/>
      <c r="AK330" s="2"/>
      <c r="AL330" s="2"/>
      <c r="AM330" s="2"/>
      <c r="AN330" s="2"/>
    </row>
    <row r="331" spans="1:48" x14ac:dyDescent="0.25">
      <c r="A331" t="s">
        <v>599</v>
      </c>
      <c r="B331" t="s">
        <v>152</v>
      </c>
      <c r="D331" t="s">
        <v>684</v>
      </c>
      <c r="E331" t="s">
        <v>140</v>
      </c>
      <c r="F331" t="s">
        <v>140</v>
      </c>
      <c r="G331" t="s">
        <v>597</v>
      </c>
      <c r="H331" s="2" t="s">
        <v>151</v>
      </c>
      <c r="I331" s="2" t="s">
        <v>630</v>
      </c>
      <c r="J331" t="s">
        <v>140</v>
      </c>
      <c r="K331" t="s">
        <v>901</v>
      </c>
      <c r="L331" s="2" t="s">
        <v>752</v>
      </c>
      <c r="M331" t="s">
        <v>598</v>
      </c>
      <c r="N331" t="s">
        <v>596</v>
      </c>
      <c r="P331" t="s">
        <v>220</v>
      </c>
      <c r="R331" s="2" t="s">
        <v>1179</v>
      </c>
      <c r="S331" s="27"/>
      <c r="T331" s="2"/>
      <c r="U331" s="39" t="s">
        <v>1178</v>
      </c>
      <c r="V331">
        <v>441</v>
      </c>
      <c r="W331" t="s">
        <v>623</v>
      </c>
      <c r="X331" s="2" t="s">
        <v>343</v>
      </c>
      <c r="Y331" t="s">
        <v>600</v>
      </c>
      <c r="AB331" s="27">
        <v>0.01</v>
      </c>
      <c r="AC331" s="2">
        <v>1</v>
      </c>
      <c r="AD331" s="2" t="s">
        <v>1138</v>
      </c>
      <c r="AE331" s="2">
        <v>1996</v>
      </c>
      <c r="AF331" s="2">
        <v>31</v>
      </c>
      <c r="AG331" s="2" t="s">
        <v>1048</v>
      </c>
      <c r="AH331" s="2">
        <v>1996</v>
      </c>
      <c r="AI331" s="2"/>
      <c r="AJ331" s="2"/>
      <c r="AK331" s="2"/>
      <c r="AL331" s="2"/>
      <c r="AM331" s="2"/>
      <c r="AN331" s="2"/>
    </row>
    <row r="332" spans="1:48" x14ac:dyDescent="0.25">
      <c r="A332" t="s">
        <v>940</v>
      </c>
      <c r="B332" t="s">
        <v>152</v>
      </c>
      <c r="D332" t="s">
        <v>685</v>
      </c>
      <c r="E332" t="s">
        <v>140</v>
      </c>
      <c r="F332" t="s">
        <v>140</v>
      </c>
      <c r="G332" t="s">
        <v>395</v>
      </c>
      <c r="H332" s="2" t="s">
        <v>151</v>
      </c>
      <c r="I332" s="2" t="s">
        <v>630</v>
      </c>
      <c r="J332" t="s">
        <v>140</v>
      </c>
      <c r="K332" t="s">
        <v>901</v>
      </c>
      <c r="L332" s="2" t="s">
        <v>753</v>
      </c>
      <c r="M332" t="s">
        <v>603</v>
      </c>
      <c r="N332" t="s">
        <v>913</v>
      </c>
      <c r="P332" s="2" t="s">
        <v>217</v>
      </c>
      <c r="Q332" s="2" t="s">
        <v>1266</v>
      </c>
      <c r="R332" s="27" t="s">
        <v>140</v>
      </c>
      <c r="S332" s="27" t="s">
        <v>140</v>
      </c>
      <c r="T332" s="2"/>
      <c r="U332" s="40" t="s">
        <v>140</v>
      </c>
      <c r="V332">
        <v>627</v>
      </c>
      <c r="W332" t="s">
        <v>623</v>
      </c>
      <c r="X332" s="2" t="s">
        <v>346</v>
      </c>
      <c r="Y332" t="s">
        <v>600</v>
      </c>
      <c r="AB332" s="27">
        <v>3.0000000000000001E-3</v>
      </c>
      <c r="AC332" s="2">
        <v>1</v>
      </c>
      <c r="AD332" t="s">
        <v>1057</v>
      </c>
      <c r="AE332" s="2">
        <v>2010</v>
      </c>
      <c r="AF332" s="2">
        <v>31</v>
      </c>
      <c r="AG332" s="2" t="s">
        <v>1048</v>
      </c>
      <c r="AH332" s="2">
        <v>2018</v>
      </c>
      <c r="AI332" s="2"/>
      <c r="AJ332" s="2"/>
      <c r="AK332" s="2"/>
      <c r="AL332" s="2"/>
      <c r="AM332" s="2"/>
      <c r="AN332" s="2"/>
      <c r="AQ332" s="9">
        <v>5.4</v>
      </c>
      <c r="AR332" s="9">
        <v>3.7</v>
      </c>
      <c r="AS332" s="9">
        <v>5.7</v>
      </c>
      <c r="AT332" s="9">
        <v>3.5</v>
      </c>
    </row>
    <row r="333" spans="1:48" x14ac:dyDescent="0.25">
      <c r="A333" t="s">
        <v>966</v>
      </c>
      <c r="B333" t="s">
        <v>152</v>
      </c>
      <c r="D333" t="s">
        <v>689</v>
      </c>
      <c r="E333" t="s">
        <v>140</v>
      </c>
      <c r="F333" t="s">
        <v>140</v>
      </c>
      <c r="G333" t="s">
        <v>597</v>
      </c>
      <c r="H333" s="2" t="s">
        <v>151</v>
      </c>
      <c r="I333" s="2" t="s">
        <v>794</v>
      </c>
      <c r="J333" t="s">
        <v>140</v>
      </c>
      <c r="K333" t="s">
        <v>901</v>
      </c>
      <c r="L333" s="2" t="s">
        <v>754</v>
      </c>
      <c r="M333" t="s">
        <v>604</v>
      </c>
      <c r="N333" t="s">
        <v>913</v>
      </c>
      <c r="P333" s="2" t="s">
        <v>217</v>
      </c>
      <c r="Q333" s="2" t="s">
        <v>1267</v>
      </c>
      <c r="R333" s="27" t="s">
        <v>140</v>
      </c>
      <c r="S333" s="27" t="s">
        <v>140</v>
      </c>
      <c r="T333" s="2"/>
      <c r="U333" s="40" t="s">
        <v>140</v>
      </c>
      <c r="V333">
        <v>12</v>
      </c>
      <c r="W333" t="s">
        <v>656</v>
      </c>
      <c r="X333" s="2" t="s">
        <v>1055</v>
      </c>
      <c r="Y333" t="s">
        <v>543</v>
      </c>
      <c r="Z333" s="9">
        <v>9.61</v>
      </c>
      <c r="AB333" s="27">
        <v>1E-3</v>
      </c>
      <c r="AC333" s="2">
        <v>1</v>
      </c>
      <c r="AD333" t="s">
        <v>1057</v>
      </c>
      <c r="AE333" s="2">
        <v>2014</v>
      </c>
      <c r="AF333" s="2">
        <v>31</v>
      </c>
      <c r="AG333" s="2" t="s">
        <v>1048</v>
      </c>
      <c r="AH333" s="2">
        <v>2014</v>
      </c>
      <c r="AI333" s="2"/>
      <c r="AJ333" s="2"/>
      <c r="AK333" s="2"/>
      <c r="AL333" s="2"/>
      <c r="AM333" s="2"/>
      <c r="AN333" s="2"/>
      <c r="AQ333" s="9">
        <v>3.2</v>
      </c>
      <c r="AR333" s="9">
        <v>1.02</v>
      </c>
      <c r="AS333" s="9">
        <v>0.45600000000000002</v>
      </c>
      <c r="AT333" s="9">
        <v>0.31900000000000001</v>
      </c>
    </row>
    <row r="334" spans="1:48" x14ac:dyDescent="0.25">
      <c r="A334" t="s">
        <v>940</v>
      </c>
      <c r="B334" t="s">
        <v>152</v>
      </c>
      <c r="D334" t="s">
        <v>685</v>
      </c>
      <c r="E334" t="s">
        <v>140</v>
      </c>
      <c r="F334" t="s">
        <v>140</v>
      </c>
      <c r="G334" t="s">
        <v>597</v>
      </c>
      <c r="H334" t="s">
        <v>151</v>
      </c>
      <c r="I334" s="2" t="s">
        <v>630</v>
      </c>
      <c r="J334" t="s">
        <v>140</v>
      </c>
      <c r="K334" t="s">
        <v>901</v>
      </c>
      <c r="L334" s="2" t="s">
        <v>755</v>
      </c>
      <c r="M334" t="s">
        <v>156</v>
      </c>
      <c r="N334" t="s">
        <v>913</v>
      </c>
      <c r="O334" t="s">
        <v>796</v>
      </c>
      <c r="P334" s="2" t="s">
        <v>217</v>
      </c>
      <c r="Q334" s="2" t="s">
        <v>119</v>
      </c>
      <c r="R334" s="27" t="s">
        <v>140</v>
      </c>
      <c r="S334" s="27" t="s">
        <v>140</v>
      </c>
      <c r="T334" s="2"/>
      <c r="U334" t="s">
        <v>1190</v>
      </c>
      <c r="V334">
        <v>236</v>
      </c>
      <c r="W334" t="s">
        <v>623</v>
      </c>
      <c r="X334" s="2" t="s">
        <v>888</v>
      </c>
      <c r="Y334" t="s">
        <v>543</v>
      </c>
      <c r="Z334" s="9">
        <v>1.1914</v>
      </c>
      <c r="AB334" s="27">
        <v>0.2341</v>
      </c>
      <c r="AC334" s="2">
        <v>1</v>
      </c>
      <c r="AD334" t="s">
        <v>1057</v>
      </c>
      <c r="AE334" s="2">
        <v>1996</v>
      </c>
      <c r="AF334" s="2">
        <v>31</v>
      </c>
      <c r="AG334" s="2" t="s">
        <v>1048</v>
      </c>
      <c r="AH334" s="2">
        <v>1996</v>
      </c>
      <c r="AI334" s="2"/>
      <c r="AJ334" s="2"/>
      <c r="AK334" s="2"/>
      <c r="AL334" s="2"/>
      <c r="AM334" s="2"/>
      <c r="AN334" s="2"/>
      <c r="AQ334" s="9">
        <v>20.28</v>
      </c>
      <c r="AR334" s="9">
        <v>17.09</v>
      </c>
      <c r="AS334" s="9">
        <v>31.08</v>
      </c>
      <c r="AT334" s="9">
        <v>27.02</v>
      </c>
    </row>
    <row r="335" spans="1:48" x14ac:dyDescent="0.25">
      <c r="A335" t="s">
        <v>940</v>
      </c>
      <c r="B335" t="s">
        <v>152</v>
      </c>
      <c r="D335" t="s">
        <v>685</v>
      </c>
      <c r="E335" t="s">
        <v>140</v>
      </c>
      <c r="F335" t="s">
        <v>140</v>
      </c>
      <c r="G335" t="s">
        <v>924</v>
      </c>
      <c r="H335" t="s">
        <v>151</v>
      </c>
      <c r="I335" s="2" t="s">
        <v>630</v>
      </c>
      <c r="J335" t="s">
        <v>140</v>
      </c>
      <c r="K335" t="s">
        <v>901</v>
      </c>
      <c r="L335" s="2" t="s">
        <v>755</v>
      </c>
      <c r="M335" t="s">
        <v>156</v>
      </c>
      <c r="N335" t="s">
        <v>913</v>
      </c>
      <c r="O335" t="s">
        <v>762</v>
      </c>
      <c r="P335" s="2" t="s">
        <v>217</v>
      </c>
      <c r="Q335" s="2" t="s">
        <v>119</v>
      </c>
      <c r="R335" s="27" t="s">
        <v>140</v>
      </c>
      <c r="S335" s="27" t="s">
        <v>140</v>
      </c>
      <c r="T335" s="2"/>
      <c r="U335" t="s">
        <v>1190</v>
      </c>
      <c r="V335">
        <v>237</v>
      </c>
      <c r="W335" t="s">
        <v>623</v>
      </c>
      <c r="X335" s="2" t="s">
        <v>888</v>
      </c>
      <c r="Y335" t="s">
        <v>543</v>
      </c>
      <c r="Z335" s="9">
        <v>0.6089</v>
      </c>
      <c r="AB335" s="27">
        <v>0.54290000000000005</v>
      </c>
      <c r="AC335" s="2">
        <v>1</v>
      </c>
      <c r="AD335" t="s">
        <v>1057</v>
      </c>
      <c r="AE335" s="2">
        <v>1996</v>
      </c>
      <c r="AF335" s="2">
        <v>31</v>
      </c>
      <c r="AG335" s="2" t="s">
        <v>1048</v>
      </c>
      <c r="AH335" s="2">
        <v>1996</v>
      </c>
      <c r="AI335" s="2"/>
      <c r="AJ335" s="2"/>
      <c r="AK335" s="2"/>
      <c r="AL335" s="2"/>
      <c r="AM335" s="2"/>
      <c r="AN335" s="2"/>
      <c r="AQ335" s="9">
        <v>24.98</v>
      </c>
      <c r="AR335" s="9">
        <v>23.27</v>
      </c>
      <c r="AS335" s="9">
        <v>32.68</v>
      </c>
      <c r="AT335" s="9">
        <v>28.25</v>
      </c>
    </row>
    <row r="336" spans="1:48" ht="15" customHeight="1" x14ac:dyDescent="0.25">
      <c r="A336" t="s">
        <v>605</v>
      </c>
      <c r="B336" t="s">
        <v>152</v>
      </c>
      <c r="C336" s="13"/>
      <c r="D336" s="13" t="s">
        <v>682</v>
      </c>
      <c r="E336" t="s">
        <v>140</v>
      </c>
      <c r="F336" t="s">
        <v>140</v>
      </c>
      <c r="G336" t="s">
        <v>924</v>
      </c>
      <c r="H336" t="s">
        <v>151</v>
      </c>
      <c r="I336" t="s">
        <v>659</v>
      </c>
      <c r="J336" t="s">
        <v>642</v>
      </c>
      <c r="K336" t="s">
        <v>902</v>
      </c>
      <c r="L336" s="2" t="s">
        <v>757</v>
      </c>
      <c r="M336" t="s">
        <v>160</v>
      </c>
      <c r="N336" t="s">
        <v>165</v>
      </c>
      <c r="O336" s="12" t="s">
        <v>795</v>
      </c>
      <c r="P336" s="2" t="s">
        <v>217</v>
      </c>
      <c r="Q336" s="2" t="s">
        <v>1263</v>
      </c>
      <c r="R336" s="27" t="s">
        <v>140</v>
      </c>
      <c r="S336" s="27" t="s">
        <v>140</v>
      </c>
      <c r="T336" s="2"/>
      <c r="U336" s="39" t="s">
        <v>1192</v>
      </c>
      <c r="V336">
        <v>10595</v>
      </c>
      <c r="W336" t="s">
        <v>623</v>
      </c>
      <c r="X336" s="2" t="s">
        <v>355</v>
      </c>
      <c r="Y336" t="s">
        <v>540</v>
      </c>
      <c r="Z336">
        <v>-0.12</v>
      </c>
      <c r="AA336"/>
      <c r="AB336" s="27" t="s">
        <v>149</v>
      </c>
      <c r="AC336" s="2">
        <v>1</v>
      </c>
      <c r="AD336" t="s">
        <v>1096</v>
      </c>
      <c r="AE336" s="2">
        <v>2010</v>
      </c>
      <c r="AF336" s="2">
        <v>31</v>
      </c>
      <c r="AG336" s="2" t="s">
        <v>1050</v>
      </c>
      <c r="AH336" s="2">
        <v>2013</v>
      </c>
      <c r="AI336" s="2"/>
      <c r="AJ336" s="2"/>
      <c r="AK336" s="2"/>
      <c r="AL336" s="2"/>
      <c r="AM336" s="2"/>
      <c r="AN336" s="2"/>
      <c r="AU336">
        <v>0.72</v>
      </c>
      <c r="AV336">
        <v>0.4</v>
      </c>
    </row>
    <row r="337" spans="1:48" x14ac:dyDescent="0.25">
      <c r="A337" t="s">
        <v>383</v>
      </c>
      <c r="B337" t="s">
        <v>152</v>
      </c>
      <c r="C337" s="13"/>
      <c r="D337" s="13" t="s">
        <v>679</v>
      </c>
      <c r="E337" t="s">
        <v>140</v>
      </c>
      <c r="F337" t="s">
        <v>140</v>
      </c>
      <c r="G337" t="s">
        <v>924</v>
      </c>
      <c r="H337" t="s">
        <v>151</v>
      </c>
      <c r="I337" t="s">
        <v>659</v>
      </c>
      <c r="J337" t="s">
        <v>642</v>
      </c>
      <c r="K337" t="s">
        <v>902</v>
      </c>
      <c r="L337" s="2" t="s">
        <v>757</v>
      </c>
      <c r="M337" t="s">
        <v>160</v>
      </c>
      <c r="N337" t="s">
        <v>165</v>
      </c>
      <c r="O337" t="s">
        <v>762</v>
      </c>
      <c r="P337" s="2" t="s">
        <v>217</v>
      </c>
      <c r="Q337" s="2" t="s">
        <v>1263</v>
      </c>
      <c r="R337" s="27" t="s">
        <v>140</v>
      </c>
      <c r="S337" s="27" t="s">
        <v>140</v>
      </c>
      <c r="T337" s="2"/>
      <c r="U337" s="39" t="s">
        <v>1192</v>
      </c>
      <c r="V337">
        <v>10595</v>
      </c>
      <c r="W337" t="s">
        <v>623</v>
      </c>
      <c r="X337" s="2" t="s">
        <v>355</v>
      </c>
      <c r="Y337" t="s">
        <v>540</v>
      </c>
      <c r="Z337">
        <v>-0.05</v>
      </c>
      <c r="AA337"/>
      <c r="AB337" s="27" t="s">
        <v>149</v>
      </c>
      <c r="AC337" s="2">
        <v>1</v>
      </c>
      <c r="AD337" t="s">
        <v>1096</v>
      </c>
      <c r="AE337" s="2">
        <v>2010</v>
      </c>
      <c r="AF337" s="2">
        <v>31</v>
      </c>
      <c r="AG337" s="2" t="s">
        <v>1050</v>
      </c>
      <c r="AH337" s="2">
        <v>2013</v>
      </c>
      <c r="AI337" s="2"/>
      <c r="AJ337" s="2"/>
      <c r="AK337" s="2"/>
      <c r="AL337" s="2"/>
      <c r="AM337" s="2"/>
      <c r="AN337" s="2"/>
      <c r="AU337">
        <v>0.72</v>
      </c>
      <c r="AV337">
        <v>0.49</v>
      </c>
    </row>
    <row r="338" spans="1:48" x14ac:dyDescent="0.25">
      <c r="A338" t="s">
        <v>606</v>
      </c>
      <c r="B338" t="s">
        <v>152</v>
      </c>
      <c r="C338" s="13"/>
      <c r="D338" s="13" t="s">
        <v>681</v>
      </c>
      <c r="E338" t="s">
        <v>140</v>
      </c>
      <c r="F338" t="s">
        <v>140</v>
      </c>
      <c r="G338" t="s">
        <v>924</v>
      </c>
      <c r="H338" t="s">
        <v>151</v>
      </c>
      <c r="I338" t="s">
        <v>659</v>
      </c>
      <c r="J338" t="s">
        <v>642</v>
      </c>
      <c r="K338" t="s">
        <v>902</v>
      </c>
      <c r="L338" s="2" t="s">
        <v>757</v>
      </c>
      <c r="M338" t="s">
        <v>160</v>
      </c>
      <c r="N338" t="s">
        <v>165</v>
      </c>
      <c r="O338" t="s">
        <v>762</v>
      </c>
      <c r="P338" s="2" t="s">
        <v>217</v>
      </c>
      <c r="Q338" s="2" t="s">
        <v>1263</v>
      </c>
      <c r="R338" s="27" t="s">
        <v>140</v>
      </c>
      <c r="S338" s="27" t="s">
        <v>140</v>
      </c>
      <c r="T338" s="2"/>
      <c r="U338" s="39" t="s">
        <v>1192</v>
      </c>
      <c r="V338">
        <v>10595</v>
      </c>
      <c r="W338" t="s">
        <v>623</v>
      </c>
      <c r="X338" s="2" t="s">
        <v>355</v>
      </c>
      <c r="Y338" t="s">
        <v>540</v>
      </c>
      <c r="Z338">
        <v>-0.1</v>
      </c>
      <c r="AA338"/>
      <c r="AB338" s="27" t="s">
        <v>149</v>
      </c>
      <c r="AC338" s="2">
        <v>1</v>
      </c>
      <c r="AD338" t="s">
        <v>1096</v>
      </c>
      <c r="AE338" s="2">
        <v>2010</v>
      </c>
      <c r="AF338" s="2">
        <v>31</v>
      </c>
      <c r="AG338" s="2" t="s">
        <v>1050</v>
      </c>
      <c r="AH338" s="2">
        <v>2013</v>
      </c>
      <c r="AI338" s="2"/>
      <c r="AJ338" s="2"/>
      <c r="AK338" s="2"/>
      <c r="AL338" s="2"/>
      <c r="AM338" s="2"/>
      <c r="AN338" s="2"/>
      <c r="AU338">
        <v>0.72</v>
      </c>
      <c r="AV338">
        <v>0.5</v>
      </c>
    </row>
    <row r="339" spans="1:48" x14ac:dyDescent="0.25">
      <c r="A339" t="s">
        <v>607</v>
      </c>
      <c r="B339" t="s">
        <v>152</v>
      </c>
      <c r="C339" s="13"/>
      <c r="D339" s="13" t="s">
        <v>680</v>
      </c>
      <c r="E339" t="s">
        <v>140</v>
      </c>
      <c r="F339" t="s">
        <v>140</v>
      </c>
      <c r="G339" t="s">
        <v>924</v>
      </c>
      <c r="H339" t="s">
        <v>151</v>
      </c>
      <c r="I339" t="s">
        <v>659</v>
      </c>
      <c r="J339" t="s">
        <v>642</v>
      </c>
      <c r="K339" t="s">
        <v>902</v>
      </c>
      <c r="L339" s="2" t="s">
        <v>757</v>
      </c>
      <c r="M339" t="s">
        <v>160</v>
      </c>
      <c r="N339" t="s">
        <v>165</v>
      </c>
      <c r="O339" t="s">
        <v>762</v>
      </c>
      <c r="P339" s="2" t="s">
        <v>217</v>
      </c>
      <c r="Q339" s="2" t="s">
        <v>1263</v>
      </c>
      <c r="R339" s="27" t="s">
        <v>140</v>
      </c>
      <c r="S339" s="27" t="s">
        <v>140</v>
      </c>
      <c r="T339" s="2"/>
      <c r="U339" s="39" t="s">
        <v>1192</v>
      </c>
      <c r="V339">
        <v>10595</v>
      </c>
      <c r="W339" t="s">
        <v>623</v>
      </c>
      <c r="X339" s="2" t="s">
        <v>355</v>
      </c>
      <c r="Y339" t="s">
        <v>540</v>
      </c>
      <c r="Z339">
        <v>-0.02</v>
      </c>
      <c r="AA339"/>
      <c r="AB339" s="27" t="s">
        <v>658</v>
      </c>
      <c r="AC339" s="2">
        <v>1</v>
      </c>
      <c r="AD339" t="s">
        <v>1096</v>
      </c>
      <c r="AE339" s="2">
        <v>2010</v>
      </c>
      <c r="AF339" s="2">
        <v>31</v>
      </c>
      <c r="AG339" s="2" t="s">
        <v>1050</v>
      </c>
      <c r="AH339" s="2">
        <v>2013</v>
      </c>
      <c r="AI339" s="2"/>
      <c r="AJ339" s="2"/>
      <c r="AK339" s="2"/>
      <c r="AL339" s="2"/>
      <c r="AM339" s="2"/>
      <c r="AN339" s="2"/>
      <c r="AU339">
        <v>0.72</v>
      </c>
      <c r="AV339">
        <v>0.39</v>
      </c>
    </row>
    <row r="340" spans="1:48" x14ac:dyDescent="0.25">
      <c r="A340" t="s">
        <v>610</v>
      </c>
      <c r="B340" t="s">
        <v>151</v>
      </c>
      <c r="C340" s="13" t="s">
        <v>614</v>
      </c>
      <c r="D340" t="s">
        <v>140</v>
      </c>
      <c r="E340" t="s">
        <v>633</v>
      </c>
      <c r="F340" t="s">
        <v>140</v>
      </c>
      <c r="G340" t="s">
        <v>924</v>
      </c>
      <c r="H340" t="s">
        <v>151</v>
      </c>
      <c r="I340" t="s">
        <v>659</v>
      </c>
      <c r="J340" t="s">
        <v>642</v>
      </c>
      <c r="K340" t="s">
        <v>901</v>
      </c>
      <c r="L340" s="2" t="s">
        <v>757</v>
      </c>
      <c r="M340" t="s">
        <v>160</v>
      </c>
      <c r="N340" t="s">
        <v>165</v>
      </c>
      <c r="O340" t="s">
        <v>762</v>
      </c>
      <c r="P340" s="2" t="s">
        <v>217</v>
      </c>
      <c r="Q340" s="2" t="s">
        <v>1263</v>
      </c>
      <c r="R340" s="27" t="s">
        <v>140</v>
      </c>
      <c r="S340" s="27" t="s">
        <v>140</v>
      </c>
      <c r="T340" s="2"/>
      <c r="U340" s="39" t="s">
        <v>1192</v>
      </c>
      <c r="V340">
        <v>10595</v>
      </c>
      <c r="W340" t="s">
        <v>623</v>
      </c>
      <c r="X340" s="2" t="s">
        <v>355</v>
      </c>
      <c r="Y340" t="s">
        <v>540</v>
      </c>
      <c r="Z340">
        <v>0</v>
      </c>
      <c r="AA340"/>
      <c r="AB340" s="27" t="s">
        <v>658</v>
      </c>
      <c r="AC340" s="2">
        <v>1</v>
      </c>
      <c r="AD340" t="s">
        <v>1096</v>
      </c>
      <c r="AE340" s="2">
        <v>2010</v>
      </c>
      <c r="AF340" s="2">
        <v>31</v>
      </c>
      <c r="AG340" s="2" t="s">
        <v>1050</v>
      </c>
      <c r="AH340" s="2">
        <v>2013</v>
      </c>
      <c r="AI340" s="2"/>
      <c r="AJ340" s="2"/>
      <c r="AK340" s="2"/>
      <c r="AL340" s="2"/>
      <c r="AM340" s="2"/>
      <c r="AN340" s="2"/>
      <c r="AU340">
        <v>0.72</v>
      </c>
      <c r="AV340">
        <v>14.18</v>
      </c>
    </row>
    <row r="341" spans="1:48" x14ac:dyDescent="0.25">
      <c r="A341" t="s">
        <v>611</v>
      </c>
      <c r="B341" t="s">
        <v>157</v>
      </c>
      <c r="C341" s="13"/>
      <c r="D341" s="13" t="s">
        <v>686</v>
      </c>
      <c r="E341" t="s">
        <v>140</v>
      </c>
      <c r="F341" t="s">
        <v>140</v>
      </c>
      <c r="G341" t="s">
        <v>924</v>
      </c>
      <c r="H341" t="s">
        <v>151</v>
      </c>
      <c r="I341" t="s">
        <v>659</v>
      </c>
      <c r="J341" t="s">
        <v>642</v>
      </c>
      <c r="K341" t="s">
        <v>901</v>
      </c>
      <c r="L341" s="2" t="s">
        <v>757</v>
      </c>
      <c r="M341" t="s">
        <v>160</v>
      </c>
      <c r="N341" t="s">
        <v>165</v>
      </c>
      <c r="O341" t="s">
        <v>762</v>
      </c>
      <c r="P341" s="2" t="s">
        <v>217</v>
      </c>
      <c r="Q341" s="2" t="s">
        <v>1263</v>
      </c>
      <c r="R341" s="27" t="s">
        <v>140</v>
      </c>
      <c r="S341" s="27" t="s">
        <v>140</v>
      </c>
      <c r="T341" s="2"/>
      <c r="U341" s="39" t="s">
        <v>1192</v>
      </c>
      <c r="V341">
        <v>10595</v>
      </c>
      <c r="W341" t="s">
        <v>623</v>
      </c>
      <c r="X341" s="2" t="s">
        <v>355</v>
      </c>
      <c r="Y341" t="s">
        <v>540</v>
      </c>
      <c r="Z341">
        <v>-0.01</v>
      </c>
      <c r="AA341"/>
      <c r="AB341" s="27" t="s">
        <v>658</v>
      </c>
      <c r="AC341" s="2">
        <v>1</v>
      </c>
      <c r="AD341" t="s">
        <v>1096</v>
      </c>
      <c r="AE341" s="2">
        <v>2010</v>
      </c>
      <c r="AF341" s="2">
        <v>31</v>
      </c>
      <c r="AG341" s="2" t="s">
        <v>1050</v>
      </c>
      <c r="AH341" s="2">
        <v>2013</v>
      </c>
      <c r="AI341" s="2"/>
      <c r="AJ341" s="2"/>
      <c r="AK341" s="2"/>
      <c r="AL341" s="2"/>
      <c r="AM341" s="2"/>
      <c r="AN341" s="2"/>
      <c r="AU341">
        <v>0.72</v>
      </c>
      <c r="AV341">
        <v>0.45</v>
      </c>
    </row>
    <row r="342" spans="1:48" x14ac:dyDescent="0.25">
      <c r="A342" t="s">
        <v>612</v>
      </c>
      <c r="B342" t="s">
        <v>157</v>
      </c>
      <c r="C342" s="13"/>
      <c r="D342" s="13" t="s">
        <v>687</v>
      </c>
      <c r="E342" t="s">
        <v>140</v>
      </c>
      <c r="F342" t="s">
        <v>140</v>
      </c>
      <c r="G342" t="s">
        <v>924</v>
      </c>
      <c r="H342" t="s">
        <v>151</v>
      </c>
      <c r="I342" t="s">
        <v>659</v>
      </c>
      <c r="J342" t="s">
        <v>642</v>
      </c>
      <c r="K342" t="s">
        <v>901</v>
      </c>
      <c r="L342" s="2" t="s">
        <v>757</v>
      </c>
      <c r="M342" t="s">
        <v>160</v>
      </c>
      <c r="N342" t="s">
        <v>165</v>
      </c>
      <c r="O342" t="s">
        <v>762</v>
      </c>
      <c r="P342" s="2" t="s">
        <v>217</v>
      </c>
      <c r="Q342" s="2" t="s">
        <v>1263</v>
      </c>
      <c r="R342" s="27" t="s">
        <v>140</v>
      </c>
      <c r="S342" s="27" t="s">
        <v>140</v>
      </c>
      <c r="T342" s="2"/>
      <c r="U342" s="39" t="s">
        <v>1192</v>
      </c>
      <c r="V342">
        <v>10595</v>
      </c>
      <c r="W342" t="s">
        <v>623</v>
      </c>
      <c r="X342" s="2" t="s">
        <v>355</v>
      </c>
      <c r="Y342" t="s">
        <v>540</v>
      </c>
      <c r="Z342">
        <v>-0.03</v>
      </c>
      <c r="AA342"/>
      <c r="AB342" s="27" t="s">
        <v>658</v>
      </c>
      <c r="AC342" s="2">
        <v>1</v>
      </c>
      <c r="AD342" t="s">
        <v>1096</v>
      </c>
      <c r="AE342" s="2">
        <v>2010</v>
      </c>
      <c r="AF342" s="2">
        <v>31</v>
      </c>
      <c r="AG342" s="2" t="s">
        <v>1050</v>
      </c>
      <c r="AH342" s="2">
        <v>2013</v>
      </c>
      <c r="AI342" s="2"/>
      <c r="AJ342" s="2"/>
      <c r="AK342" s="2"/>
      <c r="AL342" s="2"/>
      <c r="AM342" s="2"/>
      <c r="AN342" s="2"/>
      <c r="AU342">
        <v>0.72</v>
      </c>
      <c r="AV342">
        <v>0.5</v>
      </c>
    </row>
    <row r="343" spans="1:48" x14ac:dyDescent="0.25">
      <c r="A343" t="s">
        <v>613</v>
      </c>
      <c r="B343" t="s">
        <v>157</v>
      </c>
      <c r="C343" s="13"/>
      <c r="D343" s="13" t="s">
        <v>687</v>
      </c>
      <c r="E343" t="s">
        <v>140</v>
      </c>
      <c r="F343" t="s">
        <v>140</v>
      </c>
      <c r="G343" t="s">
        <v>924</v>
      </c>
      <c r="H343" t="s">
        <v>151</v>
      </c>
      <c r="I343" t="s">
        <v>659</v>
      </c>
      <c r="J343" t="s">
        <v>642</v>
      </c>
      <c r="K343" t="s">
        <v>901</v>
      </c>
      <c r="L343" s="2" t="s">
        <v>757</v>
      </c>
      <c r="M343" t="s">
        <v>160</v>
      </c>
      <c r="N343" t="s">
        <v>165</v>
      </c>
      <c r="O343" t="s">
        <v>762</v>
      </c>
      <c r="P343" s="2" t="s">
        <v>217</v>
      </c>
      <c r="Q343" s="2" t="s">
        <v>1263</v>
      </c>
      <c r="R343" s="27" t="s">
        <v>140</v>
      </c>
      <c r="S343" s="27" t="s">
        <v>140</v>
      </c>
      <c r="T343" s="2"/>
      <c r="U343" s="39" t="s">
        <v>1192</v>
      </c>
      <c r="V343">
        <v>10595</v>
      </c>
      <c r="W343" t="s">
        <v>623</v>
      </c>
      <c r="X343" s="2" t="s">
        <v>355</v>
      </c>
      <c r="Y343" t="s">
        <v>540</v>
      </c>
      <c r="Z343">
        <v>-0.05</v>
      </c>
      <c r="AA343"/>
      <c r="AB343" s="27" t="s">
        <v>150</v>
      </c>
      <c r="AC343" s="2">
        <v>1</v>
      </c>
      <c r="AD343" t="s">
        <v>1096</v>
      </c>
      <c r="AE343" s="2">
        <v>2010</v>
      </c>
      <c r="AF343" s="2">
        <v>31</v>
      </c>
      <c r="AG343" s="2" t="s">
        <v>1050</v>
      </c>
      <c r="AH343" s="2">
        <v>2013</v>
      </c>
      <c r="AI343" s="2"/>
      <c r="AJ343" s="2"/>
      <c r="AK343" s="2"/>
      <c r="AL343" s="2"/>
      <c r="AM343" s="2"/>
      <c r="AN343" s="2"/>
      <c r="AU343">
        <v>0.72</v>
      </c>
      <c r="AV343">
        <v>0.49</v>
      </c>
    </row>
    <row r="344" spans="1:48" x14ac:dyDescent="0.25">
      <c r="A344" t="s">
        <v>380</v>
      </c>
      <c r="B344" t="s">
        <v>151</v>
      </c>
      <c r="D344" t="s">
        <v>140</v>
      </c>
      <c r="E344" t="s">
        <v>766</v>
      </c>
      <c r="F344" t="s">
        <v>140</v>
      </c>
      <c r="G344" t="s">
        <v>924</v>
      </c>
      <c r="H344" t="s">
        <v>151</v>
      </c>
      <c r="I344" t="s">
        <v>659</v>
      </c>
      <c r="J344" t="s">
        <v>642</v>
      </c>
      <c r="K344" t="s">
        <v>901</v>
      </c>
      <c r="L344" s="2" t="s">
        <v>757</v>
      </c>
      <c r="M344" t="s">
        <v>160</v>
      </c>
      <c r="N344" t="s">
        <v>165</v>
      </c>
      <c r="O344" t="s">
        <v>762</v>
      </c>
      <c r="P344" s="2" t="s">
        <v>217</v>
      </c>
      <c r="Q344" s="2" t="s">
        <v>1263</v>
      </c>
      <c r="R344" s="27" t="s">
        <v>140</v>
      </c>
      <c r="S344" s="27" t="s">
        <v>140</v>
      </c>
      <c r="T344" s="2"/>
      <c r="U344" s="39" t="s">
        <v>1192</v>
      </c>
      <c r="V344">
        <v>10595</v>
      </c>
      <c r="W344" t="s">
        <v>623</v>
      </c>
      <c r="X344" s="2" t="s">
        <v>355</v>
      </c>
      <c r="Y344" t="s">
        <v>540</v>
      </c>
      <c r="Z344">
        <v>-0.06</v>
      </c>
      <c r="AA344"/>
      <c r="AB344" s="27" t="s">
        <v>149</v>
      </c>
      <c r="AC344" s="2">
        <v>1</v>
      </c>
      <c r="AD344" t="s">
        <v>1096</v>
      </c>
      <c r="AE344" s="2">
        <v>2010</v>
      </c>
      <c r="AF344" s="2">
        <v>31</v>
      </c>
      <c r="AG344" s="2" t="s">
        <v>1050</v>
      </c>
      <c r="AH344" s="2">
        <v>2013</v>
      </c>
      <c r="AI344" s="2"/>
      <c r="AJ344" s="2"/>
      <c r="AK344" s="2"/>
      <c r="AL344" s="2"/>
      <c r="AM344" s="2"/>
      <c r="AN344" s="2"/>
      <c r="AU344">
        <v>0.72</v>
      </c>
      <c r="AV344">
        <v>0.96</v>
      </c>
    </row>
    <row r="345" spans="1:48" x14ac:dyDescent="0.25">
      <c r="A345" t="s">
        <v>381</v>
      </c>
      <c r="B345" t="s">
        <v>151</v>
      </c>
      <c r="D345" t="s">
        <v>140</v>
      </c>
      <c r="E345" t="s">
        <v>766</v>
      </c>
      <c r="F345" t="s">
        <v>140</v>
      </c>
      <c r="G345" t="s">
        <v>924</v>
      </c>
      <c r="H345" t="s">
        <v>151</v>
      </c>
      <c r="I345" t="s">
        <v>659</v>
      </c>
      <c r="J345" t="s">
        <v>642</v>
      </c>
      <c r="K345" t="s">
        <v>901</v>
      </c>
      <c r="L345" s="2" t="s">
        <v>757</v>
      </c>
      <c r="M345" t="s">
        <v>160</v>
      </c>
      <c r="N345" t="s">
        <v>165</v>
      </c>
      <c r="O345" t="s">
        <v>762</v>
      </c>
      <c r="P345" s="2" t="s">
        <v>217</v>
      </c>
      <c r="Q345" s="2" t="s">
        <v>1263</v>
      </c>
      <c r="R345" s="27" t="s">
        <v>140</v>
      </c>
      <c r="S345" s="27" t="s">
        <v>140</v>
      </c>
      <c r="T345" s="2"/>
      <c r="U345" s="39" t="s">
        <v>1192</v>
      </c>
      <c r="V345">
        <v>10595</v>
      </c>
      <c r="W345" t="s">
        <v>623</v>
      </c>
      <c r="X345" s="2" t="s">
        <v>355</v>
      </c>
      <c r="Y345" t="s">
        <v>540</v>
      </c>
      <c r="Z345">
        <v>-0.03</v>
      </c>
      <c r="AA345"/>
      <c r="AB345" s="27" t="s">
        <v>149</v>
      </c>
      <c r="AC345" s="2">
        <v>1</v>
      </c>
      <c r="AD345" t="s">
        <v>1096</v>
      </c>
      <c r="AE345" s="2">
        <v>2010</v>
      </c>
      <c r="AF345" s="2">
        <v>31</v>
      </c>
      <c r="AG345" s="2" t="s">
        <v>1050</v>
      </c>
      <c r="AH345" s="2">
        <v>2013</v>
      </c>
      <c r="AI345" s="2"/>
      <c r="AJ345" s="2"/>
      <c r="AK345" s="2"/>
      <c r="AL345" s="2"/>
      <c r="AM345" s="2"/>
      <c r="AN345" s="2"/>
      <c r="AU345">
        <v>0.72</v>
      </c>
      <c r="AV345">
        <v>1.04</v>
      </c>
    </row>
    <row r="346" spans="1:48" x14ac:dyDescent="0.25">
      <c r="A346" t="s">
        <v>608</v>
      </c>
      <c r="B346" t="s">
        <v>151</v>
      </c>
      <c r="D346" t="s">
        <v>140</v>
      </c>
      <c r="E346" t="s">
        <v>766</v>
      </c>
      <c r="F346" t="s">
        <v>140</v>
      </c>
      <c r="G346" t="s">
        <v>924</v>
      </c>
      <c r="H346" t="s">
        <v>151</v>
      </c>
      <c r="I346" t="s">
        <v>659</v>
      </c>
      <c r="J346" t="s">
        <v>642</v>
      </c>
      <c r="K346" t="s">
        <v>901</v>
      </c>
      <c r="L346" s="2" t="s">
        <v>757</v>
      </c>
      <c r="M346" t="s">
        <v>160</v>
      </c>
      <c r="N346" t="s">
        <v>165</v>
      </c>
      <c r="O346" t="s">
        <v>762</v>
      </c>
      <c r="P346" s="2" t="s">
        <v>217</v>
      </c>
      <c r="Q346" s="2" t="s">
        <v>1263</v>
      </c>
      <c r="R346" s="27" t="s">
        <v>140</v>
      </c>
      <c r="S346" s="27" t="s">
        <v>140</v>
      </c>
      <c r="T346" s="2"/>
      <c r="U346" s="39" t="s">
        <v>1192</v>
      </c>
      <c r="V346">
        <v>10595</v>
      </c>
      <c r="W346" t="s">
        <v>623</v>
      </c>
      <c r="X346" s="2" t="s">
        <v>355</v>
      </c>
      <c r="Y346" t="s">
        <v>540</v>
      </c>
      <c r="Z346">
        <v>-0.03</v>
      </c>
      <c r="AA346"/>
      <c r="AB346" s="27" t="s">
        <v>149</v>
      </c>
      <c r="AC346" s="2">
        <v>1</v>
      </c>
      <c r="AD346" t="s">
        <v>1096</v>
      </c>
      <c r="AE346" s="2">
        <v>2010</v>
      </c>
      <c r="AF346" s="2">
        <v>31</v>
      </c>
      <c r="AG346" s="2" t="s">
        <v>1050</v>
      </c>
      <c r="AH346" s="2">
        <v>2013</v>
      </c>
      <c r="AI346" s="2"/>
      <c r="AJ346" s="2"/>
      <c r="AK346" s="2"/>
      <c r="AL346" s="2"/>
      <c r="AM346" s="2"/>
      <c r="AN346" s="2"/>
      <c r="AU346">
        <v>0.72</v>
      </c>
      <c r="AV346">
        <v>1.01</v>
      </c>
    </row>
    <row r="347" spans="1:48" x14ac:dyDescent="0.25">
      <c r="A347" t="s">
        <v>609</v>
      </c>
      <c r="B347" t="s">
        <v>151</v>
      </c>
      <c r="D347" t="s">
        <v>140</v>
      </c>
      <c r="E347" t="s">
        <v>766</v>
      </c>
      <c r="F347" t="s">
        <v>140</v>
      </c>
      <c r="G347" t="s">
        <v>924</v>
      </c>
      <c r="H347" t="s">
        <v>151</v>
      </c>
      <c r="I347" t="s">
        <v>659</v>
      </c>
      <c r="J347" t="s">
        <v>642</v>
      </c>
      <c r="K347" t="s">
        <v>901</v>
      </c>
      <c r="L347" s="2" t="s">
        <v>757</v>
      </c>
      <c r="M347" t="s">
        <v>160</v>
      </c>
      <c r="N347" t="s">
        <v>165</v>
      </c>
      <c r="O347" t="s">
        <v>762</v>
      </c>
      <c r="P347" s="2" t="s">
        <v>217</v>
      </c>
      <c r="Q347" s="2" t="s">
        <v>1263</v>
      </c>
      <c r="R347" s="27" t="s">
        <v>140</v>
      </c>
      <c r="S347" s="27" t="s">
        <v>140</v>
      </c>
      <c r="T347" s="2"/>
      <c r="U347" s="39" t="s">
        <v>1192</v>
      </c>
      <c r="V347">
        <v>10595</v>
      </c>
      <c r="W347" t="s">
        <v>623</v>
      </c>
      <c r="X347" s="2" t="s">
        <v>355</v>
      </c>
      <c r="Y347" t="s">
        <v>540</v>
      </c>
      <c r="Z347">
        <v>0.05</v>
      </c>
      <c r="AA347"/>
      <c r="AB347" s="27" t="s">
        <v>658</v>
      </c>
      <c r="AC347" s="2">
        <v>1</v>
      </c>
      <c r="AD347" t="s">
        <v>1096</v>
      </c>
      <c r="AE347" s="2">
        <v>2010</v>
      </c>
      <c r="AF347" s="2">
        <v>31</v>
      </c>
      <c r="AG347" s="2" t="s">
        <v>1050</v>
      </c>
      <c r="AH347" s="2">
        <v>2013</v>
      </c>
      <c r="AI347" s="2"/>
      <c r="AJ347" s="2"/>
      <c r="AK347" s="2"/>
      <c r="AL347" s="2"/>
      <c r="AM347" s="2"/>
      <c r="AN347" s="2"/>
      <c r="AU347">
        <v>0.72</v>
      </c>
      <c r="AV347">
        <v>1.97</v>
      </c>
    </row>
    <row r="348" spans="1:48" x14ac:dyDescent="0.25">
      <c r="A348" t="s">
        <v>1359</v>
      </c>
      <c r="B348" t="s">
        <v>151</v>
      </c>
      <c r="C348" t="s">
        <v>387</v>
      </c>
      <c r="D348" t="s">
        <v>140</v>
      </c>
      <c r="E348" t="s">
        <v>727</v>
      </c>
      <c r="F348" t="s">
        <v>1360</v>
      </c>
      <c r="G348" t="s">
        <v>924</v>
      </c>
      <c r="H348" t="s">
        <v>151</v>
      </c>
      <c r="I348" t="s">
        <v>659</v>
      </c>
      <c r="J348" t="s">
        <v>642</v>
      </c>
      <c r="K348" t="s">
        <v>902</v>
      </c>
      <c r="L348" s="2" t="s">
        <v>757</v>
      </c>
      <c r="M348" t="s">
        <v>160</v>
      </c>
      <c r="N348" t="s">
        <v>165</v>
      </c>
      <c r="O348" t="s">
        <v>762</v>
      </c>
      <c r="P348" s="2" t="s">
        <v>217</v>
      </c>
      <c r="Q348" s="2" t="s">
        <v>1263</v>
      </c>
      <c r="R348" s="27" t="s">
        <v>140</v>
      </c>
      <c r="S348" s="27" t="s">
        <v>140</v>
      </c>
      <c r="T348" s="2"/>
      <c r="U348" s="39" t="s">
        <v>1192</v>
      </c>
      <c r="V348">
        <v>10595</v>
      </c>
      <c r="W348" t="s">
        <v>623</v>
      </c>
      <c r="X348" s="2" t="s">
        <v>355</v>
      </c>
      <c r="Y348" t="s">
        <v>540</v>
      </c>
      <c r="Z348">
        <v>0.01</v>
      </c>
      <c r="AA348"/>
      <c r="AB348" s="27" t="s">
        <v>658</v>
      </c>
      <c r="AC348" s="2">
        <v>1</v>
      </c>
      <c r="AD348" t="s">
        <v>1096</v>
      </c>
      <c r="AE348" s="2">
        <v>2010</v>
      </c>
      <c r="AF348" s="2">
        <v>31</v>
      </c>
      <c r="AG348" s="2" t="s">
        <v>1050</v>
      </c>
      <c r="AH348" s="2">
        <v>2013</v>
      </c>
      <c r="AI348" s="2"/>
      <c r="AJ348" s="2"/>
      <c r="AK348" s="2"/>
      <c r="AL348" s="2"/>
      <c r="AM348" s="2"/>
      <c r="AN348" s="2"/>
      <c r="AU348">
        <v>0.72</v>
      </c>
      <c r="AV348">
        <v>0.63</v>
      </c>
    </row>
    <row r="349" spans="1:48" x14ac:dyDescent="0.25">
      <c r="A349" t="s">
        <v>410</v>
      </c>
      <c r="B349" t="s">
        <v>157</v>
      </c>
      <c r="C349" s="13"/>
      <c r="D349" t="s">
        <v>433</v>
      </c>
      <c r="E349" t="s">
        <v>140</v>
      </c>
      <c r="F349" t="s">
        <v>140</v>
      </c>
      <c r="G349" t="s">
        <v>243</v>
      </c>
      <c r="H349" t="s">
        <v>151</v>
      </c>
      <c r="I349" t="s">
        <v>630</v>
      </c>
      <c r="J349" t="s">
        <v>642</v>
      </c>
      <c r="K349" t="s">
        <v>901</v>
      </c>
      <c r="L349" s="2" t="s">
        <v>798</v>
      </c>
      <c r="M349" s="2" t="s">
        <v>799</v>
      </c>
      <c r="N349" t="s">
        <v>912</v>
      </c>
      <c r="P349" t="s">
        <v>220</v>
      </c>
      <c r="R349" t="s">
        <v>1160</v>
      </c>
      <c r="S349" s="27"/>
      <c r="U349" s="40" t="s">
        <v>140</v>
      </c>
      <c r="V349">
        <v>903</v>
      </c>
      <c r="W349" t="s">
        <v>623</v>
      </c>
      <c r="X349" t="s">
        <v>820</v>
      </c>
      <c r="Y349" t="s">
        <v>187</v>
      </c>
      <c r="Z349" s="9">
        <v>2.8170000000000001E-2</v>
      </c>
      <c r="AB349" s="27" t="s">
        <v>242</v>
      </c>
      <c r="AC349" s="2">
        <v>1</v>
      </c>
      <c r="AD349" s="2" t="s">
        <v>1088</v>
      </c>
      <c r="AE349" s="2">
        <v>1975</v>
      </c>
      <c r="AF349" s="2">
        <v>31</v>
      </c>
      <c r="AG349" s="2" t="s">
        <v>1057</v>
      </c>
      <c r="AH349" s="2">
        <v>1976</v>
      </c>
      <c r="AI349" s="2"/>
      <c r="AJ349" s="2"/>
      <c r="AK349" s="2"/>
      <c r="AL349" s="2"/>
      <c r="AM349" s="2"/>
      <c r="AN349" s="2"/>
    </row>
    <row r="350" spans="1:48" x14ac:dyDescent="0.25">
      <c r="A350" t="s">
        <v>403</v>
      </c>
      <c r="B350" t="s">
        <v>157</v>
      </c>
      <c r="C350" s="13"/>
      <c r="D350" t="s">
        <v>433</v>
      </c>
      <c r="E350" t="s">
        <v>140</v>
      </c>
      <c r="F350" t="s">
        <v>140</v>
      </c>
      <c r="G350" t="s">
        <v>243</v>
      </c>
      <c r="H350" t="s">
        <v>151</v>
      </c>
      <c r="I350" t="s">
        <v>630</v>
      </c>
      <c r="J350" t="s">
        <v>642</v>
      </c>
      <c r="K350" t="s">
        <v>901</v>
      </c>
      <c r="L350" s="2" t="s">
        <v>798</v>
      </c>
      <c r="M350" s="2" t="s">
        <v>799</v>
      </c>
      <c r="N350" t="s">
        <v>912</v>
      </c>
      <c r="P350" t="s">
        <v>220</v>
      </c>
      <c r="R350" t="s">
        <v>1160</v>
      </c>
      <c r="S350" s="27"/>
      <c r="U350" s="40" t="s">
        <v>140</v>
      </c>
      <c r="V350">
        <v>903</v>
      </c>
      <c r="W350" t="s">
        <v>623</v>
      </c>
      <c r="X350" t="s">
        <v>820</v>
      </c>
      <c r="Y350" t="s">
        <v>187</v>
      </c>
      <c r="Z350" s="9">
        <v>3.8010000000000002E-2</v>
      </c>
      <c r="AB350" s="27" t="s">
        <v>242</v>
      </c>
      <c r="AC350" s="2">
        <v>1</v>
      </c>
      <c r="AD350" s="2" t="s">
        <v>1088</v>
      </c>
      <c r="AE350" s="2">
        <v>1975</v>
      </c>
      <c r="AF350" s="2">
        <v>31</v>
      </c>
      <c r="AG350" s="2" t="s">
        <v>1057</v>
      </c>
      <c r="AH350" s="2">
        <v>1976</v>
      </c>
      <c r="AI350" s="2"/>
      <c r="AJ350" s="2"/>
      <c r="AK350" s="2"/>
      <c r="AL350" s="2"/>
      <c r="AM350" s="2"/>
      <c r="AN350" s="2"/>
    </row>
    <row r="351" spans="1:48" x14ac:dyDescent="0.25">
      <c r="A351" t="s">
        <v>404</v>
      </c>
      <c r="B351" t="s">
        <v>157</v>
      </c>
      <c r="C351" s="13"/>
      <c r="D351" t="s">
        <v>433</v>
      </c>
      <c r="E351" t="s">
        <v>140</v>
      </c>
      <c r="F351" t="s">
        <v>140</v>
      </c>
      <c r="G351" t="s">
        <v>243</v>
      </c>
      <c r="H351" t="s">
        <v>151</v>
      </c>
      <c r="I351" t="s">
        <v>630</v>
      </c>
      <c r="J351" t="s">
        <v>642</v>
      </c>
      <c r="K351" t="s">
        <v>901</v>
      </c>
      <c r="L351" s="2" t="s">
        <v>798</v>
      </c>
      <c r="M351" s="2" t="s">
        <v>799</v>
      </c>
      <c r="N351" t="s">
        <v>912</v>
      </c>
      <c r="P351" t="s">
        <v>220</v>
      </c>
      <c r="R351" t="s">
        <v>1160</v>
      </c>
      <c r="S351" s="27"/>
      <c r="U351" s="40" t="s">
        <v>140</v>
      </c>
      <c r="V351">
        <v>903</v>
      </c>
      <c r="W351" t="s">
        <v>623</v>
      </c>
      <c r="X351" t="s">
        <v>820</v>
      </c>
      <c r="Y351" t="s">
        <v>187</v>
      </c>
      <c r="Z351" s="9">
        <v>-4.9660000000000003E-2</v>
      </c>
      <c r="AB351" s="27" t="s">
        <v>242</v>
      </c>
      <c r="AC351" s="2">
        <v>1</v>
      </c>
      <c r="AD351" s="2" t="s">
        <v>1088</v>
      </c>
      <c r="AE351" s="2">
        <v>1975</v>
      </c>
      <c r="AF351" s="2">
        <v>31</v>
      </c>
      <c r="AG351" s="2" t="s">
        <v>1057</v>
      </c>
      <c r="AH351" s="2">
        <v>1976</v>
      </c>
      <c r="AI351" s="2"/>
      <c r="AJ351" s="2"/>
      <c r="AK351" s="2"/>
      <c r="AL351" s="2"/>
      <c r="AM351" s="2"/>
      <c r="AN351" s="2"/>
    </row>
    <row r="352" spans="1:48" x14ac:dyDescent="0.25">
      <c r="A352" t="s">
        <v>405</v>
      </c>
      <c r="B352" t="s">
        <v>157</v>
      </c>
      <c r="D352" t="s">
        <v>433</v>
      </c>
      <c r="E352" t="s">
        <v>140</v>
      </c>
      <c r="F352" t="s">
        <v>140</v>
      </c>
      <c r="G352" t="s">
        <v>243</v>
      </c>
      <c r="H352" t="s">
        <v>151</v>
      </c>
      <c r="I352" t="s">
        <v>630</v>
      </c>
      <c r="J352" t="s">
        <v>642</v>
      </c>
      <c r="K352" t="s">
        <v>901</v>
      </c>
      <c r="L352" s="2" t="s">
        <v>798</v>
      </c>
      <c r="M352" s="2" t="s">
        <v>799</v>
      </c>
      <c r="N352" t="s">
        <v>912</v>
      </c>
      <c r="P352" t="s">
        <v>220</v>
      </c>
      <c r="R352" t="s">
        <v>1160</v>
      </c>
      <c r="S352" s="27"/>
      <c r="U352" s="40" t="s">
        <v>140</v>
      </c>
      <c r="V352">
        <v>903</v>
      </c>
      <c r="W352" t="s">
        <v>623</v>
      </c>
      <c r="X352" t="s">
        <v>820</v>
      </c>
      <c r="Y352" t="s">
        <v>187</v>
      </c>
      <c r="Z352" s="9">
        <v>0.26296000000000003</v>
      </c>
      <c r="AB352" s="27" t="s">
        <v>242</v>
      </c>
      <c r="AC352" s="2">
        <v>1</v>
      </c>
      <c r="AD352" s="2" t="s">
        <v>1088</v>
      </c>
      <c r="AE352" s="2">
        <v>1975</v>
      </c>
      <c r="AF352" s="2">
        <v>31</v>
      </c>
      <c r="AG352" s="2" t="s">
        <v>1057</v>
      </c>
      <c r="AH352" s="2">
        <v>1976</v>
      </c>
      <c r="AI352" s="2"/>
      <c r="AJ352" s="2"/>
      <c r="AK352" s="2"/>
      <c r="AL352" s="2"/>
      <c r="AM352" s="2"/>
      <c r="AN352" s="2"/>
    </row>
    <row r="353" spans="1:40" x14ac:dyDescent="0.25">
      <c r="A353" t="s">
        <v>409</v>
      </c>
      <c r="B353" t="s">
        <v>157</v>
      </c>
      <c r="D353" t="s">
        <v>433</v>
      </c>
      <c r="E353" t="s">
        <v>140</v>
      </c>
      <c r="F353" t="s">
        <v>140</v>
      </c>
      <c r="G353" t="s">
        <v>243</v>
      </c>
      <c r="H353" t="s">
        <v>151</v>
      </c>
      <c r="I353" t="s">
        <v>630</v>
      </c>
      <c r="J353" t="s">
        <v>642</v>
      </c>
      <c r="K353" t="s">
        <v>901</v>
      </c>
      <c r="L353" s="2" t="s">
        <v>798</v>
      </c>
      <c r="M353" s="2" t="s">
        <v>799</v>
      </c>
      <c r="N353" t="s">
        <v>912</v>
      </c>
      <c r="P353" t="s">
        <v>220</v>
      </c>
      <c r="R353" t="s">
        <v>1160</v>
      </c>
      <c r="S353" s="27"/>
      <c r="U353" s="40" t="s">
        <v>140</v>
      </c>
      <c r="V353">
        <v>903</v>
      </c>
      <c r="W353" t="s">
        <v>623</v>
      </c>
      <c r="X353" t="s">
        <v>820</v>
      </c>
      <c r="Y353" t="s">
        <v>187</v>
      </c>
      <c r="Z353" s="9">
        <v>4.4299999999999999E-2</v>
      </c>
      <c r="AB353" s="27" t="s">
        <v>242</v>
      </c>
      <c r="AC353" s="2">
        <v>1</v>
      </c>
      <c r="AD353" s="2" t="s">
        <v>1088</v>
      </c>
      <c r="AE353" s="2">
        <v>1975</v>
      </c>
      <c r="AF353" s="2">
        <v>31</v>
      </c>
      <c r="AG353" s="2" t="s">
        <v>1057</v>
      </c>
      <c r="AH353" s="2">
        <v>1976</v>
      </c>
      <c r="AI353" s="2"/>
      <c r="AJ353" s="2"/>
      <c r="AK353" s="2"/>
      <c r="AL353" s="2"/>
      <c r="AM353" s="2"/>
      <c r="AN353" s="2"/>
    </row>
    <row r="354" spans="1:40" x14ac:dyDescent="0.25">
      <c r="A354" t="s">
        <v>406</v>
      </c>
      <c r="B354" t="s">
        <v>157</v>
      </c>
      <c r="D354" t="s">
        <v>433</v>
      </c>
      <c r="E354" t="s">
        <v>140</v>
      </c>
      <c r="F354" t="s">
        <v>140</v>
      </c>
      <c r="G354" t="s">
        <v>243</v>
      </c>
      <c r="H354" t="s">
        <v>151</v>
      </c>
      <c r="I354" t="s">
        <v>630</v>
      </c>
      <c r="J354" t="s">
        <v>642</v>
      </c>
      <c r="K354" t="s">
        <v>901</v>
      </c>
      <c r="L354" s="2" t="s">
        <v>798</v>
      </c>
      <c r="M354" s="2" t="s">
        <v>799</v>
      </c>
      <c r="N354" t="s">
        <v>912</v>
      </c>
      <c r="P354" t="s">
        <v>220</v>
      </c>
      <c r="R354" t="s">
        <v>1160</v>
      </c>
      <c r="S354" s="27"/>
      <c r="U354" s="40" t="s">
        <v>140</v>
      </c>
      <c r="V354">
        <v>903</v>
      </c>
      <c r="W354" t="s">
        <v>623</v>
      </c>
      <c r="X354" t="s">
        <v>820</v>
      </c>
      <c r="Y354" t="s">
        <v>187</v>
      </c>
      <c r="Z354" s="9">
        <v>0.29321000000000003</v>
      </c>
      <c r="AB354" s="27" t="s">
        <v>242</v>
      </c>
      <c r="AC354" s="2">
        <v>1</v>
      </c>
      <c r="AD354" s="2" t="s">
        <v>1088</v>
      </c>
      <c r="AE354" s="2">
        <v>1975</v>
      </c>
      <c r="AF354" s="2">
        <v>31</v>
      </c>
      <c r="AG354" s="2" t="s">
        <v>1057</v>
      </c>
      <c r="AH354" s="2">
        <v>1976</v>
      </c>
      <c r="AI354" s="2"/>
      <c r="AJ354" s="2"/>
      <c r="AK354" s="2"/>
      <c r="AL354" s="2"/>
      <c r="AM354" s="2"/>
      <c r="AN354" s="2"/>
    </row>
    <row r="355" spans="1:40" x14ac:dyDescent="0.25">
      <c r="A355" t="s">
        <v>407</v>
      </c>
      <c r="B355" t="s">
        <v>157</v>
      </c>
      <c r="D355" t="s">
        <v>433</v>
      </c>
      <c r="E355" t="s">
        <v>140</v>
      </c>
      <c r="F355" t="s">
        <v>140</v>
      </c>
      <c r="G355" t="s">
        <v>243</v>
      </c>
      <c r="H355" t="s">
        <v>151</v>
      </c>
      <c r="I355" t="s">
        <v>630</v>
      </c>
      <c r="J355" t="s">
        <v>642</v>
      </c>
      <c r="K355" t="s">
        <v>901</v>
      </c>
      <c r="L355" s="2" t="s">
        <v>798</v>
      </c>
      <c r="M355" s="2" t="s">
        <v>799</v>
      </c>
      <c r="N355" t="s">
        <v>912</v>
      </c>
      <c r="P355" t="s">
        <v>220</v>
      </c>
      <c r="R355" t="s">
        <v>1160</v>
      </c>
      <c r="S355" s="27"/>
      <c r="U355" s="40" t="s">
        <v>140</v>
      </c>
      <c r="V355">
        <v>903</v>
      </c>
      <c r="W355" t="s">
        <v>623</v>
      </c>
      <c r="X355" t="s">
        <v>820</v>
      </c>
      <c r="Y355" t="s">
        <v>187</v>
      </c>
      <c r="Z355" s="9">
        <v>2.8420000000000001E-2</v>
      </c>
      <c r="AB355" s="27" t="s">
        <v>242</v>
      </c>
      <c r="AC355" s="2">
        <v>1</v>
      </c>
      <c r="AD355" s="2" t="s">
        <v>1088</v>
      </c>
      <c r="AE355" s="2">
        <v>1975</v>
      </c>
      <c r="AF355" s="2">
        <v>31</v>
      </c>
      <c r="AG355" s="2" t="s">
        <v>1057</v>
      </c>
      <c r="AH355" s="2">
        <v>1976</v>
      </c>
      <c r="AI355" s="2"/>
      <c r="AJ355" s="2"/>
      <c r="AK355" s="2"/>
      <c r="AL355" s="2"/>
      <c r="AM355" s="2"/>
      <c r="AN355" s="2"/>
    </row>
    <row r="356" spans="1:40" x14ac:dyDescent="0.25">
      <c r="A356" t="s">
        <v>408</v>
      </c>
      <c r="B356" t="s">
        <v>157</v>
      </c>
      <c r="D356" t="s">
        <v>433</v>
      </c>
      <c r="E356" t="s">
        <v>140</v>
      </c>
      <c r="F356" t="s">
        <v>140</v>
      </c>
      <c r="G356" t="s">
        <v>243</v>
      </c>
      <c r="H356" t="s">
        <v>151</v>
      </c>
      <c r="I356" t="s">
        <v>630</v>
      </c>
      <c r="J356" t="s">
        <v>642</v>
      </c>
      <c r="K356" t="s">
        <v>901</v>
      </c>
      <c r="L356" s="2" t="s">
        <v>798</v>
      </c>
      <c r="M356" s="2" t="s">
        <v>799</v>
      </c>
      <c r="N356" t="s">
        <v>912</v>
      </c>
      <c r="P356" t="s">
        <v>220</v>
      </c>
      <c r="R356" t="s">
        <v>1160</v>
      </c>
      <c r="S356" s="27"/>
      <c r="U356" s="40" t="s">
        <v>140</v>
      </c>
      <c r="V356">
        <v>903</v>
      </c>
      <c r="W356" t="s">
        <v>623</v>
      </c>
      <c r="X356" t="s">
        <v>820</v>
      </c>
      <c r="Y356" t="s">
        <v>187</v>
      </c>
      <c r="Z356" s="9">
        <v>0.10425</v>
      </c>
      <c r="AB356" s="27" t="s">
        <v>242</v>
      </c>
      <c r="AC356" s="2">
        <v>1</v>
      </c>
      <c r="AD356" s="2" t="s">
        <v>1088</v>
      </c>
      <c r="AE356" s="2">
        <v>1975</v>
      </c>
      <c r="AF356" s="2">
        <v>31</v>
      </c>
      <c r="AG356" s="2" t="s">
        <v>1057</v>
      </c>
      <c r="AH356" s="2">
        <v>1976</v>
      </c>
      <c r="AI356" s="2"/>
      <c r="AJ356" s="2"/>
      <c r="AK356" s="2"/>
      <c r="AL356" s="2"/>
      <c r="AM356" s="2"/>
      <c r="AN356" s="2"/>
    </row>
    <row r="357" spans="1:40" x14ac:dyDescent="0.25">
      <c r="A357" t="s">
        <v>410</v>
      </c>
      <c r="B357" t="s">
        <v>157</v>
      </c>
      <c r="D357" t="s">
        <v>433</v>
      </c>
      <c r="E357" t="s">
        <v>140</v>
      </c>
      <c r="F357" t="s">
        <v>140</v>
      </c>
      <c r="G357" t="s">
        <v>597</v>
      </c>
      <c r="H357" t="s">
        <v>151</v>
      </c>
      <c r="I357" t="s">
        <v>630</v>
      </c>
      <c r="J357" t="s">
        <v>642</v>
      </c>
      <c r="K357" t="s">
        <v>901</v>
      </c>
      <c r="L357" s="2" t="s">
        <v>798</v>
      </c>
      <c r="M357" s="2" t="s">
        <v>800</v>
      </c>
      <c r="N357" t="s">
        <v>912</v>
      </c>
      <c r="P357" t="s">
        <v>220</v>
      </c>
      <c r="R357" t="s">
        <v>1160</v>
      </c>
      <c r="S357" s="27"/>
      <c r="U357" s="40" t="s">
        <v>140</v>
      </c>
      <c r="V357">
        <v>930</v>
      </c>
      <c r="W357" t="s">
        <v>623</v>
      </c>
      <c r="X357" t="s">
        <v>820</v>
      </c>
      <c r="Y357" t="s">
        <v>187</v>
      </c>
      <c r="Z357" s="9">
        <v>4.3450000000000003E-2</v>
      </c>
      <c r="AB357" s="27" t="s">
        <v>242</v>
      </c>
      <c r="AC357" s="2">
        <v>1</v>
      </c>
      <c r="AD357" s="2" t="s">
        <v>1088</v>
      </c>
      <c r="AE357" s="2">
        <v>1975</v>
      </c>
      <c r="AF357" s="2">
        <v>31</v>
      </c>
      <c r="AG357" s="2" t="s">
        <v>1057</v>
      </c>
      <c r="AH357" s="2">
        <v>1976</v>
      </c>
      <c r="AI357" s="2"/>
      <c r="AJ357" s="2"/>
      <c r="AK357" s="2"/>
      <c r="AL357" s="2"/>
      <c r="AM357" s="2"/>
      <c r="AN357" s="2"/>
    </row>
    <row r="358" spans="1:40" x14ac:dyDescent="0.25">
      <c r="A358" t="s">
        <v>403</v>
      </c>
      <c r="B358" t="s">
        <v>157</v>
      </c>
      <c r="D358" t="s">
        <v>433</v>
      </c>
      <c r="E358" t="s">
        <v>140</v>
      </c>
      <c r="F358" t="s">
        <v>140</v>
      </c>
      <c r="G358" t="s">
        <v>597</v>
      </c>
      <c r="H358" t="s">
        <v>151</v>
      </c>
      <c r="I358" t="s">
        <v>630</v>
      </c>
      <c r="J358" t="s">
        <v>642</v>
      </c>
      <c r="K358" t="s">
        <v>901</v>
      </c>
      <c r="L358" s="2" t="s">
        <v>798</v>
      </c>
      <c r="M358" s="2" t="s">
        <v>800</v>
      </c>
      <c r="N358" t="s">
        <v>912</v>
      </c>
      <c r="P358" t="s">
        <v>220</v>
      </c>
      <c r="R358" t="s">
        <v>1160</v>
      </c>
      <c r="S358" s="27"/>
      <c r="U358" s="40" t="s">
        <v>140</v>
      </c>
      <c r="V358">
        <v>930</v>
      </c>
      <c r="W358" t="s">
        <v>623</v>
      </c>
      <c r="X358" t="s">
        <v>820</v>
      </c>
      <c r="Y358" t="s">
        <v>187</v>
      </c>
      <c r="Z358" s="9">
        <v>3.1800000000000002E-2</v>
      </c>
      <c r="AB358" s="27" t="s">
        <v>242</v>
      </c>
      <c r="AC358" s="2">
        <v>1</v>
      </c>
      <c r="AD358" s="2" t="s">
        <v>1088</v>
      </c>
      <c r="AE358" s="2">
        <v>1975</v>
      </c>
      <c r="AF358" s="2">
        <v>31</v>
      </c>
      <c r="AG358" s="2" t="s">
        <v>1057</v>
      </c>
      <c r="AH358" s="2">
        <v>1976</v>
      </c>
      <c r="AI358" s="2"/>
      <c r="AJ358" s="2"/>
      <c r="AK358" s="2"/>
      <c r="AL358" s="2"/>
      <c r="AM358" s="2"/>
      <c r="AN358" s="2"/>
    </row>
    <row r="359" spans="1:40" x14ac:dyDescent="0.25">
      <c r="A359" t="s">
        <v>404</v>
      </c>
      <c r="B359" t="s">
        <v>157</v>
      </c>
      <c r="D359" t="s">
        <v>433</v>
      </c>
      <c r="E359" t="s">
        <v>140</v>
      </c>
      <c r="F359" t="s">
        <v>140</v>
      </c>
      <c r="G359" t="s">
        <v>597</v>
      </c>
      <c r="H359" t="s">
        <v>151</v>
      </c>
      <c r="I359" t="s">
        <v>630</v>
      </c>
      <c r="J359" t="s">
        <v>642</v>
      </c>
      <c r="K359" t="s">
        <v>901</v>
      </c>
      <c r="L359" s="2" t="s">
        <v>798</v>
      </c>
      <c r="M359" s="2" t="s">
        <v>800</v>
      </c>
      <c r="N359" t="s">
        <v>912</v>
      </c>
      <c r="P359" t="s">
        <v>220</v>
      </c>
      <c r="R359" t="s">
        <v>1160</v>
      </c>
      <c r="S359" s="27"/>
      <c r="U359" s="40" t="s">
        <v>140</v>
      </c>
      <c r="V359">
        <v>930</v>
      </c>
      <c r="W359" t="s">
        <v>623</v>
      </c>
      <c r="X359" t="s">
        <v>820</v>
      </c>
      <c r="Y359" t="s">
        <v>187</v>
      </c>
      <c r="Z359" s="9">
        <v>4.0070000000000001E-2</v>
      </c>
      <c r="AB359" s="27" t="s">
        <v>242</v>
      </c>
      <c r="AC359" s="2">
        <v>1</v>
      </c>
      <c r="AD359" s="2" t="s">
        <v>1088</v>
      </c>
      <c r="AE359" s="2">
        <v>1975</v>
      </c>
      <c r="AF359" s="2">
        <v>31</v>
      </c>
      <c r="AG359" s="2" t="s">
        <v>1057</v>
      </c>
      <c r="AH359" s="2">
        <v>1976</v>
      </c>
      <c r="AI359" s="2"/>
      <c r="AJ359" s="2"/>
      <c r="AK359" s="2"/>
      <c r="AL359" s="2"/>
      <c r="AM359" s="2"/>
      <c r="AN359" s="2"/>
    </row>
    <row r="360" spans="1:40" x14ac:dyDescent="0.25">
      <c r="A360" t="s">
        <v>405</v>
      </c>
      <c r="B360" t="s">
        <v>157</v>
      </c>
      <c r="D360" t="s">
        <v>433</v>
      </c>
      <c r="E360" t="s">
        <v>140</v>
      </c>
      <c r="F360" t="s">
        <v>140</v>
      </c>
      <c r="G360" t="s">
        <v>597</v>
      </c>
      <c r="H360" t="s">
        <v>151</v>
      </c>
      <c r="I360" t="s">
        <v>630</v>
      </c>
      <c r="J360" t="s">
        <v>642</v>
      </c>
      <c r="K360" t="s">
        <v>901</v>
      </c>
      <c r="L360" s="2" t="s">
        <v>798</v>
      </c>
      <c r="M360" s="2" t="s">
        <v>800</v>
      </c>
      <c r="N360" t="s">
        <v>912</v>
      </c>
      <c r="P360" t="s">
        <v>220</v>
      </c>
      <c r="R360" t="s">
        <v>1160</v>
      </c>
      <c r="S360" s="27"/>
      <c r="U360" s="40" t="s">
        <v>140</v>
      </c>
      <c r="V360">
        <v>930</v>
      </c>
      <c r="W360" t="s">
        <v>623</v>
      </c>
      <c r="X360" t="s">
        <v>820</v>
      </c>
      <c r="Y360" t="s">
        <v>187</v>
      </c>
      <c r="Z360" s="9">
        <v>0.28331000000000001</v>
      </c>
      <c r="AB360" s="27" t="s">
        <v>242</v>
      </c>
      <c r="AC360" s="2">
        <v>1</v>
      </c>
      <c r="AD360" s="2" t="s">
        <v>1088</v>
      </c>
      <c r="AE360" s="2">
        <v>1975</v>
      </c>
      <c r="AF360" s="2">
        <v>31</v>
      </c>
      <c r="AG360" s="2" t="s">
        <v>1057</v>
      </c>
      <c r="AH360" s="2">
        <v>1976</v>
      </c>
      <c r="AI360" s="2"/>
      <c r="AJ360" s="2"/>
      <c r="AK360" s="2"/>
      <c r="AL360" s="2"/>
      <c r="AM360" s="2"/>
      <c r="AN360" s="2"/>
    </row>
    <row r="361" spans="1:40" x14ac:dyDescent="0.25">
      <c r="A361" t="s">
        <v>409</v>
      </c>
      <c r="B361" t="s">
        <v>157</v>
      </c>
      <c r="D361" t="s">
        <v>433</v>
      </c>
      <c r="E361" t="s">
        <v>140</v>
      </c>
      <c r="F361" t="s">
        <v>140</v>
      </c>
      <c r="G361" t="s">
        <v>597</v>
      </c>
      <c r="H361" t="s">
        <v>151</v>
      </c>
      <c r="I361" t="s">
        <v>630</v>
      </c>
      <c r="J361" t="s">
        <v>642</v>
      </c>
      <c r="K361" t="s">
        <v>901</v>
      </c>
      <c r="L361" s="2" t="s">
        <v>798</v>
      </c>
      <c r="M361" s="2" t="s">
        <v>800</v>
      </c>
      <c r="N361" t="s">
        <v>912</v>
      </c>
      <c r="P361" t="s">
        <v>220</v>
      </c>
      <c r="R361" t="s">
        <v>1160</v>
      </c>
      <c r="S361" s="27"/>
      <c r="U361" s="40" t="s">
        <v>140</v>
      </c>
      <c r="V361">
        <v>930</v>
      </c>
      <c r="W361" t="s">
        <v>623</v>
      </c>
      <c r="X361" t="s">
        <v>820</v>
      </c>
      <c r="Y361" t="s">
        <v>187</v>
      </c>
      <c r="Z361" s="9">
        <v>0.1096</v>
      </c>
      <c r="AB361" s="27" t="s">
        <v>242</v>
      </c>
      <c r="AC361" s="2">
        <v>1</v>
      </c>
      <c r="AD361" s="2" t="s">
        <v>1088</v>
      </c>
      <c r="AE361" s="2">
        <v>1975</v>
      </c>
      <c r="AF361" s="2">
        <v>31</v>
      </c>
      <c r="AG361" s="2" t="s">
        <v>1057</v>
      </c>
      <c r="AH361" s="2">
        <v>1976</v>
      </c>
      <c r="AI361" s="2"/>
      <c r="AJ361" s="2"/>
      <c r="AK361" s="2"/>
      <c r="AL361" s="2"/>
      <c r="AM361" s="2"/>
      <c r="AN361" s="2"/>
    </row>
    <row r="362" spans="1:40" x14ac:dyDescent="0.25">
      <c r="A362" t="s">
        <v>406</v>
      </c>
      <c r="B362" t="s">
        <v>157</v>
      </c>
      <c r="D362" t="s">
        <v>433</v>
      </c>
      <c r="E362" t="s">
        <v>140</v>
      </c>
      <c r="F362" t="s">
        <v>140</v>
      </c>
      <c r="G362" t="s">
        <v>597</v>
      </c>
      <c r="H362" t="s">
        <v>151</v>
      </c>
      <c r="I362" t="s">
        <v>630</v>
      </c>
      <c r="J362" t="s">
        <v>642</v>
      </c>
      <c r="K362" t="s">
        <v>901</v>
      </c>
      <c r="L362" s="2" t="s">
        <v>798</v>
      </c>
      <c r="M362" s="2" t="s">
        <v>800</v>
      </c>
      <c r="N362" t="s">
        <v>912</v>
      </c>
      <c r="P362" t="s">
        <v>220</v>
      </c>
      <c r="R362" t="s">
        <v>1160</v>
      </c>
      <c r="S362" s="27"/>
      <c r="U362" s="40" t="s">
        <v>140</v>
      </c>
      <c r="V362">
        <v>930</v>
      </c>
      <c r="W362" t="s">
        <v>623</v>
      </c>
      <c r="X362" t="s">
        <v>820</v>
      </c>
      <c r="Y362" t="s">
        <v>187</v>
      </c>
      <c r="Z362" s="9">
        <v>0.21013999999999999</v>
      </c>
      <c r="AB362" s="27" t="s">
        <v>242</v>
      </c>
      <c r="AC362" s="2">
        <v>1</v>
      </c>
      <c r="AD362" s="2" t="s">
        <v>1088</v>
      </c>
      <c r="AE362" s="2">
        <v>1975</v>
      </c>
      <c r="AF362" s="2">
        <v>31</v>
      </c>
      <c r="AG362" s="2" t="s">
        <v>1057</v>
      </c>
      <c r="AH362" s="2">
        <v>1976</v>
      </c>
      <c r="AI362" s="2"/>
      <c r="AJ362" s="2"/>
      <c r="AK362" s="2"/>
      <c r="AL362" s="2"/>
      <c r="AM362" s="2"/>
      <c r="AN362" s="2"/>
    </row>
    <row r="363" spans="1:40" x14ac:dyDescent="0.25">
      <c r="A363" t="s">
        <v>407</v>
      </c>
      <c r="B363" t="s">
        <v>157</v>
      </c>
      <c r="D363" t="s">
        <v>433</v>
      </c>
      <c r="E363" t="s">
        <v>140</v>
      </c>
      <c r="F363" t="s">
        <v>140</v>
      </c>
      <c r="G363" t="s">
        <v>597</v>
      </c>
      <c r="H363" t="s">
        <v>151</v>
      </c>
      <c r="I363" t="s">
        <v>630</v>
      </c>
      <c r="J363" t="s">
        <v>642</v>
      </c>
      <c r="K363" t="s">
        <v>901</v>
      </c>
      <c r="L363" s="2" t="s">
        <v>798</v>
      </c>
      <c r="M363" s="2" t="s">
        <v>800</v>
      </c>
      <c r="N363" t="s">
        <v>912</v>
      </c>
      <c r="P363" t="s">
        <v>220</v>
      </c>
      <c r="R363" t="s">
        <v>1160</v>
      </c>
      <c r="S363" s="27"/>
      <c r="U363" s="40" t="s">
        <v>140</v>
      </c>
      <c r="V363">
        <v>930</v>
      </c>
      <c r="W363" t="s">
        <v>623</v>
      </c>
      <c r="X363" t="s">
        <v>820</v>
      </c>
      <c r="Y363" t="s">
        <v>187</v>
      </c>
      <c r="Z363" s="9">
        <v>5.5840000000000001E-2</v>
      </c>
      <c r="AB363" s="27" t="s">
        <v>242</v>
      </c>
      <c r="AC363" s="2">
        <v>1</v>
      </c>
      <c r="AD363" s="2" t="s">
        <v>1088</v>
      </c>
      <c r="AE363" s="2">
        <v>1975</v>
      </c>
      <c r="AF363" s="2">
        <v>31</v>
      </c>
      <c r="AG363" s="2" t="s">
        <v>1057</v>
      </c>
      <c r="AH363" s="2">
        <v>1976</v>
      </c>
      <c r="AI363" s="2"/>
      <c r="AJ363" s="2"/>
      <c r="AK363" s="2"/>
      <c r="AL363" s="2"/>
      <c r="AM363" s="2"/>
      <c r="AN363" s="2"/>
    </row>
    <row r="364" spans="1:40" x14ac:dyDescent="0.25">
      <c r="A364" t="s">
        <v>408</v>
      </c>
      <c r="B364" t="s">
        <v>157</v>
      </c>
      <c r="D364" t="s">
        <v>433</v>
      </c>
      <c r="E364" t="s">
        <v>140</v>
      </c>
      <c r="F364" t="s">
        <v>140</v>
      </c>
      <c r="G364" t="s">
        <v>597</v>
      </c>
      <c r="H364" t="s">
        <v>151</v>
      </c>
      <c r="I364" t="s">
        <v>630</v>
      </c>
      <c r="J364" t="s">
        <v>642</v>
      </c>
      <c r="K364" t="s">
        <v>901</v>
      </c>
      <c r="L364" s="2" t="s">
        <v>798</v>
      </c>
      <c r="M364" s="2" t="s">
        <v>800</v>
      </c>
      <c r="N364" t="s">
        <v>912</v>
      </c>
      <c r="P364" t="s">
        <v>220</v>
      </c>
      <c r="R364" t="s">
        <v>1160</v>
      </c>
      <c r="S364" s="27"/>
      <c r="U364" s="40" t="s">
        <v>140</v>
      </c>
      <c r="V364">
        <v>930</v>
      </c>
      <c r="W364" t="s">
        <v>623</v>
      </c>
      <c r="X364" t="s">
        <v>820</v>
      </c>
      <c r="Y364" t="s">
        <v>187</v>
      </c>
      <c r="Z364" s="9">
        <v>0.24135000000000001</v>
      </c>
      <c r="AB364" s="27" t="s">
        <v>242</v>
      </c>
      <c r="AC364" s="2">
        <v>1</v>
      </c>
      <c r="AD364" s="2" t="s">
        <v>1088</v>
      </c>
      <c r="AE364" s="2">
        <v>1975</v>
      </c>
      <c r="AF364" s="2">
        <v>31</v>
      </c>
      <c r="AG364" s="2" t="s">
        <v>1057</v>
      </c>
      <c r="AH364" s="2">
        <v>1976</v>
      </c>
      <c r="AI364" s="2"/>
      <c r="AJ364" s="2"/>
      <c r="AK364" s="2"/>
      <c r="AL364" s="2"/>
      <c r="AM364" s="2"/>
      <c r="AN364" s="2"/>
    </row>
    <row r="365" spans="1:40" x14ac:dyDescent="0.25">
      <c r="A365" t="s">
        <v>806</v>
      </c>
      <c r="B365" t="s">
        <v>157</v>
      </c>
      <c r="D365" t="s">
        <v>433</v>
      </c>
      <c r="E365" t="s">
        <v>140</v>
      </c>
      <c r="F365" t="s">
        <v>140</v>
      </c>
      <c r="G365" t="s">
        <v>597</v>
      </c>
      <c r="H365" t="s">
        <v>151</v>
      </c>
      <c r="I365" t="s">
        <v>630</v>
      </c>
      <c r="J365" t="s">
        <v>642</v>
      </c>
      <c r="K365" t="s">
        <v>901</v>
      </c>
      <c r="L365" s="2" t="s">
        <v>798</v>
      </c>
      <c r="M365" s="2" t="s">
        <v>800</v>
      </c>
      <c r="N365" t="s">
        <v>912</v>
      </c>
      <c r="P365" t="s">
        <v>220</v>
      </c>
      <c r="R365" t="s">
        <v>1160</v>
      </c>
      <c r="S365" s="27"/>
      <c r="U365" s="40" t="s">
        <v>140</v>
      </c>
      <c r="V365">
        <v>930</v>
      </c>
      <c r="W365" t="s">
        <v>623</v>
      </c>
      <c r="X365" t="s">
        <v>820</v>
      </c>
      <c r="Y365" t="s">
        <v>187</v>
      </c>
      <c r="Z365" s="9">
        <v>-8.1899999999999994E-3</v>
      </c>
      <c r="AB365" s="27" t="s">
        <v>242</v>
      </c>
      <c r="AC365" s="2">
        <v>1</v>
      </c>
      <c r="AD365" s="2" t="s">
        <v>1088</v>
      </c>
      <c r="AE365" s="2">
        <v>1975</v>
      </c>
      <c r="AF365" s="2">
        <v>31</v>
      </c>
      <c r="AG365" s="2" t="s">
        <v>1057</v>
      </c>
      <c r="AH365" s="2">
        <v>1976</v>
      </c>
      <c r="AI365" s="2"/>
      <c r="AJ365" s="2"/>
      <c r="AK365" s="2"/>
      <c r="AL365" s="2"/>
      <c r="AM365" s="2"/>
      <c r="AN365" s="2"/>
    </row>
    <row r="366" spans="1:40" x14ac:dyDescent="0.25">
      <c r="A366" t="s">
        <v>410</v>
      </c>
      <c r="B366" t="s">
        <v>157</v>
      </c>
      <c r="D366" t="s">
        <v>433</v>
      </c>
      <c r="E366" t="s">
        <v>140</v>
      </c>
      <c r="F366" t="s">
        <v>140</v>
      </c>
      <c r="G366" t="s">
        <v>395</v>
      </c>
      <c r="H366" t="s">
        <v>151</v>
      </c>
      <c r="I366" t="s">
        <v>630</v>
      </c>
      <c r="J366" t="s">
        <v>642</v>
      </c>
      <c r="K366" t="s">
        <v>901</v>
      </c>
      <c r="L366" s="2" t="s">
        <v>798</v>
      </c>
      <c r="M366" s="2" t="s">
        <v>801</v>
      </c>
      <c r="N366" t="s">
        <v>912</v>
      </c>
      <c r="P366" t="s">
        <v>220</v>
      </c>
      <c r="R366" t="s">
        <v>1160</v>
      </c>
      <c r="S366" s="27"/>
      <c r="U366" s="40" t="s">
        <v>140</v>
      </c>
      <c r="V366">
        <v>930</v>
      </c>
      <c r="W366" t="s">
        <v>623</v>
      </c>
      <c r="X366" t="s">
        <v>820</v>
      </c>
      <c r="Y366" t="s">
        <v>187</v>
      </c>
      <c r="Z366" s="9">
        <v>3.8350000000000002E-2</v>
      </c>
      <c r="AB366" s="27" t="s">
        <v>242</v>
      </c>
      <c r="AC366" s="2">
        <v>1</v>
      </c>
      <c r="AD366" s="2" t="s">
        <v>1088</v>
      </c>
      <c r="AE366" s="2">
        <v>1975</v>
      </c>
      <c r="AF366" s="2">
        <v>31</v>
      </c>
      <c r="AG366" s="2" t="s">
        <v>1057</v>
      </c>
      <c r="AH366" s="2">
        <v>1976</v>
      </c>
      <c r="AI366" s="2"/>
      <c r="AJ366" s="2"/>
      <c r="AK366" s="2"/>
      <c r="AL366" s="2"/>
      <c r="AM366" s="2"/>
      <c r="AN366" s="2"/>
    </row>
    <row r="367" spans="1:40" x14ac:dyDescent="0.25">
      <c r="A367" t="s">
        <v>403</v>
      </c>
      <c r="B367" t="s">
        <v>157</v>
      </c>
      <c r="D367" t="s">
        <v>433</v>
      </c>
      <c r="E367" t="s">
        <v>140</v>
      </c>
      <c r="F367" t="s">
        <v>140</v>
      </c>
      <c r="G367" t="s">
        <v>395</v>
      </c>
      <c r="H367" t="s">
        <v>151</v>
      </c>
      <c r="I367" t="s">
        <v>630</v>
      </c>
      <c r="J367" t="s">
        <v>642</v>
      </c>
      <c r="K367" t="s">
        <v>901</v>
      </c>
      <c r="L367" s="2" t="s">
        <v>798</v>
      </c>
      <c r="M367" s="2" t="s">
        <v>801</v>
      </c>
      <c r="N367" t="s">
        <v>912</v>
      </c>
      <c r="P367" t="s">
        <v>220</v>
      </c>
      <c r="R367" t="s">
        <v>1160</v>
      </c>
      <c r="S367" s="27"/>
      <c r="U367" s="40" t="s">
        <v>140</v>
      </c>
      <c r="V367">
        <v>930</v>
      </c>
      <c r="W367" t="s">
        <v>623</v>
      </c>
      <c r="X367" t="s">
        <v>820</v>
      </c>
      <c r="Y367" t="s">
        <v>187</v>
      </c>
      <c r="Z367" s="9">
        <v>3.916E-2</v>
      </c>
      <c r="AB367" s="27" t="s">
        <v>242</v>
      </c>
      <c r="AC367" s="2">
        <v>1</v>
      </c>
      <c r="AD367" s="2" t="s">
        <v>1088</v>
      </c>
      <c r="AE367" s="2">
        <v>1975</v>
      </c>
      <c r="AF367" s="2">
        <v>31</v>
      </c>
      <c r="AG367" s="2" t="s">
        <v>1057</v>
      </c>
      <c r="AH367" s="2">
        <v>1976</v>
      </c>
      <c r="AI367" s="2"/>
      <c r="AJ367" s="2"/>
      <c r="AK367" s="2"/>
      <c r="AL367" s="2"/>
      <c r="AM367" s="2"/>
      <c r="AN367" s="2"/>
    </row>
    <row r="368" spans="1:40" x14ac:dyDescent="0.25">
      <c r="A368" t="s">
        <v>404</v>
      </c>
      <c r="B368" t="s">
        <v>157</v>
      </c>
      <c r="D368" t="s">
        <v>433</v>
      </c>
      <c r="E368" t="s">
        <v>140</v>
      </c>
      <c r="F368" t="s">
        <v>140</v>
      </c>
      <c r="G368" t="s">
        <v>395</v>
      </c>
      <c r="H368" t="s">
        <v>151</v>
      </c>
      <c r="I368" t="s">
        <v>630</v>
      </c>
      <c r="J368" t="s">
        <v>642</v>
      </c>
      <c r="K368" t="s">
        <v>901</v>
      </c>
      <c r="L368" s="2" t="s">
        <v>798</v>
      </c>
      <c r="M368" s="2" t="s">
        <v>801</v>
      </c>
      <c r="N368" t="s">
        <v>912</v>
      </c>
      <c r="P368" t="s">
        <v>220</v>
      </c>
      <c r="R368" t="s">
        <v>1160</v>
      </c>
      <c r="S368" s="27"/>
      <c r="U368" s="40" t="s">
        <v>140</v>
      </c>
      <c r="V368">
        <v>930</v>
      </c>
      <c r="W368" t="s">
        <v>623</v>
      </c>
      <c r="X368" t="s">
        <v>820</v>
      </c>
      <c r="Y368" t="s">
        <v>187</v>
      </c>
      <c r="Z368" s="9">
        <v>-1.4250000000000001E-2</v>
      </c>
      <c r="AB368" s="27" t="s">
        <v>242</v>
      </c>
      <c r="AC368" s="2">
        <v>1</v>
      </c>
      <c r="AD368" s="2" t="s">
        <v>1088</v>
      </c>
      <c r="AE368" s="2">
        <v>1975</v>
      </c>
      <c r="AF368" s="2">
        <v>31</v>
      </c>
      <c r="AG368" s="2" t="s">
        <v>1057</v>
      </c>
      <c r="AH368" s="2">
        <v>1976</v>
      </c>
      <c r="AI368" s="2"/>
      <c r="AJ368" s="2"/>
      <c r="AK368" s="2"/>
      <c r="AL368" s="2"/>
      <c r="AM368" s="2"/>
      <c r="AN368" s="2"/>
    </row>
    <row r="369" spans="1:40" x14ac:dyDescent="0.25">
      <c r="A369" t="s">
        <v>405</v>
      </c>
      <c r="B369" t="s">
        <v>157</v>
      </c>
      <c r="D369" t="s">
        <v>433</v>
      </c>
      <c r="E369" t="s">
        <v>140</v>
      </c>
      <c r="F369" t="s">
        <v>140</v>
      </c>
      <c r="G369" t="s">
        <v>395</v>
      </c>
      <c r="H369" t="s">
        <v>151</v>
      </c>
      <c r="I369" t="s">
        <v>630</v>
      </c>
      <c r="J369" t="s">
        <v>642</v>
      </c>
      <c r="K369" t="s">
        <v>901</v>
      </c>
      <c r="L369" s="2" t="s">
        <v>798</v>
      </c>
      <c r="M369" s="2" t="s">
        <v>801</v>
      </c>
      <c r="N369" t="s">
        <v>912</v>
      </c>
      <c r="P369" t="s">
        <v>220</v>
      </c>
      <c r="R369" t="s">
        <v>1160</v>
      </c>
      <c r="S369" s="27"/>
      <c r="U369" s="40" t="s">
        <v>140</v>
      </c>
      <c r="V369">
        <v>930</v>
      </c>
      <c r="W369" t="s">
        <v>623</v>
      </c>
      <c r="X369" t="s">
        <v>820</v>
      </c>
      <c r="Y369" t="s">
        <v>187</v>
      </c>
      <c r="Z369" s="9">
        <v>0.46421000000000001</v>
      </c>
      <c r="AB369" s="27" t="s">
        <v>242</v>
      </c>
      <c r="AC369" s="2">
        <v>1</v>
      </c>
      <c r="AD369" s="2" t="s">
        <v>1088</v>
      </c>
      <c r="AE369" s="2">
        <v>1975</v>
      </c>
      <c r="AF369" s="2">
        <v>31</v>
      </c>
      <c r="AG369" s="2" t="s">
        <v>1057</v>
      </c>
      <c r="AH369" s="2">
        <v>1976</v>
      </c>
      <c r="AI369" s="2"/>
      <c r="AJ369" s="2"/>
      <c r="AK369" s="2"/>
      <c r="AL369" s="2"/>
      <c r="AM369" s="2"/>
      <c r="AN369" s="2"/>
    </row>
    <row r="370" spans="1:40" x14ac:dyDescent="0.25">
      <c r="A370" t="s">
        <v>409</v>
      </c>
      <c r="B370" t="s">
        <v>157</v>
      </c>
      <c r="D370" t="s">
        <v>433</v>
      </c>
      <c r="E370" t="s">
        <v>140</v>
      </c>
      <c r="F370" t="s">
        <v>140</v>
      </c>
      <c r="G370" t="s">
        <v>395</v>
      </c>
      <c r="H370" t="s">
        <v>151</v>
      </c>
      <c r="I370" t="s">
        <v>630</v>
      </c>
      <c r="J370" t="s">
        <v>642</v>
      </c>
      <c r="K370" t="s">
        <v>901</v>
      </c>
      <c r="L370" s="2" t="s">
        <v>798</v>
      </c>
      <c r="M370" s="2" t="s">
        <v>801</v>
      </c>
      <c r="N370" t="s">
        <v>912</v>
      </c>
      <c r="P370" t="s">
        <v>220</v>
      </c>
      <c r="R370" t="s">
        <v>1160</v>
      </c>
      <c r="S370" s="27"/>
      <c r="U370" s="40" t="s">
        <v>140</v>
      </c>
      <c r="V370">
        <v>930</v>
      </c>
      <c r="W370" t="s">
        <v>623</v>
      </c>
      <c r="X370" t="s">
        <v>820</v>
      </c>
      <c r="Y370" t="s">
        <v>187</v>
      </c>
      <c r="Z370" s="9">
        <v>0.28569</v>
      </c>
      <c r="AB370" s="27" t="s">
        <v>242</v>
      </c>
      <c r="AC370" s="2">
        <v>1</v>
      </c>
      <c r="AD370" s="2" t="s">
        <v>1088</v>
      </c>
      <c r="AE370" s="2">
        <v>1975</v>
      </c>
      <c r="AF370" s="2">
        <v>31</v>
      </c>
      <c r="AG370" s="2" t="s">
        <v>1057</v>
      </c>
      <c r="AH370" s="2">
        <v>1976</v>
      </c>
      <c r="AI370" s="2"/>
      <c r="AJ370" s="2"/>
      <c r="AK370" s="2"/>
      <c r="AL370" s="2"/>
      <c r="AM370" s="2"/>
      <c r="AN370" s="2"/>
    </row>
    <row r="371" spans="1:40" x14ac:dyDescent="0.25">
      <c r="A371" t="s">
        <v>406</v>
      </c>
      <c r="B371" t="s">
        <v>157</v>
      </c>
      <c r="D371" t="s">
        <v>433</v>
      </c>
      <c r="E371" t="s">
        <v>140</v>
      </c>
      <c r="F371" t="s">
        <v>140</v>
      </c>
      <c r="G371" t="s">
        <v>395</v>
      </c>
      <c r="H371" t="s">
        <v>151</v>
      </c>
      <c r="I371" t="s">
        <v>630</v>
      </c>
      <c r="J371" t="s">
        <v>642</v>
      </c>
      <c r="K371" t="s">
        <v>901</v>
      </c>
      <c r="L371" s="2" t="s">
        <v>798</v>
      </c>
      <c r="M371" s="2" t="s">
        <v>801</v>
      </c>
      <c r="N371" t="s">
        <v>912</v>
      </c>
      <c r="P371" t="s">
        <v>220</v>
      </c>
      <c r="R371" t="s">
        <v>1160</v>
      </c>
      <c r="S371" s="27"/>
      <c r="U371" s="40" t="s">
        <v>140</v>
      </c>
      <c r="V371">
        <v>930</v>
      </c>
      <c r="W371" t="s">
        <v>623</v>
      </c>
      <c r="X371" t="s">
        <v>820</v>
      </c>
      <c r="Y371" t="s">
        <v>187</v>
      </c>
      <c r="Z371" s="9">
        <v>0.37247000000000002</v>
      </c>
      <c r="AB371" s="27" t="s">
        <v>242</v>
      </c>
      <c r="AC371" s="2">
        <v>1</v>
      </c>
      <c r="AD371" s="2" t="s">
        <v>1088</v>
      </c>
      <c r="AE371" s="2">
        <v>1975</v>
      </c>
      <c r="AF371" s="2">
        <v>31</v>
      </c>
      <c r="AG371" s="2" t="s">
        <v>1057</v>
      </c>
      <c r="AH371" s="2">
        <v>1976</v>
      </c>
      <c r="AI371" s="2"/>
      <c r="AJ371" s="2"/>
      <c r="AK371" s="2"/>
      <c r="AL371" s="2"/>
      <c r="AM371" s="2"/>
      <c r="AN371" s="2"/>
    </row>
    <row r="372" spans="1:40" x14ac:dyDescent="0.25">
      <c r="A372" t="s">
        <v>407</v>
      </c>
      <c r="B372" t="s">
        <v>157</v>
      </c>
      <c r="D372" t="s">
        <v>433</v>
      </c>
      <c r="E372" t="s">
        <v>140</v>
      </c>
      <c r="F372" t="s">
        <v>140</v>
      </c>
      <c r="G372" t="s">
        <v>395</v>
      </c>
      <c r="H372" t="s">
        <v>151</v>
      </c>
      <c r="I372" t="s">
        <v>630</v>
      </c>
      <c r="J372" t="s">
        <v>642</v>
      </c>
      <c r="K372" t="s">
        <v>901</v>
      </c>
      <c r="L372" s="2" t="s">
        <v>798</v>
      </c>
      <c r="M372" s="2" t="s">
        <v>801</v>
      </c>
      <c r="N372" t="s">
        <v>912</v>
      </c>
      <c r="P372" t="s">
        <v>220</v>
      </c>
      <c r="R372" t="s">
        <v>1160</v>
      </c>
      <c r="S372" s="27"/>
      <c r="U372" s="40" t="s">
        <v>140</v>
      </c>
      <c r="V372">
        <v>930</v>
      </c>
      <c r="W372" t="s">
        <v>623</v>
      </c>
      <c r="X372" t="s">
        <v>820</v>
      </c>
      <c r="Y372" t="s">
        <v>187</v>
      </c>
      <c r="Z372" s="9">
        <v>7.0830000000000004E-2</v>
      </c>
      <c r="AB372" s="27" t="s">
        <v>242</v>
      </c>
      <c r="AC372" s="2">
        <v>1</v>
      </c>
      <c r="AD372" s="2" t="s">
        <v>1088</v>
      </c>
      <c r="AE372" s="2">
        <v>1975</v>
      </c>
      <c r="AF372" s="2">
        <v>31</v>
      </c>
      <c r="AG372" s="2" t="s">
        <v>1057</v>
      </c>
      <c r="AH372" s="2">
        <v>1976</v>
      </c>
      <c r="AI372" s="2"/>
      <c r="AJ372" s="2"/>
      <c r="AK372" s="2"/>
      <c r="AL372" s="2"/>
      <c r="AM372" s="2"/>
      <c r="AN372" s="2"/>
    </row>
    <row r="373" spans="1:40" x14ac:dyDescent="0.25">
      <c r="A373" t="s">
        <v>408</v>
      </c>
      <c r="B373" t="s">
        <v>157</v>
      </c>
      <c r="D373" t="s">
        <v>433</v>
      </c>
      <c r="E373" t="s">
        <v>140</v>
      </c>
      <c r="F373" t="s">
        <v>140</v>
      </c>
      <c r="G373" t="s">
        <v>395</v>
      </c>
      <c r="H373" t="s">
        <v>151</v>
      </c>
      <c r="I373" t="s">
        <v>630</v>
      </c>
      <c r="J373" t="s">
        <v>642</v>
      </c>
      <c r="K373" t="s">
        <v>901</v>
      </c>
      <c r="L373" s="2" t="s">
        <v>798</v>
      </c>
      <c r="M373" s="2" t="s">
        <v>801</v>
      </c>
      <c r="N373" t="s">
        <v>912</v>
      </c>
      <c r="P373" t="s">
        <v>220</v>
      </c>
      <c r="R373" t="s">
        <v>1160</v>
      </c>
      <c r="S373" s="27"/>
      <c r="U373" s="40" t="s">
        <v>140</v>
      </c>
      <c r="V373">
        <v>930</v>
      </c>
      <c r="W373" t="s">
        <v>623</v>
      </c>
      <c r="X373" t="s">
        <v>820</v>
      </c>
      <c r="Y373" t="s">
        <v>187</v>
      </c>
      <c r="Z373" s="9">
        <v>0.21046999999999999</v>
      </c>
      <c r="AB373" s="27" t="s">
        <v>242</v>
      </c>
      <c r="AC373" s="2">
        <v>1</v>
      </c>
      <c r="AD373" s="2" t="s">
        <v>1088</v>
      </c>
      <c r="AE373" s="2">
        <v>1975</v>
      </c>
      <c r="AF373" s="2">
        <v>31</v>
      </c>
      <c r="AG373" s="2" t="s">
        <v>1057</v>
      </c>
      <c r="AH373" s="2">
        <v>1976</v>
      </c>
      <c r="AI373" s="2"/>
      <c r="AJ373" s="2"/>
      <c r="AK373" s="2"/>
      <c r="AL373" s="2"/>
      <c r="AM373" s="2"/>
      <c r="AN373" s="2"/>
    </row>
    <row r="374" spans="1:40" x14ac:dyDescent="0.25">
      <c r="A374" t="s">
        <v>806</v>
      </c>
      <c r="B374" t="s">
        <v>157</v>
      </c>
      <c r="D374" t="s">
        <v>433</v>
      </c>
      <c r="E374" t="s">
        <v>140</v>
      </c>
      <c r="F374" t="s">
        <v>140</v>
      </c>
      <c r="G374" t="s">
        <v>395</v>
      </c>
      <c r="H374" t="s">
        <v>151</v>
      </c>
      <c r="I374" t="s">
        <v>630</v>
      </c>
      <c r="J374" t="s">
        <v>642</v>
      </c>
      <c r="K374" t="s">
        <v>901</v>
      </c>
      <c r="L374" s="2" t="s">
        <v>798</v>
      </c>
      <c r="M374" s="2" t="s">
        <v>801</v>
      </c>
      <c r="N374" t="s">
        <v>912</v>
      </c>
      <c r="P374" t="s">
        <v>220</v>
      </c>
      <c r="R374" t="s">
        <v>1160</v>
      </c>
      <c r="S374" s="27"/>
      <c r="U374" s="40" t="s">
        <v>140</v>
      </c>
      <c r="V374">
        <v>930</v>
      </c>
      <c r="W374" t="s">
        <v>623</v>
      </c>
      <c r="X374" t="s">
        <v>820</v>
      </c>
      <c r="Y374" t="s">
        <v>187</v>
      </c>
      <c r="Z374" s="9">
        <v>6.6930000000000003E-2</v>
      </c>
      <c r="AB374" s="27" t="s">
        <v>242</v>
      </c>
      <c r="AC374" s="2">
        <v>1</v>
      </c>
      <c r="AD374" s="2" t="s">
        <v>1088</v>
      </c>
      <c r="AE374" s="2">
        <v>1975</v>
      </c>
      <c r="AF374" s="2">
        <v>31</v>
      </c>
      <c r="AG374" s="2" t="s">
        <v>1057</v>
      </c>
      <c r="AH374" s="2">
        <v>1976</v>
      </c>
      <c r="AI374" s="2"/>
      <c r="AJ374" s="2"/>
      <c r="AK374" s="2"/>
      <c r="AL374" s="2"/>
      <c r="AM374" s="2"/>
      <c r="AN374" s="2"/>
    </row>
    <row r="375" spans="1:40" x14ac:dyDescent="0.25">
      <c r="A375" t="s">
        <v>532</v>
      </c>
      <c r="B375" t="s">
        <v>152</v>
      </c>
      <c r="E375" t="s">
        <v>140</v>
      </c>
      <c r="F375" t="s">
        <v>140</v>
      </c>
      <c r="G375" t="s">
        <v>395</v>
      </c>
      <c r="H375" t="s">
        <v>151</v>
      </c>
      <c r="I375" t="s">
        <v>630</v>
      </c>
      <c r="J375" t="s">
        <v>642</v>
      </c>
      <c r="K375" t="s">
        <v>901</v>
      </c>
      <c r="L375" s="2" t="s">
        <v>798</v>
      </c>
      <c r="M375" s="2" t="s">
        <v>802</v>
      </c>
      <c r="N375" t="s">
        <v>912</v>
      </c>
      <c r="P375" t="s">
        <v>220</v>
      </c>
      <c r="R375" t="s">
        <v>1160</v>
      </c>
      <c r="S375" s="27"/>
      <c r="U375" s="40" t="s">
        <v>140</v>
      </c>
      <c r="V375">
        <v>732</v>
      </c>
      <c r="W375" t="s">
        <v>623</v>
      </c>
      <c r="X375" t="s">
        <v>820</v>
      </c>
      <c r="Y375" t="s">
        <v>187</v>
      </c>
      <c r="Z375" s="9">
        <v>5.4550000000000001E-2</v>
      </c>
      <c r="AB375" s="27" t="s">
        <v>242</v>
      </c>
      <c r="AC375" s="2">
        <v>1</v>
      </c>
      <c r="AD375" s="2" t="s">
        <v>1088</v>
      </c>
      <c r="AE375" s="2">
        <v>1975</v>
      </c>
      <c r="AF375" s="2">
        <v>31</v>
      </c>
      <c r="AG375" s="2" t="s">
        <v>1057</v>
      </c>
      <c r="AH375" s="2">
        <v>1976</v>
      </c>
      <c r="AI375" s="2"/>
      <c r="AJ375" s="2"/>
      <c r="AK375" s="2"/>
      <c r="AL375" s="2"/>
      <c r="AM375" s="2"/>
      <c r="AN375" s="2"/>
    </row>
    <row r="376" spans="1:40" x14ac:dyDescent="0.25">
      <c r="A376" t="s">
        <v>803</v>
      </c>
      <c r="B376" t="s">
        <v>152</v>
      </c>
      <c r="E376" t="s">
        <v>140</v>
      </c>
      <c r="F376" t="s">
        <v>140</v>
      </c>
      <c r="G376" t="s">
        <v>395</v>
      </c>
      <c r="H376" t="s">
        <v>151</v>
      </c>
      <c r="I376" t="s">
        <v>630</v>
      </c>
      <c r="J376" t="s">
        <v>642</v>
      </c>
      <c r="K376" t="s">
        <v>901</v>
      </c>
      <c r="L376" s="2" t="s">
        <v>798</v>
      </c>
      <c r="M376" s="2" t="s">
        <v>802</v>
      </c>
      <c r="N376" t="s">
        <v>912</v>
      </c>
      <c r="P376" t="s">
        <v>220</v>
      </c>
      <c r="R376" t="s">
        <v>1160</v>
      </c>
      <c r="S376" s="27"/>
      <c r="U376" s="40" t="s">
        <v>140</v>
      </c>
      <c r="V376">
        <v>732</v>
      </c>
      <c r="W376" t="s">
        <v>623</v>
      </c>
      <c r="X376" t="s">
        <v>820</v>
      </c>
      <c r="Y376" t="s">
        <v>187</v>
      </c>
      <c r="Z376" s="9">
        <v>6.7989999999999995E-2</v>
      </c>
      <c r="AB376" s="27" t="s">
        <v>242</v>
      </c>
      <c r="AC376" s="2">
        <v>1</v>
      </c>
      <c r="AD376" s="2" t="s">
        <v>1088</v>
      </c>
      <c r="AE376" s="2">
        <v>1975</v>
      </c>
      <c r="AF376" s="2">
        <v>31</v>
      </c>
      <c r="AG376" s="2" t="s">
        <v>1057</v>
      </c>
      <c r="AH376" s="2">
        <v>1976</v>
      </c>
      <c r="AI376" s="2"/>
      <c r="AJ376" s="2"/>
      <c r="AK376" s="2"/>
      <c r="AL376" s="2"/>
      <c r="AM376" s="2"/>
      <c r="AN376" s="2"/>
    </row>
    <row r="377" spans="1:40" x14ac:dyDescent="0.25">
      <c r="A377" t="s">
        <v>535</v>
      </c>
      <c r="B377" t="s">
        <v>152</v>
      </c>
      <c r="E377" t="s">
        <v>140</v>
      </c>
      <c r="F377" t="s">
        <v>140</v>
      </c>
      <c r="G377" t="s">
        <v>395</v>
      </c>
      <c r="H377" t="s">
        <v>151</v>
      </c>
      <c r="I377" t="s">
        <v>630</v>
      </c>
      <c r="J377" t="s">
        <v>642</v>
      </c>
      <c r="K377" t="s">
        <v>901</v>
      </c>
      <c r="L377" s="2" t="s">
        <v>798</v>
      </c>
      <c r="M377" s="2" t="s">
        <v>802</v>
      </c>
      <c r="N377" t="s">
        <v>912</v>
      </c>
      <c r="P377" t="s">
        <v>220</v>
      </c>
      <c r="R377" t="s">
        <v>1160</v>
      </c>
      <c r="S377" s="27"/>
      <c r="U377" s="40" t="s">
        <v>140</v>
      </c>
      <c r="V377">
        <v>732</v>
      </c>
      <c r="W377" t="s">
        <v>623</v>
      </c>
      <c r="X377" t="s">
        <v>820</v>
      </c>
      <c r="Y377" t="s">
        <v>187</v>
      </c>
      <c r="Z377" s="9">
        <v>0.21104999999999999</v>
      </c>
      <c r="AB377" s="27" t="s">
        <v>242</v>
      </c>
      <c r="AC377" s="2">
        <v>1</v>
      </c>
      <c r="AD377" s="2" t="s">
        <v>1088</v>
      </c>
      <c r="AE377" s="2">
        <v>1975</v>
      </c>
      <c r="AF377" s="2">
        <v>31</v>
      </c>
      <c r="AG377" s="2" t="s">
        <v>1057</v>
      </c>
      <c r="AH377" s="2">
        <v>1976</v>
      </c>
      <c r="AI377" s="2"/>
      <c r="AJ377" s="2"/>
      <c r="AK377" s="2"/>
      <c r="AL377" s="2"/>
      <c r="AM377" s="2"/>
      <c r="AN377" s="2"/>
    </row>
    <row r="378" spans="1:40" x14ac:dyDescent="0.25">
      <c r="A378" t="s">
        <v>534</v>
      </c>
      <c r="B378" t="s">
        <v>152</v>
      </c>
      <c r="E378" t="s">
        <v>140</v>
      </c>
      <c r="F378" t="s">
        <v>140</v>
      </c>
      <c r="G378" t="s">
        <v>395</v>
      </c>
      <c r="H378" t="s">
        <v>151</v>
      </c>
      <c r="I378" t="s">
        <v>630</v>
      </c>
      <c r="J378" t="s">
        <v>642</v>
      </c>
      <c r="K378" t="s">
        <v>901</v>
      </c>
      <c r="L378" s="2" t="s">
        <v>798</v>
      </c>
      <c r="M378" s="2" t="s">
        <v>802</v>
      </c>
      <c r="N378" t="s">
        <v>912</v>
      </c>
      <c r="P378" t="s">
        <v>220</v>
      </c>
      <c r="R378" t="s">
        <v>1160</v>
      </c>
      <c r="S378" s="27"/>
      <c r="U378" s="40" t="s">
        <v>140</v>
      </c>
      <c r="V378">
        <v>732</v>
      </c>
      <c r="W378" t="s">
        <v>623</v>
      </c>
      <c r="X378" t="s">
        <v>820</v>
      </c>
      <c r="Y378" t="s">
        <v>187</v>
      </c>
      <c r="Z378" s="9">
        <v>3.9260000000000003E-2</v>
      </c>
      <c r="AB378" s="27" t="s">
        <v>242</v>
      </c>
      <c r="AC378" s="2">
        <v>1</v>
      </c>
      <c r="AD378" s="2" t="s">
        <v>1088</v>
      </c>
      <c r="AE378" s="2">
        <v>1975</v>
      </c>
      <c r="AF378" s="2">
        <v>31</v>
      </c>
      <c r="AG378" s="2" t="s">
        <v>1057</v>
      </c>
      <c r="AH378" s="2">
        <v>1976</v>
      </c>
      <c r="AI378" s="2"/>
      <c r="AJ378" s="2"/>
      <c r="AK378" s="2"/>
      <c r="AL378" s="2"/>
      <c r="AM378" s="2"/>
      <c r="AN378" s="2"/>
    </row>
    <row r="379" spans="1:40" x14ac:dyDescent="0.25">
      <c r="A379" t="s">
        <v>533</v>
      </c>
      <c r="B379" t="s">
        <v>152</v>
      </c>
      <c r="E379" t="s">
        <v>140</v>
      </c>
      <c r="F379" t="s">
        <v>140</v>
      </c>
      <c r="G379" t="s">
        <v>395</v>
      </c>
      <c r="H379" t="s">
        <v>151</v>
      </c>
      <c r="I379" t="s">
        <v>630</v>
      </c>
      <c r="J379" t="s">
        <v>642</v>
      </c>
      <c r="K379" t="s">
        <v>901</v>
      </c>
      <c r="L379" s="2" t="s">
        <v>798</v>
      </c>
      <c r="M379" s="2" t="s">
        <v>802</v>
      </c>
      <c r="N379" t="s">
        <v>912</v>
      </c>
      <c r="P379" t="s">
        <v>220</v>
      </c>
      <c r="R379" t="s">
        <v>1160</v>
      </c>
      <c r="S379" s="27"/>
      <c r="U379" s="40" t="s">
        <v>140</v>
      </c>
      <c r="V379">
        <v>732</v>
      </c>
      <c r="W379" t="s">
        <v>623</v>
      </c>
      <c r="X379" t="s">
        <v>820</v>
      </c>
      <c r="Y379" t="s">
        <v>187</v>
      </c>
      <c r="Z379" s="9">
        <v>-0.16963</v>
      </c>
      <c r="AB379" s="27" t="s">
        <v>242</v>
      </c>
      <c r="AC379" s="2">
        <v>1</v>
      </c>
      <c r="AD379" s="2" t="s">
        <v>1088</v>
      </c>
      <c r="AE379" s="2">
        <v>1975</v>
      </c>
      <c r="AF379" s="2">
        <v>31</v>
      </c>
      <c r="AG379" s="2" t="s">
        <v>1057</v>
      </c>
      <c r="AH379" s="2">
        <v>1976</v>
      </c>
      <c r="AI379" s="2"/>
      <c r="AJ379" s="2"/>
      <c r="AK379" s="2"/>
      <c r="AL379" s="2"/>
      <c r="AM379" s="2"/>
      <c r="AN379" s="2"/>
    </row>
    <row r="380" spans="1:40" x14ac:dyDescent="0.25">
      <c r="A380" t="s">
        <v>537</v>
      </c>
      <c r="B380" t="s">
        <v>152</v>
      </c>
      <c r="E380" t="s">
        <v>140</v>
      </c>
      <c r="F380" t="s">
        <v>140</v>
      </c>
      <c r="G380" t="s">
        <v>395</v>
      </c>
      <c r="H380" t="s">
        <v>151</v>
      </c>
      <c r="I380" t="s">
        <v>630</v>
      </c>
      <c r="J380" t="s">
        <v>642</v>
      </c>
      <c r="K380" t="s">
        <v>901</v>
      </c>
      <c r="L380" s="2" t="s">
        <v>798</v>
      </c>
      <c r="M380" s="2" t="s">
        <v>802</v>
      </c>
      <c r="N380" t="s">
        <v>912</v>
      </c>
      <c r="P380" t="s">
        <v>220</v>
      </c>
      <c r="R380" t="s">
        <v>1160</v>
      </c>
      <c r="S380" s="27"/>
      <c r="U380" s="40" t="s">
        <v>140</v>
      </c>
      <c r="V380">
        <v>732</v>
      </c>
      <c r="W380" t="s">
        <v>623</v>
      </c>
      <c r="X380" t="s">
        <v>820</v>
      </c>
      <c r="Y380" t="s">
        <v>187</v>
      </c>
      <c r="Z380" s="9">
        <v>8.5299999999999994E-3</v>
      </c>
      <c r="AB380" s="27" t="s">
        <v>242</v>
      </c>
      <c r="AC380" s="2">
        <v>1</v>
      </c>
      <c r="AD380" s="2" t="s">
        <v>1088</v>
      </c>
      <c r="AE380" s="2">
        <v>1975</v>
      </c>
      <c r="AF380" s="2">
        <v>31</v>
      </c>
      <c r="AG380" s="2" t="s">
        <v>1057</v>
      </c>
      <c r="AH380" s="2">
        <v>1976</v>
      </c>
      <c r="AI380" s="2"/>
      <c r="AJ380" s="2"/>
      <c r="AK380" s="2"/>
      <c r="AL380" s="2"/>
      <c r="AM380" s="2"/>
      <c r="AN380" s="2"/>
    </row>
    <row r="381" spans="1:40" x14ac:dyDescent="0.25">
      <c r="A381" t="s">
        <v>804</v>
      </c>
      <c r="B381" t="s">
        <v>152</v>
      </c>
      <c r="E381" t="s">
        <v>140</v>
      </c>
      <c r="F381" t="s">
        <v>140</v>
      </c>
      <c r="G381" t="s">
        <v>395</v>
      </c>
      <c r="H381" t="s">
        <v>151</v>
      </c>
      <c r="I381" t="s">
        <v>630</v>
      </c>
      <c r="J381" t="s">
        <v>642</v>
      </c>
      <c r="K381" t="s">
        <v>901</v>
      </c>
      <c r="L381" s="2" t="s">
        <v>798</v>
      </c>
      <c r="M381" s="2" t="s">
        <v>802</v>
      </c>
      <c r="N381" t="s">
        <v>912</v>
      </c>
      <c r="P381" t="s">
        <v>220</v>
      </c>
      <c r="R381" t="s">
        <v>1160</v>
      </c>
      <c r="S381" s="27"/>
      <c r="U381" s="40" t="s">
        <v>140</v>
      </c>
      <c r="V381">
        <v>732</v>
      </c>
      <c r="W381" t="s">
        <v>623</v>
      </c>
      <c r="X381" t="s">
        <v>820</v>
      </c>
      <c r="Y381" t="s">
        <v>187</v>
      </c>
      <c r="Z381" s="9">
        <v>0.10730000000000001</v>
      </c>
      <c r="AB381" s="27" t="s">
        <v>242</v>
      </c>
      <c r="AC381" s="2">
        <v>1</v>
      </c>
      <c r="AD381" s="2" t="s">
        <v>1088</v>
      </c>
      <c r="AE381" s="2">
        <v>1975</v>
      </c>
      <c r="AF381" s="2">
        <v>31</v>
      </c>
      <c r="AG381" s="2" t="s">
        <v>1057</v>
      </c>
      <c r="AH381" s="2">
        <v>1976</v>
      </c>
      <c r="AI381" s="2"/>
      <c r="AJ381" s="2"/>
      <c r="AK381" s="2"/>
      <c r="AL381" s="2"/>
      <c r="AM381" s="2"/>
      <c r="AN381" s="2"/>
    </row>
    <row r="382" spans="1:40" x14ac:dyDescent="0.25">
      <c r="A382" t="s">
        <v>530</v>
      </c>
      <c r="B382" t="s">
        <v>152</v>
      </c>
      <c r="C382" t="s">
        <v>931</v>
      </c>
      <c r="E382" t="s">
        <v>140</v>
      </c>
      <c r="F382" t="s">
        <v>140</v>
      </c>
      <c r="G382" t="s">
        <v>395</v>
      </c>
      <c r="H382" t="s">
        <v>151</v>
      </c>
      <c r="I382" t="s">
        <v>630</v>
      </c>
      <c r="J382" t="s">
        <v>642</v>
      </c>
      <c r="K382" t="s">
        <v>901</v>
      </c>
      <c r="L382" s="2" t="s">
        <v>798</v>
      </c>
      <c r="M382" s="2" t="s">
        <v>802</v>
      </c>
      <c r="N382" t="s">
        <v>912</v>
      </c>
      <c r="P382" t="s">
        <v>220</v>
      </c>
      <c r="R382" t="s">
        <v>1160</v>
      </c>
      <c r="S382" s="27"/>
      <c r="U382" s="40" t="s">
        <v>140</v>
      </c>
      <c r="V382">
        <v>732</v>
      </c>
      <c r="W382" t="s">
        <v>623</v>
      </c>
      <c r="X382" t="s">
        <v>820</v>
      </c>
      <c r="Y382" t="s">
        <v>187</v>
      </c>
      <c r="Z382" s="9">
        <v>-0.25884000000000001</v>
      </c>
      <c r="AB382" s="27" t="s">
        <v>242</v>
      </c>
      <c r="AC382" s="2">
        <v>1</v>
      </c>
      <c r="AD382" s="2" t="s">
        <v>1088</v>
      </c>
      <c r="AE382" s="2">
        <v>1975</v>
      </c>
      <c r="AF382" s="2">
        <v>31</v>
      </c>
      <c r="AG382" s="2" t="s">
        <v>1057</v>
      </c>
      <c r="AH382" s="2">
        <v>1976</v>
      </c>
      <c r="AI382" s="2"/>
      <c r="AJ382" s="2"/>
      <c r="AK382" s="2"/>
      <c r="AL382" s="2"/>
      <c r="AM382" s="2"/>
      <c r="AN382" s="2"/>
    </row>
    <row r="383" spans="1:40" x14ac:dyDescent="0.25">
      <c r="A383" t="s">
        <v>805</v>
      </c>
      <c r="B383" t="s">
        <v>151</v>
      </c>
      <c r="D383" t="s">
        <v>140</v>
      </c>
      <c r="E383" t="s">
        <v>780</v>
      </c>
      <c r="F383" t="s">
        <v>140</v>
      </c>
      <c r="G383" t="s">
        <v>395</v>
      </c>
      <c r="H383" t="s">
        <v>151</v>
      </c>
      <c r="I383" t="s">
        <v>630</v>
      </c>
      <c r="J383" t="s">
        <v>642</v>
      </c>
      <c r="K383" t="s">
        <v>901</v>
      </c>
      <c r="L383" s="2" t="s">
        <v>798</v>
      </c>
      <c r="M383" s="2" t="s">
        <v>802</v>
      </c>
      <c r="N383" t="s">
        <v>912</v>
      </c>
      <c r="P383" t="s">
        <v>220</v>
      </c>
      <c r="R383" t="s">
        <v>1160</v>
      </c>
      <c r="S383" s="27"/>
      <c r="U383" s="40" t="s">
        <v>140</v>
      </c>
      <c r="V383">
        <v>732</v>
      </c>
      <c r="W383" t="s">
        <v>623</v>
      </c>
      <c r="X383" t="s">
        <v>820</v>
      </c>
      <c r="Y383" t="s">
        <v>187</v>
      </c>
      <c r="Z383" s="9">
        <v>0.14765</v>
      </c>
      <c r="AB383" s="27" t="s">
        <v>242</v>
      </c>
      <c r="AC383" s="2">
        <v>1</v>
      </c>
      <c r="AD383" s="2" t="s">
        <v>1088</v>
      </c>
      <c r="AE383" s="2">
        <v>1975</v>
      </c>
      <c r="AF383" s="2">
        <v>31</v>
      </c>
      <c r="AG383" s="2" t="s">
        <v>1057</v>
      </c>
      <c r="AH383" s="2">
        <v>1976</v>
      </c>
      <c r="AI383" s="2"/>
      <c r="AJ383" s="2"/>
      <c r="AK383" s="2"/>
      <c r="AL383" s="2"/>
      <c r="AM383" s="2"/>
      <c r="AN383" s="2"/>
    </row>
    <row r="384" spans="1:40" x14ac:dyDescent="0.25">
      <c r="A384" t="s">
        <v>410</v>
      </c>
      <c r="B384" t="s">
        <v>157</v>
      </c>
      <c r="D384" t="s">
        <v>433</v>
      </c>
      <c r="E384" t="s">
        <v>140</v>
      </c>
      <c r="F384" t="s">
        <v>140</v>
      </c>
      <c r="G384" t="s">
        <v>395</v>
      </c>
      <c r="H384" t="s">
        <v>151</v>
      </c>
      <c r="I384" t="s">
        <v>630</v>
      </c>
      <c r="J384" t="s">
        <v>642</v>
      </c>
      <c r="K384" t="s">
        <v>901</v>
      </c>
      <c r="L384" s="2" t="s">
        <v>798</v>
      </c>
      <c r="M384" s="2" t="s">
        <v>802</v>
      </c>
      <c r="N384" t="s">
        <v>912</v>
      </c>
      <c r="P384" t="s">
        <v>220</v>
      </c>
      <c r="R384" t="s">
        <v>1160</v>
      </c>
      <c r="S384" s="27"/>
      <c r="U384" s="40" t="s">
        <v>140</v>
      </c>
      <c r="V384">
        <v>732</v>
      </c>
      <c r="W384" t="s">
        <v>623</v>
      </c>
      <c r="X384" t="s">
        <v>820</v>
      </c>
      <c r="Y384" t="s">
        <v>187</v>
      </c>
      <c r="Z384" s="9">
        <v>1.983E-2</v>
      </c>
      <c r="AB384" s="27" t="s">
        <v>242</v>
      </c>
      <c r="AC384" s="2">
        <v>1</v>
      </c>
      <c r="AD384" s="2" t="s">
        <v>1088</v>
      </c>
      <c r="AE384" s="2">
        <v>1975</v>
      </c>
      <c r="AF384" s="2">
        <v>31</v>
      </c>
      <c r="AG384" s="2" t="s">
        <v>1057</v>
      </c>
      <c r="AH384" s="2">
        <v>1976</v>
      </c>
      <c r="AI384" s="2"/>
      <c r="AJ384" s="2"/>
      <c r="AK384" s="2"/>
      <c r="AL384" s="2"/>
      <c r="AM384" s="2"/>
      <c r="AN384" s="2"/>
    </row>
    <row r="385" spans="1:40" x14ac:dyDescent="0.25">
      <c r="A385" t="s">
        <v>403</v>
      </c>
      <c r="B385" t="s">
        <v>157</v>
      </c>
      <c r="D385" t="s">
        <v>433</v>
      </c>
      <c r="E385" t="s">
        <v>140</v>
      </c>
      <c r="F385" t="s">
        <v>140</v>
      </c>
      <c r="G385" t="s">
        <v>395</v>
      </c>
      <c r="H385" t="s">
        <v>151</v>
      </c>
      <c r="I385" t="s">
        <v>630</v>
      </c>
      <c r="J385" t="s">
        <v>642</v>
      </c>
      <c r="K385" t="s">
        <v>901</v>
      </c>
      <c r="L385" s="2" t="s">
        <v>798</v>
      </c>
      <c r="M385" s="2" t="s">
        <v>802</v>
      </c>
      <c r="N385" t="s">
        <v>912</v>
      </c>
      <c r="P385" t="s">
        <v>220</v>
      </c>
      <c r="R385" t="s">
        <v>1160</v>
      </c>
      <c r="S385" s="27"/>
      <c r="U385" s="40" t="s">
        <v>140</v>
      </c>
      <c r="V385">
        <v>732</v>
      </c>
      <c r="W385" t="s">
        <v>623</v>
      </c>
      <c r="X385" t="s">
        <v>820</v>
      </c>
      <c r="Y385" t="s">
        <v>187</v>
      </c>
      <c r="Z385" s="9">
        <v>1.0149999999999999E-2</v>
      </c>
      <c r="AB385" s="27" t="s">
        <v>242</v>
      </c>
      <c r="AC385" s="2">
        <v>1</v>
      </c>
      <c r="AD385" s="2" t="s">
        <v>1088</v>
      </c>
      <c r="AE385" s="2">
        <v>1975</v>
      </c>
      <c r="AF385" s="2">
        <v>31</v>
      </c>
      <c r="AG385" s="2" t="s">
        <v>1057</v>
      </c>
      <c r="AH385" s="2">
        <v>1976</v>
      </c>
      <c r="AI385" s="2"/>
      <c r="AJ385" s="2"/>
      <c r="AK385" s="2"/>
      <c r="AL385" s="2"/>
      <c r="AM385" s="2"/>
      <c r="AN385" s="2"/>
    </row>
    <row r="386" spans="1:40" x14ac:dyDescent="0.25">
      <c r="A386" t="s">
        <v>404</v>
      </c>
      <c r="B386" t="s">
        <v>157</v>
      </c>
      <c r="D386" t="s">
        <v>433</v>
      </c>
      <c r="E386" t="s">
        <v>140</v>
      </c>
      <c r="F386" t="s">
        <v>140</v>
      </c>
      <c r="G386" t="s">
        <v>395</v>
      </c>
      <c r="H386" t="s">
        <v>151</v>
      </c>
      <c r="I386" t="s">
        <v>630</v>
      </c>
      <c r="J386" t="s">
        <v>642</v>
      </c>
      <c r="K386" t="s">
        <v>901</v>
      </c>
      <c r="L386" s="2" t="s">
        <v>798</v>
      </c>
      <c r="M386" s="2" t="s">
        <v>802</v>
      </c>
      <c r="N386" t="s">
        <v>912</v>
      </c>
      <c r="P386" t="s">
        <v>220</v>
      </c>
      <c r="R386" t="s">
        <v>1160</v>
      </c>
      <c r="S386" s="27"/>
      <c r="U386" s="40" t="s">
        <v>140</v>
      </c>
      <c r="V386">
        <v>732</v>
      </c>
      <c r="W386" t="s">
        <v>623</v>
      </c>
      <c r="X386" t="s">
        <v>820</v>
      </c>
      <c r="Y386" t="s">
        <v>187</v>
      </c>
      <c r="Z386" s="9">
        <v>-4.3770000000000003E-2</v>
      </c>
      <c r="AB386" s="27" t="s">
        <v>242</v>
      </c>
      <c r="AC386" s="2">
        <v>1</v>
      </c>
      <c r="AD386" s="2" t="s">
        <v>1088</v>
      </c>
      <c r="AE386" s="2">
        <v>1975</v>
      </c>
      <c r="AF386" s="2">
        <v>31</v>
      </c>
      <c r="AG386" s="2" t="s">
        <v>1057</v>
      </c>
      <c r="AH386" s="2">
        <v>1976</v>
      </c>
      <c r="AI386" s="2"/>
      <c r="AJ386" s="2"/>
      <c r="AK386" s="2"/>
      <c r="AL386" s="2"/>
      <c r="AM386" s="2"/>
      <c r="AN386" s="2"/>
    </row>
    <row r="387" spans="1:40" x14ac:dyDescent="0.25">
      <c r="A387" t="s">
        <v>405</v>
      </c>
      <c r="B387" t="s">
        <v>157</v>
      </c>
      <c r="D387" t="s">
        <v>433</v>
      </c>
      <c r="E387" t="s">
        <v>140</v>
      </c>
      <c r="F387" t="s">
        <v>140</v>
      </c>
      <c r="G387" t="s">
        <v>395</v>
      </c>
      <c r="H387" t="s">
        <v>151</v>
      </c>
      <c r="I387" t="s">
        <v>630</v>
      </c>
      <c r="J387" t="s">
        <v>642</v>
      </c>
      <c r="K387" t="s">
        <v>901</v>
      </c>
      <c r="L387" s="2" t="s">
        <v>798</v>
      </c>
      <c r="M387" s="2" t="s">
        <v>802</v>
      </c>
      <c r="N387" t="s">
        <v>912</v>
      </c>
      <c r="P387" t="s">
        <v>220</v>
      </c>
      <c r="R387" t="s">
        <v>1160</v>
      </c>
      <c r="S387" s="27"/>
      <c r="U387" s="40" t="s">
        <v>140</v>
      </c>
      <c r="V387">
        <v>732</v>
      </c>
      <c r="W387" t="s">
        <v>623</v>
      </c>
      <c r="X387" t="s">
        <v>820</v>
      </c>
      <c r="Y387" t="s">
        <v>187</v>
      </c>
      <c r="Z387" s="9">
        <v>0.27163999999999999</v>
      </c>
      <c r="AB387" s="27" t="s">
        <v>242</v>
      </c>
      <c r="AC387" s="2">
        <v>1</v>
      </c>
      <c r="AD387" s="2" t="s">
        <v>1088</v>
      </c>
      <c r="AE387" s="2">
        <v>1975</v>
      </c>
      <c r="AF387" s="2">
        <v>31</v>
      </c>
      <c r="AG387" s="2" t="s">
        <v>1057</v>
      </c>
      <c r="AH387" s="2">
        <v>1976</v>
      </c>
      <c r="AI387" s="2"/>
      <c r="AJ387" s="2"/>
      <c r="AK387" s="2"/>
      <c r="AL387" s="2"/>
      <c r="AM387" s="2"/>
      <c r="AN387" s="2"/>
    </row>
    <row r="388" spans="1:40" x14ac:dyDescent="0.25">
      <c r="A388" t="s">
        <v>409</v>
      </c>
      <c r="B388" t="s">
        <v>157</v>
      </c>
      <c r="D388" t="s">
        <v>433</v>
      </c>
      <c r="E388" t="s">
        <v>140</v>
      </c>
      <c r="F388" t="s">
        <v>140</v>
      </c>
      <c r="G388" t="s">
        <v>395</v>
      </c>
      <c r="H388" t="s">
        <v>151</v>
      </c>
      <c r="I388" t="s">
        <v>630</v>
      </c>
      <c r="J388" t="s">
        <v>642</v>
      </c>
      <c r="K388" t="s">
        <v>901</v>
      </c>
      <c r="L388" s="2" t="s">
        <v>798</v>
      </c>
      <c r="M388" s="2" t="s">
        <v>802</v>
      </c>
      <c r="N388" t="s">
        <v>912</v>
      </c>
      <c r="P388" t="s">
        <v>220</v>
      </c>
      <c r="R388" t="s">
        <v>1160</v>
      </c>
      <c r="S388" s="27"/>
      <c r="U388" s="40" t="s">
        <v>140</v>
      </c>
      <c r="V388">
        <v>732</v>
      </c>
      <c r="W388" t="s">
        <v>623</v>
      </c>
      <c r="X388" t="s">
        <v>820</v>
      </c>
      <c r="Y388" t="s">
        <v>187</v>
      </c>
      <c r="Z388" s="9">
        <v>0.17205000000000001</v>
      </c>
      <c r="AB388" s="27" t="s">
        <v>242</v>
      </c>
      <c r="AC388" s="2">
        <v>1</v>
      </c>
      <c r="AD388" s="2" t="s">
        <v>1088</v>
      </c>
      <c r="AE388" s="2">
        <v>1975</v>
      </c>
      <c r="AF388" s="2">
        <v>31</v>
      </c>
      <c r="AG388" s="2" t="s">
        <v>1057</v>
      </c>
      <c r="AH388" s="2">
        <v>1976</v>
      </c>
      <c r="AI388" s="2"/>
      <c r="AJ388" s="2"/>
      <c r="AK388" s="2"/>
      <c r="AL388" s="2"/>
      <c r="AM388" s="2"/>
      <c r="AN388" s="2"/>
    </row>
    <row r="389" spans="1:40" x14ac:dyDescent="0.25">
      <c r="A389" t="s">
        <v>406</v>
      </c>
      <c r="B389" t="s">
        <v>157</v>
      </c>
      <c r="D389" t="s">
        <v>433</v>
      </c>
      <c r="E389" t="s">
        <v>140</v>
      </c>
      <c r="F389" t="s">
        <v>140</v>
      </c>
      <c r="G389" t="s">
        <v>395</v>
      </c>
      <c r="H389" t="s">
        <v>151</v>
      </c>
      <c r="I389" t="s">
        <v>630</v>
      </c>
      <c r="J389" t="s">
        <v>642</v>
      </c>
      <c r="K389" t="s">
        <v>901</v>
      </c>
      <c r="L389" s="2" t="s">
        <v>798</v>
      </c>
      <c r="M389" s="2" t="s">
        <v>802</v>
      </c>
      <c r="N389" t="s">
        <v>912</v>
      </c>
      <c r="P389" t="s">
        <v>220</v>
      </c>
      <c r="R389" t="s">
        <v>1160</v>
      </c>
      <c r="S389" s="27"/>
      <c r="U389" s="40" t="s">
        <v>140</v>
      </c>
      <c r="V389">
        <v>732</v>
      </c>
      <c r="W389" t="s">
        <v>623</v>
      </c>
      <c r="X389" t="s">
        <v>820</v>
      </c>
      <c r="Y389" t="s">
        <v>187</v>
      </c>
      <c r="Z389" s="9">
        <v>0.20233000000000001</v>
      </c>
      <c r="AB389" s="27" t="s">
        <v>242</v>
      </c>
      <c r="AC389" s="2">
        <v>1</v>
      </c>
      <c r="AD389" s="2" t="s">
        <v>1088</v>
      </c>
      <c r="AE389" s="2">
        <v>1975</v>
      </c>
      <c r="AF389" s="2">
        <v>31</v>
      </c>
      <c r="AG389" s="2" t="s">
        <v>1057</v>
      </c>
      <c r="AH389" s="2">
        <v>1976</v>
      </c>
      <c r="AI389" s="2"/>
      <c r="AJ389" s="2"/>
      <c r="AK389" s="2"/>
      <c r="AL389" s="2"/>
      <c r="AM389" s="2"/>
      <c r="AN389" s="2"/>
    </row>
    <row r="390" spans="1:40" x14ac:dyDescent="0.25">
      <c r="A390" t="s">
        <v>407</v>
      </c>
      <c r="B390" t="s">
        <v>157</v>
      </c>
      <c r="D390" t="s">
        <v>433</v>
      </c>
      <c r="E390" t="s">
        <v>140</v>
      </c>
      <c r="F390" t="s">
        <v>140</v>
      </c>
      <c r="G390" t="s">
        <v>395</v>
      </c>
      <c r="H390" t="s">
        <v>151</v>
      </c>
      <c r="I390" t="s">
        <v>630</v>
      </c>
      <c r="J390" t="s">
        <v>642</v>
      </c>
      <c r="K390" t="s">
        <v>901</v>
      </c>
      <c r="L390" s="2" t="s">
        <v>798</v>
      </c>
      <c r="M390" s="2" t="s">
        <v>802</v>
      </c>
      <c r="N390" t="s">
        <v>912</v>
      </c>
      <c r="P390" t="s">
        <v>220</v>
      </c>
      <c r="R390" t="s">
        <v>1160</v>
      </c>
      <c r="S390" s="27"/>
      <c r="U390" s="40" t="s">
        <v>140</v>
      </c>
      <c r="V390">
        <v>732</v>
      </c>
      <c r="W390" t="s">
        <v>623</v>
      </c>
      <c r="X390" t="s">
        <v>820</v>
      </c>
      <c r="Y390" t="s">
        <v>187</v>
      </c>
      <c r="Z390" s="9">
        <v>2.647E-2</v>
      </c>
      <c r="AB390" s="27" t="s">
        <v>242</v>
      </c>
      <c r="AC390" s="2">
        <v>1</v>
      </c>
      <c r="AD390" s="2" t="s">
        <v>1088</v>
      </c>
      <c r="AE390" s="2">
        <v>1975</v>
      </c>
      <c r="AF390" s="2">
        <v>31</v>
      </c>
      <c r="AG390" s="2" t="s">
        <v>1057</v>
      </c>
      <c r="AH390" s="2">
        <v>1976</v>
      </c>
      <c r="AI390" s="2"/>
      <c r="AJ390" s="2"/>
      <c r="AK390" s="2"/>
      <c r="AL390" s="2"/>
      <c r="AM390" s="2"/>
      <c r="AN390" s="2"/>
    </row>
    <row r="391" spans="1:40" x14ac:dyDescent="0.25">
      <c r="A391" t="s">
        <v>408</v>
      </c>
      <c r="B391" t="s">
        <v>157</v>
      </c>
      <c r="D391" t="s">
        <v>433</v>
      </c>
      <c r="E391" t="s">
        <v>140</v>
      </c>
      <c r="F391" t="s">
        <v>140</v>
      </c>
      <c r="G391" t="s">
        <v>395</v>
      </c>
      <c r="H391" t="s">
        <v>151</v>
      </c>
      <c r="I391" t="s">
        <v>630</v>
      </c>
      <c r="J391" t="s">
        <v>642</v>
      </c>
      <c r="K391" t="s">
        <v>901</v>
      </c>
      <c r="L391" s="2" t="s">
        <v>798</v>
      </c>
      <c r="M391" s="2" t="s">
        <v>802</v>
      </c>
      <c r="N391" t="s">
        <v>912</v>
      </c>
      <c r="P391" t="s">
        <v>220</v>
      </c>
      <c r="R391" t="s">
        <v>1160</v>
      </c>
      <c r="S391" s="27"/>
      <c r="U391" s="40" t="s">
        <v>140</v>
      </c>
      <c r="V391">
        <v>732</v>
      </c>
      <c r="W391" t="s">
        <v>623</v>
      </c>
      <c r="X391" t="s">
        <v>820</v>
      </c>
      <c r="Y391" t="s">
        <v>187</v>
      </c>
      <c r="Z391" s="9">
        <v>0.15787999999999999</v>
      </c>
      <c r="AB391" s="27" t="s">
        <v>242</v>
      </c>
      <c r="AC391" s="2">
        <v>1</v>
      </c>
      <c r="AD391" s="2" t="s">
        <v>1088</v>
      </c>
      <c r="AE391" s="2">
        <v>1975</v>
      </c>
      <c r="AF391" s="2">
        <v>31</v>
      </c>
      <c r="AG391" s="2" t="s">
        <v>1057</v>
      </c>
      <c r="AH391" s="2">
        <v>1976</v>
      </c>
      <c r="AI391" s="2"/>
      <c r="AJ391" s="2"/>
      <c r="AK391" s="2"/>
      <c r="AL391" s="2"/>
      <c r="AM391" s="2"/>
      <c r="AN391" s="2"/>
    </row>
    <row r="392" spans="1:40" x14ac:dyDescent="0.25">
      <c r="A392" t="s">
        <v>807</v>
      </c>
      <c r="B392" t="s">
        <v>153</v>
      </c>
      <c r="E392" t="s">
        <v>140</v>
      </c>
      <c r="F392" t="s">
        <v>140</v>
      </c>
      <c r="G392" t="s">
        <v>243</v>
      </c>
      <c r="H392" t="s">
        <v>151</v>
      </c>
      <c r="I392" t="s">
        <v>630</v>
      </c>
      <c r="J392" t="s">
        <v>642</v>
      </c>
      <c r="K392" t="s">
        <v>901</v>
      </c>
      <c r="L392" s="2" t="s">
        <v>798</v>
      </c>
      <c r="M392" s="2" t="s">
        <v>809</v>
      </c>
      <c r="N392" s="2" t="s">
        <v>915</v>
      </c>
      <c r="P392" t="s">
        <v>220</v>
      </c>
      <c r="R392" t="s">
        <v>1160</v>
      </c>
      <c r="S392" s="27"/>
      <c r="U392" s="40" t="s">
        <v>140</v>
      </c>
      <c r="V392">
        <v>85</v>
      </c>
      <c r="W392" t="s">
        <v>623</v>
      </c>
      <c r="X392" t="s">
        <v>815</v>
      </c>
      <c r="Y392" t="s">
        <v>541</v>
      </c>
      <c r="Z392" s="9">
        <v>2.232E-2</v>
      </c>
      <c r="AB392" s="27" t="s">
        <v>242</v>
      </c>
      <c r="AC392" s="2">
        <v>1</v>
      </c>
      <c r="AD392" s="2" t="s">
        <v>1088</v>
      </c>
      <c r="AE392" s="2">
        <v>1975</v>
      </c>
      <c r="AF392" s="2">
        <v>31</v>
      </c>
      <c r="AG392" s="2" t="s">
        <v>1057</v>
      </c>
      <c r="AH392" s="2">
        <v>1976</v>
      </c>
      <c r="AI392" s="2"/>
      <c r="AJ392" s="2"/>
      <c r="AK392" s="2"/>
      <c r="AL392" s="2"/>
      <c r="AM392" s="2"/>
      <c r="AN392" s="2"/>
    </row>
    <row r="393" spans="1:40" x14ac:dyDescent="0.25">
      <c r="A393" t="s">
        <v>807</v>
      </c>
      <c r="B393" t="s">
        <v>153</v>
      </c>
      <c r="E393" t="s">
        <v>140</v>
      </c>
      <c r="F393" t="s">
        <v>140</v>
      </c>
      <c r="G393" t="s">
        <v>597</v>
      </c>
      <c r="H393" t="s">
        <v>151</v>
      </c>
      <c r="I393" t="s">
        <v>630</v>
      </c>
      <c r="J393" t="s">
        <v>642</v>
      </c>
      <c r="K393" t="s">
        <v>901</v>
      </c>
      <c r="L393" s="2" t="s">
        <v>798</v>
      </c>
      <c r="M393" s="2" t="s">
        <v>810</v>
      </c>
      <c r="N393" s="2" t="s">
        <v>915</v>
      </c>
      <c r="P393" t="s">
        <v>220</v>
      </c>
      <c r="R393" t="s">
        <v>1160</v>
      </c>
      <c r="S393" s="27"/>
      <c r="U393" s="40" t="s">
        <v>140</v>
      </c>
      <c r="V393">
        <v>87</v>
      </c>
      <c r="W393" t="s">
        <v>623</v>
      </c>
      <c r="X393" t="s">
        <v>815</v>
      </c>
      <c r="Y393" t="s">
        <v>541</v>
      </c>
      <c r="Z393" s="9">
        <v>-0.24475</v>
      </c>
      <c r="AB393" s="27" t="s">
        <v>242</v>
      </c>
      <c r="AC393" s="2">
        <v>1</v>
      </c>
      <c r="AD393" s="2" t="s">
        <v>1088</v>
      </c>
      <c r="AE393" s="2">
        <v>1975</v>
      </c>
      <c r="AF393" s="2">
        <v>31</v>
      </c>
      <c r="AG393" s="2" t="s">
        <v>1057</v>
      </c>
      <c r="AH393" s="2">
        <v>1976</v>
      </c>
      <c r="AI393" s="2"/>
      <c r="AJ393" s="2"/>
      <c r="AK393" s="2"/>
      <c r="AL393" s="2"/>
      <c r="AM393" s="2"/>
      <c r="AN393" s="2"/>
    </row>
    <row r="394" spans="1:40" x14ac:dyDescent="0.25">
      <c r="A394" t="s">
        <v>807</v>
      </c>
      <c r="B394" t="s">
        <v>153</v>
      </c>
      <c r="E394" t="s">
        <v>140</v>
      </c>
      <c r="F394" t="s">
        <v>140</v>
      </c>
      <c r="G394" t="s">
        <v>395</v>
      </c>
      <c r="H394" t="s">
        <v>151</v>
      </c>
      <c r="I394" t="s">
        <v>630</v>
      </c>
      <c r="J394" t="s">
        <v>642</v>
      </c>
      <c r="K394" t="s">
        <v>901</v>
      </c>
      <c r="L394" s="2" t="s">
        <v>798</v>
      </c>
      <c r="M394" s="2" t="s">
        <v>811</v>
      </c>
      <c r="N394" s="2" t="s">
        <v>915</v>
      </c>
      <c r="P394" t="s">
        <v>220</v>
      </c>
      <c r="R394" t="s">
        <v>1160</v>
      </c>
      <c r="S394" s="27"/>
      <c r="U394" s="40" t="s">
        <v>140</v>
      </c>
      <c r="V394">
        <v>90</v>
      </c>
      <c r="W394" t="s">
        <v>623</v>
      </c>
      <c r="X394" t="s">
        <v>815</v>
      </c>
      <c r="Y394" t="s">
        <v>541</v>
      </c>
      <c r="Z394" s="9">
        <v>-0.34348000000000001</v>
      </c>
      <c r="AB394" s="27" t="s">
        <v>242</v>
      </c>
      <c r="AC394" s="2">
        <v>1</v>
      </c>
      <c r="AD394" s="2" t="s">
        <v>1088</v>
      </c>
      <c r="AE394" s="2">
        <v>1975</v>
      </c>
      <c r="AF394" s="2">
        <v>31</v>
      </c>
      <c r="AG394" s="2" t="s">
        <v>1057</v>
      </c>
      <c r="AH394" s="2">
        <v>1976</v>
      </c>
      <c r="AI394" s="2"/>
      <c r="AJ394" s="2"/>
      <c r="AK394" s="2"/>
      <c r="AL394" s="2"/>
      <c r="AM394" s="2"/>
      <c r="AN394" s="2"/>
    </row>
    <row r="395" spans="1:40" x14ac:dyDescent="0.25">
      <c r="A395" t="s">
        <v>808</v>
      </c>
      <c r="B395" t="s">
        <v>153</v>
      </c>
      <c r="E395" t="s">
        <v>140</v>
      </c>
      <c r="F395" t="s">
        <v>140</v>
      </c>
      <c r="G395" t="s">
        <v>395</v>
      </c>
      <c r="H395" t="s">
        <v>151</v>
      </c>
      <c r="I395" t="s">
        <v>630</v>
      </c>
      <c r="J395" t="s">
        <v>642</v>
      </c>
      <c r="K395" t="s">
        <v>901</v>
      </c>
      <c r="L395" s="2" t="s">
        <v>798</v>
      </c>
      <c r="M395" s="2" t="s">
        <v>812</v>
      </c>
      <c r="N395" s="2" t="s">
        <v>915</v>
      </c>
      <c r="P395" t="s">
        <v>220</v>
      </c>
      <c r="R395" t="s">
        <v>1160</v>
      </c>
      <c r="S395" s="27"/>
      <c r="U395" s="40" t="s">
        <v>140</v>
      </c>
      <c r="V395">
        <v>90</v>
      </c>
      <c r="W395" t="s">
        <v>623</v>
      </c>
      <c r="X395" t="s">
        <v>815</v>
      </c>
      <c r="Y395" t="s">
        <v>541</v>
      </c>
      <c r="Z395" s="9">
        <v>-0.35913</v>
      </c>
      <c r="AB395" s="27" t="s">
        <v>242</v>
      </c>
      <c r="AC395" s="2">
        <v>1</v>
      </c>
      <c r="AD395" s="2" t="s">
        <v>1088</v>
      </c>
      <c r="AE395" s="2">
        <v>1975</v>
      </c>
      <c r="AF395" s="2">
        <v>31</v>
      </c>
      <c r="AG395" s="2" t="s">
        <v>1057</v>
      </c>
      <c r="AH395" s="2">
        <v>1976</v>
      </c>
      <c r="AI395" s="2"/>
      <c r="AJ395" s="2"/>
      <c r="AK395" s="2"/>
      <c r="AL395" s="2"/>
      <c r="AM395" s="2"/>
      <c r="AN395" s="2"/>
    </row>
    <row r="396" spans="1:40" x14ac:dyDescent="0.25">
      <c r="A396" t="s">
        <v>807</v>
      </c>
      <c r="B396" t="s">
        <v>153</v>
      </c>
      <c r="E396" t="s">
        <v>140</v>
      </c>
      <c r="F396" t="s">
        <v>140</v>
      </c>
      <c r="G396" t="s">
        <v>395</v>
      </c>
      <c r="H396" t="s">
        <v>151</v>
      </c>
      <c r="I396" t="s">
        <v>630</v>
      </c>
      <c r="J396" t="s">
        <v>642</v>
      </c>
      <c r="K396" t="s">
        <v>901</v>
      </c>
      <c r="L396" s="2" t="s">
        <v>798</v>
      </c>
      <c r="M396" s="2" t="s">
        <v>813</v>
      </c>
      <c r="N396" t="s">
        <v>912</v>
      </c>
      <c r="P396" t="s">
        <v>220</v>
      </c>
      <c r="R396" t="s">
        <v>1160</v>
      </c>
      <c r="S396" s="27"/>
      <c r="U396" s="40" t="s">
        <v>140</v>
      </c>
      <c r="V396">
        <v>90</v>
      </c>
      <c r="W396" t="s">
        <v>623</v>
      </c>
      <c r="X396" t="s">
        <v>815</v>
      </c>
      <c r="Y396" t="s">
        <v>187</v>
      </c>
      <c r="Z396" s="9">
        <v>-0.22578999999999999</v>
      </c>
      <c r="AB396" s="27" t="s">
        <v>242</v>
      </c>
      <c r="AC396" s="2">
        <v>1</v>
      </c>
      <c r="AD396" s="2" t="s">
        <v>1088</v>
      </c>
      <c r="AE396" s="2">
        <v>1975</v>
      </c>
      <c r="AF396" s="2">
        <v>31</v>
      </c>
      <c r="AG396" s="2" t="s">
        <v>1057</v>
      </c>
      <c r="AH396" s="2">
        <v>1976</v>
      </c>
      <c r="AI396" s="2"/>
      <c r="AJ396" s="2"/>
      <c r="AK396" s="2"/>
      <c r="AL396" s="2"/>
      <c r="AM396" s="2"/>
      <c r="AN396" s="2"/>
    </row>
    <row r="397" spans="1:40" x14ac:dyDescent="0.25">
      <c r="A397" t="s">
        <v>808</v>
      </c>
      <c r="B397" t="s">
        <v>153</v>
      </c>
      <c r="E397" t="s">
        <v>140</v>
      </c>
      <c r="F397" t="s">
        <v>140</v>
      </c>
      <c r="G397" t="s">
        <v>395</v>
      </c>
      <c r="H397" t="s">
        <v>151</v>
      </c>
      <c r="I397" t="s">
        <v>630</v>
      </c>
      <c r="J397" t="s">
        <v>642</v>
      </c>
      <c r="K397" t="s">
        <v>901</v>
      </c>
      <c r="L397" s="2" t="s">
        <v>798</v>
      </c>
      <c r="M397" s="2" t="s">
        <v>813</v>
      </c>
      <c r="N397" t="s">
        <v>912</v>
      </c>
      <c r="P397" t="s">
        <v>220</v>
      </c>
      <c r="R397" t="s">
        <v>1160</v>
      </c>
      <c r="S397" s="27"/>
      <c r="U397" s="40" t="s">
        <v>140</v>
      </c>
      <c r="V397">
        <v>90</v>
      </c>
      <c r="W397" t="s">
        <v>623</v>
      </c>
      <c r="X397" t="s">
        <v>815</v>
      </c>
      <c r="Y397" t="s">
        <v>187</v>
      </c>
      <c r="Z397" s="9">
        <v>-0.25486999999999999</v>
      </c>
      <c r="AB397" s="27" t="s">
        <v>242</v>
      </c>
      <c r="AC397" s="2">
        <v>1</v>
      </c>
      <c r="AD397" s="2" t="s">
        <v>1088</v>
      </c>
      <c r="AE397" s="2">
        <v>1975</v>
      </c>
      <c r="AF397" s="2">
        <v>31</v>
      </c>
      <c r="AG397" s="2" t="s">
        <v>1057</v>
      </c>
      <c r="AH397" s="2">
        <v>1976</v>
      </c>
      <c r="AI397" s="2"/>
      <c r="AJ397" s="2"/>
      <c r="AK397" s="2"/>
      <c r="AL397" s="2"/>
      <c r="AM397" s="2"/>
      <c r="AN397" s="2"/>
    </row>
    <row r="398" spans="1:40" x14ac:dyDescent="0.25">
      <c r="A398" t="s">
        <v>817</v>
      </c>
      <c r="B398" t="s">
        <v>152</v>
      </c>
      <c r="E398" t="s">
        <v>140</v>
      </c>
      <c r="F398" t="s">
        <v>140</v>
      </c>
      <c r="G398" t="s">
        <v>243</v>
      </c>
      <c r="H398" t="s">
        <v>151</v>
      </c>
      <c r="I398" t="s">
        <v>630</v>
      </c>
      <c r="J398" t="s">
        <v>642</v>
      </c>
      <c r="K398" t="s">
        <v>901</v>
      </c>
      <c r="L398" s="2" t="s">
        <v>798</v>
      </c>
      <c r="M398" s="2" t="s">
        <v>816</v>
      </c>
      <c r="N398" t="s">
        <v>912</v>
      </c>
      <c r="P398" t="s">
        <v>220</v>
      </c>
      <c r="R398" t="s">
        <v>1160</v>
      </c>
      <c r="S398" s="27"/>
      <c r="U398" s="40" t="s">
        <v>140</v>
      </c>
      <c r="V398">
        <v>516</v>
      </c>
      <c r="W398" t="s">
        <v>623</v>
      </c>
      <c r="X398" t="s">
        <v>820</v>
      </c>
      <c r="Y398" t="s">
        <v>187</v>
      </c>
      <c r="Z398" s="9">
        <v>-0.18</v>
      </c>
      <c r="AB398" s="27" t="s">
        <v>242</v>
      </c>
      <c r="AC398" s="2">
        <v>1</v>
      </c>
      <c r="AD398" s="2" t="s">
        <v>1088</v>
      </c>
      <c r="AE398" s="2">
        <v>1975</v>
      </c>
      <c r="AF398" s="2">
        <v>31</v>
      </c>
      <c r="AG398" s="2" t="s">
        <v>1057</v>
      </c>
      <c r="AH398" s="2">
        <v>1976</v>
      </c>
      <c r="AI398" s="2"/>
      <c r="AJ398" s="2"/>
      <c r="AK398" s="2"/>
      <c r="AL398" s="2"/>
      <c r="AM398" s="2"/>
      <c r="AN398" s="2"/>
    </row>
    <row r="399" spans="1:40" x14ac:dyDescent="0.25">
      <c r="A399" t="s">
        <v>818</v>
      </c>
      <c r="B399" t="s">
        <v>152</v>
      </c>
      <c r="E399" t="s">
        <v>140</v>
      </c>
      <c r="F399" t="s">
        <v>140</v>
      </c>
      <c r="G399" t="s">
        <v>243</v>
      </c>
      <c r="H399" t="s">
        <v>151</v>
      </c>
      <c r="I399" t="s">
        <v>630</v>
      </c>
      <c r="J399" t="s">
        <v>642</v>
      </c>
      <c r="K399" t="s">
        <v>901</v>
      </c>
      <c r="L399" s="2" t="s">
        <v>798</v>
      </c>
      <c r="M399" s="2" t="s">
        <v>816</v>
      </c>
      <c r="N399" t="s">
        <v>912</v>
      </c>
      <c r="P399" t="s">
        <v>220</v>
      </c>
      <c r="R399" t="s">
        <v>1160</v>
      </c>
      <c r="S399" s="27"/>
      <c r="U399" s="40" t="s">
        <v>140</v>
      </c>
      <c r="V399">
        <v>516</v>
      </c>
      <c r="W399" t="s">
        <v>623</v>
      </c>
      <c r="X399" t="s">
        <v>820</v>
      </c>
      <c r="Y399" t="s">
        <v>187</v>
      </c>
      <c r="Z399" s="9">
        <v>5.7410000000000003E-2</v>
      </c>
      <c r="AB399" s="27" t="s">
        <v>242</v>
      </c>
      <c r="AC399" s="2">
        <v>1</v>
      </c>
      <c r="AD399" s="2" t="s">
        <v>1088</v>
      </c>
      <c r="AE399" s="2">
        <v>1975</v>
      </c>
      <c r="AF399" s="2">
        <v>31</v>
      </c>
      <c r="AG399" s="2" t="s">
        <v>1057</v>
      </c>
      <c r="AH399" s="2">
        <v>1976</v>
      </c>
      <c r="AI399" s="2"/>
      <c r="AJ399" s="2"/>
      <c r="AK399" s="2"/>
      <c r="AL399" s="2"/>
      <c r="AM399" s="2"/>
      <c r="AN399" s="2"/>
    </row>
    <row r="400" spans="1:40" x14ac:dyDescent="0.25">
      <c r="A400" t="s">
        <v>519</v>
      </c>
      <c r="B400" t="s">
        <v>157</v>
      </c>
      <c r="E400" t="s">
        <v>140</v>
      </c>
      <c r="F400" t="s">
        <v>140</v>
      </c>
      <c r="G400" t="s">
        <v>243</v>
      </c>
      <c r="H400" t="s">
        <v>151</v>
      </c>
      <c r="I400" t="s">
        <v>630</v>
      </c>
      <c r="J400" t="s">
        <v>642</v>
      </c>
      <c r="K400" t="s">
        <v>901</v>
      </c>
      <c r="L400" s="2" t="s">
        <v>798</v>
      </c>
      <c r="M400" s="2" t="s">
        <v>816</v>
      </c>
      <c r="N400" t="s">
        <v>912</v>
      </c>
      <c r="P400" t="s">
        <v>220</v>
      </c>
      <c r="R400" t="s">
        <v>1160</v>
      </c>
      <c r="S400" s="27"/>
      <c r="U400" s="40" t="s">
        <v>140</v>
      </c>
      <c r="V400">
        <v>516</v>
      </c>
      <c r="W400" t="s">
        <v>623</v>
      </c>
      <c r="X400" t="s">
        <v>820</v>
      </c>
      <c r="Y400" t="s">
        <v>187</v>
      </c>
      <c r="Z400" s="9">
        <v>0.15515999999999999</v>
      </c>
      <c r="AB400" s="27" t="s">
        <v>242</v>
      </c>
      <c r="AC400" s="2">
        <v>1</v>
      </c>
      <c r="AD400" s="2" t="s">
        <v>1088</v>
      </c>
      <c r="AE400" s="2">
        <v>1975</v>
      </c>
      <c r="AF400" s="2">
        <v>31</v>
      </c>
      <c r="AG400" s="2" t="s">
        <v>1057</v>
      </c>
      <c r="AH400" s="2">
        <v>1976</v>
      </c>
      <c r="AI400" s="2"/>
      <c r="AJ400" s="2"/>
      <c r="AK400" s="2"/>
      <c r="AL400" s="2"/>
      <c r="AM400" s="2"/>
      <c r="AN400" s="2"/>
    </row>
    <row r="401" spans="1:40" x14ac:dyDescent="0.25">
      <c r="A401" t="s">
        <v>549</v>
      </c>
      <c r="B401" t="s">
        <v>157</v>
      </c>
      <c r="E401" t="s">
        <v>140</v>
      </c>
      <c r="F401" t="s">
        <v>140</v>
      </c>
      <c r="G401" t="s">
        <v>243</v>
      </c>
      <c r="H401" t="s">
        <v>151</v>
      </c>
      <c r="I401" t="s">
        <v>630</v>
      </c>
      <c r="J401" t="s">
        <v>642</v>
      </c>
      <c r="K401" t="s">
        <v>901</v>
      </c>
      <c r="L401" s="2" t="s">
        <v>798</v>
      </c>
      <c r="M401" s="2" t="s">
        <v>816</v>
      </c>
      <c r="N401" t="s">
        <v>912</v>
      </c>
      <c r="P401" t="s">
        <v>220</v>
      </c>
      <c r="R401" t="s">
        <v>1160</v>
      </c>
      <c r="S401" s="27"/>
      <c r="U401" s="40" t="s">
        <v>140</v>
      </c>
      <c r="V401">
        <v>516</v>
      </c>
      <c r="W401" t="s">
        <v>623</v>
      </c>
      <c r="X401" t="s">
        <v>820</v>
      </c>
      <c r="Y401" t="s">
        <v>187</v>
      </c>
      <c r="Z401" s="9">
        <v>0.16994999999999999</v>
      </c>
      <c r="AB401" s="27" t="s">
        <v>242</v>
      </c>
      <c r="AC401" s="2">
        <v>1</v>
      </c>
      <c r="AD401" s="2" t="s">
        <v>1088</v>
      </c>
      <c r="AE401" s="2">
        <v>1975</v>
      </c>
      <c r="AF401" s="2">
        <v>31</v>
      </c>
      <c r="AG401" s="2" t="s">
        <v>1057</v>
      </c>
      <c r="AH401" s="2">
        <v>1976</v>
      </c>
      <c r="AI401" s="2"/>
      <c r="AJ401" s="2"/>
      <c r="AK401" s="2"/>
      <c r="AL401" s="2"/>
      <c r="AM401" s="2"/>
      <c r="AN401" s="2"/>
    </row>
    <row r="402" spans="1:40" x14ac:dyDescent="0.25">
      <c r="A402" t="s">
        <v>819</v>
      </c>
      <c r="B402" t="s">
        <v>153</v>
      </c>
      <c r="E402" t="s">
        <v>140</v>
      </c>
      <c r="F402" t="s">
        <v>140</v>
      </c>
      <c r="G402" t="s">
        <v>243</v>
      </c>
      <c r="H402" t="s">
        <v>151</v>
      </c>
      <c r="I402" t="s">
        <v>630</v>
      </c>
      <c r="J402" t="s">
        <v>642</v>
      </c>
      <c r="K402" t="s">
        <v>901</v>
      </c>
      <c r="L402" s="2" t="s">
        <v>798</v>
      </c>
      <c r="M402" s="2" t="s">
        <v>816</v>
      </c>
      <c r="N402" t="s">
        <v>912</v>
      </c>
      <c r="P402" t="s">
        <v>220</v>
      </c>
      <c r="R402" t="s">
        <v>1160</v>
      </c>
      <c r="S402" s="27"/>
      <c r="U402" s="40" t="s">
        <v>140</v>
      </c>
      <c r="V402">
        <v>516</v>
      </c>
      <c r="W402" t="s">
        <v>623</v>
      </c>
      <c r="X402" t="s">
        <v>820</v>
      </c>
      <c r="Y402" t="s">
        <v>187</v>
      </c>
      <c r="Z402" s="9">
        <v>-0.21626000000000001</v>
      </c>
      <c r="AB402" s="27" t="s">
        <v>242</v>
      </c>
      <c r="AC402" s="2">
        <v>1</v>
      </c>
      <c r="AD402" s="2" t="s">
        <v>1088</v>
      </c>
      <c r="AE402" s="2">
        <v>1975</v>
      </c>
      <c r="AF402" s="2">
        <v>31</v>
      </c>
      <c r="AG402" s="2" t="s">
        <v>1057</v>
      </c>
      <c r="AH402" s="2">
        <v>1976</v>
      </c>
      <c r="AI402" s="2"/>
      <c r="AJ402" s="2"/>
      <c r="AK402" s="2"/>
      <c r="AL402" s="2"/>
      <c r="AM402" s="2"/>
      <c r="AN402" s="2"/>
    </row>
    <row r="403" spans="1:40" x14ac:dyDescent="0.25">
      <c r="A403" t="s">
        <v>548</v>
      </c>
      <c r="B403" t="s">
        <v>153</v>
      </c>
      <c r="E403" t="s">
        <v>140</v>
      </c>
      <c r="F403" t="s">
        <v>140</v>
      </c>
      <c r="G403" t="s">
        <v>243</v>
      </c>
      <c r="H403" t="s">
        <v>151</v>
      </c>
      <c r="I403" t="s">
        <v>630</v>
      </c>
      <c r="J403" t="s">
        <v>642</v>
      </c>
      <c r="K403" t="s">
        <v>901</v>
      </c>
      <c r="L403" s="2" t="s">
        <v>798</v>
      </c>
      <c r="M403" s="2" t="s">
        <v>816</v>
      </c>
      <c r="N403" t="s">
        <v>912</v>
      </c>
      <c r="P403" t="s">
        <v>220</v>
      </c>
      <c r="R403" t="s">
        <v>1160</v>
      </c>
      <c r="S403" s="27"/>
      <c r="U403" s="40" t="s">
        <v>140</v>
      </c>
      <c r="V403">
        <v>516</v>
      </c>
      <c r="W403" t="s">
        <v>623</v>
      </c>
      <c r="X403" t="s">
        <v>820</v>
      </c>
      <c r="Y403" t="s">
        <v>187</v>
      </c>
      <c r="Z403" s="9">
        <v>-0.25849</v>
      </c>
      <c r="AB403" s="27" t="s">
        <v>242</v>
      </c>
      <c r="AC403" s="2">
        <v>1</v>
      </c>
      <c r="AD403" s="2" t="s">
        <v>1088</v>
      </c>
      <c r="AE403" s="2">
        <v>1975</v>
      </c>
      <c r="AF403" s="2">
        <v>31</v>
      </c>
      <c r="AG403" s="2" t="s">
        <v>1057</v>
      </c>
      <c r="AH403" s="2">
        <v>1976</v>
      </c>
      <c r="AI403" s="2"/>
      <c r="AJ403" s="2"/>
      <c r="AK403" s="2"/>
      <c r="AL403" s="2"/>
      <c r="AM403" s="2"/>
      <c r="AN403" s="2"/>
    </row>
    <row r="404" spans="1:40" x14ac:dyDescent="0.25">
      <c r="A404" t="s">
        <v>520</v>
      </c>
      <c r="B404" t="s">
        <v>151</v>
      </c>
      <c r="D404" t="s">
        <v>140</v>
      </c>
      <c r="E404" t="s">
        <v>792</v>
      </c>
      <c r="F404" t="s">
        <v>140</v>
      </c>
      <c r="G404" t="s">
        <v>243</v>
      </c>
      <c r="H404" t="s">
        <v>151</v>
      </c>
      <c r="I404" t="s">
        <v>630</v>
      </c>
      <c r="J404" t="s">
        <v>642</v>
      </c>
      <c r="K404" t="s">
        <v>901</v>
      </c>
      <c r="L404" s="2" t="s">
        <v>798</v>
      </c>
      <c r="M404" s="2" t="s">
        <v>816</v>
      </c>
      <c r="N404" t="s">
        <v>912</v>
      </c>
      <c r="P404" t="s">
        <v>220</v>
      </c>
      <c r="R404" t="s">
        <v>1160</v>
      </c>
      <c r="S404" s="27"/>
      <c r="U404" s="40" t="s">
        <v>140</v>
      </c>
      <c r="V404">
        <v>516</v>
      </c>
      <c r="W404" t="s">
        <v>623</v>
      </c>
      <c r="X404" t="s">
        <v>820</v>
      </c>
      <c r="Y404" t="s">
        <v>187</v>
      </c>
      <c r="Z404" s="9">
        <v>-7.1999999999999998E-3</v>
      </c>
      <c r="AB404" s="27" t="s">
        <v>242</v>
      </c>
      <c r="AC404" s="2">
        <v>1</v>
      </c>
      <c r="AD404" s="2" t="s">
        <v>1088</v>
      </c>
      <c r="AE404" s="2">
        <v>1975</v>
      </c>
      <c r="AF404" s="2">
        <v>31</v>
      </c>
      <c r="AG404" s="2" t="s">
        <v>1057</v>
      </c>
      <c r="AH404" s="2">
        <v>1976</v>
      </c>
      <c r="AI404" s="2"/>
      <c r="AJ404" s="2"/>
      <c r="AK404" s="2"/>
      <c r="AL404" s="2"/>
      <c r="AM404" s="2"/>
      <c r="AN404" s="2"/>
    </row>
    <row r="405" spans="1:40" x14ac:dyDescent="0.25">
      <c r="A405" t="s">
        <v>410</v>
      </c>
      <c r="B405" t="s">
        <v>157</v>
      </c>
      <c r="E405" t="s">
        <v>140</v>
      </c>
      <c r="F405" t="s">
        <v>140</v>
      </c>
      <c r="G405" t="s">
        <v>243</v>
      </c>
      <c r="H405" t="s">
        <v>151</v>
      </c>
      <c r="I405" t="s">
        <v>630</v>
      </c>
      <c r="J405" t="s">
        <v>642</v>
      </c>
      <c r="K405" t="s">
        <v>901</v>
      </c>
      <c r="L405" s="2" t="s">
        <v>798</v>
      </c>
      <c r="M405" s="2" t="s">
        <v>829</v>
      </c>
      <c r="N405" t="s">
        <v>912</v>
      </c>
      <c r="P405" t="s">
        <v>220</v>
      </c>
      <c r="R405" t="s">
        <v>1160</v>
      </c>
      <c r="S405" s="27"/>
      <c r="U405" s="40" t="s">
        <v>140</v>
      </c>
      <c r="V405">
        <v>516</v>
      </c>
      <c r="W405" t="s">
        <v>623</v>
      </c>
      <c r="X405" t="s">
        <v>820</v>
      </c>
      <c r="Y405" t="s">
        <v>187</v>
      </c>
      <c r="Z405" s="9">
        <v>-1.8419999999999999E-2</v>
      </c>
      <c r="AB405" s="27" t="s">
        <v>242</v>
      </c>
      <c r="AC405" s="2">
        <v>1</v>
      </c>
      <c r="AD405" s="2" t="s">
        <v>1088</v>
      </c>
      <c r="AE405" s="2">
        <v>1975</v>
      </c>
      <c r="AF405" s="2">
        <v>31</v>
      </c>
      <c r="AG405" s="2" t="s">
        <v>1057</v>
      </c>
      <c r="AH405" s="2">
        <v>1976</v>
      </c>
      <c r="AI405" s="2"/>
      <c r="AJ405" s="2"/>
      <c r="AK405" s="2"/>
      <c r="AL405" s="2"/>
      <c r="AM405" s="2"/>
      <c r="AN405" s="2"/>
    </row>
    <row r="406" spans="1:40" x14ac:dyDescent="0.25">
      <c r="A406" t="s">
        <v>403</v>
      </c>
      <c r="B406" t="s">
        <v>157</v>
      </c>
      <c r="E406" t="s">
        <v>140</v>
      </c>
      <c r="F406" t="s">
        <v>140</v>
      </c>
      <c r="G406" t="s">
        <v>243</v>
      </c>
      <c r="H406" t="s">
        <v>151</v>
      </c>
      <c r="I406" t="s">
        <v>630</v>
      </c>
      <c r="J406" t="s">
        <v>642</v>
      </c>
      <c r="K406" t="s">
        <v>901</v>
      </c>
      <c r="L406" s="2" t="s">
        <v>798</v>
      </c>
      <c r="M406" s="2" t="s">
        <v>829</v>
      </c>
      <c r="N406" t="s">
        <v>912</v>
      </c>
      <c r="P406" t="s">
        <v>220</v>
      </c>
      <c r="R406" t="s">
        <v>1160</v>
      </c>
      <c r="S406" s="27"/>
      <c r="U406" s="40" t="s">
        <v>140</v>
      </c>
      <c r="V406">
        <v>516</v>
      </c>
      <c r="W406" t="s">
        <v>623</v>
      </c>
      <c r="X406" t="s">
        <v>820</v>
      </c>
      <c r="Y406" t="s">
        <v>187</v>
      </c>
      <c r="Z406" s="9">
        <v>-2.7289999999999998E-2</v>
      </c>
      <c r="AB406" s="27" t="s">
        <v>242</v>
      </c>
      <c r="AC406" s="2">
        <v>1</v>
      </c>
      <c r="AD406" s="2" t="s">
        <v>1088</v>
      </c>
      <c r="AE406" s="2">
        <v>1975</v>
      </c>
      <c r="AF406" s="2">
        <v>31</v>
      </c>
      <c r="AG406" s="2" t="s">
        <v>1057</v>
      </c>
      <c r="AH406" s="2">
        <v>1976</v>
      </c>
      <c r="AI406" s="2"/>
      <c r="AJ406" s="2"/>
      <c r="AK406" s="2"/>
      <c r="AL406" s="2"/>
      <c r="AM406" s="2"/>
      <c r="AN406" s="2"/>
    </row>
    <row r="407" spans="1:40" x14ac:dyDescent="0.25">
      <c r="A407" t="s">
        <v>404</v>
      </c>
      <c r="B407" t="s">
        <v>157</v>
      </c>
      <c r="E407" t="s">
        <v>140</v>
      </c>
      <c r="F407" t="s">
        <v>140</v>
      </c>
      <c r="G407" t="s">
        <v>243</v>
      </c>
      <c r="H407" t="s">
        <v>151</v>
      </c>
      <c r="I407" t="s">
        <v>630</v>
      </c>
      <c r="J407" t="s">
        <v>642</v>
      </c>
      <c r="K407" t="s">
        <v>901</v>
      </c>
      <c r="L407" s="2" t="s">
        <v>798</v>
      </c>
      <c r="M407" s="2" t="s">
        <v>829</v>
      </c>
      <c r="N407" t="s">
        <v>912</v>
      </c>
      <c r="P407" t="s">
        <v>220</v>
      </c>
      <c r="R407" t="s">
        <v>1160</v>
      </c>
      <c r="S407" s="27"/>
      <c r="U407" s="40" t="s">
        <v>140</v>
      </c>
      <c r="V407">
        <v>516</v>
      </c>
      <c r="W407" t="s">
        <v>623</v>
      </c>
      <c r="X407" t="s">
        <v>820</v>
      </c>
      <c r="Y407" t="s">
        <v>187</v>
      </c>
      <c r="Z407" s="9">
        <v>-6.9830000000000003E-2</v>
      </c>
      <c r="AB407" s="27" t="s">
        <v>242</v>
      </c>
      <c r="AC407" s="2">
        <v>1</v>
      </c>
      <c r="AD407" s="2" t="s">
        <v>1088</v>
      </c>
      <c r="AE407" s="2">
        <v>1975</v>
      </c>
      <c r="AF407" s="2">
        <v>31</v>
      </c>
      <c r="AG407" s="2" t="s">
        <v>1057</v>
      </c>
      <c r="AH407" s="2">
        <v>1976</v>
      </c>
      <c r="AI407" s="2"/>
      <c r="AJ407" s="2"/>
      <c r="AK407" s="2"/>
      <c r="AL407" s="2"/>
      <c r="AM407" s="2"/>
      <c r="AN407" s="2"/>
    </row>
    <row r="408" spans="1:40" x14ac:dyDescent="0.25">
      <c r="A408" t="s">
        <v>405</v>
      </c>
      <c r="B408" t="s">
        <v>157</v>
      </c>
      <c r="E408" t="s">
        <v>140</v>
      </c>
      <c r="F408" t="s">
        <v>140</v>
      </c>
      <c r="G408" t="s">
        <v>243</v>
      </c>
      <c r="H408" t="s">
        <v>151</v>
      </c>
      <c r="I408" t="s">
        <v>630</v>
      </c>
      <c r="J408" t="s">
        <v>642</v>
      </c>
      <c r="K408" t="s">
        <v>901</v>
      </c>
      <c r="L408" s="2" t="s">
        <v>798</v>
      </c>
      <c r="M408" s="2" t="s">
        <v>829</v>
      </c>
      <c r="N408" t="s">
        <v>912</v>
      </c>
      <c r="P408" t="s">
        <v>220</v>
      </c>
      <c r="R408" t="s">
        <v>1160</v>
      </c>
      <c r="S408" s="27"/>
      <c r="U408" s="40" t="s">
        <v>140</v>
      </c>
      <c r="V408">
        <v>516</v>
      </c>
      <c r="W408" t="s">
        <v>623</v>
      </c>
      <c r="X408" t="s">
        <v>820</v>
      </c>
      <c r="Y408" t="s">
        <v>187</v>
      </c>
      <c r="Z408" s="9">
        <v>0.19986000000000001</v>
      </c>
      <c r="AB408" s="27" t="s">
        <v>242</v>
      </c>
      <c r="AC408" s="2">
        <v>1</v>
      </c>
      <c r="AD408" s="2" t="s">
        <v>1088</v>
      </c>
      <c r="AE408" s="2">
        <v>1975</v>
      </c>
      <c r="AF408" s="2">
        <v>31</v>
      </c>
      <c r="AG408" s="2" t="s">
        <v>1057</v>
      </c>
      <c r="AH408" s="2">
        <v>1976</v>
      </c>
      <c r="AI408" s="2"/>
      <c r="AJ408" s="2"/>
      <c r="AK408" s="2"/>
      <c r="AL408" s="2"/>
      <c r="AM408" s="2"/>
      <c r="AN408" s="2"/>
    </row>
    <row r="409" spans="1:40" x14ac:dyDescent="0.25">
      <c r="A409" t="s">
        <v>409</v>
      </c>
      <c r="B409" t="s">
        <v>157</v>
      </c>
      <c r="E409" t="s">
        <v>140</v>
      </c>
      <c r="F409" t="s">
        <v>140</v>
      </c>
      <c r="G409" t="s">
        <v>243</v>
      </c>
      <c r="H409" t="s">
        <v>151</v>
      </c>
      <c r="I409" t="s">
        <v>630</v>
      </c>
      <c r="J409" t="s">
        <v>642</v>
      </c>
      <c r="K409" t="s">
        <v>901</v>
      </c>
      <c r="L409" s="2" t="s">
        <v>798</v>
      </c>
      <c r="M409" s="2" t="s">
        <v>829</v>
      </c>
      <c r="N409" t="s">
        <v>912</v>
      </c>
      <c r="P409" t="s">
        <v>220</v>
      </c>
      <c r="R409" t="s">
        <v>1160</v>
      </c>
      <c r="S409" s="27"/>
      <c r="U409" s="40" t="s">
        <v>140</v>
      </c>
      <c r="V409">
        <v>516</v>
      </c>
      <c r="W409" t="s">
        <v>623</v>
      </c>
      <c r="X409" t="s">
        <v>820</v>
      </c>
      <c r="Y409" t="s">
        <v>187</v>
      </c>
      <c r="Z409" s="9">
        <v>2.7199999999999998E-2</v>
      </c>
      <c r="AB409" s="27" t="s">
        <v>242</v>
      </c>
      <c r="AC409" s="2">
        <v>1</v>
      </c>
      <c r="AD409" s="2" t="s">
        <v>1088</v>
      </c>
      <c r="AE409" s="2">
        <v>1975</v>
      </c>
      <c r="AF409" s="2">
        <v>31</v>
      </c>
      <c r="AG409" s="2" t="s">
        <v>1057</v>
      </c>
      <c r="AH409" s="2">
        <v>1976</v>
      </c>
      <c r="AI409" s="2"/>
      <c r="AJ409" s="2"/>
      <c r="AK409" s="2"/>
      <c r="AL409" s="2"/>
      <c r="AM409" s="2"/>
      <c r="AN409" s="2"/>
    </row>
    <row r="410" spans="1:40" x14ac:dyDescent="0.25">
      <c r="A410" t="s">
        <v>406</v>
      </c>
      <c r="B410" t="s">
        <v>157</v>
      </c>
      <c r="E410" t="s">
        <v>140</v>
      </c>
      <c r="F410" t="s">
        <v>140</v>
      </c>
      <c r="G410" t="s">
        <v>243</v>
      </c>
      <c r="H410" t="s">
        <v>151</v>
      </c>
      <c r="I410" t="s">
        <v>630</v>
      </c>
      <c r="J410" t="s">
        <v>642</v>
      </c>
      <c r="K410" t="s">
        <v>901</v>
      </c>
      <c r="L410" s="2" t="s">
        <v>798</v>
      </c>
      <c r="M410" s="2" t="s">
        <v>829</v>
      </c>
      <c r="N410" t="s">
        <v>912</v>
      </c>
      <c r="P410" t="s">
        <v>220</v>
      </c>
      <c r="R410" t="s">
        <v>1160</v>
      </c>
      <c r="S410" s="27"/>
      <c r="U410" s="40" t="s">
        <v>140</v>
      </c>
      <c r="V410">
        <v>516</v>
      </c>
      <c r="W410" t="s">
        <v>623</v>
      </c>
      <c r="X410" t="s">
        <v>820</v>
      </c>
      <c r="Y410" t="s">
        <v>187</v>
      </c>
      <c r="Z410" s="9">
        <v>0.21465000000000001</v>
      </c>
      <c r="AB410" s="27" t="s">
        <v>242</v>
      </c>
      <c r="AC410" s="2">
        <v>1</v>
      </c>
      <c r="AD410" s="2" t="s">
        <v>1088</v>
      </c>
      <c r="AE410" s="2">
        <v>1975</v>
      </c>
      <c r="AF410" s="2">
        <v>31</v>
      </c>
      <c r="AG410" s="2" t="s">
        <v>1057</v>
      </c>
      <c r="AH410" s="2">
        <v>1976</v>
      </c>
      <c r="AI410" s="2"/>
      <c r="AJ410" s="2"/>
      <c r="AK410" s="2"/>
      <c r="AL410" s="2"/>
      <c r="AM410" s="2"/>
      <c r="AN410" s="2"/>
    </row>
    <row r="411" spans="1:40" x14ac:dyDescent="0.25">
      <c r="A411" t="s">
        <v>407</v>
      </c>
      <c r="B411" t="s">
        <v>157</v>
      </c>
      <c r="E411" t="s">
        <v>140</v>
      </c>
      <c r="F411" t="s">
        <v>140</v>
      </c>
      <c r="G411" t="s">
        <v>243</v>
      </c>
      <c r="H411" t="s">
        <v>151</v>
      </c>
      <c r="I411" t="s">
        <v>630</v>
      </c>
      <c r="J411" t="s">
        <v>642</v>
      </c>
      <c r="K411" t="s">
        <v>901</v>
      </c>
      <c r="L411" s="2" t="s">
        <v>798</v>
      </c>
      <c r="M411" s="2" t="s">
        <v>829</v>
      </c>
      <c r="N411" t="s">
        <v>912</v>
      </c>
      <c r="P411" t="s">
        <v>220</v>
      </c>
      <c r="R411" t="s">
        <v>1160</v>
      </c>
      <c r="S411" s="27"/>
      <c r="U411" s="40" t="s">
        <v>140</v>
      </c>
      <c r="V411">
        <v>516</v>
      </c>
      <c r="W411" t="s">
        <v>623</v>
      </c>
      <c r="X411" t="s">
        <v>820</v>
      </c>
      <c r="Y411" t="s">
        <v>187</v>
      </c>
      <c r="Z411" s="9">
        <v>-1.7649999999999999E-2</v>
      </c>
      <c r="AB411" s="27" t="s">
        <v>242</v>
      </c>
      <c r="AC411" s="2">
        <v>1</v>
      </c>
      <c r="AD411" s="2" t="s">
        <v>1088</v>
      </c>
      <c r="AE411" s="2">
        <v>1975</v>
      </c>
      <c r="AF411" s="2">
        <v>31</v>
      </c>
      <c r="AG411" s="2" t="s">
        <v>1057</v>
      </c>
      <c r="AH411" s="2">
        <v>1976</v>
      </c>
      <c r="AI411" s="2"/>
      <c r="AJ411" s="2"/>
      <c r="AK411" s="2"/>
      <c r="AL411" s="2"/>
      <c r="AM411" s="2"/>
      <c r="AN411" s="2"/>
    </row>
    <row r="412" spans="1:40" x14ac:dyDescent="0.25">
      <c r="A412" t="s">
        <v>408</v>
      </c>
      <c r="B412" t="s">
        <v>157</v>
      </c>
      <c r="E412" t="s">
        <v>140</v>
      </c>
      <c r="F412" t="s">
        <v>140</v>
      </c>
      <c r="G412" t="s">
        <v>243</v>
      </c>
      <c r="H412" t="s">
        <v>151</v>
      </c>
      <c r="I412" t="s">
        <v>630</v>
      </c>
      <c r="J412" t="s">
        <v>642</v>
      </c>
      <c r="K412" t="s">
        <v>901</v>
      </c>
      <c r="L412" s="2" t="s">
        <v>798</v>
      </c>
      <c r="M412" s="2" t="s">
        <v>829</v>
      </c>
      <c r="N412" t="s">
        <v>912</v>
      </c>
      <c r="P412" t="s">
        <v>220</v>
      </c>
      <c r="R412" t="s">
        <v>1160</v>
      </c>
      <c r="S412" s="27"/>
      <c r="U412" s="40" t="s">
        <v>140</v>
      </c>
      <c r="V412">
        <v>516</v>
      </c>
      <c r="W412" t="s">
        <v>623</v>
      </c>
      <c r="X412" t="s">
        <v>820</v>
      </c>
      <c r="Y412" t="s">
        <v>187</v>
      </c>
      <c r="Z412" s="9">
        <v>9.5880000000000007E-2</v>
      </c>
      <c r="AB412" s="27" t="s">
        <v>242</v>
      </c>
      <c r="AC412" s="2">
        <v>1</v>
      </c>
      <c r="AD412" s="2" t="s">
        <v>1088</v>
      </c>
      <c r="AE412" s="2">
        <v>1975</v>
      </c>
      <c r="AF412" s="2">
        <v>31</v>
      </c>
      <c r="AG412" s="2" t="s">
        <v>1057</v>
      </c>
      <c r="AH412" s="2">
        <v>1976</v>
      </c>
      <c r="AI412" s="2"/>
      <c r="AJ412" s="2"/>
      <c r="AK412" s="2"/>
      <c r="AL412" s="2"/>
      <c r="AM412" s="2"/>
      <c r="AN412" s="2"/>
    </row>
    <row r="413" spans="1:40" x14ac:dyDescent="0.25">
      <c r="A413" t="s">
        <v>553</v>
      </c>
      <c r="B413" t="s">
        <v>157</v>
      </c>
      <c r="E413" t="s">
        <v>140</v>
      </c>
      <c r="F413" t="s">
        <v>140</v>
      </c>
      <c r="G413" t="s">
        <v>243</v>
      </c>
      <c r="H413" t="s">
        <v>151</v>
      </c>
      <c r="I413" t="s">
        <v>630</v>
      </c>
      <c r="J413" t="s">
        <v>642</v>
      </c>
      <c r="K413" t="s">
        <v>901</v>
      </c>
      <c r="L413" s="2" t="s">
        <v>798</v>
      </c>
      <c r="M413" s="2" t="s">
        <v>829</v>
      </c>
      <c r="N413" t="s">
        <v>912</v>
      </c>
      <c r="P413" t="s">
        <v>220</v>
      </c>
      <c r="R413" t="s">
        <v>1160</v>
      </c>
      <c r="S413" s="27"/>
      <c r="U413" s="40" t="s">
        <v>140</v>
      </c>
      <c r="V413">
        <v>516</v>
      </c>
      <c r="W413" t="s">
        <v>623</v>
      </c>
      <c r="X413" t="s">
        <v>820</v>
      </c>
      <c r="Y413" t="s">
        <v>187</v>
      </c>
      <c r="Z413" s="9">
        <v>0.16181000000000001</v>
      </c>
      <c r="AB413" s="27" t="s">
        <v>242</v>
      </c>
      <c r="AC413" s="2">
        <v>1</v>
      </c>
      <c r="AD413" s="2" t="s">
        <v>1088</v>
      </c>
      <c r="AE413" s="2">
        <v>1975</v>
      </c>
      <c r="AF413" s="2">
        <v>31</v>
      </c>
      <c r="AG413" s="2" t="s">
        <v>1057</v>
      </c>
      <c r="AH413" s="2">
        <v>1976</v>
      </c>
      <c r="AI413" s="2"/>
      <c r="AJ413" s="2"/>
      <c r="AK413" s="2"/>
      <c r="AL413" s="2"/>
      <c r="AM413" s="2"/>
      <c r="AN413" s="2"/>
    </row>
    <row r="414" spans="1:40" x14ac:dyDescent="0.25">
      <c r="A414" t="s">
        <v>552</v>
      </c>
      <c r="B414" t="s">
        <v>157</v>
      </c>
      <c r="E414" t="s">
        <v>140</v>
      </c>
      <c r="F414" t="s">
        <v>140</v>
      </c>
      <c r="G414" t="s">
        <v>243</v>
      </c>
      <c r="H414" t="s">
        <v>151</v>
      </c>
      <c r="I414" t="s">
        <v>630</v>
      </c>
      <c r="J414" t="s">
        <v>642</v>
      </c>
      <c r="K414" t="s">
        <v>901</v>
      </c>
      <c r="L414" s="2" t="s">
        <v>798</v>
      </c>
      <c r="M414" s="2" t="s">
        <v>829</v>
      </c>
      <c r="N414" t="s">
        <v>912</v>
      </c>
      <c r="P414" t="s">
        <v>220</v>
      </c>
      <c r="R414" t="s">
        <v>1160</v>
      </c>
      <c r="S414" s="27"/>
      <c r="U414" s="40" t="s">
        <v>140</v>
      </c>
      <c r="V414">
        <v>516</v>
      </c>
      <c r="W414" t="s">
        <v>623</v>
      </c>
      <c r="X414" t="s">
        <v>820</v>
      </c>
      <c r="Y414" t="s">
        <v>187</v>
      </c>
      <c r="Z414" s="9">
        <v>5.7029999999999997E-2</v>
      </c>
      <c r="AB414" s="27" t="s">
        <v>242</v>
      </c>
      <c r="AC414" s="2">
        <v>1</v>
      </c>
      <c r="AD414" s="2" t="s">
        <v>1088</v>
      </c>
      <c r="AE414" s="2">
        <v>1975</v>
      </c>
      <c r="AF414" s="2">
        <v>31</v>
      </c>
      <c r="AG414" s="2" t="s">
        <v>1057</v>
      </c>
      <c r="AH414" s="2">
        <v>1976</v>
      </c>
      <c r="AI414" s="2"/>
      <c r="AJ414" s="2"/>
      <c r="AK414" s="2"/>
      <c r="AL414" s="2"/>
      <c r="AM414" s="2"/>
      <c r="AN414" s="2"/>
    </row>
    <row r="415" spans="1:40" x14ac:dyDescent="0.25">
      <c r="A415" t="s">
        <v>821</v>
      </c>
      <c r="B415" t="s">
        <v>157</v>
      </c>
      <c r="E415" t="s">
        <v>140</v>
      </c>
      <c r="F415" t="s">
        <v>140</v>
      </c>
      <c r="G415" t="s">
        <v>243</v>
      </c>
      <c r="H415" t="s">
        <v>151</v>
      </c>
      <c r="I415" t="s">
        <v>630</v>
      </c>
      <c r="J415" t="s">
        <v>642</v>
      </c>
      <c r="K415" t="s">
        <v>901</v>
      </c>
      <c r="L415" s="2" t="s">
        <v>798</v>
      </c>
      <c r="M415" s="2" t="s">
        <v>829</v>
      </c>
      <c r="N415" t="s">
        <v>912</v>
      </c>
      <c r="P415" t="s">
        <v>220</v>
      </c>
      <c r="R415" t="s">
        <v>1160</v>
      </c>
      <c r="S415" s="27"/>
      <c r="U415" s="40" t="s">
        <v>140</v>
      </c>
      <c r="V415">
        <v>516</v>
      </c>
      <c r="W415" t="s">
        <v>623</v>
      </c>
      <c r="X415" t="s">
        <v>820</v>
      </c>
      <c r="Y415" t="s">
        <v>187</v>
      </c>
      <c r="Z415" s="9">
        <v>8.09E-3</v>
      </c>
      <c r="AB415" s="27" t="s">
        <v>242</v>
      </c>
      <c r="AC415" s="2">
        <v>1</v>
      </c>
      <c r="AD415" s="2" t="s">
        <v>1088</v>
      </c>
      <c r="AE415" s="2">
        <v>1975</v>
      </c>
      <c r="AF415" s="2">
        <v>31</v>
      </c>
      <c r="AG415" s="2" t="s">
        <v>1057</v>
      </c>
      <c r="AH415" s="2">
        <v>1976</v>
      </c>
      <c r="AI415" s="2"/>
      <c r="AJ415" s="2"/>
      <c r="AK415" s="2"/>
      <c r="AL415" s="2"/>
      <c r="AM415" s="2"/>
      <c r="AN415" s="2"/>
    </row>
    <row r="416" spans="1:40" x14ac:dyDescent="0.25">
      <c r="A416" t="s">
        <v>822</v>
      </c>
      <c r="B416" t="s">
        <v>157</v>
      </c>
      <c r="E416" t="s">
        <v>140</v>
      </c>
      <c r="F416" t="s">
        <v>140</v>
      </c>
      <c r="G416" t="s">
        <v>243</v>
      </c>
      <c r="H416" t="s">
        <v>151</v>
      </c>
      <c r="I416" t="s">
        <v>630</v>
      </c>
      <c r="J416" t="s">
        <v>642</v>
      </c>
      <c r="K416" t="s">
        <v>901</v>
      </c>
      <c r="L416" s="2" t="s">
        <v>798</v>
      </c>
      <c r="M416" s="2" t="s">
        <v>829</v>
      </c>
      <c r="N416" t="s">
        <v>912</v>
      </c>
      <c r="P416" t="s">
        <v>220</v>
      </c>
      <c r="R416" t="s">
        <v>1160</v>
      </c>
      <c r="S416" s="27"/>
      <c r="U416" s="40" t="s">
        <v>140</v>
      </c>
      <c r="V416">
        <v>516</v>
      </c>
      <c r="W416" t="s">
        <v>623</v>
      </c>
      <c r="X416" t="s">
        <v>820</v>
      </c>
      <c r="Y416" t="s">
        <v>187</v>
      </c>
      <c r="Z416" s="9">
        <v>8.6069999999999994E-2</v>
      </c>
      <c r="AB416" s="27" t="s">
        <v>242</v>
      </c>
      <c r="AC416" s="2">
        <v>1</v>
      </c>
      <c r="AD416" s="2" t="s">
        <v>1088</v>
      </c>
      <c r="AE416" s="2">
        <v>1975</v>
      </c>
      <c r="AF416" s="2">
        <v>31</v>
      </c>
      <c r="AG416" s="2" t="s">
        <v>1057</v>
      </c>
      <c r="AH416" s="2">
        <v>1976</v>
      </c>
      <c r="AI416" s="2"/>
      <c r="AJ416" s="2"/>
      <c r="AK416" s="2"/>
      <c r="AL416" s="2"/>
      <c r="AM416" s="2"/>
      <c r="AN416" s="2"/>
    </row>
    <row r="417" spans="1:40" x14ac:dyDescent="0.25">
      <c r="A417" t="s">
        <v>823</v>
      </c>
      <c r="B417" t="s">
        <v>157</v>
      </c>
      <c r="E417" t="s">
        <v>140</v>
      </c>
      <c r="F417" t="s">
        <v>140</v>
      </c>
      <c r="G417" t="s">
        <v>243</v>
      </c>
      <c r="H417" t="s">
        <v>151</v>
      </c>
      <c r="I417" t="s">
        <v>630</v>
      </c>
      <c r="J417" t="s">
        <v>642</v>
      </c>
      <c r="K417" t="s">
        <v>901</v>
      </c>
      <c r="L417" s="2" t="s">
        <v>798</v>
      </c>
      <c r="M417" s="2" t="s">
        <v>829</v>
      </c>
      <c r="N417" t="s">
        <v>912</v>
      </c>
      <c r="P417" t="s">
        <v>220</v>
      </c>
      <c r="R417" t="s">
        <v>1160</v>
      </c>
      <c r="S417" s="27"/>
      <c r="U417" s="40" t="s">
        <v>140</v>
      </c>
      <c r="V417">
        <v>516</v>
      </c>
      <c r="W417" t="s">
        <v>623</v>
      </c>
      <c r="X417" t="s">
        <v>820</v>
      </c>
      <c r="Y417" t="s">
        <v>187</v>
      </c>
      <c r="Z417" s="9">
        <v>8.7859999999999994E-2</v>
      </c>
      <c r="AB417" s="27" t="s">
        <v>242</v>
      </c>
      <c r="AC417" s="2">
        <v>1</v>
      </c>
      <c r="AD417" s="2" t="s">
        <v>1088</v>
      </c>
      <c r="AE417" s="2">
        <v>1975</v>
      </c>
      <c r="AF417" s="2">
        <v>31</v>
      </c>
      <c r="AG417" s="2" t="s">
        <v>1057</v>
      </c>
      <c r="AH417" s="2">
        <v>1976</v>
      </c>
      <c r="AI417" s="2"/>
      <c r="AJ417" s="2"/>
      <c r="AK417" s="2"/>
      <c r="AL417" s="2"/>
      <c r="AM417" s="2"/>
      <c r="AN417" s="2"/>
    </row>
    <row r="418" spans="1:40" x14ac:dyDescent="0.25">
      <c r="A418" t="s">
        <v>824</v>
      </c>
      <c r="B418" t="s">
        <v>157</v>
      </c>
      <c r="E418" t="s">
        <v>140</v>
      </c>
      <c r="F418" t="s">
        <v>140</v>
      </c>
      <c r="G418" t="s">
        <v>243</v>
      </c>
      <c r="H418" t="s">
        <v>151</v>
      </c>
      <c r="I418" t="s">
        <v>630</v>
      </c>
      <c r="J418" t="s">
        <v>642</v>
      </c>
      <c r="K418" t="s">
        <v>901</v>
      </c>
      <c r="L418" s="2" t="s">
        <v>798</v>
      </c>
      <c r="M418" s="2" t="s">
        <v>829</v>
      </c>
      <c r="N418" t="s">
        <v>912</v>
      </c>
      <c r="P418" t="s">
        <v>220</v>
      </c>
      <c r="R418" t="s">
        <v>1160</v>
      </c>
      <c r="S418" s="27"/>
      <c r="U418" s="40" t="s">
        <v>140</v>
      </c>
      <c r="V418">
        <v>516</v>
      </c>
      <c r="W418" t="s">
        <v>623</v>
      </c>
      <c r="X418" t="s">
        <v>820</v>
      </c>
      <c r="Y418" t="s">
        <v>187</v>
      </c>
      <c r="Z418" s="9">
        <v>0.11591</v>
      </c>
      <c r="AB418" s="27" t="s">
        <v>242</v>
      </c>
      <c r="AC418" s="2">
        <v>1</v>
      </c>
      <c r="AD418" s="2" t="s">
        <v>1088</v>
      </c>
      <c r="AE418" s="2">
        <v>1975</v>
      </c>
      <c r="AF418" s="2">
        <v>31</v>
      </c>
      <c r="AG418" s="2" t="s">
        <v>1057</v>
      </c>
      <c r="AH418" s="2">
        <v>1976</v>
      </c>
      <c r="AI418" s="2"/>
      <c r="AJ418" s="2"/>
      <c r="AK418" s="2"/>
      <c r="AL418" s="2"/>
      <c r="AM418" s="2"/>
      <c r="AN418" s="2"/>
    </row>
    <row r="419" spans="1:40" x14ac:dyDescent="0.25">
      <c r="A419" t="s">
        <v>551</v>
      </c>
      <c r="B419" t="s">
        <v>157</v>
      </c>
      <c r="E419" t="s">
        <v>140</v>
      </c>
      <c r="F419" t="s">
        <v>140</v>
      </c>
      <c r="G419" t="s">
        <v>243</v>
      </c>
      <c r="H419" t="s">
        <v>151</v>
      </c>
      <c r="I419" t="s">
        <v>630</v>
      </c>
      <c r="J419" t="s">
        <v>642</v>
      </c>
      <c r="K419" t="s">
        <v>901</v>
      </c>
      <c r="L419" s="2" t="s">
        <v>798</v>
      </c>
      <c r="M419" s="2" t="s">
        <v>829</v>
      </c>
      <c r="N419" t="s">
        <v>912</v>
      </c>
      <c r="P419" t="s">
        <v>220</v>
      </c>
      <c r="R419" t="s">
        <v>1160</v>
      </c>
      <c r="S419" s="27"/>
      <c r="U419" s="40" t="s">
        <v>140</v>
      </c>
      <c r="V419">
        <v>516</v>
      </c>
      <c r="W419" t="s">
        <v>623</v>
      </c>
      <c r="X419" t="s">
        <v>820</v>
      </c>
      <c r="Y419" t="s">
        <v>187</v>
      </c>
      <c r="Z419" s="9">
        <v>0.19031000000000001</v>
      </c>
      <c r="AB419" s="27" t="s">
        <v>242</v>
      </c>
      <c r="AC419" s="2">
        <v>1</v>
      </c>
      <c r="AD419" s="2" t="s">
        <v>1088</v>
      </c>
      <c r="AE419" s="2">
        <v>1975</v>
      </c>
      <c r="AF419" s="2">
        <v>31</v>
      </c>
      <c r="AG419" s="2" t="s">
        <v>1057</v>
      </c>
      <c r="AH419" s="2">
        <v>1976</v>
      </c>
      <c r="AI419" s="2"/>
      <c r="AJ419" s="2"/>
      <c r="AK419" s="2"/>
      <c r="AL419" s="2"/>
      <c r="AM419" s="2"/>
      <c r="AN419" s="2"/>
    </row>
    <row r="420" spans="1:40" x14ac:dyDescent="0.25">
      <c r="A420" t="s">
        <v>825</v>
      </c>
      <c r="B420" t="s">
        <v>157</v>
      </c>
      <c r="E420" t="s">
        <v>140</v>
      </c>
      <c r="F420" t="s">
        <v>140</v>
      </c>
      <c r="G420" t="s">
        <v>243</v>
      </c>
      <c r="H420" t="s">
        <v>151</v>
      </c>
      <c r="I420" t="s">
        <v>630</v>
      </c>
      <c r="J420" t="s">
        <v>642</v>
      </c>
      <c r="K420" t="s">
        <v>901</v>
      </c>
      <c r="L420" s="2" t="s">
        <v>798</v>
      </c>
      <c r="M420" s="2" t="s">
        <v>829</v>
      </c>
      <c r="N420" t="s">
        <v>912</v>
      </c>
      <c r="P420" t="s">
        <v>220</v>
      </c>
      <c r="R420" t="s">
        <v>1160</v>
      </c>
      <c r="S420" s="27"/>
      <c r="U420" s="40" t="s">
        <v>140</v>
      </c>
      <c r="V420">
        <v>516</v>
      </c>
      <c r="W420" t="s">
        <v>623</v>
      </c>
      <c r="X420" t="s">
        <v>820</v>
      </c>
      <c r="Y420" t="s">
        <v>187</v>
      </c>
      <c r="Z420" s="9">
        <v>9.6589999999999995E-2</v>
      </c>
      <c r="AB420" s="27" t="s">
        <v>242</v>
      </c>
      <c r="AC420" s="2">
        <v>1</v>
      </c>
      <c r="AD420" s="2" t="s">
        <v>1088</v>
      </c>
      <c r="AE420" s="2">
        <v>1975</v>
      </c>
      <c r="AF420" s="2">
        <v>31</v>
      </c>
      <c r="AG420" s="2" t="s">
        <v>1057</v>
      </c>
      <c r="AH420" s="2">
        <v>1976</v>
      </c>
      <c r="AI420" s="2"/>
      <c r="AJ420" s="2"/>
      <c r="AK420" s="2"/>
      <c r="AL420" s="2"/>
      <c r="AM420" s="2"/>
      <c r="AN420" s="2"/>
    </row>
    <row r="421" spans="1:40" x14ac:dyDescent="0.25">
      <c r="A421" t="s">
        <v>826</v>
      </c>
      <c r="B421" t="s">
        <v>157</v>
      </c>
      <c r="E421" t="s">
        <v>140</v>
      </c>
      <c r="F421" t="s">
        <v>140</v>
      </c>
      <c r="G421" t="s">
        <v>243</v>
      </c>
      <c r="H421" t="s">
        <v>151</v>
      </c>
      <c r="I421" t="s">
        <v>630</v>
      </c>
      <c r="J421" t="s">
        <v>642</v>
      </c>
      <c r="K421" t="s">
        <v>901</v>
      </c>
      <c r="L421" s="2" t="s">
        <v>798</v>
      </c>
      <c r="M421" s="2" t="s">
        <v>829</v>
      </c>
      <c r="N421" t="s">
        <v>912</v>
      </c>
      <c r="P421" t="s">
        <v>220</v>
      </c>
      <c r="R421" t="s">
        <v>1160</v>
      </c>
      <c r="S421" s="27"/>
      <c r="U421" s="40" t="s">
        <v>140</v>
      </c>
      <c r="V421">
        <v>516</v>
      </c>
      <c r="W421" t="s">
        <v>623</v>
      </c>
      <c r="X421" t="s">
        <v>820</v>
      </c>
      <c r="Y421" t="s">
        <v>187</v>
      </c>
      <c r="Z421" s="9">
        <v>6.5030000000000004E-2</v>
      </c>
      <c r="AB421" s="27" t="s">
        <v>242</v>
      </c>
      <c r="AC421" s="2">
        <v>1</v>
      </c>
      <c r="AD421" s="2" t="s">
        <v>1088</v>
      </c>
      <c r="AE421" s="2">
        <v>1975</v>
      </c>
      <c r="AF421" s="2">
        <v>31</v>
      </c>
      <c r="AG421" s="2" t="s">
        <v>1057</v>
      </c>
      <c r="AH421" s="2">
        <v>1976</v>
      </c>
      <c r="AI421" s="2"/>
      <c r="AJ421" s="2"/>
      <c r="AK421" s="2"/>
      <c r="AL421" s="2"/>
      <c r="AM421" s="2"/>
      <c r="AN421" s="2"/>
    </row>
    <row r="422" spans="1:40" x14ac:dyDescent="0.25">
      <c r="A422" t="s">
        <v>827</v>
      </c>
      <c r="B422" t="s">
        <v>157</v>
      </c>
      <c r="E422" t="s">
        <v>140</v>
      </c>
      <c r="F422" t="s">
        <v>140</v>
      </c>
      <c r="G422" t="s">
        <v>243</v>
      </c>
      <c r="H422" t="s">
        <v>151</v>
      </c>
      <c r="I422" t="s">
        <v>630</v>
      </c>
      <c r="J422" t="s">
        <v>642</v>
      </c>
      <c r="K422" t="s">
        <v>901</v>
      </c>
      <c r="L422" s="2" t="s">
        <v>798</v>
      </c>
      <c r="M422" s="2" t="s">
        <v>829</v>
      </c>
      <c r="N422" t="s">
        <v>912</v>
      </c>
      <c r="P422" t="s">
        <v>220</v>
      </c>
      <c r="R422" t="s">
        <v>1160</v>
      </c>
      <c r="S422" s="27"/>
      <c r="U422" s="40" t="s">
        <v>140</v>
      </c>
      <c r="V422">
        <v>516</v>
      </c>
      <c r="W422" t="s">
        <v>623</v>
      </c>
      <c r="X422" t="s">
        <v>820</v>
      </c>
      <c r="Y422" t="s">
        <v>187</v>
      </c>
      <c r="Z422" s="9">
        <v>-1.2970000000000001E-2</v>
      </c>
      <c r="AB422" s="27" t="s">
        <v>242</v>
      </c>
      <c r="AC422" s="2">
        <v>1</v>
      </c>
      <c r="AD422" s="2" t="s">
        <v>1088</v>
      </c>
      <c r="AE422" s="2">
        <v>1975</v>
      </c>
      <c r="AF422" s="2">
        <v>31</v>
      </c>
      <c r="AG422" s="2" t="s">
        <v>1057</v>
      </c>
      <c r="AH422" s="2">
        <v>1976</v>
      </c>
      <c r="AI422" s="2"/>
      <c r="AJ422" s="2"/>
      <c r="AK422" s="2"/>
      <c r="AL422" s="2"/>
      <c r="AM422" s="2"/>
      <c r="AN422" s="2"/>
    </row>
    <row r="423" spans="1:40" x14ac:dyDescent="0.25">
      <c r="A423" t="s">
        <v>828</v>
      </c>
      <c r="B423" t="s">
        <v>157</v>
      </c>
      <c r="E423" t="s">
        <v>140</v>
      </c>
      <c r="F423" t="s">
        <v>140</v>
      </c>
      <c r="G423" t="s">
        <v>243</v>
      </c>
      <c r="H423" t="s">
        <v>151</v>
      </c>
      <c r="I423" t="s">
        <v>630</v>
      </c>
      <c r="J423" t="s">
        <v>642</v>
      </c>
      <c r="K423" t="s">
        <v>901</v>
      </c>
      <c r="L423" s="2" t="s">
        <v>798</v>
      </c>
      <c r="M423" s="2" t="s">
        <v>829</v>
      </c>
      <c r="N423" t="s">
        <v>912</v>
      </c>
      <c r="P423" t="s">
        <v>220</v>
      </c>
      <c r="R423" t="s">
        <v>1160</v>
      </c>
      <c r="S423" s="27"/>
      <c r="U423" s="40" t="s">
        <v>140</v>
      </c>
      <c r="V423">
        <v>516</v>
      </c>
      <c r="W423" t="s">
        <v>623</v>
      </c>
      <c r="X423" t="s">
        <v>820</v>
      </c>
      <c r="Y423" t="s">
        <v>187</v>
      </c>
      <c r="Z423" s="9">
        <v>-7.6400000000000001E-3</v>
      </c>
      <c r="AB423" s="27" t="s">
        <v>242</v>
      </c>
      <c r="AC423" s="2">
        <v>1</v>
      </c>
      <c r="AD423" s="2" t="s">
        <v>1088</v>
      </c>
      <c r="AE423" s="2">
        <v>1975</v>
      </c>
      <c r="AF423" s="2">
        <v>31</v>
      </c>
      <c r="AG423" s="2" t="s">
        <v>1057</v>
      </c>
      <c r="AH423" s="2">
        <v>1976</v>
      </c>
      <c r="AI423" s="2"/>
      <c r="AJ423" s="2"/>
      <c r="AK423" s="2"/>
      <c r="AL423" s="2"/>
      <c r="AM423" s="2"/>
      <c r="AN423" s="2"/>
    </row>
    <row r="424" spans="1:40" x14ac:dyDescent="0.25">
      <c r="A424" t="s">
        <v>550</v>
      </c>
      <c r="B424" t="s">
        <v>157</v>
      </c>
      <c r="E424" t="s">
        <v>140</v>
      </c>
      <c r="F424" t="s">
        <v>140</v>
      </c>
      <c r="G424" t="s">
        <v>243</v>
      </c>
      <c r="H424" t="s">
        <v>151</v>
      </c>
      <c r="I424" t="s">
        <v>630</v>
      </c>
      <c r="J424" t="s">
        <v>642</v>
      </c>
      <c r="K424" t="s">
        <v>901</v>
      </c>
      <c r="L424" s="2" t="s">
        <v>798</v>
      </c>
      <c r="M424" s="2" t="s">
        <v>829</v>
      </c>
      <c r="N424" t="s">
        <v>912</v>
      </c>
      <c r="P424" t="s">
        <v>220</v>
      </c>
      <c r="R424" t="s">
        <v>1160</v>
      </c>
      <c r="S424" s="27"/>
      <c r="U424" s="40" t="s">
        <v>140</v>
      </c>
      <c r="V424">
        <v>516</v>
      </c>
      <c r="W424" t="s">
        <v>623</v>
      </c>
      <c r="X424" t="s">
        <v>820</v>
      </c>
      <c r="Y424" t="s">
        <v>187</v>
      </c>
      <c r="Z424" s="9">
        <v>0.23258999999999999</v>
      </c>
      <c r="AB424" s="27" t="s">
        <v>242</v>
      </c>
      <c r="AC424" s="2">
        <v>1</v>
      </c>
      <c r="AD424" s="2" t="s">
        <v>1088</v>
      </c>
      <c r="AE424" s="2">
        <v>1975</v>
      </c>
      <c r="AF424" s="2">
        <v>31</v>
      </c>
      <c r="AG424" s="2" t="s">
        <v>1057</v>
      </c>
      <c r="AH424" s="2">
        <v>1976</v>
      </c>
      <c r="AI424" s="2"/>
      <c r="AJ424" s="2"/>
      <c r="AK424" s="2"/>
      <c r="AL424" s="2"/>
      <c r="AM424" s="2"/>
      <c r="AN424" s="2"/>
    </row>
    <row r="425" spans="1:40" x14ac:dyDescent="0.25">
      <c r="A425" t="s">
        <v>817</v>
      </c>
      <c r="B425" t="s">
        <v>152</v>
      </c>
      <c r="E425" t="s">
        <v>140</v>
      </c>
      <c r="F425" t="s">
        <v>140</v>
      </c>
      <c r="G425" t="s">
        <v>243</v>
      </c>
      <c r="H425" t="s">
        <v>151</v>
      </c>
      <c r="I425" t="s">
        <v>630</v>
      </c>
      <c r="J425" t="s">
        <v>642</v>
      </c>
      <c r="K425" t="s">
        <v>901</v>
      </c>
      <c r="L425" s="2" t="s">
        <v>798</v>
      </c>
      <c r="M425" s="2" t="s">
        <v>829</v>
      </c>
      <c r="N425" t="s">
        <v>912</v>
      </c>
      <c r="P425" t="s">
        <v>220</v>
      </c>
      <c r="R425" t="s">
        <v>1160</v>
      </c>
      <c r="S425" s="27"/>
      <c r="U425" s="40" t="s">
        <v>140</v>
      </c>
      <c r="V425">
        <v>516</v>
      </c>
      <c r="W425" t="s">
        <v>623</v>
      </c>
      <c r="X425" t="s">
        <v>820</v>
      </c>
      <c r="Y425" t="s">
        <v>187</v>
      </c>
      <c r="Z425" s="9">
        <v>3.4500000000000003E-2</v>
      </c>
      <c r="AB425" s="27" t="s">
        <v>242</v>
      </c>
      <c r="AC425" s="2">
        <v>1</v>
      </c>
      <c r="AD425" s="2" t="s">
        <v>1088</v>
      </c>
      <c r="AE425" s="2">
        <v>1975</v>
      </c>
      <c r="AF425" s="2">
        <v>31</v>
      </c>
      <c r="AG425" s="2" t="s">
        <v>1057</v>
      </c>
      <c r="AH425" s="2">
        <v>1976</v>
      </c>
      <c r="AI425" s="2"/>
      <c r="AJ425" s="2"/>
      <c r="AK425" s="2"/>
      <c r="AL425" s="2"/>
      <c r="AM425" s="2"/>
      <c r="AN425" s="2"/>
    </row>
    <row r="426" spans="1:40" x14ac:dyDescent="0.25">
      <c r="A426" t="s">
        <v>818</v>
      </c>
      <c r="B426" t="s">
        <v>152</v>
      </c>
      <c r="E426" t="s">
        <v>140</v>
      </c>
      <c r="F426" t="s">
        <v>140</v>
      </c>
      <c r="G426" t="s">
        <v>243</v>
      </c>
      <c r="H426" t="s">
        <v>151</v>
      </c>
      <c r="I426" t="s">
        <v>630</v>
      </c>
      <c r="J426" t="s">
        <v>642</v>
      </c>
      <c r="K426" t="s">
        <v>901</v>
      </c>
      <c r="L426" s="2" t="s">
        <v>798</v>
      </c>
      <c r="M426" s="2" t="s">
        <v>829</v>
      </c>
      <c r="N426" t="s">
        <v>912</v>
      </c>
      <c r="P426" t="s">
        <v>220</v>
      </c>
      <c r="R426" t="s">
        <v>1160</v>
      </c>
      <c r="S426" s="27"/>
      <c r="U426" s="40" t="s">
        <v>140</v>
      </c>
      <c r="V426">
        <v>516</v>
      </c>
      <c r="W426" t="s">
        <v>623</v>
      </c>
      <c r="X426" t="s">
        <v>820</v>
      </c>
      <c r="Y426" t="s">
        <v>187</v>
      </c>
      <c r="Z426" s="9">
        <v>5.4289999999999998E-2</v>
      </c>
      <c r="AB426" s="27" t="s">
        <v>242</v>
      </c>
      <c r="AC426" s="2">
        <v>1</v>
      </c>
      <c r="AD426" s="2" t="s">
        <v>1088</v>
      </c>
      <c r="AE426" s="2">
        <v>1975</v>
      </c>
      <c r="AF426" s="2">
        <v>31</v>
      </c>
      <c r="AG426" s="2" t="s">
        <v>1057</v>
      </c>
      <c r="AH426" s="2">
        <v>1976</v>
      </c>
      <c r="AI426" s="2"/>
      <c r="AJ426" s="2"/>
      <c r="AK426" s="2"/>
      <c r="AL426" s="2"/>
      <c r="AM426" s="2"/>
      <c r="AN426" s="2"/>
    </row>
    <row r="427" spans="1:40" x14ac:dyDescent="0.25">
      <c r="A427" t="s">
        <v>519</v>
      </c>
      <c r="B427" t="s">
        <v>157</v>
      </c>
      <c r="E427" t="s">
        <v>140</v>
      </c>
      <c r="F427" t="s">
        <v>140</v>
      </c>
      <c r="G427" t="s">
        <v>243</v>
      </c>
      <c r="H427" t="s">
        <v>151</v>
      </c>
      <c r="I427" t="s">
        <v>630</v>
      </c>
      <c r="J427" t="s">
        <v>642</v>
      </c>
      <c r="K427" t="s">
        <v>901</v>
      </c>
      <c r="L427" s="2" t="s">
        <v>798</v>
      </c>
      <c r="M427" s="2" t="s">
        <v>829</v>
      </c>
      <c r="N427" t="s">
        <v>912</v>
      </c>
      <c r="P427" t="s">
        <v>220</v>
      </c>
      <c r="R427" t="s">
        <v>1160</v>
      </c>
      <c r="S427" s="27"/>
      <c r="U427" s="40" t="s">
        <v>140</v>
      </c>
      <c r="V427">
        <v>516</v>
      </c>
      <c r="W427" t="s">
        <v>623</v>
      </c>
      <c r="X427" t="s">
        <v>820</v>
      </c>
      <c r="Y427" t="s">
        <v>187</v>
      </c>
      <c r="Z427" s="9">
        <v>4.3839999999999997E-2</v>
      </c>
      <c r="AB427" s="27" t="s">
        <v>242</v>
      </c>
      <c r="AC427" s="2">
        <v>1</v>
      </c>
      <c r="AD427" s="2" t="s">
        <v>1088</v>
      </c>
      <c r="AE427" s="2">
        <v>1975</v>
      </c>
      <c r="AF427" s="2">
        <v>31</v>
      </c>
      <c r="AG427" s="2" t="s">
        <v>1057</v>
      </c>
      <c r="AH427" s="2">
        <v>1976</v>
      </c>
      <c r="AI427" s="2"/>
      <c r="AJ427" s="2"/>
      <c r="AK427" s="2"/>
      <c r="AL427" s="2"/>
      <c r="AM427" s="2"/>
      <c r="AN427" s="2"/>
    </row>
    <row r="428" spans="1:40" x14ac:dyDescent="0.25">
      <c r="A428" t="s">
        <v>549</v>
      </c>
      <c r="B428" t="s">
        <v>157</v>
      </c>
      <c r="E428" t="s">
        <v>140</v>
      </c>
      <c r="F428" t="s">
        <v>140</v>
      </c>
      <c r="G428" t="s">
        <v>243</v>
      </c>
      <c r="H428" t="s">
        <v>151</v>
      </c>
      <c r="I428" t="s">
        <v>630</v>
      </c>
      <c r="J428" t="s">
        <v>642</v>
      </c>
      <c r="K428" t="s">
        <v>901</v>
      </c>
      <c r="L428" s="2" t="s">
        <v>798</v>
      </c>
      <c r="M428" s="2" t="s">
        <v>829</v>
      </c>
      <c r="N428" t="s">
        <v>912</v>
      </c>
      <c r="P428" t="s">
        <v>220</v>
      </c>
      <c r="R428" t="s">
        <v>1160</v>
      </c>
      <c r="S428" s="27"/>
      <c r="U428" s="40" t="s">
        <v>140</v>
      </c>
      <c r="V428">
        <v>516</v>
      </c>
      <c r="W428" t="s">
        <v>623</v>
      </c>
      <c r="X428" t="s">
        <v>820</v>
      </c>
      <c r="Y428" t="s">
        <v>187</v>
      </c>
      <c r="Z428" s="9">
        <v>0.19233</v>
      </c>
      <c r="AB428" s="27" t="s">
        <v>242</v>
      </c>
      <c r="AC428" s="2">
        <v>1</v>
      </c>
      <c r="AD428" s="2" t="s">
        <v>1088</v>
      </c>
      <c r="AE428" s="2">
        <v>1975</v>
      </c>
      <c r="AF428" s="2">
        <v>31</v>
      </c>
      <c r="AG428" s="2" t="s">
        <v>1057</v>
      </c>
      <c r="AH428" s="2">
        <v>1976</v>
      </c>
      <c r="AI428" s="2"/>
      <c r="AJ428" s="2"/>
      <c r="AK428" s="2"/>
      <c r="AL428" s="2"/>
      <c r="AM428" s="2"/>
      <c r="AN428" s="2"/>
    </row>
    <row r="429" spans="1:40" x14ac:dyDescent="0.25">
      <c r="A429" t="s">
        <v>819</v>
      </c>
      <c r="B429" t="s">
        <v>153</v>
      </c>
      <c r="E429" t="s">
        <v>140</v>
      </c>
      <c r="F429" t="s">
        <v>140</v>
      </c>
      <c r="G429" t="s">
        <v>243</v>
      </c>
      <c r="H429" t="s">
        <v>151</v>
      </c>
      <c r="I429" t="s">
        <v>630</v>
      </c>
      <c r="J429" t="s">
        <v>642</v>
      </c>
      <c r="K429" t="s">
        <v>901</v>
      </c>
      <c r="L429" s="2" t="s">
        <v>798</v>
      </c>
      <c r="M429" s="2" t="s">
        <v>829</v>
      </c>
      <c r="N429" t="s">
        <v>912</v>
      </c>
      <c r="P429" t="s">
        <v>220</v>
      </c>
      <c r="R429" t="s">
        <v>1160</v>
      </c>
      <c r="S429" s="27"/>
      <c r="U429" s="40" t="s">
        <v>140</v>
      </c>
      <c r="V429">
        <v>516</v>
      </c>
      <c r="W429" t="s">
        <v>623</v>
      </c>
      <c r="X429" t="s">
        <v>820</v>
      </c>
      <c r="Y429" t="s">
        <v>187</v>
      </c>
      <c r="Z429" s="9">
        <v>9.6799999999999994E-3</v>
      </c>
      <c r="AB429" s="27" t="s">
        <v>242</v>
      </c>
      <c r="AC429" s="2">
        <v>1</v>
      </c>
      <c r="AD429" s="2" t="s">
        <v>1088</v>
      </c>
      <c r="AE429" s="2">
        <v>1975</v>
      </c>
      <c r="AF429" s="2">
        <v>31</v>
      </c>
      <c r="AG429" s="2" t="s">
        <v>1057</v>
      </c>
      <c r="AH429" s="2">
        <v>1976</v>
      </c>
      <c r="AI429" s="2"/>
      <c r="AJ429" s="2"/>
      <c r="AK429" s="2"/>
      <c r="AL429" s="2"/>
      <c r="AM429" s="2"/>
      <c r="AN429" s="2"/>
    </row>
    <row r="430" spans="1:40" x14ac:dyDescent="0.25">
      <c r="A430" t="s">
        <v>548</v>
      </c>
      <c r="B430" t="s">
        <v>153</v>
      </c>
      <c r="E430" t="s">
        <v>140</v>
      </c>
      <c r="F430" t="s">
        <v>140</v>
      </c>
      <c r="G430" t="s">
        <v>243</v>
      </c>
      <c r="H430" t="s">
        <v>151</v>
      </c>
      <c r="I430" t="s">
        <v>630</v>
      </c>
      <c r="J430" t="s">
        <v>642</v>
      </c>
      <c r="K430" t="s">
        <v>901</v>
      </c>
      <c r="L430" s="2" t="s">
        <v>798</v>
      </c>
      <c r="M430" s="2" t="s">
        <v>829</v>
      </c>
      <c r="N430" t="s">
        <v>912</v>
      </c>
      <c r="P430" t="s">
        <v>220</v>
      </c>
      <c r="R430" t="s">
        <v>1160</v>
      </c>
      <c r="S430" s="27"/>
      <c r="U430" s="40" t="s">
        <v>140</v>
      </c>
      <c r="V430">
        <v>516</v>
      </c>
      <c r="W430" t="s">
        <v>623</v>
      </c>
      <c r="X430" t="s">
        <v>820</v>
      </c>
      <c r="Y430" t="s">
        <v>187</v>
      </c>
      <c r="Z430" s="9">
        <v>-6.3250000000000001E-2</v>
      </c>
      <c r="AB430" s="27" t="s">
        <v>242</v>
      </c>
      <c r="AC430" s="2">
        <v>1</v>
      </c>
      <c r="AD430" s="2" t="s">
        <v>1088</v>
      </c>
      <c r="AE430" s="2">
        <v>1975</v>
      </c>
      <c r="AF430" s="2">
        <v>31</v>
      </c>
      <c r="AG430" s="2" t="s">
        <v>1057</v>
      </c>
      <c r="AH430" s="2">
        <v>1976</v>
      </c>
      <c r="AI430" s="2"/>
      <c r="AJ430" s="2"/>
      <c r="AK430" s="2"/>
      <c r="AL430" s="2"/>
      <c r="AM430" s="2"/>
      <c r="AN430" s="2"/>
    </row>
    <row r="431" spans="1:40" x14ac:dyDescent="0.25">
      <c r="A431" t="s">
        <v>520</v>
      </c>
      <c r="B431" t="s">
        <v>151</v>
      </c>
      <c r="D431" t="s">
        <v>140</v>
      </c>
      <c r="E431" t="s">
        <v>792</v>
      </c>
      <c r="F431" t="s">
        <v>140</v>
      </c>
      <c r="G431" t="s">
        <v>243</v>
      </c>
      <c r="H431" t="s">
        <v>151</v>
      </c>
      <c r="I431" t="s">
        <v>630</v>
      </c>
      <c r="J431" t="s">
        <v>642</v>
      </c>
      <c r="K431" t="s">
        <v>901</v>
      </c>
      <c r="L431" s="2" t="s">
        <v>798</v>
      </c>
      <c r="M431" s="2" t="s">
        <v>829</v>
      </c>
      <c r="N431" t="s">
        <v>912</v>
      </c>
      <c r="P431" t="s">
        <v>220</v>
      </c>
      <c r="R431" t="s">
        <v>1160</v>
      </c>
      <c r="S431" s="27"/>
      <c r="U431" s="40" t="s">
        <v>140</v>
      </c>
      <c r="V431">
        <v>516</v>
      </c>
      <c r="W431" t="s">
        <v>623</v>
      </c>
      <c r="X431" t="s">
        <v>820</v>
      </c>
      <c r="Y431" t="s">
        <v>187</v>
      </c>
      <c r="Z431" s="9">
        <v>-2.0039999999999999E-2</v>
      </c>
      <c r="AB431" s="27" t="s">
        <v>242</v>
      </c>
      <c r="AC431" s="2">
        <v>1</v>
      </c>
      <c r="AD431" s="2" t="s">
        <v>1088</v>
      </c>
      <c r="AE431" s="2">
        <v>1975</v>
      </c>
      <c r="AF431" s="2">
        <v>31</v>
      </c>
      <c r="AG431" s="2" t="s">
        <v>1057</v>
      </c>
      <c r="AH431" s="2">
        <v>1976</v>
      </c>
      <c r="AI431" s="2"/>
      <c r="AJ431" s="2"/>
      <c r="AK431" s="2"/>
      <c r="AL431" s="2"/>
      <c r="AM431" s="2"/>
      <c r="AN431" s="2"/>
    </row>
    <row r="432" spans="1:40" x14ac:dyDescent="0.25">
      <c r="A432" t="s">
        <v>410</v>
      </c>
      <c r="B432" t="s">
        <v>157</v>
      </c>
      <c r="E432" t="s">
        <v>140</v>
      </c>
      <c r="F432" t="s">
        <v>140</v>
      </c>
      <c r="G432" t="s">
        <v>243</v>
      </c>
      <c r="H432" t="s">
        <v>151</v>
      </c>
      <c r="I432" t="s">
        <v>630</v>
      </c>
      <c r="J432" t="s">
        <v>642</v>
      </c>
      <c r="K432" t="s">
        <v>901</v>
      </c>
      <c r="L432" s="2" t="s">
        <v>798</v>
      </c>
      <c r="M432" s="2" t="s">
        <v>830</v>
      </c>
      <c r="N432" t="s">
        <v>912</v>
      </c>
      <c r="P432" t="s">
        <v>220</v>
      </c>
      <c r="R432" t="s">
        <v>1160</v>
      </c>
      <c r="S432" s="27"/>
      <c r="U432" s="40" t="s">
        <v>140</v>
      </c>
      <c r="V432">
        <v>903</v>
      </c>
      <c r="W432" t="s">
        <v>623</v>
      </c>
      <c r="X432" t="s">
        <v>820</v>
      </c>
      <c r="Y432" t="s">
        <v>187</v>
      </c>
      <c r="Z432" s="9">
        <v>-1.123E-2</v>
      </c>
      <c r="AB432" s="27" t="s">
        <v>242</v>
      </c>
      <c r="AC432" s="2">
        <v>1</v>
      </c>
      <c r="AD432" s="2" t="s">
        <v>1088</v>
      </c>
      <c r="AE432" s="2">
        <v>1975</v>
      </c>
      <c r="AF432" s="2">
        <v>31</v>
      </c>
      <c r="AG432" s="2" t="s">
        <v>1057</v>
      </c>
      <c r="AH432" s="2">
        <v>1976</v>
      </c>
      <c r="AI432" s="2"/>
      <c r="AJ432" s="2"/>
      <c r="AK432" s="2"/>
      <c r="AL432" s="2"/>
      <c r="AM432" s="2"/>
      <c r="AN432" s="2"/>
    </row>
    <row r="433" spans="1:40" x14ac:dyDescent="0.25">
      <c r="A433" t="s">
        <v>403</v>
      </c>
      <c r="B433" t="s">
        <v>157</v>
      </c>
      <c r="E433" t="s">
        <v>140</v>
      </c>
      <c r="F433" t="s">
        <v>140</v>
      </c>
      <c r="G433" t="s">
        <v>243</v>
      </c>
      <c r="H433" t="s">
        <v>151</v>
      </c>
      <c r="I433" t="s">
        <v>630</v>
      </c>
      <c r="J433" t="s">
        <v>642</v>
      </c>
      <c r="K433" t="s">
        <v>901</v>
      </c>
      <c r="L433" s="2" t="s">
        <v>798</v>
      </c>
      <c r="M433" s="2" t="s">
        <v>830</v>
      </c>
      <c r="N433" t="s">
        <v>912</v>
      </c>
      <c r="P433" t="s">
        <v>220</v>
      </c>
      <c r="R433" t="s">
        <v>1160</v>
      </c>
      <c r="S433" s="27"/>
      <c r="U433" s="40" t="s">
        <v>140</v>
      </c>
      <c r="V433">
        <v>903</v>
      </c>
      <c r="W433" t="s">
        <v>623</v>
      </c>
      <c r="X433" t="s">
        <v>820</v>
      </c>
      <c r="Y433" t="s">
        <v>187</v>
      </c>
      <c r="Z433" s="9">
        <v>-2.4129999999999999E-2</v>
      </c>
      <c r="AB433" s="27" t="s">
        <v>242</v>
      </c>
      <c r="AC433" s="2">
        <v>1</v>
      </c>
      <c r="AD433" s="2" t="s">
        <v>1088</v>
      </c>
      <c r="AE433" s="2">
        <v>1975</v>
      </c>
      <c r="AF433" s="2">
        <v>31</v>
      </c>
      <c r="AG433" s="2" t="s">
        <v>1057</v>
      </c>
      <c r="AH433" s="2">
        <v>1976</v>
      </c>
      <c r="AI433" s="2"/>
      <c r="AJ433" s="2"/>
      <c r="AK433" s="2"/>
      <c r="AL433" s="2"/>
      <c r="AM433" s="2"/>
      <c r="AN433" s="2"/>
    </row>
    <row r="434" spans="1:40" x14ac:dyDescent="0.25">
      <c r="A434" t="s">
        <v>404</v>
      </c>
      <c r="B434" t="s">
        <v>157</v>
      </c>
      <c r="E434" t="s">
        <v>140</v>
      </c>
      <c r="F434" t="s">
        <v>140</v>
      </c>
      <c r="G434" t="s">
        <v>243</v>
      </c>
      <c r="H434" t="s">
        <v>151</v>
      </c>
      <c r="I434" t="s">
        <v>630</v>
      </c>
      <c r="J434" t="s">
        <v>642</v>
      </c>
      <c r="K434" t="s">
        <v>901</v>
      </c>
      <c r="L434" s="2" t="s">
        <v>798</v>
      </c>
      <c r="M434" s="2" t="s">
        <v>830</v>
      </c>
      <c r="N434" t="s">
        <v>912</v>
      </c>
      <c r="P434" t="s">
        <v>220</v>
      </c>
      <c r="R434" t="s">
        <v>1160</v>
      </c>
      <c r="S434" s="27"/>
      <c r="U434" s="40" t="s">
        <v>140</v>
      </c>
      <c r="V434">
        <v>903</v>
      </c>
      <c r="W434" t="s">
        <v>623</v>
      </c>
      <c r="X434" t="s">
        <v>820</v>
      </c>
      <c r="Y434" t="s">
        <v>187</v>
      </c>
      <c r="Z434" s="9">
        <v>-6.5089999999999995E-2</v>
      </c>
      <c r="AB434" s="27" t="s">
        <v>242</v>
      </c>
      <c r="AC434" s="2">
        <v>1</v>
      </c>
      <c r="AD434" s="2" t="s">
        <v>1088</v>
      </c>
      <c r="AE434" s="2">
        <v>1975</v>
      </c>
      <c r="AF434" s="2">
        <v>31</v>
      </c>
      <c r="AG434" s="2" t="s">
        <v>1057</v>
      </c>
      <c r="AH434" s="2">
        <v>1976</v>
      </c>
      <c r="AI434" s="2"/>
      <c r="AJ434" s="2"/>
      <c r="AK434" s="2"/>
      <c r="AL434" s="2"/>
      <c r="AM434" s="2"/>
      <c r="AN434" s="2"/>
    </row>
    <row r="435" spans="1:40" x14ac:dyDescent="0.25">
      <c r="A435" t="s">
        <v>405</v>
      </c>
      <c r="B435" t="s">
        <v>157</v>
      </c>
      <c r="E435" t="s">
        <v>140</v>
      </c>
      <c r="F435" t="s">
        <v>140</v>
      </c>
      <c r="G435" t="s">
        <v>243</v>
      </c>
      <c r="H435" t="s">
        <v>151</v>
      </c>
      <c r="I435" t="s">
        <v>630</v>
      </c>
      <c r="J435" t="s">
        <v>642</v>
      </c>
      <c r="K435" t="s">
        <v>901</v>
      </c>
      <c r="L435" s="2" t="s">
        <v>798</v>
      </c>
      <c r="M435" s="2" t="s">
        <v>830</v>
      </c>
      <c r="N435" t="s">
        <v>912</v>
      </c>
      <c r="P435" t="s">
        <v>220</v>
      </c>
      <c r="R435" t="s">
        <v>1160</v>
      </c>
      <c r="S435" s="27"/>
      <c r="U435" s="40" t="s">
        <v>140</v>
      </c>
      <c r="V435">
        <v>903</v>
      </c>
      <c r="W435" t="s">
        <v>623</v>
      </c>
      <c r="X435" t="s">
        <v>820</v>
      </c>
      <c r="Y435" t="s">
        <v>187</v>
      </c>
      <c r="Z435" s="9">
        <v>0.20852000000000001</v>
      </c>
      <c r="AB435" s="27" t="s">
        <v>242</v>
      </c>
      <c r="AC435" s="2">
        <v>1</v>
      </c>
      <c r="AD435" s="2" t="s">
        <v>1088</v>
      </c>
      <c r="AE435" s="2">
        <v>1975</v>
      </c>
      <c r="AF435" s="2">
        <v>31</v>
      </c>
      <c r="AG435" s="2" t="s">
        <v>1057</v>
      </c>
      <c r="AH435" s="2">
        <v>1976</v>
      </c>
      <c r="AI435" s="2"/>
      <c r="AJ435" s="2"/>
      <c r="AK435" s="2"/>
      <c r="AL435" s="2"/>
      <c r="AM435" s="2"/>
      <c r="AN435" s="2"/>
    </row>
    <row r="436" spans="1:40" x14ac:dyDescent="0.25">
      <c r="A436" t="s">
        <v>409</v>
      </c>
      <c r="B436" t="s">
        <v>157</v>
      </c>
      <c r="E436" t="s">
        <v>140</v>
      </c>
      <c r="F436" t="s">
        <v>140</v>
      </c>
      <c r="G436" t="s">
        <v>243</v>
      </c>
      <c r="H436" t="s">
        <v>151</v>
      </c>
      <c r="I436" t="s">
        <v>630</v>
      </c>
      <c r="J436" t="s">
        <v>642</v>
      </c>
      <c r="K436" t="s">
        <v>901</v>
      </c>
      <c r="L436" s="2" t="s">
        <v>798</v>
      </c>
      <c r="M436" s="2" t="s">
        <v>830</v>
      </c>
      <c r="N436" t="s">
        <v>912</v>
      </c>
      <c r="P436" t="s">
        <v>220</v>
      </c>
      <c r="R436" t="s">
        <v>1160</v>
      </c>
      <c r="S436" s="27"/>
      <c r="U436" s="40" t="s">
        <v>140</v>
      </c>
      <c r="V436">
        <v>903</v>
      </c>
      <c r="W436" t="s">
        <v>623</v>
      </c>
      <c r="X436" t="s">
        <v>820</v>
      </c>
      <c r="Y436" t="s">
        <v>187</v>
      </c>
      <c r="Z436" s="9">
        <v>2.5479999999999999E-2</v>
      </c>
      <c r="AB436" s="27" t="s">
        <v>242</v>
      </c>
      <c r="AC436" s="2">
        <v>1</v>
      </c>
      <c r="AD436" s="2" t="s">
        <v>1088</v>
      </c>
      <c r="AE436" s="2">
        <v>1975</v>
      </c>
      <c r="AF436" s="2">
        <v>31</v>
      </c>
      <c r="AG436" s="2" t="s">
        <v>1057</v>
      </c>
      <c r="AH436" s="2">
        <v>1976</v>
      </c>
      <c r="AI436" s="2"/>
      <c r="AJ436" s="2"/>
      <c r="AK436" s="2"/>
      <c r="AL436" s="2"/>
      <c r="AM436" s="2"/>
      <c r="AN436" s="2"/>
    </row>
    <row r="437" spans="1:40" x14ac:dyDescent="0.25">
      <c r="A437" t="s">
        <v>406</v>
      </c>
      <c r="B437" t="s">
        <v>157</v>
      </c>
      <c r="E437" t="s">
        <v>140</v>
      </c>
      <c r="F437" t="s">
        <v>140</v>
      </c>
      <c r="G437" t="s">
        <v>243</v>
      </c>
      <c r="H437" t="s">
        <v>151</v>
      </c>
      <c r="I437" t="s">
        <v>630</v>
      </c>
      <c r="J437" t="s">
        <v>642</v>
      </c>
      <c r="K437" t="s">
        <v>901</v>
      </c>
      <c r="L437" s="2" t="s">
        <v>798</v>
      </c>
      <c r="M437" s="2" t="s">
        <v>830</v>
      </c>
      <c r="N437" t="s">
        <v>912</v>
      </c>
      <c r="P437" t="s">
        <v>220</v>
      </c>
      <c r="R437" t="s">
        <v>1160</v>
      </c>
      <c r="S437" s="27"/>
      <c r="U437" s="40" t="s">
        <v>140</v>
      </c>
      <c r="V437">
        <v>903</v>
      </c>
      <c r="W437" t="s">
        <v>623</v>
      </c>
      <c r="X437" t="s">
        <v>820</v>
      </c>
      <c r="Y437" t="s">
        <v>187</v>
      </c>
      <c r="Z437" s="9">
        <v>0.22281999999999999</v>
      </c>
      <c r="AB437" s="27" t="s">
        <v>242</v>
      </c>
      <c r="AC437" s="2">
        <v>1</v>
      </c>
      <c r="AD437" s="2" t="s">
        <v>1088</v>
      </c>
      <c r="AE437" s="2">
        <v>1975</v>
      </c>
      <c r="AF437" s="2">
        <v>31</v>
      </c>
      <c r="AG437" s="2" t="s">
        <v>1057</v>
      </c>
      <c r="AH437" s="2">
        <v>1976</v>
      </c>
      <c r="AI437" s="2"/>
      <c r="AJ437" s="2"/>
      <c r="AK437" s="2"/>
      <c r="AL437" s="2"/>
      <c r="AM437" s="2"/>
      <c r="AN437" s="2"/>
    </row>
    <row r="438" spans="1:40" x14ac:dyDescent="0.25">
      <c r="A438" t="s">
        <v>407</v>
      </c>
      <c r="B438" t="s">
        <v>157</v>
      </c>
      <c r="E438" t="s">
        <v>140</v>
      </c>
      <c r="F438" t="s">
        <v>140</v>
      </c>
      <c r="G438" t="s">
        <v>243</v>
      </c>
      <c r="H438" t="s">
        <v>151</v>
      </c>
      <c r="I438" t="s">
        <v>630</v>
      </c>
      <c r="J438" t="s">
        <v>642</v>
      </c>
      <c r="K438" t="s">
        <v>901</v>
      </c>
      <c r="L438" s="2" t="s">
        <v>798</v>
      </c>
      <c r="M438" s="2" t="s">
        <v>830</v>
      </c>
      <c r="N438" t="s">
        <v>912</v>
      </c>
      <c r="P438" t="s">
        <v>220</v>
      </c>
      <c r="R438" t="s">
        <v>1160</v>
      </c>
      <c r="S438" s="27"/>
      <c r="U438" s="40" t="s">
        <v>140</v>
      </c>
      <c r="V438">
        <v>903</v>
      </c>
      <c r="W438" t="s">
        <v>623</v>
      </c>
      <c r="X438" t="s">
        <v>820</v>
      </c>
      <c r="Y438" t="s">
        <v>187</v>
      </c>
      <c r="Z438" s="9">
        <v>-9.3699999999999999E-3</v>
      </c>
      <c r="AB438" s="27" t="s">
        <v>242</v>
      </c>
      <c r="AC438" s="2">
        <v>1</v>
      </c>
      <c r="AD438" s="2" t="s">
        <v>1088</v>
      </c>
      <c r="AE438" s="2">
        <v>1975</v>
      </c>
      <c r="AF438" s="2">
        <v>31</v>
      </c>
      <c r="AG438" s="2" t="s">
        <v>1057</v>
      </c>
      <c r="AH438" s="2">
        <v>1976</v>
      </c>
      <c r="AI438" s="2"/>
      <c r="AJ438" s="2"/>
      <c r="AK438" s="2"/>
      <c r="AL438" s="2"/>
      <c r="AM438" s="2"/>
      <c r="AN438" s="2"/>
    </row>
    <row r="439" spans="1:40" x14ac:dyDescent="0.25">
      <c r="A439" t="s">
        <v>408</v>
      </c>
      <c r="B439" t="s">
        <v>157</v>
      </c>
      <c r="E439" t="s">
        <v>140</v>
      </c>
      <c r="F439" t="s">
        <v>140</v>
      </c>
      <c r="G439" t="s">
        <v>243</v>
      </c>
      <c r="H439" t="s">
        <v>151</v>
      </c>
      <c r="I439" t="s">
        <v>630</v>
      </c>
      <c r="J439" t="s">
        <v>642</v>
      </c>
      <c r="K439" t="s">
        <v>901</v>
      </c>
      <c r="L439" s="2" t="s">
        <v>798</v>
      </c>
      <c r="M439" s="2" t="s">
        <v>830</v>
      </c>
      <c r="N439" t="s">
        <v>912</v>
      </c>
      <c r="P439" t="s">
        <v>220</v>
      </c>
      <c r="R439" t="s">
        <v>1160</v>
      </c>
      <c r="S439" s="27"/>
      <c r="U439" s="40" t="s">
        <v>140</v>
      </c>
      <c r="V439">
        <v>903</v>
      </c>
      <c r="W439" t="s">
        <v>623</v>
      </c>
      <c r="X439" t="s">
        <v>820</v>
      </c>
      <c r="Y439" t="s">
        <v>187</v>
      </c>
      <c r="Z439" s="9">
        <v>0.1065</v>
      </c>
      <c r="AB439" s="27" t="s">
        <v>242</v>
      </c>
      <c r="AC439" s="2">
        <v>1</v>
      </c>
      <c r="AD439" s="2" t="s">
        <v>1088</v>
      </c>
      <c r="AE439" s="2">
        <v>1975</v>
      </c>
      <c r="AF439" s="2">
        <v>31</v>
      </c>
      <c r="AG439" s="2" t="s">
        <v>1057</v>
      </c>
      <c r="AH439" s="2">
        <v>1976</v>
      </c>
      <c r="AI439" s="2"/>
      <c r="AJ439" s="2"/>
      <c r="AK439" s="2"/>
      <c r="AL439" s="2"/>
      <c r="AM439" s="2"/>
      <c r="AN439" s="2"/>
    </row>
    <row r="440" spans="1:40" x14ac:dyDescent="0.25">
      <c r="A440" t="s">
        <v>553</v>
      </c>
      <c r="B440" t="s">
        <v>157</v>
      </c>
      <c r="E440" t="s">
        <v>140</v>
      </c>
      <c r="F440" t="s">
        <v>140</v>
      </c>
      <c r="G440" t="s">
        <v>243</v>
      </c>
      <c r="H440" t="s">
        <v>151</v>
      </c>
      <c r="I440" t="s">
        <v>630</v>
      </c>
      <c r="J440" t="s">
        <v>642</v>
      </c>
      <c r="K440" t="s">
        <v>901</v>
      </c>
      <c r="L440" s="2" t="s">
        <v>798</v>
      </c>
      <c r="M440" s="2" t="s">
        <v>830</v>
      </c>
      <c r="N440" t="s">
        <v>912</v>
      </c>
      <c r="P440" t="s">
        <v>220</v>
      </c>
      <c r="R440" t="s">
        <v>1160</v>
      </c>
      <c r="S440" s="27"/>
      <c r="U440" s="40" t="s">
        <v>140</v>
      </c>
      <c r="V440">
        <v>903</v>
      </c>
      <c r="W440" t="s">
        <v>623</v>
      </c>
      <c r="X440" t="s">
        <v>820</v>
      </c>
      <c r="Y440" t="s">
        <v>187</v>
      </c>
      <c r="Z440" s="9">
        <v>0.16002</v>
      </c>
      <c r="AB440" s="27" t="s">
        <v>242</v>
      </c>
      <c r="AC440" s="2">
        <v>1</v>
      </c>
      <c r="AD440" s="2" t="s">
        <v>1088</v>
      </c>
      <c r="AE440" s="2">
        <v>1975</v>
      </c>
      <c r="AF440" s="2">
        <v>31</v>
      </c>
      <c r="AG440" s="2" t="s">
        <v>1057</v>
      </c>
      <c r="AH440" s="2">
        <v>1976</v>
      </c>
      <c r="AI440" s="2"/>
      <c r="AJ440" s="2"/>
      <c r="AK440" s="2"/>
      <c r="AL440" s="2"/>
      <c r="AM440" s="2"/>
      <c r="AN440" s="2"/>
    </row>
    <row r="441" spans="1:40" x14ac:dyDescent="0.25">
      <c r="A441" t="s">
        <v>552</v>
      </c>
      <c r="B441" t="s">
        <v>157</v>
      </c>
      <c r="E441" t="s">
        <v>140</v>
      </c>
      <c r="F441" t="s">
        <v>140</v>
      </c>
      <c r="G441" t="s">
        <v>243</v>
      </c>
      <c r="H441" t="s">
        <v>151</v>
      </c>
      <c r="I441" t="s">
        <v>630</v>
      </c>
      <c r="J441" t="s">
        <v>642</v>
      </c>
      <c r="K441" t="s">
        <v>901</v>
      </c>
      <c r="L441" s="2" t="s">
        <v>798</v>
      </c>
      <c r="M441" s="2" t="s">
        <v>830</v>
      </c>
      <c r="N441" t="s">
        <v>912</v>
      </c>
      <c r="P441" t="s">
        <v>220</v>
      </c>
      <c r="R441" t="s">
        <v>1160</v>
      </c>
      <c r="S441" s="27"/>
      <c r="U441" s="40" t="s">
        <v>140</v>
      </c>
      <c r="V441">
        <v>903</v>
      </c>
      <c r="W441" t="s">
        <v>623</v>
      </c>
      <c r="X441" t="s">
        <v>820</v>
      </c>
      <c r="Y441" t="s">
        <v>187</v>
      </c>
      <c r="Z441" s="9">
        <v>5.5300000000000002E-2</v>
      </c>
      <c r="AB441" s="27" t="s">
        <v>242</v>
      </c>
      <c r="AC441" s="2">
        <v>1</v>
      </c>
      <c r="AD441" s="2" t="s">
        <v>1088</v>
      </c>
      <c r="AE441" s="2">
        <v>1975</v>
      </c>
      <c r="AF441" s="2">
        <v>31</v>
      </c>
      <c r="AG441" s="2" t="s">
        <v>1057</v>
      </c>
      <c r="AH441" s="2">
        <v>1976</v>
      </c>
      <c r="AI441" s="2"/>
      <c r="AJ441" s="2"/>
      <c r="AK441" s="2"/>
      <c r="AL441" s="2"/>
      <c r="AM441" s="2"/>
      <c r="AN441" s="2"/>
    </row>
    <row r="442" spans="1:40" x14ac:dyDescent="0.25">
      <c r="A442" t="s">
        <v>821</v>
      </c>
      <c r="B442" t="s">
        <v>157</v>
      </c>
      <c r="E442" t="s">
        <v>140</v>
      </c>
      <c r="F442" t="s">
        <v>140</v>
      </c>
      <c r="G442" t="s">
        <v>243</v>
      </c>
      <c r="H442" t="s">
        <v>151</v>
      </c>
      <c r="I442" t="s">
        <v>630</v>
      </c>
      <c r="J442" t="s">
        <v>642</v>
      </c>
      <c r="K442" t="s">
        <v>901</v>
      </c>
      <c r="L442" s="2" t="s">
        <v>798</v>
      </c>
      <c r="M442" s="2" t="s">
        <v>830</v>
      </c>
      <c r="N442" t="s">
        <v>912</v>
      </c>
      <c r="P442" t="s">
        <v>220</v>
      </c>
      <c r="R442" t="s">
        <v>1160</v>
      </c>
      <c r="S442" s="27"/>
      <c r="U442" s="40" t="s">
        <v>140</v>
      </c>
      <c r="V442">
        <v>903</v>
      </c>
      <c r="W442" t="s">
        <v>623</v>
      </c>
      <c r="X442" t="s">
        <v>820</v>
      </c>
      <c r="Y442" t="s">
        <v>187</v>
      </c>
      <c r="Z442" s="9">
        <v>1.4330000000000001E-2</v>
      </c>
      <c r="AB442" s="27" t="s">
        <v>242</v>
      </c>
      <c r="AC442" s="2">
        <v>1</v>
      </c>
      <c r="AD442" s="2" t="s">
        <v>1088</v>
      </c>
      <c r="AE442" s="2">
        <v>1975</v>
      </c>
      <c r="AF442" s="2">
        <v>31</v>
      </c>
      <c r="AG442" s="2" t="s">
        <v>1057</v>
      </c>
      <c r="AH442" s="2">
        <v>1976</v>
      </c>
      <c r="AI442" s="2"/>
      <c r="AJ442" s="2"/>
      <c r="AK442" s="2"/>
      <c r="AL442" s="2"/>
      <c r="AM442" s="2"/>
      <c r="AN442" s="2"/>
    </row>
    <row r="443" spans="1:40" x14ac:dyDescent="0.25">
      <c r="A443" t="s">
        <v>822</v>
      </c>
      <c r="B443" t="s">
        <v>157</v>
      </c>
      <c r="E443" t="s">
        <v>140</v>
      </c>
      <c r="F443" t="s">
        <v>140</v>
      </c>
      <c r="G443" t="s">
        <v>243</v>
      </c>
      <c r="H443" t="s">
        <v>151</v>
      </c>
      <c r="I443" t="s">
        <v>630</v>
      </c>
      <c r="J443" t="s">
        <v>642</v>
      </c>
      <c r="K443" t="s">
        <v>901</v>
      </c>
      <c r="L443" s="2" t="s">
        <v>798</v>
      </c>
      <c r="M443" s="2" t="s">
        <v>830</v>
      </c>
      <c r="N443" t="s">
        <v>912</v>
      </c>
      <c r="P443" t="s">
        <v>220</v>
      </c>
      <c r="R443" t="s">
        <v>1160</v>
      </c>
      <c r="S443" s="27"/>
      <c r="U443" s="40" t="s">
        <v>140</v>
      </c>
      <c r="V443">
        <v>903</v>
      </c>
      <c r="W443" t="s">
        <v>623</v>
      </c>
      <c r="X443" t="s">
        <v>820</v>
      </c>
      <c r="Y443" t="s">
        <v>187</v>
      </c>
      <c r="Z443" s="9">
        <v>8.1000000000000003E-2</v>
      </c>
      <c r="AB443" s="27" t="s">
        <v>242</v>
      </c>
      <c r="AC443" s="2">
        <v>1</v>
      </c>
      <c r="AD443" s="2" t="s">
        <v>1088</v>
      </c>
      <c r="AE443" s="2">
        <v>1975</v>
      </c>
      <c r="AF443" s="2">
        <v>31</v>
      </c>
      <c r="AG443" s="2" t="s">
        <v>1057</v>
      </c>
      <c r="AH443" s="2">
        <v>1976</v>
      </c>
      <c r="AI443" s="2"/>
      <c r="AJ443" s="2"/>
      <c r="AK443" s="2"/>
      <c r="AL443" s="2"/>
      <c r="AM443" s="2"/>
      <c r="AN443" s="2"/>
    </row>
    <row r="444" spans="1:40" x14ac:dyDescent="0.25">
      <c r="A444" t="s">
        <v>823</v>
      </c>
      <c r="B444" t="s">
        <v>157</v>
      </c>
      <c r="E444" t="s">
        <v>140</v>
      </c>
      <c r="F444" t="s">
        <v>140</v>
      </c>
      <c r="G444" t="s">
        <v>243</v>
      </c>
      <c r="H444" t="s">
        <v>151</v>
      </c>
      <c r="I444" t="s">
        <v>630</v>
      </c>
      <c r="J444" t="s">
        <v>642</v>
      </c>
      <c r="K444" t="s">
        <v>901</v>
      </c>
      <c r="L444" s="2" t="s">
        <v>798</v>
      </c>
      <c r="M444" s="2" t="s">
        <v>830</v>
      </c>
      <c r="N444" t="s">
        <v>912</v>
      </c>
      <c r="P444" t="s">
        <v>220</v>
      </c>
      <c r="R444" t="s">
        <v>1160</v>
      </c>
      <c r="S444" s="27"/>
      <c r="U444" s="40" t="s">
        <v>140</v>
      </c>
      <c r="V444">
        <v>903</v>
      </c>
      <c r="W444" t="s">
        <v>623</v>
      </c>
      <c r="X444" t="s">
        <v>820</v>
      </c>
      <c r="Y444" t="s">
        <v>187</v>
      </c>
      <c r="Z444" s="9">
        <v>8.3820000000000006E-2</v>
      </c>
      <c r="AB444" s="27" t="s">
        <v>242</v>
      </c>
      <c r="AC444" s="2">
        <v>1</v>
      </c>
      <c r="AD444" s="2" t="s">
        <v>1088</v>
      </c>
      <c r="AE444" s="2">
        <v>1975</v>
      </c>
      <c r="AF444" s="2">
        <v>31</v>
      </c>
      <c r="AG444" s="2" t="s">
        <v>1057</v>
      </c>
      <c r="AH444" s="2">
        <v>1976</v>
      </c>
      <c r="AI444" s="2"/>
      <c r="AJ444" s="2"/>
      <c r="AK444" s="2"/>
      <c r="AL444" s="2"/>
      <c r="AM444" s="2"/>
      <c r="AN444" s="2"/>
    </row>
    <row r="445" spans="1:40" x14ac:dyDescent="0.25">
      <c r="A445" t="s">
        <v>824</v>
      </c>
      <c r="B445" t="s">
        <v>157</v>
      </c>
      <c r="E445" t="s">
        <v>140</v>
      </c>
      <c r="F445" t="s">
        <v>140</v>
      </c>
      <c r="G445" t="s">
        <v>243</v>
      </c>
      <c r="H445" t="s">
        <v>151</v>
      </c>
      <c r="I445" t="s">
        <v>630</v>
      </c>
      <c r="J445" t="s">
        <v>642</v>
      </c>
      <c r="K445" t="s">
        <v>901</v>
      </c>
      <c r="L445" s="2" t="s">
        <v>798</v>
      </c>
      <c r="M445" s="2" t="s">
        <v>830</v>
      </c>
      <c r="N445" t="s">
        <v>912</v>
      </c>
      <c r="P445" t="s">
        <v>220</v>
      </c>
      <c r="R445" t="s">
        <v>1160</v>
      </c>
      <c r="S445" s="27"/>
      <c r="U445" s="40" t="s">
        <v>140</v>
      </c>
      <c r="V445">
        <v>903</v>
      </c>
      <c r="W445" t="s">
        <v>623</v>
      </c>
      <c r="X445" t="s">
        <v>820</v>
      </c>
      <c r="Y445" t="s">
        <v>187</v>
      </c>
      <c r="Z445" s="9">
        <v>0.11434999999999999</v>
      </c>
      <c r="AB445" s="27" t="s">
        <v>242</v>
      </c>
      <c r="AC445" s="2">
        <v>1</v>
      </c>
      <c r="AD445" s="2" t="s">
        <v>1088</v>
      </c>
      <c r="AE445" s="2">
        <v>1975</v>
      </c>
      <c r="AF445" s="2">
        <v>31</v>
      </c>
      <c r="AG445" s="2" t="s">
        <v>1057</v>
      </c>
      <c r="AH445" s="2">
        <v>1976</v>
      </c>
      <c r="AI445" s="2"/>
      <c r="AJ445" s="2"/>
      <c r="AK445" s="2"/>
      <c r="AL445" s="2"/>
      <c r="AM445" s="2"/>
      <c r="AN445" s="2"/>
    </row>
    <row r="446" spans="1:40" x14ac:dyDescent="0.25">
      <c r="A446" t="s">
        <v>551</v>
      </c>
      <c r="B446" t="s">
        <v>157</v>
      </c>
      <c r="E446" t="s">
        <v>140</v>
      </c>
      <c r="F446" t="s">
        <v>140</v>
      </c>
      <c r="G446" t="s">
        <v>243</v>
      </c>
      <c r="H446" t="s">
        <v>151</v>
      </c>
      <c r="I446" t="s">
        <v>630</v>
      </c>
      <c r="J446" t="s">
        <v>642</v>
      </c>
      <c r="K446" t="s">
        <v>901</v>
      </c>
      <c r="L446" s="2" t="s">
        <v>798</v>
      </c>
      <c r="M446" s="2" t="s">
        <v>830</v>
      </c>
      <c r="N446" t="s">
        <v>912</v>
      </c>
      <c r="P446" t="s">
        <v>220</v>
      </c>
      <c r="R446" t="s">
        <v>1160</v>
      </c>
      <c r="S446" s="27"/>
      <c r="U446" s="40" t="s">
        <v>140</v>
      </c>
      <c r="V446">
        <v>903</v>
      </c>
      <c r="W446" t="s">
        <v>623</v>
      </c>
      <c r="X446" t="s">
        <v>820</v>
      </c>
      <c r="Y446" t="s">
        <v>187</v>
      </c>
      <c r="Z446" s="9">
        <v>0.19733000000000001</v>
      </c>
      <c r="AB446" s="27" t="s">
        <v>242</v>
      </c>
      <c r="AC446" s="2">
        <v>1</v>
      </c>
      <c r="AD446" s="2" t="s">
        <v>1088</v>
      </c>
      <c r="AE446" s="2">
        <v>1975</v>
      </c>
      <c r="AF446" s="2">
        <v>31</v>
      </c>
      <c r="AG446" s="2" t="s">
        <v>1057</v>
      </c>
      <c r="AH446" s="2">
        <v>1976</v>
      </c>
      <c r="AI446" s="2"/>
      <c r="AJ446" s="2"/>
      <c r="AK446" s="2"/>
      <c r="AL446" s="2"/>
      <c r="AM446" s="2"/>
      <c r="AN446" s="2"/>
    </row>
    <row r="447" spans="1:40" x14ac:dyDescent="0.25">
      <c r="A447" t="s">
        <v>825</v>
      </c>
      <c r="B447" t="s">
        <v>157</v>
      </c>
      <c r="E447" t="s">
        <v>140</v>
      </c>
      <c r="F447" t="s">
        <v>140</v>
      </c>
      <c r="G447" t="s">
        <v>243</v>
      </c>
      <c r="H447" t="s">
        <v>151</v>
      </c>
      <c r="I447" t="s">
        <v>630</v>
      </c>
      <c r="J447" t="s">
        <v>642</v>
      </c>
      <c r="K447" t="s">
        <v>901</v>
      </c>
      <c r="L447" s="2" t="s">
        <v>798</v>
      </c>
      <c r="M447" s="2" t="s">
        <v>830</v>
      </c>
      <c r="N447" t="s">
        <v>912</v>
      </c>
      <c r="P447" t="s">
        <v>220</v>
      </c>
      <c r="R447" t="s">
        <v>1160</v>
      </c>
      <c r="S447" s="27"/>
      <c r="U447" s="40" t="s">
        <v>140</v>
      </c>
      <c r="V447">
        <v>903</v>
      </c>
      <c r="W447" t="s">
        <v>623</v>
      </c>
      <c r="X447" t="s">
        <v>820</v>
      </c>
      <c r="Y447" t="s">
        <v>187</v>
      </c>
      <c r="Z447" s="9">
        <v>0.10242999999999999</v>
      </c>
      <c r="AB447" s="27" t="s">
        <v>242</v>
      </c>
      <c r="AC447" s="2">
        <v>1</v>
      </c>
      <c r="AD447" s="2" t="s">
        <v>1088</v>
      </c>
      <c r="AE447" s="2">
        <v>1975</v>
      </c>
      <c r="AF447" s="2">
        <v>31</v>
      </c>
      <c r="AG447" s="2" t="s">
        <v>1057</v>
      </c>
      <c r="AH447" s="2">
        <v>1976</v>
      </c>
      <c r="AI447" s="2"/>
      <c r="AJ447" s="2"/>
      <c r="AK447" s="2"/>
      <c r="AL447" s="2"/>
      <c r="AM447" s="2"/>
      <c r="AN447" s="2"/>
    </row>
    <row r="448" spans="1:40" x14ac:dyDescent="0.25">
      <c r="A448" t="s">
        <v>826</v>
      </c>
      <c r="B448" t="s">
        <v>157</v>
      </c>
      <c r="E448" t="s">
        <v>140</v>
      </c>
      <c r="F448" t="s">
        <v>140</v>
      </c>
      <c r="G448" t="s">
        <v>243</v>
      </c>
      <c r="H448" t="s">
        <v>151</v>
      </c>
      <c r="I448" t="s">
        <v>630</v>
      </c>
      <c r="J448" t="s">
        <v>642</v>
      </c>
      <c r="K448" t="s">
        <v>901</v>
      </c>
      <c r="L448" s="2" t="s">
        <v>798</v>
      </c>
      <c r="M448" s="2" t="s">
        <v>830</v>
      </c>
      <c r="N448" t="s">
        <v>912</v>
      </c>
      <c r="P448" t="s">
        <v>220</v>
      </c>
      <c r="R448" t="s">
        <v>1160</v>
      </c>
      <c r="S448" s="27"/>
      <c r="U448" s="40" t="s">
        <v>140</v>
      </c>
      <c r="V448">
        <v>903</v>
      </c>
      <c r="W448" t="s">
        <v>623</v>
      </c>
      <c r="X448" t="s">
        <v>820</v>
      </c>
      <c r="Y448" t="s">
        <v>187</v>
      </c>
      <c r="Z448" s="9">
        <v>6.9449999999999998E-2</v>
      </c>
      <c r="AB448" s="27" t="s">
        <v>242</v>
      </c>
      <c r="AC448" s="2">
        <v>1</v>
      </c>
      <c r="AD448" s="2" t="s">
        <v>1088</v>
      </c>
      <c r="AE448" s="2">
        <v>1975</v>
      </c>
      <c r="AF448" s="2">
        <v>31</v>
      </c>
      <c r="AG448" s="2" t="s">
        <v>1057</v>
      </c>
      <c r="AH448" s="2">
        <v>1976</v>
      </c>
      <c r="AI448" s="2"/>
      <c r="AJ448" s="2"/>
      <c r="AK448" s="2"/>
      <c r="AL448" s="2"/>
      <c r="AM448" s="2"/>
      <c r="AN448" s="2"/>
    </row>
    <row r="449" spans="1:40" x14ac:dyDescent="0.25">
      <c r="A449" t="s">
        <v>827</v>
      </c>
      <c r="B449" t="s">
        <v>157</v>
      </c>
      <c r="E449" t="s">
        <v>140</v>
      </c>
      <c r="F449" t="s">
        <v>140</v>
      </c>
      <c r="G449" t="s">
        <v>243</v>
      </c>
      <c r="H449" t="s">
        <v>151</v>
      </c>
      <c r="I449" t="s">
        <v>630</v>
      </c>
      <c r="J449" t="s">
        <v>642</v>
      </c>
      <c r="K449" t="s">
        <v>901</v>
      </c>
      <c r="L449" s="2" t="s">
        <v>798</v>
      </c>
      <c r="M449" s="2" t="s">
        <v>830</v>
      </c>
      <c r="N449" t="s">
        <v>912</v>
      </c>
      <c r="P449" t="s">
        <v>220</v>
      </c>
      <c r="R449" t="s">
        <v>1160</v>
      </c>
      <c r="S449" s="27"/>
      <c r="U449" s="40" t="s">
        <v>140</v>
      </c>
      <c r="V449">
        <v>903</v>
      </c>
      <c r="W449" t="s">
        <v>623</v>
      </c>
      <c r="X449" t="s">
        <v>820</v>
      </c>
      <c r="Y449" t="s">
        <v>187</v>
      </c>
      <c r="Z449" s="9">
        <v>-5.9199999999999999E-3</v>
      </c>
      <c r="AB449" s="27" t="s">
        <v>242</v>
      </c>
      <c r="AC449" s="2">
        <v>1</v>
      </c>
      <c r="AD449" s="2" t="s">
        <v>1088</v>
      </c>
      <c r="AE449" s="2">
        <v>1975</v>
      </c>
      <c r="AF449" s="2">
        <v>31</v>
      </c>
      <c r="AG449" s="2" t="s">
        <v>1057</v>
      </c>
      <c r="AH449" s="2">
        <v>1976</v>
      </c>
      <c r="AI449" s="2"/>
      <c r="AJ449" s="2"/>
      <c r="AK449" s="2"/>
      <c r="AL449" s="2"/>
      <c r="AM449" s="2"/>
      <c r="AN449" s="2"/>
    </row>
    <row r="450" spans="1:40" x14ac:dyDescent="0.25">
      <c r="A450" t="s">
        <v>828</v>
      </c>
      <c r="B450" t="s">
        <v>157</v>
      </c>
      <c r="E450" t="s">
        <v>140</v>
      </c>
      <c r="F450" t="s">
        <v>140</v>
      </c>
      <c r="G450" t="s">
        <v>243</v>
      </c>
      <c r="H450" t="s">
        <v>151</v>
      </c>
      <c r="I450" t="s">
        <v>630</v>
      </c>
      <c r="J450" t="s">
        <v>642</v>
      </c>
      <c r="K450" t="s">
        <v>901</v>
      </c>
      <c r="L450" s="2" t="s">
        <v>798</v>
      </c>
      <c r="M450" s="2" t="s">
        <v>830</v>
      </c>
      <c r="N450" t="s">
        <v>912</v>
      </c>
      <c r="P450" t="s">
        <v>220</v>
      </c>
      <c r="R450" t="s">
        <v>1160</v>
      </c>
      <c r="S450" s="27"/>
      <c r="U450" s="40" t="s">
        <v>140</v>
      </c>
      <c r="V450">
        <v>903</v>
      </c>
      <c r="W450" t="s">
        <v>623</v>
      </c>
      <c r="X450" t="s">
        <v>820</v>
      </c>
      <c r="Y450" t="s">
        <v>187</v>
      </c>
      <c r="Z450" s="9">
        <v>-5.1700000000000001E-3</v>
      </c>
      <c r="AB450" s="27" t="s">
        <v>242</v>
      </c>
      <c r="AC450" s="2">
        <v>1</v>
      </c>
      <c r="AD450" s="2" t="s">
        <v>1088</v>
      </c>
      <c r="AE450" s="2">
        <v>1975</v>
      </c>
      <c r="AF450" s="2">
        <v>31</v>
      </c>
      <c r="AG450" s="2" t="s">
        <v>1057</v>
      </c>
      <c r="AH450" s="2">
        <v>1976</v>
      </c>
      <c r="AI450" s="2"/>
      <c r="AJ450" s="2"/>
      <c r="AK450" s="2"/>
      <c r="AL450" s="2"/>
      <c r="AM450" s="2"/>
      <c r="AN450" s="2"/>
    </row>
    <row r="451" spans="1:40" x14ac:dyDescent="0.25">
      <c r="A451" t="s">
        <v>550</v>
      </c>
      <c r="B451" t="s">
        <v>157</v>
      </c>
      <c r="E451" t="s">
        <v>140</v>
      </c>
      <c r="F451" t="s">
        <v>140</v>
      </c>
      <c r="G451" t="s">
        <v>243</v>
      </c>
      <c r="H451" t="s">
        <v>151</v>
      </c>
      <c r="I451" t="s">
        <v>630</v>
      </c>
      <c r="J451" t="s">
        <v>642</v>
      </c>
      <c r="K451" t="s">
        <v>901</v>
      </c>
      <c r="L451" s="2" t="s">
        <v>798</v>
      </c>
      <c r="M451" s="2" t="s">
        <v>830</v>
      </c>
      <c r="N451" t="s">
        <v>912</v>
      </c>
      <c r="P451" t="s">
        <v>220</v>
      </c>
      <c r="R451" t="s">
        <v>1160</v>
      </c>
      <c r="S451" s="27"/>
      <c r="U451" s="40" t="s">
        <v>140</v>
      </c>
      <c r="V451">
        <v>903</v>
      </c>
      <c r="W451" t="s">
        <v>623</v>
      </c>
      <c r="X451" t="s">
        <v>820</v>
      </c>
      <c r="Y451" t="s">
        <v>187</v>
      </c>
      <c r="Z451" s="9">
        <v>0.24282999999999999</v>
      </c>
      <c r="AB451" s="27" t="s">
        <v>242</v>
      </c>
      <c r="AC451" s="2">
        <v>1</v>
      </c>
      <c r="AD451" s="2" t="s">
        <v>1088</v>
      </c>
      <c r="AE451" s="2">
        <v>1975</v>
      </c>
      <c r="AF451" s="2">
        <v>31</v>
      </c>
      <c r="AG451" s="2" t="s">
        <v>1057</v>
      </c>
      <c r="AH451" s="2">
        <v>1976</v>
      </c>
      <c r="AI451" s="2"/>
      <c r="AJ451" s="2"/>
      <c r="AK451" s="2"/>
      <c r="AL451" s="2"/>
      <c r="AM451" s="2"/>
      <c r="AN451" s="2"/>
    </row>
    <row r="452" spans="1:40" x14ac:dyDescent="0.25">
      <c r="A452" t="s">
        <v>410</v>
      </c>
      <c r="B452" t="s">
        <v>157</v>
      </c>
      <c r="E452" t="s">
        <v>140</v>
      </c>
      <c r="F452" t="s">
        <v>140</v>
      </c>
      <c r="G452" t="s">
        <v>597</v>
      </c>
      <c r="H452" t="s">
        <v>151</v>
      </c>
      <c r="I452" t="s">
        <v>630</v>
      </c>
      <c r="J452" t="s">
        <v>642</v>
      </c>
      <c r="K452" t="s">
        <v>901</v>
      </c>
      <c r="L452" s="2" t="s">
        <v>798</v>
      </c>
      <c r="M452" s="2" t="s">
        <v>831</v>
      </c>
      <c r="N452" t="s">
        <v>912</v>
      </c>
      <c r="P452" t="s">
        <v>220</v>
      </c>
      <c r="R452" t="s">
        <v>1160</v>
      </c>
      <c r="S452" s="27"/>
      <c r="U452" s="40" t="s">
        <v>140</v>
      </c>
      <c r="V452">
        <v>570</v>
      </c>
      <c r="W452" t="s">
        <v>623</v>
      </c>
      <c r="X452" t="s">
        <v>820</v>
      </c>
      <c r="Y452" t="s">
        <v>187</v>
      </c>
      <c r="Z452" s="9">
        <v>1.048E-2</v>
      </c>
      <c r="AB452" s="27" t="s">
        <v>242</v>
      </c>
      <c r="AC452" s="2">
        <v>1</v>
      </c>
      <c r="AD452" s="2" t="s">
        <v>1088</v>
      </c>
      <c r="AE452" s="2">
        <v>1975</v>
      </c>
      <c r="AF452" s="2">
        <v>31</v>
      </c>
      <c r="AG452" s="2" t="s">
        <v>1057</v>
      </c>
      <c r="AH452" s="2">
        <v>1976</v>
      </c>
      <c r="AI452" s="2"/>
      <c r="AJ452" s="2"/>
      <c r="AK452" s="2"/>
      <c r="AL452" s="2"/>
      <c r="AM452" s="2"/>
      <c r="AN452" s="2"/>
    </row>
    <row r="453" spans="1:40" x14ac:dyDescent="0.25">
      <c r="A453" t="s">
        <v>403</v>
      </c>
      <c r="B453" t="s">
        <v>157</v>
      </c>
      <c r="E453" t="s">
        <v>140</v>
      </c>
      <c r="F453" t="s">
        <v>140</v>
      </c>
      <c r="G453" t="s">
        <v>597</v>
      </c>
      <c r="H453" t="s">
        <v>151</v>
      </c>
      <c r="I453" t="s">
        <v>630</v>
      </c>
      <c r="J453" t="s">
        <v>642</v>
      </c>
      <c r="K453" t="s">
        <v>901</v>
      </c>
      <c r="L453" s="2" t="s">
        <v>798</v>
      </c>
      <c r="M453" s="2" t="s">
        <v>831</v>
      </c>
      <c r="N453" t="s">
        <v>912</v>
      </c>
      <c r="P453" t="s">
        <v>220</v>
      </c>
      <c r="R453" t="s">
        <v>1160</v>
      </c>
      <c r="S453" s="27"/>
      <c r="U453" s="40" t="s">
        <v>140</v>
      </c>
      <c r="V453">
        <v>570</v>
      </c>
      <c r="W453" t="s">
        <v>623</v>
      </c>
      <c r="X453" t="s">
        <v>820</v>
      </c>
      <c r="Y453" t="s">
        <v>187</v>
      </c>
      <c r="Z453" s="9">
        <v>1.77E-2</v>
      </c>
      <c r="AB453" s="27" t="s">
        <v>242</v>
      </c>
      <c r="AC453" s="2">
        <v>1</v>
      </c>
      <c r="AD453" s="2" t="s">
        <v>1088</v>
      </c>
      <c r="AE453" s="2">
        <v>1975</v>
      </c>
      <c r="AF453" s="2">
        <v>31</v>
      </c>
      <c r="AG453" s="2" t="s">
        <v>1057</v>
      </c>
      <c r="AH453" s="2">
        <v>1976</v>
      </c>
      <c r="AI453" s="2"/>
      <c r="AJ453" s="2"/>
      <c r="AK453" s="2"/>
      <c r="AL453" s="2"/>
      <c r="AM453" s="2"/>
      <c r="AN453" s="2"/>
    </row>
    <row r="454" spans="1:40" x14ac:dyDescent="0.25">
      <c r="A454" t="s">
        <v>404</v>
      </c>
      <c r="B454" t="s">
        <v>157</v>
      </c>
      <c r="E454" t="s">
        <v>140</v>
      </c>
      <c r="F454" t="s">
        <v>140</v>
      </c>
      <c r="G454" t="s">
        <v>597</v>
      </c>
      <c r="H454" t="s">
        <v>151</v>
      </c>
      <c r="I454" t="s">
        <v>630</v>
      </c>
      <c r="J454" t="s">
        <v>642</v>
      </c>
      <c r="K454" t="s">
        <v>901</v>
      </c>
      <c r="L454" s="2" t="s">
        <v>798</v>
      </c>
      <c r="M454" s="2" t="s">
        <v>831</v>
      </c>
      <c r="N454" t="s">
        <v>912</v>
      </c>
      <c r="P454" t="s">
        <v>220</v>
      </c>
      <c r="R454" t="s">
        <v>1160</v>
      </c>
      <c r="S454" s="27"/>
      <c r="U454" s="40" t="s">
        <v>140</v>
      </c>
      <c r="V454">
        <v>570</v>
      </c>
      <c r="W454" t="s">
        <v>623</v>
      </c>
      <c r="X454" t="s">
        <v>820</v>
      </c>
      <c r="Y454" t="s">
        <v>187</v>
      </c>
      <c r="Z454" s="9">
        <v>-8.8900000000000003E-3</v>
      </c>
      <c r="AB454" s="27" t="s">
        <v>242</v>
      </c>
      <c r="AC454" s="2">
        <v>1</v>
      </c>
      <c r="AD454" s="2" t="s">
        <v>1088</v>
      </c>
      <c r="AE454" s="2">
        <v>1975</v>
      </c>
      <c r="AF454" s="2">
        <v>31</v>
      </c>
      <c r="AG454" s="2" t="s">
        <v>1057</v>
      </c>
      <c r="AH454" s="2">
        <v>1976</v>
      </c>
      <c r="AI454" s="2"/>
      <c r="AJ454" s="2"/>
      <c r="AK454" s="2"/>
      <c r="AL454" s="2"/>
      <c r="AM454" s="2"/>
      <c r="AN454" s="2"/>
    </row>
    <row r="455" spans="1:40" x14ac:dyDescent="0.25">
      <c r="A455" t="s">
        <v>405</v>
      </c>
      <c r="B455" t="s">
        <v>157</v>
      </c>
      <c r="E455" t="s">
        <v>140</v>
      </c>
      <c r="F455" t="s">
        <v>140</v>
      </c>
      <c r="G455" t="s">
        <v>597</v>
      </c>
      <c r="H455" t="s">
        <v>151</v>
      </c>
      <c r="I455" t="s">
        <v>630</v>
      </c>
      <c r="J455" t="s">
        <v>642</v>
      </c>
      <c r="K455" t="s">
        <v>901</v>
      </c>
      <c r="L455" s="2" t="s">
        <v>798</v>
      </c>
      <c r="M455" s="2" t="s">
        <v>831</v>
      </c>
      <c r="N455" t="s">
        <v>912</v>
      </c>
      <c r="P455" t="s">
        <v>220</v>
      </c>
      <c r="R455" t="s">
        <v>1160</v>
      </c>
      <c r="S455" s="27"/>
      <c r="U455" s="40" t="s">
        <v>140</v>
      </c>
      <c r="V455">
        <v>570</v>
      </c>
      <c r="W455" t="s">
        <v>623</v>
      </c>
      <c r="X455" t="s">
        <v>820</v>
      </c>
      <c r="Y455" t="s">
        <v>187</v>
      </c>
      <c r="Z455" s="9">
        <v>0.20258999999999999</v>
      </c>
      <c r="AB455" s="27" t="s">
        <v>242</v>
      </c>
      <c r="AC455" s="2">
        <v>1</v>
      </c>
      <c r="AD455" s="2" t="s">
        <v>1088</v>
      </c>
      <c r="AE455" s="2">
        <v>1975</v>
      </c>
      <c r="AF455" s="2">
        <v>31</v>
      </c>
      <c r="AG455" s="2" t="s">
        <v>1057</v>
      </c>
      <c r="AH455" s="2">
        <v>1976</v>
      </c>
      <c r="AI455" s="2"/>
      <c r="AJ455" s="2"/>
      <c r="AK455" s="2"/>
      <c r="AL455" s="2"/>
      <c r="AM455" s="2"/>
      <c r="AN455" s="2"/>
    </row>
    <row r="456" spans="1:40" x14ac:dyDescent="0.25">
      <c r="A456" t="s">
        <v>409</v>
      </c>
      <c r="B456" t="s">
        <v>157</v>
      </c>
      <c r="E456" t="s">
        <v>140</v>
      </c>
      <c r="F456" t="s">
        <v>140</v>
      </c>
      <c r="G456" t="s">
        <v>597</v>
      </c>
      <c r="H456" t="s">
        <v>151</v>
      </c>
      <c r="I456" t="s">
        <v>630</v>
      </c>
      <c r="J456" t="s">
        <v>642</v>
      </c>
      <c r="K456" t="s">
        <v>901</v>
      </c>
      <c r="L456" s="2" t="s">
        <v>798</v>
      </c>
      <c r="M456" s="2" t="s">
        <v>831</v>
      </c>
      <c r="N456" t="s">
        <v>912</v>
      </c>
      <c r="P456" t="s">
        <v>220</v>
      </c>
      <c r="R456" t="s">
        <v>1160</v>
      </c>
      <c r="S456" s="27"/>
      <c r="U456" s="40" t="s">
        <v>140</v>
      </c>
      <c r="V456">
        <v>570</v>
      </c>
      <c r="W456" t="s">
        <v>623</v>
      </c>
      <c r="X456" t="s">
        <v>820</v>
      </c>
      <c r="Y456" t="s">
        <v>187</v>
      </c>
      <c r="Z456" s="9">
        <v>9.8479999999999998E-2</v>
      </c>
      <c r="AB456" s="27" t="s">
        <v>242</v>
      </c>
      <c r="AC456" s="2">
        <v>1</v>
      </c>
      <c r="AD456" s="2" t="s">
        <v>1088</v>
      </c>
      <c r="AE456" s="2">
        <v>1975</v>
      </c>
      <c r="AF456" s="2">
        <v>31</v>
      </c>
      <c r="AG456" s="2" t="s">
        <v>1057</v>
      </c>
      <c r="AH456" s="2">
        <v>1976</v>
      </c>
      <c r="AI456" s="2"/>
      <c r="AJ456" s="2"/>
      <c r="AK456" s="2"/>
      <c r="AL456" s="2"/>
      <c r="AM456" s="2"/>
      <c r="AN456" s="2"/>
    </row>
    <row r="457" spans="1:40" x14ac:dyDescent="0.25">
      <c r="A457" t="s">
        <v>406</v>
      </c>
      <c r="B457" t="s">
        <v>157</v>
      </c>
      <c r="E457" t="s">
        <v>140</v>
      </c>
      <c r="F457" t="s">
        <v>140</v>
      </c>
      <c r="G457" t="s">
        <v>597</v>
      </c>
      <c r="H457" t="s">
        <v>151</v>
      </c>
      <c r="I457" t="s">
        <v>630</v>
      </c>
      <c r="J457" t="s">
        <v>642</v>
      </c>
      <c r="K457" t="s">
        <v>901</v>
      </c>
      <c r="L457" s="2" t="s">
        <v>798</v>
      </c>
      <c r="M457" s="2" t="s">
        <v>831</v>
      </c>
      <c r="N457" t="s">
        <v>912</v>
      </c>
      <c r="P457" t="s">
        <v>220</v>
      </c>
      <c r="R457" t="s">
        <v>1160</v>
      </c>
      <c r="S457" s="27"/>
      <c r="U457" s="40" t="s">
        <v>140</v>
      </c>
      <c r="V457">
        <v>570</v>
      </c>
      <c r="W457" t="s">
        <v>623</v>
      </c>
      <c r="X457" t="s">
        <v>820</v>
      </c>
      <c r="Y457" t="s">
        <v>187</v>
      </c>
      <c r="Z457" s="9">
        <v>0.13846</v>
      </c>
      <c r="AB457" s="27" t="s">
        <v>242</v>
      </c>
      <c r="AC457" s="2">
        <v>1</v>
      </c>
      <c r="AD457" s="2" t="s">
        <v>1088</v>
      </c>
      <c r="AE457" s="2">
        <v>1975</v>
      </c>
      <c r="AF457" s="2">
        <v>31</v>
      </c>
      <c r="AG457" s="2" t="s">
        <v>1057</v>
      </c>
      <c r="AH457" s="2">
        <v>1976</v>
      </c>
      <c r="AI457" s="2"/>
      <c r="AJ457" s="2"/>
      <c r="AK457" s="2"/>
      <c r="AL457" s="2"/>
      <c r="AM457" s="2"/>
      <c r="AN457" s="2"/>
    </row>
    <row r="458" spans="1:40" x14ac:dyDescent="0.25">
      <c r="A458" t="s">
        <v>407</v>
      </c>
      <c r="B458" t="s">
        <v>157</v>
      </c>
      <c r="E458" t="s">
        <v>140</v>
      </c>
      <c r="F458" t="s">
        <v>140</v>
      </c>
      <c r="G458" t="s">
        <v>597</v>
      </c>
      <c r="H458" t="s">
        <v>151</v>
      </c>
      <c r="I458" t="s">
        <v>630</v>
      </c>
      <c r="J458" t="s">
        <v>642</v>
      </c>
      <c r="K458" t="s">
        <v>901</v>
      </c>
      <c r="L458" s="2" t="s">
        <v>798</v>
      </c>
      <c r="M458" s="2" t="s">
        <v>831</v>
      </c>
      <c r="N458" t="s">
        <v>912</v>
      </c>
      <c r="P458" t="s">
        <v>220</v>
      </c>
      <c r="R458" t="s">
        <v>1160</v>
      </c>
      <c r="S458" s="27"/>
      <c r="U458" s="40" t="s">
        <v>140</v>
      </c>
      <c r="V458">
        <v>570</v>
      </c>
      <c r="W458" t="s">
        <v>623</v>
      </c>
      <c r="X458" t="s">
        <v>820</v>
      </c>
      <c r="Y458" t="s">
        <v>187</v>
      </c>
      <c r="Z458" s="9">
        <v>5.6710000000000003E-2</v>
      </c>
      <c r="AB458" s="27" t="s">
        <v>242</v>
      </c>
      <c r="AC458" s="2">
        <v>1</v>
      </c>
      <c r="AD458" s="2" t="s">
        <v>1088</v>
      </c>
      <c r="AE458" s="2">
        <v>1975</v>
      </c>
      <c r="AF458" s="2">
        <v>31</v>
      </c>
      <c r="AG458" s="2" t="s">
        <v>1057</v>
      </c>
      <c r="AH458" s="2">
        <v>1976</v>
      </c>
      <c r="AI458" s="2"/>
      <c r="AJ458" s="2"/>
      <c r="AK458" s="2"/>
      <c r="AL458" s="2"/>
      <c r="AM458" s="2"/>
      <c r="AN458" s="2"/>
    </row>
    <row r="459" spans="1:40" x14ac:dyDescent="0.25">
      <c r="A459" t="s">
        <v>408</v>
      </c>
      <c r="B459" t="s">
        <v>157</v>
      </c>
      <c r="E459" t="s">
        <v>140</v>
      </c>
      <c r="F459" t="s">
        <v>140</v>
      </c>
      <c r="G459" t="s">
        <v>597</v>
      </c>
      <c r="H459" t="s">
        <v>151</v>
      </c>
      <c r="I459" t="s">
        <v>630</v>
      </c>
      <c r="J459" t="s">
        <v>642</v>
      </c>
      <c r="K459" t="s">
        <v>901</v>
      </c>
      <c r="L459" s="2" t="s">
        <v>798</v>
      </c>
      <c r="M459" s="2" t="s">
        <v>831</v>
      </c>
      <c r="N459" t="s">
        <v>912</v>
      </c>
      <c r="P459" t="s">
        <v>220</v>
      </c>
      <c r="R459" t="s">
        <v>1160</v>
      </c>
      <c r="S459" s="27"/>
      <c r="U459" s="40" t="s">
        <v>140</v>
      </c>
      <c r="V459">
        <v>570</v>
      </c>
      <c r="W459" t="s">
        <v>623</v>
      </c>
      <c r="X459" t="s">
        <v>820</v>
      </c>
      <c r="Y459" t="s">
        <v>187</v>
      </c>
      <c r="Z459" s="9">
        <v>0.20741000000000001</v>
      </c>
      <c r="AB459" s="27" t="s">
        <v>242</v>
      </c>
      <c r="AC459" s="2">
        <v>1</v>
      </c>
      <c r="AD459" s="2" t="s">
        <v>1088</v>
      </c>
      <c r="AE459" s="2">
        <v>1975</v>
      </c>
      <c r="AF459" s="2">
        <v>31</v>
      </c>
      <c r="AG459" s="2" t="s">
        <v>1057</v>
      </c>
      <c r="AH459" s="2">
        <v>1976</v>
      </c>
      <c r="AI459" s="2"/>
      <c r="AJ459" s="2"/>
      <c r="AK459" s="2"/>
      <c r="AL459" s="2"/>
      <c r="AM459" s="2"/>
      <c r="AN459" s="2"/>
    </row>
    <row r="460" spans="1:40" x14ac:dyDescent="0.25">
      <c r="A460" t="s">
        <v>410</v>
      </c>
      <c r="B460" t="s">
        <v>157</v>
      </c>
      <c r="E460" t="s">
        <v>140</v>
      </c>
      <c r="F460" t="s">
        <v>140</v>
      </c>
      <c r="G460" t="s">
        <v>395</v>
      </c>
      <c r="H460" t="s">
        <v>151</v>
      </c>
      <c r="I460" t="s">
        <v>630</v>
      </c>
      <c r="J460" t="s">
        <v>642</v>
      </c>
      <c r="K460" t="s">
        <v>901</v>
      </c>
      <c r="L460" s="2" t="s">
        <v>798</v>
      </c>
      <c r="M460" s="2" t="s">
        <v>832</v>
      </c>
      <c r="N460" t="s">
        <v>912</v>
      </c>
      <c r="P460" t="s">
        <v>220</v>
      </c>
      <c r="R460" t="s">
        <v>1160</v>
      </c>
      <c r="S460" s="27"/>
      <c r="U460" s="40" t="s">
        <v>140</v>
      </c>
      <c r="V460">
        <v>570</v>
      </c>
      <c r="W460" t="s">
        <v>623</v>
      </c>
      <c r="X460" t="s">
        <v>820</v>
      </c>
      <c r="Y460" t="s">
        <v>187</v>
      </c>
      <c r="Z460" s="9">
        <v>1.447E-2</v>
      </c>
      <c r="AB460" s="27" t="s">
        <v>242</v>
      </c>
      <c r="AC460" s="2">
        <v>1</v>
      </c>
      <c r="AD460" s="2" t="s">
        <v>1088</v>
      </c>
      <c r="AE460" s="2">
        <v>1975</v>
      </c>
      <c r="AF460" s="2">
        <v>31</v>
      </c>
      <c r="AG460" s="2" t="s">
        <v>1057</v>
      </c>
      <c r="AH460" s="2">
        <v>1976</v>
      </c>
      <c r="AI460" s="2"/>
      <c r="AJ460" s="2"/>
      <c r="AK460" s="2"/>
      <c r="AL460" s="2"/>
      <c r="AM460" s="2"/>
      <c r="AN460" s="2"/>
    </row>
    <row r="461" spans="1:40" x14ac:dyDescent="0.25">
      <c r="A461" t="s">
        <v>403</v>
      </c>
      <c r="B461" t="s">
        <v>157</v>
      </c>
      <c r="E461" t="s">
        <v>140</v>
      </c>
      <c r="F461" t="s">
        <v>140</v>
      </c>
      <c r="G461" t="s">
        <v>395</v>
      </c>
      <c r="H461" t="s">
        <v>151</v>
      </c>
      <c r="I461" t="s">
        <v>630</v>
      </c>
      <c r="J461" t="s">
        <v>642</v>
      </c>
      <c r="K461" t="s">
        <v>901</v>
      </c>
      <c r="L461" s="2" t="s">
        <v>798</v>
      </c>
      <c r="M461" s="2" t="s">
        <v>832</v>
      </c>
      <c r="N461" t="s">
        <v>912</v>
      </c>
      <c r="P461" t="s">
        <v>220</v>
      </c>
      <c r="R461" t="s">
        <v>1160</v>
      </c>
      <c r="S461" s="27"/>
      <c r="U461" s="40" t="s">
        <v>140</v>
      </c>
      <c r="V461">
        <v>570</v>
      </c>
      <c r="W461" t="s">
        <v>623</v>
      </c>
      <c r="X461" t="s">
        <v>820</v>
      </c>
      <c r="Y461" t="s">
        <v>187</v>
      </c>
      <c r="Z461" s="9">
        <v>2.5420000000000002E-2</v>
      </c>
      <c r="AB461" s="27" t="s">
        <v>242</v>
      </c>
      <c r="AC461" s="2">
        <v>1</v>
      </c>
      <c r="AD461" s="2" t="s">
        <v>1088</v>
      </c>
      <c r="AE461" s="2">
        <v>1975</v>
      </c>
      <c r="AF461" s="2">
        <v>31</v>
      </c>
      <c r="AG461" s="2" t="s">
        <v>1057</v>
      </c>
      <c r="AH461" s="2">
        <v>1976</v>
      </c>
      <c r="AI461" s="2"/>
      <c r="AJ461" s="2"/>
      <c r="AK461" s="2"/>
      <c r="AL461" s="2"/>
      <c r="AM461" s="2"/>
      <c r="AN461" s="2"/>
    </row>
    <row r="462" spans="1:40" x14ac:dyDescent="0.25">
      <c r="A462" t="s">
        <v>404</v>
      </c>
      <c r="B462" t="s">
        <v>157</v>
      </c>
      <c r="E462" t="s">
        <v>140</v>
      </c>
      <c r="F462" t="s">
        <v>140</v>
      </c>
      <c r="G462" t="s">
        <v>395</v>
      </c>
      <c r="H462" t="s">
        <v>151</v>
      </c>
      <c r="I462" t="s">
        <v>630</v>
      </c>
      <c r="J462" t="s">
        <v>642</v>
      </c>
      <c r="K462" t="s">
        <v>901</v>
      </c>
      <c r="L462" s="2" t="s">
        <v>798</v>
      </c>
      <c r="M462" s="2" t="s">
        <v>832</v>
      </c>
      <c r="N462" t="s">
        <v>912</v>
      </c>
      <c r="P462" t="s">
        <v>220</v>
      </c>
      <c r="R462" t="s">
        <v>1160</v>
      </c>
      <c r="S462" s="27"/>
      <c r="U462" s="40" t="s">
        <v>140</v>
      </c>
      <c r="V462">
        <v>570</v>
      </c>
      <c r="W462" t="s">
        <v>623</v>
      </c>
      <c r="X462" t="s">
        <v>820</v>
      </c>
      <c r="Y462" t="s">
        <v>187</v>
      </c>
      <c r="Z462" s="9">
        <v>4.9950000000000001E-2</v>
      </c>
      <c r="AB462" s="27" t="s">
        <v>242</v>
      </c>
      <c r="AC462" s="2">
        <v>1</v>
      </c>
      <c r="AD462" s="2" t="s">
        <v>1088</v>
      </c>
      <c r="AE462" s="2">
        <v>1975</v>
      </c>
      <c r="AF462" s="2">
        <v>31</v>
      </c>
      <c r="AG462" s="2" t="s">
        <v>1057</v>
      </c>
      <c r="AH462" s="2">
        <v>1976</v>
      </c>
      <c r="AI462" s="2"/>
      <c r="AJ462" s="2"/>
      <c r="AK462" s="2"/>
      <c r="AL462" s="2"/>
      <c r="AM462" s="2"/>
      <c r="AN462" s="2"/>
    </row>
    <row r="463" spans="1:40" x14ac:dyDescent="0.25">
      <c r="A463" t="s">
        <v>405</v>
      </c>
      <c r="B463" t="s">
        <v>157</v>
      </c>
      <c r="E463" t="s">
        <v>140</v>
      </c>
      <c r="F463" t="s">
        <v>140</v>
      </c>
      <c r="G463" t="s">
        <v>395</v>
      </c>
      <c r="H463" t="s">
        <v>151</v>
      </c>
      <c r="I463" t="s">
        <v>630</v>
      </c>
      <c r="J463" t="s">
        <v>642</v>
      </c>
      <c r="K463" t="s">
        <v>901</v>
      </c>
      <c r="L463" s="2" t="s">
        <v>798</v>
      </c>
      <c r="M463" s="2" t="s">
        <v>832</v>
      </c>
      <c r="N463" t="s">
        <v>912</v>
      </c>
      <c r="P463" t="s">
        <v>220</v>
      </c>
      <c r="R463" t="s">
        <v>1160</v>
      </c>
      <c r="S463" s="27"/>
      <c r="U463" s="40" t="s">
        <v>140</v>
      </c>
      <c r="V463">
        <v>570</v>
      </c>
      <c r="W463" t="s">
        <v>623</v>
      </c>
      <c r="X463" t="s">
        <v>820</v>
      </c>
      <c r="Y463" t="s">
        <v>187</v>
      </c>
      <c r="Z463" s="9">
        <v>0.36503999999999998</v>
      </c>
      <c r="AB463" s="27" t="s">
        <v>242</v>
      </c>
      <c r="AC463" s="2">
        <v>1</v>
      </c>
      <c r="AD463" s="2" t="s">
        <v>1088</v>
      </c>
      <c r="AE463" s="2">
        <v>1975</v>
      </c>
      <c r="AF463" s="2">
        <v>31</v>
      </c>
      <c r="AG463" s="2" t="s">
        <v>1057</v>
      </c>
      <c r="AH463" s="2">
        <v>1976</v>
      </c>
      <c r="AI463" s="2"/>
      <c r="AJ463" s="2"/>
      <c r="AK463" s="2"/>
      <c r="AL463" s="2"/>
      <c r="AM463" s="2"/>
      <c r="AN463" s="2"/>
    </row>
    <row r="464" spans="1:40" x14ac:dyDescent="0.25">
      <c r="A464" t="s">
        <v>409</v>
      </c>
      <c r="B464" t="s">
        <v>157</v>
      </c>
      <c r="E464" t="s">
        <v>140</v>
      </c>
      <c r="F464" t="s">
        <v>140</v>
      </c>
      <c r="G464" t="s">
        <v>395</v>
      </c>
      <c r="H464" t="s">
        <v>151</v>
      </c>
      <c r="I464" t="s">
        <v>630</v>
      </c>
      <c r="J464" t="s">
        <v>642</v>
      </c>
      <c r="K464" t="s">
        <v>901</v>
      </c>
      <c r="L464" s="2" t="s">
        <v>798</v>
      </c>
      <c r="M464" s="2" t="s">
        <v>832</v>
      </c>
      <c r="N464" t="s">
        <v>912</v>
      </c>
      <c r="P464" t="s">
        <v>220</v>
      </c>
      <c r="R464" t="s">
        <v>1160</v>
      </c>
      <c r="S464" s="27"/>
      <c r="U464" s="40" t="s">
        <v>140</v>
      </c>
      <c r="V464">
        <v>570</v>
      </c>
      <c r="W464" t="s">
        <v>623</v>
      </c>
      <c r="X464" t="s">
        <v>820</v>
      </c>
      <c r="Y464" t="s">
        <v>187</v>
      </c>
      <c r="Z464" s="9">
        <v>0.19686000000000001</v>
      </c>
      <c r="AB464" s="27" t="s">
        <v>242</v>
      </c>
      <c r="AC464" s="2">
        <v>1</v>
      </c>
      <c r="AD464" s="2" t="s">
        <v>1088</v>
      </c>
      <c r="AE464" s="2">
        <v>1975</v>
      </c>
      <c r="AF464" s="2">
        <v>31</v>
      </c>
      <c r="AG464" s="2" t="s">
        <v>1057</v>
      </c>
      <c r="AH464" s="2">
        <v>1976</v>
      </c>
      <c r="AI464" s="2"/>
      <c r="AJ464" s="2"/>
      <c r="AK464" s="2"/>
      <c r="AL464" s="2"/>
      <c r="AM464" s="2"/>
      <c r="AN464" s="2"/>
    </row>
    <row r="465" spans="1:40" x14ac:dyDescent="0.25">
      <c r="A465" t="s">
        <v>406</v>
      </c>
      <c r="B465" t="s">
        <v>157</v>
      </c>
      <c r="E465" t="s">
        <v>140</v>
      </c>
      <c r="F465" t="s">
        <v>140</v>
      </c>
      <c r="G465" t="s">
        <v>395</v>
      </c>
      <c r="H465" t="s">
        <v>151</v>
      </c>
      <c r="I465" t="s">
        <v>630</v>
      </c>
      <c r="J465" t="s">
        <v>642</v>
      </c>
      <c r="K465" t="s">
        <v>901</v>
      </c>
      <c r="L465" s="2" t="s">
        <v>798</v>
      </c>
      <c r="M465" s="2" t="s">
        <v>832</v>
      </c>
      <c r="N465" t="s">
        <v>912</v>
      </c>
      <c r="P465" t="s">
        <v>220</v>
      </c>
      <c r="R465" t="s">
        <v>1160</v>
      </c>
      <c r="S465" s="27"/>
      <c r="U465" s="40" t="s">
        <v>140</v>
      </c>
      <c r="V465">
        <v>570</v>
      </c>
      <c r="W465" t="s">
        <v>623</v>
      </c>
      <c r="X465" t="s">
        <v>820</v>
      </c>
      <c r="Y465" t="s">
        <v>187</v>
      </c>
      <c r="Z465" s="9">
        <v>0.23424</v>
      </c>
      <c r="AB465" s="27" t="s">
        <v>242</v>
      </c>
      <c r="AC465" s="2">
        <v>1</v>
      </c>
      <c r="AD465" s="2" t="s">
        <v>1088</v>
      </c>
      <c r="AE465" s="2">
        <v>1975</v>
      </c>
      <c r="AF465" s="2">
        <v>31</v>
      </c>
      <c r="AG465" s="2" t="s">
        <v>1057</v>
      </c>
      <c r="AH465" s="2">
        <v>1976</v>
      </c>
      <c r="AI465" s="2"/>
      <c r="AJ465" s="2"/>
      <c r="AK465" s="2"/>
      <c r="AL465" s="2"/>
      <c r="AM465" s="2"/>
      <c r="AN465" s="2"/>
    </row>
    <row r="466" spans="1:40" x14ac:dyDescent="0.25">
      <c r="A466" t="s">
        <v>407</v>
      </c>
      <c r="B466" t="s">
        <v>157</v>
      </c>
      <c r="E466" t="s">
        <v>140</v>
      </c>
      <c r="F466" t="s">
        <v>140</v>
      </c>
      <c r="G466" t="s">
        <v>395</v>
      </c>
      <c r="H466" t="s">
        <v>151</v>
      </c>
      <c r="I466" t="s">
        <v>630</v>
      </c>
      <c r="J466" t="s">
        <v>642</v>
      </c>
      <c r="K466" t="s">
        <v>901</v>
      </c>
      <c r="L466" s="2" t="s">
        <v>798</v>
      </c>
      <c r="M466" s="2" t="s">
        <v>832</v>
      </c>
      <c r="N466" t="s">
        <v>912</v>
      </c>
      <c r="P466" t="s">
        <v>220</v>
      </c>
      <c r="R466" t="s">
        <v>1160</v>
      </c>
      <c r="S466" s="27"/>
      <c r="U466" s="40" t="s">
        <v>140</v>
      </c>
      <c r="V466">
        <v>570</v>
      </c>
      <c r="W466" t="s">
        <v>623</v>
      </c>
      <c r="X466" t="s">
        <v>820</v>
      </c>
      <c r="Y466" t="s">
        <v>187</v>
      </c>
      <c r="Z466" s="9">
        <v>5.2600000000000001E-2</v>
      </c>
      <c r="AB466" s="27" t="s">
        <v>242</v>
      </c>
      <c r="AC466" s="2">
        <v>1</v>
      </c>
      <c r="AD466" s="2" t="s">
        <v>1088</v>
      </c>
      <c r="AE466" s="2">
        <v>1975</v>
      </c>
      <c r="AF466" s="2">
        <v>31</v>
      </c>
      <c r="AG466" s="2" t="s">
        <v>1057</v>
      </c>
      <c r="AH466" s="2">
        <v>1976</v>
      </c>
      <c r="AI466" s="2"/>
      <c r="AJ466" s="2"/>
      <c r="AK466" s="2"/>
      <c r="AL466" s="2"/>
      <c r="AM466" s="2"/>
      <c r="AN466" s="2"/>
    </row>
    <row r="467" spans="1:40" x14ac:dyDescent="0.25">
      <c r="A467" t="s">
        <v>408</v>
      </c>
      <c r="B467" t="s">
        <v>157</v>
      </c>
      <c r="E467" t="s">
        <v>140</v>
      </c>
      <c r="F467" t="s">
        <v>140</v>
      </c>
      <c r="G467" t="s">
        <v>395</v>
      </c>
      <c r="H467" t="s">
        <v>151</v>
      </c>
      <c r="I467" t="s">
        <v>630</v>
      </c>
      <c r="J467" t="s">
        <v>642</v>
      </c>
      <c r="K467" t="s">
        <v>901</v>
      </c>
      <c r="L467" s="2" t="s">
        <v>798</v>
      </c>
      <c r="M467" s="2" t="s">
        <v>832</v>
      </c>
      <c r="N467" t="s">
        <v>912</v>
      </c>
      <c r="P467" t="s">
        <v>220</v>
      </c>
      <c r="R467" t="s">
        <v>1160</v>
      </c>
      <c r="S467" s="27"/>
      <c r="U467" s="40" t="s">
        <v>140</v>
      </c>
      <c r="V467">
        <v>570</v>
      </c>
      <c r="W467" t="s">
        <v>623</v>
      </c>
      <c r="X467" t="s">
        <v>820</v>
      </c>
      <c r="Y467" t="s">
        <v>187</v>
      </c>
      <c r="Z467" s="9">
        <v>0.17030000000000001</v>
      </c>
      <c r="AB467" s="27" t="s">
        <v>242</v>
      </c>
      <c r="AC467" s="2">
        <v>1</v>
      </c>
      <c r="AD467" s="2" t="s">
        <v>1088</v>
      </c>
      <c r="AE467" s="2">
        <v>1975</v>
      </c>
      <c r="AF467" s="2">
        <v>31</v>
      </c>
      <c r="AG467" s="2" t="s">
        <v>1057</v>
      </c>
      <c r="AH467" s="2">
        <v>1976</v>
      </c>
      <c r="AI467" s="2"/>
      <c r="AJ467" s="2"/>
      <c r="AK467" s="2"/>
      <c r="AL467" s="2"/>
      <c r="AM467" s="2"/>
      <c r="AN467" s="2"/>
    </row>
    <row r="468" spans="1:40" x14ac:dyDescent="0.25">
      <c r="A468" t="s">
        <v>837</v>
      </c>
      <c r="B468" t="s">
        <v>157</v>
      </c>
      <c r="C468" t="s">
        <v>1161</v>
      </c>
      <c r="D468" t="s">
        <v>838</v>
      </c>
      <c r="E468" t="s">
        <v>140</v>
      </c>
      <c r="F468" t="s">
        <v>140</v>
      </c>
      <c r="G468" t="s">
        <v>243</v>
      </c>
      <c r="H468" t="s">
        <v>151</v>
      </c>
      <c r="I468" t="s">
        <v>630</v>
      </c>
      <c r="J468" t="s">
        <v>642</v>
      </c>
      <c r="K468" t="s">
        <v>901</v>
      </c>
      <c r="L468" s="2" t="s">
        <v>876</v>
      </c>
      <c r="M468" s="2" t="s">
        <v>833</v>
      </c>
      <c r="N468" s="2" t="s">
        <v>915</v>
      </c>
      <c r="O468" s="2" t="s">
        <v>850</v>
      </c>
      <c r="P468" t="s">
        <v>220</v>
      </c>
      <c r="R468" t="s">
        <v>1160</v>
      </c>
      <c r="S468" s="27"/>
      <c r="U468" s="40" t="s">
        <v>140</v>
      </c>
      <c r="V468">
        <v>1007</v>
      </c>
      <c r="W468" t="s">
        <v>623</v>
      </c>
      <c r="X468" t="s">
        <v>836</v>
      </c>
      <c r="Y468" t="s">
        <v>541</v>
      </c>
      <c r="Z468" s="9">
        <v>-0.16764999999999999</v>
      </c>
      <c r="AB468" s="27" t="s">
        <v>242</v>
      </c>
      <c r="AC468" s="2">
        <v>1</v>
      </c>
      <c r="AD468" s="2" t="s">
        <v>1088</v>
      </c>
      <c r="AE468" s="2">
        <v>1975</v>
      </c>
      <c r="AF468" s="2">
        <v>31</v>
      </c>
      <c r="AG468" s="2" t="s">
        <v>1057</v>
      </c>
      <c r="AH468" s="2">
        <v>1976</v>
      </c>
      <c r="AI468" s="2"/>
      <c r="AJ468" s="2"/>
      <c r="AK468" s="2"/>
      <c r="AL468" s="2"/>
      <c r="AM468" s="2"/>
      <c r="AN468" s="2"/>
    </row>
    <row r="469" spans="1:40" x14ac:dyDescent="0.25">
      <c r="A469" t="s">
        <v>837</v>
      </c>
      <c r="B469" t="s">
        <v>157</v>
      </c>
      <c r="C469" t="s">
        <v>1161</v>
      </c>
      <c r="D469" t="s">
        <v>838</v>
      </c>
      <c r="E469" t="s">
        <v>140</v>
      </c>
      <c r="F469" t="s">
        <v>140</v>
      </c>
      <c r="G469" t="s">
        <v>597</v>
      </c>
      <c r="H469" t="s">
        <v>151</v>
      </c>
      <c r="I469" t="s">
        <v>630</v>
      </c>
      <c r="J469" t="s">
        <v>642</v>
      </c>
      <c r="K469" t="s">
        <v>901</v>
      </c>
      <c r="L469" s="2" t="s">
        <v>876</v>
      </c>
      <c r="M469" s="2" t="s">
        <v>834</v>
      </c>
      <c r="N469" s="2" t="s">
        <v>915</v>
      </c>
      <c r="O469" s="2" t="s">
        <v>762</v>
      </c>
      <c r="P469" t="s">
        <v>220</v>
      </c>
      <c r="R469" t="s">
        <v>1160</v>
      </c>
      <c r="S469" s="27"/>
      <c r="U469" s="40" t="s">
        <v>140</v>
      </c>
      <c r="V469">
        <v>1079</v>
      </c>
      <c r="W469" t="s">
        <v>623</v>
      </c>
      <c r="X469" t="s">
        <v>836</v>
      </c>
      <c r="Y469" t="s">
        <v>541</v>
      </c>
      <c r="Z469" s="9">
        <v>-0.20150000000000001</v>
      </c>
      <c r="AB469" s="27" t="s">
        <v>242</v>
      </c>
      <c r="AC469" s="2">
        <v>1</v>
      </c>
      <c r="AD469" s="2" t="s">
        <v>1088</v>
      </c>
      <c r="AE469" s="2">
        <v>1975</v>
      </c>
      <c r="AF469" s="2">
        <v>31</v>
      </c>
      <c r="AG469" s="2" t="s">
        <v>1057</v>
      </c>
      <c r="AH469" s="2">
        <v>1976</v>
      </c>
      <c r="AI469" s="2"/>
      <c r="AJ469" s="2"/>
      <c r="AK469" s="2"/>
      <c r="AL469" s="2"/>
      <c r="AM469" s="2"/>
      <c r="AN469" s="2"/>
    </row>
    <row r="470" spans="1:40" x14ac:dyDescent="0.25">
      <c r="A470" t="s">
        <v>837</v>
      </c>
      <c r="B470" t="s">
        <v>157</v>
      </c>
      <c r="C470" t="s">
        <v>1161</v>
      </c>
      <c r="D470" t="s">
        <v>838</v>
      </c>
      <c r="E470" t="s">
        <v>140</v>
      </c>
      <c r="F470" t="s">
        <v>140</v>
      </c>
      <c r="G470" t="s">
        <v>395</v>
      </c>
      <c r="H470" t="s">
        <v>151</v>
      </c>
      <c r="I470" t="s">
        <v>630</v>
      </c>
      <c r="J470" t="s">
        <v>642</v>
      </c>
      <c r="K470" t="s">
        <v>901</v>
      </c>
      <c r="L470" s="2" t="s">
        <v>876</v>
      </c>
      <c r="M470" s="2" t="s">
        <v>835</v>
      </c>
      <c r="N470" s="2" t="s">
        <v>915</v>
      </c>
      <c r="O470" s="2" t="s">
        <v>762</v>
      </c>
      <c r="P470" t="s">
        <v>220</v>
      </c>
      <c r="R470" t="s">
        <v>1160</v>
      </c>
      <c r="S470" s="27"/>
      <c r="U470" s="40" t="s">
        <v>140</v>
      </c>
      <c r="V470">
        <v>1101</v>
      </c>
      <c r="W470" t="s">
        <v>623</v>
      </c>
      <c r="X470" t="s">
        <v>836</v>
      </c>
      <c r="Y470" t="s">
        <v>541</v>
      </c>
      <c r="Z470" s="9">
        <v>0.1709</v>
      </c>
      <c r="AB470" s="27" t="s">
        <v>242</v>
      </c>
      <c r="AC470" s="2">
        <v>1</v>
      </c>
      <c r="AD470" s="2" t="s">
        <v>1088</v>
      </c>
      <c r="AE470" s="2">
        <v>1975</v>
      </c>
      <c r="AF470" s="2">
        <v>31</v>
      </c>
      <c r="AG470" s="2" t="s">
        <v>1057</v>
      </c>
      <c r="AH470" s="2">
        <v>1976</v>
      </c>
      <c r="AI470" s="2"/>
      <c r="AJ470" s="2"/>
      <c r="AK470" s="2"/>
      <c r="AL470" s="2"/>
      <c r="AM470" s="2"/>
      <c r="AN470" s="2"/>
    </row>
    <row r="471" spans="1:40" x14ac:dyDescent="0.25">
      <c r="A471" t="s">
        <v>839</v>
      </c>
      <c r="B471" t="s">
        <v>157</v>
      </c>
      <c r="D471" t="s">
        <v>846</v>
      </c>
      <c r="E471" t="s">
        <v>140</v>
      </c>
      <c r="F471" t="s">
        <v>140</v>
      </c>
      <c r="G471" t="s">
        <v>243</v>
      </c>
      <c r="H471" t="s">
        <v>151</v>
      </c>
      <c r="I471" t="s">
        <v>630</v>
      </c>
      <c r="J471" t="s">
        <v>642</v>
      </c>
      <c r="K471" t="s">
        <v>901</v>
      </c>
      <c r="L471" s="2" t="s">
        <v>876</v>
      </c>
      <c r="M471" s="2" t="s">
        <v>847</v>
      </c>
      <c r="N471" t="s">
        <v>912</v>
      </c>
      <c r="O471" t="s">
        <v>851</v>
      </c>
      <c r="P471" t="s">
        <v>220</v>
      </c>
      <c r="R471" t="s">
        <v>1160</v>
      </c>
      <c r="S471" s="27"/>
      <c r="U471" s="40" t="s">
        <v>140</v>
      </c>
      <c r="V471">
        <v>1007</v>
      </c>
      <c r="W471" t="s">
        <v>623</v>
      </c>
      <c r="X471" t="s">
        <v>836</v>
      </c>
      <c r="Y471" t="s">
        <v>187</v>
      </c>
      <c r="Z471" s="9">
        <v>1.337E-2</v>
      </c>
      <c r="AB471" s="27" t="s">
        <v>242</v>
      </c>
      <c r="AC471" s="2">
        <v>1</v>
      </c>
      <c r="AD471" s="2" t="s">
        <v>1088</v>
      </c>
      <c r="AE471" s="2">
        <v>1975</v>
      </c>
      <c r="AF471" s="2">
        <v>31</v>
      </c>
      <c r="AG471" s="2" t="s">
        <v>1057</v>
      </c>
      <c r="AH471" s="2">
        <v>1976</v>
      </c>
      <c r="AI471" s="2"/>
      <c r="AJ471" s="2"/>
      <c r="AK471" s="2"/>
      <c r="AL471" s="2"/>
      <c r="AM471" s="2"/>
      <c r="AN471" s="2"/>
    </row>
    <row r="472" spans="1:40" x14ac:dyDescent="0.25">
      <c r="A472" t="s">
        <v>840</v>
      </c>
      <c r="B472" t="s">
        <v>157</v>
      </c>
      <c r="D472" t="s">
        <v>846</v>
      </c>
      <c r="E472" t="s">
        <v>140</v>
      </c>
      <c r="F472" t="s">
        <v>140</v>
      </c>
      <c r="G472" t="s">
        <v>243</v>
      </c>
      <c r="H472" t="s">
        <v>151</v>
      </c>
      <c r="I472" t="s">
        <v>630</v>
      </c>
      <c r="J472" t="s">
        <v>642</v>
      </c>
      <c r="K472" t="s">
        <v>901</v>
      </c>
      <c r="L472" s="2" t="s">
        <v>876</v>
      </c>
      <c r="M472" s="2" t="s">
        <v>847</v>
      </c>
      <c r="N472" t="s">
        <v>912</v>
      </c>
      <c r="O472" s="2" t="s">
        <v>762</v>
      </c>
      <c r="P472" t="s">
        <v>220</v>
      </c>
      <c r="R472" t="s">
        <v>1160</v>
      </c>
      <c r="S472" s="27"/>
      <c r="U472" s="40" t="s">
        <v>140</v>
      </c>
      <c r="V472">
        <v>1007</v>
      </c>
      <c r="W472" t="s">
        <v>623</v>
      </c>
      <c r="X472" t="s">
        <v>836</v>
      </c>
      <c r="Y472" t="s">
        <v>187</v>
      </c>
      <c r="Z472" s="9">
        <v>6.633E-2</v>
      </c>
      <c r="AB472" s="27" t="s">
        <v>242</v>
      </c>
      <c r="AC472" s="2">
        <v>1</v>
      </c>
      <c r="AD472" s="2" t="s">
        <v>1088</v>
      </c>
      <c r="AE472" s="2">
        <v>1975</v>
      </c>
      <c r="AF472" s="2">
        <v>31</v>
      </c>
      <c r="AG472" s="2" t="s">
        <v>1057</v>
      </c>
      <c r="AH472" s="2">
        <v>1976</v>
      </c>
      <c r="AI472" s="2"/>
      <c r="AJ472" s="2"/>
      <c r="AK472" s="2"/>
      <c r="AL472" s="2"/>
      <c r="AM472" s="2"/>
      <c r="AN472" s="2"/>
    </row>
    <row r="473" spans="1:40" x14ac:dyDescent="0.25">
      <c r="A473" t="s">
        <v>841</v>
      </c>
      <c r="B473" t="s">
        <v>157</v>
      </c>
      <c r="D473" t="s">
        <v>846</v>
      </c>
      <c r="E473" t="s">
        <v>140</v>
      </c>
      <c r="F473" t="s">
        <v>140</v>
      </c>
      <c r="G473" t="s">
        <v>243</v>
      </c>
      <c r="H473" t="s">
        <v>151</v>
      </c>
      <c r="I473" t="s">
        <v>630</v>
      </c>
      <c r="J473" t="s">
        <v>642</v>
      </c>
      <c r="K473" t="s">
        <v>901</v>
      </c>
      <c r="L473" s="2" t="s">
        <v>876</v>
      </c>
      <c r="M473" s="2" t="s">
        <v>847</v>
      </c>
      <c r="N473" t="s">
        <v>912</v>
      </c>
      <c r="O473" s="2" t="s">
        <v>762</v>
      </c>
      <c r="P473" t="s">
        <v>220</v>
      </c>
      <c r="R473" t="s">
        <v>1160</v>
      </c>
      <c r="S473" s="27"/>
      <c r="U473" s="40" t="s">
        <v>140</v>
      </c>
      <c r="V473">
        <v>1007</v>
      </c>
      <c r="W473" t="s">
        <v>623</v>
      </c>
      <c r="X473" t="s">
        <v>836</v>
      </c>
      <c r="Y473" t="s">
        <v>187</v>
      </c>
      <c r="Z473" s="9">
        <v>0.14288000000000001</v>
      </c>
      <c r="AB473" s="27" t="s">
        <v>242</v>
      </c>
      <c r="AC473" s="2">
        <v>1</v>
      </c>
      <c r="AD473" s="2" t="s">
        <v>1088</v>
      </c>
      <c r="AE473" s="2">
        <v>1975</v>
      </c>
      <c r="AF473" s="2">
        <v>31</v>
      </c>
      <c r="AG473" s="2" t="s">
        <v>1057</v>
      </c>
      <c r="AH473" s="2">
        <v>1976</v>
      </c>
      <c r="AI473" s="2"/>
      <c r="AJ473" s="2"/>
      <c r="AK473" s="2"/>
      <c r="AL473" s="2"/>
      <c r="AM473" s="2"/>
      <c r="AN473" s="2"/>
    </row>
    <row r="474" spans="1:40" x14ac:dyDescent="0.25">
      <c r="A474" t="s">
        <v>842</v>
      </c>
      <c r="B474" t="s">
        <v>157</v>
      </c>
      <c r="D474" t="s">
        <v>846</v>
      </c>
      <c r="E474" t="s">
        <v>140</v>
      </c>
      <c r="F474" t="s">
        <v>140</v>
      </c>
      <c r="G474" t="s">
        <v>243</v>
      </c>
      <c r="H474" t="s">
        <v>151</v>
      </c>
      <c r="I474" t="s">
        <v>630</v>
      </c>
      <c r="J474" t="s">
        <v>642</v>
      </c>
      <c r="K474" t="s">
        <v>901</v>
      </c>
      <c r="L474" s="2" t="s">
        <v>876</v>
      </c>
      <c r="M474" s="2" t="s">
        <v>847</v>
      </c>
      <c r="N474" t="s">
        <v>912</v>
      </c>
      <c r="O474" s="2" t="s">
        <v>762</v>
      </c>
      <c r="P474" t="s">
        <v>220</v>
      </c>
      <c r="R474" t="s">
        <v>1160</v>
      </c>
      <c r="S474" s="27"/>
      <c r="U474" s="40" t="s">
        <v>140</v>
      </c>
      <c r="V474">
        <v>1007</v>
      </c>
      <c r="W474" t="s">
        <v>623</v>
      </c>
      <c r="X474" t="s">
        <v>836</v>
      </c>
      <c r="Y474" t="s">
        <v>187</v>
      </c>
      <c r="Z474" s="9">
        <v>6.9180000000000005E-2</v>
      </c>
      <c r="AB474" s="27" t="s">
        <v>242</v>
      </c>
      <c r="AC474" s="2">
        <v>1</v>
      </c>
      <c r="AD474" s="2" t="s">
        <v>1088</v>
      </c>
      <c r="AE474" s="2">
        <v>1975</v>
      </c>
      <c r="AF474" s="2">
        <v>31</v>
      </c>
      <c r="AG474" s="2" t="s">
        <v>1057</v>
      </c>
      <c r="AH474" s="2">
        <v>1976</v>
      </c>
      <c r="AI474" s="2"/>
      <c r="AJ474" s="2"/>
      <c r="AK474" s="2"/>
      <c r="AL474" s="2"/>
      <c r="AM474" s="2"/>
      <c r="AN474" s="2"/>
    </row>
    <row r="475" spans="1:40" x14ac:dyDescent="0.25">
      <c r="A475" t="s">
        <v>843</v>
      </c>
      <c r="B475" t="s">
        <v>157</v>
      </c>
      <c r="D475" t="s">
        <v>846</v>
      </c>
      <c r="E475" t="s">
        <v>140</v>
      </c>
      <c r="F475" t="s">
        <v>140</v>
      </c>
      <c r="G475" t="s">
        <v>243</v>
      </c>
      <c r="H475" t="s">
        <v>151</v>
      </c>
      <c r="I475" t="s">
        <v>630</v>
      </c>
      <c r="J475" t="s">
        <v>642</v>
      </c>
      <c r="K475" t="s">
        <v>901</v>
      </c>
      <c r="L475" s="2" t="s">
        <v>876</v>
      </c>
      <c r="M475" s="2" t="s">
        <v>847</v>
      </c>
      <c r="N475" t="s">
        <v>912</v>
      </c>
      <c r="O475" s="2" t="s">
        <v>762</v>
      </c>
      <c r="P475" t="s">
        <v>220</v>
      </c>
      <c r="R475" t="s">
        <v>1160</v>
      </c>
      <c r="S475" s="27"/>
      <c r="U475" s="40" t="s">
        <v>140</v>
      </c>
      <c r="V475">
        <v>1007</v>
      </c>
      <c r="W475" t="s">
        <v>623</v>
      </c>
      <c r="X475" t="s">
        <v>836</v>
      </c>
      <c r="Y475" t="s">
        <v>187</v>
      </c>
      <c r="Z475" s="9">
        <v>0.13013</v>
      </c>
      <c r="AB475" s="27" t="s">
        <v>242</v>
      </c>
      <c r="AC475" s="2">
        <v>1</v>
      </c>
      <c r="AD475" s="2" t="s">
        <v>1088</v>
      </c>
      <c r="AE475" s="2">
        <v>1975</v>
      </c>
      <c r="AF475" s="2">
        <v>31</v>
      </c>
      <c r="AG475" s="2" t="s">
        <v>1057</v>
      </c>
      <c r="AH475" s="2">
        <v>1976</v>
      </c>
      <c r="AI475" s="2"/>
      <c r="AJ475" s="2"/>
      <c r="AK475" s="2"/>
      <c r="AL475" s="2"/>
      <c r="AM475" s="2"/>
      <c r="AN475" s="2"/>
    </row>
    <row r="476" spans="1:40" x14ac:dyDescent="0.25">
      <c r="A476" t="s">
        <v>844</v>
      </c>
      <c r="B476" t="s">
        <v>157</v>
      </c>
      <c r="D476" t="s">
        <v>846</v>
      </c>
      <c r="E476" t="s">
        <v>140</v>
      </c>
      <c r="F476" t="s">
        <v>140</v>
      </c>
      <c r="G476" t="s">
        <v>243</v>
      </c>
      <c r="H476" t="s">
        <v>151</v>
      </c>
      <c r="I476" t="s">
        <v>630</v>
      </c>
      <c r="J476" t="s">
        <v>642</v>
      </c>
      <c r="K476" t="s">
        <v>901</v>
      </c>
      <c r="L476" s="2" t="s">
        <v>876</v>
      </c>
      <c r="M476" s="2" t="s">
        <v>847</v>
      </c>
      <c r="N476" t="s">
        <v>912</v>
      </c>
      <c r="O476" s="2" t="s">
        <v>762</v>
      </c>
      <c r="P476" t="s">
        <v>220</v>
      </c>
      <c r="R476" t="s">
        <v>1160</v>
      </c>
      <c r="S476" s="27"/>
      <c r="U476" s="40" t="s">
        <v>140</v>
      </c>
      <c r="V476">
        <v>1007</v>
      </c>
      <c r="W476" t="s">
        <v>623</v>
      </c>
      <c r="X476" t="s">
        <v>836</v>
      </c>
      <c r="Y476" t="s">
        <v>187</v>
      </c>
      <c r="Z476" s="9">
        <v>0.20610000000000001</v>
      </c>
      <c r="AB476" s="27" t="s">
        <v>242</v>
      </c>
      <c r="AC476" s="2">
        <v>1</v>
      </c>
      <c r="AD476" s="2" t="s">
        <v>1088</v>
      </c>
      <c r="AE476" s="2">
        <v>1975</v>
      </c>
      <c r="AF476" s="2">
        <v>31</v>
      </c>
      <c r="AG476" s="2" t="s">
        <v>1057</v>
      </c>
      <c r="AH476" s="2">
        <v>1976</v>
      </c>
      <c r="AI476" s="2"/>
      <c r="AJ476" s="2"/>
      <c r="AK476" s="2"/>
      <c r="AL476" s="2"/>
      <c r="AM476" s="2"/>
      <c r="AN476" s="2"/>
    </row>
    <row r="477" spans="1:40" x14ac:dyDescent="0.25">
      <c r="A477" t="s">
        <v>845</v>
      </c>
      <c r="B477" t="s">
        <v>157</v>
      </c>
      <c r="D477" t="s">
        <v>846</v>
      </c>
      <c r="E477" t="s">
        <v>140</v>
      </c>
      <c r="F477" t="s">
        <v>140</v>
      </c>
      <c r="G477" t="s">
        <v>243</v>
      </c>
      <c r="H477" t="s">
        <v>151</v>
      </c>
      <c r="I477" t="s">
        <v>630</v>
      </c>
      <c r="J477" t="s">
        <v>642</v>
      </c>
      <c r="K477" t="s">
        <v>901</v>
      </c>
      <c r="L477" s="2" t="s">
        <v>876</v>
      </c>
      <c r="M477" s="2" t="s">
        <v>847</v>
      </c>
      <c r="N477" t="s">
        <v>912</v>
      </c>
      <c r="O477" s="2" t="s">
        <v>762</v>
      </c>
      <c r="P477" t="s">
        <v>220</v>
      </c>
      <c r="R477" t="s">
        <v>1160</v>
      </c>
      <c r="S477" s="27"/>
      <c r="U477" s="40" t="s">
        <v>140</v>
      </c>
      <c r="V477">
        <v>1007</v>
      </c>
      <c r="W477" t="s">
        <v>623</v>
      </c>
      <c r="X477" t="s">
        <v>836</v>
      </c>
      <c r="Y477" t="s">
        <v>187</v>
      </c>
      <c r="Z477" s="9">
        <v>9.3160000000000007E-2</v>
      </c>
      <c r="AB477" s="27" t="s">
        <v>242</v>
      </c>
      <c r="AC477" s="2">
        <v>1</v>
      </c>
      <c r="AD477" s="2" t="s">
        <v>1088</v>
      </c>
      <c r="AE477" s="2">
        <v>1975</v>
      </c>
      <c r="AF477" s="2">
        <v>31</v>
      </c>
      <c r="AG477" s="2" t="s">
        <v>1057</v>
      </c>
      <c r="AH477" s="2">
        <v>1976</v>
      </c>
      <c r="AI477" s="2"/>
      <c r="AJ477" s="2"/>
      <c r="AK477" s="2"/>
      <c r="AL477" s="2"/>
      <c r="AM477" s="2"/>
      <c r="AN477" s="2"/>
    </row>
    <row r="478" spans="1:40" x14ac:dyDescent="0.25">
      <c r="A478" t="s">
        <v>839</v>
      </c>
      <c r="B478" t="s">
        <v>157</v>
      </c>
      <c r="D478" t="s">
        <v>846</v>
      </c>
      <c r="E478" t="s">
        <v>140</v>
      </c>
      <c r="F478" t="s">
        <v>140</v>
      </c>
      <c r="G478" t="s">
        <v>597</v>
      </c>
      <c r="H478" t="s">
        <v>151</v>
      </c>
      <c r="I478" t="s">
        <v>630</v>
      </c>
      <c r="J478" t="s">
        <v>642</v>
      </c>
      <c r="K478" t="s">
        <v>901</v>
      </c>
      <c r="L478" s="2" t="s">
        <v>876</v>
      </c>
      <c r="M478" s="2" t="s">
        <v>848</v>
      </c>
      <c r="N478" t="s">
        <v>912</v>
      </c>
      <c r="O478" t="s">
        <v>852</v>
      </c>
      <c r="P478" t="s">
        <v>220</v>
      </c>
      <c r="R478" t="s">
        <v>1160</v>
      </c>
      <c r="S478" s="27"/>
      <c r="U478" s="40" t="s">
        <v>140</v>
      </c>
      <c r="V478">
        <v>1079</v>
      </c>
      <c r="W478" t="s">
        <v>623</v>
      </c>
      <c r="X478" t="s">
        <v>836</v>
      </c>
      <c r="Y478" t="s">
        <v>187</v>
      </c>
      <c r="Z478" s="9">
        <v>-4.2750000000000003E-2</v>
      </c>
      <c r="AB478" s="27" t="s">
        <v>242</v>
      </c>
      <c r="AC478" s="2">
        <v>1</v>
      </c>
      <c r="AD478" s="2" t="s">
        <v>1088</v>
      </c>
      <c r="AE478" s="2">
        <v>1975</v>
      </c>
      <c r="AF478" s="2">
        <v>31</v>
      </c>
      <c r="AG478" s="2" t="s">
        <v>1057</v>
      </c>
      <c r="AH478" s="2">
        <v>1976</v>
      </c>
      <c r="AI478" s="2"/>
      <c r="AJ478" s="2"/>
      <c r="AK478" s="2"/>
      <c r="AL478" s="2"/>
      <c r="AM478" s="2"/>
      <c r="AN478" s="2"/>
    </row>
    <row r="479" spans="1:40" x14ac:dyDescent="0.25">
      <c r="A479" t="s">
        <v>840</v>
      </c>
      <c r="B479" t="s">
        <v>157</v>
      </c>
      <c r="D479" t="s">
        <v>846</v>
      </c>
      <c r="E479" t="s">
        <v>140</v>
      </c>
      <c r="F479" t="s">
        <v>140</v>
      </c>
      <c r="G479" t="s">
        <v>597</v>
      </c>
      <c r="H479" t="s">
        <v>151</v>
      </c>
      <c r="I479" t="s">
        <v>630</v>
      </c>
      <c r="J479" t="s">
        <v>642</v>
      </c>
      <c r="K479" t="s">
        <v>901</v>
      </c>
      <c r="L479" s="2" t="s">
        <v>876</v>
      </c>
      <c r="M479" s="2" t="s">
        <v>848</v>
      </c>
      <c r="N479" t="s">
        <v>912</v>
      </c>
      <c r="O479" s="2" t="s">
        <v>762</v>
      </c>
      <c r="P479" t="s">
        <v>220</v>
      </c>
      <c r="R479" t="s">
        <v>1160</v>
      </c>
      <c r="S479" s="27"/>
      <c r="U479" s="40" t="s">
        <v>140</v>
      </c>
      <c r="V479">
        <v>1079</v>
      </c>
      <c r="W479" t="s">
        <v>623</v>
      </c>
      <c r="X479" t="s">
        <v>836</v>
      </c>
      <c r="Y479" t="s">
        <v>187</v>
      </c>
      <c r="Z479" s="9">
        <v>-4.7329999999999997E-2</v>
      </c>
      <c r="AB479" s="27" t="s">
        <v>242</v>
      </c>
      <c r="AC479" s="2">
        <v>1</v>
      </c>
      <c r="AD479" s="2" t="s">
        <v>1088</v>
      </c>
      <c r="AE479" s="2">
        <v>1975</v>
      </c>
      <c r="AF479" s="2">
        <v>31</v>
      </c>
      <c r="AG479" s="2" t="s">
        <v>1057</v>
      </c>
      <c r="AH479" s="2">
        <v>1976</v>
      </c>
      <c r="AI479" s="2"/>
      <c r="AJ479" s="2"/>
      <c r="AK479" s="2"/>
      <c r="AL479" s="2"/>
      <c r="AM479" s="2"/>
      <c r="AN479" s="2"/>
    </row>
    <row r="480" spans="1:40" x14ac:dyDescent="0.25">
      <c r="A480" t="s">
        <v>841</v>
      </c>
      <c r="B480" t="s">
        <v>157</v>
      </c>
      <c r="D480" t="s">
        <v>846</v>
      </c>
      <c r="E480" t="s">
        <v>140</v>
      </c>
      <c r="F480" t="s">
        <v>140</v>
      </c>
      <c r="G480" t="s">
        <v>597</v>
      </c>
      <c r="H480" t="s">
        <v>151</v>
      </c>
      <c r="I480" t="s">
        <v>630</v>
      </c>
      <c r="J480" t="s">
        <v>642</v>
      </c>
      <c r="K480" t="s">
        <v>901</v>
      </c>
      <c r="L480" s="2" t="s">
        <v>876</v>
      </c>
      <c r="M480" s="2" t="s">
        <v>848</v>
      </c>
      <c r="N480" t="s">
        <v>912</v>
      </c>
      <c r="O480" s="2" t="s">
        <v>762</v>
      </c>
      <c r="P480" t="s">
        <v>220</v>
      </c>
      <c r="R480" t="s">
        <v>1160</v>
      </c>
      <c r="S480" s="27"/>
      <c r="U480" s="40" t="s">
        <v>140</v>
      </c>
      <c r="V480">
        <v>1079</v>
      </c>
      <c r="W480" t="s">
        <v>623</v>
      </c>
      <c r="X480" t="s">
        <v>836</v>
      </c>
      <c r="Y480" t="s">
        <v>187</v>
      </c>
      <c r="Z480" s="9">
        <v>-7.0610000000000006E-2</v>
      </c>
      <c r="AB480" s="27" t="s">
        <v>242</v>
      </c>
      <c r="AC480" s="2">
        <v>1</v>
      </c>
      <c r="AD480" s="2" t="s">
        <v>1088</v>
      </c>
      <c r="AE480" s="2">
        <v>1975</v>
      </c>
      <c r="AF480" s="2">
        <v>31</v>
      </c>
      <c r="AG480" s="2" t="s">
        <v>1057</v>
      </c>
      <c r="AH480" s="2">
        <v>1976</v>
      </c>
      <c r="AI480" s="2"/>
      <c r="AJ480" s="2"/>
      <c r="AK480" s="2"/>
      <c r="AL480" s="2"/>
      <c r="AM480" s="2"/>
      <c r="AN480" s="2"/>
    </row>
    <row r="481" spans="1:40" x14ac:dyDescent="0.25">
      <c r="A481" t="s">
        <v>842</v>
      </c>
      <c r="B481" t="s">
        <v>157</v>
      </c>
      <c r="D481" t="s">
        <v>846</v>
      </c>
      <c r="E481" t="s">
        <v>140</v>
      </c>
      <c r="F481" t="s">
        <v>140</v>
      </c>
      <c r="G481" t="s">
        <v>597</v>
      </c>
      <c r="H481" t="s">
        <v>151</v>
      </c>
      <c r="I481" t="s">
        <v>630</v>
      </c>
      <c r="J481" t="s">
        <v>642</v>
      </c>
      <c r="K481" t="s">
        <v>901</v>
      </c>
      <c r="L481" s="2" t="s">
        <v>876</v>
      </c>
      <c r="M481" s="2" t="s">
        <v>848</v>
      </c>
      <c r="N481" t="s">
        <v>912</v>
      </c>
      <c r="O481" s="2" t="s">
        <v>762</v>
      </c>
      <c r="P481" t="s">
        <v>220</v>
      </c>
      <c r="R481" t="s">
        <v>1160</v>
      </c>
      <c r="S481" s="27"/>
      <c r="U481" s="40" t="s">
        <v>140</v>
      </c>
      <c r="V481">
        <v>1079</v>
      </c>
      <c r="W481" t="s">
        <v>623</v>
      </c>
      <c r="X481" t="s">
        <v>836</v>
      </c>
      <c r="Y481" t="s">
        <v>187</v>
      </c>
      <c r="Z481" s="9">
        <v>4.0570000000000002E-2</v>
      </c>
      <c r="AB481" s="27" t="s">
        <v>242</v>
      </c>
      <c r="AC481" s="2">
        <v>1</v>
      </c>
      <c r="AD481" s="2" t="s">
        <v>1088</v>
      </c>
      <c r="AE481" s="2">
        <v>1975</v>
      </c>
      <c r="AF481" s="2">
        <v>31</v>
      </c>
      <c r="AG481" s="2" t="s">
        <v>1057</v>
      </c>
      <c r="AH481" s="2">
        <v>1976</v>
      </c>
      <c r="AI481" s="2"/>
      <c r="AJ481" s="2"/>
      <c r="AK481" s="2"/>
      <c r="AL481" s="2"/>
      <c r="AM481" s="2"/>
      <c r="AN481" s="2"/>
    </row>
    <row r="482" spans="1:40" x14ac:dyDescent="0.25">
      <c r="A482" t="s">
        <v>843</v>
      </c>
      <c r="B482" t="s">
        <v>157</v>
      </c>
      <c r="D482" t="s">
        <v>846</v>
      </c>
      <c r="E482" t="s">
        <v>140</v>
      </c>
      <c r="F482" t="s">
        <v>140</v>
      </c>
      <c r="G482" t="s">
        <v>597</v>
      </c>
      <c r="H482" t="s">
        <v>151</v>
      </c>
      <c r="I482" t="s">
        <v>630</v>
      </c>
      <c r="J482" t="s">
        <v>642</v>
      </c>
      <c r="K482" t="s">
        <v>901</v>
      </c>
      <c r="L482" s="2" t="s">
        <v>876</v>
      </c>
      <c r="M482" s="2" t="s">
        <v>848</v>
      </c>
      <c r="N482" t="s">
        <v>912</v>
      </c>
      <c r="O482" s="2" t="s">
        <v>762</v>
      </c>
      <c r="P482" t="s">
        <v>220</v>
      </c>
      <c r="R482" t="s">
        <v>1160</v>
      </c>
      <c r="S482" s="27"/>
      <c r="U482" s="40" t="s">
        <v>140</v>
      </c>
      <c r="V482">
        <v>1079</v>
      </c>
      <c r="W482" t="s">
        <v>623</v>
      </c>
      <c r="X482" t="s">
        <v>836</v>
      </c>
      <c r="Y482" t="s">
        <v>187</v>
      </c>
      <c r="Z482" s="9">
        <v>0.18331</v>
      </c>
      <c r="AB482" s="27" t="s">
        <v>242</v>
      </c>
      <c r="AC482" s="2">
        <v>1</v>
      </c>
      <c r="AD482" s="2" t="s">
        <v>1088</v>
      </c>
      <c r="AE482" s="2">
        <v>1975</v>
      </c>
      <c r="AF482" s="2">
        <v>31</v>
      </c>
      <c r="AG482" s="2" t="s">
        <v>1057</v>
      </c>
      <c r="AH482" s="2">
        <v>1976</v>
      </c>
      <c r="AI482" s="2"/>
      <c r="AJ482" s="2"/>
      <c r="AK482" s="2"/>
      <c r="AL482" s="2"/>
      <c r="AM482" s="2"/>
      <c r="AN482" s="2"/>
    </row>
    <row r="483" spans="1:40" x14ac:dyDescent="0.25">
      <c r="A483" t="s">
        <v>844</v>
      </c>
      <c r="B483" t="s">
        <v>157</v>
      </c>
      <c r="D483" t="s">
        <v>846</v>
      </c>
      <c r="E483" t="s">
        <v>140</v>
      </c>
      <c r="F483" t="s">
        <v>140</v>
      </c>
      <c r="G483" t="s">
        <v>597</v>
      </c>
      <c r="H483" t="s">
        <v>151</v>
      </c>
      <c r="I483" t="s">
        <v>630</v>
      </c>
      <c r="J483" t="s">
        <v>642</v>
      </c>
      <c r="K483" t="s">
        <v>901</v>
      </c>
      <c r="L483" s="2" t="s">
        <v>876</v>
      </c>
      <c r="M483" s="2" t="s">
        <v>848</v>
      </c>
      <c r="N483" t="s">
        <v>912</v>
      </c>
      <c r="O483" s="2" t="s">
        <v>762</v>
      </c>
      <c r="P483" t="s">
        <v>220</v>
      </c>
      <c r="R483" t="s">
        <v>1160</v>
      </c>
      <c r="S483" s="27"/>
      <c r="U483" s="40" t="s">
        <v>140</v>
      </c>
      <c r="V483">
        <v>1079</v>
      </c>
      <c r="W483" t="s">
        <v>623</v>
      </c>
      <c r="X483" t="s">
        <v>836</v>
      </c>
      <c r="Y483" t="s">
        <v>187</v>
      </c>
      <c r="Z483" s="9">
        <v>4.7919999999999997E-2</v>
      </c>
      <c r="AB483" s="27" t="s">
        <v>242</v>
      </c>
      <c r="AC483" s="2">
        <v>1</v>
      </c>
      <c r="AD483" s="2" t="s">
        <v>1088</v>
      </c>
      <c r="AE483" s="2">
        <v>1975</v>
      </c>
      <c r="AF483" s="2">
        <v>31</v>
      </c>
      <c r="AG483" s="2" t="s">
        <v>1057</v>
      </c>
      <c r="AH483" s="2">
        <v>1976</v>
      </c>
      <c r="AI483" s="2"/>
      <c r="AJ483" s="2"/>
      <c r="AK483" s="2"/>
      <c r="AL483" s="2"/>
      <c r="AM483" s="2"/>
      <c r="AN483" s="2"/>
    </row>
    <row r="484" spans="1:40" x14ac:dyDescent="0.25">
      <c r="A484" t="s">
        <v>845</v>
      </c>
      <c r="B484" t="s">
        <v>157</v>
      </c>
      <c r="D484" t="s">
        <v>846</v>
      </c>
      <c r="E484" t="s">
        <v>140</v>
      </c>
      <c r="F484" t="s">
        <v>140</v>
      </c>
      <c r="G484" t="s">
        <v>597</v>
      </c>
      <c r="H484" t="s">
        <v>151</v>
      </c>
      <c r="I484" t="s">
        <v>630</v>
      </c>
      <c r="J484" t="s">
        <v>642</v>
      </c>
      <c r="K484" t="s">
        <v>901</v>
      </c>
      <c r="L484" s="2" t="s">
        <v>876</v>
      </c>
      <c r="M484" s="2" t="s">
        <v>848</v>
      </c>
      <c r="N484" t="s">
        <v>912</v>
      </c>
      <c r="O484" s="2" t="s">
        <v>762</v>
      </c>
      <c r="P484" t="s">
        <v>220</v>
      </c>
      <c r="R484" t="s">
        <v>1160</v>
      </c>
      <c r="S484" s="27"/>
      <c r="U484" s="40" t="s">
        <v>140</v>
      </c>
      <c r="V484">
        <v>1079</v>
      </c>
      <c r="W484" t="s">
        <v>623</v>
      </c>
      <c r="X484" t="s">
        <v>836</v>
      </c>
      <c r="Y484" t="s">
        <v>187</v>
      </c>
      <c r="Z484" s="9">
        <v>4.6929999999999999E-2</v>
      </c>
      <c r="AB484" s="27" t="s">
        <v>242</v>
      </c>
      <c r="AC484" s="2">
        <v>1</v>
      </c>
      <c r="AD484" s="2" t="s">
        <v>1088</v>
      </c>
      <c r="AE484" s="2">
        <v>1975</v>
      </c>
      <c r="AF484" s="2">
        <v>31</v>
      </c>
      <c r="AG484" s="2" t="s">
        <v>1057</v>
      </c>
      <c r="AH484" s="2">
        <v>1976</v>
      </c>
      <c r="AI484" s="2"/>
      <c r="AJ484" s="2"/>
      <c r="AK484" s="2"/>
      <c r="AL484" s="2"/>
      <c r="AM484" s="2"/>
      <c r="AN484" s="2"/>
    </row>
    <row r="485" spans="1:40" x14ac:dyDescent="0.25">
      <c r="A485" t="s">
        <v>839</v>
      </c>
      <c r="B485" t="s">
        <v>157</v>
      </c>
      <c r="D485" t="s">
        <v>846</v>
      </c>
      <c r="E485" t="s">
        <v>140</v>
      </c>
      <c r="F485" t="s">
        <v>140</v>
      </c>
      <c r="G485" t="s">
        <v>395</v>
      </c>
      <c r="H485" t="s">
        <v>151</v>
      </c>
      <c r="I485" t="s">
        <v>630</v>
      </c>
      <c r="J485" t="s">
        <v>642</v>
      </c>
      <c r="K485" t="s">
        <v>901</v>
      </c>
      <c r="L485" s="2" t="s">
        <v>876</v>
      </c>
      <c r="M485" s="2" t="s">
        <v>849</v>
      </c>
      <c r="N485" t="s">
        <v>912</v>
      </c>
      <c r="O485" t="s">
        <v>853</v>
      </c>
      <c r="P485" t="s">
        <v>220</v>
      </c>
      <c r="R485" t="s">
        <v>1160</v>
      </c>
      <c r="S485" s="27"/>
      <c r="U485" s="40" t="s">
        <v>140</v>
      </c>
      <c r="V485">
        <v>1079</v>
      </c>
      <c r="W485" t="s">
        <v>623</v>
      </c>
      <c r="X485" t="s">
        <v>836</v>
      </c>
      <c r="Y485" t="s">
        <v>187</v>
      </c>
      <c r="Z485" s="9">
        <v>2.503E-2</v>
      </c>
      <c r="AB485" s="27" t="s">
        <v>242</v>
      </c>
      <c r="AC485" s="2">
        <v>1</v>
      </c>
      <c r="AD485" s="2" t="s">
        <v>1088</v>
      </c>
      <c r="AE485" s="2">
        <v>1975</v>
      </c>
      <c r="AF485" s="2">
        <v>31</v>
      </c>
      <c r="AG485" s="2" t="s">
        <v>1057</v>
      </c>
      <c r="AH485" s="2">
        <v>1976</v>
      </c>
      <c r="AI485" s="2"/>
      <c r="AJ485" s="2"/>
      <c r="AK485" s="2"/>
      <c r="AL485" s="2"/>
      <c r="AM485" s="2"/>
      <c r="AN485" s="2"/>
    </row>
    <row r="486" spans="1:40" x14ac:dyDescent="0.25">
      <c r="A486" t="s">
        <v>840</v>
      </c>
      <c r="B486" t="s">
        <v>157</v>
      </c>
      <c r="D486" t="s">
        <v>846</v>
      </c>
      <c r="E486" t="s">
        <v>140</v>
      </c>
      <c r="F486" t="s">
        <v>140</v>
      </c>
      <c r="G486" t="s">
        <v>395</v>
      </c>
      <c r="H486" t="s">
        <v>151</v>
      </c>
      <c r="I486" t="s">
        <v>630</v>
      </c>
      <c r="J486" t="s">
        <v>642</v>
      </c>
      <c r="K486" t="s">
        <v>901</v>
      </c>
      <c r="L486" s="2" t="s">
        <v>876</v>
      </c>
      <c r="M486" s="2" t="s">
        <v>849</v>
      </c>
      <c r="N486" t="s">
        <v>912</v>
      </c>
      <c r="O486" s="2" t="s">
        <v>762</v>
      </c>
      <c r="P486" t="s">
        <v>220</v>
      </c>
      <c r="R486" t="s">
        <v>1160</v>
      </c>
      <c r="S486" s="27"/>
      <c r="U486" s="40" t="s">
        <v>140</v>
      </c>
      <c r="V486">
        <v>1079</v>
      </c>
      <c r="W486" t="s">
        <v>623</v>
      </c>
      <c r="X486" t="s">
        <v>836</v>
      </c>
      <c r="Y486" t="s">
        <v>187</v>
      </c>
      <c r="Z486" s="9">
        <v>5.3200000000000001E-3</v>
      </c>
      <c r="AB486" s="27" t="s">
        <v>242</v>
      </c>
      <c r="AC486" s="2">
        <v>1</v>
      </c>
      <c r="AD486" s="2" t="s">
        <v>1088</v>
      </c>
      <c r="AE486" s="2">
        <v>1975</v>
      </c>
      <c r="AF486" s="2">
        <v>31</v>
      </c>
      <c r="AG486" s="2" t="s">
        <v>1057</v>
      </c>
      <c r="AH486" s="2">
        <v>1976</v>
      </c>
      <c r="AI486" s="2"/>
      <c r="AJ486" s="2"/>
      <c r="AK486" s="2"/>
      <c r="AL486" s="2"/>
      <c r="AM486" s="2"/>
      <c r="AN486" s="2"/>
    </row>
    <row r="487" spans="1:40" x14ac:dyDescent="0.25">
      <c r="A487" t="s">
        <v>841</v>
      </c>
      <c r="B487" t="s">
        <v>157</v>
      </c>
      <c r="D487" t="s">
        <v>846</v>
      </c>
      <c r="E487" t="s">
        <v>140</v>
      </c>
      <c r="F487" t="s">
        <v>140</v>
      </c>
      <c r="G487" t="s">
        <v>395</v>
      </c>
      <c r="H487" t="s">
        <v>151</v>
      </c>
      <c r="I487" t="s">
        <v>630</v>
      </c>
      <c r="J487" t="s">
        <v>642</v>
      </c>
      <c r="K487" t="s">
        <v>901</v>
      </c>
      <c r="L487" s="2" t="s">
        <v>876</v>
      </c>
      <c r="M487" s="2" t="s">
        <v>849</v>
      </c>
      <c r="N487" t="s">
        <v>912</v>
      </c>
      <c r="O487" s="2" t="s">
        <v>762</v>
      </c>
      <c r="P487" t="s">
        <v>220</v>
      </c>
      <c r="R487" t="s">
        <v>1160</v>
      </c>
      <c r="S487" s="27"/>
      <c r="U487" s="40" t="s">
        <v>140</v>
      </c>
      <c r="V487">
        <v>1079</v>
      </c>
      <c r="W487" t="s">
        <v>623</v>
      </c>
      <c r="X487" t="s">
        <v>836</v>
      </c>
      <c r="Y487" t="s">
        <v>187</v>
      </c>
      <c r="Z487" s="9">
        <v>7.7539999999999998E-2</v>
      </c>
      <c r="AB487" s="27" t="s">
        <v>242</v>
      </c>
      <c r="AC487" s="2">
        <v>1</v>
      </c>
      <c r="AD487" s="2" t="s">
        <v>1088</v>
      </c>
      <c r="AE487" s="2">
        <v>1975</v>
      </c>
      <c r="AF487" s="2">
        <v>31</v>
      </c>
      <c r="AG487" s="2" t="s">
        <v>1057</v>
      </c>
      <c r="AH487" s="2">
        <v>1976</v>
      </c>
      <c r="AI487" s="2"/>
      <c r="AJ487" s="2"/>
      <c r="AK487" s="2"/>
      <c r="AL487" s="2"/>
      <c r="AM487" s="2"/>
      <c r="AN487" s="2"/>
    </row>
    <row r="488" spans="1:40" x14ac:dyDescent="0.25">
      <c r="A488" t="s">
        <v>842</v>
      </c>
      <c r="B488" t="s">
        <v>157</v>
      </c>
      <c r="D488" t="s">
        <v>846</v>
      </c>
      <c r="E488" t="s">
        <v>140</v>
      </c>
      <c r="F488" t="s">
        <v>140</v>
      </c>
      <c r="G488" t="s">
        <v>395</v>
      </c>
      <c r="H488" t="s">
        <v>151</v>
      </c>
      <c r="I488" t="s">
        <v>630</v>
      </c>
      <c r="J488" t="s">
        <v>642</v>
      </c>
      <c r="K488" t="s">
        <v>901</v>
      </c>
      <c r="L488" s="2" t="s">
        <v>876</v>
      </c>
      <c r="M488" s="2" t="s">
        <v>849</v>
      </c>
      <c r="N488" t="s">
        <v>912</v>
      </c>
      <c r="O488" s="2" t="s">
        <v>762</v>
      </c>
      <c r="P488" t="s">
        <v>220</v>
      </c>
      <c r="R488" t="s">
        <v>1160</v>
      </c>
      <c r="S488" s="27"/>
      <c r="U488" s="40" t="s">
        <v>140</v>
      </c>
      <c r="V488">
        <v>1079</v>
      </c>
      <c r="W488" t="s">
        <v>623</v>
      </c>
      <c r="X488" t="s">
        <v>836</v>
      </c>
      <c r="Y488" t="s">
        <v>187</v>
      </c>
      <c r="Z488" s="9">
        <v>9.7309999999999994E-2</v>
      </c>
      <c r="AB488" s="27" t="s">
        <v>242</v>
      </c>
      <c r="AC488" s="2">
        <v>1</v>
      </c>
      <c r="AD488" s="2" t="s">
        <v>1088</v>
      </c>
      <c r="AE488" s="2">
        <v>1975</v>
      </c>
      <c r="AF488" s="2">
        <v>31</v>
      </c>
      <c r="AG488" s="2" t="s">
        <v>1057</v>
      </c>
      <c r="AH488" s="2">
        <v>1976</v>
      </c>
      <c r="AI488" s="2"/>
      <c r="AJ488" s="2"/>
      <c r="AK488" s="2"/>
      <c r="AL488" s="2"/>
      <c r="AM488" s="2"/>
      <c r="AN488" s="2"/>
    </row>
    <row r="489" spans="1:40" x14ac:dyDescent="0.25">
      <c r="A489" t="s">
        <v>843</v>
      </c>
      <c r="B489" t="s">
        <v>157</v>
      </c>
      <c r="D489" t="s">
        <v>846</v>
      </c>
      <c r="E489" t="s">
        <v>140</v>
      </c>
      <c r="F489" t="s">
        <v>140</v>
      </c>
      <c r="G489" t="s">
        <v>395</v>
      </c>
      <c r="H489" t="s">
        <v>151</v>
      </c>
      <c r="I489" t="s">
        <v>630</v>
      </c>
      <c r="J489" t="s">
        <v>642</v>
      </c>
      <c r="K489" t="s">
        <v>901</v>
      </c>
      <c r="L489" s="2" t="s">
        <v>876</v>
      </c>
      <c r="M489" s="2" t="s">
        <v>849</v>
      </c>
      <c r="N489" t="s">
        <v>912</v>
      </c>
      <c r="O489" s="2" t="s">
        <v>762</v>
      </c>
      <c r="P489" t="s">
        <v>220</v>
      </c>
      <c r="R489" t="s">
        <v>1160</v>
      </c>
      <c r="S489" s="27"/>
      <c r="U489" s="40" t="s">
        <v>140</v>
      </c>
      <c r="V489">
        <v>1079</v>
      </c>
      <c r="W489" t="s">
        <v>623</v>
      </c>
      <c r="X489" t="s">
        <v>836</v>
      </c>
      <c r="Y489" t="s">
        <v>187</v>
      </c>
      <c r="Z489" s="9">
        <v>0.19897999999999999</v>
      </c>
      <c r="AB489" s="27" t="s">
        <v>242</v>
      </c>
      <c r="AC489" s="2">
        <v>1</v>
      </c>
      <c r="AD489" s="2" t="s">
        <v>1088</v>
      </c>
      <c r="AE489" s="2">
        <v>1975</v>
      </c>
      <c r="AF489" s="2">
        <v>31</v>
      </c>
      <c r="AG489" s="2" t="s">
        <v>1057</v>
      </c>
      <c r="AH489" s="2">
        <v>1976</v>
      </c>
      <c r="AI489" s="2"/>
      <c r="AJ489" s="2"/>
      <c r="AK489" s="2"/>
      <c r="AL489" s="2"/>
      <c r="AM489" s="2"/>
      <c r="AN489" s="2"/>
    </row>
    <row r="490" spans="1:40" x14ac:dyDescent="0.25">
      <c r="A490" t="s">
        <v>844</v>
      </c>
      <c r="B490" t="s">
        <v>157</v>
      </c>
      <c r="D490" t="s">
        <v>846</v>
      </c>
      <c r="E490" t="s">
        <v>140</v>
      </c>
      <c r="F490" t="s">
        <v>140</v>
      </c>
      <c r="G490" t="s">
        <v>395</v>
      </c>
      <c r="H490" t="s">
        <v>151</v>
      </c>
      <c r="I490" t="s">
        <v>630</v>
      </c>
      <c r="J490" t="s">
        <v>642</v>
      </c>
      <c r="K490" t="s">
        <v>901</v>
      </c>
      <c r="L490" s="2" t="s">
        <v>876</v>
      </c>
      <c r="M490" s="2" t="s">
        <v>849</v>
      </c>
      <c r="N490" t="s">
        <v>912</v>
      </c>
      <c r="O490" s="2" t="s">
        <v>762</v>
      </c>
      <c r="P490" t="s">
        <v>220</v>
      </c>
      <c r="R490" t="s">
        <v>1160</v>
      </c>
      <c r="S490" s="27"/>
      <c r="U490" s="40" t="s">
        <v>140</v>
      </c>
      <c r="V490">
        <v>1079</v>
      </c>
      <c r="W490" t="s">
        <v>623</v>
      </c>
      <c r="X490" t="s">
        <v>836</v>
      </c>
      <c r="Y490" t="s">
        <v>187</v>
      </c>
      <c r="Z490" s="9">
        <v>0.11293</v>
      </c>
      <c r="AB490" s="27" t="s">
        <v>242</v>
      </c>
      <c r="AC490" s="2">
        <v>1</v>
      </c>
      <c r="AD490" s="2" t="s">
        <v>1088</v>
      </c>
      <c r="AE490" s="2">
        <v>1975</v>
      </c>
      <c r="AF490" s="2">
        <v>31</v>
      </c>
      <c r="AG490" s="2" t="s">
        <v>1057</v>
      </c>
      <c r="AH490" s="2">
        <v>1976</v>
      </c>
      <c r="AI490" s="2"/>
      <c r="AJ490" s="2"/>
      <c r="AK490" s="2"/>
      <c r="AL490" s="2"/>
      <c r="AM490" s="2"/>
      <c r="AN490" s="2"/>
    </row>
    <row r="491" spans="1:40" x14ac:dyDescent="0.25">
      <c r="A491" t="s">
        <v>845</v>
      </c>
      <c r="B491" t="s">
        <v>157</v>
      </c>
      <c r="D491" t="s">
        <v>846</v>
      </c>
      <c r="E491" t="s">
        <v>140</v>
      </c>
      <c r="F491" t="s">
        <v>140</v>
      </c>
      <c r="G491" t="s">
        <v>395</v>
      </c>
      <c r="H491" t="s">
        <v>151</v>
      </c>
      <c r="I491" t="s">
        <v>630</v>
      </c>
      <c r="J491" t="s">
        <v>642</v>
      </c>
      <c r="K491" t="s">
        <v>901</v>
      </c>
      <c r="L491" s="2" t="s">
        <v>876</v>
      </c>
      <c r="M491" s="2" t="s">
        <v>849</v>
      </c>
      <c r="N491" t="s">
        <v>912</v>
      </c>
      <c r="O491" s="2" t="s">
        <v>762</v>
      </c>
      <c r="P491" t="s">
        <v>220</v>
      </c>
      <c r="R491" t="s">
        <v>1160</v>
      </c>
      <c r="S491" s="27"/>
      <c r="U491" s="40" t="s">
        <v>140</v>
      </c>
      <c r="V491">
        <v>1079</v>
      </c>
      <c r="W491" t="s">
        <v>623</v>
      </c>
      <c r="X491" t="s">
        <v>836</v>
      </c>
      <c r="Y491" t="s">
        <v>187</v>
      </c>
      <c r="Z491" s="9">
        <v>4.2110000000000002E-2</v>
      </c>
      <c r="AB491" s="27" t="s">
        <v>242</v>
      </c>
      <c r="AC491" s="2">
        <v>1</v>
      </c>
      <c r="AD491" s="2" t="s">
        <v>1088</v>
      </c>
      <c r="AE491" s="2">
        <v>1975</v>
      </c>
      <c r="AF491" s="2">
        <v>31</v>
      </c>
      <c r="AG491" s="2" t="s">
        <v>1057</v>
      </c>
      <c r="AH491" s="2">
        <v>1976</v>
      </c>
      <c r="AI491" s="2"/>
      <c r="AJ491" s="2"/>
      <c r="AK491" s="2"/>
      <c r="AL491" s="2"/>
      <c r="AM491" s="2"/>
      <c r="AN491" s="2"/>
    </row>
    <row r="492" spans="1:40" x14ac:dyDescent="0.25">
      <c r="A492" t="s">
        <v>854</v>
      </c>
      <c r="B492" t="s">
        <v>157</v>
      </c>
      <c r="D492" t="s">
        <v>858</v>
      </c>
      <c r="E492" t="s">
        <v>140</v>
      </c>
      <c r="F492" t="s">
        <v>140</v>
      </c>
      <c r="G492" t="s">
        <v>597</v>
      </c>
      <c r="H492" t="s">
        <v>151</v>
      </c>
      <c r="I492" t="s">
        <v>630</v>
      </c>
      <c r="J492" t="s">
        <v>642</v>
      </c>
      <c r="K492" t="s">
        <v>901</v>
      </c>
      <c r="L492" s="2" t="s">
        <v>876</v>
      </c>
      <c r="M492" s="2" t="s">
        <v>859</v>
      </c>
      <c r="N492" t="s">
        <v>912</v>
      </c>
      <c r="P492" t="s">
        <v>220</v>
      </c>
      <c r="R492" t="s">
        <v>1160</v>
      </c>
      <c r="S492" s="27"/>
      <c r="U492" s="40" t="s">
        <v>140</v>
      </c>
      <c r="V492">
        <v>872</v>
      </c>
      <c r="W492" t="s">
        <v>623</v>
      </c>
      <c r="X492" t="s">
        <v>861</v>
      </c>
      <c r="Y492" t="s">
        <v>187</v>
      </c>
      <c r="Z492" s="9">
        <v>-0.19109999999999999</v>
      </c>
      <c r="AB492" s="27" t="s">
        <v>242</v>
      </c>
      <c r="AC492" s="2">
        <v>1</v>
      </c>
      <c r="AD492" s="2" t="s">
        <v>1088</v>
      </c>
      <c r="AE492" s="2">
        <v>1975</v>
      </c>
      <c r="AF492" s="2">
        <v>31</v>
      </c>
      <c r="AG492" s="2" t="s">
        <v>1057</v>
      </c>
      <c r="AH492" s="2">
        <v>1976</v>
      </c>
      <c r="AI492" s="2"/>
      <c r="AJ492" s="2"/>
      <c r="AK492" s="2"/>
      <c r="AL492" s="2"/>
      <c r="AM492" s="2"/>
      <c r="AN492" s="2"/>
    </row>
    <row r="493" spans="1:40" x14ac:dyDescent="0.25">
      <c r="A493" t="s">
        <v>855</v>
      </c>
      <c r="B493" t="s">
        <v>157</v>
      </c>
      <c r="D493" t="s">
        <v>858</v>
      </c>
      <c r="E493" t="s">
        <v>140</v>
      </c>
      <c r="F493" t="s">
        <v>140</v>
      </c>
      <c r="G493" t="s">
        <v>597</v>
      </c>
      <c r="H493" t="s">
        <v>151</v>
      </c>
      <c r="I493" t="s">
        <v>630</v>
      </c>
      <c r="J493" t="s">
        <v>642</v>
      </c>
      <c r="K493" t="s">
        <v>901</v>
      </c>
      <c r="L493" s="2" t="s">
        <v>876</v>
      </c>
      <c r="M493" s="2" t="s">
        <v>859</v>
      </c>
      <c r="N493" t="s">
        <v>912</v>
      </c>
      <c r="P493" t="s">
        <v>220</v>
      </c>
      <c r="R493" t="s">
        <v>1160</v>
      </c>
      <c r="S493" s="27"/>
      <c r="U493" s="40" t="s">
        <v>140</v>
      </c>
      <c r="V493">
        <v>872</v>
      </c>
      <c r="W493" t="s">
        <v>623</v>
      </c>
      <c r="X493" t="s">
        <v>861</v>
      </c>
      <c r="Y493" t="s">
        <v>187</v>
      </c>
      <c r="Z493" s="9">
        <v>-4.1700000000000001E-2</v>
      </c>
      <c r="AB493" s="27" t="s">
        <v>242</v>
      </c>
      <c r="AC493" s="2">
        <v>1</v>
      </c>
      <c r="AD493" s="2" t="s">
        <v>1088</v>
      </c>
      <c r="AE493" s="2">
        <v>1975</v>
      </c>
      <c r="AF493" s="2">
        <v>31</v>
      </c>
      <c r="AG493" s="2" t="s">
        <v>1057</v>
      </c>
      <c r="AH493" s="2">
        <v>1976</v>
      </c>
      <c r="AI493" s="2"/>
      <c r="AJ493" s="2"/>
      <c r="AK493" s="2"/>
      <c r="AL493" s="2"/>
      <c r="AM493" s="2"/>
      <c r="AN493" s="2"/>
    </row>
    <row r="494" spans="1:40" x14ac:dyDescent="0.25">
      <c r="A494" t="s">
        <v>856</v>
      </c>
      <c r="B494" t="s">
        <v>157</v>
      </c>
      <c r="D494" t="s">
        <v>858</v>
      </c>
      <c r="E494" t="s">
        <v>140</v>
      </c>
      <c r="F494" t="s">
        <v>140</v>
      </c>
      <c r="G494" t="s">
        <v>597</v>
      </c>
      <c r="H494" t="s">
        <v>151</v>
      </c>
      <c r="I494" t="s">
        <v>630</v>
      </c>
      <c r="J494" t="s">
        <v>642</v>
      </c>
      <c r="K494" t="s">
        <v>901</v>
      </c>
      <c r="L494" s="2" t="s">
        <v>876</v>
      </c>
      <c r="M494" s="2" t="s">
        <v>859</v>
      </c>
      <c r="N494" t="s">
        <v>912</v>
      </c>
      <c r="P494" t="s">
        <v>220</v>
      </c>
      <c r="R494" t="s">
        <v>1160</v>
      </c>
      <c r="S494" s="27"/>
      <c r="U494" s="40" t="s">
        <v>140</v>
      </c>
      <c r="V494">
        <v>872</v>
      </c>
      <c r="W494" t="s">
        <v>623</v>
      </c>
      <c r="X494" t="s">
        <v>861</v>
      </c>
      <c r="Y494" t="s">
        <v>187</v>
      </c>
      <c r="Z494" s="9">
        <v>-1.5890000000000001E-2</v>
      </c>
      <c r="AB494" s="27" t="s">
        <v>242</v>
      </c>
      <c r="AC494" s="2">
        <v>1</v>
      </c>
      <c r="AD494" s="2" t="s">
        <v>1088</v>
      </c>
      <c r="AE494" s="2">
        <v>1975</v>
      </c>
      <c r="AF494" s="2">
        <v>31</v>
      </c>
      <c r="AG494" s="2" t="s">
        <v>1057</v>
      </c>
      <c r="AH494" s="2">
        <v>1976</v>
      </c>
      <c r="AI494" s="2"/>
      <c r="AJ494" s="2"/>
      <c r="AK494" s="2"/>
      <c r="AL494" s="2"/>
      <c r="AM494" s="2"/>
      <c r="AN494" s="2"/>
    </row>
    <row r="495" spans="1:40" x14ac:dyDescent="0.25">
      <c r="A495" t="s">
        <v>857</v>
      </c>
      <c r="B495" t="s">
        <v>157</v>
      </c>
      <c r="D495" t="s">
        <v>858</v>
      </c>
      <c r="E495" t="s">
        <v>140</v>
      </c>
      <c r="F495" t="s">
        <v>140</v>
      </c>
      <c r="G495" t="s">
        <v>597</v>
      </c>
      <c r="H495" t="s">
        <v>151</v>
      </c>
      <c r="I495" t="s">
        <v>630</v>
      </c>
      <c r="J495" t="s">
        <v>642</v>
      </c>
      <c r="K495" t="s">
        <v>901</v>
      </c>
      <c r="L495" s="2" t="s">
        <v>876</v>
      </c>
      <c r="M495" s="2" t="s">
        <v>859</v>
      </c>
      <c r="N495" t="s">
        <v>912</v>
      </c>
      <c r="P495" t="s">
        <v>220</v>
      </c>
      <c r="R495" t="s">
        <v>1160</v>
      </c>
      <c r="S495" s="27"/>
      <c r="U495" s="40" t="s">
        <v>140</v>
      </c>
      <c r="V495">
        <v>872</v>
      </c>
      <c r="W495" t="s">
        <v>623</v>
      </c>
      <c r="X495" t="s">
        <v>861</v>
      </c>
      <c r="Y495" t="s">
        <v>187</v>
      </c>
      <c r="Z495" s="9">
        <v>-1.3169999999999999E-2</v>
      </c>
      <c r="AB495" s="27" t="s">
        <v>242</v>
      </c>
      <c r="AC495" s="2">
        <v>1</v>
      </c>
      <c r="AD495" s="2" t="s">
        <v>1088</v>
      </c>
      <c r="AE495" s="2">
        <v>1975</v>
      </c>
      <c r="AF495" s="2">
        <v>31</v>
      </c>
      <c r="AG495" s="2" t="s">
        <v>1057</v>
      </c>
      <c r="AH495" s="2">
        <v>1976</v>
      </c>
      <c r="AI495" s="2"/>
      <c r="AJ495" s="2"/>
      <c r="AK495" s="2"/>
      <c r="AL495" s="2"/>
      <c r="AM495" s="2"/>
      <c r="AN495" s="2"/>
    </row>
    <row r="496" spans="1:40" x14ac:dyDescent="0.25">
      <c r="A496" t="s">
        <v>806</v>
      </c>
      <c r="B496" t="s">
        <v>157</v>
      </c>
      <c r="D496" t="s">
        <v>858</v>
      </c>
      <c r="E496" t="s">
        <v>140</v>
      </c>
      <c r="F496" t="s">
        <v>140</v>
      </c>
      <c r="G496" t="s">
        <v>597</v>
      </c>
      <c r="H496" t="s">
        <v>151</v>
      </c>
      <c r="I496" t="s">
        <v>630</v>
      </c>
      <c r="J496" t="s">
        <v>642</v>
      </c>
      <c r="K496" t="s">
        <v>901</v>
      </c>
      <c r="L496" s="2" t="s">
        <v>876</v>
      </c>
      <c r="M496" s="2" t="s">
        <v>859</v>
      </c>
      <c r="N496" t="s">
        <v>912</v>
      </c>
      <c r="P496" t="s">
        <v>220</v>
      </c>
      <c r="R496" t="s">
        <v>1160</v>
      </c>
      <c r="S496" s="27"/>
      <c r="U496" s="40" t="s">
        <v>140</v>
      </c>
      <c r="V496">
        <v>872</v>
      </c>
      <c r="W496" t="s">
        <v>623</v>
      </c>
      <c r="X496" t="s">
        <v>861</v>
      </c>
      <c r="Y496" t="s">
        <v>187</v>
      </c>
      <c r="Z496" s="9">
        <v>-0.12171999999999999</v>
      </c>
      <c r="AB496" s="27" t="s">
        <v>242</v>
      </c>
      <c r="AC496" s="2">
        <v>1</v>
      </c>
      <c r="AD496" s="2" t="s">
        <v>1088</v>
      </c>
      <c r="AE496" s="2">
        <v>1975</v>
      </c>
      <c r="AF496" s="2">
        <v>31</v>
      </c>
      <c r="AG496" s="2" t="s">
        <v>1057</v>
      </c>
      <c r="AH496" s="2">
        <v>1976</v>
      </c>
      <c r="AI496" s="2"/>
      <c r="AJ496" s="2"/>
      <c r="AK496" s="2"/>
      <c r="AL496" s="2"/>
      <c r="AM496" s="2"/>
      <c r="AN496" s="2"/>
    </row>
    <row r="497" spans="1:40" x14ac:dyDescent="0.25">
      <c r="A497" t="s">
        <v>854</v>
      </c>
      <c r="B497" t="s">
        <v>157</v>
      </c>
      <c r="D497" t="s">
        <v>858</v>
      </c>
      <c r="E497" t="s">
        <v>140</v>
      </c>
      <c r="F497" t="s">
        <v>140</v>
      </c>
      <c r="G497" t="s">
        <v>395</v>
      </c>
      <c r="H497" t="s">
        <v>151</v>
      </c>
      <c r="I497" t="s">
        <v>630</v>
      </c>
      <c r="J497" t="s">
        <v>642</v>
      </c>
      <c r="K497" t="s">
        <v>901</v>
      </c>
      <c r="L497" s="2" t="s">
        <v>876</v>
      </c>
      <c r="M497" s="2" t="s">
        <v>860</v>
      </c>
      <c r="N497" t="s">
        <v>912</v>
      </c>
      <c r="P497" t="s">
        <v>220</v>
      </c>
      <c r="R497" t="s">
        <v>1160</v>
      </c>
      <c r="S497" s="27"/>
      <c r="U497" s="40" t="s">
        <v>140</v>
      </c>
      <c r="V497">
        <v>871</v>
      </c>
      <c r="W497" t="s">
        <v>623</v>
      </c>
      <c r="X497" t="s">
        <v>861</v>
      </c>
      <c r="Y497" t="s">
        <v>187</v>
      </c>
      <c r="Z497" s="9">
        <v>-0.19742000000000001</v>
      </c>
      <c r="AB497" s="27" t="s">
        <v>242</v>
      </c>
      <c r="AC497" s="2">
        <v>1</v>
      </c>
      <c r="AD497" s="2" t="s">
        <v>1088</v>
      </c>
      <c r="AE497" s="2">
        <v>1975</v>
      </c>
      <c r="AF497" s="2">
        <v>31</v>
      </c>
      <c r="AG497" s="2" t="s">
        <v>1057</v>
      </c>
      <c r="AH497" s="2">
        <v>1976</v>
      </c>
      <c r="AI497" s="2"/>
      <c r="AJ497" s="2"/>
      <c r="AK497" s="2"/>
      <c r="AL497" s="2"/>
      <c r="AM497" s="2"/>
      <c r="AN497" s="2"/>
    </row>
    <row r="498" spans="1:40" x14ac:dyDescent="0.25">
      <c r="A498" t="s">
        <v>855</v>
      </c>
      <c r="B498" t="s">
        <v>157</v>
      </c>
      <c r="D498" t="s">
        <v>858</v>
      </c>
      <c r="E498" t="s">
        <v>140</v>
      </c>
      <c r="F498" t="s">
        <v>140</v>
      </c>
      <c r="G498" t="s">
        <v>395</v>
      </c>
      <c r="H498" t="s">
        <v>151</v>
      </c>
      <c r="I498" t="s">
        <v>630</v>
      </c>
      <c r="J498" t="s">
        <v>642</v>
      </c>
      <c r="K498" t="s">
        <v>901</v>
      </c>
      <c r="L498" s="2" t="s">
        <v>876</v>
      </c>
      <c r="M498" s="2" t="s">
        <v>860</v>
      </c>
      <c r="N498" t="s">
        <v>912</v>
      </c>
      <c r="P498" t="s">
        <v>220</v>
      </c>
      <c r="R498" t="s">
        <v>1160</v>
      </c>
      <c r="S498" s="27"/>
      <c r="U498" s="40" t="s">
        <v>140</v>
      </c>
      <c r="V498">
        <v>871</v>
      </c>
      <c r="W498" t="s">
        <v>623</v>
      </c>
      <c r="X498" t="s">
        <v>861</v>
      </c>
      <c r="Y498" t="s">
        <v>187</v>
      </c>
      <c r="Z498" s="9">
        <v>-5.6529999999999997E-2</v>
      </c>
      <c r="AB498" s="27" t="s">
        <v>242</v>
      </c>
      <c r="AC498" s="2">
        <v>1</v>
      </c>
      <c r="AD498" s="2" t="s">
        <v>1088</v>
      </c>
      <c r="AE498" s="2">
        <v>1975</v>
      </c>
      <c r="AF498" s="2">
        <v>31</v>
      </c>
      <c r="AG498" s="2" t="s">
        <v>1057</v>
      </c>
      <c r="AH498" s="2">
        <v>1976</v>
      </c>
      <c r="AI498" s="2"/>
      <c r="AJ498" s="2"/>
      <c r="AK498" s="2"/>
      <c r="AL498" s="2"/>
      <c r="AM498" s="2"/>
      <c r="AN498" s="2"/>
    </row>
    <row r="499" spans="1:40" x14ac:dyDescent="0.25">
      <c r="A499" t="s">
        <v>856</v>
      </c>
      <c r="B499" t="s">
        <v>157</v>
      </c>
      <c r="D499" t="s">
        <v>858</v>
      </c>
      <c r="E499" t="s">
        <v>140</v>
      </c>
      <c r="F499" t="s">
        <v>140</v>
      </c>
      <c r="G499" t="s">
        <v>395</v>
      </c>
      <c r="H499" t="s">
        <v>151</v>
      </c>
      <c r="I499" t="s">
        <v>630</v>
      </c>
      <c r="J499" t="s">
        <v>642</v>
      </c>
      <c r="K499" t="s">
        <v>901</v>
      </c>
      <c r="L499" s="2" t="s">
        <v>876</v>
      </c>
      <c r="M499" s="2" t="s">
        <v>860</v>
      </c>
      <c r="N499" t="s">
        <v>912</v>
      </c>
      <c r="P499" t="s">
        <v>220</v>
      </c>
      <c r="R499" t="s">
        <v>1160</v>
      </c>
      <c r="S499" s="27"/>
      <c r="U499" s="40" t="s">
        <v>140</v>
      </c>
      <c r="V499">
        <v>871</v>
      </c>
      <c r="W499" t="s">
        <v>623</v>
      </c>
      <c r="X499" t="s">
        <v>861</v>
      </c>
      <c r="Y499" t="s">
        <v>187</v>
      </c>
      <c r="Z499" s="9">
        <v>-5.96E-3</v>
      </c>
      <c r="AB499" s="27" t="s">
        <v>242</v>
      </c>
      <c r="AC499" s="2">
        <v>1</v>
      </c>
      <c r="AD499" s="2" t="s">
        <v>1088</v>
      </c>
      <c r="AE499" s="2">
        <v>1975</v>
      </c>
      <c r="AF499" s="2">
        <v>31</v>
      </c>
      <c r="AG499" s="2" t="s">
        <v>1057</v>
      </c>
      <c r="AH499" s="2">
        <v>1976</v>
      </c>
      <c r="AI499" s="2"/>
      <c r="AJ499" s="2"/>
      <c r="AK499" s="2"/>
      <c r="AL499" s="2"/>
      <c r="AM499" s="2"/>
      <c r="AN499" s="2"/>
    </row>
    <row r="500" spans="1:40" x14ac:dyDescent="0.25">
      <c r="A500" t="s">
        <v>857</v>
      </c>
      <c r="B500" t="s">
        <v>157</v>
      </c>
      <c r="D500" t="s">
        <v>858</v>
      </c>
      <c r="E500" t="s">
        <v>140</v>
      </c>
      <c r="F500" t="s">
        <v>140</v>
      </c>
      <c r="G500" t="s">
        <v>395</v>
      </c>
      <c r="H500" t="s">
        <v>151</v>
      </c>
      <c r="I500" t="s">
        <v>630</v>
      </c>
      <c r="J500" t="s">
        <v>642</v>
      </c>
      <c r="K500" t="s">
        <v>901</v>
      </c>
      <c r="L500" s="2" t="s">
        <v>876</v>
      </c>
      <c r="M500" s="2" t="s">
        <v>860</v>
      </c>
      <c r="N500" t="s">
        <v>912</v>
      </c>
      <c r="P500" t="s">
        <v>220</v>
      </c>
      <c r="R500" t="s">
        <v>1160</v>
      </c>
      <c r="S500" s="27"/>
      <c r="U500" s="40" t="s">
        <v>140</v>
      </c>
      <c r="V500">
        <v>871</v>
      </c>
      <c r="W500" t="s">
        <v>623</v>
      </c>
      <c r="X500" t="s">
        <v>861</v>
      </c>
      <c r="Y500" t="s">
        <v>187</v>
      </c>
      <c r="Z500" s="9">
        <v>-1.9740000000000001E-2</v>
      </c>
      <c r="AB500" s="27" t="s">
        <v>242</v>
      </c>
      <c r="AC500" s="2">
        <v>1</v>
      </c>
      <c r="AD500" s="2" t="s">
        <v>1088</v>
      </c>
      <c r="AE500" s="2">
        <v>1975</v>
      </c>
      <c r="AF500" s="2">
        <v>31</v>
      </c>
      <c r="AG500" s="2" t="s">
        <v>1057</v>
      </c>
      <c r="AH500" s="2">
        <v>1976</v>
      </c>
      <c r="AI500" s="2"/>
      <c r="AJ500" s="2"/>
      <c r="AK500" s="2"/>
      <c r="AL500" s="2"/>
      <c r="AM500" s="2"/>
      <c r="AN500" s="2"/>
    </row>
    <row r="501" spans="1:40" x14ac:dyDescent="0.25">
      <c r="A501" t="s">
        <v>806</v>
      </c>
      <c r="B501" t="s">
        <v>157</v>
      </c>
      <c r="D501" t="s">
        <v>858</v>
      </c>
      <c r="E501" t="s">
        <v>140</v>
      </c>
      <c r="F501" t="s">
        <v>140</v>
      </c>
      <c r="G501" t="s">
        <v>395</v>
      </c>
      <c r="H501" t="s">
        <v>151</v>
      </c>
      <c r="I501" t="s">
        <v>630</v>
      </c>
      <c r="J501" t="s">
        <v>642</v>
      </c>
      <c r="K501" t="s">
        <v>901</v>
      </c>
      <c r="L501" s="2" t="s">
        <v>876</v>
      </c>
      <c r="M501" s="2" t="s">
        <v>860</v>
      </c>
      <c r="N501" t="s">
        <v>912</v>
      </c>
      <c r="P501" t="s">
        <v>220</v>
      </c>
      <c r="R501" t="s">
        <v>1160</v>
      </c>
      <c r="S501" s="27"/>
      <c r="U501" s="40" t="s">
        <v>140</v>
      </c>
      <c r="V501">
        <v>871</v>
      </c>
      <c r="W501" t="s">
        <v>623</v>
      </c>
      <c r="X501" t="s">
        <v>861</v>
      </c>
      <c r="Y501" t="s">
        <v>187</v>
      </c>
      <c r="Z501" s="9">
        <v>-0.18248</v>
      </c>
      <c r="AB501" s="27" t="s">
        <v>242</v>
      </c>
      <c r="AC501" s="2">
        <v>1</v>
      </c>
      <c r="AD501" s="2" t="s">
        <v>1088</v>
      </c>
      <c r="AE501" s="2">
        <v>1975</v>
      </c>
      <c r="AF501" s="2">
        <v>31</v>
      </c>
      <c r="AG501" s="2" t="s">
        <v>1057</v>
      </c>
      <c r="AH501" s="2">
        <v>1976</v>
      </c>
      <c r="AI501" s="2"/>
      <c r="AJ501" s="2"/>
      <c r="AK501" s="2"/>
      <c r="AL501" s="2"/>
      <c r="AM501" s="2"/>
      <c r="AN501" s="2"/>
    </row>
    <row r="502" spans="1:40" x14ac:dyDescent="0.25">
      <c r="A502" t="s">
        <v>854</v>
      </c>
      <c r="B502" t="s">
        <v>157</v>
      </c>
      <c r="D502" t="s">
        <v>858</v>
      </c>
      <c r="E502" t="s">
        <v>140</v>
      </c>
      <c r="F502" t="s">
        <v>140</v>
      </c>
      <c r="G502" t="s">
        <v>395</v>
      </c>
      <c r="H502" t="s">
        <v>151</v>
      </c>
      <c r="I502" t="s">
        <v>630</v>
      </c>
      <c r="J502" t="s">
        <v>642</v>
      </c>
      <c r="K502" t="s">
        <v>901</v>
      </c>
      <c r="L502" s="2" t="s">
        <v>876</v>
      </c>
      <c r="M502" s="2" t="s">
        <v>862</v>
      </c>
      <c r="N502" t="s">
        <v>912</v>
      </c>
      <c r="P502" t="s">
        <v>220</v>
      </c>
      <c r="R502" t="s">
        <v>1160</v>
      </c>
      <c r="S502" s="27"/>
      <c r="U502" s="40" t="s">
        <v>140</v>
      </c>
      <c r="V502">
        <v>968</v>
      </c>
      <c r="W502" t="s">
        <v>623</v>
      </c>
      <c r="X502" t="s">
        <v>865</v>
      </c>
      <c r="Y502" t="s">
        <v>187</v>
      </c>
      <c r="Z502" s="9">
        <v>0.10248</v>
      </c>
      <c r="AB502" s="27" t="s">
        <v>242</v>
      </c>
      <c r="AC502" s="2">
        <v>1</v>
      </c>
      <c r="AD502" s="2" t="s">
        <v>1088</v>
      </c>
      <c r="AE502" s="2">
        <v>1975</v>
      </c>
      <c r="AF502" s="2">
        <v>31</v>
      </c>
      <c r="AG502" s="2" t="s">
        <v>1057</v>
      </c>
      <c r="AH502" s="2">
        <v>1976</v>
      </c>
      <c r="AI502" s="2"/>
      <c r="AJ502" s="2"/>
      <c r="AK502" s="2"/>
      <c r="AL502" s="2"/>
      <c r="AM502" s="2"/>
      <c r="AN502" s="2"/>
    </row>
    <row r="503" spans="1:40" x14ac:dyDescent="0.25">
      <c r="A503" t="s">
        <v>855</v>
      </c>
      <c r="B503" t="s">
        <v>157</v>
      </c>
      <c r="D503" t="s">
        <v>858</v>
      </c>
      <c r="E503" t="s">
        <v>140</v>
      </c>
      <c r="F503" t="s">
        <v>140</v>
      </c>
      <c r="G503" t="s">
        <v>395</v>
      </c>
      <c r="H503" t="s">
        <v>151</v>
      </c>
      <c r="I503" t="s">
        <v>630</v>
      </c>
      <c r="J503" t="s">
        <v>642</v>
      </c>
      <c r="K503" t="s">
        <v>901</v>
      </c>
      <c r="L503" s="2" t="s">
        <v>876</v>
      </c>
      <c r="M503" s="2" t="s">
        <v>862</v>
      </c>
      <c r="N503" t="s">
        <v>912</v>
      </c>
      <c r="P503" t="s">
        <v>220</v>
      </c>
      <c r="R503" t="s">
        <v>1160</v>
      </c>
      <c r="S503" s="27"/>
      <c r="U503" s="40" t="s">
        <v>140</v>
      </c>
      <c r="V503">
        <v>968</v>
      </c>
      <c r="W503" t="s">
        <v>623</v>
      </c>
      <c r="X503" t="s">
        <v>865</v>
      </c>
      <c r="Y503" t="s">
        <v>187</v>
      </c>
      <c r="Z503" s="9">
        <v>5.4670000000000003E-2</v>
      </c>
      <c r="AB503" s="27" t="s">
        <v>242</v>
      </c>
      <c r="AC503" s="2">
        <v>1</v>
      </c>
      <c r="AD503" s="2" t="s">
        <v>1088</v>
      </c>
      <c r="AE503" s="2">
        <v>1975</v>
      </c>
      <c r="AF503" s="2">
        <v>31</v>
      </c>
      <c r="AG503" s="2" t="s">
        <v>1057</v>
      </c>
      <c r="AH503" s="2">
        <v>1976</v>
      </c>
      <c r="AI503" s="2"/>
      <c r="AJ503" s="2"/>
      <c r="AK503" s="2"/>
      <c r="AL503" s="2"/>
      <c r="AM503" s="2"/>
      <c r="AN503" s="2"/>
    </row>
    <row r="504" spans="1:40" x14ac:dyDescent="0.25">
      <c r="A504" t="s">
        <v>856</v>
      </c>
      <c r="B504" t="s">
        <v>157</v>
      </c>
      <c r="D504" t="s">
        <v>858</v>
      </c>
      <c r="E504" t="s">
        <v>140</v>
      </c>
      <c r="F504" t="s">
        <v>140</v>
      </c>
      <c r="G504" t="s">
        <v>395</v>
      </c>
      <c r="H504" t="s">
        <v>151</v>
      </c>
      <c r="I504" t="s">
        <v>630</v>
      </c>
      <c r="J504" t="s">
        <v>642</v>
      </c>
      <c r="K504" t="s">
        <v>901</v>
      </c>
      <c r="L504" s="2" t="s">
        <v>876</v>
      </c>
      <c r="M504" s="2" t="s">
        <v>862</v>
      </c>
      <c r="N504" t="s">
        <v>912</v>
      </c>
      <c r="P504" t="s">
        <v>220</v>
      </c>
      <c r="R504" t="s">
        <v>1160</v>
      </c>
      <c r="S504" s="27"/>
      <c r="U504" s="40" t="s">
        <v>140</v>
      </c>
      <c r="V504">
        <v>968</v>
      </c>
      <c r="W504" t="s">
        <v>623</v>
      </c>
      <c r="X504" t="s">
        <v>865</v>
      </c>
      <c r="Y504" t="s">
        <v>187</v>
      </c>
      <c r="Z504" s="9">
        <v>1.155E-2</v>
      </c>
      <c r="AB504" s="27" t="s">
        <v>242</v>
      </c>
      <c r="AC504" s="2">
        <v>1</v>
      </c>
      <c r="AD504" s="2" t="s">
        <v>1088</v>
      </c>
      <c r="AE504" s="2">
        <v>1975</v>
      </c>
      <c r="AF504" s="2">
        <v>31</v>
      </c>
      <c r="AG504" s="2" t="s">
        <v>1057</v>
      </c>
      <c r="AH504" s="2">
        <v>1976</v>
      </c>
      <c r="AI504" s="2"/>
      <c r="AJ504" s="2"/>
      <c r="AK504" s="2"/>
      <c r="AL504" s="2"/>
      <c r="AM504" s="2"/>
      <c r="AN504" s="2"/>
    </row>
    <row r="505" spans="1:40" x14ac:dyDescent="0.25">
      <c r="A505" t="s">
        <v>857</v>
      </c>
      <c r="B505" t="s">
        <v>157</v>
      </c>
      <c r="D505" t="s">
        <v>858</v>
      </c>
      <c r="E505" t="s">
        <v>140</v>
      </c>
      <c r="F505" t="s">
        <v>140</v>
      </c>
      <c r="G505" t="s">
        <v>395</v>
      </c>
      <c r="H505" t="s">
        <v>151</v>
      </c>
      <c r="I505" t="s">
        <v>630</v>
      </c>
      <c r="J505" t="s">
        <v>642</v>
      </c>
      <c r="K505" t="s">
        <v>901</v>
      </c>
      <c r="L505" s="2" t="s">
        <v>876</v>
      </c>
      <c r="M505" s="2" t="s">
        <v>862</v>
      </c>
      <c r="N505" t="s">
        <v>912</v>
      </c>
      <c r="P505" t="s">
        <v>220</v>
      </c>
      <c r="R505" t="s">
        <v>1160</v>
      </c>
      <c r="S505" s="27"/>
      <c r="U505" s="40" t="s">
        <v>140</v>
      </c>
      <c r="V505">
        <v>968</v>
      </c>
      <c r="W505" t="s">
        <v>623</v>
      </c>
      <c r="X505" t="s">
        <v>865</v>
      </c>
      <c r="Y505" t="s">
        <v>187</v>
      </c>
      <c r="Z505" s="9">
        <v>7.4060000000000001E-2</v>
      </c>
      <c r="AB505" s="27" t="s">
        <v>242</v>
      </c>
      <c r="AC505" s="2">
        <v>1</v>
      </c>
      <c r="AD505" s="2" t="s">
        <v>1088</v>
      </c>
      <c r="AE505" s="2">
        <v>1975</v>
      </c>
      <c r="AF505" s="2">
        <v>31</v>
      </c>
      <c r="AG505" s="2" t="s">
        <v>1057</v>
      </c>
      <c r="AH505" s="2">
        <v>1976</v>
      </c>
      <c r="AI505" s="2"/>
      <c r="AJ505" s="2"/>
      <c r="AK505" s="2"/>
      <c r="AL505" s="2"/>
      <c r="AM505" s="2"/>
      <c r="AN505" s="2"/>
    </row>
    <row r="506" spans="1:40" x14ac:dyDescent="0.25">
      <c r="A506" t="s">
        <v>806</v>
      </c>
      <c r="B506" t="s">
        <v>157</v>
      </c>
      <c r="D506" t="s">
        <v>858</v>
      </c>
      <c r="E506" t="s">
        <v>140</v>
      </c>
      <c r="F506" t="s">
        <v>140</v>
      </c>
      <c r="G506" t="s">
        <v>395</v>
      </c>
      <c r="H506" t="s">
        <v>151</v>
      </c>
      <c r="I506" t="s">
        <v>630</v>
      </c>
      <c r="J506" t="s">
        <v>642</v>
      </c>
      <c r="K506" t="s">
        <v>901</v>
      </c>
      <c r="L506" s="2" t="s">
        <v>876</v>
      </c>
      <c r="M506" s="2" t="s">
        <v>862</v>
      </c>
      <c r="N506" t="s">
        <v>912</v>
      </c>
      <c r="P506" t="s">
        <v>220</v>
      </c>
      <c r="R506" t="s">
        <v>1160</v>
      </c>
      <c r="S506" s="27"/>
      <c r="U506" s="40" t="s">
        <v>140</v>
      </c>
      <c r="V506">
        <v>968</v>
      </c>
      <c r="W506" t="s">
        <v>623</v>
      </c>
      <c r="X506" t="s">
        <v>865</v>
      </c>
      <c r="Y506" t="s">
        <v>187</v>
      </c>
      <c r="Z506" s="9">
        <v>-0.12074</v>
      </c>
      <c r="AB506" s="27" t="s">
        <v>242</v>
      </c>
      <c r="AC506" s="2">
        <v>1</v>
      </c>
      <c r="AD506" s="2" t="s">
        <v>1088</v>
      </c>
      <c r="AE506" s="2">
        <v>1975</v>
      </c>
      <c r="AF506" s="2">
        <v>31</v>
      </c>
      <c r="AG506" s="2" t="s">
        <v>1057</v>
      </c>
      <c r="AH506" s="2">
        <v>1976</v>
      </c>
      <c r="AI506" s="2"/>
      <c r="AJ506" s="2"/>
      <c r="AK506" s="2"/>
      <c r="AL506" s="2"/>
      <c r="AM506" s="2"/>
      <c r="AN506" s="2"/>
    </row>
    <row r="507" spans="1:40" x14ac:dyDescent="0.25">
      <c r="A507" t="s">
        <v>854</v>
      </c>
      <c r="B507" t="s">
        <v>157</v>
      </c>
      <c r="D507" t="s">
        <v>858</v>
      </c>
      <c r="E507" t="s">
        <v>140</v>
      </c>
      <c r="F507" t="s">
        <v>140</v>
      </c>
      <c r="G507" t="s">
        <v>395</v>
      </c>
      <c r="H507" t="s">
        <v>151</v>
      </c>
      <c r="I507" t="s">
        <v>630</v>
      </c>
      <c r="J507" t="s">
        <v>642</v>
      </c>
      <c r="K507" t="s">
        <v>901</v>
      </c>
      <c r="L507" s="2" t="s">
        <v>876</v>
      </c>
      <c r="M507" s="2" t="s">
        <v>863</v>
      </c>
      <c r="N507" t="s">
        <v>912</v>
      </c>
      <c r="P507" t="s">
        <v>220</v>
      </c>
      <c r="R507" t="s">
        <v>1160</v>
      </c>
      <c r="S507" s="27"/>
      <c r="U507" s="40" t="s">
        <v>140</v>
      </c>
      <c r="V507">
        <v>2800</v>
      </c>
      <c r="W507" t="s">
        <v>623</v>
      </c>
      <c r="X507" t="s">
        <v>864</v>
      </c>
      <c r="Y507" t="s">
        <v>187</v>
      </c>
      <c r="Z507" s="9">
        <v>9.2850000000000002E-2</v>
      </c>
      <c r="AB507" s="27" t="s">
        <v>242</v>
      </c>
      <c r="AC507" s="2">
        <v>1</v>
      </c>
      <c r="AD507" s="2" t="s">
        <v>1088</v>
      </c>
      <c r="AE507" s="2">
        <v>1975</v>
      </c>
      <c r="AF507" s="2">
        <v>31</v>
      </c>
      <c r="AG507" s="2" t="s">
        <v>1057</v>
      </c>
      <c r="AH507" s="2">
        <v>1976</v>
      </c>
      <c r="AI507" s="2"/>
      <c r="AJ507" s="2"/>
      <c r="AK507" s="2"/>
      <c r="AL507" s="2"/>
      <c r="AM507" s="2"/>
      <c r="AN507" s="2"/>
    </row>
    <row r="508" spans="1:40" x14ac:dyDescent="0.25">
      <c r="A508" t="s">
        <v>855</v>
      </c>
      <c r="B508" t="s">
        <v>157</v>
      </c>
      <c r="D508" t="s">
        <v>858</v>
      </c>
      <c r="E508" t="s">
        <v>140</v>
      </c>
      <c r="F508" t="s">
        <v>140</v>
      </c>
      <c r="G508" t="s">
        <v>395</v>
      </c>
      <c r="H508" t="s">
        <v>151</v>
      </c>
      <c r="I508" t="s">
        <v>630</v>
      </c>
      <c r="J508" t="s">
        <v>642</v>
      </c>
      <c r="K508" t="s">
        <v>901</v>
      </c>
      <c r="L508" s="2" t="s">
        <v>876</v>
      </c>
      <c r="M508" s="2" t="s">
        <v>863</v>
      </c>
      <c r="N508" t="s">
        <v>912</v>
      </c>
      <c r="P508" t="s">
        <v>220</v>
      </c>
      <c r="R508" t="s">
        <v>1160</v>
      </c>
      <c r="S508" s="27"/>
      <c r="U508" s="40" t="s">
        <v>140</v>
      </c>
      <c r="V508">
        <v>2800</v>
      </c>
      <c r="W508" t="s">
        <v>623</v>
      </c>
      <c r="X508" t="s">
        <v>864</v>
      </c>
      <c r="Y508" t="s">
        <v>187</v>
      </c>
      <c r="Z508" s="9">
        <v>3.703E-2</v>
      </c>
      <c r="AB508" s="27" t="s">
        <v>242</v>
      </c>
      <c r="AC508" s="2">
        <v>1</v>
      </c>
      <c r="AD508" s="2" t="s">
        <v>1088</v>
      </c>
      <c r="AE508" s="2">
        <v>1975</v>
      </c>
      <c r="AF508" s="2">
        <v>31</v>
      </c>
      <c r="AG508" s="2" t="s">
        <v>1057</v>
      </c>
      <c r="AH508" s="2">
        <v>1976</v>
      </c>
      <c r="AI508" s="2"/>
      <c r="AJ508" s="2"/>
      <c r="AK508" s="2"/>
      <c r="AL508" s="2"/>
      <c r="AM508" s="2"/>
      <c r="AN508" s="2"/>
    </row>
    <row r="509" spans="1:40" x14ac:dyDescent="0.25">
      <c r="A509" t="s">
        <v>856</v>
      </c>
      <c r="B509" t="s">
        <v>157</v>
      </c>
      <c r="D509" t="s">
        <v>858</v>
      </c>
      <c r="E509" t="s">
        <v>140</v>
      </c>
      <c r="F509" t="s">
        <v>140</v>
      </c>
      <c r="G509" t="s">
        <v>395</v>
      </c>
      <c r="H509" t="s">
        <v>151</v>
      </c>
      <c r="I509" t="s">
        <v>630</v>
      </c>
      <c r="J509" t="s">
        <v>642</v>
      </c>
      <c r="K509" t="s">
        <v>901</v>
      </c>
      <c r="L509" s="2" t="s">
        <v>876</v>
      </c>
      <c r="M509" s="2" t="s">
        <v>863</v>
      </c>
      <c r="N509" t="s">
        <v>912</v>
      </c>
      <c r="P509" t="s">
        <v>220</v>
      </c>
      <c r="R509" t="s">
        <v>1160</v>
      </c>
      <c r="S509" s="27"/>
      <c r="U509" s="40" t="s">
        <v>140</v>
      </c>
      <c r="V509">
        <v>2800</v>
      </c>
      <c r="W509" t="s">
        <v>623</v>
      </c>
      <c r="X509" t="s">
        <v>864</v>
      </c>
      <c r="Y509" t="s">
        <v>187</v>
      </c>
      <c r="Z509" s="9">
        <v>-1.9300000000000001E-2</v>
      </c>
      <c r="AB509" s="27" t="s">
        <v>242</v>
      </c>
      <c r="AC509" s="2">
        <v>1</v>
      </c>
      <c r="AD509" s="2" t="s">
        <v>1088</v>
      </c>
      <c r="AE509" s="2">
        <v>1975</v>
      </c>
      <c r="AF509" s="2">
        <v>31</v>
      </c>
      <c r="AG509" s="2" t="s">
        <v>1057</v>
      </c>
      <c r="AH509" s="2">
        <v>1976</v>
      </c>
      <c r="AI509" s="2"/>
      <c r="AJ509" s="2"/>
      <c r="AK509" s="2"/>
      <c r="AL509" s="2"/>
      <c r="AM509" s="2"/>
      <c r="AN509" s="2"/>
    </row>
    <row r="510" spans="1:40" x14ac:dyDescent="0.25">
      <c r="A510" t="s">
        <v>857</v>
      </c>
      <c r="B510" t="s">
        <v>157</v>
      </c>
      <c r="D510" t="s">
        <v>858</v>
      </c>
      <c r="E510" t="s">
        <v>140</v>
      </c>
      <c r="F510" t="s">
        <v>140</v>
      </c>
      <c r="G510" t="s">
        <v>395</v>
      </c>
      <c r="H510" t="s">
        <v>151</v>
      </c>
      <c r="I510" t="s">
        <v>630</v>
      </c>
      <c r="J510" t="s">
        <v>642</v>
      </c>
      <c r="K510" t="s">
        <v>901</v>
      </c>
      <c r="L510" s="2" t="s">
        <v>876</v>
      </c>
      <c r="M510" s="2" t="s">
        <v>863</v>
      </c>
      <c r="N510" t="s">
        <v>912</v>
      </c>
      <c r="P510" t="s">
        <v>220</v>
      </c>
      <c r="R510" t="s">
        <v>1160</v>
      </c>
      <c r="S510" s="27"/>
      <c r="U510" s="40" t="s">
        <v>140</v>
      </c>
      <c r="V510">
        <v>2800</v>
      </c>
      <c r="W510" t="s">
        <v>623</v>
      </c>
      <c r="X510" t="s">
        <v>864</v>
      </c>
      <c r="Y510" t="s">
        <v>187</v>
      </c>
      <c r="Z510" s="9">
        <v>2.1839999999999998E-2</v>
      </c>
      <c r="AB510" s="27" t="s">
        <v>242</v>
      </c>
      <c r="AC510" s="2">
        <v>1</v>
      </c>
      <c r="AD510" s="2" t="s">
        <v>1088</v>
      </c>
      <c r="AE510" s="2">
        <v>1975</v>
      </c>
      <c r="AF510" s="2">
        <v>31</v>
      </c>
      <c r="AG510" s="2" t="s">
        <v>1057</v>
      </c>
      <c r="AH510" s="2">
        <v>1976</v>
      </c>
      <c r="AI510" s="2"/>
      <c r="AJ510" s="2"/>
      <c r="AK510" s="2"/>
      <c r="AL510" s="2"/>
      <c r="AM510" s="2"/>
      <c r="AN510" s="2"/>
    </row>
    <row r="511" spans="1:40" x14ac:dyDescent="0.25">
      <c r="A511" t="s">
        <v>866</v>
      </c>
      <c r="B511" t="s">
        <v>157</v>
      </c>
      <c r="D511" t="s">
        <v>858</v>
      </c>
      <c r="E511" t="s">
        <v>140</v>
      </c>
      <c r="F511" t="s">
        <v>140</v>
      </c>
      <c r="G511" t="s">
        <v>395</v>
      </c>
      <c r="H511" t="s">
        <v>151</v>
      </c>
      <c r="I511" t="s">
        <v>630</v>
      </c>
      <c r="J511" t="s">
        <v>642</v>
      </c>
      <c r="K511" t="s">
        <v>901</v>
      </c>
      <c r="L511" s="2" t="s">
        <v>876</v>
      </c>
      <c r="M511" s="2" t="s">
        <v>863</v>
      </c>
      <c r="N511" t="s">
        <v>912</v>
      </c>
      <c r="P511" t="s">
        <v>220</v>
      </c>
      <c r="R511" t="s">
        <v>1160</v>
      </c>
      <c r="S511" s="27"/>
      <c r="U511" s="40" t="s">
        <v>140</v>
      </c>
      <c r="V511">
        <v>2800</v>
      </c>
      <c r="W511" t="s">
        <v>623</v>
      </c>
      <c r="X511" t="s">
        <v>864</v>
      </c>
      <c r="Y511" t="s">
        <v>187</v>
      </c>
      <c r="Z511" s="9">
        <v>-2.3099999999999999E-2</v>
      </c>
      <c r="AB511" s="27" t="s">
        <v>242</v>
      </c>
      <c r="AC511" s="2">
        <v>1</v>
      </c>
      <c r="AD511" s="2" t="s">
        <v>1088</v>
      </c>
      <c r="AE511" s="2">
        <v>1975</v>
      </c>
      <c r="AF511" s="2">
        <v>31</v>
      </c>
      <c r="AG511" s="2" t="s">
        <v>1057</v>
      </c>
      <c r="AH511" s="2">
        <v>1976</v>
      </c>
      <c r="AI511" s="2"/>
      <c r="AJ511" s="2"/>
      <c r="AK511" s="2"/>
      <c r="AL511" s="2"/>
      <c r="AM511" s="2"/>
      <c r="AN511" s="2"/>
    </row>
    <row r="512" spans="1:40" x14ac:dyDescent="0.25">
      <c r="A512" t="s">
        <v>806</v>
      </c>
      <c r="B512" t="s">
        <v>157</v>
      </c>
      <c r="D512" t="s">
        <v>858</v>
      </c>
      <c r="E512" t="s">
        <v>140</v>
      </c>
      <c r="F512" t="s">
        <v>140</v>
      </c>
      <c r="G512" t="s">
        <v>395</v>
      </c>
      <c r="H512" t="s">
        <v>151</v>
      </c>
      <c r="I512" t="s">
        <v>630</v>
      </c>
      <c r="J512" t="s">
        <v>642</v>
      </c>
      <c r="K512" t="s">
        <v>901</v>
      </c>
      <c r="L512" s="2" t="s">
        <v>876</v>
      </c>
      <c r="M512" s="2" t="s">
        <v>863</v>
      </c>
      <c r="N512" t="s">
        <v>912</v>
      </c>
      <c r="P512" t="s">
        <v>220</v>
      </c>
      <c r="R512" t="s">
        <v>1160</v>
      </c>
      <c r="S512" s="27"/>
      <c r="U512" s="40" t="s">
        <v>140</v>
      </c>
      <c r="V512">
        <v>2800</v>
      </c>
      <c r="W512" t="s">
        <v>623</v>
      </c>
      <c r="X512" t="s">
        <v>864</v>
      </c>
      <c r="Y512" t="s">
        <v>187</v>
      </c>
      <c r="Z512" s="9">
        <v>-5.4489999999999997E-2</v>
      </c>
      <c r="AB512" s="27" t="s">
        <v>242</v>
      </c>
      <c r="AC512" s="2">
        <v>1</v>
      </c>
      <c r="AD512" s="2" t="s">
        <v>1088</v>
      </c>
      <c r="AE512" s="2">
        <v>1975</v>
      </c>
      <c r="AF512" s="2">
        <v>31</v>
      </c>
      <c r="AG512" s="2" t="s">
        <v>1057</v>
      </c>
      <c r="AH512" s="2">
        <v>1976</v>
      </c>
      <c r="AI512" s="2"/>
      <c r="AJ512" s="2"/>
      <c r="AK512" s="2"/>
      <c r="AL512" s="2"/>
      <c r="AM512" s="2"/>
      <c r="AN512" s="2"/>
    </row>
    <row r="513" spans="1:40" x14ac:dyDescent="0.25">
      <c r="A513" t="s">
        <v>807</v>
      </c>
      <c r="B513" t="s">
        <v>153</v>
      </c>
      <c r="E513" t="s">
        <v>140</v>
      </c>
      <c r="F513" t="s">
        <v>140</v>
      </c>
      <c r="G513" t="s">
        <v>243</v>
      </c>
      <c r="H513" t="s">
        <v>151</v>
      </c>
      <c r="I513" t="s">
        <v>630</v>
      </c>
      <c r="J513" t="s">
        <v>642</v>
      </c>
      <c r="K513" t="s">
        <v>901</v>
      </c>
      <c r="L513" s="2" t="s">
        <v>876</v>
      </c>
      <c r="M513" s="2" t="s">
        <v>867</v>
      </c>
      <c r="N513" s="2" t="s">
        <v>915</v>
      </c>
      <c r="P513" t="s">
        <v>220</v>
      </c>
      <c r="R513" t="s">
        <v>1160</v>
      </c>
      <c r="S513" s="27"/>
      <c r="U513" s="40" t="s">
        <v>140</v>
      </c>
      <c r="V513" t="s">
        <v>242</v>
      </c>
      <c r="W513" t="s">
        <v>623</v>
      </c>
      <c r="X513" t="s">
        <v>815</v>
      </c>
      <c r="Y513" t="s">
        <v>541</v>
      </c>
      <c r="Z513" s="9">
        <v>-0.31015999999999999</v>
      </c>
      <c r="AB513" s="27" t="s">
        <v>242</v>
      </c>
      <c r="AC513" s="2">
        <v>1</v>
      </c>
      <c r="AD513" s="2" t="s">
        <v>1088</v>
      </c>
      <c r="AE513" s="2">
        <v>1975</v>
      </c>
      <c r="AF513" s="2">
        <v>31</v>
      </c>
      <c r="AG513" s="2" t="s">
        <v>1057</v>
      </c>
      <c r="AH513" s="2">
        <v>1976</v>
      </c>
      <c r="AI513" s="2"/>
      <c r="AJ513" s="2"/>
      <c r="AK513" s="2"/>
      <c r="AL513" s="2"/>
      <c r="AM513" s="2"/>
      <c r="AN513" s="2"/>
    </row>
    <row r="514" spans="1:40" x14ac:dyDescent="0.25">
      <c r="A514" t="s">
        <v>807</v>
      </c>
      <c r="B514" t="s">
        <v>153</v>
      </c>
      <c r="E514" t="s">
        <v>140</v>
      </c>
      <c r="F514" t="s">
        <v>140</v>
      </c>
      <c r="G514" t="s">
        <v>597</v>
      </c>
      <c r="H514" t="s">
        <v>151</v>
      </c>
      <c r="I514" t="s">
        <v>630</v>
      </c>
      <c r="J514" t="s">
        <v>642</v>
      </c>
      <c r="K514" t="s">
        <v>901</v>
      </c>
      <c r="L514" s="2" t="s">
        <v>876</v>
      </c>
      <c r="M514" s="2" t="s">
        <v>868</v>
      </c>
      <c r="N514" s="2" t="s">
        <v>915</v>
      </c>
      <c r="P514" t="s">
        <v>220</v>
      </c>
      <c r="R514" t="s">
        <v>1160</v>
      </c>
      <c r="S514" s="27"/>
      <c r="U514" s="40" t="s">
        <v>140</v>
      </c>
      <c r="V514" t="s">
        <v>242</v>
      </c>
      <c r="W514" t="s">
        <v>623</v>
      </c>
      <c r="X514" t="s">
        <v>815</v>
      </c>
      <c r="Y514" t="s">
        <v>541</v>
      </c>
      <c r="Z514" s="9">
        <v>-0.26236999999999999</v>
      </c>
      <c r="AB514" s="27" t="s">
        <v>242</v>
      </c>
      <c r="AC514" s="2">
        <v>1</v>
      </c>
      <c r="AD514" s="2" t="s">
        <v>1088</v>
      </c>
      <c r="AE514" s="2">
        <v>1975</v>
      </c>
      <c r="AF514" s="2">
        <v>31</v>
      </c>
      <c r="AG514" s="2" t="s">
        <v>1057</v>
      </c>
      <c r="AH514" s="2">
        <v>1976</v>
      </c>
      <c r="AI514" s="2"/>
      <c r="AJ514" s="2"/>
      <c r="AK514" s="2"/>
      <c r="AL514" s="2"/>
      <c r="AM514" s="2"/>
      <c r="AN514" s="2"/>
    </row>
    <row r="515" spans="1:40" x14ac:dyDescent="0.25">
      <c r="A515" t="s">
        <v>807</v>
      </c>
      <c r="B515" t="s">
        <v>153</v>
      </c>
      <c r="E515" t="s">
        <v>140</v>
      </c>
      <c r="F515" t="s">
        <v>140</v>
      </c>
      <c r="G515" t="s">
        <v>395</v>
      </c>
      <c r="H515" t="s">
        <v>151</v>
      </c>
      <c r="I515" t="s">
        <v>630</v>
      </c>
      <c r="J515" t="s">
        <v>642</v>
      </c>
      <c r="K515" t="s">
        <v>901</v>
      </c>
      <c r="L515" s="2" t="s">
        <v>876</v>
      </c>
      <c r="M515" s="2" t="s">
        <v>802</v>
      </c>
      <c r="N515" s="2" t="s">
        <v>915</v>
      </c>
      <c r="P515" t="s">
        <v>220</v>
      </c>
      <c r="R515" t="s">
        <v>1160</v>
      </c>
      <c r="S515" s="27"/>
      <c r="U515" s="40" t="s">
        <v>140</v>
      </c>
      <c r="V515" t="s">
        <v>242</v>
      </c>
      <c r="W515" t="s">
        <v>623</v>
      </c>
      <c r="X515" t="s">
        <v>815</v>
      </c>
      <c r="Y515" t="s">
        <v>541</v>
      </c>
      <c r="Z515" s="9">
        <v>-0.38048999999999999</v>
      </c>
      <c r="AB515" s="27" t="s">
        <v>242</v>
      </c>
      <c r="AC515" s="2">
        <v>1</v>
      </c>
      <c r="AD515" s="2" t="s">
        <v>1088</v>
      </c>
      <c r="AE515" s="2">
        <v>1975</v>
      </c>
      <c r="AF515" s="2">
        <v>31</v>
      </c>
      <c r="AG515" s="2" t="s">
        <v>1057</v>
      </c>
      <c r="AH515" s="2">
        <v>1976</v>
      </c>
      <c r="AI515" s="2"/>
      <c r="AJ515" s="2"/>
      <c r="AK515" s="2"/>
      <c r="AL515" s="2"/>
      <c r="AM515" s="2"/>
      <c r="AN515" s="2"/>
    </row>
    <row r="516" spans="1:40" x14ac:dyDescent="0.25">
      <c r="A516" t="s">
        <v>839</v>
      </c>
      <c r="B516" t="s">
        <v>157</v>
      </c>
      <c r="D516" t="s">
        <v>846</v>
      </c>
      <c r="E516" t="s">
        <v>140</v>
      </c>
      <c r="F516" t="s">
        <v>140</v>
      </c>
      <c r="G516" t="s">
        <v>597</v>
      </c>
      <c r="H516" t="s">
        <v>151</v>
      </c>
      <c r="I516" t="s">
        <v>630</v>
      </c>
      <c r="J516" t="s">
        <v>642</v>
      </c>
      <c r="K516" t="s">
        <v>901</v>
      </c>
      <c r="L516" s="2" t="s">
        <v>876</v>
      </c>
      <c r="M516" s="2" t="s">
        <v>869</v>
      </c>
      <c r="N516" t="s">
        <v>912</v>
      </c>
      <c r="P516" t="s">
        <v>220</v>
      </c>
      <c r="R516" t="s">
        <v>1160</v>
      </c>
      <c r="S516" s="27"/>
      <c r="U516" s="40" t="s">
        <v>140</v>
      </c>
      <c r="V516">
        <v>798</v>
      </c>
      <c r="W516" t="s">
        <v>623</v>
      </c>
      <c r="X516" t="s">
        <v>872</v>
      </c>
      <c r="Y516" t="s">
        <v>187</v>
      </c>
      <c r="Z516" s="9">
        <v>-9.4189999999999996E-2</v>
      </c>
      <c r="AB516" s="27" t="s">
        <v>242</v>
      </c>
      <c r="AC516" s="2">
        <v>1</v>
      </c>
      <c r="AD516" s="2" t="s">
        <v>1088</v>
      </c>
      <c r="AE516" s="2">
        <v>1975</v>
      </c>
      <c r="AF516" s="2">
        <v>31</v>
      </c>
      <c r="AG516" s="2" t="s">
        <v>1057</v>
      </c>
      <c r="AH516" s="2">
        <v>1976</v>
      </c>
      <c r="AI516" s="2"/>
      <c r="AJ516" s="2"/>
      <c r="AK516" s="2"/>
      <c r="AL516" s="2"/>
      <c r="AM516" s="2"/>
      <c r="AN516" s="2"/>
    </row>
    <row r="517" spans="1:40" x14ac:dyDescent="0.25">
      <c r="A517" t="s">
        <v>840</v>
      </c>
      <c r="B517" t="s">
        <v>157</v>
      </c>
      <c r="D517" t="s">
        <v>846</v>
      </c>
      <c r="E517" t="s">
        <v>140</v>
      </c>
      <c r="F517" t="s">
        <v>140</v>
      </c>
      <c r="G517" t="s">
        <v>243</v>
      </c>
      <c r="H517" t="s">
        <v>151</v>
      </c>
      <c r="I517" t="s">
        <v>630</v>
      </c>
      <c r="J517" t="s">
        <v>642</v>
      </c>
      <c r="K517" t="s">
        <v>901</v>
      </c>
      <c r="L517" s="2" t="s">
        <v>876</v>
      </c>
      <c r="M517" s="2" t="s">
        <v>869</v>
      </c>
      <c r="N517" t="s">
        <v>912</v>
      </c>
      <c r="P517" t="s">
        <v>220</v>
      </c>
      <c r="R517" t="s">
        <v>1160</v>
      </c>
      <c r="S517" s="27"/>
      <c r="U517" s="40" t="s">
        <v>140</v>
      </c>
      <c r="V517">
        <v>798</v>
      </c>
      <c r="W517" t="s">
        <v>623</v>
      </c>
      <c r="X517" t="s">
        <v>872</v>
      </c>
      <c r="Y517" t="s">
        <v>187</v>
      </c>
      <c r="Z517" s="9">
        <v>-0.13830999999999999</v>
      </c>
      <c r="AB517" s="27" t="s">
        <v>242</v>
      </c>
      <c r="AC517" s="2">
        <v>1</v>
      </c>
      <c r="AD517" s="2" t="s">
        <v>1088</v>
      </c>
      <c r="AE517" s="2">
        <v>1975</v>
      </c>
      <c r="AF517" s="2">
        <v>31</v>
      </c>
      <c r="AG517" s="2" t="s">
        <v>1057</v>
      </c>
      <c r="AH517" s="2">
        <v>1976</v>
      </c>
      <c r="AI517" s="2"/>
      <c r="AJ517" s="2"/>
      <c r="AK517" s="2"/>
      <c r="AL517" s="2"/>
      <c r="AM517" s="2"/>
      <c r="AN517" s="2"/>
    </row>
    <row r="518" spans="1:40" x14ac:dyDescent="0.25">
      <c r="A518" t="s">
        <v>841</v>
      </c>
      <c r="B518" t="s">
        <v>157</v>
      </c>
      <c r="D518" t="s">
        <v>846</v>
      </c>
      <c r="E518" t="s">
        <v>140</v>
      </c>
      <c r="F518" t="s">
        <v>140</v>
      </c>
      <c r="G518" t="s">
        <v>243</v>
      </c>
      <c r="H518" t="s">
        <v>151</v>
      </c>
      <c r="I518" t="s">
        <v>630</v>
      </c>
      <c r="J518" t="s">
        <v>642</v>
      </c>
      <c r="K518" t="s">
        <v>901</v>
      </c>
      <c r="L518" s="2" t="s">
        <v>876</v>
      </c>
      <c r="M518" s="2" t="s">
        <v>869</v>
      </c>
      <c r="N518" t="s">
        <v>912</v>
      </c>
      <c r="P518" t="s">
        <v>220</v>
      </c>
      <c r="R518" t="s">
        <v>1160</v>
      </c>
      <c r="S518" s="27"/>
      <c r="U518" s="40" t="s">
        <v>140</v>
      </c>
      <c r="V518">
        <v>798</v>
      </c>
      <c r="W518" t="s">
        <v>623</v>
      </c>
      <c r="X518" t="s">
        <v>872</v>
      </c>
      <c r="Y518" t="s">
        <v>187</v>
      </c>
      <c r="Z518" s="9">
        <v>-0.23277</v>
      </c>
      <c r="AB518" s="27" t="s">
        <v>242</v>
      </c>
      <c r="AC518" s="2">
        <v>1</v>
      </c>
      <c r="AD518" s="2" t="s">
        <v>1088</v>
      </c>
      <c r="AE518" s="2">
        <v>1975</v>
      </c>
      <c r="AF518" s="2">
        <v>31</v>
      </c>
      <c r="AG518" s="2" t="s">
        <v>1057</v>
      </c>
      <c r="AH518" s="2">
        <v>1976</v>
      </c>
      <c r="AI518" s="2"/>
      <c r="AJ518" s="2"/>
      <c r="AK518" s="2"/>
      <c r="AL518" s="2"/>
      <c r="AM518" s="2"/>
      <c r="AN518" s="2"/>
    </row>
    <row r="519" spans="1:40" x14ac:dyDescent="0.25">
      <c r="A519" t="s">
        <v>842</v>
      </c>
      <c r="B519" t="s">
        <v>157</v>
      </c>
      <c r="D519" t="s">
        <v>846</v>
      </c>
      <c r="E519" t="s">
        <v>140</v>
      </c>
      <c r="F519" t="s">
        <v>140</v>
      </c>
      <c r="G519" t="s">
        <v>243</v>
      </c>
      <c r="H519" t="s">
        <v>151</v>
      </c>
      <c r="I519" t="s">
        <v>630</v>
      </c>
      <c r="J519" t="s">
        <v>642</v>
      </c>
      <c r="K519" t="s">
        <v>901</v>
      </c>
      <c r="L519" s="2" t="s">
        <v>876</v>
      </c>
      <c r="M519" s="2" t="s">
        <v>869</v>
      </c>
      <c r="N519" t="s">
        <v>912</v>
      </c>
      <c r="P519" t="s">
        <v>220</v>
      </c>
      <c r="R519" t="s">
        <v>1160</v>
      </c>
      <c r="S519" s="27"/>
      <c r="U519" s="40" t="s">
        <v>140</v>
      </c>
      <c r="V519">
        <v>798</v>
      </c>
      <c r="W519" t="s">
        <v>623</v>
      </c>
      <c r="X519" t="s">
        <v>872</v>
      </c>
      <c r="Y519" t="s">
        <v>187</v>
      </c>
      <c r="Z519" s="9">
        <v>-0.10667</v>
      </c>
      <c r="AB519" s="27" t="s">
        <v>242</v>
      </c>
      <c r="AC519" s="2">
        <v>1</v>
      </c>
      <c r="AD519" s="2" t="s">
        <v>1088</v>
      </c>
      <c r="AE519" s="2">
        <v>1975</v>
      </c>
      <c r="AF519" s="2">
        <v>31</v>
      </c>
      <c r="AG519" s="2" t="s">
        <v>1057</v>
      </c>
      <c r="AH519" s="2">
        <v>1976</v>
      </c>
      <c r="AI519" s="2"/>
      <c r="AJ519" s="2"/>
      <c r="AK519" s="2"/>
      <c r="AL519" s="2"/>
      <c r="AM519" s="2"/>
      <c r="AN519" s="2"/>
    </row>
    <row r="520" spans="1:40" x14ac:dyDescent="0.25">
      <c r="A520" t="s">
        <v>843</v>
      </c>
      <c r="B520" t="s">
        <v>157</v>
      </c>
      <c r="D520" t="s">
        <v>846</v>
      </c>
      <c r="E520" t="s">
        <v>140</v>
      </c>
      <c r="F520" t="s">
        <v>140</v>
      </c>
      <c r="G520" t="s">
        <v>243</v>
      </c>
      <c r="H520" t="s">
        <v>151</v>
      </c>
      <c r="I520" t="s">
        <v>630</v>
      </c>
      <c r="J520" t="s">
        <v>642</v>
      </c>
      <c r="K520" t="s">
        <v>901</v>
      </c>
      <c r="L520" s="2" t="s">
        <v>876</v>
      </c>
      <c r="M520" s="2" t="s">
        <v>869</v>
      </c>
      <c r="N520" t="s">
        <v>912</v>
      </c>
      <c r="P520" t="s">
        <v>220</v>
      </c>
      <c r="R520" t="s">
        <v>1160</v>
      </c>
      <c r="S520" s="27"/>
      <c r="U520" s="40" t="s">
        <v>140</v>
      </c>
      <c r="V520">
        <v>798</v>
      </c>
      <c r="W520" t="s">
        <v>623</v>
      </c>
      <c r="X520" t="s">
        <v>872</v>
      </c>
      <c r="Y520" t="s">
        <v>187</v>
      </c>
      <c r="Z520" s="9">
        <v>-0.17332</v>
      </c>
      <c r="AB520" s="27" t="s">
        <v>242</v>
      </c>
      <c r="AC520" s="2">
        <v>1</v>
      </c>
      <c r="AD520" s="2" t="s">
        <v>1088</v>
      </c>
      <c r="AE520" s="2">
        <v>1975</v>
      </c>
      <c r="AF520" s="2">
        <v>31</v>
      </c>
      <c r="AG520" s="2" t="s">
        <v>1057</v>
      </c>
      <c r="AH520" s="2">
        <v>1976</v>
      </c>
      <c r="AI520" s="2"/>
      <c r="AJ520" s="2"/>
      <c r="AK520" s="2"/>
      <c r="AL520" s="2"/>
      <c r="AM520" s="2"/>
      <c r="AN520" s="2"/>
    </row>
    <row r="521" spans="1:40" x14ac:dyDescent="0.25">
      <c r="A521" t="s">
        <v>844</v>
      </c>
      <c r="B521" t="s">
        <v>157</v>
      </c>
      <c r="D521" t="s">
        <v>846</v>
      </c>
      <c r="E521" t="s">
        <v>140</v>
      </c>
      <c r="F521" t="s">
        <v>140</v>
      </c>
      <c r="G521" t="s">
        <v>243</v>
      </c>
      <c r="H521" t="s">
        <v>151</v>
      </c>
      <c r="I521" t="s">
        <v>630</v>
      </c>
      <c r="J521" t="s">
        <v>642</v>
      </c>
      <c r="K521" t="s">
        <v>901</v>
      </c>
      <c r="L521" s="2" t="s">
        <v>876</v>
      </c>
      <c r="M521" s="2" t="s">
        <v>869</v>
      </c>
      <c r="N521" t="s">
        <v>912</v>
      </c>
      <c r="P521" t="s">
        <v>220</v>
      </c>
      <c r="R521" t="s">
        <v>1160</v>
      </c>
      <c r="S521" s="27"/>
      <c r="U521" s="40" t="s">
        <v>140</v>
      </c>
      <c r="V521">
        <v>798</v>
      </c>
      <c r="W521" t="s">
        <v>623</v>
      </c>
      <c r="X521" t="s">
        <v>872</v>
      </c>
      <c r="Y521" t="s">
        <v>187</v>
      </c>
      <c r="Z521" s="9">
        <v>-0.11287</v>
      </c>
      <c r="AB521" s="27" t="s">
        <v>242</v>
      </c>
      <c r="AC521" s="2">
        <v>1</v>
      </c>
      <c r="AD521" s="2" t="s">
        <v>1088</v>
      </c>
      <c r="AE521" s="2">
        <v>1975</v>
      </c>
      <c r="AF521" s="2">
        <v>31</v>
      </c>
      <c r="AG521" s="2" t="s">
        <v>1057</v>
      </c>
      <c r="AH521" s="2">
        <v>1976</v>
      </c>
      <c r="AI521" s="2"/>
      <c r="AJ521" s="2"/>
      <c r="AK521" s="2"/>
      <c r="AL521" s="2"/>
      <c r="AM521" s="2"/>
      <c r="AN521" s="2"/>
    </row>
    <row r="522" spans="1:40" x14ac:dyDescent="0.25">
      <c r="A522" t="s">
        <v>845</v>
      </c>
      <c r="B522" t="s">
        <v>157</v>
      </c>
      <c r="D522" t="s">
        <v>846</v>
      </c>
      <c r="E522" t="s">
        <v>140</v>
      </c>
      <c r="F522" t="s">
        <v>140</v>
      </c>
      <c r="G522" t="s">
        <v>243</v>
      </c>
      <c r="H522" t="s">
        <v>151</v>
      </c>
      <c r="I522" t="s">
        <v>630</v>
      </c>
      <c r="J522" t="s">
        <v>642</v>
      </c>
      <c r="K522" t="s">
        <v>901</v>
      </c>
      <c r="L522" s="2" t="s">
        <v>876</v>
      </c>
      <c r="M522" s="2" t="s">
        <v>869</v>
      </c>
      <c r="N522" t="s">
        <v>912</v>
      </c>
      <c r="P522" t="s">
        <v>220</v>
      </c>
      <c r="R522" t="s">
        <v>1160</v>
      </c>
      <c r="S522" s="27"/>
      <c r="U522" s="40" t="s">
        <v>140</v>
      </c>
      <c r="V522">
        <v>798</v>
      </c>
      <c r="W522" t="s">
        <v>623</v>
      </c>
      <c r="X522" t="s">
        <v>872</v>
      </c>
      <c r="Y522" t="s">
        <v>187</v>
      </c>
      <c r="Z522" s="9">
        <v>-0.1028</v>
      </c>
      <c r="AB522" s="27" t="s">
        <v>242</v>
      </c>
      <c r="AC522" s="2">
        <v>1</v>
      </c>
      <c r="AD522" s="2" t="s">
        <v>1088</v>
      </c>
      <c r="AE522" s="2">
        <v>1975</v>
      </c>
      <c r="AF522" s="2">
        <v>31</v>
      </c>
      <c r="AG522" s="2" t="s">
        <v>1057</v>
      </c>
      <c r="AH522" s="2">
        <v>1976</v>
      </c>
      <c r="AI522" s="2"/>
      <c r="AJ522" s="2"/>
      <c r="AK522" s="2"/>
      <c r="AL522" s="2"/>
      <c r="AM522" s="2"/>
      <c r="AN522" s="2"/>
    </row>
    <row r="523" spans="1:40" x14ac:dyDescent="0.25">
      <c r="A523" t="s">
        <v>839</v>
      </c>
      <c r="B523" t="s">
        <v>157</v>
      </c>
      <c r="D523" t="s">
        <v>846</v>
      </c>
      <c r="E523" t="s">
        <v>140</v>
      </c>
      <c r="F523" t="s">
        <v>140</v>
      </c>
      <c r="G523" t="s">
        <v>597</v>
      </c>
      <c r="H523" t="s">
        <v>151</v>
      </c>
      <c r="I523" t="s">
        <v>630</v>
      </c>
      <c r="J523" t="s">
        <v>642</v>
      </c>
      <c r="K523" t="s">
        <v>901</v>
      </c>
      <c r="L523" s="2" t="s">
        <v>876</v>
      </c>
      <c r="M523" s="2" t="s">
        <v>870</v>
      </c>
      <c r="N523" t="s">
        <v>912</v>
      </c>
      <c r="P523" t="s">
        <v>220</v>
      </c>
      <c r="R523" t="s">
        <v>1160</v>
      </c>
      <c r="S523" s="27"/>
      <c r="U523" s="40" t="s">
        <v>140</v>
      </c>
      <c r="V523">
        <v>798</v>
      </c>
      <c r="W523" t="s">
        <v>623</v>
      </c>
      <c r="X523" t="s">
        <v>872</v>
      </c>
      <c r="Y523" t="s">
        <v>187</v>
      </c>
      <c r="Z523" s="9">
        <v>-5.3699999999999998E-3</v>
      </c>
      <c r="AB523" s="27" t="s">
        <v>242</v>
      </c>
      <c r="AC523" s="2">
        <v>1</v>
      </c>
      <c r="AD523" s="2" t="s">
        <v>1088</v>
      </c>
      <c r="AE523" s="2">
        <v>1975</v>
      </c>
      <c r="AF523" s="2">
        <v>31</v>
      </c>
      <c r="AG523" s="2" t="s">
        <v>1057</v>
      </c>
      <c r="AH523" s="2">
        <v>1976</v>
      </c>
      <c r="AI523" s="2"/>
      <c r="AJ523" s="2"/>
      <c r="AK523" s="2"/>
      <c r="AL523" s="2"/>
      <c r="AM523" s="2"/>
      <c r="AN523" s="2"/>
    </row>
    <row r="524" spans="1:40" x14ac:dyDescent="0.25">
      <c r="A524" t="s">
        <v>840</v>
      </c>
      <c r="B524" t="s">
        <v>157</v>
      </c>
      <c r="D524" t="s">
        <v>846</v>
      </c>
      <c r="E524" t="s">
        <v>140</v>
      </c>
      <c r="F524" t="s">
        <v>140</v>
      </c>
      <c r="G524" t="s">
        <v>597</v>
      </c>
      <c r="H524" t="s">
        <v>151</v>
      </c>
      <c r="I524" t="s">
        <v>630</v>
      </c>
      <c r="J524" t="s">
        <v>642</v>
      </c>
      <c r="K524" t="s">
        <v>901</v>
      </c>
      <c r="L524" s="2" t="s">
        <v>876</v>
      </c>
      <c r="M524" s="2" t="s">
        <v>870</v>
      </c>
      <c r="N524" t="s">
        <v>912</v>
      </c>
      <c r="P524" t="s">
        <v>220</v>
      </c>
      <c r="R524" t="s">
        <v>1160</v>
      </c>
      <c r="S524" s="27"/>
      <c r="U524" s="40" t="s">
        <v>140</v>
      </c>
      <c r="V524">
        <v>798</v>
      </c>
      <c r="W524" t="s">
        <v>623</v>
      </c>
      <c r="X524" t="s">
        <v>872</v>
      </c>
      <c r="Y524" t="s">
        <v>187</v>
      </c>
      <c r="Z524" s="9">
        <v>2.1729999999999999E-2</v>
      </c>
      <c r="AB524" s="27" t="s">
        <v>242</v>
      </c>
      <c r="AC524" s="2">
        <v>1</v>
      </c>
      <c r="AD524" s="2" t="s">
        <v>1088</v>
      </c>
      <c r="AE524" s="2">
        <v>1975</v>
      </c>
      <c r="AF524" s="2">
        <v>31</v>
      </c>
      <c r="AG524" s="2" t="s">
        <v>1057</v>
      </c>
      <c r="AH524" s="2">
        <v>1976</v>
      </c>
      <c r="AI524" s="2"/>
      <c r="AJ524" s="2"/>
      <c r="AK524" s="2"/>
      <c r="AL524" s="2"/>
      <c r="AM524" s="2"/>
      <c r="AN524" s="2"/>
    </row>
    <row r="525" spans="1:40" x14ac:dyDescent="0.25">
      <c r="A525" t="s">
        <v>841</v>
      </c>
      <c r="B525" t="s">
        <v>157</v>
      </c>
      <c r="D525" t="s">
        <v>846</v>
      </c>
      <c r="E525" t="s">
        <v>140</v>
      </c>
      <c r="F525" t="s">
        <v>140</v>
      </c>
      <c r="G525" t="s">
        <v>597</v>
      </c>
      <c r="H525" t="s">
        <v>151</v>
      </c>
      <c r="I525" t="s">
        <v>630</v>
      </c>
      <c r="J525" t="s">
        <v>642</v>
      </c>
      <c r="K525" t="s">
        <v>901</v>
      </c>
      <c r="L525" s="2" t="s">
        <v>876</v>
      </c>
      <c r="M525" s="2" t="s">
        <v>870</v>
      </c>
      <c r="N525" t="s">
        <v>912</v>
      </c>
      <c r="P525" t="s">
        <v>220</v>
      </c>
      <c r="R525" t="s">
        <v>1160</v>
      </c>
      <c r="S525" s="27"/>
      <c r="U525" s="40" t="s">
        <v>140</v>
      </c>
      <c r="V525">
        <v>798</v>
      </c>
      <c r="W525" t="s">
        <v>623</v>
      </c>
      <c r="X525" t="s">
        <v>872</v>
      </c>
      <c r="Y525" t="s">
        <v>187</v>
      </c>
      <c r="Z525" s="9">
        <v>-6.6409999999999997E-2</v>
      </c>
      <c r="AB525" s="27" t="s">
        <v>242</v>
      </c>
      <c r="AC525" s="2">
        <v>1</v>
      </c>
      <c r="AD525" s="2" t="s">
        <v>1088</v>
      </c>
      <c r="AE525" s="2">
        <v>1975</v>
      </c>
      <c r="AF525" s="2">
        <v>31</v>
      </c>
      <c r="AG525" s="2" t="s">
        <v>1057</v>
      </c>
      <c r="AH525" s="2">
        <v>1976</v>
      </c>
      <c r="AI525" s="2"/>
      <c r="AJ525" s="2"/>
      <c r="AK525" s="2"/>
      <c r="AL525" s="2"/>
      <c r="AM525" s="2"/>
      <c r="AN525" s="2"/>
    </row>
    <row r="526" spans="1:40" x14ac:dyDescent="0.25">
      <c r="A526" t="s">
        <v>842</v>
      </c>
      <c r="B526" t="s">
        <v>157</v>
      </c>
      <c r="D526" t="s">
        <v>846</v>
      </c>
      <c r="E526" t="s">
        <v>140</v>
      </c>
      <c r="F526" t="s">
        <v>140</v>
      </c>
      <c r="G526" t="s">
        <v>597</v>
      </c>
      <c r="H526" t="s">
        <v>151</v>
      </c>
      <c r="I526" t="s">
        <v>630</v>
      </c>
      <c r="J526" t="s">
        <v>642</v>
      </c>
      <c r="K526" t="s">
        <v>901</v>
      </c>
      <c r="L526" s="2" t="s">
        <v>876</v>
      </c>
      <c r="M526" s="2" t="s">
        <v>870</v>
      </c>
      <c r="N526" t="s">
        <v>912</v>
      </c>
      <c r="P526" t="s">
        <v>220</v>
      </c>
      <c r="R526" t="s">
        <v>1160</v>
      </c>
      <c r="S526" s="27"/>
      <c r="U526" s="40" t="s">
        <v>140</v>
      </c>
      <c r="V526">
        <v>798</v>
      </c>
      <c r="W526" t="s">
        <v>623</v>
      </c>
      <c r="X526" t="s">
        <v>872</v>
      </c>
      <c r="Y526" t="s">
        <v>187</v>
      </c>
      <c r="Z526" s="9">
        <v>4.9739999999999999E-2</v>
      </c>
      <c r="AB526" s="27" t="s">
        <v>242</v>
      </c>
      <c r="AC526" s="2">
        <v>1</v>
      </c>
      <c r="AD526" s="2" t="s">
        <v>1088</v>
      </c>
      <c r="AE526" s="2">
        <v>1975</v>
      </c>
      <c r="AF526" s="2">
        <v>31</v>
      </c>
      <c r="AG526" s="2" t="s">
        <v>1057</v>
      </c>
      <c r="AH526" s="2">
        <v>1976</v>
      </c>
      <c r="AI526" s="2"/>
      <c r="AJ526" s="2"/>
      <c r="AK526" s="2"/>
      <c r="AL526" s="2"/>
      <c r="AM526" s="2"/>
      <c r="AN526" s="2"/>
    </row>
    <row r="527" spans="1:40" x14ac:dyDescent="0.25">
      <c r="A527" t="s">
        <v>843</v>
      </c>
      <c r="B527" t="s">
        <v>157</v>
      </c>
      <c r="D527" t="s">
        <v>846</v>
      </c>
      <c r="E527" t="s">
        <v>140</v>
      </c>
      <c r="F527" t="s">
        <v>140</v>
      </c>
      <c r="G527" t="s">
        <v>597</v>
      </c>
      <c r="H527" t="s">
        <v>151</v>
      </c>
      <c r="I527" t="s">
        <v>630</v>
      </c>
      <c r="J527" t="s">
        <v>642</v>
      </c>
      <c r="K527" t="s">
        <v>901</v>
      </c>
      <c r="L527" s="2" t="s">
        <v>876</v>
      </c>
      <c r="M527" s="2" t="s">
        <v>870</v>
      </c>
      <c r="N527" t="s">
        <v>912</v>
      </c>
      <c r="P527" t="s">
        <v>220</v>
      </c>
      <c r="R527" t="s">
        <v>1160</v>
      </c>
      <c r="S527" s="27"/>
      <c r="U527" s="40" t="s">
        <v>140</v>
      </c>
      <c r="V527">
        <v>798</v>
      </c>
      <c r="W527" t="s">
        <v>623</v>
      </c>
      <c r="X527" t="s">
        <v>872</v>
      </c>
      <c r="Y527" t="s">
        <v>187</v>
      </c>
      <c r="Z527" s="9">
        <v>0.18293000000000001</v>
      </c>
      <c r="AB527" s="27" t="s">
        <v>242</v>
      </c>
      <c r="AC527" s="2">
        <v>1</v>
      </c>
      <c r="AD527" s="2" t="s">
        <v>1088</v>
      </c>
      <c r="AE527" s="2">
        <v>1975</v>
      </c>
      <c r="AF527" s="2">
        <v>31</v>
      </c>
      <c r="AG527" s="2" t="s">
        <v>1057</v>
      </c>
      <c r="AH527" s="2">
        <v>1976</v>
      </c>
      <c r="AI527" s="2"/>
      <c r="AJ527" s="2"/>
      <c r="AK527" s="2"/>
      <c r="AL527" s="2"/>
      <c r="AM527" s="2"/>
      <c r="AN527" s="2"/>
    </row>
    <row r="528" spans="1:40" x14ac:dyDescent="0.25">
      <c r="A528" t="s">
        <v>844</v>
      </c>
      <c r="B528" t="s">
        <v>157</v>
      </c>
      <c r="D528" t="s">
        <v>846</v>
      </c>
      <c r="E528" t="s">
        <v>140</v>
      </c>
      <c r="F528" t="s">
        <v>140</v>
      </c>
      <c r="G528" t="s">
        <v>597</v>
      </c>
      <c r="H528" t="s">
        <v>151</v>
      </c>
      <c r="I528" t="s">
        <v>630</v>
      </c>
      <c r="J528" t="s">
        <v>642</v>
      </c>
      <c r="K528" t="s">
        <v>901</v>
      </c>
      <c r="L528" s="2" t="s">
        <v>876</v>
      </c>
      <c r="M528" s="2" t="s">
        <v>870</v>
      </c>
      <c r="N528" t="s">
        <v>912</v>
      </c>
      <c r="P528" t="s">
        <v>220</v>
      </c>
      <c r="R528" t="s">
        <v>1160</v>
      </c>
      <c r="S528" s="27"/>
      <c r="U528" s="40" t="s">
        <v>140</v>
      </c>
      <c r="V528">
        <v>798</v>
      </c>
      <c r="W528" t="s">
        <v>623</v>
      </c>
      <c r="X528" t="s">
        <v>872</v>
      </c>
      <c r="Y528" t="s">
        <v>187</v>
      </c>
      <c r="Z528" s="9">
        <v>1.2710000000000001E-2</v>
      </c>
      <c r="AB528" s="27" t="s">
        <v>242</v>
      </c>
      <c r="AC528" s="2">
        <v>1</v>
      </c>
      <c r="AD528" s="2" t="s">
        <v>1088</v>
      </c>
      <c r="AE528" s="2">
        <v>1975</v>
      </c>
      <c r="AF528" s="2">
        <v>31</v>
      </c>
      <c r="AG528" s="2" t="s">
        <v>1057</v>
      </c>
      <c r="AH528" s="2">
        <v>1976</v>
      </c>
      <c r="AI528" s="2"/>
      <c r="AJ528" s="2"/>
      <c r="AK528" s="2"/>
      <c r="AL528" s="2"/>
      <c r="AM528" s="2"/>
      <c r="AN528" s="2"/>
    </row>
    <row r="529" spans="1:40" x14ac:dyDescent="0.25">
      <c r="A529" t="s">
        <v>845</v>
      </c>
      <c r="B529" t="s">
        <v>157</v>
      </c>
      <c r="D529" t="s">
        <v>846</v>
      </c>
      <c r="E529" t="s">
        <v>140</v>
      </c>
      <c r="F529" t="s">
        <v>140</v>
      </c>
      <c r="G529" t="s">
        <v>597</v>
      </c>
      <c r="H529" t="s">
        <v>151</v>
      </c>
      <c r="I529" t="s">
        <v>630</v>
      </c>
      <c r="J529" t="s">
        <v>642</v>
      </c>
      <c r="K529" t="s">
        <v>901</v>
      </c>
      <c r="L529" s="2" t="s">
        <v>876</v>
      </c>
      <c r="M529" s="2" t="s">
        <v>870</v>
      </c>
      <c r="N529" t="s">
        <v>912</v>
      </c>
      <c r="P529" t="s">
        <v>220</v>
      </c>
      <c r="R529" t="s">
        <v>1160</v>
      </c>
      <c r="S529" s="27"/>
      <c r="U529" s="40" t="s">
        <v>140</v>
      </c>
      <c r="V529">
        <v>798</v>
      </c>
      <c r="W529" t="s">
        <v>623</v>
      </c>
      <c r="X529" t="s">
        <v>872</v>
      </c>
      <c r="Y529" t="s">
        <v>187</v>
      </c>
      <c r="Z529" s="9">
        <v>7.3389999999999997E-2</v>
      </c>
      <c r="AB529" s="27" t="s">
        <v>242</v>
      </c>
      <c r="AC529" s="2">
        <v>1</v>
      </c>
      <c r="AD529" s="2" t="s">
        <v>1088</v>
      </c>
      <c r="AE529" s="2">
        <v>1975</v>
      </c>
      <c r="AF529" s="2">
        <v>31</v>
      </c>
      <c r="AG529" s="2" t="s">
        <v>1057</v>
      </c>
      <c r="AH529" s="2">
        <v>1976</v>
      </c>
      <c r="AI529" s="2"/>
      <c r="AJ529" s="2"/>
      <c r="AK529" s="2"/>
      <c r="AL529" s="2"/>
      <c r="AM529" s="2"/>
      <c r="AN529" s="2"/>
    </row>
    <row r="530" spans="1:40" x14ac:dyDescent="0.25">
      <c r="A530" t="s">
        <v>839</v>
      </c>
      <c r="B530" t="s">
        <v>157</v>
      </c>
      <c r="D530" t="s">
        <v>846</v>
      </c>
      <c r="E530" t="s">
        <v>140</v>
      </c>
      <c r="F530" t="s">
        <v>140</v>
      </c>
      <c r="G530" t="s">
        <v>395</v>
      </c>
      <c r="H530" t="s">
        <v>151</v>
      </c>
      <c r="I530" t="s">
        <v>630</v>
      </c>
      <c r="J530" t="s">
        <v>642</v>
      </c>
      <c r="K530" t="s">
        <v>901</v>
      </c>
      <c r="L530" s="2" t="s">
        <v>876</v>
      </c>
      <c r="M530" s="2" t="s">
        <v>871</v>
      </c>
      <c r="N530" t="s">
        <v>912</v>
      </c>
      <c r="P530" t="s">
        <v>220</v>
      </c>
      <c r="R530" t="s">
        <v>1160</v>
      </c>
      <c r="S530" s="27"/>
      <c r="U530" s="40" t="s">
        <v>140</v>
      </c>
      <c r="V530">
        <v>798</v>
      </c>
      <c r="W530" t="s">
        <v>623</v>
      </c>
      <c r="X530" t="s">
        <v>872</v>
      </c>
      <c r="Y530" t="s">
        <v>187</v>
      </c>
      <c r="Z530" s="9">
        <v>1.38E-2</v>
      </c>
      <c r="AB530" s="27" t="s">
        <v>242</v>
      </c>
      <c r="AC530" s="2">
        <v>1</v>
      </c>
      <c r="AD530" s="2" t="s">
        <v>1088</v>
      </c>
      <c r="AE530" s="2">
        <v>1975</v>
      </c>
      <c r="AF530" s="2">
        <v>31</v>
      </c>
      <c r="AG530" s="2" t="s">
        <v>1057</v>
      </c>
      <c r="AH530" s="2">
        <v>1976</v>
      </c>
      <c r="AI530" s="2"/>
      <c r="AJ530" s="2"/>
      <c r="AK530" s="2"/>
      <c r="AL530" s="2"/>
      <c r="AM530" s="2"/>
      <c r="AN530" s="2"/>
    </row>
    <row r="531" spans="1:40" x14ac:dyDescent="0.25">
      <c r="A531" t="s">
        <v>840</v>
      </c>
      <c r="B531" t="s">
        <v>157</v>
      </c>
      <c r="D531" t="s">
        <v>846</v>
      </c>
      <c r="E531" t="s">
        <v>140</v>
      </c>
      <c r="F531" t="s">
        <v>140</v>
      </c>
      <c r="G531" t="s">
        <v>395</v>
      </c>
      <c r="H531" t="s">
        <v>151</v>
      </c>
      <c r="I531" t="s">
        <v>630</v>
      </c>
      <c r="J531" t="s">
        <v>642</v>
      </c>
      <c r="K531" t="s">
        <v>901</v>
      </c>
      <c r="L531" s="2" t="s">
        <v>876</v>
      </c>
      <c r="M531" s="2" t="s">
        <v>871</v>
      </c>
      <c r="N531" t="s">
        <v>912</v>
      </c>
      <c r="P531" t="s">
        <v>220</v>
      </c>
      <c r="R531" t="s">
        <v>1160</v>
      </c>
      <c r="S531" s="27"/>
      <c r="U531" s="40" t="s">
        <v>140</v>
      </c>
      <c r="V531">
        <v>798</v>
      </c>
      <c r="W531" t="s">
        <v>623</v>
      </c>
      <c r="X531" t="s">
        <v>872</v>
      </c>
      <c r="Y531" t="s">
        <v>187</v>
      </c>
      <c r="Z531" s="9">
        <v>4.2399999999999998E-3</v>
      </c>
      <c r="AB531" s="27" t="s">
        <v>242</v>
      </c>
      <c r="AC531" s="2">
        <v>1</v>
      </c>
      <c r="AD531" s="2" t="s">
        <v>1088</v>
      </c>
      <c r="AE531" s="2">
        <v>1975</v>
      </c>
      <c r="AF531" s="2">
        <v>31</v>
      </c>
      <c r="AG531" s="2" t="s">
        <v>1057</v>
      </c>
      <c r="AH531" s="2">
        <v>1976</v>
      </c>
      <c r="AI531" s="2"/>
      <c r="AJ531" s="2"/>
      <c r="AK531" s="2"/>
      <c r="AL531" s="2"/>
      <c r="AM531" s="2"/>
      <c r="AN531" s="2"/>
    </row>
    <row r="532" spans="1:40" x14ac:dyDescent="0.25">
      <c r="A532" t="s">
        <v>841</v>
      </c>
      <c r="B532" t="s">
        <v>157</v>
      </c>
      <c r="D532" t="s">
        <v>846</v>
      </c>
      <c r="E532" t="s">
        <v>140</v>
      </c>
      <c r="F532" t="s">
        <v>140</v>
      </c>
      <c r="G532" t="s">
        <v>395</v>
      </c>
      <c r="H532" t="s">
        <v>151</v>
      </c>
      <c r="I532" t="s">
        <v>630</v>
      </c>
      <c r="J532" t="s">
        <v>642</v>
      </c>
      <c r="K532" t="s">
        <v>901</v>
      </c>
      <c r="L532" s="2" t="s">
        <v>876</v>
      </c>
      <c r="M532" s="2" t="s">
        <v>871</v>
      </c>
      <c r="N532" t="s">
        <v>912</v>
      </c>
      <c r="P532" t="s">
        <v>220</v>
      </c>
      <c r="R532" t="s">
        <v>1160</v>
      </c>
      <c r="S532" s="27"/>
      <c r="U532" s="40" t="s">
        <v>140</v>
      </c>
      <c r="V532">
        <v>798</v>
      </c>
      <c r="W532" t="s">
        <v>623</v>
      </c>
      <c r="X532" t="s">
        <v>872</v>
      </c>
      <c r="Y532" t="s">
        <v>187</v>
      </c>
      <c r="Z532" s="9">
        <v>2.2519999999999998E-2</v>
      </c>
      <c r="AB532" s="27" t="s">
        <v>242</v>
      </c>
      <c r="AC532" s="2">
        <v>1</v>
      </c>
      <c r="AD532" s="2" t="s">
        <v>1088</v>
      </c>
      <c r="AE532" s="2">
        <v>1975</v>
      </c>
      <c r="AF532" s="2">
        <v>31</v>
      </c>
      <c r="AG532" s="2" t="s">
        <v>1057</v>
      </c>
      <c r="AH532" s="2">
        <v>1976</v>
      </c>
      <c r="AI532" s="2"/>
      <c r="AJ532" s="2"/>
      <c r="AK532" s="2"/>
      <c r="AL532" s="2"/>
      <c r="AM532" s="2"/>
      <c r="AN532" s="2"/>
    </row>
    <row r="533" spans="1:40" x14ac:dyDescent="0.25">
      <c r="A533" t="s">
        <v>842</v>
      </c>
      <c r="B533" t="s">
        <v>157</v>
      </c>
      <c r="D533" t="s">
        <v>846</v>
      </c>
      <c r="E533" t="s">
        <v>140</v>
      </c>
      <c r="F533" t="s">
        <v>140</v>
      </c>
      <c r="G533" t="s">
        <v>395</v>
      </c>
      <c r="H533" t="s">
        <v>151</v>
      </c>
      <c r="I533" t="s">
        <v>630</v>
      </c>
      <c r="J533" t="s">
        <v>642</v>
      </c>
      <c r="K533" t="s">
        <v>901</v>
      </c>
      <c r="L533" s="2" t="s">
        <v>876</v>
      </c>
      <c r="M533" s="2" t="s">
        <v>871</v>
      </c>
      <c r="N533" t="s">
        <v>912</v>
      </c>
      <c r="P533" t="s">
        <v>220</v>
      </c>
      <c r="R533" t="s">
        <v>1160</v>
      </c>
      <c r="S533" s="27"/>
      <c r="U533" s="40" t="s">
        <v>140</v>
      </c>
      <c r="V533">
        <v>798</v>
      </c>
      <c r="W533" t="s">
        <v>623</v>
      </c>
      <c r="X533" t="s">
        <v>872</v>
      </c>
      <c r="Y533" t="s">
        <v>187</v>
      </c>
      <c r="Z533" s="9">
        <v>7.9299999999999995E-2</v>
      </c>
      <c r="AB533" s="27" t="s">
        <v>242</v>
      </c>
      <c r="AC533" s="2">
        <v>1</v>
      </c>
      <c r="AD533" s="2" t="s">
        <v>1088</v>
      </c>
      <c r="AE533" s="2">
        <v>1975</v>
      </c>
      <c r="AF533" s="2">
        <v>31</v>
      </c>
      <c r="AG533" s="2" t="s">
        <v>1057</v>
      </c>
      <c r="AH533" s="2">
        <v>1976</v>
      </c>
      <c r="AI533" s="2"/>
      <c r="AJ533" s="2"/>
      <c r="AK533" s="2"/>
      <c r="AL533" s="2"/>
      <c r="AM533" s="2"/>
      <c r="AN533" s="2"/>
    </row>
    <row r="534" spans="1:40" x14ac:dyDescent="0.25">
      <c r="A534" t="s">
        <v>843</v>
      </c>
      <c r="B534" t="s">
        <v>157</v>
      </c>
      <c r="D534" t="s">
        <v>846</v>
      </c>
      <c r="E534" t="s">
        <v>140</v>
      </c>
      <c r="F534" t="s">
        <v>140</v>
      </c>
      <c r="G534" t="s">
        <v>395</v>
      </c>
      <c r="H534" t="s">
        <v>151</v>
      </c>
      <c r="I534" t="s">
        <v>630</v>
      </c>
      <c r="J534" t="s">
        <v>642</v>
      </c>
      <c r="K534" t="s">
        <v>901</v>
      </c>
      <c r="L534" s="2" t="s">
        <v>876</v>
      </c>
      <c r="M534" s="2" t="s">
        <v>871</v>
      </c>
      <c r="N534" t="s">
        <v>912</v>
      </c>
      <c r="P534" t="s">
        <v>220</v>
      </c>
      <c r="R534" t="s">
        <v>1160</v>
      </c>
      <c r="S534" s="27"/>
      <c r="U534" s="40" t="s">
        <v>140</v>
      </c>
      <c r="V534">
        <v>798</v>
      </c>
      <c r="W534" t="s">
        <v>623</v>
      </c>
      <c r="X534" t="s">
        <v>872</v>
      </c>
      <c r="Y534" t="s">
        <v>187</v>
      </c>
      <c r="Z534" s="9">
        <v>0.18986</v>
      </c>
      <c r="AB534" s="27" t="s">
        <v>242</v>
      </c>
      <c r="AC534" s="2">
        <v>1</v>
      </c>
      <c r="AD534" s="2" t="s">
        <v>1088</v>
      </c>
      <c r="AE534" s="2">
        <v>1975</v>
      </c>
      <c r="AF534" s="2">
        <v>31</v>
      </c>
      <c r="AG534" s="2" t="s">
        <v>1057</v>
      </c>
      <c r="AH534" s="2">
        <v>1976</v>
      </c>
      <c r="AI534" s="2"/>
      <c r="AJ534" s="2"/>
      <c r="AK534" s="2"/>
      <c r="AL534" s="2"/>
      <c r="AM534" s="2"/>
      <c r="AN534" s="2"/>
    </row>
    <row r="535" spans="1:40" x14ac:dyDescent="0.25">
      <c r="A535" t="s">
        <v>844</v>
      </c>
      <c r="B535" t="s">
        <v>157</v>
      </c>
      <c r="D535" t="s">
        <v>846</v>
      </c>
      <c r="E535" t="s">
        <v>140</v>
      </c>
      <c r="F535" t="s">
        <v>140</v>
      </c>
      <c r="G535" t="s">
        <v>395</v>
      </c>
      <c r="H535" t="s">
        <v>151</v>
      </c>
      <c r="I535" t="s">
        <v>630</v>
      </c>
      <c r="J535" t="s">
        <v>642</v>
      </c>
      <c r="K535" t="s">
        <v>901</v>
      </c>
      <c r="L535" s="2" t="s">
        <v>876</v>
      </c>
      <c r="M535" s="2" t="s">
        <v>871</v>
      </c>
      <c r="N535" t="s">
        <v>912</v>
      </c>
      <c r="P535" t="s">
        <v>220</v>
      </c>
      <c r="R535" t="s">
        <v>1160</v>
      </c>
      <c r="S535" s="27"/>
      <c r="U535" s="40" t="s">
        <v>140</v>
      </c>
      <c r="V535">
        <v>798</v>
      </c>
      <c r="W535" t="s">
        <v>623</v>
      </c>
      <c r="X535" t="s">
        <v>872</v>
      </c>
      <c r="Y535" t="s">
        <v>187</v>
      </c>
      <c r="Z535" s="9">
        <v>6.2549999999999994E-2</v>
      </c>
      <c r="AB535" s="27" t="s">
        <v>242</v>
      </c>
      <c r="AC535" s="2">
        <v>1</v>
      </c>
      <c r="AD535" s="2" t="s">
        <v>1088</v>
      </c>
      <c r="AE535" s="2">
        <v>1975</v>
      </c>
      <c r="AF535" s="2">
        <v>31</v>
      </c>
      <c r="AG535" s="2" t="s">
        <v>1057</v>
      </c>
      <c r="AH535" s="2">
        <v>1976</v>
      </c>
      <c r="AI535" s="2"/>
      <c r="AJ535" s="2"/>
      <c r="AK535" s="2"/>
      <c r="AL535" s="2"/>
      <c r="AM535" s="2"/>
      <c r="AN535" s="2"/>
    </row>
    <row r="536" spans="1:40" x14ac:dyDescent="0.25">
      <c r="A536" t="s">
        <v>845</v>
      </c>
      <c r="B536" t="s">
        <v>157</v>
      </c>
      <c r="D536" t="s">
        <v>846</v>
      </c>
      <c r="E536" t="s">
        <v>140</v>
      </c>
      <c r="F536" t="s">
        <v>140</v>
      </c>
      <c r="G536" t="s">
        <v>395</v>
      </c>
      <c r="H536" t="s">
        <v>151</v>
      </c>
      <c r="I536" t="s">
        <v>630</v>
      </c>
      <c r="J536" t="s">
        <v>642</v>
      </c>
      <c r="K536" t="s">
        <v>901</v>
      </c>
      <c r="L536" s="2" t="s">
        <v>876</v>
      </c>
      <c r="M536" s="2" t="s">
        <v>871</v>
      </c>
      <c r="N536" t="s">
        <v>912</v>
      </c>
      <c r="P536" t="s">
        <v>220</v>
      </c>
      <c r="R536" t="s">
        <v>1160</v>
      </c>
      <c r="S536" s="27"/>
      <c r="U536" s="40" t="s">
        <v>140</v>
      </c>
      <c r="V536">
        <v>798</v>
      </c>
      <c r="W536" t="s">
        <v>623</v>
      </c>
      <c r="X536" t="s">
        <v>872</v>
      </c>
      <c r="Y536" t="s">
        <v>187</v>
      </c>
      <c r="Z536" s="9">
        <v>3.6119999999999999E-2</v>
      </c>
      <c r="AB536" s="27" t="s">
        <v>242</v>
      </c>
      <c r="AC536" s="2">
        <v>1</v>
      </c>
      <c r="AD536" s="2" t="s">
        <v>1088</v>
      </c>
      <c r="AE536" s="2">
        <v>1975</v>
      </c>
      <c r="AF536" s="2">
        <v>31</v>
      </c>
      <c r="AG536" s="2" t="s">
        <v>1057</v>
      </c>
      <c r="AH536" s="2">
        <v>1976</v>
      </c>
      <c r="AI536" s="2"/>
      <c r="AJ536" s="2"/>
      <c r="AK536" s="2"/>
      <c r="AL536" s="2"/>
      <c r="AM536" s="2"/>
      <c r="AN536" s="2"/>
    </row>
    <row r="537" spans="1:40" x14ac:dyDescent="0.25">
      <c r="A537" t="s">
        <v>839</v>
      </c>
      <c r="B537" t="s">
        <v>157</v>
      </c>
      <c r="D537" t="s">
        <v>846</v>
      </c>
      <c r="E537" t="s">
        <v>140</v>
      </c>
      <c r="F537" t="s">
        <v>140</v>
      </c>
      <c r="G537" t="s">
        <v>243</v>
      </c>
      <c r="H537" t="s">
        <v>151</v>
      </c>
      <c r="I537" t="s">
        <v>630</v>
      </c>
      <c r="J537" t="s">
        <v>642</v>
      </c>
      <c r="K537" t="s">
        <v>901</v>
      </c>
      <c r="L537" s="2" t="s">
        <v>876</v>
      </c>
      <c r="M537" s="2" t="s">
        <v>873</v>
      </c>
      <c r="N537" t="s">
        <v>912</v>
      </c>
      <c r="P537" t="s">
        <v>220</v>
      </c>
      <c r="R537" t="s">
        <v>1160</v>
      </c>
      <c r="S537" s="27"/>
      <c r="U537" s="40" t="s">
        <v>140</v>
      </c>
      <c r="V537">
        <v>1007</v>
      </c>
      <c r="W537" t="s">
        <v>623</v>
      </c>
      <c r="X537" t="s">
        <v>872</v>
      </c>
      <c r="Y537" t="s">
        <v>187</v>
      </c>
      <c r="Z537" s="9">
        <v>4.9399999999999999E-3</v>
      </c>
      <c r="AB537" s="27" t="s">
        <v>242</v>
      </c>
      <c r="AC537" s="2">
        <v>1</v>
      </c>
      <c r="AD537" s="2" t="s">
        <v>1088</v>
      </c>
      <c r="AE537" s="2">
        <v>1975</v>
      </c>
      <c r="AF537" s="2">
        <v>31</v>
      </c>
      <c r="AG537" s="2" t="s">
        <v>1057</v>
      </c>
      <c r="AH537" s="2">
        <v>1976</v>
      </c>
      <c r="AI537" s="2"/>
      <c r="AJ537" s="2"/>
      <c r="AK537" s="2"/>
      <c r="AL537" s="2"/>
      <c r="AM537" s="2"/>
      <c r="AN537" s="2"/>
    </row>
    <row r="538" spans="1:40" x14ac:dyDescent="0.25">
      <c r="A538" t="s">
        <v>840</v>
      </c>
      <c r="B538" t="s">
        <v>157</v>
      </c>
      <c r="D538" t="s">
        <v>846</v>
      </c>
      <c r="E538" t="s">
        <v>140</v>
      </c>
      <c r="F538" t="s">
        <v>140</v>
      </c>
      <c r="G538" t="s">
        <v>243</v>
      </c>
      <c r="H538" t="s">
        <v>151</v>
      </c>
      <c r="I538" t="s">
        <v>630</v>
      </c>
      <c r="J538" t="s">
        <v>642</v>
      </c>
      <c r="K538" t="s">
        <v>901</v>
      </c>
      <c r="L538" s="2" t="s">
        <v>876</v>
      </c>
      <c r="M538" s="2" t="s">
        <v>873</v>
      </c>
      <c r="N538" t="s">
        <v>912</v>
      </c>
      <c r="P538" t="s">
        <v>220</v>
      </c>
      <c r="R538" t="s">
        <v>1160</v>
      </c>
      <c r="S538" s="27"/>
      <c r="U538" s="40" t="s">
        <v>140</v>
      </c>
      <c r="V538">
        <v>1007</v>
      </c>
      <c r="W538" t="s">
        <v>623</v>
      </c>
      <c r="X538" t="s">
        <v>872</v>
      </c>
      <c r="Y538" t="s">
        <v>187</v>
      </c>
      <c r="Z538" s="9">
        <v>5.9220000000000002E-2</v>
      </c>
      <c r="AB538" s="27" t="s">
        <v>242</v>
      </c>
      <c r="AC538" s="2">
        <v>1</v>
      </c>
      <c r="AD538" s="2" t="s">
        <v>1088</v>
      </c>
      <c r="AE538" s="2">
        <v>1975</v>
      </c>
      <c r="AF538" s="2">
        <v>31</v>
      </c>
      <c r="AG538" s="2" t="s">
        <v>1057</v>
      </c>
      <c r="AH538" s="2">
        <v>1976</v>
      </c>
      <c r="AI538" s="2"/>
      <c r="AJ538" s="2"/>
      <c r="AK538" s="2"/>
      <c r="AL538" s="2"/>
      <c r="AM538" s="2"/>
      <c r="AN538" s="2"/>
    </row>
    <row r="539" spans="1:40" x14ac:dyDescent="0.25">
      <c r="A539" t="s">
        <v>841</v>
      </c>
      <c r="B539" t="s">
        <v>157</v>
      </c>
      <c r="D539" t="s">
        <v>846</v>
      </c>
      <c r="E539" t="s">
        <v>140</v>
      </c>
      <c r="F539" t="s">
        <v>140</v>
      </c>
      <c r="G539" t="s">
        <v>243</v>
      </c>
      <c r="H539" t="s">
        <v>151</v>
      </c>
      <c r="I539" t="s">
        <v>630</v>
      </c>
      <c r="J539" t="s">
        <v>642</v>
      </c>
      <c r="K539" t="s">
        <v>901</v>
      </c>
      <c r="L539" s="2" t="s">
        <v>876</v>
      </c>
      <c r="M539" s="2" t="s">
        <v>873</v>
      </c>
      <c r="N539" t="s">
        <v>912</v>
      </c>
      <c r="P539" t="s">
        <v>220</v>
      </c>
      <c r="R539" t="s">
        <v>1160</v>
      </c>
      <c r="S539" s="27"/>
      <c r="U539" s="40" t="s">
        <v>140</v>
      </c>
      <c r="V539">
        <v>1007</v>
      </c>
      <c r="W539" t="s">
        <v>623</v>
      </c>
      <c r="X539" t="s">
        <v>872</v>
      </c>
      <c r="Y539" t="s">
        <v>187</v>
      </c>
      <c r="Z539" s="9">
        <v>0.14258000000000001</v>
      </c>
      <c r="AB539" s="27" t="s">
        <v>242</v>
      </c>
      <c r="AC539" s="2">
        <v>1</v>
      </c>
      <c r="AD539" s="2" t="s">
        <v>1088</v>
      </c>
      <c r="AE539" s="2">
        <v>1975</v>
      </c>
      <c r="AF539" s="2">
        <v>31</v>
      </c>
      <c r="AG539" s="2" t="s">
        <v>1057</v>
      </c>
      <c r="AH539" s="2">
        <v>1976</v>
      </c>
      <c r="AI539" s="2"/>
      <c r="AJ539" s="2"/>
      <c r="AK539" s="2"/>
      <c r="AL539" s="2"/>
      <c r="AM539" s="2"/>
      <c r="AN539" s="2"/>
    </row>
    <row r="540" spans="1:40" x14ac:dyDescent="0.25">
      <c r="A540" t="s">
        <v>842</v>
      </c>
      <c r="B540" t="s">
        <v>157</v>
      </c>
      <c r="D540" t="s">
        <v>846</v>
      </c>
      <c r="E540" t="s">
        <v>140</v>
      </c>
      <c r="F540" t="s">
        <v>140</v>
      </c>
      <c r="G540" t="s">
        <v>243</v>
      </c>
      <c r="H540" t="s">
        <v>151</v>
      </c>
      <c r="I540" t="s">
        <v>630</v>
      </c>
      <c r="J540" t="s">
        <v>642</v>
      </c>
      <c r="K540" t="s">
        <v>901</v>
      </c>
      <c r="L540" s="2" t="s">
        <v>876</v>
      </c>
      <c r="M540" s="2" t="s">
        <v>873</v>
      </c>
      <c r="N540" t="s">
        <v>912</v>
      </c>
      <c r="P540" t="s">
        <v>220</v>
      </c>
      <c r="R540" t="s">
        <v>1160</v>
      </c>
      <c r="S540" s="27"/>
      <c r="U540" s="40" t="s">
        <v>140</v>
      </c>
      <c r="V540">
        <v>1007</v>
      </c>
      <c r="W540" t="s">
        <v>623</v>
      </c>
      <c r="X540" t="s">
        <v>872</v>
      </c>
      <c r="Y540" t="s">
        <v>187</v>
      </c>
      <c r="Z540" s="9">
        <v>5.9729999999999998E-2</v>
      </c>
      <c r="AB540" s="27" t="s">
        <v>242</v>
      </c>
      <c r="AC540" s="2">
        <v>1</v>
      </c>
      <c r="AD540" s="2" t="s">
        <v>1088</v>
      </c>
      <c r="AE540" s="2">
        <v>1975</v>
      </c>
      <c r="AF540" s="2">
        <v>31</v>
      </c>
      <c r="AG540" s="2" t="s">
        <v>1057</v>
      </c>
      <c r="AH540" s="2">
        <v>1976</v>
      </c>
      <c r="AI540" s="2"/>
      <c r="AJ540" s="2"/>
      <c r="AK540" s="2"/>
      <c r="AL540" s="2"/>
      <c r="AM540" s="2"/>
      <c r="AN540" s="2"/>
    </row>
    <row r="541" spans="1:40" x14ac:dyDescent="0.25">
      <c r="A541" t="s">
        <v>843</v>
      </c>
      <c r="B541" t="s">
        <v>157</v>
      </c>
      <c r="D541" t="s">
        <v>846</v>
      </c>
      <c r="E541" t="s">
        <v>140</v>
      </c>
      <c r="F541" t="s">
        <v>140</v>
      </c>
      <c r="G541" t="s">
        <v>243</v>
      </c>
      <c r="H541" t="s">
        <v>151</v>
      </c>
      <c r="I541" t="s">
        <v>630</v>
      </c>
      <c r="J541" t="s">
        <v>642</v>
      </c>
      <c r="K541" t="s">
        <v>901</v>
      </c>
      <c r="L541" s="2" t="s">
        <v>876</v>
      </c>
      <c r="M541" s="2" t="s">
        <v>873</v>
      </c>
      <c r="N541" t="s">
        <v>912</v>
      </c>
      <c r="P541" t="s">
        <v>220</v>
      </c>
      <c r="R541" t="s">
        <v>1160</v>
      </c>
      <c r="S541" s="27"/>
      <c r="U541" s="40" t="s">
        <v>140</v>
      </c>
      <c r="V541">
        <v>1007</v>
      </c>
      <c r="W541" t="s">
        <v>623</v>
      </c>
      <c r="X541" t="s">
        <v>872</v>
      </c>
      <c r="Y541" t="s">
        <v>187</v>
      </c>
      <c r="Z541" s="9">
        <v>0.16908999999999999</v>
      </c>
      <c r="AB541" s="27" t="s">
        <v>242</v>
      </c>
      <c r="AC541" s="2">
        <v>1</v>
      </c>
      <c r="AD541" s="2" t="s">
        <v>1088</v>
      </c>
      <c r="AE541" s="2">
        <v>1975</v>
      </c>
      <c r="AF541" s="2">
        <v>31</v>
      </c>
      <c r="AG541" s="2" t="s">
        <v>1057</v>
      </c>
      <c r="AH541" s="2">
        <v>1976</v>
      </c>
      <c r="AI541" s="2"/>
      <c r="AJ541" s="2"/>
      <c r="AK541" s="2"/>
      <c r="AL541" s="2"/>
      <c r="AM541" s="2"/>
      <c r="AN541" s="2"/>
    </row>
    <row r="542" spans="1:40" x14ac:dyDescent="0.25">
      <c r="A542" t="s">
        <v>844</v>
      </c>
      <c r="B542" t="s">
        <v>157</v>
      </c>
      <c r="D542" t="s">
        <v>846</v>
      </c>
      <c r="E542" t="s">
        <v>140</v>
      </c>
      <c r="F542" t="s">
        <v>140</v>
      </c>
      <c r="G542" t="s">
        <v>243</v>
      </c>
      <c r="H542" t="s">
        <v>151</v>
      </c>
      <c r="I542" t="s">
        <v>630</v>
      </c>
      <c r="J542" t="s">
        <v>642</v>
      </c>
      <c r="K542" t="s">
        <v>901</v>
      </c>
      <c r="L542" s="2" t="s">
        <v>876</v>
      </c>
      <c r="M542" s="2" t="s">
        <v>873</v>
      </c>
      <c r="N542" t="s">
        <v>912</v>
      </c>
      <c r="P542" t="s">
        <v>220</v>
      </c>
      <c r="R542" t="s">
        <v>1160</v>
      </c>
      <c r="S542" s="27"/>
      <c r="U542" s="40" t="s">
        <v>140</v>
      </c>
      <c r="V542">
        <v>1007</v>
      </c>
      <c r="W542" t="s">
        <v>623</v>
      </c>
      <c r="X542" t="s">
        <v>872</v>
      </c>
      <c r="Y542" t="s">
        <v>187</v>
      </c>
      <c r="Z542" s="9">
        <v>0.19053999999999999</v>
      </c>
      <c r="AB542" s="27" t="s">
        <v>242</v>
      </c>
      <c r="AC542" s="2">
        <v>1</v>
      </c>
      <c r="AD542" s="2" t="s">
        <v>1088</v>
      </c>
      <c r="AE542" s="2">
        <v>1975</v>
      </c>
      <c r="AF542" s="2">
        <v>31</v>
      </c>
      <c r="AG542" s="2" t="s">
        <v>1057</v>
      </c>
      <c r="AH542" s="2">
        <v>1976</v>
      </c>
      <c r="AI542" s="2"/>
      <c r="AJ542" s="2"/>
      <c r="AK542" s="2"/>
      <c r="AL542" s="2"/>
      <c r="AM542" s="2"/>
      <c r="AN542" s="2"/>
    </row>
    <row r="543" spans="1:40" x14ac:dyDescent="0.25">
      <c r="A543" t="s">
        <v>845</v>
      </c>
      <c r="B543" t="s">
        <v>157</v>
      </c>
      <c r="D543" t="s">
        <v>846</v>
      </c>
      <c r="E543" t="s">
        <v>140</v>
      </c>
      <c r="F543" t="s">
        <v>140</v>
      </c>
      <c r="G543" t="s">
        <v>243</v>
      </c>
      <c r="H543" t="s">
        <v>151</v>
      </c>
      <c r="I543" t="s">
        <v>630</v>
      </c>
      <c r="J543" t="s">
        <v>642</v>
      </c>
      <c r="K543" t="s">
        <v>901</v>
      </c>
      <c r="L543" s="2" t="s">
        <v>876</v>
      </c>
      <c r="M543" s="2" t="s">
        <v>873</v>
      </c>
      <c r="N543" t="s">
        <v>912</v>
      </c>
      <c r="P543" t="s">
        <v>220</v>
      </c>
      <c r="R543" t="s">
        <v>1160</v>
      </c>
      <c r="S543" s="27"/>
      <c r="U543" s="40" t="s">
        <v>140</v>
      </c>
      <c r="V543">
        <v>1007</v>
      </c>
      <c r="W543" t="s">
        <v>623</v>
      </c>
      <c r="X543" t="s">
        <v>872</v>
      </c>
      <c r="Y543" t="s">
        <v>187</v>
      </c>
      <c r="Z543" s="9">
        <v>7.4840000000000004E-2</v>
      </c>
      <c r="AB543" s="27" t="s">
        <v>242</v>
      </c>
      <c r="AC543" s="2">
        <v>1</v>
      </c>
      <c r="AD543" s="2" t="s">
        <v>1088</v>
      </c>
      <c r="AE543" s="2">
        <v>1975</v>
      </c>
      <c r="AF543" s="2">
        <v>31</v>
      </c>
      <c r="AG543" s="2" t="s">
        <v>1057</v>
      </c>
      <c r="AH543" s="2">
        <v>1976</v>
      </c>
      <c r="AI543" s="2"/>
      <c r="AJ543" s="2"/>
      <c r="AK543" s="2"/>
      <c r="AL543" s="2"/>
      <c r="AM543" s="2"/>
      <c r="AN543" s="2"/>
    </row>
    <row r="544" spans="1:40" x14ac:dyDescent="0.25">
      <c r="A544" t="s">
        <v>553</v>
      </c>
      <c r="B544" t="s">
        <v>157</v>
      </c>
      <c r="E544" t="s">
        <v>140</v>
      </c>
      <c r="F544" t="s">
        <v>140</v>
      </c>
      <c r="G544" t="s">
        <v>243</v>
      </c>
      <c r="H544" t="s">
        <v>151</v>
      </c>
      <c r="I544" t="s">
        <v>630</v>
      </c>
      <c r="J544" t="s">
        <v>642</v>
      </c>
      <c r="K544" t="s">
        <v>901</v>
      </c>
      <c r="L544" s="2" t="s">
        <v>876</v>
      </c>
      <c r="M544" s="2" t="s">
        <v>873</v>
      </c>
      <c r="N544" t="s">
        <v>912</v>
      </c>
      <c r="P544" t="s">
        <v>220</v>
      </c>
      <c r="R544" t="s">
        <v>1160</v>
      </c>
      <c r="S544" s="27"/>
      <c r="U544" s="40" t="s">
        <v>140</v>
      </c>
      <c r="V544">
        <v>1007</v>
      </c>
      <c r="W544" t="s">
        <v>623</v>
      </c>
      <c r="X544" t="s">
        <v>872</v>
      </c>
      <c r="Y544" t="s">
        <v>187</v>
      </c>
      <c r="Z544" s="9">
        <v>0.19244</v>
      </c>
      <c r="AB544" s="27" t="s">
        <v>242</v>
      </c>
      <c r="AC544" s="2">
        <v>1</v>
      </c>
      <c r="AD544" s="2" t="s">
        <v>1088</v>
      </c>
      <c r="AE544" s="2">
        <v>1975</v>
      </c>
      <c r="AF544" s="2">
        <v>31</v>
      </c>
      <c r="AG544" s="2" t="s">
        <v>1057</v>
      </c>
      <c r="AH544" s="2">
        <v>1976</v>
      </c>
      <c r="AI544" s="2"/>
      <c r="AJ544" s="2"/>
      <c r="AK544" s="2"/>
      <c r="AL544" s="2"/>
      <c r="AM544" s="2"/>
      <c r="AN544" s="2"/>
    </row>
    <row r="545" spans="1:50" x14ac:dyDescent="0.25">
      <c r="A545" t="s">
        <v>552</v>
      </c>
      <c r="B545" t="s">
        <v>157</v>
      </c>
      <c r="E545" t="s">
        <v>140</v>
      </c>
      <c r="F545" t="s">
        <v>140</v>
      </c>
      <c r="G545" t="s">
        <v>243</v>
      </c>
      <c r="H545" t="s">
        <v>151</v>
      </c>
      <c r="I545" t="s">
        <v>630</v>
      </c>
      <c r="J545" t="s">
        <v>642</v>
      </c>
      <c r="K545" t="s">
        <v>901</v>
      </c>
      <c r="L545" s="2" t="s">
        <v>876</v>
      </c>
      <c r="M545" s="2" t="s">
        <v>873</v>
      </c>
      <c r="N545" t="s">
        <v>912</v>
      </c>
      <c r="P545" t="s">
        <v>220</v>
      </c>
      <c r="R545" t="s">
        <v>1160</v>
      </c>
      <c r="S545" s="27"/>
      <c r="U545" s="40" t="s">
        <v>140</v>
      </c>
      <c r="V545">
        <v>1007</v>
      </c>
      <c r="W545" t="s">
        <v>623</v>
      </c>
      <c r="X545" t="s">
        <v>872</v>
      </c>
      <c r="Y545" t="s">
        <v>187</v>
      </c>
      <c r="Z545" s="9">
        <v>0.14802999999999999</v>
      </c>
      <c r="AB545" s="27" t="s">
        <v>242</v>
      </c>
      <c r="AC545" s="2">
        <v>1</v>
      </c>
      <c r="AD545" s="2" t="s">
        <v>1088</v>
      </c>
      <c r="AE545" s="2">
        <v>1975</v>
      </c>
      <c r="AF545" s="2">
        <v>31</v>
      </c>
      <c r="AG545" s="2" t="s">
        <v>1057</v>
      </c>
      <c r="AH545" s="2">
        <v>1976</v>
      </c>
      <c r="AI545" s="2"/>
      <c r="AJ545" s="2"/>
      <c r="AK545" s="2"/>
      <c r="AL545" s="2"/>
      <c r="AM545" s="2"/>
      <c r="AN545" s="2"/>
    </row>
    <row r="546" spans="1:50" x14ac:dyDescent="0.25">
      <c r="A546" t="s">
        <v>823</v>
      </c>
      <c r="B546" t="s">
        <v>157</v>
      </c>
      <c r="E546" t="s">
        <v>140</v>
      </c>
      <c r="F546" t="s">
        <v>140</v>
      </c>
      <c r="G546" t="s">
        <v>243</v>
      </c>
      <c r="H546" t="s">
        <v>151</v>
      </c>
      <c r="I546" t="s">
        <v>630</v>
      </c>
      <c r="J546" t="s">
        <v>642</v>
      </c>
      <c r="K546" t="s">
        <v>901</v>
      </c>
      <c r="L546" s="2" t="s">
        <v>876</v>
      </c>
      <c r="M546" s="2" t="s">
        <v>873</v>
      </c>
      <c r="N546" t="s">
        <v>912</v>
      </c>
      <c r="P546" t="s">
        <v>220</v>
      </c>
      <c r="R546" t="s">
        <v>1160</v>
      </c>
      <c r="S546" s="27"/>
      <c r="U546" s="40" t="s">
        <v>140</v>
      </c>
      <c r="V546">
        <v>1007</v>
      </c>
      <c r="W546" t="s">
        <v>623</v>
      </c>
      <c r="X546" t="s">
        <v>872</v>
      </c>
      <c r="Y546" t="s">
        <v>187</v>
      </c>
      <c r="Z546" s="9">
        <v>0.18640999999999999</v>
      </c>
      <c r="AB546" s="27" t="s">
        <v>242</v>
      </c>
      <c r="AC546" s="2">
        <v>1</v>
      </c>
      <c r="AD546" s="2" t="s">
        <v>1088</v>
      </c>
      <c r="AE546" s="2">
        <v>1975</v>
      </c>
      <c r="AF546" s="2">
        <v>31</v>
      </c>
      <c r="AG546" s="2" t="s">
        <v>1057</v>
      </c>
      <c r="AH546" s="2">
        <v>1976</v>
      </c>
      <c r="AI546" s="2"/>
      <c r="AJ546" s="2"/>
      <c r="AK546" s="2"/>
      <c r="AL546" s="2"/>
      <c r="AM546" s="2"/>
      <c r="AN546" s="2"/>
    </row>
    <row r="547" spans="1:50" x14ac:dyDescent="0.25">
      <c r="A547" t="s">
        <v>551</v>
      </c>
      <c r="B547" t="s">
        <v>157</v>
      </c>
      <c r="E547" t="s">
        <v>140</v>
      </c>
      <c r="F547" t="s">
        <v>140</v>
      </c>
      <c r="G547" t="s">
        <v>243</v>
      </c>
      <c r="H547" t="s">
        <v>151</v>
      </c>
      <c r="I547" t="s">
        <v>630</v>
      </c>
      <c r="J547" t="s">
        <v>642</v>
      </c>
      <c r="K547" t="s">
        <v>901</v>
      </c>
      <c r="L547" s="2" t="s">
        <v>876</v>
      </c>
      <c r="M547" s="2" t="s">
        <v>873</v>
      </c>
      <c r="N547" t="s">
        <v>912</v>
      </c>
      <c r="P547" t="s">
        <v>220</v>
      </c>
      <c r="R547" t="s">
        <v>1160</v>
      </c>
      <c r="S547" s="27"/>
      <c r="U547" s="40" t="s">
        <v>140</v>
      </c>
      <c r="V547">
        <v>1007</v>
      </c>
      <c r="W547" t="s">
        <v>623</v>
      </c>
      <c r="X547" t="s">
        <v>872</v>
      </c>
      <c r="Y547" t="s">
        <v>187</v>
      </c>
      <c r="Z547" s="9">
        <v>9.9739999999999995E-2</v>
      </c>
      <c r="AB547" s="27" t="s">
        <v>242</v>
      </c>
      <c r="AC547" s="2">
        <v>1</v>
      </c>
      <c r="AD547" s="2" t="s">
        <v>1088</v>
      </c>
      <c r="AE547" s="2">
        <v>1975</v>
      </c>
      <c r="AF547" s="2">
        <v>31</v>
      </c>
      <c r="AG547" s="2" t="s">
        <v>1057</v>
      </c>
      <c r="AH547" s="2">
        <v>1976</v>
      </c>
      <c r="AI547" s="2"/>
      <c r="AJ547" s="2"/>
      <c r="AK547" s="2"/>
      <c r="AL547" s="2"/>
      <c r="AM547" s="2"/>
      <c r="AN547" s="2"/>
    </row>
    <row r="548" spans="1:50" x14ac:dyDescent="0.25">
      <c r="A548" t="s">
        <v>825</v>
      </c>
      <c r="B548" t="s">
        <v>157</v>
      </c>
      <c r="E548" t="s">
        <v>140</v>
      </c>
      <c r="F548" t="s">
        <v>140</v>
      </c>
      <c r="G548" t="s">
        <v>243</v>
      </c>
      <c r="H548" t="s">
        <v>151</v>
      </c>
      <c r="I548" t="s">
        <v>630</v>
      </c>
      <c r="J548" t="s">
        <v>642</v>
      </c>
      <c r="K548" t="s">
        <v>901</v>
      </c>
      <c r="L548" s="2" t="s">
        <v>876</v>
      </c>
      <c r="M548" s="2" t="s">
        <v>873</v>
      </c>
      <c r="N548" t="s">
        <v>912</v>
      </c>
      <c r="P548" t="s">
        <v>220</v>
      </c>
      <c r="R548" t="s">
        <v>1160</v>
      </c>
      <c r="S548" s="27"/>
      <c r="U548" s="40" t="s">
        <v>140</v>
      </c>
      <c r="V548">
        <v>1007</v>
      </c>
      <c r="W548" t="s">
        <v>623</v>
      </c>
      <c r="X548" t="s">
        <v>872</v>
      </c>
      <c r="Y548" t="s">
        <v>187</v>
      </c>
      <c r="Z548" s="9">
        <v>0.19833000000000001</v>
      </c>
      <c r="AB548" s="27" t="s">
        <v>242</v>
      </c>
      <c r="AC548" s="2">
        <v>1</v>
      </c>
      <c r="AD548" s="2" t="s">
        <v>1088</v>
      </c>
      <c r="AE548" s="2">
        <v>1975</v>
      </c>
      <c r="AF548" s="2">
        <v>31</v>
      </c>
      <c r="AG548" s="2" t="s">
        <v>1057</v>
      </c>
      <c r="AH548" s="2">
        <v>1976</v>
      </c>
      <c r="AI548" s="2"/>
      <c r="AJ548" s="2"/>
      <c r="AK548" s="2"/>
      <c r="AL548" s="2"/>
      <c r="AM548" s="2"/>
      <c r="AN548" s="2"/>
    </row>
    <row r="549" spans="1:50" x14ac:dyDescent="0.25">
      <c r="A549" t="s">
        <v>827</v>
      </c>
      <c r="B549" t="s">
        <v>157</v>
      </c>
      <c r="E549" t="s">
        <v>140</v>
      </c>
      <c r="F549" t="s">
        <v>140</v>
      </c>
      <c r="G549" t="s">
        <v>243</v>
      </c>
      <c r="H549" t="s">
        <v>151</v>
      </c>
      <c r="I549" t="s">
        <v>630</v>
      </c>
      <c r="J549" t="s">
        <v>642</v>
      </c>
      <c r="K549" t="s">
        <v>901</v>
      </c>
      <c r="L549" s="2" t="s">
        <v>876</v>
      </c>
      <c r="M549" s="2" t="s">
        <v>873</v>
      </c>
      <c r="N549" t="s">
        <v>912</v>
      </c>
      <c r="P549" t="s">
        <v>220</v>
      </c>
      <c r="R549" t="s">
        <v>1160</v>
      </c>
      <c r="S549" s="27"/>
      <c r="U549" s="40" t="s">
        <v>140</v>
      </c>
      <c r="V549">
        <v>1007</v>
      </c>
      <c r="W549" t="s">
        <v>623</v>
      </c>
      <c r="X549" t="s">
        <v>872</v>
      </c>
      <c r="Y549" t="s">
        <v>187</v>
      </c>
      <c r="Z549" s="9">
        <v>6.7199999999999996E-2</v>
      </c>
      <c r="AB549" s="27" t="s">
        <v>242</v>
      </c>
      <c r="AC549" s="2">
        <v>1</v>
      </c>
      <c r="AD549" s="2" t="s">
        <v>1088</v>
      </c>
      <c r="AE549" s="2">
        <v>1975</v>
      </c>
      <c r="AF549" s="2">
        <v>31</v>
      </c>
      <c r="AG549" s="2" t="s">
        <v>1057</v>
      </c>
      <c r="AH549" s="2">
        <v>1976</v>
      </c>
      <c r="AI549" s="2"/>
      <c r="AJ549" s="2"/>
      <c r="AK549" s="2"/>
      <c r="AL549" s="2"/>
      <c r="AM549" s="2"/>
      <c r="AN549" s="2"/>
    </row>
    <row r="550" spans="1:50" x14ac:dyDescent="0.25">
      <c r="A550" t="s">
        <v>1197</v>
      </c>
      <c r="B550" t="s">
        <v>153</v>
      </c>
      <c r="D550" t="s">
        <v>1198</v>
      </c>
      <c r="E550" t="s">
        <v>140</v>
      </c>
      <c r="F550" t="s">
        <v>140</v>
      </c>
      <c r="G550" t="s">
        <v>597</v>
      </c>
      <c r="H550" t="s">
        <v>151</v>
      </c>
      <c r="I550" t="s">
        <v>630</v>
      </c>
      <c r="J550" t="s">
        <v>140</v>
      </c>
      <c r="K550" t="s">
        <v>901</v>
      </c>
      <c r="L550" s="2" t="s">
        <v>1195</v>
      </c>
      <c r="M550" s="2" t="s">
        <v>1196</v>
      </c>
      <c r="N550" s="2" t="s">
        <v>1201</v>
      </c>
      <c r="O550" s="2" t="s">
        <v>140</v>
      </c>
      <c r="P550" t="s">
        <v>217</v>
      </c>
      <c r="Q550" s="2" t="s">
        <v>1268</v>
      </c>
      <c r="R550" t="s">
        <v>140</v>
      </c>
      <c r="S550" s="27" t="s">
        <v>140</v>
      </c>
      <c r="U550" s="40" t="s">
        <v>140</v>
      </c>
      <c r="V550" t="s">
        <v>242</v>
      </c>
      <c r="W550" t="s">
        <v>623</v>
      </c>
      <c r="X550" t="s">
        <v>885</v>
      </c>
      <c r="Y550" t="s">
        <v>1098</v>
      </c>
      <c r="Z550" s="10">
        <f>(AR550/AQ550)-1</f>
        <v>0.14900153609831035</v>
      </c>
      <c r="AA550" s="10"/>
      <c r="AB550" s="27" t="s">
        <v>242</v>
      </c>
      <c r="AC550" s="2">
        <v>1</v>
      </c>
      <c r="AD550" s="27" t="s">
        <v>1057</v>
      </c>
      <c r="AE550" s="2">
        <v>1975</v>
      </c>
      <c r="AF550" s="2">
        <v>31</v>
      </c>
      <c r="AG550" s="27" t="s">
        <v>1048</v>
      </c>
      <c r="AH550" s="2">
        <v>1975</v>
      </c>
      <c r="AQ550" s="9">
        <f>1.58+2.32+1.34+1.27</f>
        <v>6.51</v>
      </c>
      <c r="AR550" s="9">
        <f>1.58+2.75+1.34+1.81</f>
        <v>7.48</v>
      </c>
    </row>
    <row r="551" spans="1:50" x14ac:dyDescent="0.25">
      <c r="A551" t="s">
        <v>1199</v>
      </c>
      <c r="B551" t="s">
        <v>153</v>
      </c>
      <c r="D551" t="s">
        <v>1198</v>
      </c>
      <c r="E551" t="s">
        <v>140</v>
      </c>
      <c r="F551" t="s">
        <v>140</v>
      </c>
      <c r="G551" t="s">
        <v>597</v>
      </c>
      <c r="H551" t="s">
        <v>151</v>
      </c>
      <c r="I551" t="s">
        <v>630</v>
      </c>
      <c r="J551" t="s">
        <v>140</v>
      </c>
      <c r="K551" t="s">
        <v>901</v>
      </c>
      <c r="L551" s="2" t="s">
        <v>1195</v>
      </c>
      <c r="M551" s="2" t="s">
        <v>1196</v>
      </c>
      <c r="N551" s="2" t="s">
        <v>1201</v>
      </c>
      <c r="O551" s="2" t="s">
        <v>140</v>
      </c>
      <c r="P551" t="s">
        <v>217</v>
      </c>
      <c r="Q551" s="2" t="s">
        <v>1268</v>
      </c>
      <c r="R551" t="s">
        <v>140</v>
      </c>
      <c r="S551" s="27" t="s">
        <v>140</v>
      </c>
      <c r="U551" s="40" t="s">
        <v>140</v>
      </c>
      <c r="V551" t="s">
        <v>242</v>
      </c>
      <c r="W551" t="s">
        <v>623</v>
      </c>
      <c r="X551" t="s">
        <v>885</v>
      </c>
      <c r="Y551" t="s">
        <v>1098</v>
      </c>
      <c r="Z551" s="10">
        <f t="shared" ref="Z551:Z557" si="1">(AR551/AQ551)-1</f>
        <v>1.1259600614439327</v>
      </c>
      <c r="AA551" s="10"/>
      <c r="AB551" s="27" t="s">
        <v>242</v>
      </c>
      <c r="AC551" s="2">
        <v>1</v>
      </c>
      <c r="AD551" s="27" t="s">
        <v>1057</v>
      </c>
      <c r="AE551" s="2">
        <v>1975</v>
      </c>
      <c r="AF551" s="2">
        <v>31</v>
      </c>
      <c r="AG551" s="27" t="s">
        <v>1048</v>
      </c>
      <c r="AH551" s="2">
        <v>1975</v>
      </c>
      <c r="AQ551" s="9">
        <f>1.58+2.32+1.34+1.27</f>
        <v>6.51</v>
      </c>
      <c r="AR551" s="9">
        <f>1.58+5.7+1.34+5.22</f>
        <v>13.84</v>
      </c>
    </row>
    <row r="552" spans="1:50" x14ac:dyDescent="0.25">
      <c r="A552" t="s">
        <v>672</v>
      </c>
      <c r="B552" t="s">
        <v>153</v>
      </c>
      <c r="D552" t="s">
        <v>1198</v>
      </c>
      <c r="E552" t="s">
        <v>140</v>
      </c>
      <c r="F552" t="s">
        <v>140</v>
      </c>
      <c r="G552" t="s">
        <v>597</v>
      </c>
      <c r="H552" t="s">
        <v>151</v>
      </c>
      <c r="I552" t="s">
        <v>630</v>
      </c>
      <c r="J552" t="s">
        <v>140</v>
      </c>
      <c r="K552" t="s">
        <v>901</v>
      </c>
      <c r="L552" s="2" t="s">
        <v>1195</v>
      </c>
      <c r="M552" s="2" t="s">
        <v>1196</v>
      </c>
      <c r="N552" s="2" t="s">
        <v>1201</v>
      </c>
      <c r="O552" s="2" t="s">
        <v>140</v>
      </c>
      <c r="P552" t="s">
        <v>217</v>
      </c>
      <c r="Q552" s="2" t="s">
        <v>1268</v>
      </c>
      <c r="R552" t="s">
        <v>140</v>
      </c>
      <c r="S552" s="27" t="s">
        <v>140</v>
      </c>
      <c r="U552" s="40" t="s">
        <v>140</v>
      </c>
      <c r="V552" t="s">
        <v>242</v>
      </c>
      <c r="W552" t="s">
        <v>623</v>
      </c>
      <c r="X552" t="s">
        <v>885</v>
      </c>
      <c r="Y552" t="s">
        <v>1098</v>
      </c>
      <c r="Z552" s="10">
        <f t="shared" si="1"/>
        <v>2.2227342549923197</v>
      </c>
      <c r="AA552" s="10"/>
      <c r="AB552" s="27" t="s">
        <v>242</v>
      </c>
      <c r="AC552" s="2">
        <v>1</v>
      </c>
      <c r="AD552" s="27" t="s">
        <v>1057</v>
      </c>
      <c r="AE552" s="2">
        <v>1975</v>
      </c>
      <c r="AF552" s="2">
        <v>31</v>
      </c>
      <c r="AG552" s="27" t="s">
        <v>1048</v>
      </c>
      <c r="AH552" s="2">
        <v>1975</v>
      </c>
      <c r="AQ552" s="9">
        <f>1.58+2.32+1.34+1.27</f>
        <v>6.51</v>
      </c>
      <c r="AR552" s="9">
        <f>1.58+8.17+1.34+9.89</f>
        <v>20.98</v>
      </c>
    </row>
    <row r="553" spans="1:50" x14ac:dyDescent="0.25">
      <c r="A553" t="s">
        <v>1200</v>
      </c>
      <c r="B553" t="s">
        <v>153</v>
      </c>
      <c r="D553" t="s">
        <v>1198</v>
      </c>
      <c r="E553" t="s">
        <v>140</v>
      </c>
      <c r="F553" t="s">
        <v>140</v>
      </c>
      <c r="G553" t="s">
        <v>597</v>
      </c>
      <c r="H553" t="s">
        <v>151</v>
      </c>
      <c r="I553" t="s">
        <v>630</v>
      </c>
      <c r="J553" t="s">
        <v>140</v>
      </c>
      <c r="K553" t="s">
        <v>901</v>
      </c>
      <c r="L553" s="2" t="s">
        <v>1195</v>
      </c>
      <c r="M553" s="2" t="s">
        <v>1196</v>
      </c>
      <c r="N553" s="2" t="s">
        <v>1201</v>
      </c>
      <c r="O553" s="2" t="s">
        <v>140</v>
      </c>
      <c r="P553" t="s">
        <v>217</v>
      </c>
      <c r="Q553" s="2" t="s">
        <v>1268</v>
      </c>
      <c r="R553" t="s">
        <v>140</v>
      </c>
      <c r="S553" s="27" t="s">
        <v>140</v>
      </c>
      <c r="U553" s="40" t="s">
        <v>140</v>
      </c>
      <c r="V553" t="s">
        <v>242</v>
      </c>
      <c r="W553" t="s">
        <v>623</v>
      </c>
      <c r="X553" t="s">
        <v>885</v>
      </c>
      <c r="Y553" t="s">
        <v>1098</v>
      </c>
      <c r="Z553" s="10">
        <f t="shared" si="1"/>
        <v>3.2734254992319514</v>
      </c>
      <c r="AA553" s="10"/>
      <c r="AB553" s="27" t="s">
        <v>242</v>
      </c>
      <c r="AC553" s="2">
        <v>1</v>
      </c>
      <c r="AD553" s="27" t="s">
        <v>1057</v>
      </c>
      <c r="AE553" s="2">
        <v>1975</v>
      </c>
      <c r="AF553" s="2">
        <v>31</v>
      </c>
      <c r="AG553" s="27" t="s">
        <v>1048</v>
      </c>
      <c r="AH553" s="2">
        <v>1975</v>
      </c>
      <c r="AQ553" s="9">
        <f>1.58+2.32+1.34+1.27</f>
        <v>6.51</v>
      </c>
      <c r="AR553" s="9">
        <f>1.58+13.19+1.34+11.71</f>
        <v>27.82</v>
      </c>
    </row>
    <row r="554" spans="1:50" x14ac:dyDescent="0.25">
      <c r="A554" t="s">
        <v>1197</v>
      </c>
      <c r="B554" t="s">
        <v>153</v>
      </c>
      <c r="D554" t="s">
        <v>1198</v>
      </c>
      <c r="E554" t="s">
        <v>140</v>
      </c>
      <c r="F554" t="s">
        <v>140</v>
      </c>
      <c r="G554" t="s">
        <v>395</v>
      </c>
      <c r="H554" t="s">
        <v>151</v>
      </c>
      <c r="I554" t="s">
        <v>630</v>
      </c>
      <c r="J554" t="s">
        <v>140</v>
      </c>
      <c r="K554" t="s">
        <v>901</v>
      </c>
      <c r="L554" s="2" t="s">
        <v>1195</v>
      </c>
      <c r="M554" s="2" t="s">
        <v>1196</v>
      </c>
      <c r="N554" s="2" t="s">
        <v>1201</v>
      </c>
      <c r="O554" s="2" t="s">
        <v>140</v>
      </c>
      <c r="P554" t="s">
        <v>217</v>
      </c>
      <c r="Q554" s="2" t="s">
        <v>1268</v>
      </c>
      <c r="R554" t="s">
        <v>140</v>
      </c>
      <c r="S554" s="27" t="s">
        <v>140</v>
      </c>
      <c r="U554" s="40" t="s">
        <v>140</v>
      </c>
      <c r="V554" t="s">
        <v>242</v>
      </c>
      <c r="W554" t="s">
        <v>623</v>
      </c>
      <c r="X554" t="s">
        <v>885</v>
      </c>
      <c r="Y554" t="s">
        <v>1098</v>
      </c>
      <c r="Z554" s="10">
        <f t="shared" si="1"/>
        <v>2.7233115468409563E-2</v>
      </c>
      <c r="AA554" s="10"/>
      <c r="AB554" s="27" t="s">
        <v>242</v>
      </c>
      <c r="AC554" s="2">
        <v>1</v>
      </c>
      <c r="AD554" s="27" t="s">
        <v>1057</v>
      </c>
      <c r="AE554" s="2">
        <v>1975</v>
      </c>
      <c r="AF554" s="2">
        <v>31</v>
      </c>
      <c r="AG554" s="27" t="s">
        <v>1048</v>
      </c>
      <c r="AH554" s="2">
        <v>1975</v>
      </c>
      <c r="AQ554" s="9">
        <f>4.96+4.22</f>
        <v>9.18</v>
      </c>
      <c r="AR554" s="9">
        <f>5.28+4.15</f>
        <v>9.43</v>
      </c>
    </row>
    <row r="555" spans="1:50" x14ac:dyDescent="0.25">
      <c r="A555" t="s">
        <v>1199</v>
      </c>
      <c r="B555" t="s">
        <v>153</v>
      </c>
      <c r="D555" t="s">
        <v>1198</v>
      </c>
      <c r="E555" t="s">
        <v>140</v>
      </c>
      <c r="F555" t="s">
        <v>140</v>
      </c>
      <c r="G555" t="s">
        <v>395</v>
      </c>
      <c r="H555" t="s">
        <v>151</v>
      </c>
      <c r="I555" t="s">
        <v>630</v>
      </c>
      <c r="J555" t="s">
        <v>140</v>
      </c>
      <c r="K555" t="s">
        <v>901</v>
      </c>
      <c r="L555" s="2" t="s">
        <v>1195</v>
      </c>
      <c r="M555" s="2" t="s">
        <v>1196</v>
      </c>
      <c r="N555" s="2" t="s">
        <v>1201</v>
      </c>
      <c r="O555" s="2" t="s">
        <v>140</v>
      </c>
      <c r="P555" t="s">
        <v>217</v>
      </c>
      <c r="Q555" s="2" t="s">
        <v>1268</v>
      </c>
      <c r="R555" t="s">
        <v>140</v>
      </c>
      <c r="S555" s="27" t="s">
        <v>140</v>
      </c>
      <c r="U555" s="40" t="s">
        <v>140</v>
      </c>
      <c r="V555" t="s">
        <v>242</v>
      </c>
      <c r="W555" t="s">
        <v>623</v>
      </c>
      <c r="X555" t="s">
        <v>885</v>
      </c>
      <c r="Y555" t="s">
        <v>1098</v>
      </c>
      <c r="Z555" s="10">
        <f t="shared" si="1"/>
        <v>0.43355119825708077</v>
      </c>
      <c r="AA555" s="10"/>
      <c r="AB555" s="27" t="s">
        <v>242</v>
      </c>
      <c r="AC555" s="2">
        <v>1</v>
      </c>
      <c r="AD555" s="27" t="s">
        <v>1057</v>
      </c>
      <c r="AE555" s="2">
        <v>1975</v>
      </c>
      <c r="AF555" s="2">
        <v>31</v>
      </c>
      <c r="AG555" s="27" t="s">
        <v>1048</v>
      </c>
      <c r="AH555" s="2">
        <v>1975</v>
      </c>
      <c r="AQ555" s="9">
        <f>4.96+4.22</f>
        <v>9.18</v>
      </c>
      <c r="AR555" s="9">
        <f>6+7.16</f>
        <v>13.16</v>
      </c>
    </row>
    <row r="556" spans="1:50" x14ac:dyDescent="0.25">
      <c r="A556" t="s">
        <v>672</v>
      </c>
      <c r="B556" t="s">
        <v>153</v>
      </c>
      <c r="D556" t="s">
        <v>1198</v>
      </c>
      <c r="E556" t="s">
        <v>140</v>
      </c>
      <c r="F556" t="s">
        <v>140</v>
      </c>
      <c r="G556" t="s">
        <v>395</v>
      </c>
      <c r="H556" t="s">
        <v>151</v>
      </c>
      <c r="I556" t="s">
        <v>630</v>
      </c>
      <c r="J556" t="s">
        <v>140</v>
      </c>
      <c r="K556" t="s">
        <v>901</v>
      </c>
      <c r="L556" s="2" t="s">
        <v>1195</v>
      </c>
      <c r="M556" s="2" t="s">
        <v>1196</v>
      </c>
      <c r="N556" s="2" t="s">
        <v>1201</v>
      </c>
      <c r="O556" s="2" t="s">
        <v>140</v>
      </c>
      <c r="P556" t="s">
        <v>217</v>
      </c>
      <c r="Q556" s="2" t="s">
        <v>1268</v>
      </c>
      <c r="R556" t="s">
        <v>140</v>
      </c>
      <c r="S556" s="27" t="s">
        <v>140</v>
      </c>
      <c r="U556" s="40" t="s">
        <v>140</v>
      </c>
      <c r="V556" t="s">
        <v>242</v>
      </c>
      <c r="W556" t="s">
        <v>623</v>
      </c>
      <c r="X556" t="s">
        <v>885</v>
      </c>
      <c r="Y556" t="s">
        <v>1098</v>
      </c>
      <c r="Z556" s="10">
        <f t="shared" si="1"/>
        <v>1.5446623093681917</v>
      </c>
      <c r="AA556" s="10"/>
      <c r="AB556" s="27" t="s">
        <v>242</v>
      </c>
      <c r="AC556" s="2">
        <v>1</v>
      </c>
      <c r="AD556" s="27" t="s">
        <v>1057</v>
      </c>
      <c r="AE556" s="2">
        <v>1975</v>
      </c>
      <c r="AF556" s="2">
        <v>31</v>
      </c>
      <c r="AG556" s="27" t="s">
        <v>1048</v>
      </c>
      <c r="AH556" s="2">
        <v>1975</v>
      </c>
      <c r="AQ556" s="9">
        <f>4.96+4.22</f>
        <v>9.18</v>
      </c>
      <c r="AR556" s="9">
        <f>12+11.36</f>
        <v>23.36</v>
      </c>
    </row>
    <row r="557" spans="1:50" x14ac:dyDescent="0.25">
      <c r="A557" t="s">
        <v>1200</v>
      </c>
      <c r="B557" t="s">
        <v>153</v>
      </c>
      <c r="D557" t="s">
        <v>1198</v>
      </c>
      <c r="E557" t="s">
        <v>140</v>
      </c>
      <c r="F557" t="s">
        <v>140</v>
      </c>
      <c r="G557" t="s">
        <v>395</v>
      </c>
      <c r="H557" t="s">
        <v>151</v>
      </c>
      <c r="I557" t="s">
        <v>630</v>
      </c>
      <c r="J557" t="s">
        <v>140</v>
      </c>
      <c r="K557" t="s">
        <v>901</v>
      </c>
      <c r="L557" s="2" t="s">
        <v>1195</v>
      </c>
      <c r="M557" s="2" t="s">
        <v>1196</v>
      </c>
      <c r="N557" s="2" t="s">
        <v>1201</v>
      </c>
      <c r="O557" s="2" t="s">
        <v>140</v>
      </c>
      <c r="P557" t="s">
        <v>217</v>
      </c>
      <c r="Q557" s="2" t="s">
        <v>1268</v>
      </c>
      <c r="R557" t="s">
        <v>140</v>
      </c>
      <c r="S557" s="27" t="s">
        <v>140</v>
      </c>
      <c r="U557" s="40" t="s">
        <v>140</v>
      </c>
      <c r="V557" t="s">
        <v>242</v>
      </c>
      <c r="W557" t="s">
        <v>623</v>
      </c>
      <c r="X557" t="s">
        <v>885</v>
      </c>
      <c r="Y557" t="s">
        <v>1098</v>
      </c>
      <c r="Z557" s="10">
        <f t="shared" si="1"/>
        <v>1.5413943355119826</v>
      </c>
      <c r="AA557" s="10"/>
      <c r="AB557" s="27" t="s">
        <v>242</v>
      </c>
      <c r="AC557" s="2">
        <v>1</v>
      </c>
      <c r="AD557" s="27" t="s">
        <v>1057</v>
      </c>
      <c r="AE557" s="2">
        <v>1975</v>
      </c>
      <c r="AF557" s="2">
        <v>31</v>
      </c>
      <c r="AG557" s="27" t="s">
        <v>1048</v>
      </c>
      <c r="AH557" s="2">
        <v>1975</v>
      </c>
      <c r="AQ557" s="9">
        <f>4.96+4.22</f>
        <v>9.18</v>
      </c>
      <c r="AR557" s="9">
        <f>11+12.33</f>
        <v>23.33</v>
      </c>
    </row>
    <row r="558" spans="1:50" x14ac:dyDescent="0.25">
      <c r="A558" t="s">
        <v>1197</v>
      </c>
      <c r="B558" t="s">
        <v>153</v>
      </c>
      <c r="D558" t="s">
        <v>1198</v>
      </c>
      <c r="E558" t="s">
        <v>140</v>
      </c>
      <c r="F558" t="s">
        <v>140</v>
      </c>
      <c r="G558" t="s">
        <v>924</v>
      </c>
      <c r="H558" t="s">
        <v>151</v>
      </c>
      <c r="I558" t="s">
        <v>630</v>
      </c>
      <c r="J558" t="s">
        <v>140</v>
      </c>
      <c r="K558" t="s">
        <v>901</v>
      </c>
      <c r="L558" s="2" t="s">
        <v>1202</v>
      </c>
      <c r="M558" s="2" t="s">
        <v>236</v>
      </c>
      <c r="N558" s="2" t="s">
        <v>1277</v>
      </c>
      <c r="O558" s="39" t="s">
        <v>1253</v>
      </c>
      <c r="P558" t="s">
        <v>220</v>
      </c>
      <c r="Q558" t="s">
        <v>969</v>
      </c>
      <c r="R558" t="s">
        <v>1084</v>
      </c>
      <c r="S558" s="27"/>
      <c r="U558" s="40" t="s">
        <v>140</v>
      </c>
      <c r="V558">
        <f>667172+1608127</f>
        <v>2275299</v>
      </c>
      <c r="W558" t="s">
        <v>623</v>
      </c>
      <c r="X558" t="s">
        <v>885</v>
      </c>
      <c r="Y558" t="s">
        <v>1299</v>
      </c>
      <c r="Z558" s="9" t="str">
        <f>interpretations!AE558</f>
        <v>D</v>
      </c>
      <c r="AA558" s="10"/>
      <c r="AB558" s="27" t="s">
        <v>242</v>
      </c>
      <c r="AC558" s="2">
        <v>1</v>
      </c>
      <c r="AD558" s="27" t="s">
        <v>1057</v>
      </c>
      <c r="AE558" s="2">
        <v>2015</v>
      </c>
      <c r="AF558" s="2">
        <v>31</v>
      </c>
      <c r="AG558" s="27" t="s">
        <v>1048</v>
      </c>
      <c r="AH558" s="2">
        <v>2016</v>
      </c>
      <c r="AQ558" s="9">
        <v>24.8</v>
      </c>
      <c r="AR558" s="9">
        <v>37.799999999999997</v>
      </c>
      <c r="AS558" s="9">
        <v>81.5</v>
      </c>
      <c r="AT558" s="9">
        <v>93.2</v>
      </c>
      <c r="AW558">
        <v>8.8000000000000007</v>
      </c>
      <c r="AX558">
        <v>12.3</v>
      </c>
    </row>
    <row r="559" spans="1:50" x14ac:dyDescent="0.25">
      <c r="A559" t="s">
        <v>1199</v>
      </c>
      <c r="B559" t="s">
        <v>153</v>
      </c>
      <c r="D559" t="s">
        <v>1198</v>
      </c>
      <c r="E559" t="s">
        <v>140</v>
      </c>
      <c r="F559" t="s">
        <v>140</v>
      </c>
      <c r="G559" t="s">
        <v>924</v>
      </c>
      <c r="H559" t="s">
        <v>151</v>
      </c>
      <c r="I559" t="s">
        <v>630</v>
      </c>
      <c r="J559" t="s">
        <v>140</v>
      </c>
      <c r="K559" t="s">
        <v>901</v>
      </c>
      <c r="L559" s="2" t="s">
        <v>1202</v>
      </c>
      <c r="M559" s="2" t="s">
        <v>236</v>
      </c>
      <c r="N559" s="2" t="s">
        <v>1277</v>
      </c>
      <c r="O559" s="39" t="s">
        <v>1253</v>
      </c>
      <c r="P559" t="s">
        <v>220</v>
      </c>
      <c r="Q559" t="s">
        <v>969</v>
      </c>
      <c r="R559" t="s">
        <v>1084</v>
      </c>
      <c r="S559" s="27"/>
      <c r="U559" s="40" t="s">
        <v>140</v>
      </c>
      <c r="V559">
        <f>667172+1156145</f>
        <v>1823317</v>
      </c>
      <c r="W559" t="s">
        <v>623</v>
      </c>
      <c r="X559" t="s">
        <v>885</v>
      </c>
      <c r="Y559" t="s">
        <v>1299</v>
      </c>
      <c r="Z559" s="9" t="str">
        <f>interpretations!AE559</f>
        <v>D</v>
      </c>
      <c r="AA559" s="10"/>
      <c r="AB559" s="27" t="s">
        <v>242</v>
      </c>
      <c r="AC559" s="2">
        <v>1</v>
      </c>
      <c r="AD559" s="27" t="s">
        <v>1057</v>
      </c>
      <c r="AE559" s="2">
        <v>2015</v>
      </c>
      <c r="AF559" s="2">
        <v>31</v>
      </c>
      <c r="AG559" s="27" t="s">
        <v>1048</v>
      </c>
      <c r="AH559" s="2">
        <v>2016</v>
      </c>
      <c r="AQ559" s="9">
        <v>24.8</v>
      </c>
      <c r="AR559" s="9">
        <v>94.3</v>
      </c>
      <c r="AS559" s="9">
        <v>81.5</v>
      </c>
      <c r="AT559" s="9">
        <v>175.9</v>
      </c>
      <c r="AW559">
        <v>8.8000000000000007</v>
      </c>
      <c r="AX559">
        <v>22.7</v>
      </c>
    </row>
    <row r="560" spans="1:50" x14ac:dyDescent="0.25">
      <c r="A560" t="s">
        <v>1197</v>
      </c>
      <c r="B560" t="s">
        <v>153</v>
      </c>
      <c r="D560" t="s">
        <v>1198</v>
      </c>
      <c r="E560" t="s">
        <v>140</v>
      </c>
      <c r="F560" t="s">
        <v>140</v>
      </c>
      <c r="G560" t="s">
        <v>924</v>
      </c>
      <c r="H560" t="s">
        <v>151</v>
      </c>
      <c r="I560" t="s">
        <v>1206</v>
      </c>
      <c r="J560" t="s">
        <v>140</v>
      </c>
      <c r="K560" t="s">
        <v>901</v>
      </c>
      <c r="L560" s="2" t="s">
        <v>1202</v>
      </c>
      <c r="M560" s="2" t="s">
        <v>1205</v>
      </c>
      <c r="N560" s="2" t="s">
        <v>1277</v>
      </c>
      <c r="O560" s="39" t="s">
        <v>1253</v>
      </c>
      <c r="P560" t="s">
        <v>220</v>
      </c>
      <c r="Q560" t="s">
        <v>969</v>
      </c>
      <c r="R560" t="s">
        <v>1084</v>
      </c>
      <c r="S560" s="27"/>
      <c r="U560" s="40" t="s">
        <v>140</v>
      </c>
      <c r="V560">
        <f>667172+1608127</f>
        <v>2275299</v>
      </c>
      <c r="W560" t="s">
        <v>623</v>
      </c>
      <c r="X560" t="s">
        <v>885</v>
      </c>
      <c r="Y560" t="s">
        <v>1299</v>
      </c>
      <c r="Z560" s="9" t="str">
        <f>interpretations!AE560</f>
        <v>D</v>
      </c>
      <c r="AA560" s="10"/>
      <c r="AB560" s="27" t="s">
        <v>242</v>
      </c>
      <c r="AC560" s="2">
        <v>1</v>
      </c>
      <c r="AD560" s="27" t="s">
        <v>1057</v>
      </c>
      <c r="AE560" s="2">
        <v>2015</v>
      </c>
      <c r="AF560" s="2">
        <v>31</v>
      </c>
      <c r="AG560" s="27" t="s">
        <v>1048</v>
      </c>
      <c r="AH560" s="2">
        <v>2016</v>
      </c>
      <c r="AQ560" s="9">
        <v>22.9</v>
      </c>
      <c r="AR560" s="9">
        <v>35.5</v>
      </c>
      <c r="AS560" s="9">
        <v>82</v>
      </c>
      <c r="AT560" s="9">
        <v>92.8</v>
      </c>
      <c r="AW560">
        <v>6.8</v>
      </c>
      <c r="AX560">
        <v>10.4</v>
      </c>
    </row>
    <row r="561" spans="1:50" x14ac:dyDescent="0.25">
      <c r="A561" t="s">
        <v>1199</v>
      </c>
      <c r="B561" t="s">
        <v>153</v>
      </c>
      <c r="D561" t="s">
        <v>1198</v>
      </c>
      <c r="E561" t="s">
        <v>140</v>
      </c>
      <c r="F561" t="s">
        <v>140</v>
      </c>
      <c r="G561" t="s">
        <v>924</v>
      </c>
      <c r="H561" t="s">
        <v>151</v>
      </c>
      <c r="I561" t="s">
        <v>1206</v>
      </c>
      <c r="J561" t="s">
        <v>140</v>
      </c>
      <c r="K561" t="s">
        <v>901</v>
      </c>
      <c r="L561" s="2" t="s">
        <v>1202</v>
      </c>
      <c r="M561" s="2" t="s">
        <v>1205</v>
      </c>
      <c r="N561" s="2" t="s">
        <v>1277</v>
      </c>
      <c r="O561" s="39" t="s">
        <v>1253</v>
      </c>
      <c r="P561" t="s">
        <v>220</v>
      </c>
      <c r="Q561" t="s">
        <v>969</v>
      </c>
      <c r="R561" t="s">
        <v>1084</v>
      </c>
      <c r="S561" s="27"/>
      <c r="U561" s="40" t="s">
        <v>140</v>
      </c>
      <c r="V561">
        <f>667172+1156145</f>
        <v>1823317</v>
      </c>
      <c r="W561" t="s">
        <v>623</v>
      </c>
      <c r="X561" t="s">
        <v>885</v>
      </c>
      <c r="Y561" t="s">
        <v>1299</v>
      </c>
      <c r="Z561" s="9" t="str">
        <f>interpretations!AE561</f>
        <v>D</v>
      </c>
      <c r="AA561" s="10"/>
      <c r="AB561" s="27" t="s">
        <v>242</v>
      </c>
      <c r="AC561" s="2">
        <v>1</v>
      </c>
      <c r="AD561" s="27" t="s">
        <v>1057</v>
      </c>
      <c r="AE561" s="2">
        <v>2015</v>
      </c>
      <c r="AF561" s="2">
        <v>31</v>
      </c>
      <c r="AG561" s="27" t="s">
        <v>1048</v>
      </c>
      <c r="AH561" s="2">
        <v>2016</v>
      </c>
      <c r="AQ561" s="9">
        <v>22.9</v>
      </c>
      <c r="AR561" s="9">
        <v>90.1</v>
      </c>
      <c r="AS561" s="9">
        <v>82</v>
      </c>
      <c r="AT561" s="9">
        <v>173.2</v>
      </c>
      <c r="AW561">
        <v>6.8</v>
      </c>
      <c r="AX561">
        <v>20.399999999999999</v>
      </c>
    </row>
    <row r="562" spans="1:50" x14ac:dyDescent="0.25">
      <c r="A562" t="s">
        <v>1207</v>
      </c>
      <c r="B562" t="s">
        <v>151</v>
      </c>
      <c r="C562" t="s">
        <v>1235</v>
      </c>
      <c r="D562" t="s">
        <v>140</v>
      </c>
      <c r="E562" t="s">
        <v>766</v>
      </c>
      <c r="F562" t="s">
        <v>140</v>
      </c>
      <c r="G562" t="s">
        <v>924</v>
      </c>
      <c r="H562" t="s">
        <v>151</v>
      </c>
      <c r="I562" t="s">
        <v>1206</v>
      </c>
      <c r="J562" t="s">
        <v>140</v>
      </c>
      <c r="K562" t="s">
        <v>901</v>
      </c>
      <c r="L562" s="2" t="s">
        <v>1202</v>
      </c>
      <c r="M562" s="2" t="s">
        <v>1241</v>
      </c>
      <c r="N562" t="s">
        <v>1269</v>
      </c>
      <c r="O562" s="39" t="s">
        <v>1245</v>
      </c>
      <c r="P562" t="s">
        <v>220</v>
      </c>
      <c r="Q562" t="s">
        <v>969</v>
      </c>
      <c r="R562" t="s">
        <v>1084</v>
      </c>
      <c r="S562" s="27"/>
      <c r="U562" s="38" t="s">
        <v>1244</v>
      </c>
      <c r="V562">
        <v>667172</v>
      </c>
      <c r="W562" t="s">
        <v>623</v>
      </c>
      <c r="X562" t="s">
        <v>1215</v>
      </c>
      <c r="Y562" t="s">
        <v>1240</v>
      </c>
      <c r="Z562" s="9">
        <v>-3.0000000000000001E-3</v>
      </c>
      <c r="AA562" s="9">
        <v>1E-3</v>
      </c>
      <c r="AB562" s="27" t="s">
        <v>149</v>
      </c>
      <c r="AC562" s="2">
        <v>1</v>
      </c>
      <c r="AD562" s="27" t="s">
        <v>1057</v>
      </c>
      <c r="AE562" s="2">
        <v>2015</v>
      </c>
      <c r="AF562" s="2">
        <v>31</v>
      </c>
      <c r="AG562" s="27" t="s">
        <v>1048</v>
      </c>
      <c r="AH562" s="2">
        <v>2016</v>
      </c>
      <c r="AQ562" s="9">
        <v>22.9</v>
      </c>
      <c r="AR562" s="9">
        <v>2880</v>
      </c>
      <c r="AU562" s="9">
        <v>82</v>
      </c>
      <c r="AV562" s="9">
        <v>1463</v>
      </c>
      <c r="AW562">
        <v>6.8</v>
      </c>
      <c r="AX562">
        <v>3000</v>
      </c>
    </row>
    <row r="563" spans="1:50" x14ac:dyDescent="0.25">
      <c r="A563" t="s">
        <v>1208</v>
      </c>
      <c r="B563" t="s">
        <v>151</v>
      </c>
      <c r="C563" t="s">
        <v>1222</v>
      </c>
      <c r="D563" t="s">
        <v>140</v>
      </c>
      <c r="E563" t="s">
        <v>1238</v>
      </c>
      <c r="F563" t="s">
        <v>140</v>
      </c>
      <c r="G563" t="s">
        <v>924</v>
      </c>
      <c r="H563" t="s">
        <v>151</v>
      </c>
      <c r="I563" t="s">
        <v>1206</v>
      </c>
      <c r="J563" t="s">
        <v>140</v>
      </c>
      <c r="K563" t="s">
        <v>901</v>
      </c>
      <c r="L563" s="2" t="s">
        <v>1202</v>
      </c>
      <c r="M563" s="2" t="s">
        <v>1241</v>
      </c>
      <c r="N563" t="s">
        <v>1269</v>
      </c>
      <c r="O563" t="s">
        <v>1251</v>
      </c>
      <c r="P563" t="s">
        <v>220</v>
      </c>
      <c r="Q563" t="s">
        <v>969</v>
      </c>
      <c r="R563" t="s">
        <v>1084</v>
      </c>
      <c r="S563" s="27"/>
      <c r="U563" s="38" t="s">
        <v>1244</v>
      </c>
      <c r="V563">
        <v>667172</v>
      </c>
      <c r="W563" t="s">
        <v>623</v>
      </c>
      <c r="X563" t="s">
        <v>1215</v>
      </c>
      <c r="Y563" t="s">
        <v>1240</v>
      </c>
      <c r="Z563" s="9">
        <v>10.58</v>
      </c>
      <c r="AA563" s="9">
        <v>1.726</v>
      </c>
      <c r="AB563" s="27" t="s">
        <v>149</v>
      </c>
      <c r="AC563" s="2">
        <v>1</v>
      </c>
      <c r="AD563" s="27" t="s">
        <v>1057</v>
      </c>
      <c r="AE563" s="2">
        <v>2015</v>
      </c>
      <c r="AF563" s="2">
        <v>31</v>
      </c>
      <c r="AG563" s="27" t="s">
        <v>1048</v>
      </c>
      <c r="AH563" s="2">
        <v>2016</v>
      </c>
      <c r="AQ563" s="9">
        <v>22.9</v>
      </c>
      <c r="AR563" s="9">
        <v>0.59</v>
      </c>
      <c r="AU563" s="9">
        <v>82</v>
      </c>
      <c r="AV563" s="9">
        <v>0.34</v>
      </c>
      <c r="AW563">
        <v>6.8</v>
      </c>
    </row>
    <row r="564" spans="1:50" x14ac:dyDescent="0.25">
      <c r="A564" t="s">
        <v>1209</v>
      </c>
      <c r="B564" t="s">
        <v>151</v>
      </c>
      <c r="C564" t="s">
        <v>1223</v>
      </c>
      <c r="D564" t="s">
        <v>140</v>
      </c>
      <c r="E564" t="s">
        <v>1237</v>
      </c>
      <c r="F564" t="s">
        <v>140</v>
      </c>
      <c r="G564" t="s">
        <v>924</v>
      </c>
      <c r="H564" t="s">
        <v>151</v>
      </c>
      <c r="I564" t="s">
        <v>1206</v>
      </c>
      <c r="J564" t="s">
        <v>140</v>
      </c>
      <c r="K564" t="s">
        <v>901</v>
      </c>
      <c r="L564" s="2" t="s">
        <v>1202</v>
      </c>
      <c r="M564" s="2" t="s">
        <v>1241</v>
      </c>
      <c r="N564" t="s">
        <v>1269</v>
      </c>
      <c r="O564" s="39" t="s">
        <v>1250</v>
      </c>
      <c r="P564" t="s">
        <v>220</v>
      </c>
      <c r="Q564" t="s">
        <v>969</v>
      </c>
      <c r="R564" t="s">
        <v>1084</v>
      </c>
      <c r="S564" s="27"/>
      <c r="U564" s="38" t="s">
        <v>1244</v>
      </c>
      <c r="V564">
        <v>667172</v>
      </c>
      <c r="W564" t="s">
        <v>623</v>
      </c>
      <c r="X564" t="s">
        <v>1215</v>
      </c>
      <c r="Y564" t="s">
        <v>1240</v>
      </c>
      <c r="Z564" s="9">
        <v>-3.073</v>
      </c>
      <c r="AA564" s="9">
        <v>4.17</v>
      </c>
      <c r="AB564" s="27" t="s">
        <v>658</v>
      </c>
      <c r="AC564" s="2">
        <v>1</v>
      </c>
      <c r="AD564" s="27" t="s">
        <v>1057</v>
      </c>
      <c r="AE564" s="2">
        <v>2015</v>
      </c>
      <c r="AF564" s="2">
        <v>31</v>
      </c>
      <c r="AG564" s="27" t="s">
        <v>1048</v>
      </c>
      <c r="AH564" s="2">
        <v>2016</v>
      </c>
      <c r="AQ564" s="9">
        <v>22.9</v>
      </c>
      <c r="AR564" s="9">
        <v>0.36</v>
      </c>
      <c r="AU564" s="9">
        <v>82</v>
      </c>
      <c r="AV564" s="9">
        <v>0.21</v>
      </c>
      <c r="AW564">
        <v>6.8</v>
      </c>
    </row>
    <row r="565" spans="1:50" x14ac:dyDescent="0.25">
      <c r="A565" t="s">
        <v>173</v>
      </c>
      <c r="B565" t="s">
        <v>151</v>
      </c>
      <c r="C565" t="s">
        <v>1224</v>
      </c>
      <c r="D565" t="s">
        <v>140</v>
      </c>
      <c r="E565" t="s">
        <v>1236</v>
      </c>
      <c r="F565" t="s">
        <v>140</v>
      </c>
      <c r="G565" t="s">
        <v>924</v>
      </c>
      <c r="H565" t="s">
        <v>151</v>
      </c>
      <c r="I565" t="s">
        <v>1206</v>
      </c>
      <c r="J565" t="s">
        <v>140</v>
      </c>
      <c r="K565" t="s">
        <v>901</v>
      </c>
      <c r="L565" s="2" t="s">
        <v>1202</v>
      </c>
      <c r="M565" s="2" t="s">
        <v>1241</v>
      </c>
      <c r="N565" t="s">
        <v>1269</v>
      </c>
      <c r="O565" s="39" t="s">
        <v>1250</v>
      </c>
      <c r="P565" t="s">
        <v>220</v>
      </c>
      <c r="Q565" t="s">
        <v>969</v>
      </c>
      <c r="R565" t="s">
        <v>1084</v>
      </c>
      <c r="S565" s="27"/>
      <c r="U565" s="38" t="s">
        <v>1244</v>
      </c>
      <c r="V565">
        <v>667172</v>
      </c>
      <c r="W565" t="s">
        <v>623</v>
      </c>
      <c r="X565" t="s">
        <v>1215</v>
      </c>
      <c r="Y565" t="s">
        <v>1240</v>
      </c>
      <c r="Z565" s="9">
        <v>11.736000000000001</v>
      </c>
      <c r="AA565" s="9">
        <v>2.6269999999999998</v>
      </c>
      <c r="AB565" s="27" t="s">
        <v>149</v>
      </c>
      <c r="AC565" s="2">
        <v>1</v>
      </c>
      <c r="AD565" s="27" t="s">
        <v>1057</v>
      </c>
      <c r="AE565" s="2">
        <v>2015</v>
      </c>
      <c r="AF565" s="2">
        <v>31</v>
      </c>
      <c r="AG565" s="27" t="s">
        <v>1048</v>
      </c>
      <c r="AH565" s="2">
        <v>2016</v>
      </c>
      <c r="AQ565" s="9">
        <v>22.9</v>
      </c>
      <c r="AR565" s="9">
        <v>0.21</v>
      </c>
      <c r="AU565" s="9">
        <v>82</v>
      </c>
      <c r="AV565" s="9">
        <v>0.18</v>
      </c>
      <c r="AW565">
        <v>6.8</v>
      </c>
    </row>
    <row r="566" spans="1:50" x14ac:dyDescent="0.25">
      <c r="A566" t="s">
        <v>1210</v>
      </c>
      <c r="B566" t="s">
        <v>151</v>
      </c>
      <c r="C566" t="s">
        <v>1225</v>
      </c>
      <c r="D566" t="s">
        <v>140</v>
      </c>
      <c r="E566" t="s">
        <v>1234</v>
      </c>
      <c r="F566" t="s">
        <v>140</v>
      </c>
      <c r="G566" t="s">
        <v>924</v>
      </c>
      <c r="H566" t="s">
        <v>151</v>
      </c>
      <c r="I566" t="s">
        <v>1206</v>
      </c>
      <c r="J566" t="s">
        <v>140</v>
      </c>
      <c r="K566" t="s">
        <v>901</v>
      </c>
      <c r="L566" s="2" t="s">
        <v>1202</v>
      </c>
      <c r="M566" s="2" t="s">
        <v>1241</v>
      </c>
      <c r="N566" t="s">
        <v>1269</v>
      </c>
      <c r="O566" s="39" t="s">
        <v>1250</v>
      </c>
      <c r="P566" t="s">
        <v>220</v>
      </c>
      <c r="Q566" t="s">
        <v>969</v>
      </c>
      <c r="R566" t="s">
        <v>1084</v>
      </c>
      <c r="S566" s="27"/>
      <c r="U566" s="38" t="s">
        <v>1244</v>
      </c>
      <c r="V566">
        <v>667172</v>
      </c>
      <c r="W566" t="s">
        <v>623</v>
      </c>
      <c r="X566" t="s">
        <v>1215</v>
      </c>
      <c r="Y566" t="s">
        <v>1240</v>
      </c>
      <c r="Z566" s="9">
        <v>-0.502</v>
      </c>
      <c r="AA566" s="9">
        <v>7.1230000000000002</v>
      </c>
      <c r="AB566" s="27" t="s">
        <v>658</v>
      </c>
      <c r="AC566" s="2">
        <v>1</v>
      </c>
      <c r="AD566" s="27" t="s">
        <v>1057</v>
      </c>
      <c r="AE566" s="2">
        <v>2015</v>
      </c>
      <c r="AF566" s="2">
        <v>31</v>
      </c>
      <c r="AG566" s="27" t="s">
        <v>1048</v>
      </c>
      <c r="AH566" s="2">
        <v>2016</v>
      </c>
      <c r="AQ566" s="9">
        <v>22.9</v>
      </c>
      <c r="AR566" s="9">
        <v>7.0000000000000007E-2</v>
      </c>
      <c r="AU566" s="9">
        <v>82</v>
      </c>
      <c r="AV566" s="9">
        <v>0.06</v>
      </c>
      <c r="AW566">
        <v>6.8</v>
      </c>
    </row>
    <row r="567" spans="1:50" x14ac:dyDescent="0.25">
      <c r="A567" t="s">
        <v>1211</v>
      </c>
      <c r="B567" t="s">
        <v>151</v>
      </c>
      <c r="C567" t="s">
        <v>1226</v>
      </c>
      <c r="D567" t="s">
        <v>140</v>
      </c>
      <c r="E567" t="s">
        <v>1232</v>
      </c>
      <c r="F567" t="s">
        <v>140</v>
      </c>
      <c r="G567" t="s">
        <v>924</v>
      </c>
      <c r="H567" t="s">
        <v>151</v>
      </c>
      <c r="I567" t="s">
        <v>1206</v>
      </c>
      <c r="J567" t="s">
        <v>140</v>
      </c>
      <c r="K567" t="s">
        <v>901</v>
      </c>
      <c r="L567" s="2" t="s">
        <v>1202</v>
      </c>
      <c r="M567" s="2" t="s">
        <v>1241</v>
      </c>
      <c r="N567" t="s">
        <v>1269</v>
      </c>
      <c r="O567" s="39" t="s">
        <v>1250</v>
      </c>
      <c r="P567" t="s">
        <v>220</v>
      </c>
      <c r="Q567" t="s">
        <v>969</v>
      </c>
      <c r="R567" t="s">
        <v>1084</v>
      </c>
      <c r="S567" s="27"/>
      <c r="U567" s="38" t="s">
        <v>1244</v>
      </c>
      <c r="V567">
        <v>667172</v>
      </c>
      <c r="W567" t="s">
        <v>623</v>
      </c>
      <c r="X567" t="s">
        <v>1215</v>
      </c>
      <c r="Y567" t="s">
        <v>1240</v>
      </c>
      <c r="Z567" s="9">
        <v>-2.9550000000000001</v>
      </c>
      <c r="AA567" s="9">
        <v>3.1440000000000001</v>
      </c>
      <c r="AB567" s="27" t="s">
        <v>658</v>
      </c>
      <c r="AC567" s="2">
        <v>1</v>
      </c>
      <c r="AD567" s="27" t="s">
        <v>1057</v>
      </c>
      <c r="AE567" s="2">
        <v>2015</v>
      </c>
      <c r="AF567" s="2">
        <v>31</v>
      </c>
      <c r="AG567" s="27" t="s">
        <v>1048</v>
      </c>
      <c r="AH567" s="2">
        <v>2016</v>
      </c>
      <c r="AQ567" s="9">
        <v>22.9</v>
      </c>
      <c r="AR567" s="9">
        <v>0.15</v>
      </c>
      <c r="AU567" s="9">
        <v>82</v>
      </c>
      <c r="AV567" s="9">
        <v>0.14000000000000001</v>
      </c>
      <c r="AW567">
        <v>6.8</v>
      </c>
    </row>
    <row r="568" spans="1:50" x14ac:dyDescent="0.25">
      <c r="A568" t="s">
        <v>1212</v>
      </c>
      <c r="B568" t="s">
        <v>151</v>
      </c>
      <c r="C568" t="s">
        <v>1227</v>
      </c>
      <c r="D568" t="s">
        <v>140</v>
      </c>
      <c r="E568" t="s">
        <v>1233</v>
      </c>
      <c r="F568" t="s">
        <v>140</v>
      </c>
      <c r="G568" t="s">
        <v>924</v>
      </c>
      <c r="H568" t="s">
        <v>151</v>
      </c>
      <c r="I568" t="s">
        <v>1206</v>
      </c>
      <c r="J568" t="s">
        <v>140</v>
      </c>
      <c r="K568" t="s">
        <v>901</v>
      </c>
      <c r="L568" s="2" t="s">
        <v>1202</v>
      </c>
      <c r="M568" s="2" t="s">
        <v>1241</v>
      </c>
      <c r="N568" t="s">
        <v>1269</v>
      </c>
      <c r="O568" t="s">
        <v>1248</v>
      </c>
      <c r="P568" t="s">
        <v>220</v>
      </c>
      <c r="Q568" t="s">
        <v>969</v>
      </c>
      <c r="R568" t="s">
        <v>1084</v>
      </c>
      <c r="S568" s="27"/>
      <c r="U568" s="38" t="s">
        <v>1244</v>
      </c>
      <c r="V568">
        <v>667172</v>
      </c>
      <c r="W568" t="s">
        <v>623</v>
      </c>
      <c r="X568" t="s">
        <v>1215</v>
      </c>
      <c r="Y568" t="s">
        <v>1240</v>
      </c>
      <c r="Z568" s="9">
        <v>-7.6219999999999999</v>
      </c>
      <c r="AA568" s="9">
        <v>2.2040000000000002</v>
      </c>
      <c r="AB568" s="27" t="s">
        <v>149</v>
      </c>
      <c r="AC568" s="2">
        <v>1</v>
      </c>
      <c r="AD568" s="27" t="s">
        <v>1057</v>
      </c>
      <c r="AE568" s="2">
        <v>2015</v>
      </c>
      <c r="AF568" s="2">
        <v>31</v>
      </c>
      <c r="AG568" s="27" t="s">
        <v>1048</v>
      </c>
      <c r="AH568" s="2">
        <v>2016</v>
      </c>
      <c r="AQ568" s="9">
        <v>22.9</v>
      </c>
      <c r="AR568" s="9">
        <v>0.44</v>
      </c>
      <c r="AU568" s="9">
        <v>82</v>
      </c>
      <c r="AV568" s="9">
        <v>0.26</v>
      </c>
      <c r="AW568">
        <v>6.8</v>
      </c>
    </row>
    <row r="569" spans="1:50" x14ac:dyDescent="0.25">
      <c r="A569" t="s">
        <v>1270</v>
      </c>
      <c r="B569" t="s">
        <v>151</v>
      </c>
      <c r="C569" t="s">
        <v>1218</v>
      </c>
      <c r="D569" t="s">
        <v>140</v>
      </c>
      <c r="E569" t="s">
        <v>1231</v>
      </c>
      <c r="F569" t="s">
        <v>140</v>
      </c>
      <c r="G569" t="s">
        <v>924</v>
      </c>
      <c r="H569" t="s">
        <v>151</v>
      </c>
      <c r="I569" t="s">
        <v>1206</v>
      </c>
      <c r="J569" t="s">
        <v>140</v>
      </c>
      <c r="K569" t="s">
        <v>902</v>
      </c>
      <c r="L569" s="2" t="s">
        <v>1202</v>
      </c>
      <c r="M569" s="2" t="s">
        <v>1241</v>
      </c>
      <c r="N569" t="s">
        <v>1269</v>
      </c>
      <c r="O569" s="39" t="s">
        <v>140</v>
      </c>
      <c r="P569" t="s">
        <v>220</v>
      </c>
      <c r="Q569" t="s">
        <v>969</v>
      </c>
      <c r="R569" t="s">
        <v>1084</v>
      </c>
      <c r="S569" s="27"/>
      <c r="U569" s="38" t="s">
        <v>1244</v>
      </c>
      <c r="V569">
        <v>667172</v>
      </c>
      <c r="W569" t="s">
        <v>623</v>
      </c>
      <c r="X569" t="s">
        <v>1215</v>
      </c>
      <c r="Y569" t="s">
        <v>1240</v>
      </c>
      <c r="Z569" s="9">
        <v>-2.3250000000000002</v>
      </c>
      <c r="AA569" s="9">
        <v>0.114</v>
      </c>
      <c r="AB569" s="27" t="s">
        <v>149</v>
      </c>
      <c r="AC569" s="2">
        <v>1</v>
      </c>
      <c r="AD569" s="27" t="s">
        <v>1057</v>
      </c>
      <c r="AE569" s="2">
        <v>2015</v>
      </c>
      <c r="AF569" s="2">
        <v>31</v>
      </c>
      <c r="AG569" s="27" t="s">
        <v>1048</v>
      </c>
      <c r="AH569" s="2">
        <v>2016</v>
      </c>
      <c r="AQ569" s="9">
        <v>22.9</v>
      </c>
      <c r="AR569" s="9">
        <v>18</v>
      </c>
      <c r="AU569" s="9">
        <v>82</v>
      </c>
      <c r="AV569" s="9">
        <v>6.4</v>
      </c>
      <c r="AW569">
        <v>6.8</v>
      </c>
      <c r="AX569">
        <v>12</v>
      </c>
    </row>
    <row r="570" spans="1:50" x14ac:dyDescent="0.25">
      <c r="A570" t="s">
        <v>1271</v>
      </c>
      <c r="B570" t="s">
        <v>151</v>
      </c>
      <c r="C570" t="s">
        <v>1219</v>
      </c>
      <c r="D570" t="s">
        <v>140</v>
      </c>
      <c r="E570" t="s">
        <v>1230</v>
      </c>
      <c r="F570" t="s">
        <v>140</v>
      </c>
      <c r="G570" t="s">
        <v>924</v>
      </c>
      <c r="H570" t="s">
        <v>151</v>
      </c>
      <c r="I570" t="s">
        <v>1206</v>
      </c>
      <c r="J570" t="s">
        <v>140</v>
      </c>
      <c r="K570" t="s">
        <v>902</v>
      </c>
      <c r="L570" s="2" t="s">
        <v>1202</v>
      </c>
      <c r="M570" s="2" t="s">
        <v>1241</v>
      </c>
      <c r="N570" t="s">
        <v>1269</v>
      </c>
      <c r="O570" s="39" t="s">
        <v>140</v>
      </c>
      <c r="P570" t="s">
        <v>220</v>
      </c>
      <c r="Q570" t="s">
        <v>969</v>
      </c>
      <c r="R570" t="s">
        <v>1084</v>
      </c>
      <c r="S570" s="27"/>
      <c r="U570" s="38" t="s">
        <v>1244</v>
      </c>
      <c r="V570">
        <v>667172</v>
      </c>
      <c r="W570" t="s">
        <v>623</v>
      </c>
      <c r="X570" t="s">
        <v>1215</v>
      </c>
      <c r="Y570" t="s">
        <v>1240</v>
      </c>
      <c r="Z570" s="9">
        <v>2.1579999999999999</v>
      </c>
      <c r="AA570" s="9">
        <v>0.29899999999999999</v>
      </c>
      <c r="AB570" s="27" t="s">
        <v>149</v>
      </c>
      <c r="AC570" s="2">
        <v>1</v>
      </c>
      <c r="AD570" s="27" t="s">
        <v>1057</v>
      </c>
      <c r="AE570" s="2">
        <v>2015</v>
      </c>
      <c r="AF570" s="2">
        <v>31</v>
      </c>
      <c r="AG570" s="27" t="s">
        <v>1048</v>
      </c>
      <c r="AH570" s="2">
        <v>2016</v>
      </c>
      <c r="AQ570" s="9">
        <v>22.9</v>
      </c>
      <c r="AR570" s="9">
        <v>4.0999999999999996</v>
      </c>
      <c r="AU570" s="9">
        <v>82</v>
      </c>
      <c r="AV570" s="9">
        <v>2.1</v>
      </c>
      <c r="AW570">
        <v>6.8</v>
      </c>
      <c r="AX570">
        <v>4</v>
      </c>
    </row>
    <row r="571" spans="1:50" x14ac:dyDescent="0.25">
      <c r="A571" t="s">
        <v>1213</v>
      </c>
      <c r="B571" t="s">
        <v>151</v>
      </c>
      <c r="C571" t="s">
        <v>1220</v>
      </c>
      <c r="D571" t="s">
        <v>140</v>
      </c>
      <c r="E571" t="s">
        <v>1229</v>
      </c>
      <c r="F571" t="s">
        <v>140</v>
      </c>
      <c r="G571" t="s">
        <v>924</v>
      </c>
      <c r="H571" t="s">
        <v>151</v>
      </c>
      <c r="I571" t="s">
        <v>1206</v>
      </c>
      <c r="J571" t="s">
        <v>140</v>
      </c>
      <c r="K571" t="s">
        <v>902</v>
      </c>
      <c r="L571" s="2" t="s">
        <v>1202</v>
      </c>
      <c r="M571" s="2" t="s">
        <v>1241</v>
      </c>
      <c r="N571" t="s">
        <v>1269</v>
      </c>
      <c r="O571" s="39" t="s">
        <v>140</v>
      </c>
      <c r="P571" t="s">
        <v>220</v>
      </c>
      <c r="Q571" t="s">
        <v>969</v>
      </c>
      <c r="R571" t="s">
        <v>1084</v>
      </c>
      <c r="S571" s="27"/>
      <c r="U571" s="38" t="s">
        <v>1244</v>
      </c>
      <c r="V571">
        <v>667172</v>
      </c>
      <c r="W571" t="s">
        <v>623</v>
      </c>
      <c r="X571" t="s">
        <v>1215</v>
      </c>
      <c r="Y571" t="s">
        <v>1240</v>
      </c>
      <c r="Z571" s="9">
        <v>1.2709999999999999</v>
      </c>
      <c r="AA571" s="9">
        <v>2.5999999999999999E-2</v>
      </c>
      <c r="AB571" s="27" t="s">
        <v>149</v>
      </c>
      <c r="AC571" s="2">
        <v>1</v>
      </c>
      <c r="AD571" s="27" t="s">
        <v>1057</v>
      </c>
      <c r="AE571" s="2">
        <v>2015</v>
      </c>
      <c r="AF571" s="2">
        <v>31</v>
      </c>
      <c r="AG571" s="27" t="s">
        <v>1048</v>
      </c>
      <c r="AH571" s="2">
        <v>2016</v>
      </c>
      <c r="AQ571" s="9">
        <v>22.9</v>
      </c>
      <c r="AU571" s="9">
        <v>82</v>
      </c>
      <c r="AV571" s="9"/>
      <c r="AW571">
        <v>6.8</v>
      </c>
    </row>
    <row r="572" spans="1:50" x14ac:dyDescent="0.25">
      <c r="A572" t="s">
        <v>1214</v>
      </c>
      <c r="B572" t="s">
        <v>151</v>
      </c>
      <c r="C572" t="s">
        <v>1221</v>
      </c>
      <c r="D572" t="s">
        <v>140</v>
      </c>
      <c r="E572" t="s">
        <v>1228</v>
      </c>
      <c r="F572" t="s">
        <v>140</v>
      </c>
      <c r="G572" t="s">
        <v>924</v>
      </c>
      <c r="H572" t="s">
        <v>151</v>
      </c>
      <c r="I572" t="s">
        <v>1206</v>
      </c>
      <c r="J572" t="s">
        <v>140</v>
      </c>
      <c r="K572" t="s">
        <v>902</v>
      </c>
      <c r="L572" s="2" t="s">
        <v>1202</v>
      </c>
      <c r="M572" s="2" t="s">
        <v>1241</v>
      </c>
      <c r="N572" t="s">
        <v>1269</v>
      </c>
      <c r="O572" s="39" t="s">
        <v>140</v>
      </c>
      <c r="P572" t="s">
        <v>220</v>
      </c>
      <c r="Q572" t="s">
        <v>969</v>
      </c>
      <c r="R572" t="s">
        <v>1084</v>
      </c>
      <c r="S572" s="27"/>
      <c r="U572" s="38" t="s">
        <v>1244</v>
      </c>
      <c r="V572">
        <v>667172</v>
      </c>
      <c r="W572" t="s">
        <v>623</v>
      </c>
      <c r="X572" t="s">
        <v>1215</v>
      </c>
      <c r="Y572" t="s">
        <v>1240</v>
      </c>
      <c r="Z572" s="9">
        <v>0.189</v>
      </c>
      <c r="AA572" s="9">
        <v>2.8000000000000001E-2</v>
      </c>
      <c r="AB572" s="27" t="s">
        <v>149</v>
      </c>
      <c r="AC572" s="2">
        <v>1</v>
      </c>
      <c r="AD572" s="27" t="s">
        <v>1057</v>
      </c>
      <c r="AE572" s="2">
        <v>2015</v>
      </c>
      <c r="AF572" s="2">
        <v>31</v>
      </c>
      <c r="AG572" s="27" t="s">
        <v>1048</v>
      </c>
      <c r="AH572" s="2">
        <v>2016</v>
      </c>
      <c r="AQ572" s="9">
        <v>22.9</v>
      </c>
      <c r="AU572" s="9">
        <v>82</v>
      </c>
      <c r="AV572" s="9"/>
      <c r="AW572">
        <v>6.8</v>
      </c>
    </row>
    <row r="573" spans="1:50" x14ac:dyDescent="0.25">
      <c r="A573" t="s">
        <v>1207</v>
      </c>
      <c r="B573" t="s">
        <v>151</v>
      </c>
      <c r="C573" t="s">
        <v>1235</v>
      </c>
      <c r="D573" t="s">
        <v>140</v>
      </c>
      <c r="E573" t="s">
        <v>766</v>
      </c>
      <c r="F573" t="s">
        <v>140</v>
      </c>
      <c r="G573" t="s">
        <v>924</v>
      </c>
      <c r="H573" t="s">
        <v>151</v>
      </c>
      <c r="I573" t="s">
        <v>1206</v>
      </c>
      <c r="J573" t="s">
        <v>140</v>
      </c>
      <c r="K573" t="s">
        <v>901</v>
      </c>
      <c r="L573" s="2" t="s">
        <v>1202</v>
      </c>
      <c r="M573" s="2" t="s">
        <v>1242</v>
      </c>
      <c r="N573" t="s">
        <v>1269</v>
      </c>
      <c r="O573" t="s">
        <v>1246</v>
      </c>
      <c r="P573" t="s">
        <v>220</v>
      </c>
      <c r="Q573" t="s">
        <v>969</v>
      </c>
      <c r="R573" t="s">
        <v>1084</v>
      </c>
      <c r="S573" s="27"/>
      <c r="U573" s="38" t="s">
        <v>1244</v>
      </c>
      <c r="V573">
        <v>1608127</v>
      </c>
      <c r="W573" t="s">
        <v>623</v>
      </c>
      <c r="X573" t="s">
        <v>1216</v>
      </c>
      <c r="Y573" t="s">
        <v>1240</v>
      </c>
      <c r="Z573" s="9">
        <v>2E-3</v>
      </c>
      <c r="AA573" s="9">
        <v>1E-3</v>
      </c>
      <c r="AB573" s="27" t="s">
        <v>149</v>
      </c>
      <c r="AC573" s="2">
        <v>1</v>
      </c>
      <c r="AD573" s="27" t="s">
        <v>1057</v>
      </c>
      <c r="AE573" s="2">
        <v>2015</v>
      </c>
      <c r="AF573" s="2">
        <v>31</v>
      </c>
      <c r="AG573" s="27" t="s">
        <v>1048</v>
      </c>
      <c r="AH573" s="2">
        <v>2016</v>
      </c>
      <c r="AQ573" s="9">
        <v>35.5</v>
      </c>
      <c r="AR573" s="9">
        <v>2880</v>
      </c>
      <c r="AU573" s="9">
        <v>92.8</v>
      </c>
      <c r="AV573" s="9">
        <v>1463</v>
      </c>
      <c r="AW573">
        <v>10.4</v>
      </c>
      <c r="AX573">
        <v>3000</v>
      </c>
    </row>
    <row r="574" spans="1:50" x14ac:dyDescent="0.25">
      <c r="A574" t="s">
        <v>1208</v>
      </c>
      <c r="B574" t="s">
        <v>151</v>
      </c>
      <c r="C574" t="s">
        <v>1222</v>
      </c>
      <c r="D574" t="s">
        <v>140</v>
      </c>
      <c r="E574" t="s">
        <v>1238</v>
      </c>
      <c r="F574" t="s">
        <v>140</v>
      </c>
      <c r="G574" t="s">
        <v>924</v>
      </c>
      <c r="H574" t="s">
        <v>151</v>
      </c>
      <c r="I574" t="s">
        <v>1206</v>
      </c>
      <c r="J574" t="s">
        <v>140</v>
      </c>
      <c r="K574" t="s">
        <v>901</v>
      </c>
      <c r="L574" s="2" t="s">
        <v>1202</v>
      </c>
      <c r="M574" s="2" t="s">
        <v>1242</v>
      </c>
      <c r="N574" t="s">
        <v>1269</v>
      </c>
      <c r="O574" t="s">
        <v>1249</v>
      </c>
      <c r="P574" t="s">
        <v>220</v>
      </c>
      <c r="Q574" t="s">
        <v>969</v>
      </c>
      <c r="R574" t="s">
        <v>1084</v>
      </c>
      <c r="S574" s="27"/>
      <c r="U574" s="38" t="s">
        <v>1244</v>
      </c>
      <c r="V574">
        <v>1608127</v>
      </c>
      <c r="W574" t="s">
        <v>623</v>
      </c>
      <c r="X574" t="s">
        <v>1216</v>
      </c>
      <c r="Y574" t="s">
        <v>1240</v>
      </c>
      <c r="Z574" s="9">
        <v>-15.856</v>
      </c>
      <c r="AA574" s="9">
        <v>1.9950000000000001</v>
      </c>
      <c r="AB574" s="27" t="s">
        <v>149</v>
      </c>
      <c r="AC574" s="2">
        <v>1</v>
      </c>
      <c r="AD574" s="27" t="s">
        <v>1057</v>
      </c>
      <c r="AE574" s="2">
        <v>2015</v>
      </c>
      <c r="AF574" s="2">
        <v>31</v>
      </c>
      <c r="AG574" s="27" t="s">
        <v>1048</v>
      </c>
      <c r="AH574" s="2">
        <v>2016</v>
      </c>
      <c r="AQ574" s="9">
        <v>35.5</v>
      </c>
      <c r="AR574" s="9">
        <v>0.59</v>
      </c>
      <c r="AU574" s="9">
        <v>92.8</v>
      </c>
      <c r="AV574" s="9">
        <v>0.34</v>
      </c>
      <c r="AW574">
        <v>10.4</v>
      </c>
    </row>
    <row r="575" spans="1:50" x14ac:dyDescent="0.25">
      <c r="A575" t="s">
        <v>1209</v>
      </c>
      <c r="B575" t="s">
        <v>151</v>
      </c>
      <c r="C575" t="s">
        <v>1223</v>
      </c>
      <c r="D575" t="s">
        <v>140</v>
      </c>
      <c r="E575" t="s">
        <v>1237</v>
      </c>
      <c r="F575" t="s">
        <v>140</v>
      </c>
      <c r="G575" t="s">
        <v>924</v>
      </c>
      <c r="H575" t="s">
        <v>151</v>
      </c>
      <c r="I575" t="s">
        <v>1206</v>
      </c>
      <c r="J575" t="s">
        <v>140</v>
      </c>
      <c r="K575" t="s">
        <v>901</v>
      </c>
      <c r="L575" s="2" t="s">
        <v>1202</v>
      </c>
      <c r="M575" s="2" t="s">
        <v>1242</v>
      </c>
      <c r="N575" t="s">
        <v>1269</v>
      </c>
      <c r="O575" s="39" t="s">
        <v>1250</v>
      </c>
      <c r="P575" t="s">
        <v>220</v>
      </c>
      <c r="Q575" t="s">
        <v>969</v>
      </c>
      <c r="R575" t="s">
        <v>1084</v>
      </c>
      <c r="S575" s="27"/>
      <c r="U575" s="38" t="s">
        <v>1244</v>
      </c>
      <c r="V575">
        <v>1608127</v>
      </c>
      <c r="W575" t="s">
        <v>623</v>
      </c>
      <c r="X575" t="s">
        <v>1216</v>
      </c>
      <c r="Y575" t="s">
        <v>1240</v>
      </c>
      <c r="Z575" s="9">
        <v>-2.7919999999999998</v>
      </c>
      <c r="AA575" s="9">
        <v>5.5069999999999997</v>
      </c>
      <c r="AB575" s="27" t="s">
        <v>658</v>
      </c>
      <c r="AC575" s="2">
        <v>1</v>
      </c>
      <c r="AD575" s="27" t="s">
        <v>1057</v>
      </c>
      <c r="AE575" s="2">
        <v>2015</v>
      </c>
      <c r="AF575" s="2">
        <v>31</v>
      </c>
      <c r="AG575" s="27" t="s">
        <v>1048</v>
      </c>
      <c r="AH575" s="2">
        <v>2016</v>
      </c>
      <c r="AQ575" s="9">
        <v>35.5</v>
      </c>
      <c r="AR575" s="9">
        <v>0.36</v>
      </c>
      <c r="AU575" s="9">
        <v>92.8</v>
      </c>
      <c r="AV575" s="9">
        <v>0.21</v>
      </c>
      <c r="AW575">
        <v>10.4</v>
      </c>
    </row>
    <row r="576" spans="1:50" x14ac:dyDescent="0.25">
      <c r="A576" t="s">
        <v>173</v>
      </c>
      <c r="B576" t="s">
        <v>151</v>
      </c>
      <c r="C576" t="s">
        <v>1224</v>
      </c>
      <c r="D576" t="s">
        <v>140</v>
      </c>
      <c r="E576" t="s">
        <v>1236</v>
      </c>
      <c r="F576" t="s">
        <v>140</v>
      </c>
      <c r="G576" t="s">
        <v>924</v>
      </c>
      <c r="H576" t="s">
        <v>151</v>
      </c>
      <c r="I576" t="s">
        <v>1206</v>
      </c>
      <c r="J576" t="s">
        <v>140</v>
      </c>
      <c r="K576" t="s">
        <v>901</v>
      </c>
      <c r="L576" s="2" t="s">
        <v>1202</v>
      </c>
      <c r="M576" s="2" t="s">
        <v>1242</v>
      </c>
      <c r="N576" t="s">
        <v>1269</v>
      </c>
      <c r="O576" s="39" t="s">
        <v>1250</v>
      </c>
      <c r="P576" t="s">
        <v>220</v>
      </c>
      <c r="Q576" t="s">
        <v>969</v>
      </c>
      <c r="R576" t="s">
        <v>1084</v>
      </c>
      <c r="S576" s="27"/>
      <c r="U576" s="38" t="s">
        <v>1244</v>
      </c>
      <c r="V576">
        <v>1608127</v>
      </c>
      <c r="W576" t="s">
        <v>623</v>
      </c>
      <c r="X576" t="s">
        <v>1216</v>
      </c>
      <c r="Y576" t="s">
        <v>1240</v>
      </c>
      <c r="Z576" s="9">
        <v>8.4079999999999995</v>
      </c>
      <c r="AA576" s="9">
        <v>3.52</v>
      </c>
      <c r="AB576" s="27" t="s">
        <v>149</v>
      </c>
      <c r="AC576" s="2">
        <v>1</v>
      </c>
      <c r="AD576" s="27" t="s">
        <v>1057</v>
      </c>
      <c r="AE576" s="2">
        <v>2015</v>
      </c>
      <c r="AF576" s="2">
        <v>31</v>
      </c>
      <c r="AG576" s="27" t="s">
        <v>1048</v>
      </c>
      <c r="AH576" s="2">
        <v>2016</v>
      </c>
      <c r="AQ576" s="9">
        <v>35.5</v>
      </c>
      <c r="AR576" s="9">
        <v>0.21</v>
      </c>
      <c r="AU576" s="9">
        <v>92.8</v>
      </c>
      <c r="AV576" s="9">
        <v>0.18</v>
      </c>
      <c r="AW576">
        <v>10.4</v>
      </c>
    </row>
    <row r="577" spans="1:50" x14ac:dyDescent="0.25">
      <c r="A577" t="s">
        <v>1210</v>
      </c>
      <c r="B577" t="s">
        <v>151</v>
      </c>
      <c r="C577" t="s">
        <v>1225</v>
      </c>
      <c r="D577" t="s">
        <v>140</v>
      </c>
      <c r="E577" t="s">
        <v>1234</v>
      </c>
      <c r="F577" t="s">
        <v>140</v>
      </c>
      <c r="G577" t="s">
        <v>924</v>
      </c>
      <c r="H577" t="s">
        <v>151</v>
      </c>
      <c r="I577" t="s">
        <v>1206</v>
      </c>
      <c r="J577" t="s">
        <v>140</v>
      </c>
      <c r="K577" t="s">
        <v>901</v>
      </c>
      <c r="L577" s="2" t="s">
        <v>1202</v>
      </c>
      <c r="M577" s="2" t="s">
        <v>1242</v>
      </c>
      <c r="N577" t="s">
        <v>1269</v>
      </c>
      <c r="O577" s="39" t="s">
        <v>1250</v>
      </c>
      <c r="P577" t="s">
        <v>220</v>
      </c>
      <c r="Q577" t="s">
        <v>969</v>
      </c>
      <c r="R577" t="s">
        <v>1084</v>
      </c>
      <c r="S577" s="27"/>
      <c r="U577" s="38" t="s">
        <v>1244</v>
      </c>
      <c r="V577">
        <v>1608127</v>
      </c>
      <c r="W577" t="s">
        <v>623</v>
      </c>
      <c r="X577" t="s">
        <v>1216</v>
      </c>
      <c r="Y577" t="s">
        <v>1240</v>
      </c>
      <c r="Z577" s="9">
        <v>-28.184999999999999</v>
      </c>
      <c r="AA577" s="9">
        <v>9.7899999999999991</v>
      </c>
      <c r="AB577" s="27" t="s">
        <v>149</v>
      </c>
      <c r="AC577" s="2">
        <v>1</v>
      </c>
      <c r="AD577" s="27" t="s">
        <v>1057</v>
      </c>
      <c r="AE577" s="2">
        <v>2015</v>
      </c>
      <c r="AF577" s="2">
        <v>31</v>
      </c>
      <c r="AG577" s="27" t="s">
        <v>1048</v>
      </c>
      <c r="AH577" s="2">
        <v>2016</v>
      </c>
      <c r="AQ577" s="9">
        <v>35.5</v>
      </c>
      <c r="AR577" s="9">
        <v>7.0000000000000007E-2</v>
      </c>
      <c r="AU577" s="9">
        <v>92.8</v>
      </c>
      <c r="AV577" s="9">
        <v>0.06</v>
      </c>
      <c r="AW577">
        <v>10.4</v>
      </c>
    </row>
    <row r="578" spans="1:50" x14ac:dyDescent="0.25">
      <c r="A578" t="s">
        <v>1211</v>
      </c>
      <c r="B578" t="s">
        <v>151</v>
      </c>
      <c r="C578" t="s">
        <v>1226</v>
      </c>
      <c r="D578" t="s">
        <v>140</v>
      </c>
      <c r="E578" t="s">
        <v>1232</v>
      </c>
      <c r="F578" t="s">
        <v>140</v>
      </c>
      <c r="G578" t="s">
        <v>924</v>
      </c>
      <c r="H578" t="s">
        <v>151</v>
      </c>
      <c r="I578" t="s">
        <v>1206</v>
      </c>
      <c r="J578" t="s">
        <v>140</v>
      </c>
      <c r="K578" t="s">
        <v>901</v>
      </c>
      <c r="L578" s="2" t="s">
        <v>1202</v>
      </c>
      <c r="M578" s="2" t="s">
        <v>1242</v>
      </c>
      <c r="N578" t="s">
        <v>1269</v>
      </c>
      <c r="O578" s="39" t="s">
        <v>1250</v>
      </c>
      <c r="P578" t="s">
        <v>220</v>
      </c>
      <c r="Q578" t="s">
        <v>969</v>
      </c>
      <c r="R578" t="s">
        <v>1084</v>
      </c>
      <c r="S578" s="27"/>
      <c r="U578" s="38" t="s">
        <v>1244</v>
      </c>
      <c r="V578">
        <v>1608127</v>
      </c>
      <c r="W578" t="s">
        <v>623</v>
      </c>
      <c r="X578" t="s">
        <v>1216</v>
      </c>
      <c r="Y578" t="s">
        <v>1240</v>
      </c>
      <c r="Z578" s="9">
        <v>-7.2759999999999998</v>
      </c>
      <c r="AA578" s="9">
        <v>5.28</v>
      </c>
      <c r="AB578" s="27" t="s">
        <v>149</v>
      </c>
      <c r="AC578" s="2">
        <v>1</v>
      </c>
      <c r="AD578" s="27" t="s">
        <v>1057</v>
      </c>
      <c r="AE578" s="2">
        <v>2015</v>
      </c>
      <c r="AF578" s="2">
        <v>31</v>
      </c>
      <c r="AG578" s="27" t="s">
        <v>1048</v>
      </c>
      <c r="AH578" s="2">
        <v>2016</v>
      </c>
      <c r="AQ578" s="9">
        <v>35.5</v>
      </c>
      <c r="AR578" s="9">
        <v>0.15</v>
      </c>
      <c r="AU578" s="9">
        <v>92.8</v>
      </c>
      <c r="AV578" s="9">
        <v>0.14000000000000001</v>
      </c>
      <c r="AW578">
        <v>10.4</v>
      </c>
    </row>
    <row r="579" spans="1:50" x14ac:dyDescent="0.25">
      <c r="A579" t="s">
        <v>1212</v>
      </c>
      <c r="B579" t="s">
        <v>151</v>
      </c>
      <c r="C579" t="s">
        <v>1227</v>
      </c>
      <c r="D579" t="s">
        <v>140</v>
      </c>
      <c r="E579" t="s">
        <v>1233</v>
      </c>
      <c r="F579" t="s">
        <v>140</v>
      </c>
      <c r="G579" t="s">
        <v>924</v>
      </c>
      <c r="H579" t="s">
        <v>151</v>
      </c>
      <c r="I579" t="s">
        <v>1206</v>
      </c>
      <c r="J579" t="s">
        <v>140</v>
      </c>
      <c r="K579" t="s">
        <v>901</v>
      </c>
      <c r="L579" s="2" t="s">
        <v>1202</v>
      </c>
      <c r="M579" s="2" t="s">
        <v>1242</v>
      </c>
      <c r="N579" t="s">
        <v>1269</v>
      </c>
      <c r="O579" t="s">
        <v>1248</v>
      </c>
      <c r="P579" t="s">
        <v>220</v>
      </c>
      <c r="Q579" t="s">
        <v>969</v>
      </c>
      <c r="R579" t="s">
        <v>1084</v>
      </c>
      <c r="S579" s="27"/>
      <c r="U579" s="38" t="s">
        <v>1244</v>
      </c>
      <c r="V579">
        <v>1608127</v>
      </c>
      <c r="W579" t="s">
        <v>623</v>
      </c>
      <c r="X579" t="s">
        <v>1216</v>
      </c>
      <c r="Y579" t="s">
        <v>1240</v>
      </c>
      <c r="Z579" s="9">
        <v>-12.311999999999999</v>
      </c>
      <c r="AA579" s="9">
        <v>2.302</v>
      </c>
      <c r="AB579" s="27" t="s">
        <v>149</v>
      </c>
      <c r="AC579" s="2">
        <v>1</v>
      </c>
      <c r="AD579" s="27" t="s">
        <v>1057</v>
      </c>
      <c r="AE579" s="2">
        <v>2015</v>
      </c>
      <c r="AF579" s="2">
        <v>31</v>
      </c>
      <c r="AG579" s="27" t="s">
        <v>1048</v>
      </c>
      <c r="AH579" s="2">
        <v>2016</v>
      </c>
      <c r="AQ579" s="9">
        <v>35.5</v>
      </c>
      <c r="AR579" s="9">
        <v>0.44</v>
      </c>
      <c r="AU579" s="9">
        <v>92.8</v>
      </c>
      <c r="AV579" s="9">
        <v>0.26</v>
      </c>
      <c r="AW579">
        <v>10.4</v>
      </c>
    </row>
    <row r="580" spans="1:50" x14ac:dyDescent="0.25">
      <c r="A580" t="s">
        <v>1270</v>
      </c>
      <c r="B580" t="s">
        <v>151</v>
      </c>
      <c r="C580" t="s">
        <v>1218</v>
      </c>
      <c r="D580" t="s">
        <v>140</v>
      </c>
      <c r="E580" t="s">
        <v>1231</v>
      </c>
      <c r="F580" t="s">
        <v>140</v>
      </c>
      <c r="G580" t="s">
        <v>924</v>
      </c>
      <c r="H580" t="s">
        <v>151</v>
      </c>
      <c r="I580" t="s">
        <v>1206</v>
      </c>
      <c r="J580" t="s">
        <v>140</v>
      </c>
      <c r="K580" t="s">
        <v>902</v>
      </c>
      <c r="L580" s="2" t="s">
        <v>1202</v>
      </c>
      <c r="M580" s="2" t="s">
        <v>1242</v>
      </c>
      <c r="N580" t="s">
        <v>1269</v>
      </c>
      <c r="O580" s="39" t="s">
        <v>140</v>
      </c>
      <c r="P580" t="s">
        <v>220</v>
      </c>
      <c r="Q580" t="s">
        <v>969</v>
      </c>
      <c r="R580" t="s">
        <v>1084</v>
      </c>
      <c r="S580" s="27"/>
      <c r="U580" s="38" t="s">
        <v>1244</v>
      </c>
      <c r="V580">
        <v>1608127</v>
      </c>
      <c r="W580" t="s">
        <v>623</v>
      </c>
      <c r="X580" t="s">
        <v>1216</v>
      </c>
      <c r="Y580" t="s">
        <v>1240</v>
      </c>
      <c r="Z580" s="9">
        <v>-8.3000000000000004E-2</v>
      </c>
      <c r="AA580" s="9">
        <v>9.9000000000000005E-2</v>
      </c>
      <c r="AB580" s="27" t="s">
        <v>658</v>
      </c>
      <c r="AC580" s="2">
        <v>1</v>
      </c>
      <c r="AD580" s="27" t="s">
        <v>1057</v>
      </c>
      <c r="AE580" s="2">
        <v>2015</v>
      </c>
      <c r="AF580" s="2">
        <v>31</v>
      </c>
      <c r="AG580" s="27" t="s">
        <v>1048</v>
      </c>
      <c r="AH580" s="2">
        <v>2016</v>
      </c>
      <c r="AQ580" s="9">
        <v>35.5</v>
      </c>
      <c r="AR580" s="9">
        <v>18</v>
      </c>
      <c r="AU580" s="9">
        <v>92.8</v>
      </c>
      <c r="AV580" s="9">
        <v>6.4</v>
      </c>
      <c r="AW580">
        <v>10.4</v>
      </c>
      <c r="AX580">
        <v>12</v>
      </c>
    </row>
    <row r="581" spans="1:50" x14ac:dyDescent="0.25">
      <c r="A581" t="s">
        <v>1271</v>
      </c>
      <c r="B581" t="s">
        <v>151</v>
      </c>
      <c r="C581" t="s">
        <v>1219</v>
      </c>
      <c r="D581" t="s">
        <v>140</v>
      </c>
      <c r="E581" t="s">
        <v>1230</v>
      </c>
      <c r="F581" t="s">
        <v>140</v>
      </c>
      <c r="G581" t="s">
        <v>924</v>
      </c>
      <c r="H581" t="s">
        <v>151</v>
      </c>
      <c r="I581" t="s">
        <v>1206</v>
      </c>
      <c r="J581" t="s">
        <v>140</v>
      </c>
      <c r="K581" t="s">
        <v>902</v>
      </c>
      <c r="L581" s="2" t="s">
        <v>1202</v>
      </c>
      <c r="M581" s="2" t="s">
        <v>1242</v>
      </c>
      <c r="N581" t="s">
        <v>1269</v>
      </c>
      <c r="O581" s="39" t="s">
        <v>140</v>
      </c>
      <c r="P581" t="s">
        <v>220</v>
      </c>
      <c r="Q581" t="s">
        <v>969</v>
      </c>
      <c r="R581" t="s">
        <v>1084</v>
      </c>
      <c r="S581" s="27"/>
      <c r="U581" s="38" t="s">
        <v>1244</v>
      </c>
      <c r="V581">
        <v>1608127</v>
      </c>
      <c r="W581" t="s">
        <v>623</v>
      </c>
      <c r="X581" t="s">
        <v>1216</v>
      </c>
      <c r="Y581" t="s">
        <v>1240</v>
      </c>
      <c r="Z581" s="9">
        <v>-0.505</v>
      </c>
      <c r="AA581" s="9">
        <v>0.55400000000000005</v>
      </c>
      <c r="AB581" s="27" t="s">
        <v>658</v>
      </c>
      <c r="AC581" s="2">
        <v>1</v>
      </c>
      <c r="AD581" s="27" t="s">
        <v>1057</v>
      </c>
      <c r="AE581" s="2">
        <v>2015</v>
      </c>
      <c r="AF581" s="2">
        <v>31</v>
      </c>
      <c r="AG581" s="27" t="s">
        <v>1048</v>
      </c>
      <c r="AH581" s="2">
        <v>2016</v>
      </c>
      <c r="AQ581" s="9">
        <v>35.5</v>
      </c>
      <c r="AR581" s="9">
        <v>4.0999999999999996</v>
      </c>
      <c r="AU581" s="9">
        <v>92.8</v>
      </c>
      <c r="AV581" s="9">
        <v>2.1</v>
      </c>
      <c r="AW581">
        <v>10.4</v>
      </c>
      <c r="AX581">
        <v>4</v>
      </c>
    </row>
    <row r="582" spans="1:50" x14ac:dyDescent="0.25">
      <c r="A582" t="s">
        <v>1213</v>
      </c>
      <c r="B582" t="s">
        <v>151</v>
      </c>
      <c r="C582" t="s">
        <v>1220</v>
      </c>
      <c r="D582" t="s">
        <v>140</v>
      </c>
      <c r="E582" t="s">
        <v>1229</v>
      </c>
      <c r="F582" t="s">
        <v>140</v>
      </c>
      <c r="G582" t="s">
        <v>924</v>
      </c>
      <c r="H582" t="s">
        <v>151</v>
      </c>
      <c r="I582" t="s">
        <v>1206</v>
      </c>
      <c r="J582" t="s">
        <v>140</v>
      </c>
      <c r="K582" t="s">
        <v>902</v>
      </c>
      <c r="L582" s="2" t="s">
        <v>1202</v>
      </c>
      <c r="M582" s="2" t="s">
        <v>1242</v>
      </c>
      <c r="N582" t="s">
        <v>1269</v>
      </c>
      <c r="O582" s="39" t="s">
        <v>140</v>
      </c>
      <c r="P582" t="s">
        <v>220</v>
      </c>
      <c r="Q582" t="s">
        <v>969</v>
      </c>
      <c r="R582" t="s">
        <v>1084</v>
      </c>
      <c r="S582" s="27"/>
      <c r="U582" s="38" t="s">
        <v>1244</v>
      </c>
      <c r="V582">
        <v>1608127</v>
      </c>
      <c r="W582" t="s">
        <v>623</v>
      </c>
      <c r="X582" t="s">
        <v>1216</v>
      </c>
      <c r="Y582" t="s">
        <v>1240</v>
      </c>
      <c r="Z582" s="9">
        <v>1.7929999999999999</v>
      </c>
      <c r="AA582" s="9">
        <v>3.2000000000000001E-2</v>
      </c>
      <c r="AB582" s="27" t="s">
        <v>149</v>
      </c>
      <c r="AC582" s="2">
        <v>1</v>
      </c>
      <c r="AD582" s="27" t="s">
        <v>1057</v>
      </c>
      <c r="AE582" s="2">
        <v>2015</v>
      </c>
      <c r="AF582" s="2">
        <v>31</v>
      </c>
      <c r="AG582" s="27" t="s">
        <v>1048</v>
      </c>
      <c r="AH582" s="2">
        <v>2016</v>
      </c>
      <c r="AQ582" s="9">
        <v>35.5</v>
      </c>
      <c r="AU582" s="9">
        <v>92.8</v>
      </c>
      <c r="AV582" s="9"/>
      <c r="AW582">
        <v>10.4</v>
      </c>
    </row>
    <row r="583" spans="1:50" x14ac:dyDescent="0.25">
      <c r="A583" t="s">
        <v>1214</v>
      </c>
      <c r="B583" t="s">
        <v>151</v>
      </c>
      <c r="C583" t="s">
        <v>1221</v>
      </c>
      <c r="D583" t="s">
        <v>140</v>
      </c>
      <c r="E583" t="s">
        <v>1228</v>
      </c>
      <c r="F583" t="s">
        <v>140</v>
      </c>
      <c r="G583" t="s">
        <v>924</v>
      </c>
      <c r="H583" t="s">
        <v>151</v>
      </c>
      <c r="I583" t="s">
        <v>1206</v>
      </c>
      <c r="J583" t="s">
        <v>140</v>
      </c>
      <c r="K583" t="s">
        <v>902</v>
      </c>
      <c r="L583" s="2" t="s">
        <v>1202</v>
      </c>
      <c r="M583" s="2" t="s">
        <v>1242</v>
      </c>
      <c r="N583" t="s">
        <v>1269</v>
      </c>
      <c r="O583" s="39" t="s">
        <v>140</v>
      </c>
      <c r="P583" t="s">
        <v>220</v>
      </c>
      <c r="Q583" t="s">
        <v>969</v>
      </c>
      <c r="R583" t="s">
        <v>1084</v>
      </c>
      <c r="S583" s="27"/>
      <c r="U583" s="38" t="s">
        <v>1244</v>
      </c>
      <c r="V583">
        <v>1608127</v>
      </c>
      <c r="W583" t="s">
        <v>623</v>
      </c>
      <c r="X583" t="s">
        <v>1216</v>
      </c>
      <c r="Y583" t="s">
        <v>1240</v>
      </c>
      <c r="Z583" s="9">
        <v>1.7000000000000001E-2</v>
      </c>
      <c r="AA583" s="9">
        <v>5.5E-2</v>
      </c>
      <c r="AB583" s="27" t="s">
        <v>658</v>
      </c>
      <c r="AC583" s="2">
        <v>1</v>
      </c>
      <c r="AD583" s="27" t="s">
        <v>1057</v>
      </c>
      <c r="AE583" s="2">
        <v>2015</v>
      </c>
      <c r="AF583" s="2">
        <v>31</v>
      </c>
      <c r="AG583" s="27" t="s">
        <v>1048</v>
      </c>
      <c r="AH583" s="2">
        <v>2016</v>
      </c>
      <c r="AQ583" s="9">
        <v>35.5</v>
      </c>
      <c r="AU583" s="9">
        <v>92.8</v>
      </c>
      <c r="AV583" s="9"/>
      <c r="AW583">
        <v>10.4</v>
      </c>
    </row>
    <row r="584" spans="1:50" x14ac:dyDescent="0.25">
      <c r="A584" t="s">
        <v>1207</v>
      </c>
      <c r="B584" t="s">
        <v>151</v>
      </c>
      <c r="C584" t="s">
        <v>1235</v>
      </c>
      <c r="D584" t="s">
        <v>140</v>
      </c>
      <c r="E584" t="s">
        <v>766</v>
      </c>
      <c r="F584" t="s">
        <v>140</v>
      </c>
      <c r="G584" t="s">
        <v>924</v>
      </c>
      <c r="H584" t="s">
        <v>151</v>
      </c>
      <c r="I584" t="s">
        <v>1206</v>
      </c>
      <c r="J584" t="s">
        <v>140</v>
      </c>
      <c r="K584" t="s">
        <v>901</v>
      </c>
      <c r="L584" s="2" t="s">
        <v>1202</v>
      </c>
      <c r="M584" s="2" t="s">
        <v>1243</v>
      </c>
      <c r="N584" t="s">
        <v>1269</v>
      </c>
      <c r="O584" s="39" t="s">
        <v>1247</v>
      </c>
      <c r="P584" t="s">
        <v>220</v>
      </c>
      <c r="Q584" t="s">
        <v>969</v>
      </c>
      <c r="R584" t="s">
        <v>1084</v>
      </c>
      <c r="S584" s="27"/>
      <c r="U584" s="38" t="s">
        <v>1244</v>
      </c>
      <c r="V584">
        <v>1156145</v>
      </c>
      <c r="W584" t="s">
        <v>623</v>
      </c>
      <c r="X584" t="s">
        <v>1217</v>
      </c>
      <c r="Y584" t="s">
        <v>1240</v>
      </c>
      <c r="Z584" s="9">
        <v>7.0000000000000001E-3</v>
      </c>
      <c r="AA584" s="9">
        <v>1E-3</v>
      </c>
      <c r="AB584" s="27" t="s">
        <v>149</v>
      </c>
      <c r="AC584" s="2">
        <v>1</v>
      </c>
      <c r="AD584" s="27" t="s">
        <v>1057</v>
      </c>
      <c r="AE584" s="2">
        <v>2015</v>
      </c>
      <c r="AF584" s="2">
        <v>31</v>
      </c>
      <c r="AG584" s="27" t="s">
        <v>1048</v>
      </c>
      <c r="AH584" s="2">
        <v>2016</v>
      </c>
      <c r="AQ584" s="9">
        <v>90.1</v>
      </c>
      <c r="AR584" s="9">
        <v>2880</v>
      </c>
      <c r="AU584" s="9">
        <v>173.2</v>
      </c>
      <c r="AV584" s="9">
        <v>1463</v>
      </c>
      <c r="AW584">
        <v>20.399999999999999</v>
      </c>
      <c r="AX584">
        <v>3000</v>
      </c>
    </row>
    <row r="585" spans="1:50" x14ac:dyDescent="0.25">
      <c r="A585" t="s">
        <v>1208</v>
      </c>
      <c r="B585" t="s">
        <v>151</v>
      </c>
      <c r="C585" t="s">
        <v>1222</v>
      </c>
      <c r="D585" t="s">
        <v>140</v>
      </c>
      <c r="E585" t="s">
        <v>1238</v>
      </c>
      <c r="F585" t="s">
        <v>140</v>
      </c>
      <c r="G585" t="s">
        <v>924</v>
      </c>
      <c r="H585" t="s">
        <v>151</v>
      </c>
      <c r="I585" t="s">
        <v>1206</v>
      </c>
      <c r="J585" t="s">
        <v>140</v>
      </c>
      <c r="K585" t="s">
        <v>901</v>
      </c>
      <c r="L585" s="2" t="s">
        <v>1202</v>
      </c>
      <c r="M585" s="2" t="s">
        <v>1243</v>
      </c>
      <c r="N585" t="s">
        <v>1269</v>
      </c>
      <c r="O585" t="s">
        <v>1249</v>
      </c>
      <c r="P585" t="s">
        <v>220</v>
      </c>
      <c r="Q585" t="s">
        <v>969</v>
      </c>
      <c r="R585" t="s">
        <v>1084</v>
      </c>
      <c r="S585" s="27"/>
      <c r="U585" s="38" t="s">
        <v>1244</v>
      </c>
      <c r="V585">
        <v>1156145</v>
      </c>
      <c r="W585" t="s">
        <v>623</v>
      </c>
      <c r="X585" t="s">
        <v>1217</v>
      </c>
      <c r="Y585" t="s">
        <v>1240</v>
      </c>
      <c r="Z585" s="9">
        <v>-15.888999999999999</v>
      </c>
      <c r="AA585" s="9">
        <v>4.8609999999999998</v>
      </c>
      <c r="AB585" s="27" t="s">
        <v>149</v>
      </c>
      <c r="AC585" s="2">
        <v>1</v>
      </c>
      <c r="AD585" s="27" t="s">
        <v>1057</v>
      </c>
      <c r="AE585" s="2">
        <v>2015</v>
      </c>
      <c r="AF585" s="2">
        <v>31</v>
      </c>
      <c r="AG585" s="27" t="s">
        <v>1048</v>
      </c>
      <c r="AH585" s="2">
        <v>2016</v>
      </c>
      <c r="AQ585" s="9">
        <v>90.1</v>
      </c>
      <c r="AR585" s="9">
        <v>0.59</v>
      </c>
      <c r="AU585" s="9">
        <v>173.2</v>
      </c>
      <c r="AV585" s="9">
        <v>0.34</v>
      </c>
      <c r="AW585">
        <v>20.399999999999999</v>
      </c>
    </row>
    <row r="586" spans="1:50" x14ac:dyDescent="0.25">
      <c r="A586" t="s">
        <v>1209</v>
      </c>
      <c r="B586" t="s">
        <v>151</v>
      </c>
      <c r="C586" t="s">
        <v>1223</v>
      </c>
      <c r="D586" t="s">
        <v>140</v>
      </c>
      <c r="E586" t="s">
        <v>1237</v>
      </c>
      <c r="F586" t="s">
        <v>140</v>
      </c>
      <c r="G586" t="s">
        <v>924</v>
      </c>
      <c r="H586" t="s">
        <v>151</v>
      </c>
      <c r="I586" t="s">
        <v>1206</v>
      </c>
      <c r="J586" t="s">
        <v>140</v>
      </c>
      <c r="K586" t="s">
        <v>901</v>
      </c>
      <c r="L586" s="2" t="s">
        <v>1202</v>
      </c>
      <c r="M586" s="2" t="s">
        <v>1243</v>
      </c>
      <c r="N586" t="s">
        <v>1269</v>
      </c>
      <c r="O586" s="39" t="s">
        <v>1250</v>
      </c>
      <c r="P586" t="s">
        <v>220</v>
      </c>
      <c r="Q586" t="s">
        <v>969</v>
      </c>
      <c r="R586" t="s">
        <v>1084</v>
      </c>
      <c r="S586" s="27"/>
      <c r="U586" s="38" t="s">
        <v>1244</v>
      </c>
      <c r="V586">
        <v>1156145</v>
      </c>
      <c r="W586" t="s">
        <v>623</v>
      </c>
      <c r="X586" t="s">
        <v>1217</v>
      </c>
      <c r="Y586" t="s">
        <v>1240</v>
      </c>
      <c r="Z586" s="9">
        <v>2.8660000000000001</v>
      </c>
      <c r="AA586" s="9">
        <v>11.176</v>
      </c>
      <c r="AB586" s="27" t="s">
        <v>658</v>
      </c>
      <c r="AC586" s="2">
        <v>1</v>
      </c>
      <c r="AD586" s="27" t="s">
        <v>1057</v>
      </c>
      <c r="AE586" s="2">
        <v>2015</v>
      </c>
      <c r="AF586" s="2">
        <v>31</v>
      </c>
      <c r="AG586" s="27" t="s">
        <v>1048</v>
      </c>
      <c r="AH586" s="2">
        <v>2016</v>
      </c>
      <c r="AQ586" s="9">
        <v>90.1</v>
      </c>
      <c r="AR586" s="9">
        <v>0.36</v>
      </c>
      <c r="AU586" s="9">
        <v>173.2</v>
      </c>
      <c r="AV586" s="9">
        <v>0.21</v>
      </c>
      <c r="AW586">
        <v>20.399999999999999</v>
      </c>
    </row>
    <row r="587" spans="1:50" x14ac:dyDescent="0.25">
      <c r="A587" t="s">
        <v>173</v>
      </c>
      <c r="B587" t="s">
        <v>151</v>
      </c>
      <c r="C587" t="s">
        <v>1224</v>
      </c>
      <c r="D587" t="s">
        <v>140</v>
      </c>
      <c r="E587" t="s">
        <v>1236</v>
      </c>
      <c r="F587" t="s">
        <v>140</v>
      </c>
      <c r="G587" t="s">
        <v>924</v>
      </c>
      <c r="H587" t="s">
        <v>151</v>
      </c>
      <c r="I587" t="s">
        <v>1206</v>
      </c>
      <c r="J587" t="s">
        <v>140</v>
      </c>
      <c r="K587" t="s">
        <v>901</v>
      </c>
      <c r="L587" s="2" t="s">
        <v>1202</v>
      </c>
      <c r="M587" s="2" t="s">
        <v>1243</v>
      </c>
      <c r="N587" t="s">
        <v>1269</v>
      </c>
      <c r="O587" s="39" t="s">
        <v>1250</v>
      </c>
      <c r="P587" t="s">
        <v>220</v>
      </c>
      <c r="Q587" t="s">
        <v>969</v>
      </c>
      <c r="R587" t="s">
        <v>1084</v>
      </c>
      <c r="S587" s="27"/>
      <c r="U587" s="38" t="s">
        <v>1244</v>
      </c>
      <c r="V587">
        <v>1156145</v>
      </c>
      <c r="W587" t="s">
        <v>623</v>
      </c>
      <c r="X587" t="s">
        <v>1217</v>
      </c>
      <c r="Y587" t="s">
        <v>1240</v>
      </c>
      <c r="Z587" s="9">
        <v>23.515999999999998</v>
      </c>
      <c r="AA587" s="9">
        <v>7.1790000000000003</v>
      </c>
      <c r="AB587" s="27" t="s">
        <v>149</v>
      </c>
      <c r="AC587" s="2">
        <v>1</v>
      </c>
      <c r="AD587" s="27" t="s">
        <v>1057</v>
      </c>
      <c r="AE587" s="2">
        <v>2015</v>
      </c>
      <c r="AF587" s="2">
        <v>31</v>
      </c>
      <c r="AG587" s="27" t="s">
        <v>1048</v>
      </c>
      <c r="AH587" s="2">
        <v>2016</v>
      </c>
      <c r="AQ587" s="9">
        <v>90.1</v>
      </c>
      <c r="AR587" s="9">
        <v>0.21</v>
      </c>
      <c r="AU587" s="9">
        <v>173.2</v>
      </c>
      <c r="AV587" s="9">
        <v>0.18</v>
      </c>
      <c r="AW587">
        <v>20.399999999999999</v>
      </c>
    </row>
    <row r="588" spans="1:50" x14ac:dyDescent="0.25">
      <c r="A588" t="s">
        <v>1210</v>
      </c>
      <c r="B588" t="s">
        <v>151</v>
      </c>
      <c r="C588" t="s">
        <v>1225</v>
      </c>
      <c r="D588" t="s">
        <v>140</v>
      </c>
      <c r="E588" t="s">
        <v>1234</v>
      </c>
      <c r="F588" t="s">
        <v>140</v>
      </c>
      <c r="G588" t="s">
        <v>924</v>
      </c>
      <c r="H588" t="s">
        <v>151</v>
      </c>
      <c r="I588" t="s">
        <v>1206</v>
      </c>
      <c r="J588" t="s">
        <v>140</v>
      </c>
      <c r="K588" t="s">
        <v>901</v>
      </c>
      <c r="L588" s="2" t="s">
        <v>1202</v>
      </c>
      <c r="M588" s="2" t="s">
        <v>1243</v>
      </c>
      <c r="N588" t="s">
        <v>1269</v>
      </c>
      <c r="O588" s="39" t="s">
        <v>1250</v>
      </c>
      <c r="P588" t="s">
        <v>220</v>
      </c>
      <c r="Q588" t="s">
        <v>969</v>
      </c>
      <c r="R588" t="s">
        <v>1084</v>
      </c>
      <c r="S588" s="27"/>
      <c r="U588" s="38" t="s">
        <v>1244</v>
      </c>
      <c r="V588">
        <v>1156145</v>
      </c>
      <c r="W588" t="s">
        <v>623</v>
      </c>
      <c r="X588" t="s">
        <v>1217</v>
      </c>
      <c r="Y588" t="s">
        <v>1240</v>
      </c>
      <c r="Z588" s="9">
        <v>-6.1639999999999997</v>
      </c>
      <c r="AA588" s="9">
        <v>22.370999999999999</v>
      </c>
      <c r="AB588" s="27" t="s">
        <v>658</v>
      </c>
      <c r="AC588" s="2">
        <v>1</v>
      </c>
      <c r="AD588" s="27" t="s">
        <v>1057</v>
      </c>
      <c r="AE588" s="2">
        <v>2015</v>
      </c>
      <c r="AF588" s="2">
        <v>31</v>
      </c>
      <c r="AG588" s="27" t="s">
        <v>1048</v>
      </c>
      <c r="AH588" s="2">
        <v>2016</v>
      </c>
      <c r="AQ588" s="9">
        <v>90.1</v>
      </c>
      <c r="AR588" s="9">
        <v>7.0000000000000007E-2</v>
      </c>
      <c r="AU588" s="9">
        <v>173.2</v>
      </c>
      <c r="AV588" s="9">
        <v>0.06</v>
      </c>
      <c r="AW588">
        <v>20.399999999999999</v>
      </c>
    </row>
    <row r="589" spans="1:50" x14ac:dyDescent="0.25">
      <c r="A589" t="s">
        <v>1211</v>
      </c>
      <c r="B589" t="s">
        <v>151</v>
      </c>
      <c r="C589" t="s">
        <v>1226</v>
      </c>
      <c r="D589" t="s">
        <v>140</v>
      </c>
      <c r="E589" t="s">
        <v>1232</v>
      </c>
      <c r="F589" t="s">
        <v>140</v>
      </c>
      <c r="G589" t="s">
        <v>924</v>
      </c>
      <c r="H589" t="s">
        <v>151</v>
      </c>
      <c r="I589" t="s">
        <v>1206</v>
      </c>
      <c r="J589" t="s">
        <v>140</v>
      </c>
      <c r="K589" t="s">
        <v>901</v>
      </c>
      <c r="L589" s="2" t="s">
        <v>1202</v>
      </c>
      <c r="M589" s="2" t="s">
        <v>1243</v>
      </c>
      <c r="N589" t="s">
        <v>1269</v>
      </c>
      <c r="O589" s="39" t="s">
        <v>1250</v>
      </c>
      <c r="P589" t="s">
        <v>220</v>
      </c>
      <c r="Q589" t="s">
        <v>969</v>
      </c>
      <c r="R589" t="s">
        <v>1084</v>
      </c>
      <c r="S589" s="27"/>
      <c r="U589" s="38" t="s">
        <v>1244</v>
      </c>
      <c r="V589">
        <v>1156145</v>
      </c>
      <c r="W589" t="s">
        <v>623</v>
      </c>
      <c r="X589" t="s">
        <v>1217</v>
      </c>
      <c r="Y589" t="s">
        <v>1240</v>
      </c>
      <c r="Z589" s="9">
        <v>-24.48</v>
      </c>
      <c r="AA589" s="9">
        <v>10.050000000000001</v>
      </c>
      <c r="AB589" s="27" t="s">
        <v>149</v>
      </c>
      <c r="AC589" s="2">
        <v>1</v>
      </c>
      <c r="AD589" s="27" t="s">
        <v>1057</v>
      </c>
      <c r="AE589" s="2">
        <v>2015</v>
      </c>
      <c r="AF589" s="2">
        <v>31</v>
      </c>
      <c r="AG589" s="27" t="s">
        <v>1048</v>
      </c>
      <c r="AH589" s="2">
        <v>2016</v>
      </c>
      <c r="AQ589" s="9">
        <v>90.1</v>
      </c>
      <c r="AR589" s="9">
        <v>0.15</v>
      </c>
      <c r="AU589" s="9">
        <v>173.2</v>
      </c>
      <c r="AV589" s="9">
        <v>0.14000000000000001</v>
      </c>
      <c r="AW589">
        <v>20.399999999999999</v>
      </c>
    </row>
    <row r="590" spans="1:50" x14ac:dyDescent="0.25">
      <c r="A590" t="s">
        <v>1212</v>
      </c>
      <c r="B590" t="s">
        <v>151</v>
      </c>
      <c r="C590" t="s">
        <v>1227</v>
      </c>
      <c r="D590" t="s">
        <v>140</v>
      </c>
      <c r="E590" t="s">
        <v>1233</v>
      </c>
      <c r="F590" t="s">
        <v>140</v>
      </c>
      <c r="G590" t="s">
        <v>924</v>
      </c>
      <c r="H590" t="s">
        <v>151</v>
      </c>
      <c r="I590" t="s">
        <v>1206</v>
      </c>
      <c r="J590" t="s">
        <v>140</v>
      </c>
      <c r="K590" t="s">
        <v>901</v>
      </c>
      <c r="L590" s="2" t="s">
        <v>1202</v>
      </c>
      <c r="M590" s="2" t="s">
        <v>1243</v>
      </c>
      <c r="N590" t="s">
        <v>1269</v>
      </c>
      <c r="O590" t="s">
        <v>1248</v>
      </c>
      <c r="P590" t="s">
        <v>220</v>
      </c>
      <c r="Q590" t="s">
        <v>969</v>
      </c>
      <c r="R590" t="s">
        <v>1084</v>
      </c>
      <c r="S590" s="27"/>
      <c r="U590" s="38" t="s">
        <v>1244</v>
      </c>
      <c r="V590">
        <v>1156145</v>
      </c>
      <c r="W590" t="s">
        <v>623</v>
      </c>
      <c r="X590" t="s">
        <v>1217</v>
      </c>
      <c r="Y590" t="s">
        <v>1240</v>
      </c>
      <c r="Z590" s="9">
        <v>-27.33</v>
      </c>
      <c r="AA590" s="9">
        <v>5.2720000000000002</v>
      </c>
      <c r="AB590" s="27" t="s">
        <v>149</v>
      </c>
      <c r="AC590" s="2">
        <v>1</v>
      </c>
      <c r="AD590" s="27" t="s">
        <v>1057</v>
      </c>
      <c r="AE590" s="2">
        <v>2015</v>
      </c>
      <c r="AF590" s="2">
        <v>31</v>
      </c>
      <c r="AG590" s="27" t="s">
        <v>1048</v>
      </c>
      <c r="AH590" s="2">
        <v>2016</v>
      </c>
      <c r="AQ590" s="9">
        <v>90.1</v>
      </c>
      <c r="AR590" s="9">
        <v>0.44</v>
      </c>
      <c r="AU590" s="9">
        <v>173.2</v>
      </c>
      <c r="AV590" s="9">
        <v>0.26</v>
      </c>
      <c r="AW590">
        <v>20.399999999999999</v>
      </c>
    </row>
    <row r="591" spans="1:50" x14ac:dyDescent="0.25">
      <c r="A591" t="s">
        <v>1270</v>
      </c>
      <c r="B591" t="s">
        <v>151</v>
      </c>
      <c r="C591" t="s">
        <v>1218</v>
      </c>
      <c r="D591" t="s">
        <v>140</v>
      </c>
      <c r="E591" t="s">
        <v>1231</v>
      </c>
      <c r="F591" t="s">
        <v>140</v>
      </c>
      <c r="G591" t="s">
        <v>924</v>
      </c>
      <c r="H591" t="s">
        <v>151</v>
      </c>
      <c r="I591" t="s">
        <v>1206</v>
      </c>
      <c r="J591" t="s">
        <v>140</v>
      </c>
      <c r="K591" t="s">
        <v>902</v>
      </c>
      <c r="L591" s="2" t="s">
        <v>1202</v>
      </c>
      <c r="M591" s="2" t="s">
        <v>1243</v>
      </c>
      <c r="N591" t="s">
        <v>1269</v>
      </c>
      <c r="O591" s="39" t="s">
        <v>140</v>
      </c>
      <c r="P591" t="s">
        <v>220</v>
      </c>
      <c r="Q591" t="s">
        <v>969</v>
      </c>
      <c r="R591" t="s">
        <v>1084</v>
      </c>
      <c r="S591" s="27"/>
      <c r="U591" s="38" t="s">
        <v>1244</v>
      </c>
      <c r="V591">
        <v>1156145</v>
      </c>
      <c r="W591" t="s">
        <v>623</v>
      </c>
      <c r="X591" t="s">
        <v>1217</v>
      </c>
      <c r="Y591" t="s">
        <v>1240</v>
      </c>
      <c r="Z591" s="9">
        <v>-3.1619999999999999</v>
      </c>
      <c r="AA591" s="9">
        <v>0.23499999999999999</v>
      </c>
      <c r="AB591" s="27" t="s">
        <v>149</v>
      </c>
      <c r="AC591" s="2">
        <v>1</v>
      </c>
      <c r="AD591" s="27" t="s">
        <v>1057</v>
      </c>
      <c r="AE591" s="2">
        <v>2015</v>
      </c>
      <c r="AF591" s="2">
        <v>31</v>
      </c>
      <c r="AG591" s="27" t="s">
        <v>1048</v>
      </c>
      <c r="AH591" s="2">
        <v>2016</v>
      </c>
      <c r="AQ591" s="9">
        <v>90.1</v>
      </c>
      <c r="AR591" s="9">
        <v>18</v>
      </c>
      <c r="AU591" s="9">
        <v>173.2</v>
      </c>
      <c r="AV591" s="9">
        <v>6.4</v>
      </c>
      <c r="AW591">
        <v>20.399999999999999</v>
      </c>
      <c r="AX591">
        <v>12</v>
      </c>
    </row>
    <row r="592" spans="1:50" x14ac:dyDescent="0.25">
      <c r="A592" t="s">
        <v>1271</v>
      </c>
      <c r="B592" t="s">
        <v>151</v>
      </c>
      <c r="C592" t="s">
        <v>1219</v>
      </c>
      <c r="D592" t="s">
        <v>140</v>
      </c>
      <c r="E592" t="s">
        <v>1230</v>
      </c>
      <c r="F592" t="s">
        <v>140</v>
      </c>
      <c r="G592" t="s">
        <v>924</v>
      </c>
      <c r="H592" t="s">
        <v>151</v>
      </c>
      <c r="I592" t="s">
        <v>1206</v>
      </c>
      <c r="J592" t="s">
        <v>140</v>
      </c>
      <c r="K592" t="s">
        <v>902</v>
      </c>
      <c r="L592" s="2" t="s">
        <v>1202</v>
      </c>
      <c r="M592" s="2" t="s">
        <v>1243</v>
      </c>
      <c r="N592" t="s">
        <v>1269</v>
      </c>
      <c r="O592" s="39" t="s">
        <v>140</v>
      </c>
      <c r="P592" t="s">
        <v>220</v>
      </c>
      <c r="Q592" t="s">
        <v>969</v>
      </c>
      <c r="R592" t="s">
        <v>1084</v>
      </c>
      <c r="S592" s="27"/>
      <c r="U592" s="38" t="s">
        <v>1244</v>
      </c>
      <c r="V592">
        <v>1156145</v>
      </c>
      <c r="W592" t="s">
        <v>623</v>
      </c>
      <c r="X592" t="s">
        <v>1217</v>
      </c>
      <c r="Y592" t="s">
        <v>1240</v>
      </c>
      <c r="Z592" s="9">
        <v>8.36</v>
      </c>
      <c r="AA592" s="9">
        <v>1.2629999999999999</v>
      </c>
      <c r="AB592" s="27" t="s">
        <v>149</v>
      </c>
      <c r="AC592" s="2">
        <v>1</v>
      </c>
      <c r="AD592" s="27" t="s">
        <v>1057</v>
      </c>
      <c r="AE592" s="2">
        <v>2015</v>
      </c>
      <c r="AF592" s="2">
        <v>31</v>
      </c>
      <c r="AG592" s="27" t="s">
        <v>1048</v>
      </c>
      <c r="AH592" s="2">
        <v>2016</v>
      </c>
      <c r="AQ592" s="9">
        <v>90.1</v>
      </c>
      <c r="AR592" s="9">
        <v>4.0999999999999996</v>
      </c>
      <c r="AU592" s="9">
        <v>173.2</v>
      </c>
      <c r="AV592" s="9">
        <v>2.1</v>
      </c>
      <c r="AW592">
        <v>20.399999999999999</v>
      </c>
      <c r="AX592">
        <v>4</v>
      </c>
    </row>
    <row r="593" spans="1:49" x14ac:dyDescent="0.25">
      <c r="A593" t="s">
        <v>1213</v>
      </c>
      <c r="B593" t="s">
        <v>151</v>
      </c>
      <c r="C593" t="s">
        <v>1220</v>
      </c>
      <c r="D593" t="s">
        <v>140</v>
      </c>
      <c r="E593" t="s">
        <v>1229</v>
      </c>
      <c r="F593" t="s">
        <v>140</v>
      </c>
      <c r="G593" t="s">
        <v>924</v>
      </c>
      <c r="H593" t="s">
        <v>151</v>
      </c>
      <c r="I593" t="s">
        <v>1206</v>
      </c>
      <c r="J593" t="s">
        <v>140</v>
      </c>
      <c r="K593" t="s">
        <v>902</v>
      </c>
      <c r="L593" s="2" t="s">
        <v>1202</v>
      </c>
      <c r="M593" s="2" t="s">
        <v>1243</v>
      </c>
      <c r="N593" t="s">
        <v>1269</v>
      </c>
      <c r="O593" s="39" t="s">
        <v>140</v>
      </c>
      <c r="P593" t="s">
        <v>220</v>
      </c>
      <c r="Q593" t="s">
        <v>969</v>
      </c>
      <c r="R593" t="s">
        <v>1084</v>
      </c>
      <c r="S593" s="27"/>
      <c r="U593" s="38" t="s">
        <v>1244</v>
      </c>
      <c r="V593">
        <v>1156145</v>
      </c>
      <c r="W593" t="s">
        <v>623</v>
      </c>
      <c r="X593" t="s">
        <v>1217</v>
      </c>
      <c r="Y593" t="s">
        <v>1240</v>
      </c>
      <c r="Z593" s="9">
        <v>3.4079999999999999</v>
      </c>
      <c r="AA593" s="9">
        <v>8.3000000000000004E-2</v>
      </c>
      <c r="AB593" s="27" t="s">
        <v>149</v>
      </c>
      <c r="AC593" s="2">
        <v>1</v>
      </c>
      <c r="AD593" s="27" t="s">
        <v>1057</v>
      </c>
      <c r="AE593" s="2">
        <v>2015</v>
      </c>
      <c r="AF593" s="2">
        <v>31</v>
      </c>
      <c r="AG593" s="27" t="s">
        <v>1048</v>
      </c>
      <c r="AH593" s="2">
        <v>2016</v>
      </c>
      <c r="AQ593" s="9">
        <v>90.1</v>
      </c>
      <c r="AU593" s="9">
        <v>173.2</v>
      </c>
      <c r="AV593" s="9"/>
      <c r="AW593">
        <v>20.399999999999999</v>
      </c>
    </row>
    <row r="594" spans="1:49" x14ac:dyDescent="0.25">
      <c r="A594" t="s">
        <v>1214</v>
      </c>
      <c r="B594" t="s">
        <v>151</v>
      </c>
      <c r="C594" t="s">
        <v>1221</v>
      </c>
      <c r="D594" t="s">
        <v>140</v>
      </c>
      <c r="E594" t="s">
        <v>1228</v>
      </c>
      <c r="F594" t="s">
        <v>140</v>
      </c>
      <c r="G594" t="s">
        <v>924</v>
      </c>
      <c r="H594" t="s">
        <v>151</v>
      </c>
      <c r="I594" t="s">
        <v>1206</v>
      </c>
      <c r="J594" t="s">
        <v>140</v>
      </c>
      <c r="K594" t="s">
        <v>902</v>
      </c>
      <c r="L594" s="2" t="s">
        <v>1202</v>
      </c>
      <c r="M594" s="2" t="s">
        <v>1243</v>
      </c>
      <c r="N594" t="s">
        <v>1269</v>
      </c>
      <c r="O594" s="39" t="s">
        <v>140</v>
      </c>
      <c r="P594" t="s">
        <v>220</v>
      </c>
      <c r="Q594" t="s">
        <v>969</v>
      </c>
      <c r="R594" t="s">
        <v>1084</v>
      </c>
      <c r="S594" s="27"/>
      <c r="U594" s="38" t="s">
        <v>1244</v>
      </c>
      <c r="V594">
        <v>1156145</v>
      </c>
      <c r="W594" t="s">
        <v>623</v>
      </c>
      <c r="X594" t="s">
        <v>1217</v>
      </c>
      <c r="Y594" t="s">
        <v>1240</v>
      </c>
      <c r="Z594" s="9">
        <v>0.627</v>
      </c>
      <c r="AA594" s="9">
        <v>9.4E-2</v>
      </c>
      <c r="AB594" s="27" t="s">
        <v>658</v>
      </c>
      <c r="AC594" s="2">
        <v>1</v>
      </c>
      <c r="AD594" s="27" t="s">
        <v>1057</v>
      </c>
      <c r="AE594" s="2">
        <v>2015</v>
      </c>
      <c r="AF594" s="2">
        <v>31</v>
      </c>
      <c r="AG594" s="27" t="s">
        <v>1048</v>
      </c>
      <c r="AH594" s="2">
        <v>2016</v>
      </c>
      <c r="AQ594" s="9">
        <v>90.1</v>
      </c>
      <c r="AU594" s="9">
        <v>173.2</v>
      </c>
      <c r="AV594" s="9"/>
      <c r="AW594">
        <v>20.399999999999999</v>
      </c>
    </row>
    <row r="595" spans="1:49" x14ac:dyDescent="0.25">
      <c r="A595" t="s">
        <v>1279</v>
      </c>
      <c r="B595" t="s">
        <v>153</v>
      </c>
      <c r="D595" t="s">
        <v>1278</v>
      </c>
      <c r="E595" t="s">
        <v>140</v>
      </c>
      <c r="F595" t="s">
        <v>140</v>
      </c>
      <c r="G595" t="s">
        <v>597</v>
      </c>
      <c r="H595" t="s">
        <v>151</v>
      </c>
      <c r="I595" t="s">
        <v>630</v>
      </c>
      <c r="J595" t="s">
        <v>140</v>
      </c>
      <c r="K595" t="s">
        <v>901</v>
      </c>
      <c r="L595" s="2" t="s">
        <v>1281</v>
      </c>
      <c r="M595" s="2" t="s">
        <v>236</v>
      </c>
      <c r="N595" s="2" t="s">
        <v>1201</v>
      </c>
      <c r="O595" s="39" t="s">
        <v>1287</v>
      </c>
      <c r="P595" t="s">
        <v>217</v>
      </c>
      <c r="Q595" t="s">
        <v>987</v>
      </c>
      <c r="R595" t="s">
        <v>140</v>
      </c>
      <c r="S595" s="27" t="s">
        <v>140</v>
      </c>
      <c r="U595" s="39" t="s">
        <v>1289</v>
      </c>
      <c r="V595">
        <v>24250</v>
      </c>
      <c r="W595" t="s">
        <v>623</v>
      </c>
      <c r="X595" t="s">
        <v>1288</v>
      </c>
      <c r="Y595" t="s">
        <v>1098</v>
      </c>
      <c r="Z595" s="10">
        <f>(AR595/AQ595)-1</f>
        <v>4.34375</v>
      </c>
      <c r="AA595" s="9" t="s">
        <v>140</v>
      </c>
      <c r="AB595" s="27" t="s">
        <v>242</v>
      </c>
      <c r="AC595" s="2">
        <v>1</v>
      </c>
      <c r="AD595" s="2" t="s">
        <v>1099</v>
      </c>
      <c r="AE595" s="2">
        <v>1977</v>
      </c>
      <c r="AF595" s="2">
        <v>10</v>
      </c>
      <c r="AG595" s="2" t="s">
        <v>1145</v>
      </c>
      <c r="AH595" s="2">
        <v>1977</v>
      </c>
      <c r="AQ595" s="9">
        <v>3.2</v>
      </c>
      <c r="AR595" s="9">
        <v>17.100000000000001</v>
      </c>
    </row>
    <row r="596" spans="1:49" x14ac:dyDescent="0.25">
      <c r="A596" t="s">
        <v>1280</v>
      </c>
      <c r="B596" t="s">
        <v>153</v>
      </c>
      <c r="D596" t="s">
        <v>1278</v>
      </c>
      <c r="E596" t="s">
        <v>140</v>
      </c>
      <c r="F596" t="s">
        <v>140</v>
      </c>
      <c r="G596" t="s">
        <v>597</v>
      </c>
      <c r="H596" t="s">
        <v>151</v>
      </c>
      <c r="I596" t="s">
        <v>630</v>
      </c>
      <c r="J596" t="s">
        <v>140</v>
      </c>
      <c r="K596" t="s">
        <v>901</v>
      </c>
      <c r="L596" s="2" t="s">
        <v>1281</v>
      </c>
      <c r="M596" s="2" t="s">
        <v>236</v>
      </c>
      <c r="N596" s="2" t="s">
        <v>1201</v>
      </c>
      <c r="O596" s="39" t="s">
        <v>1287</v>
      </c>
      <c r="P596" t="s">
        <v>217</v>
      </c>
      <c r="Q596" t="s">
        <v>987</v>
      </c>
      <c r="R596" t="s">
        <v>140</v>
      </c>
      <c r="S596" s="27" t="s">
        <v>140</v>
      </c>
      <c r="U596" s="39" t="s">
        <v>1289</v>
      </c>
      <c r="V596">
        <v>24250</v>
      </c>
      <c r="W596" t="s">
        <v>623</v>
      </c>
      <c r="X596" t="s">
        <v>1288</v>
      </c>
      <c r="Y596" t="s">
        <v>1098</v>
      </c>
      <c r="Z596" s="10">
        <f>(AR596/AQ596)-1</f>
        <v>6.28125</v>
      </c>
      <c r="AA596" s="9" t="s">
        <v>140</v>
      </c>
      <c r="AB596" s="27" t="s">
        <v>242</v>
      </c>
      <c r="AC596" s="2">
        <v>1</v>
      </c>
      <c r="AD596" s="2" t="s">
        <v>1099</v>
      </c>
      <c r="AE596" s="2">
        <v>1977</v>
      </c>
      <c r="AF596" s="2">
        <v>10</v>
      </c>
      <c r="AG596" s="2" t="s">
        <v>1145</v>
      </c>
      <c r="AH596" s="2">
        <v>1977</v>
      </c>
      <c r="AQ596" s="9">
        <v>3.2</v>
      </c>
      <c r="AR596" s="9">
        <v>23.3</v>
      </c>
    </row>
    <row r="597" spans="1:49" x14ac:dyDescent="0.25">
      <c r="A597" t="s">
        <v>1213</v>
      </c>
      <c r="B597" t="s">
        <v>151</v>
      </c>
      <c r="E597" t="s">
        <v>1283</v>
      </c>
      <c r="F597" t="s">
        <v>140</v>
      </c>
      <c r="G597" t="s">
        <v>597</v>
      </c>
      <c r="H597" t="s">
        <v>151</v>
      </c>
      <c r="I597" t="s">
        <v>630</v>
      </c>
      <c r="J597" t="s">
        <v>140</v>
      </c>
      <c r="K597" t="s">
        <v>901</v>
      </c>
      <c r="L597" s="2" t="s">
        <v>1281</v>
      </c>
      <c r="M597" s="2" t="s">
        <v>1284</v>
      </c>
      <c r="N597" s="2" t="s">
        <v>915</v>
      </c>
      <c r="O597" t="s">
        <v>1286</v>
      </c>
      <c r="P597" t="s">
        <v>217</v>
      </c>
      <c r="Q597" t="s">
        <v>987</v>
      </c>
      <c r="R597" t="s">
        <v>140</v>
      </c>
      <c r="S597" s="27" t="s">
        <v>140</v>
      </c>
      <c r="U597" s="39" t="s">
        <v>1289</v>
      </c>
      <c r="V597">
        <v>24</v>
      </c>
      <c r="W597" t="s">
        <v>1285</v>
      </c>
      <c r="X597" t="s">
        <v>1288</v>
      </c>
      <c r="Y597" t="s">
        <v>541</v>
      </c>
      <c r="Z597" s="9">
        <v>0.78</v>
      </c>
      <c r="AA597" s="9" t="s">
        <v>140</v>
      </c>
      <c r="AB597" s="27" t="s">
        <v>242</v>
      </c>
      <c r="AC597" s="2">
        <v>1</v>
      </c>
      <c r="AD597" s="2" t="s">
        <v>1099</v>
      </c>
      <c r="AE597" s="2">
        <v>1977</v>
      </c>
      <c r="AF597" s="2">
        <v>10</v>
      </c>
      <c r="AG597" s="2" t="s">
        <v>1145</v>
      </c>
      <c r="AH597" s="2">
        <v>1977</v>
      </c>
    </row>
    <row r="598" spans="1:49" x14ac:dyDescent="0.25">
      <c r="A598" t="s">
        <v>1290</v>
      </c>
      <c r="B598" t="s">
        <v>157</v>
      </c>
      <c r="D598" t="s">
        <v>1291</v>
      </c>
      <c r="E598" t="s">
        <v>140</v>
      </c>
      <c r="F598" t="s">
        <v>140</v>
      </c>
      <c r="G598" t="s">
        <v>597</v>
      </c>
      <c r="H598" t="s">
        <v>151</v>
      </c>
      <c r="I598" t="s">
        <v>630</v>
      </c>
      <c r="J598" t="s">
        <v>140</v>
      </c>
      <c r="K598" t="s">
        <v>901</v>
      </c>
      <c r="L598" s="2" t="s">
        <v>1292</v>
      </c>
      <c r="M598" s="2" t="s">
        <v>1293</v>
      </c>
      <c r="N598" s="2" t="s">
        <v>1277</v>
      </c>
      <c r="O598" s="43" t="s">
        <v>1357</v>
      </c>
      <c r="P598" t="s">
        <v>220</v>
      </c>
      <c r="Q598" t="s">
        <v>1126</v>
      </c>
      <c r="U598" s="39" t="s">
        <v>1297</v>
      </c>
      <c r="V598">
        <v>783</v>
      </c>
      <c r="W598" t="s">
        <v>623</v>
      </c>
      <c r="X598" t="s">
        <v>1288</v>
      </c>
      <c r="Y598" t="s">
        <v>1299</v>
      </c>
      <c r="AC598" s="2">
        <v>2</v>
      </c>
      <c r="AD598" t="s">
        <v>1051</v>
      </c>
      <c r="AE598" s="2">
        <v>1969</v>
      </c>
      <c r="AF598" s="2">
        <v>15</v>
      </c>
      <c r="AG598" s="2" t="s">
        <v>1051</v>
      </c>
      <c r="AH598" s="2">
        <v>1969</v>
      </c>
      <c r="AQ598" s="9">
        <v>1.5</v>
      </c>
      <c r="AR598" s="9">
        <v>5.9</v>
      </c>
      <c r="AS598" s="9">
        <v>1.8</v>
      </c>
      <c r="AT598" s="9">
        <v>6.5</v>
      </c>
    </row>
    <row r="599" spans="1:49" x14ac:dyDescent="0.25">
      <c r="A599" t="s">
        <v>1290</v>
      </c>
      <c r="B599" t="s">
        <v>157</v>
      </c>
      <c r="D599" t="s">
        <v>1291</v>
      </c>
      <c r="E599" t="s">
        <v>140</v>
      </c>
      <c r="F599" t="s">
        <v>140</v>
      </c>
      <c r="G599" t="s">
        <v>395</v>
      </c>
      <c r="H599" t="s">
        <v>151</v>
      </c>
      <c r="I599" t="s">
        <v>630</v>
      </c>
      <c r="J599" t="s">
        <v>140</v>
      </c>
      <c r="K599" t="s">
        <v>901</v>
      </c>
      <c r="L599" s="2" t="s">
        <v>1292</v>
      </c>
      <c r="M599" s="2" t="s">
        <v>1293</v>
      </c>
      <c r="N599" s="2" t="s">
        <v>1277</v>
      </c>
      <c r="O599" s="43" t="s">
        <v>1357</v>
      </c>
      <c r="P599" t="s">
        <v>220</v>
      </c>
      <c r="Q599" t="s">
        <v>1126</v>
      </c>
      <c r="U599" s="39" t="s">
        <v>1297</v>
      </c>
      <c r="V599">
        <v>783</v>
      </c>
      <c r="W599" t="s">
        <v>623</v>
      </c>
      <c r="X599" t="s">
        <v>1288</v>
      </c>
      <c r="Y599" t="s">
        <v>1299</v>
      </c>
      <c r="AC599" s="2">
        <v>2</v>
      </c>
      <c r="AD599" t="s">
        <v>1051</v>
      </c>
      <c r="AE599" s="2">
        <v>1969</v>
      </c>
      <c r="AF599" s="2">
        <v>15</v>
      </c>
      <c r="AG599" s="2" t="s">
        <v>1051</v>
      </c>
      <c r="AH599" s="2">
        <v>1969</v>
      </c>
      <c r="AQ599" s="9">
        <v>7.5</v>
      </c>
      <c r="AR599" s="9">
        <v>5.7</v>
      </c>
      <c r="AS599" s="9">
        <v>9.5</v>
      </c>
      <c r="AT599" s="9">
        <v>6.4</v>
      </c>
    </row>
    <row r="600" spans="1:49" x14ac:dyDescent="0.25">
      <c r="A600" t="s">
        <v>1290</v>
      </c>
      <c r="B600" t="s">
        <v>157</v>
      </c>
      <c r="D600" t="s">
        <v>1291</v>
      </c>
      <c r="E600" t="s">
        <v>140</v>
      </c>
      <c r="F600" t="s">
        <v>140</v>
      </c>
      <c r="G600" t="s">
        <v>597</v>
      </c>
      <c r="H600" t="s">
        <v>151</v>
      </c>
      <c r="I600" t="s">
        <v>630</v>
      </c>
      <c r="J600" t="s">
        <v>140</v>
      </c>
      <c r="K600" t="s">
        <v>901</v>
      </c>
      <c r="L600" s="2" t="s">
        <v>1292</v>
      </c>
      <c r="M600" s="2" t="s">
        <v>1298</v>
      </c>
      <c r="N600" s="2" t="s">
        <v>1277</v>
      </c>
      <c r="O600" s="39" t="s">
        <v>140</v>
      </c>
      <c r="P600" t="s">
        <v>220</v>
      </c>
      <c r="Q600" t="s">
        <v>1126</v>
      </c>
      <c r="U600" s="39" t="s">
        <v>1297</v>
      </c>
      <c r="V600">
        <v>2742</v>
      </c>
      <c r="W600" t="s">
        <v>623</v>
      </c>
      <c r="X600" t="s">
        <v>1288</v>
      </c>
      <c r="Y600" t="s">
        <v>1299</v>
      </c>
      <c r="AC600" s="2" t="s">
        <v>1295</v>
      </c>
      <c r="AD600" t="s">
        <v>1296</v>
      </c>
      <c r="AE600">
        <v>1970</v>
      </c>
      <c r="AF600" t="s">
        <v>1294</v>
      </c>
      <c r="AG600" t="s">
        <v>1296</v>
      </c>
      <c r="AH600">
        <v>1970</v>
      </c>
      <c r="AQ600" s="9">
        <v>1.6</v>
      </c>
      <c r="AR600" s="9">
        <v>4.0999999999999996</v>
      </c>
      <c r="AS600" s="9">
        <v>1.8</v>
      </c>
      <c r="AT600" s="9">
        <v>4.5</v>
      </c>
    </row>
    <row r="601" spans="1:49" x14ac:dyDescent="0.25">
      <c r="A601" t="s">
        <v>1290</v>
      </c>
      <c r="B601" t="s">
        <v>157</v>
      </c>
      <c r="D601" t="s">
        <v>1291</v>
      </c>
      <c r="E601" t="s">
        <v>140</v>
      </c>
      <c r="F601" t="s">
        <v>140</v>
      </c>
      <c r="G601" t="s">
        <v>395</v>
      </c>
      <c r="H601" t="s">
        <v>151</v>
      </c>
      <c r="I601" t="s">
        <v>630</v>
      </c>
      <c r="J601" t="s">
        <v>140</v>
      </c>
      <c r="K601" t="s">
        <v>901</v>
      </c>
      <c r="L601" s="2" t="s">
        <v>1292</v>
      </c>
      <c r="M601" s="2" t="s">
        <v>1298</v>
      </c>
      <c r="N601" s="2" t="s">
        <v>1277</v>
      </c>
      <c r="O601" s="2" t="s">
        <v>140</v>
      </c>
      <c r="P601" t="s">
        <v>220</v>
      </c>
      <c r="Q601" t="s">
        <v>1126</v>
      </c>
      <c r="U601" s="39" t="s">
        <v>1297</v>
      </c>
      <c r="V601">
        <v>2742</v>
      </c>
      <c r="W601" t="s">
        <v>623</v>
      </c>
      <c r="X601" t="s">
        <v>1288</v>
      </c>
      <c r="Y601" t="s">
        <v>1299</v>
      </c>
      <c r="AC601" s="2" t="s">
        <v>1295</v>
      </c>
      <c r="AD601" t="s">
        <v>1296</v>
      </c>
      <c r="AE601">
        <v>1970</v>
      </c>
      <c r="AF601" t="s">
        <v>1294</v>
      </c>
      <c r="AG601" t="s">
        <v>1296</v>
      </c>
      <c r="AH601">
        <v>1970</v>
      </c>
      <c r="AQ601" s="9">
        <v>5.7</v>
      </c>
      <c r="AR601" s="9">
        <v>4.9000000000000004</v>
      </c>
      <c r="AS601" s="9">
        <v>5</v>
      </c>
      <c r="AT601" s="9">
        <v>3.9</v>
      </c>
    </row>
    <row r="602" spans="1:49" x14ac:dyDescent="0.25">
      <c r="A602" t="s">
        <v>1290</v>
      </c>
      <c r="B602" t="s">
        <v>157</v>
      </c>
      <c r="D602" t="s">
        <v>1291</v>
      </c>
      <c r="E602" t="s">
        <v>140</v>
      </c>
      <c r="F602" t="s">
        <v>140</v>
      </c>
      <c r="G602" t="s">
        <v>924</v>
      </c>
      <c r="H602" t="s">
        <v>151</v>
      </c>
      <c r="I602" t="s">
        <v>630</v>
      </c>
      <c r="J602" t="s">
        <v>140</v>
      </c>
      <c r="K602" t="s">
        <v>901</v>
      </c>
      <c r="L602" s="2" t="s">
        <v>1292</v>
      </c>
      <c r="M602" s="2" t="s">
        <v>1300</v>
      </c>
      <c r="N602" s="2" t="s">
        <v>1277</v>
      </c>
      <c r="O602" s="43" t="s">
        <v>1358</v>
      </c>
      <c r="P602" t="s">
        <v>220</v>
      </c>
      <c r="Q602" t="s">
        <v>1126</v>
      </c>
      <c r="U602" s="39" t="s">
        <v>1297</v>
      </c>
      <c r="V602">
        <v>6373</v>
      </c>
      <c r="W602" t="s">
        <v>623</v>
      </c>
      <c r="X602" t="s">
        <v>1288</v>
      </c>
      <c r="Y602" t="s">
        <v>1299</v>
      </c>
      <c r="AC602" s="2" t="s">
        <v>1295</v>
      </c>
      <c r="AD602" t="s">
        <v>1296</v>
      </c>
      <c r="AE602">
        <v>1970</v>
      </c>
      <c r="AF602" t="s">
        <v>1294</v>
      </c>
      <c r="AG602" t="s">
        <v>1296</v>
      </c>
      <c r="AH602">
        <v>1970</v>
      </c>
      <c r="AQ602" s="9">
        <v>7.6</v>
      </c>
      <c r="AR602" s="9">
        <v>10.199999999999999</v>
      </c>
      <c r="AS602" s="9">
        <v>6.4</v>
      </c>
      <c r="AT602" s="9">
        <v>11.9</v>
      </c>
    </row>
    <row r="603" spans="1:49" x14ac:dyDescent="0.25">
      <c r="A603" t="s">
        <v>1301</v>
      </c>
      <c r="B603" t="s">
        <v>157</v>
      </c>
      <c r="D603" t="s">
        <v>1311</v>
      </c>
      <c r="E603" t="s">
        <v>140</v>
      </c>
      <c r="F603" t="s">
        <v>140</v>
      </c>
      <c r="G603" t="s">
        <v>924</v>
      </c>
      <c r="H603" t="s">
        <v>151</v>
      </c>
      <c r="I603" t="s">
        <v>630</v>
      </c>
      <c r="J603" t="s">
        <v>140</v>
      </c>
      <c r="K603" t="s">
        <v>901</v>
      </c>
      <c r="L603" t="s">
        <v>1302</v>
      </c>
      <c r="M603" s="2" t="s">
        <v>1325</v>
      </c>
      <c r="N603" s="2" t="s">
        <v>1303</v>
      </c>
      <c r="O603" s="2" t="s">
        <v>1304</v>
      </c>
      <c r="P603" s="2" t="s">
        <v>220</v>
      </c>
      <c r="Q603" s="2" t="s">
        <v>1305</v>
      </c>
      <c r="R603" s="2" t="s">
        <v>1177</v>
      </c>
      <c r="S603" s="2" t="s">
        <v>766</v>
      </c>
      <c r="T603" s="2" t="s">
        <v>1308</v>
      </c>
      <c r="U603" s="39" t="s">
        <v>1307</v>
      </c>
      <c r="V603">
        <f>869+1750</f>
        <v>2619</v>
      </c>
      <c r="W603" t="s">
        <v>623</v>
      </c>
      <c r="X603" t="s">
        <v>1306</v>
      </c>
      <c r="Y603" t="s">
        <v>600</v>
      </c>
      <c r="Z603" s="9">
        <v>6.38</v>
      </c>
      <c r="AA603" s="9" t="s">
        <v>140</v>
      </c>
      <c r="AB603" s="9">
        <v>1E-3</v>
      </c>
      <c r="AC603" s="2">
        <v>26</v>
      </c>
      <c r="AD603" s="2" t="s">
        <v>1047</v>
      </c>
      <c r="AE603" s="2">
        <v>1975</v>
      </c>
      <c r="AF603" s="2">
        <v>29</v>
      </c>
      <c r="AG603" s="2" t="s">
        <v>1047</v>
      </c>
      <c r="AH603" s="2">
        <v>1976</v>
      </c>
      <c r="AI603" s="2"/>
    </row>
    <row r="604" spans="1:49" x14ac:dyDescent="0.25">
      <c r="A604" t="s">
        <v>1309</v>
      </c>
      <c r="B604" t="s">
        <v>157</v>
      </c>
      <c r="D604" t="s">
        <v>1310</v>
      </c>
      <c r="E604" t="s">
        <v>140</v>
      </c>
      <c r="F604" t="s">
        <v>140</v>
      </c>
      <c r="G604" t="s">
        <v>924</v>
      </c>
      <c r="H604" t="s">
        <v>151</v>
      </c>
      <c r="I604" t="s">
        <v>630</v>
      </c>
      <c r="J604" t="s">
        <v>140</v>
      </c>
      <c r="K604" t="s">
        <v>901</v>
      </c>
      <c r="L604" t="s">
        <v>1302</v>
      </c>
      <c r="M604" s="2" t="s">
        <v>1325</v>
      </c>
      <c r="N604" s="2" t="s">
        <v>1303</v>
      </c>
      <c r="O604" s="2" t="s">
        <v>1304</v>
      </c>
      <c r="P604" s="2" t="s">
        <v>220</v>
      </c>
      <c r="Q604" s="2" t="s">
        <v>1305</v>
      </c>
      <c r="R604" s="2" t="s">
        <v>1177</v>
      </c>
      <c r="S604" s="2" t="s">
        <v>766</v>
      </c>
      <c r="T604" s="2" t="s">
        <v>1308</v>
      </c>
      <c r="U604" s="39" t="s">
        <v>1307</v>
      </c>
      <c r="V604">
        <f>1750+711</f>
        <v>2461</v>
      </c>
      <c r="W604" t="s">
        <v>623</v>
      </c>
      <c r="X604" t="s">
        <v>1306</v>
      </c>
      <c r="Y604" t="s">
        <v>600</v>
      </c>
      <c r="Z604" s="9">
        <v>6.08</v>
      </c>
      <c r="AA604" s="9" t="s">
        <v>140</v>
      </c>
      <c r="AB604" s="9">
        <v>1E-3</v>
      </c>
      <c r="AC604" s="2">
        <v>26</v>
      </c>
      <c r="AD604" s="2" t="s">
        <v>1047</v>
      </c>
      <c r="AE604" s="2">
        <v>1975</v>
      </c>
      <c r="AF604" s="2">
        <v>29</v>
      </c>
      <c r="AG604" s="2" t="s">
        <v>1047</v>
      </c>
      <c r="AH604" s="2">
        <v>1976</v>
      </c>
      <c r="AI604" s="2"/>
    </row>
    <row r="605" spans="1:49" x14ac:dyDescent="0.25">
      <c r="A605" t="s">
        <v>1312</v>
      </c>
      <c r="B605" t="s">
        <v>157</v>
      </c>
      <c r="D605" t="s">
        <v>1311</v>
      </c>
      <c r="E605" t="s">
        <v>140</v>
      </c>
      <c r="F605" t="s">
        <v>140</v>
      </c>
      <c r="G605" t="s">
        <v>924</v>
      </c>
      <c r="H605" t="s">
        <v>151</v>
      </c>
      <c r="I605" t="s">
        <v>630</v>
      </c>
      <c r="J605" t="s">
        <v>140</v>
      </c>
      <c r="K605" t="s">
        <v>901</v>
      </c>
      <c r="L605" t="s">
        <v>1302</v>
      </c>
      <c r="M605" s="2" t="s">
        <v>1325</v>
      </c>
      <c r="N605" s="2" t="s">
        <v>1303</v>
      </c>
      <c r="O605" s="2" t="s">
        <v>1304</v>
      </c>
      <c r="P605" s="2" t="s">
        <v>220</v>
      </c>
      <c r="Q605" s="2" t="s">
        <v>1305</v>
      </c>
      <c r="R605" s="2" t="s">
        <v>1177</v>
      </c>
      <c r="S605" s="2" t="s">
        <v>766</v>
      </c>
      <c r="T605" s="2" t="s">
        <v>1308</v>
      </c>
      <c r="U605" s="39" t="s">
        <v>1307</v>
      </c>
      <c r="V605">
        <f>869+711+1750</f>
        <v>3330</v>
      </c>
      <c r="W605" t="s">
        <v>623</v>
      </c>
      <c r="X605" t="s">
        <v>1306</v>
      </c>
      <c r="Y605" t="s">
        <v>600</v>
      </c>
      <c r="Z605" s="9">
        <v>2</v>
      </c>
      <c r="AA605" s="9" t="s">
        <v>140</v>
      </c>
      <c r="AB605" s="9">
        <v>0.05</v>
      </c>
      <c r="AC605" s="2">
        <v>26</v>
      </c>
      <c r="AD605" s="2" t="s">
        <v>1047</v>
      </c>
      <c r="AE605" s="2">
        <v>1975</v>
      </c>
      <c r="AF605" s="2">
        <v>29</v>
      </c>
      <c r="AG605" s="2" t="s">
        <v>1047</v>
      </c>
      <c r="AH605" s="2">
        <v>1976</v>
      </c>
      <c r="AI605" s="2"/>
    </row>
    <row r="606" spans="1:49" x14ac:dyDescent="0.25">
      <c r="A606" t="s">
        <v>1313</v>
      </c>
      <c r="B606" t="s">
        <v>157</v>
      </c>
      <c r="C606" t="s">
        <v>1314</v>
      </c>
      <c r="D606" t="s">
        <v>1315</v>
      </c>
      <c r="E606" t="s">
        <v>140</v>
      </c>
      <c r="F606" t="s">
        <v>140</v>
      </c>
      <c r="G606" t="s">
        <v>597</v>
      </c>
      <c r="H606" t="s">
        <v>151</v>
      </c>
      <c r="I606" t="s">
        <v>630</v>
      </c>
      <c r="J606" t="s">
        <v>140</v>
      </c>
      <c r="K606" t="s">
        <v>901</v>
      </c>
      <c r="L606" t="s">
        <v>1316</v>
      </c>
      <c r="M606" s="2" t="s">
        <v>1323</v>
      </c>
      <c r="N606" s="2" t="s">
        <v>1201</v>
      </c>
      <c r="O606" s="38" t="s">
        <v>1318</v>
      </c>
      <c r="P606" s="2" t="s">
        <v>217</v>
      </c>
      <c r="Q606" s="2" t="s">
        <v>357</v>
      </c>
      <c r="R606" t="s">
        <v>140</v>
      </c>
      <c r="S606" s="27" t="s">
        <v>140</v>
      </c>
      <c r="T606" s="2"/>
      <c r="U606" s="38" t="s">
        <v>1317</v>
      </c>
      <c r="V606">
        <f>3652+724</f>
        <v>4376</v>
      </c>
      <c r="W606" t="s">
        <v>623</v>
      </c>
      <c r="X606" t="s">
        <v>344</v>
      </c>
      <c r="Y606" t="s">
        <v>1098</v>
      </c>
      <c r="Z606" s="10">
        <f>(AR606/AQ606)-1</f>
        <v>2.8749999999999996</v>
      </c>
      <c r="AA606" s="9" t="s">
        <v>140</v>
      </c>
      <c r="AB606" s="27" t="s">
        <v>242</v>
      </c>
      <c r="AC606">
        <v>1</v>
      </c>
      <c r="AD606" t="s">
        <v>1057</v>
      </c>
      <c r="AE606" s="2">
        <v>1966</v>
      </c>
      <c r="AF606" s="2">
        <v>31</v>
      </c>
      <c r="AG606" s="2" t="s">
        <v>1057</v>
      </c>
      <c r="AH606" s="2">
        <v>1966</v>
      </c>
      <c r="AI606" s="2"/>
      <c r="AQ606" s="9">
        <v>1.52</v>
      </c>
      <c r="AR606" s="9">
        <v>5.89</v>
      </c>
    </row>
    <row r="607" spans="1:49" x14ac:dyDescent="0.25">
      <c r="A607" t="s">
        <v>1313</v>
      </c>
      <c r="B607" t="s">
        <v>157</v>
      </c>
      <c r="C607" t="s">
        <v>1314</v>
      </c>
      <c r="D607" t="s">
        <v>1315</v>
      </c>
      <c r="E607" t="s">
        <v>140</v>
      </c>
      <c r="F607" t="s">
        <v>140</v>
      </c>
      <c r="G607" t="s">
        <v>395</v>
      </c>
      <c r="H607" t="s">
        <v>151</v>
      </c>
      <c r="I607" t="s">
        <v>630</v>
      </c>
      <c r="J607" t="s">
        <v>140</v>
      </c>
      <c r="K607" t="s">
        <v>901</v>
      </c>
      <c r="L607" t="s">
        <v>1316</v>
      </c>
      <c r="M607" s="2" t="s">
        <v>1324</v>
      </c>
      <c r="N607" s="2" t="s">
        <v>1277</v>
      </c>
      <c r="O607" s="38" t="s">
        <v>1322</v>
      </c>
      <c r="P607" s="2" t="s">
        <v>220</v>
      </c>
      <c r="Q607" s="2" t="s">
        <v>357</v>
      </c>
      <c r="R607" t="s">
        <v>421</v>
      </c>
      <c r="S607" s="27" t="s">
        <v>1321</v>
      </c>
      <c r="T607" s="2"/>
      <c r="U607" s="38" t="s">
        <v>1320</v>
      </c>
      <c r="V607">
        <f>131+134</f>
        <v>265</v>
      </c>
      <c r="W607" t="s">
        <v>623</v>
      </c>
      <c r="X607" t="s">
        <v>1319</v>
      </c>
      <c r="Y607" t="s">
        <v>1299</v>
      </c>
      <c r="AC607">
        <v>1</v>
      </c>
      <c r="AD607" t="s">
        <v>1057</v>
      </c>
      <c r="AE607" s="2">
        <v>1966</v>
      </c>
      <c r="AF607" s="2">
        <v>31</v>
      </c>
      <c r="AG607" s="2" t="s">
        <v>1057</v>
      </c>
      <c r="AH607" s="2">
        <v>1966</v>
      </c>
      <c r="AI607" s="2"/>
      <c r="AQ607" s="9">
        <v>3.75</v>
      </c>
      <c r="AR607" s="9">
        <v>6.76</v>
      </c>
      <c r="AS607" s="9">
        <v>5.61</v>
      </c>
      <c r="AT607" s="9">
        <v>9.1</v>
      </c>
    </row>
    <row r="608" spans="1:49" ht="15.75" customHeight="1" x14ac:dyDescent="0.25">
      <c r="A608" t="s">
        <v>1328</v>
      </c>
      <c r="B608" t="s">
        <v>157</v>
      </c>
      <c r="D608" t="s">
        <v>1327</v>
      </c>
      <c r="E608" t="s">
        <v>140</v>
      </c>
      <c r="F608" t="s">
        <v>140</v>
      </c>
      <c r="G608" t="s">
        <v>597</v>
      </c>
      <c r="H608" t="s">
        <v>151</v>
      </c>
      <c r="I608" t="s">
        <v>630</v>
      </c>
      <c r="J608" t="s">
        <v>140</v>
      </c>
      <c r="K608" t="s">
        <v>901</v>
      </c>
      <c r="L608" t="s">
        <v>1326</v>
      </c>
      <c r="M608" s="2" t="s">
        <v>1329</v>
      </c>
      <c r="N608" s="2" t="s">
        <v>1201</v>
      </c>
      <c r="O608" s="38" t="s">
        <v>1342</v>
      </c>
      <c r="P608" t="s">
        <v>217</v>
      </c>
      <c r="Q608" s="2" t="s">
        <v>1340</v>
      </c>
      <c r="R608" t="s">
        <v>140</v>
      </c>
      <c r="U608" s="38"/>
      <c r="V608">
        <f>ROUNDDOWN(2579+(21491*0.081),0)</f>
        <v>4319</v>
      </c>
      <c r="W608" t="s">
        <v>623</v>
      </c>
      <c r="X608" t="s">
        <v>1330</v>
      </c>
      <c r="Y608" t="s">
        <v>1098</v>
      </c>
      <c r="Z608" s="10">
        <f>(AR608/AQ608)-1</f>
        <v>4.5</v>
      </c>
      <c r="AA608" s="9" t="s">
        <v>140</v>
      </c>
      <c r="AB608" s="27" t="s">
        <v>242</v>
      </c>
      <c r="AC608" s="2">
        <v>1</v>
      </c>
      <c r="AD608" s="2" t="s">
        <v>1047</v>
      </c>
      <c r="AE608" s="2">
        <v>1982</v>
      </c>
      <c r="AF608" s="2">
        <v>30</v>
      </c>
      <c r="AG608" s="2" t="s">
        <v>1341</v>
      </c>
      <c r="AH608" s="2">
        <v>1983</v>
      </c>
      <c r="AQ608" s="9">
        <v>1.8</v>
      </c>
      <c r="AR608" s="9">
        <v>9.9</v>
      </c>
    </row>
    <row r="609" spans="1:44" x14ac:dyDescent="0.25">
      <c r="A609" t="s">
        <v>1331</v>
      </c>
      <c r="B609" t="s">
        <v>157</v>
      </c>
      <c r="D609" t="s">
        <v>1327</v>
      </c>
      <c r="E609" t="s">
        <v>140</v>
      </c>
      <c r="F609" t="s">
        <v>140</v>
      </c>
      <c r="G609" t="s">
        <v>597</v>
      </c>
      <c r="H609" t="s">
        <v>151</v>
      </c>
      <c r="I609" t="s">
        <v>630</v>
      </c>
      <c r="J609" t="s">
        <v>140</v>
      </c>
      <c r="K609" t="s">
        <v>901</v>
      </c>
      <c r="L609" t="s">
        <v>1326</v>
      </c>
      <c r="M609" s="2" t="s">
        <v>1329</v>
      </c>
      <c r="N609" s="2" t="s">
        <v>1201</v>
      </c>
      <c r="O609" s="38" t="s">
        <v>1342</v>
      </c>
      <c r="P609" t="s">
        <v>217</v>
      </c>
      <c r="Q609" s="2" t="s">
        <v>1340</v>
      </c>
      <c r="R609" t="s">
        <v>140</v>
      </c>
      <c r="U609" s="38"/>
      <c r="V609">
        <f>ROUNDDOWN(2300+(21491*0.081),0)</f>
        <v>4040</v>
      </c>
      <c r="W609" t="s">
        <v>623</v>
      </c>
      <c r="X609" t="s">
        <v>1330</v>
      </c>
      <c r="Y609" t="s">
        <v>1098</v>
      </c>
      <c r="Z609" s="10">
        <f t="shared" ref="Z609:Z627" si="2">(AR609/AQ609)-1</f>
        <v>4.7222222222222223</v>
      </c>
      <c r="AA609" s="9" t="s">
        <v>140</v>
      </c>
      <c r="AB609" s="27" t="s">
        <v>242</v>
      </c>
      <c r="AC609" s="2">
        <v>1</v>
      </c>
      <c r="AD609" s="2" t="s">
        <v>1047</v>
      </c>
      <c r="AE609" s="2">
        <v>1982</v>
      </c>
      <c r="AF609" s="2">
        <v>30</v>
      </c>
      <c r="AG609" s="2" t="s">
        <v>1341</v>
      </c>
      <c r="AH609" s="2">
        <v>1983</v>
      </c>
      <c r="AQ609" s="9">
        <v>1.8</v>
      </c>
      <c r="AR609" s="9">
        <v>10.3</v>
      </c>
    </row>
    <row r="610" spans="1:44" x14ac:dyDescent="0.25">
      <c r="A610" t="s">
        <v>1332</v>
      </c>
      <c r="B610" t="s">
        <v>157</v>
      </c>
      <c r="D610" t="s">
        <v>1327</v>
      </c>
      <c r="E610" t="s">
        <v>140</v>
      </c>
      <c r="F610" t="s">
        <v>140</v>
      </c>
      <c r="G610" t="s">
        <v>597</v>
      </c>
      <c r="H610" t="s">
        <v>151</v>
      </c>
      <c r="I610" t="s">
        <v>630</v>
      </c>
      <c r="J610" t="s">
        <v>140</v>
      </c>
      <c r="K610" t="s">
        <v>901</v>
      </c>
      <c r="L610" t="s">
        <v>1326</v>
      </c>
      <c r="M610" s="2" t="s">
        <v>1329</v>
      </c>
      <c r="N610" s="2" t="s">
        <v>1201</v>
      </c>
      <c r="O610" s="38" t="s">
        <v>1342</v>
      </c>
      <c r="P610" t="s">
        <v>217</v>
      </c>
      <c r="Q610" s="2" t="s">
        <v>1340</v>
      </c>
      <c r="R610" t="s">
        <v>140</v>
      </c>
      <c r="U610" s="38"/>
      <c r="V610">
        <f>ROUNDDOWN(7221+(21491*0.081),0)</f>
        <v>8961</v>
      </c>
      <c r="W610" t="s">
        <v>623</v>
      </c>
      <c r="X610" t="s">
        <v>1330</v>
      </c>
      <c r="Y610" t="s">
        <v>1098</v>
      </c>
      <c r="Z610" s="10">
        <f t="shared" si="2"/>
        <v>3.666666666666667</v>
      </c>
      <c r="AA610" s="9" t="s">
        <v>140</v>
      </c>
      <c r="AB610" s="27" t="s">
        <v>242</v>
      </c>
      <c r="AC610" s="2">
        <v>1</v>
      </c>
      <c r="AD610" s="2" t="s">
        <v>1047</v>
      </c>
      <c r="AE610" s="2">
        <v>1982</v>
      </c>
      <c r="AF610" s="2">
        <v>30</v>
      </c>
      <c r="AG610" s="2" t="s">
        <v>1341</v>
      </c>
      <c r="AH610" s="2">
        <v>1983</v>
      </c>
      <c r="AQ610" s="9">
        <v>1.8</v>
      </c>
      <c r="AR610" s="9">
        <v>8.4</v>
      </c>
    </row>
    <row r="611" spans="1:44" x14ac:dyDescent="0.25">
      <c r="A611" t="s">
        <v>1333</v>
      </c>
      <c r="B611" t="s">
        <v>157</v>
      </c>
      <c r="D611" t="s">
        <v>1327</v>
      </c>
      <c r="E611" t="s">
        <v>140</v>
      </c>
      <c r="F611" t="s">
        <v>140</v>
      </c>
      <c r="G611" t="s">
        <v>597</v>
      </c>
      <c r="H611" t="s">
        <v>151</v>
      </c>
      <c r="I611" t="s">
        <v>630</v>
      </c>
      <c r="J611" t="s">
        <v>140</v>
      </c>
      <c r="K611" t="s">
        <v>901</v>
      </c>
      <c r="L611" t="s">
        <v>1326</v>
      </c>
      <c r="M611" s="2" t="s">
        <v>1329</v>
      </c>
      <c r="N611" s="2" t="s">
        <v>1201</v>
      </c>
      <c r="O611" s="38" t="s">
        <v>1342</v>
      </c>
      <c r="P611" t="s">
        <v>217</v>
      </c>
      <c r="Q611" s="2" t="s">
        <v>1340</v>
      </c>
      <c r="R611" t="s">
        <v>140</v>
      </c>
      <c r="U611" s="38"/>
      <c r="V611">
        <f>ROUNDDOWN(21491*(0.081+0.303),0)</f>
        <v>8252</v>
      </c>
      <c r="W611" t="s">
        <v>623</v>
      </c>
      <c r="X611" t="s">
        <v>1330</v>
      </c>
      <c r="Y611" t="s">
        <v>1098</v>
      </c>
      <c r="Z611" s="10">
        <f t="shared" si="2"/>
        <v>0.88888888888888884</v>
      </c>
      <c r="AA611" s="9" t="s">
        <v>140</v>
      </c>
      <c r="AB611" s="27" t="s">
        <v>242</v>
      </c>
      <c r="AC611" s="2">
        <v>1</v>
      </c>
      <c r="AD611" s="2" t="s">
        <v>1047</v>
      </c>
      <c r="AE611" s="2">
        <v>1982</v>
      </c>
      <c r="AF611" s="2">
        <v>30</v>
      </c>
      <c r="AG611" s="2" t="s">
        <v>1341</v>
      </c>
      <c r="AH611" s="2">
        <v>1983</v>
      </c>
      <c r="AQ611" s="9">
        <v>1.8</v>
      </c>
      <c r="AR611" s="9">
        <v>3.4</v>
      </c>
    </row>
    <row r="612" spans="1:44" x14ac:dyDescent="0.25">
      <c r="A612" t="s">
        <v>1334</v>
      </c>
      <c r="B612" t="s">
        <v>157</v>
      </c>
      <c r="D612" t="s">
        <v>1327</v>
      </c>
      <c r="E612" t="s">
        <v>140</v>
      </c>
      <c r="F612" t="s">
        <v>140</v>
      </c>
      <c r="G612" t="s">
        <v>597</v>
      </c>
      <c r="H612" t="s">
        <v>151</v>
      </c>
      <c r="I612" t="s">
        <v>630</v>
      </c>
      <c r="J612" t="s">
        <v>140</v>
      </c>
      <c r="K612" t="s">
        <v>901</v>
      </c>
      <c r="L612" t="s">
        <v>1326</v>
      </c>
      <c r="M612" s="2" t="s">
        <v>1329</v>
      </c>
      <c r="N612" s="2" t="s">
        <v>1201</v>
      </c>
      <c r="O612" s="38" t="s">
        <v>1342</v>
      </c>
      <c r="P612" t="s">
        <v>217</v>
      </c>
      <c r="Q612" s="2" t="s">
        <v>1340</v>
      </c>
      <c r="R612" t="s">
        <v>140</v>
      </c>
      <c r="U612" s="38"/>
      <c r="V612">
        <f>ROUNDDOWN(21491*(0.081+0.053),0)</f>
        <v>2879</v>
      </c>
      <c r="W612" t="s">
        <v>623</v>
      </c>
      <c r="X612" t="s">
        <v>1330</v>
      </c>
      <c r="Y612" t="s">
        <v>1098</v>
      </c>
      <c r="Z612" s="10">
        <f t="shared" si="2"/>
        <v>0.33333333333333326</v>
      </c>
      <c r="AA612" s="9" t="s">
        <v>140</v>
      </c>
      <c r="AB612" s="27" t="s">
        <v>242</v>
      </c>
      <c r="AC612" s="2">
        <v>1</v>
      </c>
      <c r="AD612" s="2" t="s">
        <v>1047</v>
      </c>
      <c r="AE612" s="2">
        <v>1982</v>
      </c>
      <c r="AF612" s="2">
        <v>30</v>
      </c>
      <c r="AG612" s="2" t="s">
        <v>1341</v>
      </c>
      <c r="AH612" s="2">
        <v>1983</v>
      </c>
      <c r="AQ612" s="9">
        <v>1.8</v>
      </c>
      <c r="AR612" s="9">
        <v>2.4</v>
      </c>
    </row>
    <row r="613" spans="1:44" x14ac:dyDescent="0.25">
      <c r="A613" t="s">
        <v>1328</v>
      </c>
      <c r="B613" t="s">
        <v>157</v>
      </c>
      <c r="D613" t="s">
        <v>1327</v>
      </c>
      <c r="E613" t="s">
        <v>140</v>
      </c>
      <c r="F613" t="s">
        <v>140</v>
      </c>
      <c r="G613" t="s">
        <v>395</v>
      </c>
      <c r="H613" t="s">
        <v>151</v>
      </c>
      <c r="I613" t="s">
        <v>630</v>
      </c>
      <c r="J613" t="s">
        <v>140</v>
      </c>
      <c r="K613" t="s">
        <v>901</v>
      </c>
      <c r="L613" t="s">
        <v>1326</v>
      </c>
      <c r="M613" s="2" t="s">
        <v>1329</v>
      </c>
      <c r="N613" s="2" t="s">
        <v>1201</v>
      </c>
      <c r="O613" s="38" t="s">
        <v>1342</v>
      </c>
      <c r="P613" t="s">
        <v>217</v>
      </c>
      <c r="Q613" s="2" t="s">
        <v>1340</v>
      </c>
      <c r="R613" t="s">
        <v>140</v>
      </c>
      <c r="U613" s="38"/>
      <c r="V613">
        <f>ROUNDDOWN(2579+(21491*0.081),0)</f>
        <v>4319</v>
      </c>
      <c r="W613" t="s">
        <v>623</v>
      </c>
      <c r="X613" t="s">
        <v>1330</v>
      </c>
      <c r="Y613" t="s">
        <v>1098</v>
      </c>
      <c r="Z613" s="10">
        <f t="shared" si="2"/>
        <v>0.69230769230769229</v>
      </c>
      <c r="AA613" s="9" t="s">
        <v>140</v>
      </c>
      <c r="AB613" s="27" t="s">
        <v>242</v>
      </c>
      <c r="AC613" s="2">
        <v>1</v>
      </c>
      <c r="AD613" s="2" t="s">
        <v>1047</v>
      </c>
      <c r="AE613" s="2">
        <v>1982</v>
      </c>
      <c r="AF613" s="2">
        <v>30</v>
      </c>
      <c r="AG613" s="2" t="s">
        <v>1341</v>
      </c>
      <c r="AH613" s="2">
        <v>1983</v>
      </c>
      <c r="AQ613" s="9">
        <v>3.9</v>
      </c>
      <c r="AR613" s="9">
        <v>6.6</v>
      </c>
    </row>
    <row r="614" spans="1:44" x14ac:dyDescent="0.25">
      <c r="A614" t="s">
        <v>1331</v>
      </c>
      <c r="B614" t="s">
        <v>157</v>
      </c>
      <c r="D614" t="s">
        <v>1327</v>
      </c>
      <c r="E614" t="s">
        <v>140</v>
      </c>
      <c r="F614" t="s">
        <v>140</v>
      </c>
      <c r="G614" t="s">
        <v>395</v>
      </c>
      <c r="H614" t="s">
        <v>151</v>
      </c>
      <c r="I614" t="s">
        <v>630</v>
      </c>
      <c r="J614" t="s">
        <v>140</v>
      </c>
      <c r="K614" t="s">
        <v>901</v>
      </c>
      <c r="L614" t="s">
        <v>1326</v>
      </c>
      <c r="M614" s="2" t="s">
        <v>1329</v>
      </c>
      <c r="N614" s="2" t="s">
        <v>1201</v>
      </c>
      <c r="O614" s="38" t="s">
        <v>1342</v>
      </c>
      <c r="P614" t="s">
        <v>217</v>
      </c>
      <c r="Q614" s="2" t="s">
        <v>1340</v>
      </c>
      <c r="R614" t="s">
        <v>140</v>
      </c>
      <c r="U614" s="38"/>
      <c r="V614">
        <f>ROUNDDOWN(2300+(21491*0.081),0)</f>
        <v>4040</v>
      </c>
      <c r="W614" t="s">
        <v>623</v>
      </c>
      <c r="X614" t="s">
        <v>1330</v>
      </c>
      <c r="Y614" t="s">
        <v>1098</v>
      </c>
      <c r="Z614" s="10">
        <f t="shared" si="2"/>
        <v>0.61538461538461542</v>
      </c>
      <c r="AA614" s="9" t="s">
        <v>140</v>
      </c>
      <c r="AB614" s="27" t="s">
        <v>242</v>
      </c>
      <c r="AC614" s="2">
        <v>1</v>
      </c>
      <c r="AD614" s="2" t="s">
        <v>1047</v>
      </c>
      <c r="AE614" s="2">
        <v>1982</v>
      </c>
      <c r="AF614" s="2">
        <v>30</v>
      </c>
      <c r="AG614" s="2" t="s">
        <v>1341</v>
      </c>
      <c r="AH614" s="2">
        <v>1983</v>
      </c>
      <c r="AQ614" s="9">
        <v>3.9</v>
      </c>
      <c r="AR614" s="9">
        <v>6.3</v>
      </c>
    </row>
    <row r="615" spans="1:44" x14ac:dyDescent="0.25">
      <c r="A615" t="s">
        <v>1332</v>
      </c>
      <c r="B615" t="s">
        <v>157</v>
      </c>
      <c r="D615" t="s">
        <v>1327</v>
      </c>
      <c r="E615" t="s">
        <v>140</v>
      </c>
      <c r="F615" t="s">
        <v>140</v>
      </c>
      <c r="G615" t="s">
        <v>395</v>
      </c>
      <c r="H615" t="s">
        <v>151</v>
      </c>
      <c r="I615" t="s">
        <v>630</v>
      </c>
      <c r="J615" t="s">
        <v>140</v>
      </c>
      <c r="K615" t="s">
        <v>901</v>
      </c>
      <c r="L615" t="s">
        <v>1326</v>
      </c>
      <c r="M615" s="2" t="s">
        <v>1329</v>
      </c>
      <c r="N615" s="2" t="s">
        <v>1201</v>
      </c>
      <c r="O615" s="38" t="s">
        <v>1342</v>
      </c>
      <c r="P615" t="s">
        <v>217</v>
      </c>
      <c r="Q615" s="2" t="s">
        <v>1340</v>
      </c>
      <c r="R615" t="s">
        <v>140</v>
      </c>
      <c r="U615" s="38"/>
      <c r="V615">
        <f>ROUNDDOWN(7221+(21491*0.081),0)</f>
        <v>8961</v>
      </c>
      <c r="W615" t="s">
        <v>623</v>
      </c>
      <c r="X615" t="s">
        <v>1330</v>
      </c>
      <c r="Y615" t="s">
        <v>1098</v>
      </c>
      <c r="Z615" s="10">
        <f t="shared" si="2"/>
        <v>0.5641025641025641</v>
      </c>
      <c r="AA615" s="9" t="s">
        <v>140</v>
      </c>
      <c r="AB615" s="27" t="s">
        <v>242</v>
      </c>
      <c r="AC615" s="2">
        <v>1</v>
      </c>
      <c r="AD615" s="2" t="s">
        <v>1047</v>
      </c>
      <c r="AE615" s="2">
        <v>1982</v>
      </c>
      <c r="AF615" s="2">
        <v>30</v>
      </c>
      <c r="AG615" s="2" t="s">
        <v>1341</v>
      </c>
      <c r="AH615" s="2">
        <v>1983</v>
      </c>
      <c r="AQ615" s="9">
        <v>3.9</v>
      </c>
      <c r="AR615" s="9">
        <v>6.1</v>
      </c>
    </row>
    <row r="616" spans="1:44" x14ac:dyDescent="0.25">
      <c r="A616" t="s">
        <v>1333</v>
      </c>
      <c r="B616" t="s">
        <v>157</v>
      </c>
      <c r="D616" t="s">
        <v>1327</v>
      </c>
      <c r="E616" t="s">
        <v>140</v>
      </c>
      <c r="F616" t="s">
        <v>140</v>
      </c>
      <c r="G616" t="s">
        <v>395</v>
      </c>
      <c r="H616" t="s">
        <v>151</v>
      </c>
      <c r="I616" t="s">
        <v>630</v>
      </c>
      <c r="J616" t="s">
        <v>140</v>
      </c>
      <c r="K616" t="s">
        <v>901</v>
      </c>
      <c r="L616" t="s">
        <v>1326</v>
      </c>
      <c r="M616" s="2" t="s">
        <v>1329</v>
      </c>
      <c r="N616" s="2" t="s">
        <v>1201</v>
      </c>
      <c r="O616" s="38" t="s">
        <v>1342</v>
      </c>
      <c r="P616" t="s">
        <v>217</v>
      </c>
      <c r="Q616" s="2" t="s">
        <v>1340</v>
      </c>
      <c r="R616" t="s">
        <v>140</v>
      </c>
      <c r="U616" s="38"/>
      <c r="V616">
        <f>ROUNDDOWN(21491*(0.081+0.303),0)</f>
        <v>8252</v>
      </c>
      <c r="W616" t="s">
        <v>623</v>
      </c>
      <c r="X616" t="s">
        <v>1330</v>
      </c>
      <c r="Y616" t="s">
        <v>1098</v>
      </c>
      <c r="Z616" s="10">
        <f t="shared" si="2"/>
        <v>0.25641025641025661</v>
      </c>
      <c r="AA616" s="9" t="s">
        <v>140</v>
      </c>
      <c r="AB616" s="27" t="s">
        <v>242</v>
      </c>
      <c r="AC616" s="2">
        <v>1</v>
      </c>
      <c r="AD616" s="2" t="s">
        <v>1047</v>
      </c>
      <c r="AE616" s="2">
        <v>1982</v>
      </c>
      <c r="AF616" s="2">
        <v>30</v>
      </c>
      <c r="AG616" s="2" t="s">
        <v>1341</v>
      </c>
      <c r="AH616" s="2">
        <v>1983</v>
      </c>
      <c r="AQ616" s="9">
        <v>3.9</v>
      </c>
      <c r="AR616" s="9">
        <v>4.9000000000000004</v>
      </c>
    </row>
    <row r="617" spans="1:44" x14ac:dyDescent="0.25">
      <c r="A617" t="s">
        <v>1334</v>
      </c>
      <c r="B617" t="s">
        <v>157</v>
      </c>
      <c r="D617" t="s">
        <v>1327</v>
      </c>
      <c r="E617" t="s">
        <v>140</v>
      </c>
      <c r="F617" t="s">
        <v>140</v>
      </c>
      <c r="G617" t="s">
        <v>395</v>
      </c>
      <c r="H617" t="s">
        <v>151</v>
      </c>
      <c r="I617" t="s">
        <v>630</v>
      </c>
      <c r="J617" t="s">
        <v>140</v>
      </c>
      <c r="K617" t="s">
        <v>901</v>
      </c>
      <c r="L617" t="s">
        <v>1326</v>
      </c>
      <c r="M617" s="2" t="s">
        <v>1329</v>
      </c>
      <c r="N617" s="2" t="s">
        <v>1201</v>
      </c>
      <c r="O617" s="38" t="s">
        <v>1342</v>
      </c>
      <c r="P617" t="s">
        <v>217</v>
      </c>
      <c r="Q617" s="2" t="s">
        <v>1340</v>
      </c>
      <c r="R617" t="s">
        <v>140</v>
      </c>
      <c r="U617" s="38"/>
      <c r="V617">
        <f>ROUNDDOWN(21491*(0.081+0.053),0)</f>
        <v>2879</v>
      </c>
      <c r="W617" t="s">
        <v>623</v>
      </c>
      <c r="X617" t="s">
        <v>1330</v>
      </c>
      <c r="Y617" t="s">
        <v>1098</v>
      </c>
      <c r="Z617" s="10">
        <f t="shared" si="2"/>
        <v>0.15384615384615397</v>
      </c>
      <c r="AA617" s="9" t="s">
        <v>140</v>
      </c>
      <c r="AB617" s="27" t="s">
        <v>242</v>
      </c>
      <c r="AC617" s="2">
        <v>1</v>
      </c>
      <c r="AD617" s="2" t="s">
        <v>1047</v>
      </c>
      <c r="AE617" s="2">
        <v>1982</v>
      </c>
      <c r="AF617" s="2">
        <v>30</v>
      </c>
      <c r="AG617" s="2" t="s">
        <v>1341</v>
      </c>
      <c r="AH617" s="2">
        <v>1983</v>
      </c>
      <c r="AQ617" s="9">
        <v>3.9</v>
      </c>
      <c r="AR617" s="9">
        <v>4.5</v>
      </c>
    </row>
    <row r="618" spans="1:44" x14ac:dyDescent="0.25">
      <c r="A618" t="s">
        <v>1335</v>
      </c>
      <c r="B618" t="s">
        <v>157</v>
      </c>
      <c r="D618" t="s">
        <v>1337</v>
      </c>
      <c r="E618" t="s">
        <v>140</v>
      </c>
      <c r="F618" t="s">
        <v>140</v>
      </c>
      <c r="G618" t="s">
        <v>597</v>
      </c>
      <c r="H618" t="s">
        <v>151</v>
      </c>
      <c r="I618" t="s">
        <v>630</v>
      </c>
      <c r="J618" t="s">
        <v>140</v>
      </c>
      <c r="K618" t="s">
        <v>901</v>
      </c>
      <c r="L618" t="s">
        <v>1326</v>
      </c>
      <c r="M618" s="2" t="s">
        <v>1329</v>
      </c>
      <c r="N618" s="2" t="s">
        <v>1201</v>
      </c>
      <c r="O618" s="38" t="s">
        <v>1342</v>
      </c>
      <c r="P618" t="s">
        <v>217</v>
      </c>
      <c r="Q618" s="2" t="s">
        <v>1340</v>
      </c>
      <c r="R618" t="s">
        <v>140</v>
      </c>
      <c r="U618" s="38"/>
      <c r="V618">
        <f>15025+4779</f>
        <v>19804</v>
      </c>
      <c r="W618" t="s">
        <v>623</v>
      </c>
      <c r="X618" t="s">
        <v>1330</v>
      </c>
      <c r="Y618" t="s">
        <v>1098</v>
      </c>
      <c r="Z618" s="10">
        <f t="shared" si="2"/>
        <v>0.31481481481481466</v>
      </c>
      <c r="AA618" s="9" t="s">
        <v>140</v>
      </c>
      <c r="AB618" s="27" t="s">
        <v>242</v>
      </c>
      <c r="AC618" s="2">
        <v>1</v>
      </c>
      <c r="AD618" s="2" t="s">
        <v>1047</v>
      </c>
      <c r="AE618" s="2">
        <v>1982</v>
      </c>
      <c r="AF618" s="2">
        <v>30</v>
      </c>
      <c r="AG618" s="2" t="s">
        <v>1341</v>
      </c>
      <c r="AH618" s="2">
        <v>1983</v>
      </c>
      <c r="AQ618" s="9">
        <v>5.4</v>
      </c>
      <c r="AR618" s="9">
        <v>7.1</v>
      </c>
    </row>
    <row r="619" spans="1:44" x14ac:dyDescent="0.25">
      <c r="A619" t="s">
        <v>1336</v>
      </c>
      <c r="B619" t="s">
        <v>157</v>
      </c>
      <c r="D619" t="s">
        <v>1337</v>
      </c>
      <c r="E619" t="s">
        <v>140</v>
      </c>
      <c r="F619" t="s">
        <v>140</v>
      </c>
      <c r="G619" t="s">
        <v>597</v>
      </c>
      <c r="H619" t="s">
        <v>151</v>
      </c>
      <c r="I619" t="s">
        <v>630</v>
      </c>
      <c r="J619" t="s">
        <v>140</v>
      </c>
      <c r="K619" t="s">
        <v>901</v>
      </c>
      <c r="L619" t="s">
        <v>1326</v>
      </c>
      <c r="M619" s="2" t="s">
        <v>1329</v>
      </c>
      <c r="N619" s="2" t="s">
        <v>1201</v>
      </c>
      <c r="O619" s="38" t="s">
        <v>1342</v>
      </c>
      <c r="P619" t="s">
        <v>217</v>
      </c>
      <c r="Q619" s="2" t="s">
        <v>1340</v>
      </c>
      <c r="R619" t="s">
        <v>140</v>
      </c>
      <c r="U619" s="38"/>
      <c r="V619">
        <f>15025+1687</f>
        <v>16712</v>
      </c>
      <c r="W619" t="s">
        <v>623</v>
      </c>
      <c r="X619" t="s">
        <v>1330</v>
      </c>
      <c r="Y619" t="s">
        <v>1098</v>
      </c>
      <c r="Z619" s="10">
        <f t="shared" si="2"/>
        <v>1.8703703703703702</v>
      </c>
      <c r="AA619" s="9" t="s">
        <v>140</v>
      </c>
      <c r="AB619" s="27" t="s">
        <v>242</v>
      </c>
      <c r="AC619" s="2">
        <v>1</v>
      </c>
      <c r="AD619" s="2" t="s">
        <v>1047</v>
      </c>
      <c r="AE619" s="2">
        <v>1982</v>
      </c>
      <c r="AF619" s="2">
        <v>30</v>
      </c>
      <c r="AG619" s="2" t="s">
        <v>1341</v>
      </c>
      <c r="AH619" s="2">
        <v>1983</v>
      </c>
      <c r="AQ619" s="9">
        <v>5.4</v>
      </c>
      <c r="AR619" s="9">
        <v>15.5</v>
      </c>
    </row>
    <row r="620" spans="1:44" x14ac:dyDescent="0.25">
      <c r="A620" t="s">
        <v>1335</v>
      </c>
      <c r="B620" t="s">
        <v>157</v>
      </c>
      <c r="D620" t="s">
        <v>1337</v>
      </c>
      <c r="E620" t="s">
        <v>140</v>
      </c>
      <c r="F620" t="s">
        <v>140</v>
      </c>
      <c r="G620" t="s">
        <v>395</v>
      </c>
      <c r="H620" t="s">
        <v>151</v>
      </c>
      <c r="I620" t="s">
        <v>630</v>
      </c>
      <c r="J620" t="s">
        <v>140</v>
      </c>
      <c r="K620" t="s">
        <v>901</v>
      </c>
      <c r="L620" t="s">
        <v>1326</v>
      </c>
      <c r="M620" s="2" t="s">
        <v>1329</v>
      </c>
      <c r="N620" s="2" t="s">
        <v>1201</v>
      </c>
      <c r="O620" s="38" t="s">
        <v>1342</v>
      </c>
      <c r="P620" t="s">
        <v>217</v>
      </c>
      <c r="Q620" s="2" t="s">
        <v>1340</v>
      </c>
      <c r="R620" t="s">
        <v>140</v>
      </c>
      <c r="U620" s="38"/>
      <c r="V620">
        <f>15025+4779</f>
        <v>19804</v>
      </c>
      <c r="W620" t="s">
        <v>623</v>
      </c>
      <c r="X620" t="s">
        <v>1330</v>
      </c>
      <c r="Y620" t="s">
        <v>1098</v>
      </c>
      <c r="Z620" s="10">
        <f t="shared" si="2"/>
        <v>0</v>
      </c>
      <c r="AA620" s="9" t="s">
        <v>140</v>
      </c>
      <c r="AB620" s="27" t="s">
        <v>242</v>
      </c>
      <c r="AC620" s="2">
        <v>1</v>
      </c>
      <c r="AD620" s="2" t="s">
        <v>1047</v>
      </c>
      <c r="AE620" s="2">
        <v>1982</v>
      </c>
      <c r="AF620" s="2">
        <v>30</v>
      </c>
      <c r="AG620" s="2" t="s">
        <v>1341</v>
      </c>
      <c r="AH620" s="2">
        <v>1983</v>
      </c>
      <c r="AQ620" s="9">
        <v>5.4</v>
      </c>
      <c r="AR620" s="9">
        <v>5.4</v>
      </c>
    </row>
    <row r="621" spans="1:44" x14ac:dyDescent="0.25">
      <c r="A621" t="s">
        <v>1336</v>
      </c>
      <c r="B621" t="s">
        <v>157</v>
      </c>
      <c r="D621" t="s">
        <v>1337</v>
      </c>
      <c r="E621" t="s">
        <v>140</v>
      </c>
      <c r="F621" t="s">
        <v>140</v>
      </c>
      <c r="G621" t="s">
        <v>395</v>
      </c>
      <c r="H621" t="s">
        <v>151</v>
      </c>
      <c r="I621" t="s">
        <v>630</v>
      </c>
      <c r="J621" t="s">
        <v>140</v>
      </c>
      <c r="K621" t="s">
        <v>901</v>
      </c>
      <c r="L621" t="s">
        <v>1326</v>
      </c>
      <c r="M621" s="2" t="s">
        <v>1329</v>
      </c>
      <c r="N621" s="2" t="s">
        <v>1201</v>
      </c>
      <c r="O621" s="38" t="s">
        <v>1342</v>
      </c>
      <c r="P621" t="s">
        <v>217</v>
      </c>
      <c r="Q621" s="2" t="s">
        <v>1340</v>
      </c>
      <c r="R621" t="s">
        <v>140</v>
      </c>
      <c r="U621" s="38"/>
      <c r="V621">
        <f>15025+1687</f>
        <v>16712</v>
      </c>
      <c r="W621" t="s">
        <v>623</v>
      </c>
      <c r="X621" t="s">
        <v>1330</v>
      </c>
      <c r="Y621" t="s">
        <v>1098</v>
      </c>
      <c r="Z621" s="10">
        <f t="shared" si="2"/>
        <v>0.44444444444444442</v>
      </c>
      <c r="AA621" s="9" t="s">
        <v>140</v>
      </c>
      <c r="AB621" s="27" t="s">
        <v>242</v>
      </c>
      <c r="AC621" s="2">
        <v>1</v>
      </c>
      <c r="AD621" s="2" t="s">
        <v>1047</v>
      </c>
      <c r="AE621" s="2">
        <v>1982</v>
      </c>
      <c r="AF621" s="2">
        <v>30</v>
      </c>
      <c r="AG621" s="2" t="s">
        <v>1341</v>
      </c>
      <c r="AH621" s="2">
        <v>1983</v>
      </c>
      <c r="AQ621" s="9">
        <v>5.4</v>
      </c>
      <c r="AR621" s="9">
        <v>7.8</v>
      </c>
    </row>
    <row r="622" spans="1:44" x14ac:dyDescent="0.25">
      <c r="A622" t="s">
        <v>1338</v>
      </c>
      <c r="B622" t="s">
        <v>157</v>
      </c>
      <c r="D622" t="s">
        <v>1339</v>
      </c>
      <c r="E622" t="s">
        <v>140</v>
      </c>
      <c r="F622" t="s">
        <v>140</v>
      </c>
      <c r="G622" t="s">
        <v>597</v>
      </c>
      <c r="H622" t="s">
        <v>151</v>
      </c>
      <c r="I622" t="s">
        <v>630</v>
      </c>
      <c r="J622" t="s">
        <v>140</v>
      </c>
      <c r="K622" t="s">
        <v>901</v>
      </c>
      <c r="L622" t="s">
        <v>1326</v>
      </c>
      <c r="M622" s="2" t="s">
        <v>1329</v>
      </c>
      <c r="N622" s="2" t="s">
        <v>1201</v>
      </c>
      <c r="O622" s="38" t="s">
        <v>1342</v>
      </c>
      <c r="P622" t="s">
        <v>217</v>
      </c>
      <c r="Q622" s="2" t="s">
        <v>1340</v>
      </c>
      <c r="R622" t="s">
        <v>140</v>
      </c>
      <c r="U622" s="38"/>
      <c r="V622">
        <f>19711+1780</f>
        <v>21491</v>
      </c>
      <c r="W622" t="s">
        <v>623</v>
      </c>
      <c r="X622" t="s">
        <v>1330</v>
      </c>
      <c r="Y622" t="s">
        <v>1098</v>
      </c>
      <c r="Z622" s="10">
        <f t="shared" si="2"/>
        <v>2.1363636363636362</v>
      </c>
      <c r="AA622" s="9" t="s">
        <v>140</v>
      </c>
      <c r="AB622" s="27" t="s">
        <v>242</v>
      </c>
      <c r="AC622" s="2">
        <v>1</v>
      </c>
      <c r="AD622" s="2" t="s">
        <v>1047</v>
      </c>
      <c r="AE622" s="2">
        <v>1982</v>
      </c>
      <c r="AF622" s="2">
        <v>30</v>
      </c>
      <c r="AG622" s="2" t="s">
        <v>1341</v>
      </c>
      <c r="AH622" s="2">
        <v>1983</v>
      </c>
      <c r="AQ622" s="9">
        <v>2.2000000000000002</v>
      </c>
      <c r="AR622" s="9">
        <v>6.9</v>
      </c>
    </row>
    <row r="623" spans="1:44" x14ac:dyDescent="0.25">
      <c r="A623" t="s">
        <v>1338</v>
      </c>
      <c r="B623" t="s">
        <v>157</v>
      </c>
      <c r="D623" t="s">
        <v>1339</v>
      </c>
      <c r="E623" t="s">
        <v>140</v>
      </c>
      <c r="F623" t="s">
        <v>140</v>
      </c>
      <c r="G623" t="s">
        <v>395</v>
      </c>
      <c r="H623" t="s">
        <v>151</v>
      </c>
      <c r="I623" t="s">
        <v>630</v>
      </c>
      <c r="J623" t="s">
        <v>140</v>
      </c>
      <c r="K623" t="s">
        <v>901</v>
      </c>
      <c r="L623" t="s">
        <v>1326</v>
      </c>
      <c r="M623" s="2" t="s">
        <v>1329</v>
      </c>
      <c r="N623" s="2" t="s">
        <v>1201</v>
      </c>
      <c r="O623" s="38" t="s">
        <v>1342</v>
      </c>
      <c r="P623" t="s">
        <v>217</v>
      </c>
      <c r="Q623" s="2" t="s">
        <v>1340</v>
      </c>
      <c r="R623" t="s">
        <v>140</v>
      </c>
      <c r="U623" s="38"/>
      <c r="V623">
        <f>19711+1780</f>
        <v>21491</v>
      </c>
      <c r="W623" t="s">
        <v>623</v>
      </c>
      <c r="X623" t="s">
        <v>1330</v>
      </c>
      <c r="Y623" t="s">
        <v>1098</v>
      </c>
      <c r="Z623" s="10">
        <f t="shared" si="2"/>
        <v>0.39024390243902451</v>
      </c>
      <c r="AA623" s="9" t="s">
        <v>140</v>
      </c>
      <c r="AB623" s="27" t="s">
        <v>242</v>
      </c>
      <c r="AC623" s="2">
        <v>1</v>
      </c>
      <c r="AD623" s="2" t="s">
        <v>1047</v>
      </c>
      <c r="AE623" s="2">
        <v>1982</v>
      </c>
      <c r="AF623" s="2">
        <v>30</v>
      </c>
      <c r="AG623" s="2" t="s">
        <v>1341</v>
      </c>
      <c r="AH623" s="2">
        <v>1983</v>
      </c>
      <c r="AQ623" s="9">
        <v>4.0999999999999996</v>
      </c>
      <c r="AR623" s="9">
        <v>5.7</v>
      </c>
    </row>
    <row r="624" spans="1:44" x14ac:dyDescent="0.25">
      <c r="A624" t="s">
        <v>1343</v>
      </c>
      <c r="B624" t="s">
        <v>157</v>
      </c>
      <c r="D624" t="s">
        <v>1344</v>
      </c>
      <c r="E624" t="s">
        <v>140</v>
      </c>
      <c r="F624" t="s">
        <v>140</v>
      </c>
      <c r="G624" t="s">
        <v>597</v>
      </c>
      <c r="H624" t="s">
        <v>151</v>
      </c>
      <c r="I624" t="s">
        <v>630</v>
      </c>
      <c r="J624" t="s">
        <v>140</v>
      </c>
      <c r="K624" t="s">
        <v>901</v>
      </c>
      <c r="L624" t="s">
        <v>1326</v>
      </c>
      <c r="M624" s="2" t="s">
        <v>1345</v>
      </c>
      <c r="N624" s="2" t="s">
        <v>1201</v>
      </c>
      <c r="O624" s="38" t="s">
        <v>1347</v>
      </c>
      <c r="P624" t="s">
        <v>217</v>
      </c>
      <c r="Q624" s="2" t="s">
        <v>1346</v>
      </c>
      <c r="R624" s="2" t="s">
        <v>140</v>
      </c>
      <c r="V624">
        <f>2282+1510</f>
        <v>3792</v>
      </c>
      <c r="W624" t="s">
        <v>623</v>
      </c>
      <c r="X624" t="s">
        <v>1330</v>
      </c>
      <c r="Y624" t="s">
        <v>1098</v>
      </c>
      <c r="Z624" s="10">
        <f t="shared" si="2"/>
        <v>2.2391304347826089</v>
      </c>
      <c r="AA624" s="9" t="s">
        <v>140</v>
      </c>
      <c r="AB624" s="27" t="s">
        <v>242</v>
      </c>
      <c r="AC624" s="2">
        <v>1</v>
      </c>
      <c r="AD624" t="s">
        <v>1057</v>
      </c>
      <c r="AE624" s="2">
        <v>1983</v>
      </c>
      <c r="AF624" s="2">
        <v>30</v>
      </c>
      <c r="AG624" s="27" t="s">
        <v>1099</v>
      </c>
      <c r="AH624" s="2">
        <v>1983</v>
      </c>
      <c r="AQ624" s="9">
        <v>4.5999999999999996</v>
      </c>
      <c r="AR624" s="9">
        <v>14.9</v>
      </c>
    </row>
    <row r="625" spans="1:44" x14ac:dyDescent="0.25">
      <c r="A625" t="s">
        <v>1343</v>
      </c>
      <c r="B625" t="s">
        <v>157</v>
      </c>
      <c r="D625" t="s">
        <v>1344</v>
      </c>
      <c r="E625" t="s">
        <v>140</v>
      </c>
      <c r="F625" t="s">
        <v>140</v>
      </c>
      <c r="G625" t="s">
        <v>395</v>
      </c>
      <c r="H625" t="s">
        <v>151</v>
      </c>
      <c r="I625" t="s">
        <v>630</v>
      </c>
      <c r="J625" t="s">
        <v>140</v>
      </c>
      <c r="K625" t="s">
        <v>901</v>
      </c>
      <c r="L625" t="s">
        <v>1326</v>
      </c>
      <c r="M625" s="2" t="s">
        <v>1345</v>
      </c>
      <c r="N625" s="2" t="s">
        <v>1201</v>
      </c>
      <c r="O625" s="38" t="s">
        <v>1348</v>
      </c>
      <c r="P625" t="s">
        <v>217</v>
      </c>
      <c r="Q625" s="2" t="s">
        <v>1346</v>
      </c>
      <c r="R625" s="2" t="s">
        <v>140</v>
      </c>
      <c r="V625">
        <f>2282+1510</f>
        <v>3792</v>
      </c>
      <c r="W625" t="s">
        <v>623</v>
      </c>
      <c r="X625" t="s">
        <v>1330</v>
      </c>
      <c r="Y625" t="s">
        <v>1098</v>
      </c>
      <c r="Z625" s="10">
        <f t="shared" si="2"/>
        <v>-8.7221095334685583E-2</v>
      </c>
      <c r="AA625" s="9" t="s">
        <v>140</v>
      </c>
      <c r="AB625" s="27" t="s">
        <v>242</v>
      </c>
      <c r="AC625" s="2">
        <v>1</v>
      </c>
      <c r="AD625" t="s">
        <v>1057</v>
      </c>
      <c r="AE625" s="2">
        <v>1983</v>
      </c>
      <c r="AF625" s="2">
        <v>30</v>
      </c>
      <c r="AG625" s="27" t="s">
        <v>1099</v>
      </c>
      <c r="AH625" s="2">
        <v>1983</v>
      </c>
      <c r="AQ625" s="9">
        <v>4.93</v>
      </c>
      <c r="AR625" s="9">
        <v>4.5</v>
      </c>
    </row>
    <row r="626" spans="1:44" x14ac:dyDescent="0.25">
      <c r="A626" t="s">
        <v>1343</v>
      </c>
      <c r="B626" t="s">
        <v>157</v>
      </c>
      <c r="D626" t="s">
        <v>1344</v>
      </c>
      <c r="E626" t="s">
        <v>140</v>
      </c>
      <c r="F626" t="s">
        <v>140</v>
      </c>
      <c r="G626" t="s">
        <v>395</v>
      </c>
      <c r="H626" t="s">
        <v>151</v>
      </c>
      <c r="I626" t="s">
        <v>630</v>
      </c>
      <c r="J626" t="s">
        <v>140</v>
      </c>
      <c r="K626" t="s">
        <v>901</v>
      </c>
      <c r="L626" t="s">
        <v>1326</v>
      </c>
      <c r="M626" s="2" t="s">
        <v>1345</v>
      </c>
      <c r="N626" s="2" t="s">
        <v>1201</v>
      </c>
      <c r="O626" s="38" t="s">
        <v>1348</v>
      </c>
      <c r="P626" t="s">
        <v>217</v>
      </c>
      <c r="Q626" s="2" t="s">
        <v>1346</v>
      </c>
      <c r="R626" s="2" t="s">
        <v>140</v>
      </c>
      <c r="V626">
        <f>2282+1510</f>
        <v>3792</v>
      </c>
      <c r="W626" t="s">
        <v>623</v>
      </c>
      <c r="X626" t="s">
        <v>1330</v>
      </c>
      <c r="Y626" t="s">
        <v>1098</v>
      </c>
      <c r="Z626" s="10">
        <f t="shared" si="2"/>
        <v>3.8321167883211604E-2</v>
      </c>
      <c r="AA626" s="9" t="s">
        <v>140</v>
      </c>
      <c r="AB626" s="27" t="s">
        <v>242</v>
      </c>
      <c r="AC626" s="2">
        <v>1</v>
      </c>
      <c r="AD626" t="s">
        <v>1057</v>
      </c>
      <c r="AE626" s="2">
        <v>1983</v>
      </c>
      <c r="AF626" s="2">
        <v>30</v>
      </c>
      <c r="AG626" s="27" t="s">
        <v>1099</v>
      </c>
      <c r="AH626" s="2">
        <v>1983</v>
      </c>
      <c r="AQ626" s="9">
        <v>5.48</v>
      </c>
      <c r="AR626" s="9">
        <v>5.69</v>
      </c>
    </row>
    <row r="627" spans="1:44" x14ac:dyDescent="0.25">
      <c r="A627" t="s">
        <v>1343</v>
      </c>
      <c r="B627" t="s">
        <v>157</v>
      </c>
      <c r="D627" t="s">
        <v>1344</v>
      </c>
      <c r="E627" t="s">
        <v>140</v>
      </c>
      <c r="F627" t="s">
        <v>140</v>
      </c>
      <c r="G627" t="s">
        <v>395</v>
      </c>
      <c r="H627" t="s">
        <v>151</v>
      </c>
      <c r="I627" t="s">
        <v>630</v>
      </c>
      <c r="J627" t="s">
        <v>140</v>
      </c>
      <c r="K627" t="s">
        <v>901</v>
      </c>
      <c r="L627" t="s">
        <v>1326</v>
      </c>
      <c r="M627" s="2" t="s">
        <v>1345</v>
      </c>
      <c r="N627" s="2" t="s">
        <v>1201</v>
      </c>
      <c r="O627" s="38" t="s">
        <v>1348</v>
      </c>
      <c r="P627" t="s">
        <v>217</v>
      </c>
      <c r="Q627" s="2" t="s">
        <v>1346</v>
      </c>
      <c r="R627" s="2" t="s">
        <v>140</v>
      </c>
      <c r="V627">
        <f>2282+1510</f>
        <v>3792</v>
      </c>
      <c r="W627" t="s">
        <v>623</v>
      </c>
      <c r="X627" t="s">
        <v>1330</v>
      </c>
      <c r="Y627" t="s">
        <v>1098</v>
      </c>
      <c r="Z627" s="10">
        <f t="shared" si="2"/>
        <v>-4.8104956268221533E-2</v>
      </c>
      <c r="AA627" s="9" t="s">
        <v>140</v>
      </c>
      <c r="AB627" s="27" t="s">
        <v>242</v>
      </c>
      <c r="AC627" s="2">
        <v>1</v>
      </c>
      <c r="AD627" t="s">
        <v>1057</v>
      </c>
      <c r="AE627" s="2">
        <v>1983</v>
      </c>
      <c r="AF627" s="2">
        <v>30</v>
      </c>
      <c r="AG627" s="27" t="s">
        <v>1099</v>
      </c>
      <c r="AH627" s="2">
        <v>1983</v>
      </c>
      <c r="AQ627" s="9">
        <v>6.86</v>
      </c>
      <c r="AR627" s="9">
        <v>6.53</v>
      </c>
    </row>
    <row r="628" spans="1:44" x14ac:dyDescent="0.25">
      <c r="A628" t="s">
        <v>1350</v>
      </c>
      <c r="B628" t="s">
        <v>157</v>
      </c>
      <c r="D628" t="s">
        <v>1352</v>
      </c>
      <c r="E628" t="s">
        <v>140</v>
      </c>
      <c r="F628" t="s">
        <v>140</v>
      </c>
      <c r="G628" t="s">
        <v>597</v>
      </c>
      <c r="H628" t="s">
        <v>151</v>
      </c>
      <c r="I628" t="s">
        <v>630</v>
      </c>
      <c r="J628" t="s">
        <v>140</v>
      </c>
      <c r="K628" t="s">
        <v>901</v>
      </c>
      <c r="L628" t="s">
        <v>1326</v>
      </c>
      <c r="M628" s="2" t="s">
        <v>1353</v>
      </c>
      <c r="N628" s="2" t="s">
        <v>1201</v>
      </c>
      <c r="O628" s="43" t="s">
        <v>1355</v>
      </c>
      <c r="P628" t="s">
        <v>217</v>
      </c>
      <c r="Q628" t="s">
        <v>1356</v>
      </c>
      <c r="R628" s="2" t="s">
        <v>140</v>
      </c>
      <c r="V628">
        <f>ROUNDDOWN((33828*(0.163+0.282)),0)</f>
        <v>15053</v>
      </c>
      <c r="W628" t="s">
        <v>623</v>
      </c>
      <c r="X628" t="s">
        <v>1330</v>
      </c>
      <c r="Y628" t="s">
        <v>1098</v>
      </c>
      <c r="Z628" s="10">
        <f>(AR628/AQ628)-1</f>
        <v>1.5652173913043481</v>
      </c>
      <c r="AA628" s="9" t="s">
        <v>140</v>
      </c>
      <c r="AB628" s="27" t="s">
        <v>242</v>
      </c>
      <c r="AC628" s="2">
        <v>1</v>
      </c>
      <c r="AD628" s="27" t="s">
        <v>1060</v>
      </c>
      <c r="AE628" s="2">
        <v>1982</v>
      </c>
      <c r="AF628" s="2">
        <v>30</v>
      </c>
      <c r="AG628" s="27" t="s">
        <v>1349</v>
      </c>
      <c r="AH628" s="2">
        <v>1983</v>
      </c>
      <c r="AQ628" s="9">
        <v>2.2999999999999998</v>
      </c>
      <c r="AR628" s="9">
        <v>5.9</v>
      </c>
    </row>
    <row r="629" spans="1:44" x14ac:dyDescent="0.25">
      <c r="A629" t="s">
        <v>1351</v>
      </c>
      <c r="B629" t="s">
        <v>157</v>
      </c>
      <c r="D629" t="s">
        <v>1352</v>
      </c>
      <c r="E629" t="s">
        <v>140</v>
      </c>
      <c r="F629" t="s">
        <v>140</v>
      </c>
      <c r="G629" t="s">
        <v>597</v>
      </c>
      <c r="H629" t="s">
        <v>151</v>
      </c>
      <c r="I629" t="s">
        <v>630</v>
      </c>
      <c r="J629" t="s">
        <v>140</v>
      </c>
      <c r="K629" t="s">
        <v>901</v>
      </c>
      <c r="L629" t="s">
        <v>1326</v>
      </c>
      <c r="M629" s="2" t="s">
        <v>1353</v>
      </c>
      <c r="N629" s="2" t="s">
        <v>1201</v>
      </c>
      <c r="O629" s="43" t="s">
        <v>1355</v>
      </c>
      <c r="P629" t="s">
        <v>217</v>
      </c>
      <c r="Q629" t="s">
        <v>1356</v>
      </c>
      <c r="R629" s="2" t="s">
        <v>140</v>
      </c>
      <c r="V629">
        <f>ROUNDDOWN(33828*(0.163+0.549),0)</f>
        <v>24085</v>
      </c>
      <c r="W629" t="s">
        <v>623</v>
      </c>
      <c r="X629" t="s">
        <v>1330</v>
      </c>
      <c r="Y629" t="s">
        <v>1098</v>
      </c>
      <c r="Z629" s="10">
        <f>(AR629/AQ629)-1</f>
        <v>3.8260869565217392</v>
      </c>
      <c r="AA629" s="9" t="s">
        <v>140</v>
      </c>
      <c r="AB629" s="27" t="s">
        <v>242</v>
      </c>
      <c r="AC629" s="2">
        <v>1</v>
      </c>
      <c r="AD629" s="27" t="s">
        <v>1060</v>
      </c>
      <c r="AE629" s="2">
        <v>1982</v>
      </c>
      <c r="AF629" s="2">
        <v>30</v>
      </c>
      <c r="AG629" s="27" t="s">
        <v>1349</v>
      </c>
      <c r="AH629" s="2">
        <v>1983</v>
      </c>
      <c r="AQ629" s="9">
        <v>2.2999999999999998</v>
      </c>
      <c r="AR629" s="9">
        <v>11.1</v>
      </c>
    </row>
    <row r="630" spans="1:44" x14ac:dyDescent="0.25">
      <c r="A630" t="s">
        <v>1350</v>
      </c>
      <c r="B630" t="s">
        <v>157</v>
      </c>
      <c r="D630" t="s">
        <v>1352</v>
      </c>
      <c r="E630" t="s">
        <v>140</v>
      </c>
      <c r="F630" t="s">
        <v>140</v>
      </c>
      <c r="G630" t="s">
        <v>395</v>
      </c>
      <c r="H630" t="s">
        <v>151</v>
      </c>
      <c r="I630" t="s">
        <v>630</v>
      </c>
      <c r="J630" t="s">
        <v>140</v>
      </c>
      <c r="K630" t="s">
        <v>901</v>
      </c>
      <c r="L630" t="s">
        <v>1326</v>
      </c>
      <c r="M630" s="2" t="s">
        <v>1353</v>
      </c>
      <c r="N630" s="2" t="s">
        <v>1201</v>
      </c>
      <c r="O630" s="38" t="s">
        <v>1354</v>
      </c>
      <c r="P630" t="s">
        <v>217</v>
      </c>
      <c r="Q630" t="s">
        <v>1356</v>
      </c>
      <c r="R630" s="2" t="s">
        <v>140</v>
      </c>
      <c r="V630">
        <f>ROUNDDOWN(33828*(0.163+0.282),0)</f>
        <v>15053</v>
      </c>
      <c r="W630" t="s">
        <v>623</v>
      </c>
      <c r="X630" t="s">
        <v>1330</v>
      </c>
      <c r="Y630" t="s">
        <v>1098</v>
      </c>
      <c r="Z630" s="10">
        <f>(AR630/AQ630)-1</f>
        <v>0.41666666666666674</v>
      </c>
      <c r="AA630" s="9" t="s">
        <v>140</v>
      </c>
      <c r="AB630" s="27" t="s">
        <v>242</v>
      </c>
      <c r="AC630" s="2">
        <v>1</v>
      </c>
      <c r="AD630" s="27" t="s">
        <v>1060</v>
      </c>
      <c r="AE630" s="2">
        <v>1982</v>
      </c>
      <c r="AF630" s="2">
        <v>30</v>
      </c>
      <c r="AG630" s="27" t="s">
        <v>1349</v>
      </c>
      <c r="AH630" s="2">
        <v>1983</v>
      </c>
      <c r="AQ630" s="9">
        <v>4.8</v>
      </c>
      <c r="AR630" s="9">
        <v>6.8</v>
      </c>
    </row>
    <row r="631" spans="1:44" x14ac:dyDescent="0.25">
      <c r="A631" t="s">
        <v>1351</v>
      </c>
      <c r="B631" t="s">
        <v>157</v>
      </c>
      <c r="D631" t="s">
        <v>1352</v>
      </c>
      <c r="E631" t="s">
        <v>140</v>
      </c>
      <c r="F631" t="s">
        <v>140</v>
      </c>
      <c r="G631" t="s">
        <v>395</v>
      </c>
      <c r="H631" t="s">
        <v>151</v>
      </c>
      <c r="I631" t="s">
        <v>630</v>
      </c>
      <c r="J631" t="s">
        <v>140</v>
      </c>
      <c r="K631" t="s">
        <v>901</v>
      </c>
      <c r="L631" t="s">
        <v>1326</v>
      </c>
      <c r="M631" s="2" t="s">
        <v>1353</v>
      </c>
      <c r="N631" s="2" t="s">
        <v>1201</v>
      </c>
      <c r="O631" s="38" t="s">
        <v>1354</v>
      </c>
      <c r="P631" t="s">
        <v>217</v>
      </c>
      <c r="Q631" t="s">
        <v>1356</v>
      </c>
      <c r="R631" s="2" t="s">
        <v>140</v>
      </c>
      <c r="V631">
        <f>ROUNDDOWN(33828*(0.163+0.549),0)</f>
        <v>24085</v>
      </c>
      <c r="W631" t="s">
        <v>623</v>
      </c>
      <c r="X631" t="s">
        <v>1330</v>
      </c>
      <c r="Y631" t="s">
        <v>1098</v>
      </c>
      <c r="Z631" s="10">
        <f>(AR631/AQ631)-1</f>
        <v>0.66666666666666674</v>
      </c>
      <c r="AA631" s="9" t="s">
        <v>140</v>
      </c>
      <c r="AB631" s="27" t="s">
        <v>242</v>
      </c>
      <c r="AC631" s="2">
        <v>1</v>
      </c>
      <c r="AD631" s="27" t="s">
        <v>1060</v>
      </c>
      <c r="AE631" s="2">
        <v>1982</v>
      </c>
      <c r="AF631" s="2">
        <v>30</v>
      </c>
      <c r="AG631" s="27" t="s">
        <v>1349</v>
      </c>
      <c r="AH631" s="2">
        <v>1983</v>
      </c>
      <c r="AQ631" s="9">
        <v>4.8</v>
      </c>
      <c r="AR631" s="9">
        <v>8</v>
      </c>
    </row>
  </sheetData>
  <conditionalFormatting sqref="V27:V42 W42:W45 W60 W62:W67 W70">
    <cfRule type="expression" dxfId="659" priority="615">
      <formula>$C27="No"</formula>
    </cfRule>
  </conditionalFormatting>
  <conditionalFormatting sqref="W47:W58">
    <cfRule type="expression" dxfId="658" priority="611">
      <formula>$C47="No"</formula>
    </cfRule>
  </conditionalFormatting>
  <conditionalFormatting sqref="V43">
    <cfRule type="expression" dxfId="657" priority="614">
      <formula>$C43="No"</formula>
    </cfRule>
  </conditionalFormatting>
  <conditionalFormatting sqref="V44">
    <cfRule type="expression" dxfId="656" priority="613">
      <formula>$C44="No"</formula>
    </cfRule>
  </conditionalFormatting>
  <conditionalFormatting sqref="W46">
    <cfRule type="expression" dxfId="655" priority="612">
      <formula>$C46="No"</formula>
    </cfRule>
  </conditionalFormatting>
  <conditionalFormatting sqref="W48">
    <cfRule type="expression" dxfId="654" priority="610">
      <formula>$C48="No"</formula>
    </cfRule>
  </conditionalFormatting>
  <conditionalFormatting sqref="W59">
    <cfRule type="expression" dxfId="653" priority="609">
      <formula>$C59="No"</formula>
    </cfRule>
  </conditionalFormatting>
  <conditionalFormatting sqref="W61">
    <cfRule type="expression" dxfId="652" priority="608">
      <formula>$C61="No"</formula>
    </cfRule>
  </conditionalFormatting>
  <conditionalFormatting sqref="D5:D103 D375:D382 D392:D403 D452:D477 D492:D501 D405:D430 D105:D224 D512 D537:D557 D562:D594 D597:D598 D608 D618 D624 D628:D1048576 D228:D230 D233:D365">
    <cfRule type="expression" dxfId="651" priority="607">
      <formula>$B5="scale"</formula>
    </cfRule>
  </conditionalFormatting>
  <conditionalFormatting sqref="G109:H111 K109:K110 E5:E348 E404 E431 F75 F104 F264 F272 F348">
    <cfRule type="expression" dxfId="650" priority="604">
      <formula>$B5="dichotomous"</formula>
    </cfRule>
    <cfRule type="expression" dxfId="649" priority="605">
      <formula>$B5="ordinal"</formula>
    </cfRule>
    <cfRule type="expression" dxfId="648" priority="606">
      <formula>$B5="nominal"</formula>
    </cfRule>
  </conditionalFormatting>
  <conditionalFormatting sqref="W68">
    <cfRule type="expression" dxfId="647" priority="603">
      <formula>$C68="No"</formula>
    </cfRule>
  </conditionalFormatting>
  <conditionalFormatting sqref="W69">
    <cfRule type="expression" dxfId="646" priority="602">
      <formula>$C69="No"</formula>
    </cfRule>
  </conditionalFormatting>
  <conditionalFormatting sqref="E383">
    <cfRule type="expression" dxfId="645" priority="599">
      <formula>$B383="dichotomous"</formula>
    </cfRule>
    <cfRule type="expression" dxfId="644" priority="600">
      <formula>$B383="ordinal"</formula>
    </cfRule>
    <cfRule type="expression" dxfId="643" priority="601">
      <formula>$B383="nominal"</formula>
    </cfRule>
  </conditionalFormatting>
  <conditionalFormatting sqref="D366:D374">
    <cfRule type="expression" dxfId="642" priority="598">
      <formula>$B366="scale"</formula>
    </cfRule>
  </conditionalFormatting>
  <conditionalFormatting sqref="D384:D391">
    <cfRule type="expression" dxfId="641" priority="597">
      <formula>$B384="scale"</formula>
    </cfRule>
  </conditionalFormatting>
  <conditionalFormatting sqref="D432:D451">
    <cfRule type="expression" dxfId="640" priority="596">
      <formula>$B432="scale"</formula>
    </cfRule>
  </conditionalFormatting>
  <conditionalFormatting sqref="D478:D484">
    <cfRule type="expression" dxfId="639" priority="595">
      <formula>$B478="scale"</formula>
    </cfRule>
  </conditionalFormatting>
  <conditionalFormatting sqref="D485:D491">
    <cfRule type="expression" dxfId="638" priority="594">
      <formula>$B485="scale"</formula>
    </cfRule>
  </conditionalFormatting>
  <conditionalFormatting sqref="D502:D506">
    <cfRule type="expression" dxfId="637" priority="593">
      <formula>$B502="scale"</formula>
    </cfRule>
  </conditionalFormatting>
  <conditionalFormatting sqref="D507:D510">
    <cfRule type="expression" dxfId="636" priority="592">
      <formula>$B507="scale"</formula>
    </cfRule>
  </conditionalFormatting>
  <conditionalFormatting sqref="D511">
    <cfRule type="expression" dxfId="635" priority="591">
      <formula>$B511="scale"</formula>
    </cfRule>
  </conditionalFormatting>
  <conditionalFormatting sqref="D513:D515">
    <cfRule type="expression" dxfId="634" priority="590">
      <formula>$B513="scale"</formula>
    </cfRule>
  </conditionalFormatting>
  <conditionalFormatting sqref="D517:D522">
    <cfRule type="expression" dxfId="633" priority="589">
      <formula>$B517="scale"</formula>
    </cfRule>
  </conditionalFormatting>
  <conditionalFormatting sqref="D523:D529">
    <cfRule type="expression" dxfId="632" priority="588">
      <formula>$B523="scale"</formula>
    </cfRule>
  </conditionalFormatting>
  <conditionalFormatting sqref="D530:D549">
    <cfRule type="expression" dxfId="631" priority="587">
      <formula>$B530="scale"</formula>
    </cfRule>
  </conditionalFormatting>
  <conditionalFormatting sqref="D516">
    <cfRule type="expression" dxfId="630" priority="586">
      <formula>$B516="scale"</formula>
    </cfRule>
  </conditionalFormatting>
  <conditionalFormatting sqref="T28:U41 T21:U21 T5:T41 T43:U43">
    <cfRule type="expression" dxfId="629" priority="585">
      <formula>$C5="No"</formula>
    </cfRule>
  </conditionalFormatting>
  <conditionalFormatting sqref="T45:T46 T47:U52">
    <cfRule type="expression" dxfId="628" priority="584">
      <formula>$C45="No"</formula>
    </cfRule>
  </conditionalFormatting>
  <conditionalFormatting sqref="T25">
    <cfRule type="expression" dxfId="627" priority="583">
      <formula>$C25="No"</formula>
    </cfRule>
  </conditionalFormatting>
  <conditionalFormatting sqref="E349:E382">
    <cfRule type="expression" dxfId="626" priority="577">
      <formula>$B349="dichotomous"</formula>
    </cfRule>
    <cfRule type="expression" dxfId="625" priority="578">
      <formula>$B349="ordinal"</formula>
    </cfRule>
    <cfRule type="expression" dxfId="624" priority="579">
      <formula>$B349="nominal"</formula>
    </cfRule>
  </conditionalFormatting>
  <conditionalFormatting sqref="D383">
    <cfRule type="expression" dxfId="623" priority="574">
      <formula>$B383="dichotomous"</formula>
    </cfRule>
    <cfRule type="expression" dxfId="622" priority="575">
      <formula>$B383="ordinal"</formula>
    </cfRule>
    <cfRule type="expression" dxfId="621" priority="576">
      <formula>$B383="nominal"</formula>
    </cfRule>
  </conditionalFormatting>
  <conditionalFormatting sqref="E384:E403">
    <cfRule type="expression" dxfId="620" priority="571">
      <formula>$B384="dichotomous"</formula>
    </cfRule>
    <cfRule type="expression" dxfId="619" priority="572">
      <formula>$B384="ordinal"</formula>
    </cfRule>
    <cfRule type="expression" dxfId="618" priority="573">
      <formula>$B384="nominal"</formula>
    </cfRule>
  </conditionalFormatting>
  <conditionalFormatting sqref="E405:E430">
    <cfRule type="expression" dxfId="617" priority="565">
      <formula>$B405="dichotomous"</formula>
    </cfRule>
    <cfRule type="expression" dxfId="616" priority="566">
      <formula>$B405="ordinal"</formula>
    </cfRule>
    <cfRule type="expression" dxfId="615" priority="567">
      <formula>$B405="nominal"</formula>
    </cfRule>
  </conditionalFormatting>
  <conditionalFormatting sqref="E432:E557">
    <cfRule type="expression" dxfId="614" priority="559">
      <formula>$B432="dichotomous"</formula>
    </cfRule>
    <cfRule type="expression" dxfId="613" priority="560">
      <formula>$B432="ordinal"</formula>
    </cfRule>
    <cfRule type="expression" dxfId="612" priority="561">
      <formula>$B432="nominal"</formula>
    </cfRule>
  </conditionalFormatting>
  <conditionalFormatting sqref="T44:U44">
    <cfRule type="expression" dxfId="611" priority="558">
      <formula>$C44="No"</formula>
    </cfRule>
  </conditionalFormatting>
  <conditionalFormatting sqref="U60:U67 T53 T46 T47:U52 T54:U59">
    <cfRule type="expression" dxfId="610" priority="557">
      <formula>$C46="No"</formula>
    </cfRule>
  </conditionalFormatting>
  <conditionalFormatting sqref="T26">
    <cfRule type="expression" dxfId="609" priority="556">
      <formula>$C26="No"</formula>
    </cfRule>
  </conditionalFormatting>
  <conditionalFormatting sqref="T109:T111 T101:U108 T334 T62:U67">
    <cfRule type="expression" dxfId="608" priority="555">
      <formula>$C62="No"</formula>
    </cfRule>
  </conditionalFormatting>
  <conditionalFormatting sqref="T71">
    <cfRule type="expression" dxfId="607" priority="554">
      <formula>$C71="No"</formula>
    </cfRule>
  </conditionalFormatting>
  <conditionalFormatting sqref="T72:T79">
    <cfRule type="expression" dxfId="606" priority="553">
      <formula>$C72="No"</formula>
    </cfRule>
  </conditionalFormatting>
  <conditionalFormatting sqref="T88:T100">
    <cfRule type="expression" dxfId="605" priority="552">
      <formula>$C88="No"</formula>
    </cfRule>
  </conditionalFormatting>
  <conditionalFormatting sqref="T110">
    <cfRule type="expression" dxfId="604" priority="551">
      <formula>$C110="No"</formula>
    </cfRule>
  </conditionalFormatting>
  <conditionalFormatting sqref="T111">
    <cfRule type="expression" dxfId="603" priority="550">
      <formula>$C111="No"</formula>
    </cfRule>
  </conditionalFormatting>
  <conditionalFormatting sqref="T70">
    <cfRule type="expression" dxfId="602" priority="549">
      <formula>$C70="No"</formula>
    </cfRule>
  </conditionalFormatting>
  <conditionalFormatting sqref="T42">
    <cfRule type="expression" dxfId="601" priority="548">
      <formula>$C42="No"</formula>
    </cfRule>
  </conditionalFormatting>
  <conditionalFormatting sqref="T113:U260">
    <cfRule type="expression" dxfId="600" priority="547">
      <formula>$C113="No"</formula>
    </cfRule>
  </conditionalFormatting>
  <conditionalFormatting sqref="T261:U300">
    <cfRule type="expression" dxfId="599" priority="546">
      <formula>$C261="No"</formula>
    </cfRule>
  </conditionalFormatting>
  <conditionalFormatting sqref="T301:U314">
    <cfRule type="expression" dxfId="598" priority="545">
      <formula>$C301="No"</formula>
    </cfRule>
  </conditionalFormatting>
  <conditionalFormatting sqref="T315:T316 T317:U331">
    <cfRule type="expression" dxfId="597" priority="544">
      <formula>$C315="No"</formula>
    </cfRule>
  </conditionalFormatting>
  <conditionalFormatting sqref="T333:U333">
    <cfRule type="expression" dxfId="596" priority="543">
      <formula>$C333="No"</formula>
    </cfRule>
  </conditionalFormatting>
  <conditionalFormatting sqref="T332">
    <cfRule type="expression" dxfId="595" priority="542">
      <formula>$C332="No"</formula>
    </cfRule>
  </conditionalFormatting>
  <conditionalFormatting sqref="T68:T69">
    <cfRule type="expression" dxfId="594" priority="541">
      <formula>$C68="No"</formula>
    </cfRule>
  </conditionalFormatting>
  <conditionalFormatting sqref="T335">
    <cfRule type="expression" dxfId="593" priority="540">
      <formula>$C335="No"</formula>
    </cfRule>
  </conditionalFormatting>
  <conditionalFormatting sqref="T336 T337:U348">
    <cfRule type="expression" dxfId="592" priority="539">
      <formula>$C336="No"</formula>
    </cfRule>
  </conditionalFormatting>
  <conditionalFormatting sqref="U112:U192 T112:U112">
    <cfRule type="expression" dxfId="591" priority="538">
      <formula>$C112="No"</formula>
    </cfRule>
  </conditionalFormatting>
  <conditionalFormatting sqref="D2:D4">
    <cfRule type="expression" dxfId="590" priority="537">
      <formula>$B2="scale"</formula>
    </cfRule>
  </conditionalFormatting>
  <conditionalFormatting sqref="E2:E4">
    <cfRule type="expression" dxfId="589" priority="534">
      <formula>$B2="dichotomous"</formula>
    </cfRule>
    <cfRule type="expression" dxfId="588" priority="535">
      <formula>$B2="ordinal"</formula>
    </cfRule>
    <cfRule type="expression" dxfId="587" priority="536">
      <formula>$B2="nominal"</formula>
    </cfRule>
  </conditionalFormatting>
  <conditionalFormatting sqref="T2:U4">
    <cfRule type="expression" dxfId="586" priority="533">
      <formula>$C2="No"</formula>
    </cfRule>
  </conditionalFormatting>
  <conditionalFormatting sqref="AD261:AN276">
    <cfRule type="expression" dxfId="585" priority="490">
      <formula>$D261="No"</formula>
    </cfRule>
  </conditionalFormatting>
  <conditionalFormatting sqref="AE2:AN4 AC2:AC4">
    <cfRule type="expression" dxfId="584" priority="531">
      <formula>$D2="No"</formula>
    </cfRule>
  </conditionalFormatting>
  <conditionalFormatting sqref="AE22:AN24 AE21:AH21">
    <cfRule type="expression" dxfId="583" priority="529">
      <formula>$D21="No"</formula>
    </cfRule>
  </conditionalFormatting>
  <conditionalFormatting sqref="AE25:AH26">
    <cfRule type="expression" dxfId="582" priority="528">
      <formula>$D25="No"</formula>
    </cfRule>
  </conditionalFormatting>
  <conditionalFormatting sqref="AE27:AN41">
    <cfRule type="expression" dxfId="581" priority="527">
      <formula>$D27="No"</formula>
    </cfRule>
  </conditionalFormatting>
  <conditionalFormatting sqref="AE42:AN42">
    <cfRule type="expression" dxfId="580" priority="526">
      <formula>$D42="No"</formula>
    </cfRule>
  </conditionalFormatting>
  <conditionalFormatting sqref="AE43:AN44">
    <cfRule type="expression" dxfId="579" priority="524">
      <formula>$D43="No"</formula>
    </cfRule>
  </conditionalFormatting>
  <conditionalFormatting sqref="AE45:AN52">
    <cfRule type="expression" dxfId="578" priority="523">
      <formula>$D45="No"</formula>
    </cfRule>
  </conditionalFormatting>
  <conditionalFormatting sqref="AE53:AN59">
    <cfRule type="expression" dxfId="577" priority="522">
      <formula>$D53="No"</formula>
    </cfRule>
  </conditionalFormatting>
  <conditionalFormatting sqref="AE60:AH61">
    <cfRule type="expression" dxfId="576" priority="521">
      <formula>$D60="No"</formula>
    </cfRule>
  </conditionalFormatting>
  <conditionalFormatting sqref="AE62:AN67">
    <cfRule type="expression" dxfId="575" priority="520">
      <formula>$D62="No"</formula>
    </cfRule>
  </conditionalFormatting>
  <conditionalFormatting sqref="AE68:AN69">
    <cfRule type="expression" dxfId="574" priority="519">
      <formula>$D68="No"</formula>
    </cfRule>
  </conditionalFormatting>
  <conditionalFormatting sqref="AE70:AH70">
    <cfRule type="expression" dxfId="573" priority="518">
      <formula>$D70="No"</formula>
    </cfRule>
  </conditionalFormatting>
  <conditionalFormatting sqref="AE71:AN71 AC71">
    <cfRule type="expression" dxfId="572" priority="517">
      <formula>$D71="No"</formula>
    </cfRule>
  </conditionalFormatting>
  <conditionalFormatting sqref="AE72:AN79 AC72:AC79">
    <cfRule type="expression" dxfId="571" priority="516">
      <formula>$D72="No"</formula>
    </cfRule>
  </conditionalFormatting>
  <conditionalFormatting sqref="AE80:AH87 AC80:AC87">
    <cfRule type="expression" dxfId="570" priority="515">
      <formula>$D80="No"</formula>
    </cfRule>
  </conditionalFormatting>
  <conditionalFormatting sqref="AE88:AN100">
    <cfRule type="expression" dxfId="569" priority="514">
      <formula>$D88="No"</formula>
    </cfRule>
  </conditionalFormatting>
  <conditionalFormatting sqref="AC88:AC100">
    <cfRule type="expression" dxfId="568" priority="513">
      <formula>$D88="No"</formula>
    </cfRule>
  </conditionalFormatting>
  <conditionalFormatting sqref="AC101:AN108">
    <cfRule type="expression" dxfId="567" priority="512">
      <formula>$D101="No"</formula>
    </cfRule>
  </conditionalFormatting>
  <conditionalFormatting sqref="AC109:AN111">
    <cfRule type="expression" dxfId="566" priority="511">
      <formula>$D109="No"</formula>
    </cfRule>
  </conditionalFormatting>
  <conditionalFormatting sqref="AE112:AN192 AC112:AC192">
    <cfRule type="expression" dxfId="565" priority="510">
      <formula>$D112="No"</formula>
    </cfRule>
  </conditionalFormatting>
  <conditionalFormatting sqref="AE349:AN467">
    <cfRule type="expression" dxfId="564" priority="509">
      <formula>$D349="No"</formula>
    </cfRule>
  </conditionalFormatting>
  <conditionalFormatting sqref="AC349:AC467">
    <cfRule type="expression" dxfId="563" priority="508">
      <formula>$D349="No"</formula>
    </cfRule>
  </conditionalFormatting>
  <conditionalFormatting sqref="AE468:AN549">
    <cfRule type="expression" dxfId="562" priority="507">
      <formula>$D468="No"</formula>
    </cfRule>
  </conditionalFormatting>
  <conditionalFormatting sqref="AC468:AC549">
    <cfRule type="expression" dxfId="561" priority="506">
      <formula>$D468="No"</formula>
    </cfRule>
  </conditionalFormatting>
  <conditionalFormatting sqref="AE193:AN260">
    <cfRule type="expression" dxfId="560" priority="505">
      <formula>$D193="No"</formula>
    </cfRule>
  </conditionalFormatting>
  <conditionalFormatting sqref="AC193:AC260">
    <cfRule type="expression" dxfId="559" priority="504">
      <formula>$D193="No"</formula>
    </cfRule>
  </conditionalFormatting>
  <conditionalFormatting sqref="AE277:AN300">
    <cfRule type="expression" dxfId="558" priority="503">
      <formula>$D277="No"</formula>
    </cfRule>
  </conditionalFormatting>
  <conditionalFormatting sqref="AE301:AN314">
    <cfRule type="expression" dxfId="557" priority="502">
      <formula>$D301="No"</formula>
    </cfRule>
  </conditionalFormatting>
  <conditionalFormatting sqref="AC301:AD314">
    <cfRule type="expression" dxfId="556" priority="501">
      <formula>$D301="No"</formula>
    </cfRule>
  </conditionalFormatting>
  <conditionalFormatting sqref="AE315:AN325">
    <cfRule type="expression" dxfId="555" priority="500">
      <formula>$D315="No"</formula>
    </cfRule>
  </conditionalFormatting>
  <conditionalFormatting sqref="AC315:AC325">
    <cfRule type="expression" dxfId="554" priority="499">
      <formula>$D315="No"</formula>
    </cfRule>
  </conditionalFormatting>
  <conditionalFormatting sqref="AE326:AN331">
    <cfRule type="expression" dxfId="553" priority="498">
      <formula>$D326="No"</formula>
    </cfRule>
  </conditionalFormatting>
  <conditionalFormatting sqref="AC326:AC331">
    <cfRule type="expression" dxfId="552" priority="497">
      <formula>$D326="No"</formula>
    </cfRule>
  </conditionalFormatting>
  <conditionalFormatting sqref="AC332:AN332">
    <cfRule type="expression" dxfId="551" priority="496">
      <formula>$D332="No"</formula>
    </cfRule>
  </conditionalFormatting>
  <conditionalFormatting sqref="AC333:AN333">
    <cfRule type="expression" dxfId="550" priority="495">
      <formula>$D333="No"</formula>
    </cfRule>
  </conditionalFormatting>
  <conditionalFormatting sqref="AF334:AF335">
    <cfRule type="expression" dxfId="549" priority="494">
      <formula>$D334="No"</formula>
    </cfRule>
  </conditionalFormatting>
  <conditionalFormatting sqref="AC334:AC335">
    <cfRule type="expression" dxfId="548" priority="493">
      <formula>$D334="No"</formula>
    </cfRule>
  </conditionalFormatting>
  <conditionalFormatting sqref="AF336:AF348">
    <cfRule type="expression" dxfId="547" priority="492">
      <formula>$D336="No"</formula>
    </cfRule>
  </conditionalFormatting>
  <conditionalFormatting sqref="AC336:AC348">
    <cfRule type="expression" dxfId="546" priority="491">
      <formula>$D336="No"</formula>
    </cfRule>
  </conditionalFormatting>
  <conditionalFormatting sqref="AI21:AN24">
    <cfRule type="expression" dxfId="545" priority="489">
      <formula>$D21="No"</formula>
    </cfRule>
  </conditionalFormatting>
  <conditionalFormatting sqref="AI25:AN26">
    <cfRule type="expression" dxfId="544" priority="488">
      <formula>$D25="No"</formula>
    </cfRule>
  </conditionalFormatting>
  <conditionalFormatting sqref="AI60:AN61">
    <cfRule type="expression" dxfId="543" priority="487">
      <formula>$D60="No"</formula>
    </cfRule>
  </conditionalFormatting>
  <conditionalFormatting sqref="AI70:AN70">
    <cfRule type="expression" dxfId="542" priority="486">
      <formula>$D70="No"</formula>
    </cfRule>
  </conditionalFormatting>
  <conditionalFormatting sqref="AI80:AN87">
    <cfRule type="expression" dxfId="541" priority="485">
      <formula>$D80="No"</formula>
    </cfRule>
  </conditionalFormatting>
  <conditionalFormatting sqref="U22:U24">
    <cfRule type="expression" dxfId="540" priority="484">
      <formula>$C22="No"</formula>
    </cfRule>
  </conditionalFormatting>
  <conditionalFormatting sqref="T26">
    <cfRule type="expression" dxfId="539" priority="483">
      <formula>$C26="No"</formula>
    </cfRule>
  </conditionalFormatting>
  <conditionalFormatting sqref="P45:Q52">
    <cfRule type="expression" dxfId="538" priority="482">
      <formula>$D45="No"</formula>
    </cfRule>
  </conditionalFormatting>
  <conditionalFormatting sqref="P88:P100">
    <cfRule type="expression" dxfId="537" priority="481">
      <formula>$D88="No"</formula>
    </cfRule>
  </conditionalFormatting>
  <conditionalFormatting sqref="P109:P192">
    <cfRule type="expression" dxfId="536" priority="479">
      <formula>$D109="No"</formula>
    </cfRule>
  </conditionalFormatting>
  <conditionalFormatting sqref="P193:Q260">
    <cfRule type="expression" dxfId="535" priority="478">
      <formula>$D193="No"</formula>
    </cfRule>
  </conditionalFormatting>
  <conditionalFormatting sqref="P277:Q300">
    <cfRule type="expression" dxfId="534" priority="477">
      <formula>$D277="No"</formula>
    </cfRule>
  </conditionalFormatting>
  <conditionalFormatting sqref="P315:Q331">
    <cfRule type="expression" dxfId="533" priority="476">
      <formula>$D315="No"</formula>
    </cfRule>
  </conditionalFormatting>
  <conditionalFormatting sqref="P349:Q549 P551:Q557 P550">
    <cfRule type="expression" dxfId="532" priority="475">
      <formula>$D349="No"</formula>
    </cfRule>
  </conditionalFormatting>
  <conditionalFormatting sqref="P337:R348 P332:P336 R332:R336">
    <cfRule type="expression" dxfId="531" priority="474">
      <formula>$D332="No"</formula>
    </cfRule>
  </conditionalFormatting>
  <conditionalFormatting sqref="P302:R314 P301 R301">
    <cfRule type="expression" dxfId="530" priority="473">
      <formula>$D301="No"</formula>
    </cfRule>
  </conditionalFormatting>
  <conditionalFormatting sqref="P262:R276 P261 R261">
    <cfRule type="expression" dxfId="529" priority="472">
      <formula>$D261="No"</formula>
    </cfRule>
  </conditionalFormatting>
  <conditionalFormatting sqref="P102:R108 P101 R101">
    <cfRule type="expression" dxfId="528" priority="471">
      <formula>$D101="No"</formula>
    </cfRule>
  </conditionalFormatting>
  <conditionalFormatting sqref="P53:P59 R53:R59 P60:R61 P69:R71 P62:P68 R62:R68 P73:R79 P72 R72 P81:R87 P80 R80">
    <cfRule type="expression" dxfId="527" priority="470">
      <formula>$D53="No"</formula>
    </cfRule>
  </conditionalFormatting>
  <conditionalFormatting sqref="P42:P44 R42:R44">
    <cfRule type="expression" dxfId="526" priority="469">
      <formula>$D42="No"</formula>
    </cfRule>
  </conditionalFormatting>
  <conditionalFormatting sqref="AB2 R53:R87 R101:R108 R261:R276 R301:R314 R332:R348">
    <cfRule type="expression" dxfId="525" priority="468">
      <formula>$P2="Population"</formula>
    </cfRule>
  </conditionalFormatting>
  <conditionalFormatting sqref="AB3:AB557">
    <cfRule type="expression" dxfId="524" priority="467">
      <formula>$P3="Population"</formula>
    </cfRule>
  </conditionalFormatting>
  <conditionalFormatting sqref="U42">
    <cfRule type="expression" dxfId="523" priority="466">
      <formula>$D42="No"</formula>
    </cfRule>
  </conditionalFormatting>
  <conditionalFormatting sqref="U68">
    <cfRule type="expression" dxfId="522" priority="465">
      <formula>$C68="No"</formula>
    </cfRule>
  </conditionalFormatting>
  <conditionalFormatting sqref="U69">
    <cfRule type="expression" dxfId="521" priority="464">
      <formula>$C69="No"</formula>
    </cfRule>
  </conditionalFormatting>
  <conditionalFormatting sqref="U70:U71">
    <cfRule type="expression" dxfId="520" priority="463">
      <formula>$C70="No"</formula>
    </cfRule>
  </conditionalFormatting>
  <conditionalFormatting sqref="U80:U87">
    <cfRule type="expression" dxfId="519" priority="462">
      <formula>$C80="No"</formula>
    </cfRule>
  </conditionalFormatting>
  <conditionalFormatting sqref="R2:R44">
    <cfRule type="expression" dxfId="518" priority="461">
      <formula>$P2="Population"</formula>
    </cfRule>
  </conditionalFormatting>
  <conditionalFormatting sqref="R53:R87">
    <cfRule type="expression" dxfId="517" priority="460">
      <formula>$D53="No"</formula>
    </cfRule>
  </conditionalFormatting>
  <conditionalFormatting sqref="R101:R108">
    <cfRule type="expression" dxfId="516" priority="459">
      <formula>$D101="No"</formula>
    </cfRule>
  </conditionalFormatting>
  <conditionalFormatting sqref="R261:R276">
    <cfRule type="expression" dxfId="515" priority="458">
      <formula>$D261="No"</formula>
    </cfRule>
  </conditionalFormatting>
  <conditionalFormatting sqref="R301:R314">
    <cfRule type="expression" dxfId="514" priority="457">
      <formula>$D301="No"</formula>
    </cfRule>
  </conditionalFormatting>
  <conditionalFormatting sqref="R332:R348">
    <cfRule type="expression" dxfId="513" priority="456">
      <formula>$D332="No"</formula>
    </cfRule>
  </conditionalFormatting>
  <conditionalFormatting sqref="R45:R52">
    <cfRule type="expression" dxfId="512" priority="455">
      <formula>$D45="No"</formula>
    </cfRule>
  </conditionalFormatting>
  <conditionalFormatting sqref="R45:R52 R550:R557 V550:V557 T550:T594">
    <cfRule type="expression" dxfId="511" priority="454">
      <formula>$AD45="Population"</formula>
    </cfRule>
  </conditionalFormatting>
  <conditionalFormatting sqref="R88:R100">
    <cfRule type="expression" dxfId="510" priority="453">
      <formula>$D88="No"</formula>
    </cfRule>
  </conditionalFormatting>
  <conditionalFormatting sqref="R88:R100">
    <cfRule type="expression" dxfId="509" priority="452">
      <formula>$AD88="Population"</formula>
    </cfRule>
  </conditionalFormatting>
  <conditionalFormatting sqref="R109:R111">
    <cfRule type="expression" dxfId="508" priority="451">
      <formula>$D109="No"</formula>
    </cfRule>
  </conditionalFormatting>
  <conditionalFormatting sqref="R109:R111">
    <cfRule type="expression" dxfId="507" priority="450">
      <formula>$AD109="Population"</formula>
    </cfRule>
  </conditionalFormatting>
  <conditionalFormatting sqref="R112:R192">
    <cfRule type="expression" dxfId="506" priority="449">
      <formula>$D112="No"</formula>
    </cfRule>
  </conditionalFormatting>
  <conditionalFormatting sqref="R112:R192">
    <cfRule type="expression" dxfId="505" priority="448">
      <formula>$AD112="Population"</formula>
    </cfRule>
  </conditionalFormatting>
  <conditionalFormatting sqref="R193:R260">
    <cfRule type="expression" dxfId="504" priority="447">
      <formula>$D193="No"</formula>
    </cfRule>
  </conditionalFormatting>
  <conditionalFormatting sqref="R193:R260">
    <cfRule type="expression" dxfId="503" priority="446">
      <formula>$AD193="Population"</formula>
    </cfRule>
  </conditionalFormatting>
  <conditionalFormatting sqref="R277:R300">
    <cfRule type="expression" dxfId="502" priority="445">
      <formula>$D277="No"</formula>
    </cfRule>
  </conditionalFormatting>
  <conditionalFormatting sqref="R277:R300">
    <cfRule type="expression" dxfId="501" priority="444">
      <formula>$AD277="Population"</formula>
    </cfRule>
  </conditionalFormatting>
  <conditionalFormatting sqref="R315:R331">
    <cfRule type="expression" dxfId="500" priority="443">
      <formula>$D315="No"</formula>
    </cfRule>
  </conditionalFormatting>
  <conditionalFormatting sqref="R315:R331">
    <cfRule type="expression" dxfId="499" priority="442">
      <formula>$AD315="Population"</formula>
    </cfRule>
  </conditionalFormatting>
  <conditionalFormatting sqref="R349:R557 V550:V557 T550:T557">
    <cfRule type="expression" dxfId="498" priority="441">
      <formula>$D349="No"</formula>
    </cfRule>
  </conditionalFormatting>
  <conditionalFormatting sqref="R349:R550">
    <cfRule type="expression" dxfId="497" priority="440">
      <formula>$AD349="Population"</formula>
    </cfRule>
  </conditionalFormatting>
  <conditionalFormatting sqref="U332">
    <cfRule type="expression" dxfId="496" priority="439">
      <formula>$D332="No"</formula>
    </cfRule>
  </conditionalFormatting>
  <conditionalFormatting sqref="U349:U557 U559">
    <cfRule type="expression" dxfId="495" priority="438">
      <formula>$C349="No"</formula>
    </cfRule>
  </conditionalFormatting>
  <conditionalFormatting sqref="AC550:AC594">
    <cfRule type="expression" dxfId="494" priority="437">
      <formula>$D550="No"</formula>
    </cfRule>
  </conditionalFormatting>
  <conditionalFormatting sqref="AE550:AE557">
    <cfRule type="expression" dxfId="493" priority="436">
      <formula>$D550="No"</formula>
    </cfRule>
  </conditionalFormatting>
  <conditionalFormatting sqref="AF550:AF557">
    <cfRule type="expression" dxfId="492" priority="435">
      <formula>$D550="No"</formula>
    </cfRule>
  </conditionalFormatting>
  <conditionalFormatting sqref="AH550:AH557">
    <cfRule type="expression" dxfId="491" priority="434">
      <formula>$D550="No"</formula>
    </cfRule>
  </conditionalFormatting>
  <conditionalFormatting sqref="D558:D559">
    <cfRule type="expression" dxfId="490" priority="433">
      <formula>$B558="scale"</formula>
    </cfRule>
  </conditionalFormatting>
  <conditionalFormatting sqref="E558:E559">
    <cfRule type="expression" dxfId="489" priority="430">
      <formula>$B558="dichotomous"</formula>
    </cfRule>
    <cfRule type="expression" dxfId="488" priority="431">
      <formula>$B558="ordinal"</formula>
    </cfRule>
    <cfRule type="expression" dxfId="487" priority="432">
      <formula>$B558="nominal"</formula>
    </cfRule>
  </conditionalFormatting>
  <conditionalFormatting sqref="P558:Q558">
    <cfRule type="expression" dxfId="486" priority="429">
      <formula>$D558="No"</formula>
    </cfRule>
  </conditionalFormatting>
  <conditionalFormatting sqref="R558 T558">
    <cfRule type="expression" dxfId="485" priority="428">
      <formula>$D558="No"</formula>
    </cfRule>
  </conditionalFormatting>
  <conditionalFormatting sqref="R558">
    <cfRule type="expression" dxfId="484" priority="427">
      <formula>$AD558="Population"</formula>
    </cfRule>
  </conditionalFormatting>
  <conditionalFormatting sqref="T559">
    <cfRule type="expression" dxfId="483" priority="425">
      <formula>$D559="No"</formula>
    </cfRule>
  </conditionalFormatting>
  <conditionalFormatting sqref="U558">
    <cfRule type="expression" dxfId="482" priority="423">
      <formula>$C558="No"</formula>
    </cfRule>
  </conditionalFormatting>
  <conditionalFormatting sqref="AE558:AE594">
    <cfRule type="expression" dxfId="481" priority="422">
      <formula>$D558="No"</formula>
    </cfRule>
  </conditionalFormatting>
  <conditionalFormatting sqref="AE559">
    <cfRule type="expression" dxfId="480" priority="421">
      <formula>$D559="No"</formula>
    </cfRule>
  </conditionalFormatting>
  <conditionalFormatting sqref="AH558:AH594">
    <cfRule type="expression" dxfId="479" priority="420">
      <formula>$D558="No"</formula>
    </cfRule>
  </conditionalFormatting>
  <conditionalFormatting sqref="AH559">
    <cfRule type="expression" dxfId="478" priority="419">
      <formula>$D559="No"</formula>
    </cfRule>
  </conditionalFormatting>
  <conditionalFormatting sqref="AF558:AF594">
    <cfRule type="expression" dxfId="477" priority="418">
      <formula>$D558="No"</formula>
    </cfRule>
  </conditionalFormatting>
  <conditionalFormatting sqref="AF559">
    <cfRule type="expression" dxfId="476" priority="417">
      <formula>$D559="No"</formula>
    </cfRule>
  </conditionalFormatting>
  <conditionalFormatting sqref="AB550:AB557">
    <cfRule type="expression" dxfId="475" priority="416">
      <formula>$P550="Population"</formula>
    </cfRule>
  </conditionalFormatting>
  <conditionalFormatting sqref="U561">
    <cfRule type="expression" dxfId="474" priority="413">
      <formula>$C561="No"</formula>
    </cfRule>
  </conditionalFormatting>
  <conditionalFormatting sqref="AC560:AC561">
    <cfRule type="expression" dxfId="473" priority="412">
      <formula>$D560="No"</formula>
    </cfRule>
  </conditionalFormatting>
  <conditionalFormatting sqref="D560:D561">
    <cfRule type="expression" dxfId="472" priority="411">
      <formula>$B560="scale"</formula>
    </cfRule>
  </conditionalFormatting>
  <conditionalFormatting sqref="E560:E561">
    <cfRule type="expression" dxfId="471" priority="408">
      <formula>$B560="dichotomous"</formula>
    </cfRule>
    <cfRule type="expression" dxfId="470" priority="409">
      <formula>$B560="ordinal"</formula>
    </cfRule>
    <cfRule type="expression" dxfId="469" priority="410">
      <formula>$B560="nominal"</formula>
    </cfRule>
  </conditionalFormatting>
  <conditionalFormatting sqref="T560">
    <cfRule type="expression" dxfId="468" priority="406">
      <formula>$D560="No"</formula>
    </cfRule>
  </conditionalFormatting>
  <conditionalFormatting sqref="T561">
    <cfRule type="expression" dxfId="467" priority="403">
      <formula>$D561="No"</formula>
    </cfRule>
  </conditionalFormatting>
  <conditionalFormatting sqref="U560">
    <cfRule type="expression" dxfId="466" priority="401">
      <formula>$C560="No"</formula>
    </cfRule>
  </conditionalFormatting>
  <conditionalFormatting sqref="AE560">
    <cfRule type="expression" dxfId="465" priority="400">
      <formula>$D560="No"</formula>
    </cfRule>
  </conditionalFormatting>
  <conditionalFormatting sqref="AE561">
    <cfRule type="expression" dxfId="464" priority="399">
      <formula>$D561="No"</formula>
    </cfRule>
  </conditionalFormatting>
  <conditionalFormatting sqref="AH560">
    <cfRule type="expression" dxfId="463" priority="398">
      <formula>$D560="No"</formula>
    </cfRule>
  </conditionalFormatting>
  <conditionalFormatting sqref="AH561">
    <cfRule type="expression" dxfId="462" priority="397">
      <formula>$D561="No"</formula>
    </cfRule>
  </conditionalFormatting>
  <conditionalFormatting sqref="AF560">
    <cfRule type="expression" dxfId="461" priority="396">
      <formula>$D560="No"</formula>
    </cfRule>
  </conditionalFormatting>
  <conditionalFormatting sqref="AF561">
    <cfRule type="expression" dxfId="460" priority="395">
      <formula>$D561="No"</formula>
    </cfRule>
  </conditionalFormatting>
  <conditionalFormatting sqref="P559:Q559">
    <cfRule type="expression" dxfId="459" priority="391">
      <formula>$D559="No"</formula>
    </cfRule>
  </conditionalFormatting>
  <conditionalFormatting sqref="P560:Q560">
    <cfRule type="expression" dxfId="458" priority="390">
      <formula>$D560="No"</formula>
    </cfRule>
  </conditionalFormatting>
  <conditionalFormatting sqref="P561:Q561">
    <cfRule type="expression" dxfId="457" priority="389">
      <formula>$D561="No"</formula>
    </cfRule>
  </conditionalFormatting>
  <conditionalFormatting sqref="R559">
    <cfRule type="expression" dxfId="456" priority="388">
      <formula>$D559="No"</formula>
    </cfRule>
  </conditionalFormatting>
  <conditionalFormatting sqref="R559">
    <cfRule type="expression" dxfId="455" priority="387">
      <formula>$AD559="Population"</formula>
    </cfRule>
  </conditionalFormatting>
  <conditionalFormatting sqref="R560">
    <cfRule type="expression" dxfId="454" priority="386">
      <formula>$D560="No"</formula>
    </cfRule>
  </conditionalFormatting>
  <conditionalFormatting sqref="R560">
    <cfRule type="expression" dxfId="453" priority="385">
      <formula>$AD560="Population"</formula>
    </cfRule>
  </conditionalFormatting>
  <conditionalFormatting sqref="R561">
    <cfRule type="expression" dxfId="452" priority="384">
      <formula>$D561="No"</formula>
    </cfRule>
  </conditionalFormatting>
  <conditionalFormatting sqref="R561">
    <cfRule type="expression" dxfId="451" priority="383">
      <formula>$AD561="Population"</formula>
    </cfRule>
  </conditionalFormatting>
  <conditionalFormatting sqref="T562:T572">
    <cfRule type="expression" dxfId="450" priority="382">
      <formula>$D562="No"</formula>
    </cfRule>
  </conditionalFormatting>
  <conditionalFormatting sqref="P562:Q572">
    <cfRule type="expression" dxfId="449" priority="380">
      <formula>$D562="No"</formula>
    </cfRule>
  </conditionalFormatting>
  <conditionalFormatting sqref="R562:R572">
    <cfRule type="expression" dxfId="448" priority="379">
      <formula>$D562="No"</formula>
    </cfRule>
  </conditionalFormatting>
  <conditionalFormatting sqref="R562:R572">
    <cfRule type="expression" dxfId="447" priority="378">
      <formula>$AD562="Population"</formula>
    </cfRule>
  </conditionalFormatting>
  <conditionalFormatting sqref="T573:T583">
    <cfRule type="expression" dxfId="446" priority="377">
      <formula>$D573="No"</formula>
    </cfRule>
  </conditionalFormatting>
  <conditionalFormatting sqref="T584:T594">
    <cfRule type="expression" dxfId="445" priority="375">
      <formula>$D584="No"</formula>
    </cfRule>
  </conditionalFormatting>
  <conditionalFormatting sqref="D573:D583">
    <cfRule type="expression" dxfId="444" priority="373">
      <formula>$B573="scale"</formula>
    </cfRule>
  </conditionalFormatting>
  <conditionalFormatting sqref="P573:Q583">
    <cfRule type="expression" dxfId="443" priority="372">
      <formula>$D573="No"</formula>
    </cfRule>
  </conditionalFormatting>
  <conditionalFormatting sqref="R573:R583">
    <cfRule type="expression" dxfId="442" priority="371">
      <formula>$D573="No"</formula>
    </cfRule>
  </conditionalFormatting>
  <conditionalFormatting sqref="R573:R583">
    <cfRule type="expression" dxfId="441" priority="370">
      <formula>$AD573="Population"</formula>
    </cfRule>
  </conditionalFormatting>
  <conditionalFormatting sqref="D584:D594">
    <cfRule type="expression" dxfId="440" priority="369">
      <formula>$B584="scale"</formula>
    </cfRule>
  </conditionalFormatting>
  <conditionalFormatting sqref="P584:Q595 P598:Q598">
    <cfRule type="expression" dxfId="439" priority="368">
      <formula>$D584="No"</formula>
    </cfRule>
  </conditionalFormatting>
  <conditionalFormatting sqref="R584:R595">
    <cfRule type="expression" dxfId="438" priority="367">
      <formula>$D584="No"</formula>
    </cfRule>
  </conditionalFormatting>
  <conditionalFormatting sqref="R584:R595">
    <cfRule type="expression" dxfId="437" priority="366">
      <formula>$AD584="Population"</formula>
    </cfRule>
  </conditionalFormatting>
  <conditionalFormatting sqref="AB558:AB561">
    <cfRule type="expression" dxfId="436" priority="365">
      <formula>$P558="Population"</formula>
    </cfRule>
  </conditionalFormatting>
  <conditionalFormatting sqref="Q2:Q20">
    <cfRule type="expression" dxfId="435" priority="364">
      <formula>$D2="No"</formula>
    </cfRule>
  </conditionalFormatting>
  <conditionalFormatting sqref="Q21:Q24 Q27:Q41">
    <cfRule type="expression" dxfId="434" priority="363">
      <formula>$D21="No"</formula>
    </cfRule>
  </conditionalFormatting>
  <conditionalFormatting sqref="Q25:Q26">
    <cfRule type="expression" dxfId="433" priority="362">
      <formula>$D25="No"</formula>
    </cfRule>
  </conditionalFormatting>
  <conditionalFormatting sqref="Q42">
    <cfRule type="expression" dxfId="432" priority="361">
      <formula>$D42="No"</formula>
    </cfRule>
  </conditionalFormatting>
  <conditionalFormatting sqref="Q43">
    <cfRule type="expression" dxfId="431" priority="360">
      <formula>$D43="No"</formula>
    </cfRule>
  </conditionalFormatting>
  <conditionalFormatting sqref="Q44">
    <cfRule type="expression" dxfId="430" priority="359">
      <formula>$D44="No"</formula>
    </cfRule>
  </conditionalFormatting>
  <conditionalFormatting sqref="Q53:Q59">
    <cfRule type="expression" dxfId="429" priority="358">
      <formula>$D53="No"</formula>
    </cfRule>
  </conditionalFormatting>
  <conditionalFormatting sqref="Q62:Q67">
    <cfRule type="expression" dxfId="428" priority="357">
      <formula>$D62="No"</formula>
    </cfRule>
  </conditionalFormatting>
  <conditionalFormatting sqref="Q68:Q70">
    <cfRule type="expression" dxfId="427" priority="356">
      <formula>$D68="No"</formula>
    </cfRule>
  </conditionalFormatting>
  <conditionalFormatting sqref="Q72:Q79">
    <cfRule type="expression" dxfId="426" priority="355">
      <formula>$D72="No"</formula>
    </cfRule>
  </conditionalFormatting>
  <conditionalFormatting sqref="Q80:Q87">
    <cfRule type="expression" dxfId="425" priority="354">
      <formula>$D80="No"</formula>
    </cfRule>
  </conditionalFormatting>
  <conditionalFormatting sqref="Q101:Q108">
    <cfRule type="expression" dxfId="424" priority="353">
      <formula>$D101="No"</formula>
    </cfRule>
  </conditionalFormatting>
  <conditionalFormatting sqref="Q261:Q276">
    <cfRule type="expression" dxfId="423" priority="352">
      <formula>$D261="No"</formula>
    </cfRule>
  </conditionalFormatting>
  <conditionalFormatting sqref="Q301:Q314">
    <cfRule type="expression" dxfId="422" priority="351">
      <formula>$D301="No"</formula>
    </cfRule>
  </conditionalFormatting>
  <conditionalFormatting sqref="Q332">
    <cfRule type="expression" dxfId="421" priority="350">
      <formula>$D332="No"</formula>
    </cfRule>
  </conditionalFormatting>
  <conditionalFormatting sqref="Q333">
    <cfRule type="expression" dxfId="420" priority="349">
      <formula>$D333="No"</formula>
    </cfRule>
  </conditionalFormatting>
  <conditionalFormatting sqref="Q550:Q557">
    <cfRule type="expression" dxfId="419" priority="348">
      <formula>$D550="No"</formula>
    </cfRule>
  </conditionalFormatting>
  <conditionalFormatting sqref="S2:S594">
    <cfRule type="expression" dxfId="418" priority="347">
      <formula>$P2="Population"</formula>
    </cfRule>
  </conditionalFormatting>
  <conditionalFormatting sqref="X43 X5:X41">
    <cfRule type="expression" dxfId="417" priority="346">
      <formula>$C5="No"</formula>
    </cfRule>
  </conditionalFormatting>
  <conditionalFormatting sqref="X45:X52">
    <cfRule type="expression" dxfId="416" priority="345">
      <formula>$C45="No"</formula>
    </cfRule>
  </conditionalFormatting>
  <conditionalFormatting sqref="X25">
    <cfRule type="expression" dxfId="415" priority="344">
      <formula>$C25="No"</formula>
    </cfRule>
  </conditionalFormatting>
  <conditionalFormatting sqref="X44">
    <cfRule type="expression" dxfId="414" priority="343">
      <formula>$C44="No"</formula>
    </cfRule>
  </conditionalFormatting>
  <conditionalFormatting sqref="X46:X59">
    <cfRule type="expression" dxfId="413" priority="342">
      <formula>$C46="No"</formula>
    </cfRule>
  </conditionalFormatting>
  <conditionalFormatting sqref="X26">
    <cfRule type="expression" dxfId="412" priority="341">
      <formula>$C26="No"</formula>
    </cfRule>
  </conditionalFormatting>
  <conditionalFormatting sqref="X62:X67 X334 X101:X111">
    <cfRule type="expression" dxfId="411" priority="340">
      <formula>$C62="No"</formula>
    </cfRule>
  </conditionalFormatting>
  <conditionalFormatting sqref="X71">
    <cfRule type="expression" dxfId="410" priority="339">
      <formula>$C71="No"</formula>
    </cfRule>
  </conditionalFormatting>
  <conditionalFormatting sqref="X72:X79">
    <cfRule type="expression" dxfId="409" priority="338">
      <formula>$C72="No"</formula>
    </cfRule>
  </conditionalFormatting>
  <conditionalFormatting sqref="X88:X100">
    <cfRule type="expression" dxfId="408" priority="337">
      <formula>$C88="No"</formula>
    </cfRule>
  </conditionalFormatting>
  <conditionalFormatting sqref="X110">
    <cfRule type="expression" dxfId="407" priority="336">
      <formula>$C110="No"</formula>
    </cfRule>
  </conditionalFormatting>
  <conditionalFormatting sqref="X111">
    <cfRule type="expression" dxfId="406" priority="335">
      <formula>$C111="No"</formula>
    </cfRule>
  </conditionalFormatting>
  <conditionalFormatting sqref="X70">
    <cfRule type="expression" dxfId="405" priority="334">
      <formula>$C70="No"</formula>
    </cfRule>
  </conditionalFormatting>
  <conditionalFormatting sqref="X42">
    <cfRule type="expression" dxfId="404" priority="333">
      <formula>$C42="No"</formula>
    </cfRule>
  </conditionalFormatting>
  <conditionalFormatting sqref="X113:X260">
    <cfRule type="expression" dxfId="403" priority="332">
      <formula>$C113="No"</formula>
    </cfRule>
  </conditionalFormatting>
  <conditionalFormatting sqref="X261:X300">
    <cfRule type="expression" dxfId="402" priority="331">
      <formula>$C261="No"</formula>
    </cfRule>
  </conditionalFormatting>
  <conditionalFormatting sqref="X301:X314">
    <cfRule type="expression" dxfId="401" priority="330">
      <formula>$C301="No"</formula>
    </cfRule>
  </conditionalFormatting>
  <conditionalFormatting sqref="X315:X331">
    <cfRule type="expression" dxfId="400" priority="329">
      <formula>$C315="No"</formula>
    </cfRule>
  </conditionalFormatting>
  <conditionalFormatting sqref="X333">
    <cfRule type="expression" dxfId="399" priority="328">
      <formula>$C333="No"</formula>
    </cfRule>
  </conditionalFormatting>
  <conditionalFormatting sqref="X332">
    <cfRule type="expression" dxfId="398" priority="327">
      <formula>$C332="No"</formula>
    </cfRule>
  </conditionalFormatting>
  <conditionalFormatting sqref="X68:X69">
    <cfRule type="expression" dxfId="397" priority="326">
      <formula>$C68="No"</formula>
    </cfRule>
  </conditionalFormatting>
  <conditionalFormatting sqref="X335">
    <cfRule type="expression" dxfId="396" priority="325">
      <formula>$C335="No"</formula>
    </cfRule>
  </conditionalFormatting>
  <conditionalFormatting sqref="X336:X348">
    <cfRule type="expression" dxfId="395" priority="324">
      <formula>$C336="No"</formula>
    </cfRule>
  </conditionalFormatting>
  <conditionalFormatting sqref="X112">
    <cfRule type="expression" dxfId="394" priority="323">
      <formula>$C112="No"</formula>
    </cfRule>
  </conditionalFormatting>
  <conditionalFormatting sqref="X2:X4">
    <cfRule type="expression" dxfId="393" priority="322">
      <formula>$C2="No"</formula>
    </cfRule>
  </conditionalFormatting>
  <conditionalFormatting sqref="X26">
    <cfRule type="expression" dxfId="392" priority="321">
      <formula>$C26="No"</formula>
    </cfRule>
  </conditionalFormatting>
  <conditionalFormatting sqref="X550:X557">
    <cfRule type="expression" dxfId="391" priority="320">
      <formula>$AD550="Population"</formula>
    </cfRule>
  </conditionalFormatting>
  <conditionalFormatting sqref="X550:X557">
    <cfRule type="expression" dxfId="390" priority="319">
      <formula>$D550="No"</formula>
    </cfRule>
  </conditionalFormatting>
  <conditionalFormatting sqref="X558">
    <cfRule type="expression" dxfId="389" priority="318">
      <formula>$D558="No"</formula>
    </cfRule>
  </conditionalFormatting>
  <conditionalFormatting sqref="X558">
    <cfRule type="expression" dxfId="388" priority="317">
      <formula>$AD558="Population"</formula>
    </cfRule>
  </conditionalFormatting>
  <conditionalFormatting sqref="X559">
    <cfRule type="expression" dxfId="387" priority="316">
      <formula>$D559="No"</formula>
    </cfRule>
  </conditionalFormatting>
  <conditionalFormatting sqref="X559">
    <cfRule type="expression" dxfId="386" priority="315">
      <formula>$AD559="Population"</formula>
    </cfRule>
  </conditionalFormatting>
  <conditionalFormatting sqref="X560">
    <cfRule type="expression" dxfId="385" priority="314">
      <formula>$D560="No"</formula>
    </cfRule>
  </conditionalFormatting>
  <conditionalFormatting sqref="X560">
    <cfRule type="expression" dxfId="384" priority="313">
      <formula>$AD560="Population"</formula>
    </cfRule>
  </conditionalFormatting>
  <conditionalFormatting sqref="X561">
    <cfRule type="expression" dxfId="383" priority="312">
      <formula>$D561="No"</formula>
    </cfRule>
  </conditionalFormatting>
  <conditionalFormatting sqref="X561">
    <cfRule type="expression" dxfId="382" priority="311">
      <formula>$AD561="Population"</formula>
    </cfRule>
  </conditionalFormatting>
  <conditionalFormatting sqref="X562:X572">
    <cfRule type="expression" dxfId="381" priority="310">
      <formula>$D562="No"</formula>
    </cfRule>
  </conditionalFormatting>
  <conditionalFormatting sqref="X562:X572">
    <cfRule type="expression" dxfId="380" priority="309">
      <formula>$AD562="Population"</formula>
    </cfRule>
  </conditionalFormatting>
  <conditionalFormatting sqref="X573:X583">
    <cfRule type="expression" dxfId="379" priority="308">
      <formula>$D573="No"</formula>
    </cfRule>
  </conditionalFormatting>
  <conditionalFormatting sqref="X573:X583">
    <cfRule type="expression" dxfId="378" priority="307">
      <formula>$AD573="Population"</formula>
    </cfRule>
  </conditionalFormatting>
  <conditionalFormatting sqref="X584:X598">
    <cfRule type="expression" dxfId="377" priority="306">
      <formula>$D584="No"</formula>
    </cfRule>
  </conditionalFormatting>
  <conditionalFormatting sqref="X584:X598">
    <cfRule type="expression" dxfId="376" priority="305">
      <formula>$AD584="Population"</formula>
    </cfRule>
  </conditionalFormatting>
  <conditionalFormatting sqref="D595">
    <cfRule type="expression" dxfId="375" priority="304">
      <formula>$B595="scale"</formula>
    </cfRule>
  </conditionalFormatting>
  <conditionalFormatting sqref="E595">
    <cfRule type="expression" dxfId="374" priority="301">
      <formula>$B595="dichotomous"</formula>
    </cfRule>
    <cfRule type="expression" dxfId="373" priority="302">
      <formula>$B595="ordinal"</formula>
    </cfRule>
    <cfRule type="expression" dxfId="372" priority="303">
      <formula>$B595="nominal"</formula>
    </cfRule>
  </conditionalFormatting>
  <conditionalFormatting sqref="AC595:AH595">
    <cfRule type="expression" dxfId="371" priority="297">
      <formula>$D595="No"</formula>
    </cfRule>
  </conditionalFormatting>
  <conditionalFormatting sqref="AB595">
    <cfRule type="expression" dxfId="370" priority="296">
      <formula>$P595="Population"</formula>
    </cfRule>
  </conditionalFormatting>
  <conditionalFormatting sqref="AB595">
    <cfRule type="expression" dxfId="369" priority="295">
      <formula>$P595="Population"</formula>
    </cfRule>
  </conditionalFormatting>
  <conditionalFormatting sqref="P596:Q596">
    <cfRule type="expression" dxfId="368" priority="294">
      <formula>$D596="No"</formula>
    </cfRule>
  </conditionalFormatting>
  <conditionalFormatting sqref="R596">
    <cfRule type="expression" dxfId="367" priority="293">
      <formula>$D596="No"</formula>
    </cfRule>
  </conditionalFormatting>
  <conditionalFormatting sqref="R596">
    <cfRule type="expression" dxfId="366" priority="292">
      <formula>$AD596="Population"</formula>
    </cfRule>
  </conditionalFormatting>
  <conditionalFormatting sqref="X596">
    <cfRule type="expression" dxfId="365" priority="291">
      <formula>$D596="No"</formula>
    </cfRule>
  </conditionalFormatting>
  <conditionalFormatting sqref="X596">
    <cfRule type="expression" dxfId="364" priority="290">
      <formula>$AD596="Population"</formula>
    </cfRule>
  </conditionalFormatting>
  <conditionalFormatting sqref="D596">
    <cfRule type="expression" dxfId="363" priority="289">
      <formula>$B596="scale"</formula>
    </cfRule>
  </conditionalFormatting>
  <conditionalFormatting sqref="E596:E597">
    <cfRule type="expression" dxfId="362" priority="286">
      <formula>$B596="dichotomous"</formula>
    </cfRule>
    <cfRule type="expression" dxfId="361" priority="287">
      <formula>$B596="ordinal"</formula>
    </cfRule>
    <cfRule type="expression" dxfId="360" priority="288">
      <formula>$B596="nominal"</formula>
    </cfRule>
  </conditionalFormatting>
  <conditionalFormatting sqref="AC596:AH596">
    <cfRule type="expression" dxfId="359" priority="285">
      <formula>$D596="No"</formula>
    </cfRule>
  </conditionalFormatting>
  <conditionalFormatting sqref="AB596">
    <cfRule type="expression" dxfId="358" priority="284">
      <formula>$P596="Population"</formula>
    </cfRule>
  </conditionalFormatting>
  <conditionalFormatting sqref="AB596">
    <cfRule type="expression" dxfId="357" priority="283">
      <formula>$P596="Population"</formula>
    </cfRule>
  </conditionalFormatting>
  <conditionalFormatting sqref="P597:Q597">
    <cfRule type="expression" dxfId="356" priority="282">
      <formula>$D597="No"</formula>
    </cfRule>
  </conditionalFormatting>
  <conditionalFormatting sqref="R597">
    <cfRule type="expression" dxfId="355" priority="281">
      <formula>$D597="No"</formula>
    </cfRule>
  </conditionalFormatting>
  <conditionalFormatting sqref="R597">
    <cfRule type="expression" dxfId="354" priority="280">
      <formula>$AD597="Population"</formula>
    </cfRule>
  </conditionalFormatting>
  <conditionalFormatting sqref="AB597">
    <cfRule type="expression" dxfId="353" priority="279">
      <formula>$P597="Population"</formula>
    </cfRule>
  </conditionalFormatting>
  <conditionalFormatting sqref="AB597">
    <cfRule type="expression" dxfId="352" priority="278">
      <formula>$P597="Population"</formula>
    </cfRule>
  </conditionalFormatting>
  <conditionalFormatting sqref="AC597:AH597">
    <cfRule type="expression" dxfId="351" priority="277">
      <formula>$D597="No"</formula>
    </cfRule>
  </conditionalFormatting>
  <conditionalFormatting sqref="X597:X598">
    <cfRule type="expression" dxfId="350" priority="276">
      <formula>$D597="No"</formula>
    </cfRule>
  </conditionalFormatting>
  <conditionalFormatting sqref="X597:X598">
    <cfRule type="expression" dxfId="349" priority="275">
      <formula>$AD597="Population"</formula>
    </cfRule>
  </conditionalFormatting>
  <conditionalFormatting sqref="E598">
    <cfRule type="expression" dxfId="348" priority="272">
      <formula>$B598="dichotomous"</formula>
    </cfRule>
    <cfRule type="expression" dxfId="347" priority="273">
      <formula>$B598="ordinal"</formula>
    </cfRule>
    <cfRule type="expression" dxfId="346" priority="274">
      <formula>$B598="nominal"</formula>
    </cfRule>
  </conditionalFormatting>
  <conditionalFormatting sqref="D599">
    <cfRule type="expression" dxfId="345" priority="271">
      <formula>$B599="scale"</formula>
    </cfRule>
  </conditionalFormatting>
  <conditionalFormatting sqref="P599:Q599">
    <cfRule type="expression" dxfId="344" priority="270">
      <formula>$D599="No"</formula>
    </cfRule>
  </conditionalFormatting>
  <conditionalFormatting sqref="X599">
    <cfRule type="expression" dxfId="343" priority="269">
      <formula>$D599="No"</formula>
    </cfRule>
  </conditionalFormatting>
  <conditionalFormatting sqref="X599">
    <cfRule type="expression" dxfId="342" priority="268">
      <formula>$AD599="Population"</formula>
    </cfRule>
  </conditionalFormatting>
  <conditionalFormatting sqref="X599">
    <cfRule type="expression" dxfId="341" priority="267">
      <formula>$D599="No"</formula>
    </cfRule>
  </conditionalFormatting>
  <conditionalFormatting sqref="X599">
    <cfRule type="expression" dxfId="340" priority="266">
      <formula>$AD599="Population"</formula>
    </cfRule>
  </conditionalFormatting>
  <conditionalFormatting sqref="E599">
    <cfRule type="expression" dxfId="339" priority="263">
      <formula>$B599="dichotomous"</formula>
    </cfRule>
    <cfRule type="expression" dxfId="338" priority="264">
      <formula>$B599="ordinal"</formula>
    </cfRule>
    <cfRule type="expression" dxfId="337" priority="265">
      <formula>$B599="nominal"</formula>
    </cfRule>
  </conditionalFormatting>
  <conditionalFormatting sqref="D600">
    <cfRule type="expression" dxfId="336" priority="262">
      <formula>$B600="scale"</formula>
    </cfRule>
  </conditionalFormatting>
  <conditionalFormatting sqref="P600:Q600">
    <cfRule type="expression" dxfId="335" priority="261">
      <formula>$D600="No"</formula>
    </cfRule>
  </conditionalFormatting>
  <conditionalFormatting sqref="X600">
    <cfRule type="expression" dxfId="334" priority="260">
      <formula>$D600="No"</formula>
    </cfRule>
  </conditionalFormatting>
  <conditionalFormatting sqref="X600">
    <cfRule type="expression" dxfId="333" priority="259">
      <formula>$AD600="Population"</formula>
    </cfRule>
  </conditionalFormatting>
  <conditionalFormatting sqref="X600">
    <cfRule type="expression" dxfId="332" priority="258">
      <formula>$D600="No"</formula>
    </cfRule>
  </conditionalFormatting>
  <conditionalFormatting sqref="X600">
    <cfRule type="expression" dxfId="331" priority="257">
      <formula>$AD600="Population"</formula>
    </cfRule>
  </conditionalFormatting>
  <conditionalFormatting sqref="E600">
    <cfRule type="expression" dxfId="330" priority="254">
      <formula>$B600="dichotomous"</formula>
    </cfRule>
    <cfRule type="expression" dxfId="329" priority="255">
      <formula>$B600="ordinal"</formula>
    </cfRule>
    <cfRule type="expression" dxfId="328" priority="256">
      <formula>$B600="nominal"</formula>
    </cfRule>
  </conditionalFormatting>
  <conditionalFormatting sqref="D601">
    <cfRule type="expression" dxfId="327" priority="253">
      <formula>$B601="scale"</formula>
    </cfRule>
  </conditionalFormatting>
  <conditionalFormatting sqref="P601:Q601">
    <cfRule type="expression" dxfId="326" priority="252">
      <formula>$D601="No"</formula>
    </cfRule>
  </conditionalFormatting>
  <conditionalFormatting sqref="X601">
    <cfRule type="expression" dxfId="325" priority="251">
      <formula>$D601="No"</formula>
    </cfRule>
  </conditionalFormatting>
  <conditionalFormatting sqref="X601">
    <cfRule type="expression" dxfId="324" priority="250">
      <formula>$AD601="Population"</formula>
    </cfRule>
  </conditionalFormatting>
  <conditionalFormatting sqref="X601">
    <cfRule type="expression" dxfId="323" priority="249">
      <formula>$D601="No"</formula>
    </cfRule>
  </conditionalFormatting>
  <conditionalFormatting sqref="X601">
    <cfRule type="expression" dxfId="322" priority="248">
      <formula>$AD601="Population"</formula>
    </cfRule>
  </conditionalFormatting>
  <conditionalFormatting sqref="E601">
    <cfRule type="expression" dxfId="321" priority="245">
      <formula>$B601="dichotomous"</formula>
    </cfRule>
    <cfRule type="expression" dxfId="320" priority="246">
      <formula>$B601="ordinal"</formula>
    </cfRule>
    <cfRule type="expression" dxfId="319" priority="247">
      <formula>$B601="nominal"</formula>
    </cfRule>
  </conditionalFormatting>
  <conditionalFormatting sqref="AC598:AH598">
    <cfRule type="expression" dxfId="318" priority="244">
      <formula>$D598="No"</formula>
    </cfRule>
  </conditionalFormatting>
  <conditionalFormatting sqref="AC599:AH599">
    <cfRule type="expression" dxfId="317" priority="243">
      <formula>$D599="No"</formula>
    </cfRule>
  </conditionalFormatting>
  <conditionalFormatting sqref="AC600:AH600">
    <cfRule type="expression" dxfId="316" priority="242">
      <formula>$D600="No"</formula>
    </cfRule>
  </conditionalFormatting>
  <conditionalFormatting sqref="AC601:AH601">
    <cfRule type="expression" dxfId="315" priority="241">
      <formula>$D601="No"</formula>
    </cfRule>
  </conditionalFormatting>
  <conditionalFormatting sqref="D602">
    <cfRule type="expression" dxfId="314" priority="240">
      <formula>$B602="scale"</formula>
    </cfRule>
  </conditionalFormatting>
  <conditionalFormatting sqref="P602:Q602">
    <cfRule type="expression" dxfId="313" priority="239">
      <formula>$D602="No"</formula>
    </cfRule>
  </conditionalFormatting>
  <conditionalFormatting sqref="X602">
    <cfRule type="expression" dxfId="312" priority="238">
      <formula>$D602="No"</formula>
    </cfRule>
  </conditionalFormatting>
  <conditionalFormatting sqref="X602">
    <cfRule type="expression" dxfId="311" priority="237">
      <formula>$AD602="Population"</formula>
    </cfRule>
  </conditionalFormatting>
  <conditionalFormatting sqref="X602">
    <cfRule type="expression" dxfId="310" priority="236">
      <formula>$D602="No"</formula>
    </cfRule>
  </conditionalFormatting>
  <conditionalFormatting sqref="X602">
    <cfRule type="expression" dxfId="309" priority="235">
      <formula>$AD602="Population"</formula>
    </cfRule>
  </conditionalFormatting>
  <conditionalFormatting sqref="E602:E607">
    <cfRule type="expression" dxfId="308" priority="232">
      <formula>$B602="dichotomous"</formula>
    </cfRule>
    <cfRule type="expression" dxfId="307" priority="233">
      <formula>$B602="ordinal"</formula>
    </cfRule>
    <cfRule type="expression" dxfId="306" priority="234">
      <formula>$B602="nominal"</formula>
    </cfRule>
  </conditionalFormatting>
  <conditionalFormatting sqref="D603">
    <cfRule type="expression" dxfId="305" priority="231">
      <formula>$B603="scale"</formula>
    </cfRule>
  </conditionalFormatting>
  <conditionalFormatting sqref="P603:T603">
    <cfRule type="expression" dxfId="304" priority="230">
      <formula>$D603="No"</formula>
    </cfRule>
  </conditionalFormatting>
  <conditionalFormatting sqref="X603">
    <cfRule type="expression" dxfId="303" priority="229">
      <formula>$D603="No"</formula>
    </cfRule>
  </conditionalFormatting>
  <conditionalFormatting sqref="X603">
    <cfRule type="expression" dxfId="302" priority="228">
      <formula>$AD603="Population"</formula>
    </cfRule>
  </conditionalFormatting>
  <conditionalFormatting sqref="X603">
    <cfRule type="expression" dxfId="301" priority="227">
      <formula>$D603="No"</formula>
    </cfRule>
  </conditionalFormatting>
  <conditionalFormatting sqref="X603">
    <cfRule type="expression" dxfId="300" priority="226">
      <formula>$AD603="Population"</formula>
    </cfRule>
  </conditionalFormatting>
  <conditionalFormatting sqref="E603">
    <cfRule type="expression" dxfId="299" priority="223">
      <formula>$B603="dichotomous"</formula>
    </cfRule>
    <cfRule type="expression" dxfId="298" priority="224">
      <formula>$B603="ordinal"</formula>
    </cfRule>
    <cfRule type="expression" dxfId="297" priority="225">
      <formula>$B603="nominal"</formula>
    </cfRule>
  </conditionalFormatting>
  <conditionalFormatting sqref="AC602:AH602">
    <cfRule type="expression" dxfId="296" priority="222">
      <formula>$D602="No"</formula>
    </cfRule>
  </conditionalFormatting>
  <conditionalFormatting sqref="AI603">
    <cfRule type="expression" dxfId="295" priority="221">
      <formula>$D603="No"</formula>
    </cfRule>
  </conditionalFormatting>
  <conditionalFormatting sqref="D604">
    <cfRule type="expression" dxfId="294" priority="220">
      <formula>$B604="scale"</formula>
    </cfRule>
  </conditionalFormatting>
  <conditionalFormatting sqref="P604:T604">
    <cfRule type="expression" dxfId="293" priority="219">
      <formula>$D604="No"</formula>
    </cfRule>
  </conditionalFormatting>
  <conditionalFormatting sqref="X604">
    <cfRule type="expression" dxfId="292" priority="218">
      <formula>$D604="No"</formula>
    </cfRule>
  </conditionalFormatting>
  <conditionalFormatting sqref="X604">
    <cfRule type="expression" dxfId="291" priority="217">
      <formula>$AD604="Population"</formula>
    </cfRule>
  </conditionalFormatting>
  <conditionalFormatting sqref="X604">
    <cfRule type="expression" dxfId="290" priority="216">
      <formula>$D604="No"</formula>
    </cfRule>
  </conditionalFormatting>
  <conditionalFormatting sqref="X604">
    <cfRule type="expression" dxfId="289" priority="215">
      <formula>$AD604="Population"</formula>
    </cfRule>
  </conditionalFormatting>
  <conditionalFormatting sqref="E604">
    <cfRule type="expression" dxfId="288" priority="212">
      <formula>$B604="dichotomous"</formula>
    </cfRule>
    <cfRule type="expression" dxfId="287" priority="213">
      <formula>$B604="ordinal"</formula>
    </cfRule>
    <cfRule type="expression" dxfId="286" priority="214">
      <formula>$B604="nominal"</formula>
    </cfRule>
  </conditionalFormatting>
  <conditionalFormatting sqref="AI604">
    <cfRule type="expression" dxfId="285" priority="211">
      <formula>$D604="No"</formula>
    </cfRule>
  </conditionalFormatting>
  <conditionalFormatting sqref="D605">
    <cfRule type="expression" dxfId="284" priority="210">
      <formula>$B605="scale"</formula>
    </cfRule>
  </conditionalFormatting>
  <conditionalFormatting sqref="P605:T605">
    <cfRule type="expression" dxfId="283" priority="209">
      <formula>$D605="No"</formula>
    </cfRule>
  </conditionalFormatting>
  <conditionalFormatting sqref="X605">
    <cfRule type="expression" dxfId="282" priority="208">
      <formula>$D605="No"</formula>
    </cfRule>
  </conditionalFormatting>
  <conditionalFormatting sqref="X605">
    <cfRule type="expression" dxfId="281" priority="207">
      <formula>$AD605="Population"</formula>
    </cfRule>
  </conditionalFormatting>
  <conditionalFormatting sqref="X605">
    <cfRule type="expression" dxfId="280" priority="206">
      <formula>$D605="No"</formula>
    </cfRule>
  </conditionalFormatting>
  <conditionalFormatting sqref="X605">
    <cfRule type="expression" dxfId="279" priority="205">
      <formula>$AD605="Population"</formula>
    </cfRule>
  </conditionalFormatting>
  <conditionalFormatting sqref="E605">
    <cfRule type="expression" dxfId="278" priority="202">
      <formula>$B605="dichotomous"</formula>
    </cfRule>
    <cfRule type="expression" dxfId="277" priority="203">
      <formula>$B605="ordinal"</formula>
    </cfRule>
    <cfRule type="expression" dxfId="276" priority="204">
      <formula>$B605="nominal"</formula>
    </cfRule>
  </conditionalFormatting>
  <conditionalFormatting sqref="AC605:AI605">
    <cfRule type="expression" dxfId="275" priority="201">
      <formula>$D605="No"</formula>
    </cfRule>
  </conditionalFormatting>
  <conditionalFormatting sqref="D606">
    <cfRule type="expression" dxfId="274" priority="200">
      <formula>$B606="scale"</formula>
    </cfRule>
  </conditionalFormatting>
  <conditionalFormatting sqref="P606:Q606 T606">
    <cfRule type="expression" dxfId="273" priority="199">
      <formula>$D606="No"</formula>
    </cfRule>
  </conditionalFormatting>
  <conditionalFormatting sqref="X606">
    <cfRule type="expression" dxfId="272" priority="198">
      <formula>$D606="No"</formula>
    </cfRule>
  </conditionalFormatting>
  <conditionalFormatting sqref="X606">
    <cfRule type="expression" dxfId="271" priority="197">
      <formula>$AD606="Population"</formula>
    </cfRule>
  </conditionalFormatting>
  <conditionalFormatting sqref="X606">
    <cfRule type="expression" dxfId="270" priority="196">
      <formula>$D606="No"</formula>
    </cfRule>
  </conditionalFormatting>
  <conditionalFormatting sqref="X606">
    <cfRule type="expression" dxfId="269" priority="195">
      <formula>$AD606="Population"</formula>
    </cfRule>
  </conditionalFormatting>
  <conditionalFormatting sqref="E606">
    <cfRule type="expression" dxfId="268" priority="192">
      <formula>$B606="dichotomous"</formula>
    </cfRule>
    <cfRule type="expression" dxfId="267" priority="193">
      <formula>$B606="ordinal"</formula>
    </cfRule>
    <cfRule type="expression" dxfId="266" priority="194">
      <formula>$B606="nominal"</formula>
    </cfRule>
  </conditionalFormatting>
  <conditionalFormatting sqref="AI606">
    <cfRule type="expression" dxfId="265" priority="191">
      <formula>$D606="No"</formula>
    </cfRule>
  </conditionalFormatting>
  <conditionalFormatting sqref="R606">
    <cfRule type="expression" dxfId="264" priority="190">
      <formula>$D606="No"</formula>
    </cfRule>
  </conditionalFormatting>
  <conditionalFormatting sqref="R606">
    <cfRule type="expression" dxfId="263" priority="189">
      <formula>$AD606="Population"</formula>
    </cfRule>
  </conditionalFormatting>
  <conditionalFormatting sqref="S595:S597">
    <cfRule type="expression" dxfId="262" priority="188">
      <formula>$P595="Population"</formula>
    </cfRule>
  </conditionalFormatting>
  <conditionalFormatting sqref="S606">
    <cfRule type="expression" dxfId="261" priority="187">
      <formula>$P606="Population"</formula>
    </cfRule>
  </conditionalFormatting>
  <conditionalFormatting sqref="AB606">
    <cfRule type="expression" dxfId="260" priority="186">
      <formula>$P606="Population"</formula>
    </cfRule>
  </conditionalFormatting>
  <conditionalFormatting sqref="AB606">
    <cfRule type="expression" dxfId="259" priority="185">
      <formula>$P606="Population"</formula>
    </cfRule>
  </conditionalFormatting>
  <conditionalFormatting sqref="D607">
    <cfRule type="expression" dxfId="258" priority="184">
      <formula>$B607="scale"</formula>
    </cfRule>
  </conditionalFormatting>
  <conditionalFormatting sqref="P607:Q607 T607">
    <cfRule type="expression" dxfId="257" priority="183">
      <formula>$D607="No"</formula>
    </cfRule>
  </conditionalFormatting>
  <conditionalFormatting sqref="X607">
    <cfRule type="expression" dxfId="256" priority="182">
      <formula>$D607="No"</formula>
    </cfRule>
  </conditionalFormatting>
  <conditionalFormatting sqref="X607">
    <cfRule type="expression" dxfId="255" priority="181">
      <formula>$AD607="Population"</formula>
    </cfRule>
  </conditionalFormatting>
  <conditionalFormatting sqref="X607">
    <cfRule type="expression" dxfId="254" priority="180">
      <formula>$D607="No"</formula>
    </cfRule>
  </conditionalFormatting>
  <conditionalFormatting sqref="X607">
    <cfRule type="expression" dxfId="253" priority="179">
      <formula>$AD607="Population"</formula>
    </cfRule>
  </conditionalFormatting>
  <conditionalFormatting sqref="E607">
    <cfRule type="expression" dxfId="252" priority="176">
      <formula>$B607="dichotomous"</formula>
    </cfRule>
    <cfRule type="expression" dxfId="251" priority="177">
      <formula>$B607="ordinal"</formula>
    </cfRule>
    <cfRule type="expression" dxfId="250" priority="178">
      <formula>$B607="nominal"</formula>
    </cfRule>
  </conditionalFormatting>
  <conditionalFormatting sqref="R607">
    <cfRule type="expression" dxfId="249" priority="175">
      <formula>$D607="No"</formula>
    </cfRule>
  </conditionalFormatting>
  <conditionalFormatting sqref="R607">
    <cfRule type="expression" dxfId="248" priority="174">
      <formula>$AD607="Population"</formula>
    </cfRule>
  </conditionalFormatting>
  <conditionalFormatting sqref="S607">
    <cfRule type="expression" dxfId="247" priority="173">
      <formula>$P607="Population"</formula>
    </cfRule>
  </conditionalFormatting>
  <conditionalFormatting sqref="AC603:AH603">
    <cfRule type="expression" dxfId="246" priority="172">
      <formula>$D603="No"</formula>
    </cfRule>
  </conditionalFormatting>
  <conditionalFormatting sqref="AC604:AH604">
    <cfRule type="expression" dxfId="245" priority="171">
      <formula>$D604="No"</formula>
    </cfRule>
  </conditionalFormatting>
  <conditionalFormatting sqref="E608">
    <cfRule type="expression" dxfId="244" priority="162">
      <formula>$B608="dichotomous"</formula>
    </cfRule>
    <cfRule type="expression" dxfId="243" priority="163">
      <formula>$B608="ordinal"</formula>
    </cfRule>
    <cfRule type="expression" dxfId="242" priority="164">
      <formula>$B608="nominal"</formula>
    </cfRule>
  </conditionalFormatting>
  <conditionalFormatting sqref="E608">
    <cfRule type="expression" dxfId="241" priority="159">
      <formula>$B608="dichotomous"</formula>
    </cfRule>
    <cfRule type="expression" dxfId="240" priority="160">
      <formula>$B608="ordinal"</formula>
    </cfRule>
    <cfRule type="expression" dxfId="239" priority="161">
      <formula>$B608="nominal"</formula>
    </cfRule>
  </conditionalFormatting>
  <conditionalFormatting sqref="AE608:AH623 AC608:AC623">
    <cfRule type="expression" dxfId="238" priority="158">
      <formula>$D608="No"</formula>
    </cfRule>
  </conditionalFormatting>
  <conditionalFormatting sqref="AB608">
    <cfRule type="expression" dxfId="237" priority="157">
      <formula>$P608="Population"</formula>
    </cfRule>
  </conditionalFormatting>
  <conditionalFormatting sqref="AB608">
    <cfRule type="expression" dxfId="236" priority="156">
      <formula>$P608="Population"</formula>
    </cfRule>
  </conditionalFormatting>
  <conditionalFormatting sqref="Q608:Q624">
    <cfRule type="expression" dxfId="235" priority="155">
      <formula>$D608="No"</formula>
    </cfRule>
  </conditionalFormatting>
  <conditionalFormatting sqref="D609:D612">
    <cfRule type="expression" dxfId="234" priority="154">
      <formula>$B609="scale"</formula>
    </cfRule>
  </conditionalFormatting>
  <conditionalFormatting sqref="E609:E619">
    <cfRule type="expression" dxfId="233" priority="151">
      <formula>$B609="dichotomous"</formula>
    </cfRule>
    <cfRule type="expression" dxfId="232" priority="152">
      <formula>$B609="ordinal"</formula>
    </cfRule>
    <cfRule type="expression" dxfId="231" priority="153">
      <formula>$B609="nominal"</formula>
    </cfRule>
  </conditionalFormatting>
  <conditionalFormatting sqref="E609:E619">
    <cfRule type="expression" dxfId="230" priority="148">
      <formula>$B609="dichotomous"</formula>
    </cfRule>
    <cfRule type="expression" dxfId="229" priority="149">
      <formula>$B609="ordinal"</formula>
    </cfRule>
    <cfRule type="expression" dxfId="228" priority="150">
      <formula>$B609="nominal"</formula>
    </cfRule>
  </conditionalFormatting>
  <conditionalFormatting sqref="AE609:AH622 AC609:AC622">
    <cfRule type="expression" dxfId="227" priority="147">
      <formula>$D609="No"</formula>
    </cfRule>
  </conditionalFormatting>
  <conditionalFormatting sqref="AB609:AB622">
    <cfRule type="expression" dxfId="226" priority="146">
      <formula>$P609="Population"</formula>
    </cfRule>
  </conditionalFormatting>
  <conditionalFormatting sqref="AB609:AB622">
    <cfRule type="expression" dxfId="225" priority="145">
      <formula>$P609="Population"</formula>
    </cfRule>
  </conditionalFormatting>
  <conditionalFormatting sqref="Q609:Q622 Q624">
    <cfRule type="expression" dxfId="224" priority="144">
      <formula>$D609="No"</formula>
    </cfRule>
  </conditionalFormatting>
  <conditionalFormatting sqref="D618:D619">
    <cfRule type="expression" dxfId="223" priority="142">
      <formula>$B618="scale"</formula>
    </cfRule>
  </conditionalFormatting>
  <conditionalFormatting sqref="D613">
    <cfRule type="expression" dxfId="222" priority="141">
      <formula>$B613="scale"</formula>
    </cfRule>
  </conditionalFormatting>
  <conditionalFormatting sqref="D614:D617">
    <cfRule type="expression" dxfId="221" priority="140">
      <formula>$B614="scale"</formula>
    </cfRule>
  </conditionalFormatting>
  <conditionalFormatting sqref="E622">
    <cfRule type="expression" dxfId="220" priority="136">
      <formula>$B622="dichotomous"</formula>
    </cfRule>
    <cfRule type="expression" dxfId="219" priority="137">
      <formula>$B622="ordinal"</formula>
    </cfRule>
    <cfRule type="expression" dxfId="218" priority="138">
      <formula>$B622="nominal"</formula>
    </cfRule>
  </conditionalFormatting>
  <conditionalFormatting sqref="E622">
    <cfRule type="expression" dxfId="217" priority="133">
      <formula>$B622="dichotomous"</formula>
    </cfRule>
    <cfRule type="expression" dxfId="216" priority="134">
      <formula>$B622="ordinal"</formula>
    </cfRule>
    <cfRule type="expression" dxfId="215" priority="135">
      <formula>$B622="nominal"</formula>
    </cfRule>
  </conditionalFormatting>
  <conditionalFormatting sqref="D620">
    <cfRule type="expression" dxfId="214" priority="130">
      <formula>$B620="scale"</formula>
    </cfRule>
  </conditionalFormatting>
  <conditionalFormatting sqref="E620:E621">
    <cfRule type="expression" dxfId="213" priority="127">
      <formula>$B620="dichotomous"</formula>
    </cfRule>
    <cfRule type="expression" dxfId="212" priority="128">
      <formula>$B620="ordinal"</formula>
    </cfRule>
    <cfRule type="expression" dxfId="211" priority="129">
      <formula>$B620="nominal"</formula>
    </cfRule>
  </conditionalFormatting>
  <conditionalFormatting sqref="E620:E621">
    <cfRule type="expression" dxfId="210" priority="124">
      <formula>$B620="dichotomous"</formula>
    </cfRule>
    <cfRule type="expression" dxfId="209" priority="125">
      <formula>$B620="ordinal"</formula>
    </cfRule>
    <cfRule type="expression" dxfId="208" priority="126">
      <formula>$B620="nominal"</formula>
    </cfRule>
  </conditionalFormatting>
  <conditionalFormatting sqref="D620:D621">
    <cfRule type="expression" dxfId="207" priority="123">
      <formula>$B620="scale"</formula>
    </cfRule>
  </conditionalFormatting>
  <conditionalFormatting sqref="AE623:AH623 AC623">
    <cfRule type="expression" dxfId="206" priority="122">
      <formula>$D623="No"</formula>
    </cfRule>
  </conditionalFormatting>
  <conditionalFormatting sqref="AB623:AB627">
    <cfRule type="expression" dxfId="205" priority="121">
      <formula>$P623="Population"</formula>
    </cfRule>
  </conditionalFormatting>
  <conditionalFormatting sqref="AB623:AB627">
    <cfRule type="expression" dxfId="204" priority="120">
      <formula>$P623="Population"</formula>
    </cfRule>
  </conditionalFormatting>
  <conditionalFormatting sqref="Q623">
    <cfRule type="expression" dxfId="203" priority="119">
      <formula>$D623="No"</formula>
    </cfRule>
  </conditionalFormatting>
  <conditionalFormatting sqref="E623">
    <cfRule type="expression" dxfId="202" priority="116">
      <formula>$B623="dichotomous"</formula>
    </cfRule>
    <cfRule type="expression" dxfId="201" priority="117">
      <formula>$B623="ordinal"</formula>
    </cfRule>
    <cfRule type="expression" dxfId="200" priority="118">
      <formula>$B623="nominal"</formula>
    </cfRule>
  </conditionalFormatting>
  <conditionalFormatting sqref="E623">
    <cfRule type="expression" dxfId="199" priority="113">
      <formula>$B623="dichotomous"</formula>
    </cfRule>
    <cfRule type="expression" dxfId="198" priority="114">
      <formula>$B623="ordinal"</formula>
    </cfRule>
    <cfRule type="expression" dxfId="197" priority="115">
      <formula>$B623="nominal"</formula>
    </cfRule>
  </conditionalFormatting>
  <conditionalFormatting sqref="D623">
    <cfRule type="expression" dxfId="196" priority="112">
      <formula>$B623="scale"</formula>
    </cfRule>
  </conditionalFormatting>
  <conditionalFormatting sqref="D623">
    <cfRule type="expression" dxfId="195" priority="111">
      <formula>$B623="scale"</formula>
    </cfRule>
  </conditionalFormatting>
  <conditionalFormatting sqref="D622">
    <cfRule type="expression" dxfId="194" priority="110">
      <formula>$B622="scale"</formula>
    </cfRule>
  </conditionalFormatting>
  <conditionalFormatting sqref="D622">
    <cfRule type="expression" dxfId="193" priority="109">
      <formula>$B622="scale"</formula>
    </cfRule>
  </conditionalFormatting>
  <conditionalFormatting sqref="E624">
    <cfRule type="expression" dxfId="192" priority="106">
      <formula>$B624="dichotomous"</formula>
    </cfRule>
    <cfRule type="expression" dxfId="191" priority="107">
      <formula>$B624="ordinal"</formula>
    </cfRule>
    <cfRule type="expression" dxfId="190" priority="108">
      <formula>$B624="nominal"</formula>
    </cfRule>
  </conditionalFormatting>
  <conditionalFormatting sqref="E624">
    <cfRule type="expression" dxfId="189" priority="103">
      <formula>$B624="dichotomous"</formula>
    </cfRule>
    <cfRule type="expression" dxfId="188" priority="104">
      <formula>$B624="ordinal"</formula>
    </cfRule>
    <cfRule type="expression" dxfId="187" priority="105">
      <formula>$B624="nominal"</formula>
    </cfRule>
  </conditionalFormatting>
  <conditionalFormatting sqref="R608:R624">
    <cfRule type="expression" dxfId="186" priority="102">
      <formula>$D608="No"</formula>
    </cfRule>
  </conditionalFormatting>
  <conditionalFormatting sqref="R608:R624">
    <cfRule type="expression" dxfId="185" priority="101">
      <formula>$AD608="Population"</formula>
    </cfRule>
  </conditionalFormatting>
  <conditionalFormatting sqref="AC624">
    <cfRule type="expression" dxfId="184" priority="100">
      <formula>$D624="No"</formula>
    </cfRule>
  </conditionalFormatting>
  <conditionalFormatting sqref="AC624">
    <cfRule type="expression" dxfId="183" priority="99">
      <formula>$D624="No"</formula>
    </cfRule>
  </conditionalFormatting>
  <conditionalFormatting sqref="AE624">
    <cfRule type="expression" dxfId="182" priority="98">
      <formula>$D624="No"</formula>
    </cfRule>
  </conditionalFormatting>
  <conditionalFormatting sqref="AE624">
    <cfRule type="expression" dxfId="181" priority="97">
      <formula>$D624="No"</formula>
    </cfRule>
  </conditionalFormatting>
  <conditionalFormatting sqref="AH624">
    <cfRule type="expression" dxfId="180" priority="96">
      <formula>$D624="No"</formula>
    </cfRule>
  </conditionalFormatting>
  <conditionalFormatting sqref="AH624">
    <cfRule type="expression" dxfId="179" priority="95">
      <formula>$D624="No"</formula>
    </cfRule>
  </conditionalFormatting>
  <conditionalFormatting sqref="AF624">
    <cfRule type="expression" dxfId="178" priority="94">
      <formula>$D624="No"</formula>
    </cfRule>
  </conditionalFormatting>
  <conditionalFormatting sqref="AF624">
    <cfRule type="expression" dxfId="177" priority="93">
      <formula>$D624="No"</formula>
    </cfRule>
  </conditionalFormatting>
  <conditionalFormatting sqref="D625">
    <cfRule type="expression" dxfId="176" priority="92">
      <formula>$B625="scale"</formula>
    </cfRule>
  </conditionalFormatting>
  <conditionalFormatting sqref="Q625">
    <cfRule type="expression" dxfId="175" priority="91">
      <formula>$D625="No"</formula>
    </cfRule>
  </conditionalFormatting>
  <conditionalFormatting sqref="Q625">
    <cfRule type="expression" dxfId="174" priority="90">
      <formula>$D625="No"</formula>
    </cfRule>
  </conditionalFormatting>
  <conditionalFormatting sqref="E625">
    <cfRule type="expression" dxfId="173" priority="87">
      <formula>$B625="dichotomous"</formula>
    </cfRule>
    <cfRule type="expression" dxfId="172" priority="88">
      <formula>$B625="ordinal"</formula>
    </cfRule>
    <cfRule type="expression" dxfId="171" priority="89">
      <formula>$B625="nominal"</formula>
    </cfRule>
  </conditionalFormatting>
  <conditionalFormatting sqref="E625">
    <cfRule type="expression" dxfId="170" priority="84">
      <formula>$B625="dichotomous"</formula>
    </cfRule>
    <cfRule type="expression" dxfId="169" priority="85">
      <formula>$B625="ordinal"</formula>
    </cfRule>
    <cfRule type="expression" dxfId="168" priority="86">
      <formula>$B625="nominal"</formula>
    </cfRule>
  </conditionalFormatting>
  <conditionalFormatting sqref="R625">
    <cfRule type="expression" dxfId="167" priority="83">
      <formula>$D625="No"</formula>
    </cfRule>
  </conditionalFormatting>
  <conditionalFormatting sqref="R625">
    <cfRule type="expression" dxfId="166" priority="82">
      <formula>$AD625="Population"</formula>
    </cfRule>
  </conditionalFormatting>
  <conditionalFormatting sqref="AC625">
    <cfRule type="expression" dxfId="165" priority="81">
      <formula>$D625="No"</formula>
    </cfRule>
  </conditionalFormatting>
  <conditionalFormatting sqref="AC625">
    <cfRule type="expression" dxfId="164" priority="80">
      <formula>$D625="No"</formula>
    </cfRule>
  </conditionalFormatting>
  <conditionalFormatting sqref="AE625">
    <cfRule type="expression" dxfId="163" priority="79">
      <formula>$D625="No"</formula>
    </cfRule>
  </conditionalFormatting>
  <conditionalFormatting sqref="AE625">
    <cfRule type="expression" dxfId="162" priority="78">
      <formula>$D625="No"</formula>
    </cfRule>
  </conditionalFormatting>
  <conditionalFormatting sqref="AH625">
    <cfRule type="expression" dxfId="161" priority="77">
      <formula>$D625="No"</formula>
    </cfRule>
  </conditionalFormatting>
  <conditionalFormatting sqref="AH625">
    <cfRule type="expression" dxfId="160" priority="76">
      <formula>$D625="No"</formula>
    </cfRule>
  </conditionalFormatting>
  <conditionalFormatting sqref="AF625">
    <cfRule type="expression" dxfId="159" priority="75">
      <formula>$D625="No"</formula>
    </cfRule>
  </conditionalFormatting>
  <conditionalFormatting sqref="AF625">
    <cfRule type="expression" dxfId="158" priority="74">
      <formula>$D625="No"</formula>
    </cfRule>
  </conditionalFormatting>
  <conditionalFormatting sqref="D626">
    <cfRule type="expression" dxfId="157" priority="73">
      <formula>$B626="scale"</formula>
    </cfRule>
  </conditionalFormatting>
  <conditionalFormatting sqref="Q626">
    <cfRule type="expression" dxfId="156" priority="72">
      <formula>$D626="No"</formula>
    </cfRule>
  </conditionalFormatting>
  <conditionalFormatting sqref="Q626">
    <cfRule type="expression" dxfId="155" priority="71">
      <formula>$D626="No"</formula>
    </cfRule>
  </conditionalFormatting>
  <conditionalFormatting sqref="E626">
    <cfRule type="expression" dxfId="154" priority="68">
      <formula>$B626="dichotomous"</formula>
    </cfRule>
    <cfRule type="expression" dxfId="153" priority="69">
      <formula>$B626="ordinal"</formula>
    </cfRule>
    <cfRule type="expression" dxfId="152" priority="70">
      <formula>$B626="nominal"</formula>
    </cfRule>
  </conditionalFormatting>
  <conditionalFormatting sqref="E626">
    <cfRule type="expression" dxfId="151" priority="65">
      <formula>$B626="dichotomous"</formula>
    </cfRule>
    <cfRule type="expression" dxfId="150" priority="66">
      <formula>$B626="ordinal"</formula>
    </cfRule>
    <cfRule type="expression" dxfId="149" priority="67">
      <formula>$B626="nominal"</formula>
    </cfRule>
  </conditionalFormatting>
  <conditionalFormatting sqref="R626">
    <cfRule type="expression" dxfId="148" priority="64">
      <formula>$D626="No"</formula>
    </cfRule>
  </conditionalFormatting>
  <conditionalFormatting sqref="R626">
    <cfRule type="expression" dxfId="147" priority="63">
      <formula>$AD626="Population"</formula>
    </cfRule>
  </conditionalFormatting>
  <conditionalFormatting sqref="AC626">
    <cfRule type="expression" dxfId="146" priority="62">
      <formula>$D626="No"</formula>
    </cfRule>
  </conditionalFormatting>
  <conditionalFormatting sqref="AC626">
    <cfRule type="expression" dxfId="145" priority="61">
      <formula>$D626="No"</formula>
    </cfRule>
  </conditionalFormatting>
  <conditionalFormatting sqref="AE626">
    <cfRule type="expression" dxfId="144" priority="60">
      <formula>$D626="No"</formula>
    </cfRule>
  </conditionalFormatting>
  <conditionalFormatting sqref="AE626">
    <cfRule type="expression" dxfId="143" priority="59">
      <formula>$D626="No"</formula>
    </cfRule>
  </conditionalFormatting>
  <conditionalFormatting sqref="AH626">
    <cfRule type="expression" dxfId="142" priority="58">
      <formula>$D626="No"</formula>
    </cfRule>
  </conditionalFormatting>
  <conditionalFormatting sqref="AH626">
    <cfRule type="expression" dxfId="141" priority="57">
      <formula>$D626="No"</formula>
    </cfRule>
  </conditionalFormatting>
  <conditionalFormatting sqref="AF626">
    <cfRule type="expression" dxfId="140" priority="56">
      <formula>$D626="No"</formula>
    </cfRule>
  </conditionalFormatting>
  <conditionalFormatting sqref="AF626">
    <cfRule type="expression" dxfId="139" priority="55">
      <formula>$D626="No"</formula>
    </cfRule>
  </conditionalFormatting>
  <conditionalFormatting sqref="AC627">
    <cfRule type="expression" dxfId="138" priority="54">
      <formula>$D627="No"</formula>
    </cfRule>
  </conditionalFormatting>
  <conditionalFormatting sqref="AC627">
    <cfRule type="expression" dxfId="137" priority="53">
      <formula>$D627="No"</formula>
    </cfRule>
  </conditionalFormatting>
  <conditionalFormatting sqref="AE627">
    <cfRule type="expression" dxfId="136" priority="52">
      <formula>$D627="No"</formula>
    </cfRule>
  </conditionalFormatting>
  <conditionalFormatting sqref="AE627">
    <cfRule type="expression" dxfId="135" priority="51">
      <formula>$D627="No"</formula>
    </cfRule>
  </conditionalFormatting>
  <conditionalFormatting sqref="AH627">
    <cfRule type="expression" dxfId="134" priority="50">
      <formula>$D627="No"</formula>
    </cfRule>
  </conditionalFormatting>
  <conditionalFormatting sqref="AH627">
    <cfRule type="expression" dxfId="133" priority="49">
      <formula>$D627="No"</formula>
    </cfRule>
  </conditionalFormatting>
  <conditionalFormatting sqref="AF627">
    <cfRule type="expression" dxfId="132" priority="48">
      <formula>$D627="No"</formula>
    </cfRule>
  </conditionalFormatting>
  <conditionalFormatting sqref="AF627">
    <cfRule type="expression" dxfId="131" priority="47">
      <formula>$D627="No"</formula>
    </cfRule>
  </conditionalFormatting>
  <conditionalFormatting sqref="D627">
    <cfRule type="expression" dxfId="130" priority="46">
      <formula>$B627="scale"</formula>
    </cfRule>
  </conditionalFormatting>
  <conditionalFormatting sqref="Q627">
    <cfRule type="expression" dxfId="129" priority="45">
      <formula>$D627="No"</formula>
    </cfRule>
  </conditionalFormatting>
  <conditionalFormatting sqref="Q627">
    <cfRule type="expression" dxfId="128" priority="44">
      <formula>$D627="No"</formula>
    </cfRule>
  </conditionalFormatting>
  <conditionalFormatting sqref="E627:E631">
    <cfRule type="expression" dxfId="127" priority="41">
      <formula>$B627="dichotomous"</formula>
    </cfRule>
    <cfRule type="expression" dxfId="126" priority="42">
      <formula>$B627="ordinal"</formula>
    </cfRule>
    <cfRule type="expression" dxfId="125" priority="43">
      <formula>$B627="nominal"</formula>
    </cfRule>
  </conditionalFormatting>
  <conditionalFormatting sqref="E627:E631">
    <cfRule type="expression" dxfId="124" priority="38">
      <formula>$B627="dichotomous"</formula>
    </cfRule>
    <cfRule type="expression" dxfId="123" priority="39">
      <formula>$B627="ordinal"</formula>
    </cfRule>
    <cfRule type="expression" dxfId="122" priority="40">
      <formula>$B627="nominal"</formula>
    </cfRule>
  </conditionalFormatting>
  <conditionalFormatting sqref="R627:R631">
    <cfRule type="expression" dxfId="121" priority="37">
      <formula>$D627="No"</formula>
    </cfRule>
  </conditionalFormatting>
  <conditionalFormatting sqref="R627:R631">
    <cfRule type="expression" dxfId="120" priority="36">
      <formula>$AD627="Population"</formula>
    </cfRule>
  </conditionalFormatting>
  <conditionalFormatting sqref="AC628">
    <cfRule type="expression" dxfId="119" priority="35">
      <formula>$D628="No"</formula>
    </cfRule>
  </conditionalFormatting>
  <conditionalFormatting sqref="AC628">
    <cfRule type="expression" dxfId="118" priority="34">
      <formula>$D628="No"</formula>
    </cfRule>
  </conditionalFormatting>
  <conditionalFormatting sqref="AE628">
    <cfRule type="expression" dxfId="117" priority="33">
      <formula>$D628="No"</formula>
    </cfRule>
  </conditionalFormatting>
  <conditionalFormatting sqref="AE628">
    <cfRule type="expression" dxfId="116" priority="32">
      <formula>$D628="No"</formula>
    </cfRule>
  </conditionalFormatting>
  <conditionalFormatting sqref="AF628">
    <cfRule type="expression" dxfId="115" priority="31">
      <formula>$D628="No"</formula>
    </cfRule>
  </conditionalFormatting>
  <conditionalFormatting sqref="AF628">
    <cfRule type="expression" dxfId="114" priority="30">
      <formula>$D628="No"</formula>
    </cfRule>
  </conditionalFormatting>
  <conditionalFormatting sqref="AH628">
    <cfRule type="expression" dxfId="113" priority="29">
      <formula>$D628="No"</formula>
    </cfRule>
  </conditionalFormatting>
  <conditionalFormatting sqref="AH628">
    <cfRule type="expression" dxfId="112" priority="28">
      <formula>$D628="No"</formula>
    </cfRule>
  </conditionalFormatting>
  <conditionalFormatting sqref="AB628">
    <cfRule type="expression" dxfId="111" priority="27">
      <formula>$P628="Population"</formula>
    </cfRule>
  </conditionalFormatting>
  <conditionalFormatting sqref="AB628">
    <cfRule type="expression" dxfId="110" priority="26">
      <formula>$P628="Population"</formula>
    </cfRule>
  </conditionalFormatting>
  <conditionalFormatting sqref="AC629:AC631">
    <cfRule type="expression" dxfId="109" priority="25">
      <formula>$D629="No"</formula>
    </cfRule>
  </conditionalFormatting>
  <conditionalFormatting sqref="AC629:AC631">
    <cfRule type="expression" dxfId="108" priority="24">
      <formula>$D629="No"</formula>
    </cfRule>
  </conditionalFormatting>
  <conditionalFormatting sqref="AE629:AE631">
    <cfRule type="expression" dxfId="107" priority="23">
      <formula>$D629="No"</formula>
    </cfRule>
  </conditionalFormatting>
  <conditionalFormatting sqref="AE629:AE631">
    <cfRule type="expression" dxfId="106" priority="22">
      <formula>$D629="No"</formula>
    </cfRule>
  </conditionalFormatting>
  <conditionalFormatting sqref="AF629:AF631">
    <cfRule type="expression" dxfId="105" priority="21">
      <formula>$D629="No"</formula>
    </cfRule>
  </conditionalFormatting>
  <conditionalFormatting sqref="AF629:AF631">
    <cfRule type="expression" dxfId="104" priority="20">
      <formula>$D629="No"</formula>
    </cfRule>
  </conditionalFormatting>
  <conditionalFormatting sqref="AH629:AH631">
    <cfRule type="expression" dxfId="103" priority="19">
      <formula>$D629="No"</formula>
    </cfRule>
  </conditionalFormatting>
  <conditionalFormatting sqref="AH629:AH631">
    <cfRule type="expression" dxfId="102" priority="18">
      <formula>$D629="No"</formula>
    </cfRule>
  </conditionalFormatting>
  <conditionalFormatting sqref="AB629:AB631">
    <cfRule type="expression" dxfId="101" priority="17">
      <formula>$P629="Population"</formula>
    </cfRule>
  </conditionalFormatting>
  <conditionalFormatting sqref="AB629:AB631">
    <cfRule type="expression" dxfId="100" priority="16">
      <formula>$P629="Population"</formula>
    </cfRule>
  </conditionalFormatting>
  <conditionalFormatting sqref="D104">
    <cfRule type="expression" dxfId="99" priority="15">
      <formula>$B104="scale"</formula>
    </cfRule>
  </conditionalFormatting>
  <conditionalFormatting sqref="D226:D227">
    <cfRule type="expression" dxfId="98" priority="8">
      <formula>$B226="scale"</formula>
    </cfRule>
  </conditionalFormatting>
  <conditionalFormatting sqref="D225">
    <cfRule type="expression" dxfId="97" priority="7">
      <formula>$B225="scale"</formula>
    </cfRule>
  </conditionalFormatting>
  <conditionalFormatting sqref="D231:D232">
    <cfRule type="expression" dxfId="96" priority="6">
      <formula>$B231="scale"</formula>
    </cfRule>
  </conditionalFormatting>
  <conditionalFormatting sqref="D404">
    <cfRule type="expression" dxfId="95" priority="5">
      <formula>$B404="scale"</formula>
    </cfRule>
  </conditionalFormatting>
  <conditionalFormatting sqref="D431">
    <cfRule type="expression" dxfId="94" priority="4">
      <formula>$B431="scale"</formula>
    </cfRule>
  </conditionalFormatting>
  <conditionalFormatting sqref="Q88:Q100">
    <cfRule type="expression" dxfId="93" priority="3">
      <formula>$D88="No"</formula>
    </cfRule>
  </conditionalFormatting>
  <conditionalFormatting sqref="Q109:Q111">
    <cfRule type="expression" dxfId="92" priority="2">
      <formula>$D109="No"</formula>
    </cfRule>
  </conditionalFormatting>
  <conditionalFormatting sqref="Q112:Q192">
    <cfRule type="expression" dxfId="91" priority="1">
      <formula>$D112="No"</formula>
    </cfRule>
  </conditionalFormatting>
  <dataValidations count="1">
    <dataValidation type="list" allowBlank="1" showInputMessage="1" showErrorMessage="1" sqref="P2:P20" xr:uid="{3AB44E8E-6D93-455E-9602-C4CC68B2C047}">
      <formula1>"Sample,Population"</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3CEB-5EBE-4057-B5FC-8A92971C9106}">
  <dimension ref="A1:BP631"/>
  <sheetViews>
    <sheetView tabSelected="1" workbookViewId="0">
      <pane xSplit="1" ySplit="1" topLeftCell="AT224" activePane="bottomRight" state="frozen"/>
      <selection pane="topRight" activeCell="B1" sqref="B1"/>
      <selection pane="bottomLeft" activeCell="A2" sqref="A2"/>
      <selection pane="bottomRight" activeCell="AF558" sqref="AF558:AF561"/>
    </sheetView>
  </sheetViews>
  <sheetFormatPr defaultRowHeight="15" x14ac:dyDescent="0.25"/>
  <cols>
    <col min="1" max="1" width="25.42578125" customWidth="1"/>
    <col min="2" max="2" width="28.5703125" customWidth="1"/>
    <col min="3" max="3" width="14.28515625" customWidth="1"/>
    <col min="4" max="5" width="41.28515625" customWidth="1"/>
    <col min="6" max="6" width="12.5703125" customWidth="1"/>
    <col min="7" max="8" width="24" customWidth="1"/>
    <col min="9" max="9" width="32.28515625" bestFit="1" customWidth="1"/>
    <col min="10" max="10" width="14.7109375" bestFit="1" customWidth="1"/>
    <col min="11" max="11" width="14.7109375" customWidth="1"/>
    <col min="12" max="12" width="33.28515625" bestFit="1" customWidth="1"/>
    <col min="13" max="13" width="33.28515625" customWidth="1"/>
    <col min="14" max="14" width="17.85546875" customWidth="1"/>
    <col min="15" max="15" width="41.7109375" bestFit="1" customWidth="1"/>
    <col min="16" max="18" width="29" customWidth="1"/>
    <col min="19" max="19" width="42.140625" bestFit="1" customWidth="1"/>
    <col min="20" max="20" width="42.140625" customWidth="1"/>
    <col min="21" max="26" width="16.7109375" customWidth="1"/>
    <col min="27" max="27" width="23.5703125" customWidth="1"/>
    <col min="28" max="28" width="13" bestFit="1" customWidth="1"/>
    <col min="29" max="29" width="14.140625" bestFit="1" customWidth="1"/>
    <col min="30" max="30" width="10.5703125" bestFit="1" customWidth="1"/>
    <col min="31" max="31" width="12.7109375" style="9" bestFit="1" customWidth="1"/>
    <col min="32" max="32" width="11.42578125" style="27" bestFit="1" customWidth="1"/>
    <col min="33" max="33" width="13.85546875" style="27" bestFit="1" customWidth="1"/>
    <col min="34" max="46" width="11.42578125" style="27" customWidth="1"/>
    <col min="47" max="47" width="9.140625" style="18"/>
    <col min="48" max="48" width="10.5703125" bestFit="1" customWidth="1"/>
    <col min="49" max="52" width="9.140625" style="9"/>
    <col min="53" max="53" width="11.42578125" bestFit="1" customWidth="1"/>
    <col min="57" max="58" width="12.7109375" style="9" bestFit="1" customWidth="1"/>
    <col min="59" max="59" width="9.140625" customWidth="1"/>
    <col min="60" max="60" width="9.140625" style="9"/>
    <col min="61" max="61" width="10.5703125" style="9" bestFit="1" customWidth="1"/>
    <col min="62" max="62" width="10.5703125" customWidth="1"/>
    <col min="63" max="63" width="11" bestFit="1" customWidth="1"/>
    <col min="64" max="64" width="14" style="9" customWidth="1"/>
    <col min="65" max="65" width="11.5703125" style="13" bestFit="1" customWidth="1"/>
    <col min="66" max="66" width="9.140625" bestFit="1" customWidth="1"/>
    <col min="67" max="67" width="13.7109375" style="9" bestFit="1" customWidth="1"/>
    <col min="68" max="68" width="16.7109375" bestFit="1" customWidth="1"/>
  </cols>
  <sheetData>
    <row r="1" spans="1:68" x14ac:dyDescent="0.25">
      <c r="A1" s="19" t="s">
        <v>666</v>
      </c>
      <c r="B1" s="19" t="s">
        <v>952</v>
      </c>
      <c r="C1" s="19" t="s">
        <v>918</v>
      </c>
      <c r="D1" s="19" t="s">
        <v>917</v>
      </c>
      <c r="E1" s="19" t="s">
        <v>919</v>
      </c>
      <c r="F1" s="19" t="s">
        <v>920</v>
      </c>
      <c r="G1" s="19" t="s">
        <v>921</v>
      </c>
      <c r="H1" s="19" t="s">
        <v>922</v>
      </c>
      <c r="I1" s="19" t="s">
        <v>923</v>
      </c>
      <c r="J1" s="19" t="s">
        <v>886</v>
      </c>
      <c r="K1" s="19" t="s">
        <v>900</v>
      </c>
      <c r="L1" s="20" t="s">
        <v>729</v>
      </c>
      <c r="M1" s="20" t="s">
        <v>892</v>
      </c>
      <c r="N1" s="20" t="s">
        <v>154</v>
      </c>
      <c r="O1" s="20" t="s">
        <v>909</v>
      </c>
      <c r="P1" s="20" t="s">
        <v>910</v>
      </c>
      <c r="Q1" s="20" t="s">
        <v>905</v>
      </c>
      <c r="R1" s="20" t="s">
        <v>916</v>
      </c>
      <c r="S1" s="20" t="s">
        <v>929</v>
      </c>
      <c r="T1" s="20" t="s">
        <v>667</v>
      </c>
      <c r="U1" s="20" t="str">
        <f>IF(ISBLANK(extractions!O1),"",extractions!O1)</f>
        <v>Conclusion study</v>
      </c>
      <c r="V1" s="24" t="str">
        <f>IF(ISBLANK(extractions!P1),"",extractions!P1)</f>
        <v>Sample/Population</v>
      </c>
      <c r="W1" s="24" t="str">
        <f>IF(ISBLANK(extractions!Q1),"",extractions!Q1)</f>
        <v>Generalizes to</v>
      </c>
      <c r="X1" s="24" t="str">
        <f>IF(ISBLANK(extractions!R1),"",extractions!R1)</f>
        <v>Sampling Strategy</v>
      </c>
      <c r="Y1" s="24" t="str">
        <f>IF(ISBLANK(extractions!S1),"",extractions!S1)</f>
        <v>Sampling Bias</v>
      </c>
      <c r="Z1" s="24" t="str">
        <f>IF(ISBLANK(extractions!T1),"",extractions!T1)</f>
        <v>Omitted-Variable Bias</v>
      </c>
      <c r="AA1" s="24" t="str">
        <f>IF(ISBLANK(extractions!U1),"",extractions!U1)</f>
        <v>Sample info</v>
      </c>
      <c r="AB1" s="24" t="str">
        <f>IF(ISBLANK(extractions!V1),"",extractions!V1)</f>
        <v>N (sample)</v>
      </c>
      <c r="AC1" s="24" t="str">
        <f>IF(ISBLANK(extractions!W1),"",extractions!W1)</f>
        <v>Sample Unit</v>
      </c>
      <c r="AD1" s="24" t="str">
        <f>IF(ISBLANK(extractions!X1),"",extractions!X1)</f>
        <v>Unit Scope</v>
      </c>
      <c r="AE1" s="24" t="str">
        <f>IF(ISBLANK(extractions!Y1),"",extractions!Y1)</f>
        <v>Metric</v>
      </c>
      <c r="AF1" s="24" t="str">
        <f>IF(ISBLANK(extractions!Z1),"",extractions!Z1)</f>
        <v>Value</v>
      </c>
      <c r="AG1" s="24" t="str">
        <f>IF(ISBLANK(extractions!AA1),"",extractions!AA1)</f>
        <v>Standard error</v>
      </c>
      <c r="AH1" s="24" t="str">
        <f>IF(ISBLANK(extractions!AB1),"",extractions!AB1)</f>
        <v>Significance</v>
      </c>
      <c r="AI1" s="24" t="str">
        <f>IF(ISBLANK(extractions!AC1),"",extractions!AC1)</f>
        <v>Start Date</v>
      </c>
      <c r="AJ1" s="24" t="str">
        <f>IF(ISBLANK(extractions!AD1),"",extractions!AD1)</f>
        <v>Start Month</v>
      </c>
      <c r="AK1" s="24" t="str">
        <f>IF(ISBLANK(extractions!AE1),"",extractions!AE1)</f>
        <v>Start Year</v>
      </c>
      <c r="AL1" s="24" t="str">
        <f>IF(ISBLANK(extractions!AF1),"",extractions!AF1)</f>
        <v>End Date</v>
      </c>
      <c r="AM1" s="24" t="str">
        <f>IF(ISBLANK(extractions!AG1),"",extractions!AG1)</f>
        <v>End Month</v>
      </c>
      <c r="AN1" s="24" t="str">
        <f>IF(ISBLANK(extractions!AH1),"",extractions!AH1)</f>
        <v>End Year</v>
      </c>
      <c r="AO1" s="24" t="str">
        <f>IF(ISBLANK(extractions!AI1),"",extractions!AI1)</f>
        <v>Start Date</v>
      </c>
      <c r="AP1" s="24" t="str">
        <f>IF(ISBLANK(extractions!AJ1),"",extractions!AJ1)</f>
        <v>Start Month</v>
      </c>
      <c r="AQ1" s="24" t="str">
        <f>IF(ISBLANK(extractions!AK1),"",extractions!AK1)</f>
        <v>Start Year</v>
      </c>
      <c r="AR1" s="24" t="str">
        <f>IF(ISBLANK(extractions!AL1),"",extractions!AL1)</f>
        <v>End Date</v>
      </c>
      <c r="AS1" s="24" t="str">
        <f>IF(ISBLANK(extractions!AM1),"",extractions!AM1)</f>
        <v>End Month</v>
      </c>
      <c r="AT1" s="24" t="str">
        <f>IF(ISBLANK(extractions!AN1),"",extractions!AN1)</f>
        <v>End Year</v>
      </c>
      <c r="AU1" s="21" t="str">
        <f>IF(ISBLANK(extractions!AO1),"",extractions!AO1)</f>
        <v>df</v>
      </c>
      <c r="AV1" s="21" t="str">
        <f>IF(ISBLANK(extractions!AP1),"",extractions!AP1)</f>
        <v>proportion</v>
      </c>
      <c r="AW1" s="21" t="str">
        <f>IF(ISBLANK(extractions!AQ1),"",extractions!AQ1)</f>
        <v>mean1</v>
      </c>
      <c r="AX1" s="21" t="str">
        <f>IF(ISBLANK(extractions!AR1),"",extractions!AR1)</f>
        <v>mean2</v>
      </c>
      <c r="AY1" s="21" t="str">
        <f>IF(ISBLANK(extractions!AS1),"",extractions!AS1)</f>
        <v>sd1</v>
      </c>
      <c r="AZ1" s="21" t="str">
        <f>IF(ISBLANK(extractions!AT1),"",extractions!AT1)</f>
        <v>sd2</v>
      </c>
      <c r="BA1" s="21" t="str">
        <f>IF(ISBLANK(extractions!AU1),"",extractions!AU1)</f>
        <v>SDdv</v>
      </c>
      <c r="BB1" s="21" t="str">
        <f>IF(ISBLANK(extractions!AV1),"",extractions!AV1)</f>
        <v>SDiv</v>
      </c>
      <c r="BC1" s="21" t="str">
        <f>IF(ISBLANK(extractions!AW1),"",extractions!AW1)</f>
        <v>median1</v>
      </c>
      <c r="BD1" s="21" t="str">
        <f>IF(ISBLANK(extractions!AX1),"",extractions!AX1)</f>
        <v>median2</v>
      </c>
      <c r="BE1" s="22" t="s">
        <v>1299</v>
      </c>
      <c r="BF1" s="22" t="s">
        <v>541</v>
      </c>
      <c r="BG1" s="22" t="s">
        <v>187</v>
      </c>
      <c r="BH1" s="28" t="s">
        <v>634</v>
      </c>
      <c r="BI1" s="29" t="s">
        <v>660</v>
      </c>
      <c r="BK1" s="1" t="str">
        <f>AE1</f>
        <v>Metric</v>
      </c>
      <c r="BL1" s="11" t="s">
        <v>652</v>
      </c>
      <c r="BM1" s="32" t="s">
        <v>649</v>
      </c>
      <c r="BN1" s="1" t="s">
        <v>665</v>
      </c>
      <c r="BO1" s="11" t="s">
        <v>652</v>
      </c>
      <c r="BP1" s="1" t="s">
        <v>928</v>
      </c>
    </row>
    <row r="2" spans="1:68" x14ac:dyDescent="0.25">
      <c r="A2" t="str">
        <f>IF(ISBLANK(extractions!A2),"",extractions!A2)</f>
        <v>Lighting conditions</v>
      </c>
      <c r="B2" t="s">
        <v>941</v>
      </c>
      <c r="C2" t="str">
        <f>IF(ISBLANK(extractions!B2),"",extractions!B2)</f>
        <v>nominal</v>
      </c>
      <c r="D2" t="str">
        <f>IF(ISBLANK(extractions!C2),"",extractions!C2)</f>
        <v>influence of lighting conditions on response times (crash occurrence - police arrival)</v>
      </c>
      <c r="E2" t="str">
        <f>IF(ISBLANK(extractions!D2),"",extractions!D2)</f>
        <v>day;night;sunrise/sunset</v>
      </c>
      <c r="F2" t="str">
        <f>IF(ISBLANK(extractions!E2),"",extractions!E2)</f>
        <v>-</v>
      </c>
      <c r="G2" t="str">
        <f>IF(ISBLANK(extractions!G2),"",extractions!G2)</f>
        <v>reporting time;dispatch time;travel time</v>
      </c>
      <c r="H2" t="str">
        <f>IF(ISBLANK(extractions!H2),"",extractions!H2)</f>
        <v>scale</v>
      </c>
      <c r="I2" t="str">
        <f>IF(ISBLANK(extractions!I2),"",extractions!I2)</f>
        <v>min/incident</v>
      </c>
      <c r="J2" t="str">
        <f>IF(ISBLANK(extractions!J2),"",extractions!J2)</f>
        <v>-</v>
      </c>
      <c r="K2" t="str">
        <f>IF(ISBLANK(extractions!K2),"",extractions!K2)</f>
        <v>interest</v>
      </c>
      <c r="L2" t="str">
        <f>IF(ISBLANK(extractions!L2),"",extractions!L2)</f>
        <v>Mohammadi et al. (2013)</v>
      </c>
      <c r="M2" s="2" t="s">
        <v>746</v>
      </c>
      <c r="N2" t="str">
        <f>IF(ISBLANK(extractions!M2),"",extractions!M2)</f>
        <v>Table 1</v>
      </c>
      <c r="O2" t="str">
        <f>IF(ISBLANK(extractions!N2),"",extractions!N2)</f>
        <v>Log Rank test</v>
      </c>
      <c r="P2" t="s">
        <v>911</v>
      </c>
      <c r="Q2" t="s">
        <v>904</v>
      </c>
      <c r="R2" t="s">
        <v>907</v>
      </c>
      <c r="S2" t="s">
        <v>390</v>
      </c>
      <c r="T2" t="s">
        <v>896</v>
      </c>
      <c r="U2" t="str">
        <f>IF(ISBLANK(extractions!O2),"",extractions!O2)</f>
        <v>Police arrival to the crash scene took more than  the average response time by EMS in Iran.19 Lighting  condition and vital status of vehicle occupants were  related to police reaction. However, police arrival was not  dependent on road conditions.</v>
      </c>
      <c r="V2" t="str">
        <f>IF(ISBLANK(extractions!P2),"",extractions!P2)</f>
        <v>Population</v>
      </c>
      <c r="W2" t="str">
        <f>IF(ISBLANK(extractions!Q2),"",extractions!Q2)</f>
        <v>Sistan and Baluchistan (IRAN)</v>
      </c>
      <c r="X2" t="str">
        <f>IF(ISBLANK(extractions!R2),"",extractions!R2)</f>
        <v>-</v>
      </c>
      <c r="Y2" t="str">
        <f>IF(ISBLANK(extractions!S2),"",extractions!S2)</f>
        <v>-</v>
      </c>
      <c r="Z2" t="str">
        <f>IF(ISBLANK(extractions!T2),"",extractions!T2)</f>
        <v/>
      </c>
      <c r="AA2" t="str">
        <f>IF(ISBLANK(extractions!U2),"",extractions!U2)</f>
        <v>-</v>
      </c>
      <c r="AB2">
        <f>IF(ISBLANK(extractions!V2),"",extractions!V2)</f>
        <v>2442</v>
      </c>
      <c r="AC2" t="str">
        <f>IF(ISBLANK(extractions!W2),"",extractions!W2)</f>
        <v>incidents</v>
      </c>
      <c r="AD2" t="str">
        <f>IF(ISBLANK(extractions!X2),"",extractions!X2)</f>
        <v>car crashes</v>
      </c>
      <c r="AE2" t="str">
        <f>IF(ISBLANK(extractions!Y2),"",extractions!Y2)</f>
        <v/>
      </c>
      <c r="AF2" t="str">
        <f>IF(ISBLANK(extractions!Z2),"",extractions!Z2)</f>
        <v>?</v>
      </c>
      <c r="AG2" t="str">
        <f>IF(ISBLANK(extractions!AA2),"",extractions!AA2)</f>
        <v/>
      </c>
      <c r="AH2">
        <f>IF(ISBLANK(extractions!AB2),"",extractions!AB2)</f>
        <v>2E-3</v>
      </c>
      <c r="AI2">
        <f>IF(ISBLANK(extractions!AC2),"",extractions!AC2)</f>
        <v>1</v>
      </c>
      <c r="AJ2" t="str">
        <f>IF(ISBLANK(extractions!AD2),"",extractions!AD2)</f>
        <v>mar</v>
      </c>
      <c r="AK2">
        <f>IF(ISBLANK(extractions!AE2),"",extractions!AE2)</f>
        <v>2009</v>
      </c>
      <c r="AL2">
        <f>IF(ISBLANK(extractions!AF2),"",extractions!AF2)</f>
        <v>1</v>
      </c>
      <c r="AM2" t="str">
        <f>IF(ISBLANK(extractions!AG2),"",extractions!AG2)</f>
        <v>mar</v>
      </c>
      <c r="AN2">
        <f>IF(ISBLANK(extractions!AH2),"",extractions!AH2)</f>
        <v>2010</v>
      </c>
      <c r="AO2" t="str">
        <f>IF(ISBLANK(extractions!AI2),"",extractions!AI2)</f>
        <v/>
      </c>
      <c r="AP2" t="str">
        <f>IF(ISBLANK(extractions!AJ2),"",extractions!AJ2)</f>
        <v/>
      </c>
      <c r="AQ2" t="str">
        <f>IF(ISBLANK(extractions!AK2),"",extractions!AK2)</f>
        <v/>
      </c>
      <c r="AR2" t="str">
        <f>IF(ISBLANK(extractions!AL2),"",extractions!AL2)</f>
        <v/>
      </c>
      <c r="AS2" t="str">
        <f>IF(ISBLANK(extractions!AM2),"",extractions!AM2)</f>
        <v/>
      </c>
      <c r="AT2" t="str">
        <f>IF(ISBLANK(extractions!AN2),"",extractions!AN2)</f>
        <v/>
      </c>
      <c r="AU2" t="str">
        <f>IF(ISBLANK(extractions!AO2),"",extractions!AO2)</f>
        <v/>
      </c>
      <c r="AV2" t="str">
        <f>IF(ISBLANK(extractions!AP2),"",extractions!AP2)</f>
        <v/>
      </c>
      <c r="AW2" t="str">
        <f>IF(ISBLANK(extractions!AQ2),"",extractions!AQ2)</f>
        <v/>
      </c>
      <c r="AX2" t="str">
        <f>IF(ISBLANK(extractions!AR2),"",extractions!AR2)</f>
        <v/>
      </c>
      <c r="AY2" t="str">
        <f>IF(ISBLANK(extractions!AS2),"",extractions!AS2)</f>
        <v/>
      </c>
      <c r="AZ2" t="str">
        <f>IF(ISBLANK(extractions!AT2),"",extractions!AT2)</f>
        <v/>
      </c>
      <c r="BA2" t="str">
        <f>IF(ISBLANK(extractions!AU2),"",extractions!AU2)</f>
        <v/>
      </c>
      <c r="BB2" t="str">
        <f>IF(ISBLANK(extractions!AV2),"",extractions!AV2)</f>
        <v/>
      </c>
      <c r="BC2" t="str">
        <f>IF(ISBLANK(extractions!AW2),"",extractions!AW2)</f>
        <v/>
      </c>
      <c r="BD2" t="str">
        <f>IF(ISBLANK(extractions!AX2),"",extractions!AX2)</f>
        <v/>
      </c>
      <c r="BE2" s="9" t="str">
        <f t="shared" ref="BE2:BE42" si="0">IFERROR((AX2-AW2)/(SQRT((AY2^2+AZ2^2)/2)),"")</f>
        <v/>
      </c>
      <c r="BF2" s="9" t="str">
        <f>IFERROR(BE2/(SQRT((BE2^2)+4)), "")</f>
        <v/>
      </c>
      <c r="BG2" t="str">
        <f t="shared" ref="BG2:BG5" si="1">IF(AE2="B",IF(AF2*(BB2/BA2)= 0, "",AF2*(BB2/BA2)),"")</f>
        <v/>
      </c>
      <c r="BK2" s="9" t="str">
        <f>IF(ISNUMBER(BF2)=TRUE,$BF$1,IF(ISNUMBER(BE2)=TRUE,$BE$1,IF(ISNUMBER(BG2)=TRUE,$BG$1,IF(ISNUMBER(BI2)=TRUE,$BI$1,IF(ISNUMBER(BH2)=TRUE,$BH$1,AE2)))))</f>
        <v/>
      </c>
      <c r="BL2" s="9" t="str">
        <f t="shared" ref="BL2:BL65" si="2">IF(ISNUMBER(BF2)=TRUE,BF2,IF(ISNUMBER(BE2)=TRUE,BE2,IF(ISNUMBER(BG2)=TRUE,BG2,IF(ISNUMBER(BI2)=TRUE,BI2,IF(ISNUMBER(BH2)=TRUE,BH2,AF2)))))</f>
        <v>?</v>
      </c>
      <c r="BM2" s="13" t="str">
        <f t="shared" ref="BM2:BM65" si="3">IF(AH2="#", "",IF(ISNUMBER(AH2), IF(AH2&lt;=0.001, "***",IF(AH2&lt;=0.01, "**",IF(AH2&lt;=0.05, "*", ""))),IF(AH2="","",AH2)))</f>
        <v>**</v>
      </c>
      <c r="BN2" t="str">
        <f>IF(BL2&gt;0, "+", "-")</f>
        <v>+</v>
      </c>
      <c r="BO2" s="9" t="b">
        <f>IF(BK2="Beta",IF(ABS(BL2)&lt;statistic_interpretations!$B$5,statistic_interpretations!$B$1,IF(ABS(BL2)&lt;statistic_interpretations!$C$5,statistic_interpretations!$C$1,IF(ABS(BL2)&gt;statistic_interpretations!$C$5,statistic_interpretations!$D$1,"error"))),IF(BK2="R",IF(ABS(BL2)&lt;statistic_interpretations!$B$2,statistic_interpretations!$B$1,IF(ABS(BL2)&lt;statistic_interpretations!$C$2,statistic_interpretations!$C$1,IF(ABS(BL2)&gt;statistic_interpretations!$C$2,statistic_interpretations!$D$1,"error"))),IF(BK2="D",IF(ABS(BL2)&lt;statistic_interpretations!$B$3,statistic_interpretations!$B$1,IF(ABS(BL2)&lt;statistic_interpretations!$C$3,statistic_interpretations!$C$1,IF(ABS(BL2)&gt;statistic_interpretations!$C$3,statistic_interpretations!$D$1,"error"))),IF(BK2="%",IF(ABS(BL2)&lt;statistic_interpretations!$B$9,statistic_interpretations!$B$1,IF(ABS(BL2)&lt;statistic_interpretations!$C$9,statistic_interpretations!$C$1,IF(ABS(BL2)&gt;statistic_interpretations!$C$9,statistic_interpretations!$D$1,"error"))),IF(BK2="χ2",IF(ABS(BL2)&lt;statistic_interpretations!$B$8,statistic_interpretations!$B$1,IF(ABS(BL2)&lt;statistic_interpretations!$C$8,statistic_interpretations!$C$1,IF(ABS(BL2)&gt;statistic_interpretations!$C$8,statistic_interpretations!$D$1,"error"))),IF(BK2="tau",IF(ABS(BL2)&lt;statistic_interpretations!$B$7,statistic_interpretations!$B$1,IF(ABS(BL2)&lt;statistic_interpretations!$C$7,statistic_interpretations!$C$1,IF(ABS(BL2)&gt;statistic_interpretations!$C$7,statistic_interpretations!$D$1,"error")))))))))</f>
        <v>0</v>
      </c>
      <c r="BP2" t="str">
        <f>IF(V2="Population","not applicable",IF(BM2="","non sign.",IF(BM2="?","unknown","sign.")))</f>
        <v>not applicable</v>
      </c>
    </row>
    <row r="3" spans="1:68" x14ac:dyDescent="0.25">
      <c r="A3" t="str">
        <f>IF(ISBLANK(extractions!A3),"",extractions!A3)</f>
        <v xml:space="preserve">Vital status </v>
      </c>
      <c r="B3" t="s">
        <v>942</v>
      </c>
      <c r="C3" t="str">
        <f>IF(ISBLANK(extractions!B3),"",extractions!B3)</f>
        <v>nominal</v>
      </c>
      <c r="D3" t="str">
        <f>IF(ISBLANK(extractions!C3),"",extractions!C3)</f>
        <v>influence of vital status on response times (crash occurrence - police arrival)</v>
      </c>
      <c r="E3" t="str">
        <f>IF(ISBLANK(extractions!D3),"",extractions!D3)</f>
        <v>not-injured;injured;death</v>
      </c>
      <c r="F3" t="str">
        <f>IF(ISBLANK(extractions!E3),"",extractions!E3)</f>
        <v>-</v>
      </c>
      <c r="G3" t="str">
        <f>IF(ISBLANK(extractions!G3),"",extractions!G3)</f>
        <v>reporting time;dispatch time;travel time</v>
      </c>
      <c r="H3" t="str">
        <f>IF(ISBLANK(extractions!H3),"",extractions!H3)</f>
        <v>scale</v>
      </c>
      <c r="I3" t="str">
        <f>IF(ISBLANK(extractions!I3),"",extractions!I3)</f>
        <v>min/incident</v>
      </c>
      <c r="J3" t="str">
        <f>IF(ISBLANK(extractions!J3),"",extractions!J3)</f>
        <v>-</v>
      </c>
      <c r="K3" t="str">
        <f>IF(ISBLANK(extractions!K3),"",extractions!K3)</f>
        <v>interest</v>
      </c>
      <c r="L3" t="str">
        <f>IF(ISBLANK(extractions!L3),"",extractions!L3)</f>
        <v>Mohammadi et al. (2013)</v>
      </c>
      <c r="M3" s="2" t="s">
        <v>746</v>
      </c>
      <c r="N3" t="str">
        <f>IF(ISBLANK(extractions!M3),"",extractions!M3)</f>
        <v>Table 2</v>
      </c>
      <c r="O3" t="str">
        <f>IF(ISBLANK(extractions!N3),"",extractions!N3)</f>
        <v>Log Rank test</v>
      </c>
      <c r="P3" t="s">
        <v>911</v>
      </c>
      <c r="Q3" t="s">
        <v>904</v>
      </c>
      <c r="R3" t="s">
        <v>907</v>
      </c>
      <c r="S3" t="s">
        <v>416</v>
      </c>
      <c r="T3" t="s">
        <v>895</v>
      </c>
      <c r="U3" t="str">
        <f>IF(ISBLANK(extractions!O3),"",extractions!O3)</f>
        <v>^</v>
      </c>
      <c r="V3" t="str">
        <f>IF(ISBLANK(extractions!P3),"",extractions!P3)</f>
        <v>Population</v>
      </c>
      <c r="W3" t="str">
        <f>IF(ISBLANK(extractions!Q3),"",extractions!Q3)</f>
        <v>Sistan and Baluchistan (IRAN)</v>
      </c>
      <c r="X3" t="str">
        <f>IF(ISBLANK(extractions!R3),"",extractions!R3)</f>
        <v>-</v>
      </c>
      <c r="Y3" t="str">
        <f>IF(ISBLANK(extractions!S3),"",extractions!S3)</f>
        <v>-</v>
      </c>
      <c r="Z3" t="str">
        <f>IF(ISBLANK(extractions!T3),"",extractions!T3)</f>
        <v/>
      </c>
      <c r="AA3" t="str">
        <f>IF(ISBLANK(extractions!U3),"",extractions!U3)</f>
        <v>-</v>
      </c>
      <c r="AB3">
        <f>IF(ISBLANK(extractions!V3),"",extractions!V3)</f>
        <v>2442</v>
      </c>
      <c r="AC3" t="str">
        <f>IF(ISBLANK(extractions!W3),"",extractions!W3)</f>
        <v>incidents</v>
      </c>
      <c r="AD3" t="str">
        <f>IF(ISBLANK(extractions!X3),"",extractions!X3)</f>
        <v>car crashes</v>
      </c>
      <c r="AE3" t="str">
        <f>IF(ISBLANK(extractions!Y3),"",extractions!Y3)</f>
        <v/>
      </c>
      <c r="AF3" t="str">
        <f>IF(ISBLANK(extractions!Z3),"",extractions!Z3)</f>
        <v>?</v>
      </c>
      <c r="AG3" t="str">
        <f>IF(ISBLANK(extractions!AA3),"",extractions!AA3)</f>
        <v/>
      </c>
      <c r="AH3">
        <f>IF(ISBLANK(extractions!AB3),"",extractions!AB3)</f>
        <v>1.4E-2</v>
      </c>
      <c r="AI3">
        <f>IF(ISBLANK(extractions!AC3),"",extractions!AC3)</f>
        <v>1</v>
      </c>
      <c r="AJ3" t="str">
        <f>IF(ISBLANK(extractions!AD3),"",extractions!AD3)</f>
        <v>mar</v>
      </c>
      <c r="AK3">
        <f>IF(ISBLANK(extractions!AE3),"",extractions!AE3)</f>
        <v>2009</v>
      </c>
      <c r="AL3">
        <f>IF(ISBLANK(extractions!AF3),"",extractions!AF3)</f>
        <v>1</v>
      </c>
      <c r="AM3" t="str">
        <f>IF(ISBLANK(extractions!AG3),"",extractions!AG3)</f>
        <v>mar</v>
      </c>
      <c r="AN3">
        <f>IF(ISBLANK(extractions!AH3),"",extractions!AH3)</f>
        <v>2010</v>
      </c>
      <c r="AO3" t="str">
        <f>IF(ISBLANK(extractions!AI3),"",extractions!AI3)</f>
        <v/>
      </c>
      <c r="AP3" t="str">
        <f>IF(ISBLANK(extractions!AJ3),"",extractions!AJ3)</f>
        <v/>
      </c>
      <c r="AQ3" t="str">
        <f>IF(ISBLANK(extractions!AK3),"",extractions!AK3)</f>
        <v/>
      </c>
      <c r="AR3" t="str">
        <f>IF(ISBLANK(extractions!AL3),"",extractions!AL3)</f>
        <v/>
      </c>
      <c r="AS3" t="str">
        <f>IF(ISBLANK(extractions!AM3),"",extractions!AM3)</f>
        <v/>
      </c>
      <c r="AT3" t="str">
        <f>IF(ISBLANK(extractions!AN3),"",extractions!AN3)</f>
        <v/>
      </c>
      <c r="AU3" t="str">
        <f>IF(ISBLANK(extractions!AO3),"",extractions!AO3)</f>
        <v/>
      </c>
      <c r="AV3" t="str">
        <f>IF(ISBLANK(extractions!AP3),"",extractions!AP3)</f>
        <v/>
      </c>
      <c r="AW3" t="str">
        <f>IF(ISBLANK(extractions!AQ3),"",extractions!AQ3)</f>
        <v/>
      </c>
      <c r="AX3" t="str">
        <f>IF(ISBLANK(extractions!AR3),"",extractions!AR3)</f>
        <v/>
      </c>
      <c r="AY3" t="str">
        <f>IF(ISBLANK(extractions!AS3),"",extractions!AS3)</f>
        <v/>
      </c>
      <c r="AZ3" t="str">
        <f>IF(ISBLANK(extractions!AT3),"",extractions!AT3)</f>
        <v/>
      </c>
      <c r="BA3" t="str">
        <f>IF(ISBLANK(extractions!AU3),"",extractions!AU3)</f>
        <v/>
      </c>
      <c r="BB3" t="str">
        <f>IF(ISBLANK(extractions!AV3),"",extractions!AV3)</f>
        <v/>
      </c>
      <c r="BC3" t="str">
        <f>IF(ISBLANK(extractions!AW3),"",extractions!AW3)</f>
        <v/>
      </c>
      <c r="BD3" t="str">
        <f>IF(ISBLANK(extractions!AX3),"",extractions!AX3)</f>
        <v/>
      </c>
      <c r="BE3" s="9" t="str">
        <f t="shared" si="0"/>
        <v/>
      </c>
      <c r="BF3" s="9" t="str">
        <f>IFERROR(BE3/(SQRT((BE3^2)+4)), "")</f>
        <v/>
      </c>
      <c r="BG3" t="str">
        <f t="shared" si="1"/>
        <v/>
      </c>
      <c r="BK3" s="9" t="str">
        <f t="shared" ref="BK3:BK66" si="4">IF(ISNUMBER(BF3)=TRUE,$BF$1,IF(ISNUMBER(BE3)=TRUE,$BE$1,IF(ISNUMBER(BG3)=TRUE,$BG$1,IF(ISNUMBER(BI3)=TRUE,$BI$1,IF(ISNUMBER(BH3)=TRUE,$BH$1,AE3)))))</f>
        <v/>
      </c>
      <c r="BL3" s="9" t="str">
        <f t="shared" si="2"/>
        <v>?</v>
      </c>
      <c r="BM3" s="13" t="str">
        <f t="shared" si="3"/>
        <v>*</v>
      </c>
      <c r="BN3" t="str">
        <f t="shared" ref="BN3:BN66" si="5">IF(BL3&gt;0, "+", "-")</f>
        <v>+</v>
      </c>
      <c r="BO3" s="9" t="b">
        <f>IF(BK3="Beta",IF(ABS(BL3)&lt;statistic_interpretations!$B$5,statistic_interpretations!$B$1,IF(ABS(BL3)&lt;statistic_interpretations!$C$5,statistic_interpretations!$C$1,IF(ABS(BL3)&gt;statistic_interpretations!$C$5,statistic_interpretations!$D$1,"error"))),IF(BK3="R",IF(ABS(BL3)&lt;statistic_interpretations!$B$2,statistic_interpretations!$B$1,IF(ABS(BL3)&lt;statistic_interpretations!$C$2,statistic_interpretations!$C$1,IF(ABS(BL3)&gt;statistic_interpretations!$C$2,statistic_interpretations!$D$1,"error"))),IF(BK3="D",IF(ABS(BL3)&lt;statistic_interpretations!$B$3,statistic_interpretations!$B$1,IF(ABS(BL3)&lt;statistic_interpretations!$C$3,statistic_interpretations!$C$1,IF(ABS(BL3)&gt;statistic_interpretations!$C$3,statistic_interpretations!$D$1,"error"))),IF(BK3="%",IF(ABS(BL3)&lt;statistic_interpretations!$B$9,statistic_interpretations!$B$1,IF(ABS(BL3)&lt;statistic_interpretations!$C$9,statistic_interpretations!$C$1,IF(ABS(BL3)&gt;statistic_interpretations!$C$9,statistic_interpretations!$D$1,"error"))),IF(BK3="χ2",IF(ABS(BL3)&lt;statistic_interpretations!$B$8,statistic_interpretations!$B$1,IF(ABS(BL3)&lt;statistic_interpretations!$C$8,statistic_interpretations!$C$1,IF(ABS(BL3)&gt;statistic_interpretations!$C$8,statistic_interpretations!$D$1,"error"))),IF(BK3="tau",IF(ABS(BL3)&lt;statistic_interpretations!$B$7,statistic_interpretations!$B$1,IF(ABS(BL3)&lt;statistic_interpretations!$C$7,statistic_interpretations!$C$1,IF(ABS(BL3)&gt;statistic_interpretations!$C$7,statistic_interpretations!$D$1,"error")))))))))</f>
        <v>0</v>
      </c>
      <c r="BP3" t="str">
        <f t="shared" ref="BP3:BP66" si="6">IF(V3="Population","not applicable",IF(BM3="","non sign.",IF(BM3="?","unknown","sign.")))</f>
        <v>not applicable</v>
      </c>
    </row>
    <row r="4" spans="1:68" x14ac:dyDescent="0.25">
      <c r="A4" t="str">
        <f>IF(ISBLANK(extractions!A4),"",extractions!A4)</f>
        <v>Road type</v>
      </c>
      <c r="B4" t="s">
        <v>930</v>
      </c>
      <c r="C4" t="str">
        <f>IF(ISBLANK(extractions!B4),"",extractions!B4)</f>
        <v>nominal</v>
      </c>
      <c r="D4" t="str">
        <f>IF(ISBLANK(extractions!C4),"",extractions!C4)</f>
        <v>Influence of road type on response time (crash occurrence - police arrival)</v>
      </c>
      <c r="E4" t="str">
        <f>IF(ISBLANK(extractions!D4),"",extractions!D4)</f>
        <v>asphalt;non asphalt</v>
      </c>
      <c r="F4" t="str">
        <f>IF(ISBLANK(extractions!E4),"",extractions!E4)</f>
        <v>-</v>
      </c>
      <c r="G4" t="str">
        <f>IF(ISBLANK(extractions!G4),"",extractions!G4)</f>
        <v>reporting time;dispatch time;travel time</v>
      </c>
      <c r="H4" t="str">
        <f>IF(ISBLANK(extractions!H4),"",extractions!H4)</f>
        <v>scale</v>
      </c>
      <c r="I4" t="str">
        <f>IF(ISBLANK(extractions!I4),"",extractions!I4)</f>
        <v>min/incident</v>
      </c>
      <c r="J4" t="str">
        <f>IF(ISBLANK(extractions!J4),"",extractions!J4)</f>
        <v>-</v>
      </c>
      <c r="K4" t="str">
        <f>IF(ISBLANK(extractions!K4),"",extractions!K4)</f>
        <v>interest</v>
      </c>
      <c r="L4" t="str">
        <f>IF(ISBLANK(extractions!L4),"",extractions!L4)</f>
        <v>Mohammadi et al. (2013)</v>
      </c>
      <c r="M4" s="2" t="s">
        <v>746</v>
      </c>
      <c r="N4" t="str">
        <f>IF(ISBLANK(extractions!M4),"",extractions!M4)</f>
        <v>text</v>
      </c>
      <c r="O4" t="str">
        <f>IF(ISBLANK(extractions!N4),"",extractions!N4)</f>
        <v>Log Rank test</v>
      </c>
      <c r="P4" t="s">
        <v>911</v>
      </c>
      <c r="Q4" t="s">
        <v>904</v>
      </c>
      <c r="R4" t="s">
        <v>907</v>
      </c>
      <c r="S4" t="s">
        <v>930</v>
      </c>
      <c r="T4" t="s">
        <v>896</v>
      </c>
      <c r="U4" t="str">
        <f>IF(ISBLANK(extractions!O4),"",extractions!O4)</f>
        <v>^</v>
      </c>
      <c r="V4" t="str">
        <f>IF(ISBLANK(extractions!P4),"",extractions!P4)</f>
        <v>Population</v>
      </c>
      <c r="W4" t="str">
        <f>IF(ISBLANK(extractions!Q4),"",extractions!Q4)</f>
        <v>Sistan and Baluchistan (IRAN)</v>
      </c>
      <c r="X4" t="str">
        <f>IF(ISBLANK(extractions!R4),"",extractions!R4)</f>
        <v>-</v>
      </c>
      <c r="Y4" t="str">
        <f>IF(ISBLANK(extractions!S4),"",extractions!S4)</f>
        <v>-</v>
      </c>
      <c r="Z4" t="str">
        <f>IF(ISBLANK(extractions!T4),"",extractions!T4)</f>
        <v/>
      </c>
      <c r="AA4" t="str">
        <f>IF(ISBLANK(extractions!U4),"",extractions!U4)</f>
        <v>-</v>
      </c>
      <c r="AB4">
        <f>IF(ISBLANK(extractions!V4),"",extractions!V4)</f>
        <v>2442</v>
      </c>
      <c r="AC4" t="str">
        <f>IF(ISBLANK(extractions!W4),"",extractions!W4)</f>
        <v>incidents</v>
      </c>
      <c r="AD4" t="str">
        <f>IF(ISBLANK(extractions!X4),"",extractions!X4)</f>
        <v>car crashes</v>
      </c>
      <c r="AE4" t="str">
        <f>IF(ISBLANK(extractions!Y4),"",extractions!Y4)</f>
        <v/>
      </c>
      <c r="AF4" t="str">
        <f>IF(ISBLANK(extractions!Z4),"",extractions!Z4)</f>
        <v>?</v>
      </c>
      <c r="AG4" t="str">
        <f>IF(ISBLANK(extractions!AA4),"",extractions!AA4)</f>
        <v/>
      </c>
      <c r="AH4">
        <f>IF(ISBLANK(extractions!AB4),"",extractions!AB4)</f>
        <v>0.17799999999999999</v>
      </c>
      <c r="AI4">
        <f>IF(ISBLANK(extractions!AC4),"",extractions!AC4)</f>
        <v>1</v>
      </c>
      <c r="AJ4" t="str">
        <f>IF(ISBLANK(extractions!AD4),"",extractions!AD4)</f>
        <v>mar</v>
      </c>
      <c r="AK4">
        <f>IF(ISBLANK(extractions!AE4),"",extractions!AE4)</f>
        <v>2009</v>
      </c>
      <c r="AL4">
        <f>IF(ISBLANK(extractions!AF4),"",extractions!AF4)</f>
        <v>1</v>
      </c>
      <c r="AM4" t="str">
        <f>IF(ISBLANK(extractions!AG4),"",extractions!AG4)</f>
        <v>mar</v>
      </c>
      <c r="AN4">
        <f>IF(ISBLANK(extractions!AH4),"",extractions!AH4)</f>
        <v>2010</v>
      </c>
      <c r="AO4" t="str">
        <f>IF(ISBLANK(extractions!AI4),"",extractions!AI4)</f>
        <v/>
      </c>
      <c r="AP4" t="str">
        <f>IF(ISBLANK(extractions!AJ4),"",extractions!AJ4)</f>
        <v/>
      </c>
      <c r="AQ4" t="str">
        <f>IF(ISBLANK(extractions!AK4),"",extractions!AK4)</f>
        <v/>
      </c>
      <c r="AR4" t="str">
        <f>IF(ISBLANK(extractions!AL4),"",extractions!AL4)</f>
        <v/>
      </c>
      <c r="AS4" t="str">
        <f>IF(ISBLANK(extractions!AM4),"",extractions!AM4)</f>
        <v/>
      </c>
      <c r="AT4" t="str">
        <f>IF(ISBLANK(extractions!AN4),"",extractions!AN4)</f>
        <v/>
      </c>
      <c r="AU4" t="str">
        <f>IF(ISBLANK(extractions!AO4),"",extractions!AO4)</f>
        <v/>
      </c>
      <c r="AV4" t="str">
        <f>IF(ISBLANK(extractions!AP4),"",extractions!AP4)</f>
        <v/>
      </c>
      <c r="AW4" t="str">
        <f>IF(ISBLANK(extractions!AQ4),"",extractions!AQ4)</f>
        <v/>
      </c>
      <c r="AX4" t="str">
        <f>IF(ISBLANK(extractions!AR4),"",extractions!AR4)</f>
        <v/>
      </c>
      <c r="AY4" t="str">
        <f>IF(ISBLANK(extractions!AS4),"",extractions!AS4)</f>
        <v/>
      </c>
      <c r="AZ4" t="str">
        <f>IF(ISBLANK(extractions!AT4),"",extractions!AT4)</f>
        <v/>
      </c>
      <c r="BA4" t="str">
        <f>IF(ISBLANK(extractions!AU4),"",extractions!AU4)</f>
        <v/>
      </c>
      <c r="BB4" t="str">
        <f>IF(ISBLANK(extractions!AV4),"",extractions!AV4)</f>
        <v/>
      </c>
      <c r="BC4" t="str">
        <f>IF(ISBLANK(extractions!AW4),"",extractions!AW4)</f>
        <v/>
      </c>
      <c r="BD4" t="str">
        <f>IF(ISBLANK(extractions!AX4),"",extractions!AX4)</f>
        <v/>
      </c>
      <c r="BE4" s="9" t="str">
        <f t="shared" si="0"/>
        <v/>
      </c>
      <c r="BF4" s="9" t="str">
        <f>IFERROR(BE4/(SQRT((BE4^2)+4)), "")</f>
        <v/>
      </c>
      <c r="BG4" t="str">
        <f t="shared" si="1"/>
        <v/>
      </c>
      <c r="BK4" s="9" t="str">
        <f t="shared" si="4"/>
        <v/>
      </c>
      <c r="BL4" s="9" t="str">
        <f t="shared" si="2"/>
        <v>?</v>
      </c>
      <c r="BM4" s="13" t="str">
        <f t="shared" si="3"/>
        <v/>
      </c>
      <c r="BN4" t="str">
        <f t="shared" si="5"/>
        <v>+</v>
      </c>
      <c r="BO4" s="9" t="b">
        <f>IF(BK4="Beta",IF(ABS(BL4)&lt;statistic_interpretations!$B$5,statistic_interpretations!$B$1,IF(ABS(BL4)&lt;statistic_interpretations!$C$5,statistic_interpretations!$C$1,IF(ABS(BL4)&gt;statistic_interpretations!$C$5,statistic_interpretations!$D$1,"error"))),IF(BK4="R",IF(ABS(BL4)&lt;statistic_interpretations!$B$2,statistic_interpretations!$B$1,IF(ABS(BL4)&lt;statistic_interpretations!$C$2,statistic_interpretations!$C$1,IF(ABS(BL4)&gt;statistic_interpretations!$C$2,statistic_interpretations!$D$1,"error"))),IF(BK4="D",IF(ABS(BL4)&lt;statistic_interpretations!$B$3,statistic_interpretations!$B$1,IF(ABS(BL4)&lt;statistic_interpretations!$C$3,statistic_interpretations!$C$1,IF(ABS(BL4)&gt;statistic_interpretations!$C$3,statistic_interpretations!$D$1,"error"))),IF(BK4="%",IF(ABS(BL4)&lt;statistic_interpretations!$B$9,statistic_interpretations!$B$1,IF(ABS(BL4)&lt;statistic_interpretations!$C$9,statistic_interpretations!$C$1,IF(ABS(BL4)&gt;statistic_interpretations!$C$9,statistic_interpretations!$D$1,"error"))),IF(BK4="χ2",IF(ABS(BL4)&lt;statistic_interpretations!$B$8,statistic_interpretations!$B$1,IF(ABS(BL4)&lt;statistic_interpretations!$C$8,statistic_interpretations!$C$1,IF(ABS(BL4)&gt;statistic_interpretations!$C$8,statistic_interpretations!$D$1,"error"))),IF(BK4="tau",IF(ABS(BL4)&lt;statistic_interpretations!$B$7,statistic_interpretations!$B$1,IF(ABS(BL4)&lt;statistic_interpretations!$C$7,statistic_interpretations!$C$1,IF(ABS(BL4)&gt;statistic_interpretations!$C$7,statistic_interpretations!$D$1,"error")))))))))</f>
        <v>0</v>
      </c>
      <c r="BP4" t="str">
        <f t="shared" si="6"/>
        <v>not applicable</v>
      </c>
    </row>
    <row r="5" spans="1:68" x14ac:dyDescent="0.25">
      <c r="A5" t="str">
        <f>IF(ISBLANK(extractions!A5),"",extractions!A5)</f>
        <v>reserve density</v>
      </c>
      <c r="B5" t="s">
        <v>127</v>
      </c>
      <c r="C5" t="str">
        <f>IF(ISBLANK(extractions!B5),"",extractions!B5)</f>
        <v>scale</v>
      </c>
      <c r="D5" t="str">
        <f>IF(ISBLANK(extractions!C5),"",extractions!C5)</f>
        <v>Number of mobilized reservists divided by population (in 1,000 s), scales by 1000</v>
      </c>
      <c r="E5" t="str">
        <f>IF(ISBLANK(extractions!D5),"",extractions!D5)</f>
        <v>-</v>
      </c>
      <c r="F5" t="str">
        <f>IF(ISBLANK(extractions!E5),"",extractions!E5)</f>
        <v>mobilized reservists/1000people</v>
      </c>
      <c r="G5" t="str">
        <f>IF(ISBLANK(extractions!G5),"",extractions!G5)</f>
        <v>dispatch time;travel time</v>
      </c>
      <c r="H5" t="str">
        <f>IF(ISBLANK(extractions!H5),"",extractions!H5)</f>
        <v>scale</v>
      </c>
      <c r="I5" t="str">
        <f>IF(ISBLANK(extractions!I5),"",extractions!I5)</f>
        <v>min/incident</v>
      </c>
      <c r="J5" t="str">
        <f>IF(ISBLANK(extractions!J5),"",extractions!J5)</f>
        <v>ln</v>
      </c>
      <c r="K5" t="str">
        <f>IF(ISBLANK(extractions!K5),"",extractions!K5)</f>
        <v>interest</v>
      </c>
      <c r="L5" t="str">
        <f>IF(ISBLANK(extractions!L5),"",extractions!L5)</f>
        <v>Coyne et al. (2014)</v>
      </c>
      <c r="M5" s="2" t="s">
        <v>730</v>
      </c>
      <c r="N5" t="str">
        <f>IF(ISBLANK(extractions!M5),"",extractions!M5)</f>
        <v>Table 4 - model city FE</v>
      </c>
      <c r="O5" t="str">
        <f>IF(ISBLANK(extractions!N5),"",extractions!N5)</f>
        <v>Multivariate regression</v>
      </c>
      <c r="P5" t="s">
        <v>148</v>
      </c>
      <c r="Q5" t="s">
        <v>903</v>
      </c>
      <c r="R5" t="s">
        <v>906</v>
      </c>
      <c r="S5" t="s">
        <v>193</v>
      </c>
      <c r="T5" t="s">
        <v>1187</v>
      </c>
      <c r="U5" t="str">
        <f>IF(ISBLANK(extractions!O5),"",extractions!O5)</f>
        <v/>
      </c>
      <c r="V5" t="str">
        <f>IF(ISBLANK(extractions!P5),"",extractions!P5)</f>
        <v>Population</v>
      </c>
      <c r="W5" t="str">
        <f>IF(ISBLANK(extractions!Q5),"",extractions!Q5)</f>
        <v>USA (highways)</v>
      </c>
      <c r="X5" t="str">
        <f>IF(ISBLANK(extractions!R5),"",extractions!R5)</f>
        <v>-</v>
      </c>
      <c r="Y5" t="str">
        <f>IF(ISBLANK(extractions!S5),"",extractions!S5)</f>
        <v>-</v>
      </c>
      <c r="Z5" t="str">
        <f>IF(ISBLANK(extractions!T5),"",extractions!T5)</f>
        <v/>
      </c>
      <c r="AA5" t="str">
        <f>IF(ISBLANK(extractions!U5),"",extractions!U5)</f>
        <v xml:space="preserve">Exclude response times above 1 hour </v>
      </c>
      <c r="AB5">
        <f>IF(ISBLANK(extractions!V5),"",extractions!V5)</f>
        <v>33966</v>
      </c>
      <c r="AC5" t="str">
        <f>IF(ISBLANK(extractions!W5),"",extractions!W5)</f>
        <v>CFS</v>
      </c>
      <c r="AD5" t="str">
        <f>IF(ISBLANK(extractions!X5),"",extractions!X5)</f>
        <v>fatal accidents</v>
      </c>
      <c r="AE5" t="str">
        <f>IF(ISBLANK(extractions!Y5),"",extractions!Y5)</f>
        <v>B</v>
      </c>
      <c r="AF5">
        <f>IF(ISBLANK(extractions!Z5),"",extractions!Z5)</f>
        <v>0.09</v>
      </c>
      <c r="AG5" t="str">
        <f>IF(ISBLANK(extractions!AA5),"",extractions!AA5)</f>
        <v/>
      </c>
      <c r="AH5" t="str">
        <f>IF(ISBLANK(extractions!AB5),"",extractions!AB5)</f>
        <v>**</v>
      </c>
      <c r="AI5">
        <f>IF(ISBLANK(extractions!AC5),"",extractions!AC5)</f>
        <v>1</v>
      </c>
      <c r="AJ5" t="str">
        <f>IF(ISBLANK(extractions!AD5),"",extractions!AD5)</f>
        <v>oct</v>
      </c>
      <c r="AK5">
        <f>IF(ISBLANK(extractions!AE5),"",extractions!AE5)</f>
        <v>2001</v>
      </c>
      <c r="AL5">
        <f>IF(ISBLANK(extractions!AF5),"",extractions!AF5)</f>
        <v>31</v>
      </c>
      <c r="AM5" t="str">
        <f>IF(ISBLANK(extractions!AG5),"",extractions!AG5)</f>
        <v>dec</v>
      </c>
      <c r="AN5">
        <f>IF(ISBLANK(extractions!AH5),"",extractions!AH5)</f>
        <v>2005</v>
      </c>
      <c r="AO5" t="str">
        <f>IF(ISBLANK(extractions!AI5),"",extractions!AI5)</f>
        <v/>
      </c>
      <c r="AP5" t="str">
        <f>IF(ISBLANK(extractions!AJ5),"",extractions!AJ5)</f>
        <v/>
      </c>
      <c r="AQ5" t="str">
        <f>IF(ISBLANK(extractions!AK5),"",extractions!AK5)</f>
        <v/>
      </c>
      <c r="AR5" t="str">
        <f>IF(ISBLANK(extractions!AL5),"",extractions!AL5)</f>
        <v/>
      </c>
      <c r="AS5" t="str">
        <f>IF(ISBLANK(extractions!AM5),"",extractions!AM5)</f>
        <v/>
      </c>
      <c r="AT5" t="str">
        <f>IF(ISBLANK(extractions!AN5),"",extractions!AN5)</f>
        <v/>
      </c>
      <c r="AU5" t="str">
        <f>IF(ISBLANK(extractions!AO5),"",extractions!AO5)</f>
        <v/>
      </c>
      <c r="AV5" t="str">
        <f>IF(ISBLANK(extractions!AP5),"",extractions!AP5)</f>
        <v/>
      </c>
      <c r="AW5" t="str">
        <f>IF(ISBLANK(extractions!AQ5),"",extractions!AQ5)</f>
        <v/>
      </c>
      <c r="AX5" t="str">
        <f>IF(ISBLANK(extractions!AR5),"",extractions!AR5)</f>
        <v/>
      </c>
      <c r="AY5" t="str">
        <f>IF(ISBLANK(extractions!AS5),"",extractions!AS5)</f>
        <v/>
      </c>
      <c r="AZ5" t="str">
        <f>IF(ISBLANK(extractions!AT5),"",extractions!AT5)</f>
        <v/>
      </c>
      <c r="BA5">
        <f>IF(ISBLANK(extractions!AU5),"",extractions!AU5)</f>
        <v>5.6</v>
      </c>
      <c r="BB5">
        <f>IF(ISBLANK(extractions!AV5),"",extractions!AV5)</f>
        <v>0.36199999999999999</v>
      </c>
      <c r="BC5" t="str">
        <f>IF(ISBLANK(extractions!AW5),"",extractions!AW5)</f>
        <v/>
      </c>
      <c r="BD5" t="str">
        <f>IF(ISBLANK(extractions!AX5),"",extractions!AX5)</f>
        <v/>
      </c>
      <c r="BE5" s="9" t="str">
        <f t="shared" si="0"/>
        <v/>
      </c>
      <c r="BF5" s="9" t="str">
        <f>IFERROR(BE5/(SQRT((BE5^2)+4)), "")</f>
        <v/>
      </c>
      <c r="BG5">
        <f>IF(AE5="B",IF(AF5*(BB5/BA5)= 0, "",AF5*(BB5/BA5)),"")</f>
        <v>5.8178571428571428E-3</v>
      </c>
      <c r="BK5" s="9" t="str">
        <f t="shared" si="4"/>
        <v>Beta</v>
      </c>
      <c r="BL5" s="9">
        <f t="shared" si="2"/>
        <v>5.8178571428571428E-3</v>
      </c>
      <c r="BM5" s="13" t="str">
        <f t="shared" si="3"/>
        <v>**</v>
      </c>
      <c r="BN5" t="str">
        <f t="shared" si="5"/>
        <v>+</v>
      </c>
      <c r="BO5" s="9" t="str">
        <f>IF(BK5="Beta",IF(ABS(BL5)&lt;statistic_interpretations!$B$5,statistic_interpretations!$B$1,IF(ABS(BL5)&lt;statistic_interpretations!$C$5,statistic_interpretations!$C$1,IF(ABS(BL5)&gt;statistic_interpretations!$C$5,statistic_interpretations!$D$1,"error"))),IF(BK5="R",IF(ABS(BL5)&lt;statistic_interpretations!$B$2,statistic_interpretations!$B$1,IF(ABS(BL5)&lt;statistic_interpretations!$C$2,statistic_interpretations!$C$1,IF(ABS(BL5)&gt;statistic_interpretations!$C$2,statistic_interpretations!$D$1,"error"))),IF(BK5="D",IF(ABS(BL5)&lt;statistic_interpretations!$B$3,statistic_interpretations!$B$1,IF(ABS(BL5)&lt;statistic_interpretations!$C$3,statistic_interpretations!$C$1,IF(ABS(BL5)&gt;statistic_interpretations!$C$3,statistic_interpretations!$D$1,"error"))),IF(BK5="%",IF(ABS(BL5)&lt;statistic_interpretations!$B$9,statistic_interpretations!$B$1,IF(ABS(BL5)&lt;statistic_interpretations!$C$9,statistic_interpretations!$C$1,IF(ABS(BL5)&gt;statistic_interpretations!$C$9,statistic_interpretations!$D$1,"error"))),IF(BK5="χ2",IF(ABS(BL5)&lt;statistic_interpretations!$B$8,statistic_interpretations!$B$1,IF(ABS(BL5)&lt;statistic_interpretations!$C$8,statistic_interpretations!$C$1,IF(ABS(BL5)&gt;statistic_interpretations!$C$8,statistic_interpretations!$D$1,"error"))),IF(BK5="tau",IF(ABS(BL5)&lt;statistic_interpretations!$B$7,statistic_interpretations!$B$1,IF(ABS(BL5)&lt;statistic_interpretations!$C$7,statistic_interpretations!$C$1,IF(ABS(BL5)&gt;statistic_interpretations!$C$7,statistic_interpretations!$D$1,"error")))))))))</f>
        <v>Small</v>
      </c>
      <c r="BP5" t="str">
        <f t="shared" si="6"/>
        <v>not applicable</v>
      </c>
    </row>
    <row r="6" spans="1:68" x14ac:dyDescent="0.25">
      <c r="A6" t="str">
        <f>IF(ISBLANK(extractions!A6),"",extractions!A6)</f>
        <v>highway</v>
      </c>
      <c r="B6" t="s">
        <v>930</v>
      </c>
      <c r="C6" t="str">
        <f>IF(ISBLANK(extractions!B6),"",extractions!B6)</f>
        <v>nominal</v>
      </c>
      <c r="D6" t="str">
        <f>IF(ISBLANK(extractions!C6),"",extractions!C6)</f>
        <v>Accident occurred on a highway</v>
      </c>
      <c r="E6" t="str">
        <f>IF(ISBLANK(extractions!D6),"",extractions!D6)</f>
        <v>other road type</v>
      </c>
      <c r="F6" t="str">
        <f>IF(ISBLANK(extractions!E6),"",extractions!E6)</f>
        <v>-</v>
      </c>
      <c r="G6" t="str">
        <f>IF(ISBLANK(extractions!G6),"",extractions!G6)</f>
        <v>dispatch time;travel time</v>
      </c>
      <c r="H6" t="str">
        <f>IF(ISBLANK(extractions!H6),"",extractions!H6)</f>
        <v>scale</v>
      </c>
      <c r="I6" t="str">
        <f>IF(ISBLANK(extractions!I6),"",extractions!I6)</f>
        <v>min/incident</v>
      </c>
      <c r="J6" t="str">
        <f>IF(ISBLANK(extractions!J6),"",extractions!J6)</f>
        <v>ln</v>
      </c>
      <c r="K6" t="str">
        <f>IF(ISBLANK(extractions!K6),"",extractions!K6)</f>
        <v>control</v>
      </c>
      <c r="L6" t="str">
        <f>IF(ISBLANK(extractions!L6),"",extractions!L6)</f>
        <v>Coyne et al. (2014)</v>
      </c>
      <c r="M6" s="2" t="s">
        <v>730</v>
      </c>
      <c r="N6" t="str">
        <f>IF(ISBLANK(extractions!M6),"",extractions!M6)</f>
        <v>Table 4 - model city FE</v>
      </c>
      <c r="O6" t="str">
        <f>IF(ISBLANK(extractions!N6),"",extractions!N6)</f>
        <v>Multivariate regression</v>
      </c>
      <c r="P6" t="s">
        <v>148</v>
      </c>
      <c r="Q6" t="s">
        <v>903</v>
      </c>
      <c r="R6" t="s">
        <v>906</v>
      </c>
      <c r="S6" t="s">
        <v>930</v>
      </c>
      <c r="T6" t="s">
        <v>896</v>
      </c>
      <c r="U6" t="str">
        <f>IF(ISBLANK(extractions!O6),"",extractions!O6)</f>
        <v/>
      </c>
      <c r="V6" t="str">
        <f>IF(ISBLANK(extractions!P6),"",extractions!P6)</f>
        <v>Population</v>
      </c>
      <c r="W6" t="str">
        <f>IF(ISBLANK(extractions!Q6),"",extractions!Q6)</f>
        <v>USA (highways)</v>
      </c>
      <c r="X6" t="str">
        <f>IF(ISBLANK(extractions!R6),"",extractions!R6)</f>
        <v>-</v>
      </c>
      <c r="Y6" t="str">
        <f>IF(ISBLANK(extractions!S6),"",extractions!S6)</f>
        <v>-</v>
      </c>
      <c r="Z6" t="str">
        <f>IF(ISBLANK(extractions!T6),"",extractions!T6)</f>
        <v/>
      </c>
      <c r="AA6" t="str">
        <f>IF(ISBLANK(extractions!U6),"",extractions!U6)</f>
        <v xml:space="preserve">Exclude response times above 1 hour </v>
      </c>
      <c r="AB6">
        <f>IF(ISBLANK(extractions!V6),"",extractions!V6)</f>
        <v>33966</v>
      </c>
      <c r="AC6" t="str">
        <f>IF(ISBLANK(extractions!W6),"",extractions!W6)</f>
        <v>CFS</v>
      </c>
      <c r="AD6" t="str">
        <f>IF(ISBLANK(extractions!X6),"",extractions!X6)</f>
        <v>fatal accidents</v>
      </c>
      <c r="AE6" t="str">
        <f>IF(ISBLANK(extractions!Y6),"",extractions!Y6)</f>
        <v>B</v>
      </c>
      <c r="AF6">
        <f>IF(ISBLANK(extractions!Z6),"",extractions!Z6)</f>
        <v>-0.03</v>
      </c>
      <c r="AG6" t="str">
        <f>IF(ISBLANK(extractions!AA6),"",extractions!AA6)</f>
        <v/>
      </c>
      <c r="AH6" t="str">
        <f>IF(ISBLANK(extractions!AB6),"",extractions!AB6)</f>
        <v>**</v>
      </c>
      <c r="AI6">
        <f>IF(ISBLANK(extractions!AC6),"",extractions!AC6)</f>
        <v>1</v>
      </c>
      <c r="AJ6" t="str">
        <f>IF(ISBLANK(extractions!AD6),"",extractions!AD6)</f>
        <v>oct</v>
      </c>
      <c r="AK6">
        <f>IF(ISBLANK(extractions!AE6),"",extractions!AE6)</f>
        <v>2001</v>
      </c>
      <c r="AL6">
        <f>IF(ISBLANK(extractions!AF6),"",extractions!AF6)</f>
        <v>31</v>
      </c>
      <c r="AM6" t="str">
        <f>IF(ISBLANK(extractions!AG6),"",extractions!AG6)</f>
        <v>dec</v>
      </c>
      <c r="AN6">
        <f>IF(ISBLANK(extractions!AH6),"",extractions!AH6)</f>
        <v>2005</v>
      </c>
      <c r="AO6" t="str">
        <f>IF(ISBLANK(extractions!AI6),"",extractions!AI6)</f>
        <v/>
      </c>
      <c r="AP6" t="str">
        <f>IF(ISBLANK(extractions!AJ6),"",extractions!AJ6)</f>
        <v/>
      </c>
      <c r="AQ6" t="str">
        <f>IF(ISBLANK(extractions!AK6),"",extractions!AK6)</f>
        <v/>
      </c>
      <c r="AR6" t="str">
        <f>IF(ISBLANK(extractions!AL6),"",extractions!AL6)</f>
        <v/>
      </c>
      <c r="AS6" t="str">
        <f>IF(ISBLANK(extractions!AM6),"",extractions!AM6)</f>
        <v/>
      </c>
      <c r="AT6" t="str">
        <f>IF(ISBLANK(extractions!AN6),"",extractions!AN6)</f>
        <v/>
      </c>
      <c r="AU6" t="str">
        <f>IF(ISBLANK(extractions!AO6),"",extractions!AO6)</f>
        <v/>
      </c>
      <c r="AV6" t="str">
        <f>IF(ISBLANK(extractions!AP6),"",extractions!AP6)</f>
        <v/>
      </c>
      <c r="AW6" t="str">
        <f>IF(ISBLANK(extractions!AQ6),"",extractions!AQ6)</f>
        <v/>
      </c>
      <c r="AX6" t="str">
        <f>IF(ISBLANK(extractions!AR6),"",extractions!AR6)</f>
        <v/>
      </c>
      <c r="AY6" t="str">
        <f>IF(ISBLANK(extractions!AS6),"",extractions!AS6)</f>
        <v/>
      </c>
      <c r="AZ6" t="str">
        <f>IF(ISBLANK(extractions!AT6),"",extractions!AT6)</f>
        <v/>
      </c>
      <c r="BA6">
        <f>IF(ISBLANK(extractions!AU6),"",extractions!AU6)</f>
        <v>5.6</v>
      </c>
      <c r="BB6">
        <f>IF(ISBLANK(extractions!AV6),"",extractions!AV6)</f>
        <v>0.47399999999999998</v>
      </c>
      <c r="BC6" t="str">
        <f>IF(ISBLANK(extractions!AW6),"",extractions!AW6)</f>
        <v/>
      </c>
      <c r="BD6" t="str">
        <f>IF(ISBLANK(extractions!AX6),"",extractions!AX6)</f>
        <v/>
      </c>
      <c r="BE6" s="9" t="str">
        <f t="shared" si="0"/>
        <v/>
      </c>
      <c r="BF6" s="9" t="str">
        <f t="shared" ref="BF6:BF69" si="7">IFERROR(BE6/(SQRT((BE6^2)+4)), "")</f>
        <v/>
      </c>
      <c r="BG6">
        <f t="shared" ref="BG6:BG69" si="8">IF(AE6="B",IF(AF6*(BB6/BA6)= 0, "",AF6*(BB6/BA6)),"")</f>
        <v>-2.5392857142857144E-3</v>
      </c>
      <c r="BK6" s="9" t="str">
        <f t="shared" si="4"/>
        <v>Beta</v>
      </c>
      <c r="BL6" s="9">
        <f t="shared" si="2"/>
        <v>-2.5392857142857144E-3</v>
      </c>
      <c r="BM6" s="13" t="str">
        <f t="shared" si="3"/>
        <v>**</v>
      </c>
      <c r="BN6" t="str">
        <f t="shared" si="5"/>
        <v>-</v>
      </c>
      <c r="BO6" s="9" t="str">
        <f>IF(BK6="Beta",IF(ABS(BL6)&lt;statistic_interpretations!$B$5,statistic_interpretations!$B$1,IF(ABS(BL6)&lt;statistic_interpretations!$C$5,statistic_interpretations!$C$1,IF(ABS(BL6)&gt;statistic_interpretations!$C$5,statistic_interpretations!$D$1,"error"))),IF(BK6="R",IF(ABS(BL6)&lt;statistic_interpretations!$B$2,statistic_interpretations!$B$1,IF(ABS(BL6)&lt;statistic_interpretations!$C$2,statistic_interpretations!$C$1,IF(ABS(BL6)&gt;statistic_interpretations!$C$2,statistic_interpretations!$D$1,"error"))),IF(BK6="D",IF(ABS(BL6)&lt;statistic_interpretations!$B$3,statistic_interpretations!$B$1,IF(ABS(BL6)&lt;statistic_interpretations!$C$3,statistic_interpretations!$C$1,IF(ABS(BL6)&gt;statistic_interpretations!$C$3,statistic_interpretations!$D$1,"error"))),IF(BK6="%",IF(ABS(BL6)&lt;statistic_interpretations!$B$9,statistic_interpretations!$B$1,IF(ABS(BL6)&lt;statistic_interpretations!$C$9,statistic_interpretations!$C$1,IF(ABS(BL6)&gt;statistic_interpretations!$C$9,statistic_interpretations!$D$1,"error"))),IF(BK6="χ2",IF(ABS(BL6)&lt;statistic_interpretations!$B$8,statistic_interpretations!$B$1,IF(ABS(BL6)&lt;statistic_interpretations!$C$8,statistic_interpretations!$C$1,IF(ABS(BL6)&gt;statistic_interpretations!$C$8,statistic_interpretations!$D$1,"error"))),IF(BK6="tau",IF(ABS(BL6)&lt;statistic_interpretations!$B$7,statistic_interpretations!$B$1,IF(ABS(BL6)&lt;statistic_interpretations!$C$7,statistic_interpretations!$C$1,IF(ABS(BL6)&gt;statistic_interpretations!$C$7,statistic_interpretations!$D$1,"error")))))))))</f>
        <v>Small</v>
      </c>
      <c r="BP6" t="str">
        <f t="shared" si="6"/>
        <v>not applicable</v>
      </c>
    </row>
    <row r="7" spans="1:68" x14ac:dyDescent="0.25">
      <c r="A7" t="str">
        <f>IF(ISBLANK(extractions!A7),"",extractions!A7)</f>
        <v>surface type</v>
      </c>
      <c r="B7" t="s">
        <v>129</v>
      </c>
      <c r="C7" t="str">
        <f>IF(ISBLANK(extractions!B7),"",extractions!B7)</f>
        <v>nominal</v>
      </c>
      <c r="D7" t="str">
        <f>IF(ISBLANK(extractions!C7),"",extractions!C7)</f>
        <v>Accident occurred on asphalt or concrete</v>
      </c>
      <c r="E7" t="str">
        <f>IF(ISBLANK(extractions!D7),"",extractions!D7)</f>
        <v>other surface</v>
      </c>
      <c r="F7" t="str">
        <f>IF(ISBLANK(extractions!E7),"",extractions!E7)</f>
        <v>-</v>
      </c>
      <c r="G7" t="str">
        <f>IF(ISBLANK(extractions!G7),"",extractions!G7)</f>
        <v>dispatch time;travel time</v>
      </c>
      <c r="H7" t="str">
        <f>IF(ISBLANK(extractions!H7),"",extractions!H7)</f>
        <v>scale</v>
      </c>
      <c r="I7" t="str">
        <f>IF(ISBLANK(extractions!I7),"",extractions!I7)</f>
        <v>min/incident</v>
      </c>
      <c r="J7" t="str">
        <f>IF(ISBLANK(extractions!J7),"",extractions!J7)</f>
        <v>ln</v>
      </c>
      <c r="K7" t="str">
        <f>IF(ISBLANK(extractions!K7),"",extractions!K7)</f>
        <v>control</v>
      </c>
      <c r="L7" t="str">
        <f>IF(ISBLANK(extractions!L7),"",extractions!L7)</f>
        <v>Coyne et al. (2014)</v>
      </c>
      <c r="M7" s="2" t="s">
        <v>730</v>
      </c>
      <c r="N7" t="str">
        <f>IF(ISBLANK(extractions!M7),"",extractions!M7)</f>
        <v>Table 4 - model city FE</v>
      </c>
      <c r="O7" t="str">
        <f>IF(ISBLANK(extractions!N7),"",extractions!N7)</f>
        <v>Multivariate regression</v>
      </c>
      <c r="P7" t="s">
        <v>148</v>
      </c>
      <c r="Q7" t="s">
        <v>903</v>
      </c>
      <c r="R7" t="s">
        <v>906</v>
      </c>
      <c r="S7" t="s">
        <v>930</v>
      </c>
      <c r="T7" t="s">
        <v>896</v>
      </c>
      <c r="U7" t="str">
        <f>IF(ISBLANK(extractions!O7),"",extractions!O7)</f>
        <v/>
      </c>
      <c r="V7" t="str">
        <f>IF(ISBLANK(extractions!P7),"",extractions!P7)</f>
        <v>Population</v>
      </c>
      <c r="W7" t="str">
        <f>IF(ISBLANK(extractions!Q7),"",extractions!Q7)</f>
        <v>USA (highways)</v>
      </c>
      <c r="X7" t="str">
        <f>IF(ISBLANK(extractions!R7),"",extractions!R7)</f>
        <v>-</v>
      </c>
      <c r="Y7" t="str">
        <f>IF(ISBLANK(extractions!S7),"",extractions!S7)</f>
        <v>-</v>
      </c>
      <c r="Z7" t="str">
        <f>IF(ISBLANK(extractions!T7),"",extractions!T7)</f>
        <v/>
      </c>
      <c r="AA7" t="str">
        <f>IF(ISBLANK(extractions!U7),"",extractions!U7)</f>
        <v xml:space="preserve">Exclude response times above 1 hour </v>
      </c>
      <c r="AB7">
        <f>IF(ISBLANK(extractions!V7),"",extractions!V7)</f>
        <v>33966</v>
      </c>
      <c r="AC7" t="str">
        <f>IF(ISBLANK(extractions!W7),"",extractions!W7)</f>
        <v>CFS</v>
      </c>
      <c r="AD7" t="str">
        <f>IF(ISBLANK(extractions!X7),"",extractions!X7)</f>
        <v>fatal accidents</v>
      </c>
      <c r="AE7" t="str">
        <f>IF(ISBLANK(extractions!Y7),"",extractions!Y7)</f>
        <v>B</v>
      </c>
      <c r="AF7">
        <f>IF(ISBLANK(extractions!Z7),"",extractions!Z7)</f>
        <v>0.01</v>
      </c>
      <c r="AG7" t="str">
        <f>IF(ISBLANK(extractions!AA7),"",extractions!AA7)</f>
        <v/>
      </c>
      <c r="AH7" t="str">
        <f>IF(ISBLANK(extractions!AB7),"",extractions!AB7)</f>
        <v>#</v>
      </c>
      <c r="AI7">
        <f>IF(ISBLANK(extractions!AC7),"",extractions!AC7)</f>
        <v>1</v>
      </c>
      <c r="AJ7" t="str">
        <f>IF(ISBLANK(extractions!AD7),"",extractions!AD7)</f>
        <v>oct</v>
      </c>
      <c r="AK7">
        <f>IF(ISBLANK(extractions!AE7),"",extractions!AE7)</f>
        <v>2001</v>
      </c>
      <c r="AL7">
        <f>IF(ISBLANK(extractions!AF7),"",extractions!AF7)</f>
        <v>31</v>
      </c>
      <c r="AM7" t="str">
        <f>IF(ISBLANK(extractions!AG7),"",extractions!AG7)</f>
        <v>dec</v>
      </c>
      <c r="AN7">
        <f>IF(ISBLANK(extractions!AH7),"",extractions!AH7)</f>
        <v>2005</v>
      </c>
      <c r="AO7" t="str">
        <f>IF(ISBLANK(extractions!AI7),"",extractions!AI7)</f>
        <v/>
      </c>
      <c r="AP7" t="str">
        <f>IF(ISBLANK(extractions!AJ7),"",extractions!AJ7)</f>
        <v/>
      </c>
      <c r="AQ7" t="str">
        <f>IF(ISBLANK(extractions!AK7),"",extractions!AK7)</f>
        <v/>
      </c>
      <c r="AR7" t="str">
        <f>IF(ISBLANK(extractions!AL7),"",extractions!AL7)</f>
        <v/>
      </c>
      <c r="AS7" t="str">
        <f>IF(ISBLANK(extractions!AM7),"",extractions!AM7)</f>
        <v/>
      </c>
      <c r="AT7" t="str">
        <f>IF(ISBLANK(extractions!AN7),"",extractions!AN7)</f>
        <v/>
      </c>
      <c r="AU7" t="str">
        <f>IF(ISBLANK(extractions!AO7),"",extractions!AO7)</f>
        <v/>
      </c>
      <c r="AV7" t="str">
        <f>IF(ISBLANK(extractions!AP7),"",extractions!AP7)</f>
        <v/>
      </c>
      <c r="AW7" t="str">
        <f>IF(ISBLANK(extractions!AQ7),"",extractions!AQ7)</f>
        <v/>
      </c>
      <c r="AX7" t="str">
        <f>IF(ISBLANK(extractions!AR7),"",extractions!AR7)</f>
        <v/>
      </c>
      <c r="AY7" t="str">
        <f>IF(ISBLANK(extractions!AS7),"",extractions!AS7)</f>
        <v/>
      </c>
      <c r="AZ7" t="str">
        <f>IF(ISBLANK(extractions!AT7),"",extractions!AT7)</f>
        <v/>
      </c>
      <c r="BA7">
        <f>IF(ISBLANK(extractions!AU7),"",extractions!AU7)</f>
        <v>5.6</v>
      </c>
      <c r="BB7">
        <f>IF(ISBLANK(extractions!AV7),"",extractions!AV7)</f>
        <v>0.155</v>
      </c>
      <c r="BC7" t="str">
        <f>IF(ISBLANK(extractions!AW7),"",extractions!AW7)</f>
        <v/>
      </c>
      <c r="BD7" t="str">
        <f>IF(ISBLANK(extractions!AX7),"",extractions!AX7)</f>
        <v/>
      </c>
      <c r="BE7" s="9" t="str">
        <f t="shared" si="0"/>
        <v/>
      </c>
      <c r="BF7" s="9" t="str">
        <f t="shared" si="7"/>
        <v/>
      </c>
      <c r="BG7">
        <f t="shared" si="8"/>
        <v>2.7678571428571433E-4</v>
      </c>
      <c r="BK7" s="9" t="str">
        <f t="shared" si="4"/>
        <v>Beta</v>
      </c>
      <c r="BL7" s="9">
        <f t="shared" si="2"/>
        <v>2.7678571428571433E-4</v>
      </c>
      <c r="BM7" s="13" t="str">
        <f t="shared" si="3"/>
        <v/>
      </c>
      <c r="BN7" t="str">
        <f t="shared" si="5"/>
        <v>+</v>
      </c>
      <c r="BO7" s="9" t="str">
        <f>IF(BK7="Beta",IF(ABS(BL7)&lt;statistic_interpretations!$B$5,statistic_interpretations!$B$1,IF(ABS(BL7)&lt;statistic_interpretations!$C$5,statistic_interpretations!$C$1,IF(ABS(BL7)&gt;statistic_interpretations!$C$5,statistic_interpretations!$D$1,"error"))),IF(BK7="R",IF(ABS(BL7)&lt;statistic_interpretations!$B$2,statistic_interpretations!$B$1,IF(ABS(BL7)&lt;statistic_interpretations!$C$2,statistic_interpretations!$C$1,IF(ABS(BL7)&gt;statistic_interpretations!$C$2,statistic_interpretations!$D$1,"error"))),IF(BK7="D",IF(ABS(BL7)&lt;statistic_interpretations!$B$3,statistic_interpretations!$B$1,IF(ABS(BL7)&lt;statistic_interpretations!$C$3,statistic_interpretations!$C$1,IF(ABS(BL7)&gt;statistic_interpretations!$C$3,statistic_interpretations!$D$1,"error"))),IF(BK7="%",IF(ABS(BL7)&lt;statistic_interpretations!$B$9,statistic_interpretations!$B$1,IF(ABS(BL7)&lt;statistic_interpretations!$C$9,statistic_interpretations!$C$1,IF(ABS(BL7)&gt;statistic_interpretations!$C$9,statistic_interpretations!$D$1,"error"))),IF(BK7="χ2",IF(ABS(BL7)&lt;statistic_interpretations!$B$8,statistic_interpretations!$B$1,IF(ABS(BL7)&lt;statistic_interpretations!$C$8,statistic_interpretations!$C$1,IF(ABS(BL7)&gt;statistic_interpretations!$C$8,statistic_interpretations!$D$1,"error"))),IF(BK7="tau",IF(ABS(BL7)&lt;statistic_interpretations!$B$7,statistic_interpretations!$B$1,IF(ABS(BL7)&lt;statistic_interpretations!$C$7,statistic_interpretations!$C$1,IF(ABS(BL7)&gt;statistic_interpretations!$C$7,statistic_interpretations!$D$1,"error")))))))))</f>
        <v>Small</v>
      </c>
      <c r="BP7" t="str">
        <f t="shared" si="6"/>
        <v>not applicable</v>
      </c>
    </row>
    <row r="8" spans="1:68" x14ac:dyDescent="0.25">
      <c r="A8" t="str">
        <f>IF(ISBLANK(extractions!A8),"",extractions!A8)</f>
        <v>dry surface</v>
      </c>
      <c r="B8" t="s">
        <v>943</v>
      </c>
      <c r="C8" t="str">
        <f>IF(ISBLANK(extractions!B8),"",extractions!B8)</f>
        <v>dichotomous</v>
      </c>
      <c r="D8" t="str">
        <f>IF(ISBLANK(extractions!C8),"",extractions!C8)</f>
        <v>Accident occurred on a dry surface</v>
      </c>
      <c r="E8" t="str">
        <f>IF(ISBLANK(extractions!D8),"",extractions!D8)</f>
        <v>wet surface</v>
      </c>
      <c r="F8" t="str">
        <f>IF(ISBLANK(extractions!E8),"",extractions!E8)</f>
        <v>-</v>
      </c>
      <c r="G8" t="str">
        <f>IF(ISBLANK(extractions!G8),"",extractions!G8)</f>
        <v>dispatch time;travel time</v>
      </c>
      <c r="H8" t="str">
        <f>IF(ISBLANK(extractions!H8),"",extractions!H8)</f>
        <v>scale</v>
      </c>
      <c r="I8" t="str">
        <f>IF(ISBLANK(extractions!I8),"",extractions!I8)</f>
        <v>min/incident</v>
      </c>
      <c r="J8" t="str">
        <f>IF(ISBLANK(extractions!J8),"",extractions!J8)</f>
        <v>ln</v>
      </c>
      <c r="K8" t="str">
        <f>IF(ISBLANK(extractions!K8),"",extractions!K8)</f>
        <v>control</v>
      </c>
      <c r="L8" t="str">
        <f>IF(ISBLANK(extractions!L8),"",extractions!L8)</f>
        <v>Coyne et al. (2014)</v>
      </c>
      <c r="M8" s="2" t="s">
        <v>730</v>
      </c>
      <c r="N8" t="str">
        <f>IF(ISBLANK(extractions!M8),"",extractions!M8)</f>
        <v>Table 4 - model city FE</v>
      </c>
      <c r="O8" t="str">
        <f>IF(ISBLANK(extractions!N8),"",extractions!N8)</f>
        <v>Multivariate regression</v>
      </c>
      <c r="P8" t="s">
        <v>148</v>
      </c>
      <c r="Q8" t="s">
        <v>903</v>
      </c>
      <c r="R8" t="s">
        <v>906</v>
      </c>
      <c r="S8" t="s">
        <v>930</v>
      </c>
      <c r="T8" t="s">
        <v>896</v>
      </c>
      <c r="U8" t="str">
        <f>IF(ISBLANK(extractions!O8),"",extractions!O8)</f>
        <v/>
      </c>
      <c r="V8" t="str">
        <f>IF(ISBLANK(extractions!P8),"",extractions!P8)</f>
        <v>Population</v>
      </c>
      <c r="W8" t="str">
        <f>IF(ISBLANK(extractions!Q8),"",extractions!Q8)</f>
        <v>USA (highways)</v>
      </c>
      <c r="X8" t="str">
        <f>IF(ISBLANK(extractions!R8),"",extractions!R8)</f>
        <v>-</v>
      </c>
      <c r="Y8" t="str">
        <f>IF(ISBLANK(extractions!S8),"",extractions!S8)</f>
        <v>-</v>
      </c>
      <c r="Z8" t="str">
        <f>IF(ISBLANK(extractions!T8),"",extractions!T8)</f>
        <v/>
      </c>
      <c r="AA8" t="str">
        <f>IF(ISBLANK(extractions!U8),"",extractions!U8)</f>
        <v xml:space="preserve">Exclude response times above 1 hour </v>
      </c>
      <c r="AB8">
        <f>IF(ISBLANK(extractions!V8),"",extractions!V8)</f>
        <v>33966</v>
      </c>
      <c r="AC8" t="str">
        <f>IF(ISBLANK(extractions!W8),"",extractions!W8)</f>
        <v>CFS</v>
      </c>
      <c r="AD8" t="str">
        <f>IF(ISBLANK(extractions!X8),"",extractions!X8)</f>
        <v>fatal accidents</v>
      </c>
      <c r="AE8" t="str">
        <f>IF(ISBLANK(extractions!Y8),"",extractions!Y8)</f>
        <v>B</v>
      </c>
      <c r="AF8">
        <f>IF(ISBLANK(extractions!Z8),"",extractions!Z8)</f>
        <v>-0.02</v>
      </c>
      <c r="AG8" t="str">
        <f>IF(ISBLANK(extractions!AA8),"",extractions!AA8)</f>
        <v/>
      </c>
      <c r="AH8" t="str">
        <f>IF(ISBLANK(extractions!AB8),"",extractions!AB8)</f>
        <v>#</v>
      </c>
      <c r="AI8">
        <f>IF(ISBLANK(extractions!AC8),"",extractions!AC8)</f>
        <v>1</v>
      </c>
      <c r="AJ8" t="str">
        <f>IF(ISBLANK(extractions!AD8),"",extractions!AD8)</f>
        <v>oct</v>
      </c>
      <c r="AK8">
        <f>IF(ISBLANK(extractions!AE8),"",extractions!AE8)</f>
        <v>2001</v>
      </c>
      <c r="AL8">
        <f>IF(ISBLANK(extractions!AF8),"",extractions!AF8)</f>
        <v>31</v>
      </c>
      <c r="AM8" t="str">
        <f>IF(ISBLANK(extractions!AG8),"",extractions!AG8)</f>
        <v>dec</v>
      </c>
      <c r="AN8">
        <f>IF(ISBLANK(extractions!AH8),"",extractions!AH8)</f>
        <v>2005</v>
      </c>
      <c r="AO8" t="str">
        <f>IF(ISBLANK(extractions!AI8),"",extractions!AI8)</f>
        <v/>
      </c>
      <c r="AP8" t="str">
        <f>IF(ISBLANK(extractions!AJ8),"",extractions!AJ8)</f>
        <v/>
      </c>
      <c r="AQ8" t="str">
        <f>IF(ISBLANK(extractions!AK8),"",extractions!AK8)</f>
        <v/>
      </c>
      <c r="AR8" t="str">
        <f>IF(ISBLANK(extractions!AL8),"",extractions!AL8)</f>
        <v/>
      </c>
      <c r="AS8" t="str">
        <f>IF(ISBLANK(extractions!AM8),"",extractions!AM8)</f>
        <v/>
      </c>
      <c r="AT8" t="str">
        <f>IF(ISBLANK(extractions!AN8),"",extractions!AN8)</f>
        <v/>
      </c>
      <c r="AU8" t="str">
        <f>IF(ISBLANK(extractions!AO8),"",extractions!AO8)</f>
        <v/>
      </c>
      <c r="AV8" t="str">
        <f>IF(ISBLANK(extractions!AP8),"",extractions!AP8)</f>
        <v/>
      </c>
      <c r="AW8" t="str">
        <f>IF(ISBLANK(extractions!AQ8),"",extractions!AQ8)</f>
        <v/>
      </c>
      <c r="AX8" t="str">
        <f>IF(ISBLANK(extractions!AR8),"",extractions!AR8)</f>
        <v/>
      </c>
      <c r="AY8" t="str">
        <f>IF(ISBLANK(extractions!AS8),"",extractions!AS8)</f>
        <v/>
      </c>
      <c r="AZ8" t="str">
        <f>IF(ISBLANK(extractions!AT8),"",extractions!AT8)</f>
        <v/>
      </c>
      <c r="BA8">
        <f>IF(ISBLANK(extractions!AU8),"",extractions!AU8)</f>
        <v>5.6</v>
      </c>
      <c r="BB8">
        <f>IF(ISBLANK(extractions!AV8),"",extractions!AV8)</f>
        <v>0.38300000000000001</v>
      </c>
      <c r="BC8" t="str">
        <f>IF(ISBLANK(extractions!AW8),"",extractions!AW8)</f>
        <v/>
      </c>
      <c r="BD8" t="str">
        <f>IF(ISBLANK(extractions!AX8),"",extractions!AX8)</f>
        <v/>
      </c>
      <c r="BE8" s="9" t="str">
        <f t="shared" si="0"/>
        <v/>
      </c>
      <c r="BF8" s="9" t="str">
        <f t="shared" si="7"/>
        <v/>
      </c>
      <c r="BG8">
        <f t="shared" si="8"/>
        <v>-1.3678571428571429E-3</v>
      </c>
      <c r="BK8" s="9" t="str">
        <f t="shared" si="4"/>
        <v>Beta</v>
      </c>
      <c r="BL8" s="9">
        <f t="shared" si="2"/>
        <v>-1.3678571428571429E-3</v>
      </c>
      <c r="BM8" s="13" t="str">
        <f t="shared" si="3"/>
        <v/>
      </c>
      <c r="BN8" t="str">
        <f t="shared" si="5"/>
        <v>-</v>
      </c>
      <c r="BO8" s="9" t="str">
        <f>IF(BK8="Beta",IF(ABS(BL8)&lt;statistic_interpretations!$B$5,statistic_interpretations!$B$1,IF(ABS(BL8)&lt;statistic_interpretations!$C$5,statistic_interpretations!$C$1,IF(ABS(BL8)&gt;statistic_interpretations!$C$5,statistic_interpretations!$D$1,"error"))),IF(BK8="R",IF(ABS(BL8)&lt;statistic_interpretations!$B$2,statistic_interpretations!$B$1,IF(ABS(BL8)&lt;statistic_interpretations!$C$2,statistic_interpretations!$C$1,IF(ABS(BL8)&gt;statistic_interpretations!$C$2,statistic_interpretations!$D$1,"error"))),IF(BK8="D",IF(ABS(BL8)&lt;statistic_interpretations!$B$3,statistic_interpretations!$B$1,IF(ABS(BL8)&lt;statistic_interpretations!$C$3,statistic_interpretations!$C$1,IF(ABS(BL8)&gt;statistic_interpretations!$C$3,statistic_interpretations!$D$1,"error"))),IF(BK8="%",IF(ABS(BL8)&lt;statistic_interpretations!$B$9,statistic_interpretations!$B$1,IF(ABS(BL8)&lt;statistic_interpretations!$C$9,statistic_interpretations!$C$1,IF(ABS(BL8)&gt;statistic_interpretations!$C$9,statistic_interpretations!$D$1,"error"))),IF(BK8="χ2",IF(ABS(BL8)&lt;statistic_interpretations!$B$8,statistic_interpretations!$B$1,IF(ABS(BL8)&lt;statistic_interpretations!$C$8,statistic_interpretations!$C$1,IF(ABS(BL8)&gt;statistic_interpretations!$C$8,statistic_interpretations!$D$1,"error"))),IF(BK8="tau",IF(ABS(BL8)&lt;statistic_interpretations!$B$7,statistic_interpretations!$B$1,IF(ABS(BL8)&lt;statistic_interpretations!$C$7,statistic_interpretations!$C$1,IF(ABS(BL8)&gt;statistic_interpretations!$C$7,statistic_interpretations!$D$1,"error")))))))))</f>
        <v>Small</v>
      </c>
      <c r="BP8" t="str">
        <f t="shared" si="6"/>
        <v>not applicable</v>
      </c>
    </row>
    <row r="9" spans="1:68" x14ac:dyDescent="0.25">
      <c r="A9" t="str">
        <f>IF(ISBLANK(extractions!A9),"",extractions!A9)</f>
        <v>daylight</v>
      </c>
      <c r="B9" t="s">
        <v>941</v>
      </c>
      <c r="C9" t="str">
        <f>IF(ISBLANK(extractions!B9),"",extractions!B9)</f>
        <v>dichotomous</v>
      </c>
      <c r="D9" t="str">
        <f>IF(ISBLANK(extractions!C9),"",extractions!C9)</f>
        <v>Accident occurred during daylight hours</v>
      </c>
      <c r="E9" t="str">
        <f>IF(ISBLANK(extractions!D9),"",extractions!D9)</f>
        <v>dark</v>
      </c>
      <c r="F9" t="str">
        <f>IF(ISBLANK(extractions!E9),"",extractions!E9)</f>
        <v>-</v>
      </c>
      <c r="G9" t="str">
        <f>IF(ISBLANK(extractions!G9),"",extractions!G9)</f>
        <v>dispatch time;travel time</v>
      </c>
      <c r="H9" t="str">
        <f>IF(ISBLANK(extractions!H9),"",extractions!H9)</f>
        <v>scale</v>
      </c>
      <c r="I9" t="str">
        <f>IF(ISBLANK(extractions!I9),"",extractions!I9)</f>
        <v>min/incident</v>
      </c>
      <c r="J9" t="str">
        <f>IF(ISBLANK(extractions!J9),"",extractions!J9)</f>
        <v>ln</v>
      </c>
      <c r="K9" t="str">
        <f>IF(ISBLANK(extractions!K9),"",extractions!K9)</f>
        <v>control</v>
      </c>
      <c r="L9" t="str">
        <f>IF(ISBLANK(extractions!L9),"",extractions!L9)</f>
        <v>Coyne et al. (2014)</v>
      </c>
      <c r="M9" s="2" t="s">
        <v>730</v>
      </c>
      <c r="N9" t="str">
        <f>IF(ISBLANK(extractions!M9),"",extractions!M9)</f>
        <v>Table 4 - model city FE</v>
      </c>
      <c r="O9" t="str">
        <f>IF(ISBLANK(extractions!N9),"",extractions!N9)</f>
        <v>Multivariate regression</v>
      </c>
      <c r="P9" t="s">
        <v>148</v>
      </c>
      <c r="Q9" t="s">
        <v>903</v>
      </c>
      <c r="R9" t="s">
        <v>906</v>
      </c>
      <c r="S9" t="s">
        <v>194</v>
      </c>
      <c r="T9" t="s">
        <v>896</v>
      </c>
      <c r="U9" t="str">
        <f>IF(ISBLANK(extractions!O9),"",extractions!O9)</f>
        <v/>
      </c>
      <c r="V9" t="str">
        <f>IF(ISBLANK(extractions!P9),"",extractions!P9)</f>
        <v>Population</v>
      </c>
      <c r="W9" t="str">
        <f>IF(ISBLANK(extractions!Q9),"",extractions!Q9)</f>
        <v>USA (highways)</v>
      </c>
      <c r="X9" t="str">
        <f>IF(ISBLANK(extractions!R9),"",extractions!R9)</f>
        <v>-</v>
      </c>
      <c r="Y9" t="str">
        <f>IF(ISBLANK(extractions!S9),"",extractions!S9)</f>
        <v>-</v>
      </c>
      <c r="Z9" t="str">
        <f>IF(ISBLANK(extractions!T9),"",extractions!T9)</f>
        <v/>
      </c>
      <c r="AA9" t="str">
        <f>IF(ISBLANK(extractions!U9),"",extractions!U9)</f>
        <v xml:space="preserve">Exclude response times above 1 hour </v>
      </c>
      <c r="AB9">
        <f>IF(ISBLANK(extractions!V9),"",extractions!V9)</f>
        <v>33966</v>
      </c>
      <c r="AC9" t="str">
        <f>IF(ISBLANK(extractions!W9),"",extractions!W9)</f>
        <v>CFS</v>
      </c>
      <c r="AD9" t="str">
        <f>IF(ISBLANK(extractions!X9),"",extractions!X9)</f>
        <v>fatal accidents</v>
      </c>
      <c r="AE9" t="str">
        <f>IF(ISBLANK(extractions!Y9),"",extractions!Y9)</f>
        <v>B</v>
      </c>
      <c r="AF9">
        <f>IF(ISBLANK(extractions!Z9),"",extractions!Z9)</f>
        <v>-0.03</v>
      </c>
      <c r="AG9" t="str">
        <f>IF(ISBLANK(extractions!AA9),"",extractions!AA9)</f>
        <v/>
      </c>
      <c r="AH9" t="str">
        <f>IF(ISBLANK(extractions!AB9),"",extractions!AB9)</f>
        <v>#</v>
      </c>
      <c r="AI9">
        <f>IF(ISBLANK(extractions!AC9),"",extractions!AC9)</f>
        <v>1</v>
      </c>
      <c r="AJ9" t="str">
        <f>IF(ISBLANK(extractions!AD9),"",extractions!AD9)</f>
        <v>oct</v>
      </c>
      <c r="AK9">
        <f>IF(ISBLANK(extractions!AE9),"",extractions!AE9)</f>
        <v>2001</v>
      </c>
      <c r="AL9">
        <f>IF(ISBLANK(extractions!AF9),"",extractions!AF9)</f>
        <v>31</v>
      </c>
      <c r="AM9" t="str">
        <f>IF(ISBLANK(extractions!AG9),"",extractions!AG9)</f>
        <v>dec</v>
      </c>
      <c r="AN9">
        <f>IF(ISBLANK(extractions!AH9),"",extractions!AH9)</f>
        <v>2005</v>
      </c>
      <c r="AO9" t="str">
        <f>IF(ISBLANK(extractions!AI9),"",extractions!AI9)</f>
        <v/>
      </c>
      <c r="AP9" t="str">
        <f>IF(ISBLANK(extractions!AJ9),"",extractions!AJ9)</f>
        <v/>
      </c>
      <c r="AQ9" t="str">
        <f>IF(ISBLANK(extractions!AK9),"",extractions!AK9)</f>
        <v/>
      </c>
      <c r="AR9" t="str">
        <f>IF(ISBLANK(extractions!AL9),"",extractions!AL9)</f>
        <v/>
      </c>
      <c r="AS9" t="str">
        <f>IF(ISBLANK(extractions!AM9),"",extractions!AM9)</f>
        <v/>
      </c>
      <c r="AT9" t="str">
        <f>IF(ISBLANK(extractions!AN9),"",extractions!AN9)</f>
        <v/>
      </c>
      <c r="AU9" t="str">
        <f>IF(ISBLANK(extractions!AO9),"",extractions!AO9)</f>
        <v/>
      </c>
      <c r="AV9" t="str">
        <f>IF(ISBLANK(extractions!AP9),"",extractions!AP9)</f>
        <v/>
      </c>
      <c r="AW9" t="str">
        <f>IF(ISBLANK(extractions!AQ9),"",extractions!AQ9)</f>
        <v/>
      </c>
      <c r="AX9" t="str">
        <f>IF(ISBLANK(extractions!AR9),"",extractions!AR9)</f>
        <v/>
      </c>
      <c r="AY9" t="str">
        <f>IF(ISBLANK(extractions!AS9),"",extractions!AS9)</f>
        <v/>
      </c>
      <c r="AZ9" t="str">
        <f>IF(ISBLANK(extractions!AT9),"",extractions!AT9)</f>
        <v/>
      </c>
      <c r="BA9">
        <f>IF(ISBLANK(extractions!AU9),"",extractions!AU9)</f>
        <v>5.6</v>
      </c>
      <c r="BB9">
        <f>IF(ISBLANK(extractions!AV9),"",extractions!AV9)</f>
        <v>0.5</v>
      </c>
      <c r="BC9" t="str">
        <f>IF(ISBLANK(extractions!AW9),"",extractions!AW9)</f>
        <v/>
      </c>
      <c r="BD9" t="str">
        <f>IF(ISBLANK(extractions!AX9),"",extractions!AX9)</f>
        <v/>
      </c>
      <c r="BE9" s="9" t="str">
        <f t="shared" si="0"/>
        <v/>
      </c>
      <c r="BF9" s="9" t="str">
        <f t="shared" si="7"/>
        <v/>
      </c>
      <c r="BG9">
        <f t="shared" si="8"/>
        <v>-2.6785714285714286E-3</v>
      </c>
      <c r="BK9" s="9" t="str">
        <f t="shared" si="4"/>
        <v>Beta</v>
      </c>
      <c r="BL9" s="9">
        <f t="shared" si="2"/>
        <v>-2.6785714285714286E-3</v>
      </c>
      <c r="BM9" s="13" t="str">
        <f t="shared" si="3"/>
        <v/>
      </c>
      <c r="BN9" t="str">
        <f t="shared" si="5"/>
        <v>-</v>
      </c>
      <c r="BO9" s="9" t="str">
        <f>IF(BK9="Beta",IF(ABS(BL9)&lt;statistic_interpretations!$B$5,statistic_interpretations!$B$1,IF(ABS(BL9)&lt;statistic_interpretations!$C$5,statistic_interpretations!$C$1,IF(ABS(BL9)&gt;statistic_interpretations!$C$5,statistic_interpretations!$D$1,"error"))),IF(BK9="R",IF(ABS(BL9)&lt;statistic_interpretations!$B$2,statistic_interpretations!$B$1,IF(ABS(BL9)&lt;statistic_interpretations!$C$2,statistic_interpretations!$C$1,IF(ABS(BL9)&gt;statistic_interpretations!$C$2,statistic_interpretations!$D$1,"error"))),IF(BK9="D",IF(ABS(BL9)&lt;statistic_interpretations!$B$3,statistic_interpretations!$B$1,IF(ABS(BL9)&lt;statistic_interpretations!$C$3,statistic_interpretations!$C$1,IF(ABS(BL9)&gt;statistic_interpretations!$C$3,statistic_interpretations!$D$1,"error"))),IF(BK9="%",IF(ABS(BL9)&lt;statistic_interpretations!$B$9,statistic_interpretations!$B$1,IF(ABS(BL9)&lt;statistic_interpretations!$C$9,statistic_interpretations!$C$1,IF(ABS(BL9)&gt;statistic_interpretations!$C$9,statistic_interpretations!$D$1,"error"))),IF(BK9="χ2",IF(ABS(BL9)&lt;statistic_interpretations!$B$8,statistic_interpretations!$B$1,IF(ABS(BL9)&lt;statistic_interpretations!$C$8,statistic_interpretations!$C$1,IF(ABS(BL9)&gt;statistic_interpretations!$C$8,statistic_interpretations!$D$1,"error"))),IF(BK9="tau",IF(ABS(BL9)&lt;statistic_interpretations!$B$7,statistic_interpretations!$B$1,IF(ABS(BL9)&lt;statistic_interpretations!$C$7,statistic_interpretations!$C$1,IF(ABS(BL9)&gt;statistic_interpretations!$C$7,statistic_interpretations!$D$1,"error")))))))))</f>
        <v>Small</v>
      </c>
      <c r="BP9" t="str">
        <f t="shared" si="6"/>
        <v>not applicable</v>
      </c>
    </row>
    <row r="10" spans="1:68" x14ac:dyDescent="0.25">
      <c r="A10" t="str">
        <f>IF(ISBLANK(extractions!A10),"",extractions!A10)</f>
        <v>dark</v>
      </c>
      <c r="B10" t="s">
        <v>941</v>
      </c>
      <c r="C10" t="str">
        <f>IF(ISBLANK(extractions!B10),"",extractions!B10)</f>
        <v>dichotomous</v>
      </c>
      <c r="D10" t="str">
        <f>IF(ISBLANK(extractions!C10),"",extractions!C10)</f>
        <v>Accident occurred during night hours</v>
      </c>
      <c r="E10" t="str">
        <f>IF(ISBLANK(extractions!D10),"",extractions!D10)</f>
        <v>daylight</v>
      </c>
      <c r="F10" t="str">
        <f>IF(ISBLANK(extractions!E10),"",extractions!E10)</f>
        <v>-</v>
      </c>
      <c r="G10" t="str">
        <f>IF(ISBLANK(extractions!G10),"",extractions!G10)</f>
        <v>dispatch time;travel time</v>
      </c>
      <c r="H10" t="str">
        <f>IF(ISBLANK(extractions!H10),"",extractions!H10)</f>
        <v>scale</v>
      </c>
      <c r="I10" t="str">
        <f>IF(ISBLANK(extractions!I10),"",extractions!I10)</f>
        <v>min/incident</v>
      </c>
      <c r="J10" t="str">
        <f>IF(ISBLANK(extractions!J10),"",extractions!J10)</f>
        <v>ln</v>
      </c>
      <c r="K10" t="str">
        <f>IF(ISBLANK(extractions!K10),"",extractions!K10)</f>
        <v>control</v>
      </c>
      <c r="L10" t="str">
        <f>IF(ISBLANK(extractions!L10),"",extractions!L10)</f>
        <v>Coyne et al. (2014)</v>
      </c>
      <c r="M10" s="2" t="s">
        <v>730</v>
      </c>
      <c r="N10" t="str">
        <f>IF(ISBLANK(extractions!M10),"",extractions!M10)</f>
        <v>Table 4 - model city FE</v>
      </c>
      <c r="O10" t="str">
        <f>IF(ISBLANK(extractions!N10),"",extractions!N10)</f>
        <v>Multivariate regression</v>
      </c>
      <c r="P10" t="s">
        <v>148</v>
      </c>
      <c r="Q10" t="s">
        <v>903</v>
      </c>
      <c r="R10" t="s">
        <v>906</v>
      </c>
      <c r="S10" t="s">
        <v>194</v>
      </c>
      <c r="T10" t="s">
        <v>896</v>
      </c>
      <c r="U10" t="str">
        <f>IF(ISBLANK(extractions!O10),"",extractions!O10)</f>
        <v/>
      </c>
      <c r="V10" t="str">
        <f>IF(ISBLANK(extractions!P10),"",extractions!P10)</f>
        <v>Population</v>
      </c>
      <c r="W10" t="str">
        <f>IF(ISBLANK(extractions!Q10),"",extractions!Q10)</f>
        <v>USA (highways)</v>
      </c>
      <c r="X10" t="str">
        <f>IF(ISBLANK(extractions!R10),"",extractions!R10)</f>
        <v>-</v>
      </c>
      <c r="Y10" t="str">
        <f>IF(ISBLANK(extractions!S10),"",extractions!S10)</f>
        <v>-</v>
      </c>
      <c r="Z10" t="str">
        <f>IF(ISBLANK(extractions!T10),"",extractions!T10)</f>
        <v/>
      </c>
      <c r="AA10" t="str">
        <f>IF(ISBLANK(extractions!U10),"",extractions!U10)</f>
        <v xml:space="preserve">Exclude response times above 1 hour </v>
      </c>
      <c r="AB10">
        <f>IF(ISBLANK(extractions!V10),"",extractions!V10)</f>
        <v>33966</v>
      </c>
      <c r="AC10" t="str">
        <f>IF(ISBLANK(extractions!W10),"",extractions!W10)</f>
        <v>CFS</v>
      </c>
      <c r="AD10" t="str">
        <f>IF(ISBLANK(extractions!X10),"",extractions!X10)</f>
        <v>fatal accidents</v>
      </c>
      <c r="AE10" t="str">
        <f>IF(ISBLANK(extractions!Y10),"",extractions!Y10)</f>
        <v>B</v>
      </c>
      <c r="AF10">
        <f>IF(ISBLANK(extractions!Z10),"",extractions!Z10)</f>
        <v>0.01</v>
      </c>
      <c r="AG10" t="str">
        <f>IF(ISBLANK(extractions!AA10),"",extractions!AA10)</f>
        <v/>
      </c>
      <c r="AH10" t="str">
        <f>IF(ISBLANK(extractions!AB10),"",extractions!AB10)</f>
        <v>#</v>
      </c>
      <c r="AI10">
        <f>IF(ISBLANK(extractions!AC10),"",extractions!AC10)</f>
        <v>1</v>
      </c>
      <c r="AJ10" t="str">
        <f>IF(ISBLANK(extractions!AD10),"",extractions!AD10)</f>
        <v>oct</v>
      </c>
      <c r="AK10">
        <f>IF(ISBLANK(extractions!AE10),"",extractions!AE10)</f>
        <v>2001</v>
      </c>
      <c r="AL10">
        <f>IF(ISBLANK(extractions!AF10),"",extractions!AF10)</f>
        <v>31</v>
      </c>
      <c r="AM10" t="str">
        <f>IF(ISBLANK(extractions!AG10),"",extractions!AG10)</f>
        <v>dec</v>
      </c>
      <c r="AN10">
        <f>IF(ISBLANK(extractions!AH10),"",extractions!AH10)</f>
        <v>2005</v>
      </c>
      <c r="AO10" t="str">
        <f>IF(ISBLANK(extractions!AI10),"",extractions!AI10)</f>
        <v/>
      </c>
      <c r="AP10" t="str">
        <f>IF(ISBLANK(extractions!AJ10),"",extractions!AJ10)</f>
        <v/>
      </c>
      <c r="AQ10" t="str">
        <f>IF(ISBLANK(extractions!AK10),"",extractions!AK10)</f>
        <v/>
      </c>
      <c r="AR10" t="str">
        <f>IF(ISBLANK(extractions!AL10),"",extractions!AL10)</f>
        <v/>
      </c>
      <c r="AS10" t="str">
        <f>IF(ISBLANK(extractions!AM10),"",extractions!AM10)</f>
        <v/>
      </c>
      <c r="AT10" t="str">
        <f>IF(ISBLANK(extractions!AN10),"",extractions!AN10)</f>
        <v/>
      </c>
      <c r="AU10" t="str">
        <f>IF(ISBLANK(extractions!AO10),"",extractions!AO10)</f>
        <v/>
      </c>
      <c r="AV10" t="str">
        <f>IF(ISBLANK(extractions!AP10),"",extractions!AP10)</f>
        <v/>
      </c>
      <c r="AW10" t="str">
        <f>IF(ISBLANK(extractions!AQ10),"",extractions!AQ10)</f>
        <v/>
      </c>
      <c r="AX10" t="str">
        <f>IF(ISBLANK(extractions!AR10),"",extractions!AR10)</f>
        <v/>
      </c>
      <c r="AY10" t="str">
        <f>IF(ISBLANK(extractions!AS10),"",extractions!AS10)</f>
        <v/>
      </c>
      <c r="AZ10" t="str">
        <f>IF(ISBLANK(extractions!AT10),"",extractions!AT10)</f>
        <v/>
      </c>
      <c r="BA10">
        <f>IF(ISBLANK(extractions!AU10),"",extractions!AU10)</f>
        <v>5.6</v>
      </c>
      <c r="BB10">
        <f>IF(ISBLANK(extractions!AV10),"",extractions!AV10)</f>
        <v>0.5</v>
      </c>
      <c r="BC10" t="str">
        <f>IF(ISBLANK(extractions!AW10),"",extractions!AW10)</f>
        <v/>
      </c>
      <c r="BD10" t="str">
        <f>IF(ISBLANK(extractions!AX10),"",extractions!AX10)</f>
        <v/>
      </c>
      <c r="BE10" s="9" t="str">
        <f t="shared" si="0"/>
        <v/>
      </c>
      <c r="BF10" s="9" t="str">
        <f t="shared" si="7"/>
        <v/>
      </c>
      <c r="BG10">
        <f t="shared" si="8"/>
        <v>8.9285714285714294E-4</v>
      </c>
      <c r="BK10" s="9" t="str">
        <f t="shared" si="4"/>
        <v>Beta</v>
      </c>
      <c r="BL10" s="9">
        <f t="shared" si="2"/>
        <v>8.9285714285714294E-4</v>
      </c>
      <c r="BM10" s="13" t="str">
        <f t="shared" si="3"/>
        <v/>
      </c>
      <c r="BN10" t="str">
        <f t="shared" si="5"/>
        <v>+</v>
      </c>
      <c r="BO10" s="9" t="str">
        <f>IF(BK10="Beta",IF(ABS(BL10)&lt;statistic_interpretations!$B$5,statistic_interpretations!$B$1,IF(ABS(BL10)&lt;statistic_interpretations!$C$5,statistic_interpretations!$C$1,IF(ABS(BL10)&gt;statistic_interpretations!$C$5,statistic_interpretations!$D$1,"error"))),IF(BK10="R",IF(ABS(BL10)&lt;statistic_interpretations!$B$2,statistic_interpretations!$B$1,IF(ABS(BL10)&lt;statistic_interpretations!$C$2,statistic_interpretations!$C$1,IF(ABS(BL10)&gt;statistic_interpretations!$C$2,statistic_interpretations!$D$1,"error"))),IF(BK10="D",IF(ABS(BL10)&lt;statistic_interpretations!$B$3,statistic_interpretations!$B$1,IF(ABS(BL10)&lt;statistic_interpretations!$C$3,statistic_interpretations!$C$1,IF(ABS(BL10)&gt;statistic_interpretations!$C$3,statistic_interpretations!$D$1,"error"))),IF(BK10="%",IF(ABS(BL10)&lt;statistic_interpretations!$B$9,statistic_interpretations!$B$1,IF(ABS(BL10)&lt;statistic_interpretations!$C$9,statistic_interpretations!$C$1,IF(ABS(BL10)&gt;statistic_interpretations!$C$9,statistic_interpretations!$D$1,"error"))),IF(BK10="χ2",IF(ABS(BL10)&lt;statistic_interpretations!$B$8,statistic_interpretations!$B$1,IF(ABS(BL10)&lt;statistic_interpretations!$C$8,statistic_interpretations!$C$1,IF(ABS(BL10)&gt;statistic_interpretations!$C$8,statistic_interpretations!$D$1,"error"))),IF(BK10="tau",IF(ABS(BL10)&lt;statistic_interpretations!$B$7,statistic_interpretations!$B$1,IF(ABS(BL10)&lt;statistic_interpretations!$C$7,statistic_interpretations!$C$1,IF(ABS(BL10)&gt;statistic_interpretations!$C$7,statistic_interpretations!$D$1,"error")))))))))</f>
        <v>Small</v>
      </c>
      <c r="BP10" t="str">
        <f t="shared" si="6"/>
        <v>not applicable</v>
      </c>
    </row>
    <row r="11" spans="1:68" x14ac:dyDescent="0.25">
      <c r="A11" t="str">
        <f>IF(ISBLANK(extractions!A11),"",extractions!A11)</f>
        <v>rain</v>
      </c>
      <c r="B11" t="s">
        <v>944</v>
      </c>
      <c r="C11" t="str">
        <f>IF(ISBLANK(extractions!B11),"",extractions!B11)</f>
        <v>dichotomous</v>
      </c>
      <c r="D11" t="str">
        <f>IF(ISBLANK(extractions!C11),"",extractions!C11)</f>
        <v>Accident took place in the rain</v>
      </c>
      <c r="E11" t="str">
        <f>IF(ISBLANK(extractions!D11),"",extractions!D11)</f>
        <v>no rain</v>
      </c>
      <c r="F11" t="str">
        <f>IF(ISBLANK(extractions!E11),"",extractions!E11)</f>
        <v>-</v>
      </c>
      <c r="G11" t="str">
        <f>IF(ISBLANK(extractions!G11),"",extractions!G11)</f>
        <v>dispatch time;travel time</v>
      </c>
      <c r="H11" t="str">
        <f>IF(ISBLANK(extractions!H11),"",extractions!H11)</f>
        <v>scale</v>
      </c>
      <c r="I11" t="str">
        <f>IF(ISBLANK(extractions!I11),"",extractions!I11)</f>
        <v>min/incident</v>
      </c>
      <c r="J11" t="str">
        <f>IF(ISBLANK(extractions!J11),"",extractions!J11)</f>
        <v>ln</v>
      </c>
      <c r="K11" t="str">
        <f>IF(ISBLANK(extractions!K11),"",extractions!K11)</f>
        <v>control</v>
      </c>
      <c r="L11" t="str">
        <f>IF(ISBLANK(extractions!L11),"",extractions!L11)</f>
        <v>Coyne et al. (2014)</v>
      </c>
      <c r="M11" s="2" t="s">
        <v>730</v>
      </c>
      <c r="N11" t="str">
        <f>IF(ISBLANK(extractions!M11),"",extractions!M11)</f>
        <v>Table 4 - model city FE</v>
      </c>
      <c r="O11" t="str">
        <f>IF(ISBLANK(extractions!N11),"",extractions!N11)</f>
        <v>Multivariate regression</v>
      </c>
      <c r="P11" t="s">
        <v>148</v>
      </c>
      <c r="Q11" t="s">
        <v>903</v>
      </c>
      <c r="R11" t="s">
        <v>906</v>
      </c>
      <c r="S11" t="s">
        <v>194</v>
      </c>
      <c r="T11" t="s">
        <v>896</v>
      </c>
      <c r="U11" t="str">
        <f>IF(ISBLANK(extractions!O11),"",extractions!O11)</f>
        <v/>
      </c>
      <c r="V11" t="str">
        <f>IF(ISBLANK(extractions!P11),"",extractions!P11)</f>
        <v>Population</v>
      </c>
      <c r="W11" t="str">
        <f>IF(ISBLANK(extractions!Q11),"",extractions!Q11)</f>
        <v>USA (highways)</v>
      </c>
      <c r="X11" t="str">
        <f>IF(ISBLANK(extractions!R11),"",extractions!R11)</f>
        <v>-</v>
      </c>
      <c r="Y11" t="str">
        <f>IF(ISBLANK(extractions!S11),"",extractions!S11)</f>
        <v>-</v>
      </c>
      <c r="Z11" t="str">
        <f>IF(ISBLANK(extractions!T11),"",extractions!T11)</f>
        <v/>
      </c>
      <c r="AA11" t="str">
        <f>IF(ISBLANK(extractions!U11),"",extractions!U11)</f>
        <v xml:space="preserve">Exclude response times above 1 hour </v>
      </c>
      <c r="AB11">
        <f>IF(ISBLANK(extractions!V11),"",extractions!V11)</f>
        <v>33966</v>
      </c>
      <c r="AC11" t="str">
        <f>IF(ISBLANK(extractions!W11),"",extractions!W11)</f>
        <v>CFS</v>
      </c>
      <c r="AD11" t="str">
        <f>IF(ISBLANK(extractions!X11),"",extractions!X11)</f>
        <v>fatal accidents</v>
      </c>
      <c r="AE11" t="str">
        <f>IF(ISBLANK(extractions!Y11),"",extractions!Y11)</f>
        <v>B</v>
      </c>
      <c r="AF11">
        <f>IF(ISBLANK(extractions!Z11),"",extractions!Z11)</f>
        <v>-0.04</v>
      </c>
      <c r="AG11" t="str">
        <f>IF(ISBLANK(extractions!AA11),"",extractions!AA11)</f>
        <v/>
      </c>
      <c r="AH11" t="str">
        <f>IF(ISBLANK(extractions!AB11),"",extractions!AB11)</f>
        <v>#</v>
      </c>
      <c r="AI11">
        <f>IF(ISBLANK(extractions!AC11),"",extractions!AC11)</f>
        <v>1</v>
      </c>
      <c r="AJ11" t="str">
        <f>IF(ISBLANK(extractions!AD11),"",extractions!AD11)</f>
        <v>oct</v>
      </c>
      <c r="AK11">
        <f>IF(ISBLANK(extractions!AE11),"",extractions!AE11)</f>
        <v>2001</v>
      </c>
      <c r="AL11">
        <f>IF(ISBLANK(extractions!AF11),"",extractions!AF11)</f>
        <v>31</v>
      </c>
      <c r="AM11" t="str">
        <f>IF(ISBLANK(extractions!AG11),"",extractions!AG11)</f>
        <v>dec</v>
      </c>
      <c r="AN11">
        <f>IF(ISBLANK(extractions!AH11),"",extractions!AH11)</f>
        <v>2005</v>
      </c>
      <c r="AO11" t="str">
        <f>IF(ISBLANK(extractions!AI11),"",extractions!AI11)</f>
        <v/>
      </c>
      <c r="AP11" t="str">
        <f>IF(ISBLANK(extractions!AJ11),"",extractions!AJ11)</f>
        <v/>
      </c>
      <c r="AQ11" t="str">
        <f>IF(ISBLANK(extractions!AK11),"",extractions!AK11)</f>
        <v/>
      </c>
      <c r="AR11" t="str">
        <f>IF(ISBLANK(extractions!AL11),"",extractions!AL11)</f>
        <v/>
      </c>
      <c r="AS11" t="str">
        <f>IF(ISBLANK(extractions!AM11),"",extractions!AM11)</f>
        <v/>
      </c>
      <c r="AT11" t="str">
        <f>IF(ISBLANK(extractions!AN11),"",extractions!AN11)</f>
        <v/>
      </c>
      <c r="AU11" t="str">
        <f>IF(ISBLANK(extractions!AO11),"",extractions!AO11)</f>
        <v/>
      </c>
      <c r="AV11" t="str">
        <f>IF(ISBLANK(extractions!AP11),"",extractions!AP11)</f>
        <v/>
      </c>
      <c r="AW11" t="str">
        <f>IF(ISBLANK(extractions!AQ11),"",extractions!AQ11)</f>
        <v/>
      </c>
      <c r="AX11" t="str">
        <f>IF(ISBLANK(extractions!AR11),"",extractions!AR11)</f>
        <v/>
      </c>
      <c r="AY11" t="str">
        <f>IF(ISBLANK(extractions!AS11),"",extractions!AS11)</f>
        <v/>
      </c>
      <c r="AZ11" t="str">
        <f>IF(ISBLANK(extractions!AT11),"",extractions!AT11)</f>
        <v/>
      </c>
      <c r="BA11">
        <f>IF(ISBLANK(extractions!AU11),"",extractions!AU11)</f>
        <v>5.6</v>
      </c>
      <c r="BB11">
        <f>IF(ISBLANK(extractions!AV11),"",extractions!AV11)</f>
        <v>0.27300000000000002</v>
      </c>
      <c r="BC11" t="str">
        <f>IF(ISBLANK(extractions!AW11),"",extractions!AW11)</f>
        <v/>
      </c>
      <c r="BD11" t="str">
        <f>IF(ISBLANK(extractions!AX11),"",extractions!AX11)</f>
        <v/>
      </c>
      <c r="BE11" s="9" t="str">
        <f t="shared" si="0"/>
        <v/>
      </c>
      <c r="BF11" s="9" t="str">
        <f t="shared" si="7"/>
        <v/>
      </c>
      <c r="BG11">
        <f t="shared" si="8"/>
        <v>-1.9500000000000003E-3</v>
      </c>
      <c r="BK11" s="9" t="str">
        <f t="shared" si="4"/>
        <v>Beta</v>
      </c>
      <c r="BL11" s="9">
        <f t="shared" si="2"/>
        <v>-1.9500000000000003E-3</v>
      </c>
      <c r="BM11" s="13" t="str">
        <f t="shared" si="3"/>
        <v/>
      </c>
      <c r="BN11" t="str">
        <f t="shared" si="5"/>
        <v>-</v>
      </c>
      <c r="BO11" s="9" t="str">
        <f>IF(BK11="Beta",IF(ABS(BL11)&lt;statistic_interpretations!$B$5,statistic_interpretations!$B$1,IF(ABS(BL11)&lt;statistic_interpretations!$C$5,statistic_interpretations!$C$1,IF(ABS(BL11)&gt;statistic_interpretations!$C$5,statistic_interpretations!$D$1,"error"))),IF(BK11="R",IF(ABS(BL11)&lt;statistic_interpretations!$B$2,statistic_interpretations!$B$1,IF(ABS(BL11)&lt;statistic_interpretations!$C$2,statistic_interpretations!$C$1,IF(ABS(BL11)&gt;statistic_interpretations!$C$2,statistic_interpretations!$D$1,"error"))),IF(BK11="D",IF(ABS(BL11)&lt;statistic_interpretations!$B$3,statistic_interpretations!$B$1,IF(ABS(BL11)&lt;statistic_interpretations!$C$3,statistic_interpretations!$C$1,IF(ABS(BL11)&gt;statistic_interpretations!$C$3,statistic_interpretations!$D$1,"error"))),IF(BK11="%",IF(ABS(BL11)&lt;statistic_interpretations!$B$9,statistic_interpretations!$B$1,IF(ABS(BL11)&lt;statistic_interpretations!$C$9,statistic_interpretations!$C$1,IF(ABS(BL11)&gt;statistic_interpretations!$C$9,statistic_interpretations!$D$1,"error"))),IF(BK11="χ2",IF(ABS(BL11)&lt;statistic_interpretations!$B$8,statistic_interpretations!$B$1,IF(ABS(BL11)&lt;statistic_interpretations!$C$8,statistic_interpretations!$C$1,IF(ABS(BL11)&gt;statistic_interpretations!$C$8,statistic_interpretations!$D$1,"error"))),IF(BK11="tau",IF(ABS(BL11)&lt;statistic_interpretations!$B$7,statistic_interpretations!$B$1,IF(ABS(BL11)&lt;statistic_interpretations!$C$7,statistic_interpretations!$C$1,IF(ABS(BL11)&gt;statistic_interpretations!$C$7,statistic_interpretations!$D$1,"error")))))))))</f>
        <v>Small</v>
      </c>
      <c r="BP11" t="str">
        <f t="shared" si="6"/>
        <v>not applicable</v>
      </c>
    </row>
    <row r="12" spans="1:68" x14ac:dyDescent="0.25">
      <c r="A12" t="str">
        <f>IF(ISBLANK(extractions!A12),"",extractions!A12)</f>
        <v>snow</v>
      </c>
      <c r="B12" t="s">
        <v>944</v>
      </c>
      <c r="C12" t="str">
        <f>IF(ISBLANK(extractions!B12),"",extractions!B12)</f>
        <v>dichotomous</v>
      </c>
      <c r="D12" t="str">
        <f>IF(ISBLANK(extractions!C12),"",extractions!C12)</f>
        <v>Accident took place in the snow</v>
      </c>
      <c r="E12" t="str">
        <f>IF(ISBLANK(extractions!D12),"",extractions!D12)</f>
        <v>no snow</v>
      </c>
      <c r="F12" t="str">
        <f>IF(ISBLANK(extractions!E12),"",extractions!E12)</f>
        <v>-</v>
      </c>
      <c r="G12" t="str">
        <f>IF(ISBLANK(extractions!G12),"",extractions!G12)</f>
        <v>dispatch time;travel time</v>
      </c>
      <c r="H12" t="str">
        <f>IF(ISBLANK(extractions!H12),"",extractions!H12)</f>
        <v>scale</v>
      </c>
      <c r="I12" t="str">
        <f>IF(ISBLANK(extractions!I12),"",extractions!I12)</f>
        <v>min/incident</v>
      </c>
      <c r="J12" t="str">
        <f>IF(ISBLANK(extractions!J12),"",extractions!J12)</f>
        <v>ln</v>
      </c>
      <c r="K12" t="str">
        <f>IF(ISBLANK(extractions!K12),"",extractions!K12)</f>
        <v>control</v>
      </c>
      <c r="L12" t="str">
        <f>IF(ISBLANK(extractions!L12),"",extractions!L12)</f>
        <v>Coyne et al. (2014)</v>
      </c>
      <c r="M12" s="2" t="s">
        <v>730</v>
      </c>
      <c r="N12" t="str">
        <f>IF(ISBLANK(extractions!M12),"",extractions!M12)</f>
        <v>Table 4 - model city FE</v>
      </c>
      <c r="O12" t="str">
        <f>IF(ISBLANK(extractions!N12),"",extractions!N12)</f>
        <v>Multivariate regression</v>
      </c>
      <c r="P12" t="s">
        <v>148</v>
      </c>
      <c r="Q12" t="s">
        <v>903</v>
      </c>
      <c r="R12" t="s">
        <v>906</v>
      </c>
      <c r="S12" t="s">
        <v>194</v>
      </c>
      <c r="T12" t="s">
        <v>896</v>
      </c>
      <c r="U12" t="str">
        <f>IF(ISBLANK(extractions!O12),"",extractions!O12)</f>
        <v/>
      </c>
      <c r="V12" t="str">
        <f>IF(ISBLANK(extractions!P12),"",extractions!P12)</f>
        <v>Population</v>
      </c>
      <c r="W12" t="str">
        <f>IF(ISBLANK(extractions!Q12),"",extractions!Q12)</f>
        <v>USA (highways)</v>
      </c>
      <c r="X12" t="str">
        <f>IF(ISBLANK(extractions!R12),"",extractions!R12)</f>
        <v>-</v>
      </c>
      <c r="Y12" t="str">
        <f>IF(ISBLANK(extractions!S12),"",extractions!S12)</f>
        <v>-</v>
      </c>
      <c r="Z12" t="str">
        <f>IF(ISBLANK(extractions!T12),"",extractions!T12)</f>
        <v/>
      </c>
      <c r="AA12" t="str">
        <f>IF(ISBLANK(extractions!U12),"",extractions!U12)</f>
        <v xml:space="preserve">Exclude response times above 1 hour </v>
      </c>
      <c r="AB12">
        <f>IF(ISBLANK(extractions!V12),"",extractions!V12)</f>
        <v>33966</v>
      </c>
      <c r="AC12" t="str">
        <f>IF(ISBLANK(extractions!W12),"",extractions!W12)</f>
        <v>CFS</v>
      </c>
      <c r="AD12" t="str">
        <f>IF(ISBLANK(extractions!X12),"",extractions!X12)</f>
        <v>fatal accidents</v>
      </c>
      <c r="AE12" t="str">
        <f>IF(ISBLANK(extractions!Y12),"",extractions!Y12)</f>
        <v>B</v>
      </c>
      <c r="AF12">
        <f>IF(ISBLANK(extractions!Z12),"",extractions!Z12)</f>
        <v>0.1</v>
      </c>
      <c r="AG12" t="str">
        <f>IF(ISBLANK(extractions!AA12),"",extractions!AA12)</f>
        <v/>
      </c>
      <c r="AH12" t="str">
        <f>IF(ISBLANK(extractions!AB12),"",extractions!AB12)</f>
        <v>**</v>
      </c>
      <c r="AI12">
        <f>IF(ISBLANK(extractions!AC12),"",extractions!AC12)</f>
        <v>1</v>
      </c>
      <c r="AJ12" t="str">
        <f>IF(ISBLANK(extractions!AD12),"",extractions!AD12)</f>
        <v>oct</v>
      </c>
      <c r="AK12">
        <f>IF(ISBLANK(extractions!AE12),"",extractions!AE12)</f>
        <v>2001</v>
      </c>
      <c r="AL12">
        <f>IF(ISBLANK(extractions!AF12),"",extractions!AF12)</f>
        <v>31</v>
      </c>
      <c r="AM12" t="str">
        <f>IF(ISBLANK(extractions!AG12),"",extractions!AG12)</f>
        <v>dec</v>
      </c>
      <c r="AN12">
        <f>IF(ISBLANK(extractions!AH12),"",extractions!AH12)</f>
        <v>2005</v>
      </c>
      <c r="AO12" t="str">
        <f>IF(ISBLANK(extractions!AI12),"",extractions!AI12)</f>
        <v/>
      </c>
      <c r="AP12" t="str">
        <f>IF(ISBLANK(extractions!AJ12),"",extractions!AJ12)</f>
        <v/>
      </c>
      <c r="AQ12" t="str">
        <f>IF(ISBLANK(extractions!AK12),"",extractions!AK12)</f>
        <v/>
      </c>
      <c r="AR12" t="str">
        <f>IF(ISBLANK(extractions!AL12),"",extractions!AL12)</f>
        <v/>
      </c>
      <c r="AS12" t="str">
        <f>IF(ISBLANK(extractions!AM12),"",extractions!AM12)</f>
        <v/>
      </c>
      <c r="AT12" t="str">
        <f>IF(ISBLANK(extractions!AN12),"",extractions!AN12)</f>
        <v/>
      </c>
      <c r="AU12" t="str">
        <f>IF(ISBLANK(extractions!AO12),"",extractions!AO12)</f>
        <v/>
      </c>
      <c r="AV12" t="str">
        <f>IF(ISBLANK(extractions!AP12),"",extractions!AP12)</f>
        <v/>
      </c>
      <c r="AW12" t="str">
        <f>IF(ISBLANK(extractions!AQ12),"",extractions!AQ12)</f>
        <v/>
      </c>
      <c r="AX12" t="str">
        <f>IF(ISBLANK(extractions!AR12),"",extractions!AR12)</f>
        <v/>
      </c>
      <c r="AY12" t="str">
        <f>IF(ISBLANK(extractions!AS12),"",extractions!AS12)</f>
        <v/>
      </c>
      <c r="AZ12" t="str">
        <f>IF(ISBLANK(extractions!AT12),"",extractions!AT12)</f>
        <v/>
      </c>
      <c r="BA12">
        <f>IF(ISBLANK(extractions!AU12),"",extractions!AU12)</f>
        <v>5.6</v>
      </c>
      <c r="BB12">
        <f>IF(ISBLANK(extractions!AV12),"",extractions!AV12)</f>
        <v>0.14199999999999999</v>
      </c>
      <c r="BC12" t="str">
        <f>IF(ISBLANK(extractions!AW12),"",extractions!AW12)</f>
        <v/>
      </c>
      <c r="BD12" t="str">
        <f>IF(ISBLANK(extractions!AX12),"",extractions!AX12)</f>
        <v/>
      </c>
      <c r="BE12" s="9" t="str">
        <f t="shared" si="0"/>
        <v/>
      </c>
      <c r="BF12" s="9" t="str">
        <f t="shared" si="7"/>
        <v/>
      </c>
      <c r="BG12">
        <f t="shared" si="8"/>
        <v>2.5357142857142857E-3</v>
      </c>
      <c r="BK12" s="9" t="str">
        <f t="shared" si="4"/>
        <v>Beta</v>
      </c>
      <c r="BL12" s="9">
        <f t="shared" si="2"/>
        <v>2.5357142857142857E-3</v>
      </c>
      <c r="BM12" s="13" t="str">
        <f t="shared" si="3"/>
        <v>**</v>
      </c>
      <c r="BN12" t="str">
        <f t="shared" si="5"/>
        <v>+</v>
      </c>
      <c r="BO12" s="9" t="str">
        <f>IF(BK12="Beta",IF(ABS(BL12)&lt;statistic_interpretations!$B$5,statistic_interpretations!$B$1,IF(ABS(BL12)&lt;statistic_interpretations!$C$5,statistic_interpretations!$C$1,IF(ABS(BL12)&gt;statistic_interpretations!$C$5,statistic_interpretations!$D$1,"error"))),IF(BK12="R",IF(ABS(BL12)&lt;statistic_interpretations!$B$2,statistic_interpretations!$B$1,IF(ABS(BL12)&lt;statistic_interpretations!$C$2,statistic_interpretations!$C$1,IF(ABS(BL12)&gt;statistic_interpretations!$C$2,statistic_interpretations!$D$1,"error"))),IF(BK12="D",IF(ABS(BL12)&lt;statistic_interpretations!$B$3,statistic_interpretations!$B$1,IF(ABS(BL12)&lt;statistic_interpretations!$C$3,statistic_interpretations!$C$1,IF(ABS(BL12)&gt;statistic_interpretations!$C$3,statistic_interpretations!$D$1,"error"))),IF(BK12="%",IF(ABS(BL12)&lt;statistic_interpretations!$B$9,statistic_interpretations!$B$1,IF(ABS(BL12)&lt;statistic_interpretations!$C$9,statistic_interpretations!$C$1,IF(ABS(BL12)&gt;statistic_interpretations!$C$9,statistic_interpretations!$D$1,"error"))),IF(BK12="χ2",IF(ABS(BL12)&lt;statistic_interpretations!$B$8,statistic_interpretations!$B$1,IF(ABS(BL12)&lt;statistic_interpretations!$C$8,statistic_interpretations!$C$1,IF(ABS(BL12)&gt;statistic_interpretations!$C$8,statistic_interpretations!$D$1,"error"))),IF(BK12="tau",IF(ABS(BL12)&lt;statistic_interpretations!$B$7,statistic_interpretations!$B$1,IF(ABS(BL12)&lt;statistic_interpretations!$C$7,statistic_interpretations!$C$1,IF(ABS(BL12)&gt;statistic_interpretations!$C$7,statistic_interpretations!$D$1,"error")))))))))</f>
        <v>Small</v>
      </c>
      <c r="BP12" t="str">
        <f t="shared" si="6"/>
        <v>not applicable</v>
      </c>
    </row>
    <row r="13" spans="1:68" x14ac:dyDescent="0.25">
      <c r="A13" t="str">
        <f>IF(ISBLANK(extractions!A13),"",extractions!A13)</f>
        <v>clear</v>
      </c>
      <c r="B13" t="s">
        <v>944</v>
      </c>
      <c r="C13" t="str">
        <f>IF(ISBLANK(extractions!B13),"",extractions!B13)</f>
        <v>dichotomous</v>
      </c>
      <c r="D13" t="str">
        <f>IF(ISBLANK(extractions!C13),"",extractions!C13)</f>
        <v>Accident occurred with clear skies</v>
      </c>
      <c r="E13" t="str">
        <f>IF(ISBLANK(extractions!D13),"",extractions!D13)</f>
        <v>no clear skies</v>
      </c>
      <c r="F13" t="str">
        <f>IF(ISBLANK(extractions!E13),"",extractions!E13)</f>
        <v>-</v>
      </c>
      <c r="G13" t="str">
        <f>IF(ISBLANK(extractions!G13),"",extractions!G13)</f>
        <v>dispatch time;travel time</v>
      </c>
      <c r="H13" t="str">
        <f>IF(ISBLANK(extractions!H13),"",extractions!H13)</f>
        <v>scale</v>
      </c>
      <c r="I13" t="str">
        <f>IF(ISBLANK(extractions!I13),"",extractions!I13)</f>
        <v>min/incident</v>
      </c>
      <c r="J13" t="str">
        <f>IF(ISBLANK(extractions!J13),"",extractions!J13)</f>
        <v>ln</v>
      </c>
      <c r="K13" t="str">
        <f>IF(ISBLANK(extractions!K13),"",extractions!K13)</f>
        <v>control</v>
      </c>
      <c r="L13" t="str">
        <f>IF(ISBLANK(extractions!L13),"",extractions!L13)</f>
        <v>Coyne et al. (2014)</v>
      </c>
      <c r="M13" s="2" t="s">
        <v>730</v>
      </c>
      <c r="N13" t="str">
        <f>IF(ISBLANK(extractions!M13),"",extractions!M13)</f>
        <v>Table 4 - model city FE</v>
      </c>
      <c r="O13" t="str">
        <f>IF(ISBLANK(extractions!N13),"",extractions!N13)</f>
        <v>Multivariate regression</v>
      </c>
      <c r="P13" t="s">
        <v>148</v>
      </c>
      <c r="Q13" t="s">
        <v>903</v>
      </c>
      <c r="R13" t="s">
        <v>906</v>
      </c>
      <c r="S13" t="s">
        <v>194</v>
      </c>
      <c r="T13" t="s">
        <v>896</v>
      </c>
      <c r="U13" t="str">
        <f>IF(ISBLANK(extractions!O13),"",extractions!O13)</f>
        <v/>
      </c>
      <c r="V13" t="str">
        <f>IF(ISBLANK(extractions!P13),"",extractions!P13)</f>
        <v>Population</v>
      </c>
      <c r="W13" t="str">
        <f>IF(ISBLANK(extractions!Q13),"",extractions!Q13)</f>
        <v>USA (highways)</v>
      </c>
      <c r="X13" t="str">
        <f>IF(ISBLANK(extractions!R13),"",extractions!R13)</f>
        <v>-</v>
      </c>
      <c r="Y13" t="str">
        <f>IF(ISBLANK(extractions!S13),"",extractions!S13)</f>
        <v>-</v>
      </c>
      <c r="Z13" t="str">
        <f>IF(ISBLANK(extractions!T13),"",extractions!T13)</f>
        <v/>
      </c>
      <c r="AA13" t="str">
        <f>IF(ISBLANK(extractions!U13),"",extractions!U13)</f>
        <v xml:space="preserve">Exclude response times above 1 hour </v>
      </c>
      <c r="AB13">
        <f>IF(ISBLANK(extractions!V13),"",extractions!V13)</f>
        <v>33966</v>
      </c>
      <c r="AC13" t="str">
        <f>IF(ISBLANK(extractions!W13),"",extractions!W13)</f>
        <v>CFS</v>
      </c>
      <c r="AD13" t="str">
        <f>IF(ISBLANK(extractions!X13),"",extractions!X13)</f>
        <v>fatal accidents</v>
      </c>
      <c r="AE13" t="str">
        <f>IF(ISBLANK(extractions!Y13),"",extractions!Y13)</f>
        <v>B</v>
      </c>
      <c r="AF13">
        <f>IF(ISBLANK(extractions!Z13),"",extractions!Z13)</f>
        <v>-0.05</v>
      </c>
      <c r="AG13" t="str">
        <f>IF(ISBLANK(extractions!AA13),"",extractions!AA13)</f>
        <v/>
      </c>
      <c r="AH13" t="str">
        <f>IF(ISBLANK(extractions!AB13),"",extractions!AB13)</f>
        <v>#</v>
      </c>
      <c r="AI13">
        <f>IF(ISBLANK(extractions!AC13),"",extractions!AC13)</f>
        <v>1</v>
      </c>
      <c r="AJ13" t="str">
        <f>IF(ISBLANK(extractions!AD13),"",extractions!AD13)</f>
        <v>oct</v>
      </c>
      <c r="AK13">
        <f>IF(ISBLANK(extractions!AE13),"",extractions!AE13)</f>
        <v>2001</v>
      </c>
      <c r="AL13">
        <f>IF(ISBLANK(extractions!AF13),"",extractions!AF13)</f>
        <v>31</v>
      </c>
      <c r="AM13" t="str">
        <f>IF(ISBLANK(extractions!AG13),"",extractions!AG13)</f>
        <v>dec</v>
      </c>
      <c r="AN13">
        <f>IF(ISBLANK(extractions!AH13),"",extractions!AH13)</f>
        <v>2005</v>
      </c>
      <c r="AO13" t="str">
        <f>IF(ISBLANK(extractions!AI13),"",extractions!AI13)</f>
        <v/>
      </c>
      <c r="AP13" t="str">
        <f>IF(ISBLANK(extractions!AJ13),"",extractions!AJ13)</f>
        <v/>
      </c>
      <c r="AQ13" t="str">
        <f>IF(ISBLANK(extractions!AK13),"",extractions!AK13)</f>
        <v/>
      </c>
      <c r="AR13" t="str">
        <f>IF(ISBLANK(extractions!AL13),"",extractions!AL13)</f>
        <v/>
      </c>
      <c r="AS13" t="str">
        <f>IF(ISBLANK(extractions!AM13),"",extractions!AM13)</f>
        <v/>
      </c>
      <c r="AT13" t="str">
        <f>IF(ISBLANK(extractions!AN13),"",extractions!AN13)</f>
        <v/>
      </c>
      <c r="AU13" t="str">
        <f>IF(ISBLANK(extractions!AO13),"",extractions!AO13)</f>
        <v/>
      </c>
      <c r="AV13" t="str">
        <f>IF(ISBLANK(extractions!AP13),"",extractions!AP13)</f>
        <v/>
      </c>
      <c r="AW13" t="str">
        <f>IF(ISBLANK(extractions!AQ13),"",extractions!AQ13)</f>
        <v/>
      </c>
      <c r="AX13" t="str">
        <f>IF(ISBLANK(extractions!AR13),"",extractions!AR13)</f>
        <v/>
      </c>
      <c r="AY13" t="str">
        <f>IF(ISBLANK(extractions!AS13),"",extractions!AS13)</f>
        <v/>
      </c>
      <c r="AZ13" t="str">
        <f>IF(ISBLANK(extractions!AT13),"",extractions!AT13)</f>
        <v/>
      </c>
      <c r="BA13">
        <f>IF(ISBLANK(extractions!AU13),"",extractions!AU13)</f>
        <v>5.6</v>
      </c>
      <c r="BB13">
        <f>IF(ISBLANK(extractions!AV13),"",extractions!AV13)</f>
        <v>0.32600000000000001</v>
      </c>
      <c r="BC13" t="str">
        <f>IF(ISBLANK(extractions!AW13),"",extractions!AW13)</f>
        <v/>
      </c>
      <c r="BD13" t="str">
        <f>IF(ISBLANK(extractions!AX13),"",extractions!AX13)</f>
        <v/>
      </c>
      <c r="BE13" s="9" t="str">
        <f t="shared" si="0"/>
        <v/>
      </c>
      <c r="BF13" s="9" t="str">
        <f t="shared" si="7"/>
        <v/>
      </c>
      <c r="BG13">
        <f t="shared" si="8"/>
        <v>-2.910714285714286E-3</v>
      </c>
      <c r="BK13" s="9" t="str">
        <f t="shared" si="4"/>
        <v>Beta</v>
      </c>
      <c r="BL13" s="9">
        <f t="shared" si="2"/>
        <v>-2.910714285714286E-3</v>
      </c>
      <c r="BM13" s="13" t="str">
        <f t="shared" si="3"/>
        <v/>
      </c>
      <c r="BN13" t="str">
        <f t="shared" si="5"/>
        <v>-</v>
      </c>
      <c r="BO13" s="9" t="str">
        <f>IF(BK13="Beta",IF(ABS(BL13)&lt;statistic_interpretations!$B$5,statistic_interpretations!$B$1,IF(ABS(BL13)&lt;statistic_interpretations!$C$5,statistic_interpretations!$C$1,IF(ABS(BL13)&gt;statistic_interpretations!$C$5,statistic_interpretations!$D$1,"error"))),IF(BK13="R",IF(ABS(BL13)&lt;statistic_interpretations!$B$2,statistic_interpretations!$B$1,IF(ABS(BL13)&lt;statistic_interpretations!$C$2,statistic_interpretations!$C$1,IF(ABS(BL13)&gt;statistic_interpretations!$C$2,statistic_interpretations!$D$1,"error"))),IF(BK13="D",IF(ABS(BL13)&lt;statistic_interpretations!$B$3,statistic_interpretations!$B$1,IF(ABS(BL13)&lt;statistic_interpretations!$C$3,statistic_interpretations!$C$1,IF(ABS(BL13)&gt;statistic_interpretations!$C$3,statistic_interpretations!$D$1,"error"))),IF(BK13="%",IF(ABS(BL13)&lt;statistic_interpretations!$B$9,statistic_interpretations!$B$1,IF(ABS(BL13)&lt;statistic_interpretations!$C$9,statistic_interpretations!$C$1,IF(ABS(BL13)&gt;statistic_interpretations!$C$9,statistic_interpretations!$D$1,"error"))),IF(BK13="χ2",IF(ABS(BL13)&lt;statistic_interpretations!$B$8,statistic_interpretations!$B$1,IF(ABS(BL13)&lt;statistic_interpretations!$C$8,statistic_interpretations!$C$1,IF(ABS(BL13)&gt;statistic_interpretations!$C$8,statistic_interpretations!$D$1,"error"))),IF(BK13="tau",IF(ABS(BL13)&lt;statistic_interpretations!$B$7,statistic_interpretations!$B$1,IF(ABS(BL13)&lt;statistic_interpretations!$C$7,statistic_interpretations!$C$1,IF(ABS(BL13)&gt;statistic_interpretations!$C$7,statistic_interpretations!$D$1,"error")))))))))</f>
        <v>Small</v>
      </c>
      <c r="BP13" t="str">
        <f t="shared" si="6"/>
        <v>not applicable</v>
      </c>
    </row>
    <row r="14" spans="1:68" x14ac:dyDescent="0.25">
      <c r="A14" t="str">
        <f>IF(ISBLANK(extractions!A14),"",extractions!A14)</f>
        <v>weekend</v>
      </c>
      <c r="B14" t="s">
        <v>195</v>
      </c>
      <c r="C14" t="str">
        <f>IF(ISBLANK(extractions!B14),"",extractions!B14)</f>
        <v>dichotomous</v>
      </c>
      <c r="D14" t="str">
        <f>IF(ISBLANK(extractions!C14),"",extractions!C14)</f>
        <v xml:space="preserve">Accident occurred on Friday, Saturday, or Sunday </v>
      </c>
      <c r="E14" t="str">
        <f>IF(ISBLANK(extractions!D14),"",extractions!D14)</f>
        <v>weekdays</v>
      </c>
      <c r="F14" t="str">
        <f>IF(ISBLANK(extractions!E14),"",extractions!E14)</f>
        <v>-</v>
      </c>
      <c r="G14" t="str">
        <f>IF(ISBLANK(extractions!G14),"",extractions!G14)</f>
        <v>dispatch time;travel time</v>
      </c>
      <c r="H14" t="str">
        <f>IF(ISBLANK(extractions!H14),"",extractions!H14)</f>
        <v>scale</v>
      </c>
      <c r="I14" t="str">
        <f>IF(ISBLANK(extractions!I14),"",extractions!I14)</f>
        <v>min/incident</v>
      </c>
      <c r="J14" t="str">
        <f>IF(ISBLANK(extractions!J14),"",extractions!J14)</f>
        <v>ln</v>
      </c>
      <c r="K14" t="str">
        <f>IF(ISBLANK(extractions!K14),"",extractions!K14)</f>
        <v>control</v>
      </c>
      <c r="L14" t="str">
        <f>IF(ISBLANK(extractions!L14),"",extractions!L14)</f>
        <v>Coyne et al. (2014)</v>
      </c>
      <c r="M14" s="2" t="s">
        <v>730</v>
      </c>
      <c r="N14" t="str">
        <f>IF(ISBLANK(extractions!M14),"",extractions!M14)</f>
        <v>Table 4 - model city FE</v>
      </c>
      <c r="O14" t="str">
        <f>IF(ISBLANK(extractions!N14),"",extractions!N14)</f>
        <v>Multivariate regression</v>
      </c>
      <c r="P14" t="s">
        <v>148</v>
      </c>
      <c r="Q14" t="s">
        <v>903</v>
      </c>
      <c r="R14" t="s">
        <v>906</v>
      </c>
      <c r="S14" t="s">
        <v>195</v>
      </c>
      <c r="T14" t="s">
        <v>896</v>
      </c>
      <c r="U14" t="str">
        <f>IF(ISBLANK(extractions!O14),"",extractions!O14)</f>
        <v/>
      </c>
      <c r="V14" t="str">
        <f>IF(ISBLANK(extractions!P14),"",extractions!P14)</f>
        <v>Population</v>
      </c>
      <c r="W14" t="str">
        <f>IF(ISBLANK(extractions!Q14),"",extractions!Q14)</f>
        <v>USA (highways)</v>
      </c>
      <c r="X14" t="str">
        <f>IF(ISBLANK(extractions!R14),"",extractions!R14)</f>
        <v>-</v>
      </c>
      <c r="Y14" t="str">
        <f>IF(ISBLANK(extractions!S14),"",extractions!S14)</f>
        <v>-</v>
      </c>
      <c r="Z14" t="str">
        <f>IF(ISBLANK(extractions!T14),"",extractions!T14)</f>
        <v/>
      </c>
      <c r="AA14" t="str">
        <f>IF(ISBLANK(extractions!U14),"",extractions!U14)</f>
        <v xml:space="preserve">Exclude response times above 1 hour </v>
      </c>
      <c r="AB14">
        <f>IF(ISBLANK(extractions!V14),"",extractions!V14)</f>
        <v>33966</v>
      </c>
      <c r="AC14" t="str">
        <f>IF(ISBLANK(extractions!W14),"",extractions!W14)</f>
        <v>CFS</v>
      </c>
      <c r="AD14" t="str">
        <f>IF(ISBLANK(extractions!X14),"",extractions!X14)</f>
        <v>fatal accidents</v>
      </c>
      <c r="AE14" t="str">
        <f>IF(ISBLANK(extractions!Y14),"",extractions!Y14)</f>
        <v>B</v>
      </c>
      <c r="AF14">
        <f>IF(ISBLANK(extractions!Z14),"",extractions!Z14)</f>
        <v>0.02</v>
      </c>
      <c r="AG14" t="str">
        <f>IF(ISBLANK(extractions!AA14),"",extractions!AA14)</f>
        <v/>
      </c>
      <c r="AH14" t="str">
        <f>IF(ISBLANK(extractions!AB14),"",extractions!AB14)</f>
        <v>*</v>
      </c>
      <c r="AI14">
        <f>IF(ISBLANK(extractions!AC14),"",extractions!AC14)</f>
        <v>1</v>
      </c>
      <c r="AJ14" t="str">
        <f>IF(ISBLANK(extractions!AD14),"",extractions!AD14)</f>
        <v>oct</v>
      </c>
      <c r="AK14">
        <f>IF(ISBLANK(extractions!AE14),"",extractions!AE14)</f>
        <v>2001</v>
      </c>
      <c r="AL14">
        <f>IF(ISBLANK(extractions!AF14),"",extractions!AF14)</f>
        <v>31</v>
      </c>
      <c r="AM14" t="str">
        <f>IF(ISBLANK(extractions!AG14),"",extractions!AG14)</f>
        <v>dec</v>
      </c>
      <c r="AN14">
        <f>IF(ISBLANK(extractions!AH14),"",extractions!AH14)</f>
        <v>2005</v>
      </c>
      <c r="AO14" t="str">
        <f>IF(ISBLANK(extractions!AI14),"",extractions!AI14)</f>
        <v/>
      </c>
      <c r="AP14" t="str">
        <f>IF(ISBLANK(extractions!AJ14),"",extractions!AJ14)</f>
        <v/>
      </c>
      <c r="AQ14" t="str">
        <f>IF(ISBLANK(extractions!AK14),"",extractions!AK14)</f>
        <v/>
      </c>
      <c r="AR14" t="str">
        <f>IF(ISBLANK(extractions!AL14),"",extractions!AL14)</f>
        <v/>
      </c>
      <c r="AS14" t="str">
        <f>IF(ISBLANK(extractions!AM14),"",extractions!AM14)</f>
        <v/>
      </c>
      <c r="AT14" t="str">
        <f>IF(ISBLANK(extractions!AN14),"",extractions!AN14)</f>
        <v/>
      </c>
      <c r="AU14" t="str">
        <f>IF(ISBLANK(extractions!AO14),"",extractions!AO14)</f>
        <v/>
      </c>
      <c r="AV14" t="str">
        <f>IF(ISBLANK(extractions!AP14),"",extractions!AP14)</f>
        <v/>
      </c>
      <c r="AW14" t="str">
        <f>IF(ISBLANK(extractions!AQ14),"",extractions!AQ14)</f>
        <v/>
      </c>
      <c r="AX14" t="str">
        <f>IF(ISBLANK(extractions!AR14),"",extractions!AR14)</f>
        <v/>
      </c>
      <c r="AY14" t="str">
        <f>IF(ISBLANK(extractions!AS14),"",extractions!AS14)</f>
        <v/>
      </c>
      <c r="AZ14" t="str">
        <f>IF(ISBLANK(extractions!AT14),"",extractions!AT14)</f>
        <v/>
      </c>
      <c r="BA14">
        <f>IF(ISBLANK(extractions!AU14),"",extractions!AU14)</f>
        <v>5.6</v>
      </c>
      <c r="BB14">
        <f>IF(ISBLANK(extractions!AV14),"",extractions!AV14)</f>
        <v>0.5</v>
      </c>
      <c r="BC14" t="str">
        <f>IF(ISBLANK(extractions!AW14),"",extractions!AW14)</f>
        <v/>
      </c>
      <c r="BD14" t="str">
        <f>IF(ISBLANK(extractions!AX14),"",extractions!AX14)</f>
        <v/>
      </c>
      <c r="BE14" s="9" t="str">
        <f t="shared" si="0"/>
        <v/>
      </c>
      <c r="BF14" s="9" t="str">
        <f t="shared" si="7"/>
        <v/>
      </c>
      <c r="BG14">
        <f t="shared" si="8"/>
        <v>1.7857142857142859E-3</v>
      </c>
      <c r="BK14" s="9" t="str">
        <f t="shared" si="4"/>
        <v>Beta</v>
      </c>
      <c r="BL14" s="9">
        <f t="shared" si="2"/>
        <v>1.7857142857142859E-3</v>
      </c>
      <c r="BM14" s="13" t="str">
        <f t="shared" si="3"/>
        <v>*</v>
      </c>
      <c r="BN14" t="str">
        <f t="shared" si="5"/>
        <v>+</v>
      </c>
      <c r="BO14" s="9" t="str">
        <f>IF(BK14="Beta",IF(ABS(BL14)&lt;statistic_interpretations!$B$5,statistic_interpretations!$B$1,IF(ABS(BL14)&lt;statistic_interpretations!$C$5,statistic_interpretations!$C$1,IF(ABS(BL14)&gt;statistic_interpretations!$C$5,statistic_interpretations!$D$1,"error"))),IF(BK14="R",IF(ABS(BL14)&lt;statistic_interpretations!$B$2,statistic_interpretations!$B$1,IF(ABS(BL14)&lt;statistic_interpretations!$C$2,statistic_interpretations!$C$1,IF(ABS(BL14)&gt;statistic_interpretations!$C$2,statistic_interpretations!$D$1,"error"))),IF(BK14="D",IF(ABS(BL14)&lt;statistic_interpretations!$B$3,statistic_interpretations!$B$1,IF(ABS(BL14)&lt;statistic_interpretations!$C$3,statistic_interpretations!$C$1,IF(ABS(BL14)&gt;statistic_interpretations!$C$3,statistic_interpretations!$D$1,"error"))),IF(BK14="%",IF(ABS(BL14)&lt;statistic_interpretations!$B$9,statistic_interpretations!$B$1,IF(ABS(BL14)&lt;statistic_interpretations!$C$9,statistic_interpretations!$C$1,IF(ABS(BL14)&gt;statistic_interpretations!$C$9,statistic_interpretations!$D$1,"error"))),IF(BK14="χ2",IF(ABS(BL14)&lt;statistic_interpretations!$B$8,statistic_interpretations!$B$1,IF(ABS(BL14)&lt;statistic_interpretations!$C$8,statistic_interpretations!$C$1,IF(ABS(BL14)&gt;statistic_interpretations!$C$8,statistic_interpretations!$D$1,"error"))),IF(BK14="tau",IF(ABS(BL14)&lt;statistic_interpretations!$B$7,statistic_interpretations!$B$1,IF(ABS(BL14)&lt;statistic_interpretations!$C$7,statistic_interpretations!$C$1,IF(ABS(BL14)&gt;statistic_interpretations!$C$7,statistic_interpretations!$D$1,"error")))))))))</f>
        <v>Small</v>
      </c>
      <c r="BP14" t="str">
        <f t="shared" si="6"/>
        <v>not applicable</v>
      </c>
    </row>
    <row r="15" spans="1:68" x14ac:dyDescent="0.25">
      <c r="A15" t="str">
        <f>IF(ISBLANK(extractions!A15),"",extractions!A15)</f>
        <v>lane 3-4</v>
      </c>
      <c r="B15" t="s">
        <v>945</v>
      </c>
      <c r="C15" t="str">
        <f>IF(ISBLANK(extractions!B15),"",extractions!B15)</f>
        <v>ordinal</v>
      </c>
      <c r="D15" t="str">
        <f>IF(ISBLANK(extractions!C15),"",extractions!C15)</f>
        <v>X number of lanes at the accident site</v>
      </c>
      <c r="E15" t="str">
        <f>IF(ISBLANK(extractions!D15),"",extractions!D15)</f>
        <v>lane 1 - 2</v>
      </c>
      <c r="F15" t="str">
        <f>IF(ISBLANK(extractions!E15),"",extractions!E15)</f>
        <v>-</v>
      </c>
      <c r="G15" t="str">
        <f>IF(ISBLANK(extractions!G15),"",extractions!G15)</f>
        <v>dispatch time;travel time</v>
      </c>
      <c r="H15" t="str">
        <f>IF(ISBLANK(extractions!H15),"",extractions!H15)</f>
        <v>scale</v>
      </c>
      <c r="I15" t="str">
        <f>IF(ISBLANK(extractions!I15),"",extractions!I15)</f>
        <v>min/incident</v>
      </c>
      <c r="J15" t="str">
        <f>IF(ISBLANK(extractions!J15),"",extractions!J15)</f>
        <v>ln</v>
      </c>
      <c r="K15" t="str">
        <f>IF(ISBLANK(extractions!K15),"",extractions!K15)</f>
        <v>control</v>
      </c>
      <c r="L15" t="str">
        <f>IF(ISBLANK(extractions!L15),"",extractions!L15)</f>
        <v>Coyne et al. (2014)</v>
      </c>
      <c r="M15" s="2" t="s">
        <v>730</v>
      </c>
      <c r="N15" t="str">
        <f>IF(ISBLANK(extractions!M15),"",extractions!M15)</f>
        <v>Table 4 - model city FE</v>
      </c>
      <c r="O15" t="str">
        <f>IF(ISBLANK(extractions!N15),"",extractions!N15)</f>
        <v>Multivariate regression</v>
      </c>
      <c r="P15" t="s">
        <v>148</v>
      </c>
      <c r="Q15" t="s">
        <v>903</v>
      </c>
      <c r="R15" t="s">
        <v>906</v>
      </c>
      <c r="S15" t="s">
        <v>930</v>
      </c>
      <c r="T15" t="s">
        <v>896</v>
      </c>
      <c r="U15" t="str">
        <f>IF(ISBLANK(extractions!O15),"",extractions!O15)</f>
        <v/>
      </c>
      <c r="V15" t="str">
        <f>IF(ISBLANK(extractions!P15),"",extractions!P15)</f>
        <v>Population</v>
      </c>
      <c r="W15" t="str">
        <f>IF(ISBLANK(extractions!Q15),"",extractions!Q15)</f>
        <v>USA (highways)</v>
      </c>
      <c r="X15" t="str">
        <f>IF(ISBLANK(extractions!R15),"",extractions!R15)</f>
        <v>-</v>
      </c>
      <c r="Y15" t="str">
        <f>IF(ISBLANK(extractions!S15),"",extractions!S15)</f>
        <v>-</v>
      </c>
      <c r="Z15" t="str">
        <f>IF(ISBLANK(extractions!T15),"",extractions!T15)</f>
        <v/>
      </c>
      <c r="AA15" t="str">
        <f>IF(ISBLANK(extractions!U15),"",extractions!U15)</f>
        <v xml:space="preserve">Exclude response times above 1 hour </v>
      </c>
      <c r="AB15">
        <f>IF(ISBLANK(extractions!V15),"",extractions!V15)</f>
        <v>33966</v>
      </c>
      <c r="AC15" t="str">
        <f>IF(ISBLANK(extractions!W15),"",extractions!W15)</f>
        <v>CFS</v>
      </c>
      <c r="AD15" t="str">
        <f>IF(ISBLANK(extractions!X15),"",extractions!X15)</f>
        <v>fatal accidents</v>
      </c>
      <c r="AE15" t="str">
        <f>IF(ISBLANK(extractions!Y15),"",extractions!Y15)</f>
        <v>B</v>
      </c>
      <c r="AF15">
        <f>IF(ISBLANK(extractions!Z15),"",extractions!Z15)</f>
        <v>-0.1</v>
      </c>
      <c r="AG15" t="str">
        <f>IF(ISBLANK(extractions!AA15),"",extractions!AA15)</f>
        <v/>
      </c>
      <c r="AH15" t="str">
        <f>IF(ISBLANK(extractions!AB15),"",extractions!AB15)</f>
        <v>**</v>
      </c>
      <c r="AI15">
        <f>IF(ISBLANK(extractions!AC15),"",extractions!AC15)</f>
        <v>1</v>
      </c>
      <c r="AJ15" t="str">
        <f>IF(ISBLANK(extractions!AD15),"",extractions!AD15)</f>
        <v>oct</v>
      </c>
      <c r="AK15">
        <f>IF(ISBLANK(extractions!AE15),"",extractions!AE15)</f>
        <v>2001</v>
      </c>
      <c r="AL15">
        <f>IF(ISBLANK(extractions!AF15),"",extractions!AF15)</f>
        <v>31</v>
      </c>
      <c r="AM15" t="str">
        <f>IF(ISBLANK(extractions!AG15),"",extractions!AG15)</f>
        <v>dec</v>
      </c>
      <c r="AN15">
        <f>IF(ISBLANK(extractions!AH15),"",extractions!AH15)</f>
        <v>2005</v>
      </c>
      <c r="AO15" t="str">
        <f>IF(ISBLANK(extractions!AI15),"",extractions!AI15)</f>
        <v/>
      </c>
      <c r="AP15" t="str">
        <f>IF(ISBLANK(extractions!AJ15),"",extractions!AJ15)</f>
        <v/>
      </c>
      <c r="AQ15" t="str">
        <f>IF(ISBLANK(extractions!AK15),"",extractions!AK15)</f>
        <v/>
      </c>
      <c r="AR15" t="str">
        <f>IF(ISBLANK(extractions!AL15),"",extractions!AL15)</f>
        <v/>
      </c>
      <c r="AS15" t="str">
        <f>IF(ISBLANK(extractions!AM15),"",extractions!AM15)</f>
        <v/>
      </c>
      <c r="AT15" t="str">
        <f>IF(ISBLANK(extractions!AN15),"",extractions!AN15)</f>
        <v/>
      </c>
      <c r="AU15" t="str">
        <f>IF(ISBLANK(extractions!AO15),"",extractions!AO15)</f>
        <v/>
      </c>
      <c r="AV15" t="str">
        <f>IF(ISBLANK(extractions!AP15),"",extractions!AP15)</f>
        <v/>
      </c>
      <c r="AW15" t="str">
        <f>IF(ISBLANK(extractions!AQ15),"",extractions!AQ15)</f>
        <v/>
      </c>
      <c r="AX15" t="str">
        <f>IF(ISBLANK(extractions!AR15),"",extractions!AR15)</f>
        <v/>
      </c>
      <c r="AY15" t="str">
        <f>IF(ISBLANK(extractions!AS15),"",extractions!AS15)</f>
        <v/>
      </c>
      <c r="AZ15" t="str">
        <f>IF(ISBLANK(extractions!AT15),"",extractions!AT15)</f>
        <v/>
      </c>
      <c r="BA15">
        <f>IF(ISBLANK(extractions!AU15),"",extractions!AU15)</f>
        <v>5.6</v>
      </c>
      <c r="BB15">
        <f>IF(ISBLANK(extractions!AV15),"",extractions!AV15)</f>
        <v>0.44700000000000001</v>
      </c>
      <c r="BC15" t="str">
        <f>IF(ISBLANK(extractions!AW15),"",extractions!AW15)</f>
        <v/>
      </c>
      <c r="BD15" t="str">
        <f>IF(ISBLANK(extractions!AX15),"",extractions!AX15)</f>
        <v/>
      </c>
      <c r="BE15" s="9" t="str">
        <f t="shared" si="0"/>
        <v/>
      </c>
      <c r="BF15" s="9" t="str">
        <f t="shared" si="7"/>
        <v/>
      </c>
      <c r="BG15">
        <f t="shared" si="8"/>
        <v>-7.9821428571428595E-3</v>
      </c>
      <c r="BK15" s="9" t="str">
        <f t="shared" si="4"/>
        <v>Beta</v>
      </c>
      <c r="BL15" s="9">
        <f t="shared" si="2"/>
        <v>-7.9821428571428595E-3</v>
      </c>
      <c r="BM15" s="13" t="str">
        <f t="shared" si="3"/>
        <v>**</v>
      </c>
      <c r="BN15" t="str">
        <f t="shared" si="5"/>
        <v>-</v>
      </c>
      <c r="BO15" s="9" t="str">
        <f>IF(BK15="Beta",IF(ABS(BL15)&lt;statistic_interpretations!$B$5,statistic_interpretations!$B$1,IF(ABS(BL15)&lt;statistic_interpretations!$C$5,statistic_interpretations!$C$1,IF(ABS(BL15)&gt;statistic_interpretations!$C$5,statistic_interpretations!$D$1,"error"))),IF(BK15="R",IF(ABS(BL15)&lt;statistic_interpretations!$B$2,statistic_interpretations!$B$1,IF(ABS(BL15)&lt;statistic_interpretations!$C$2,statistic_interpretations!$C$1,IF(ABS(BL15)&gt;statistic_interpretations!$C$2,statistic_interpretations!$D$1,"error"))),IF(BK15="D",IF(ABS(BL15)&lt;statistic_interpretations!$B$3,statistic_interpretations!$B$1,IF(ABS(BL15)&lt;statistic_interpretations!$C$3,statistic_interpretations!$C$1,IF(ABS(BL15)&gt;statistic_interpretations!$C$3,statistic_interpretations!$D$1,"error"))),IF(BK15="%",IF(ABS(BL15)&lt;statistic_interpretations!$B$9,statistic_interpretations!$B$1,IF(ABS(BL15)&lt;statistic_interpretations!$C$9,statistic_interpretations!$C$1,IF(ABS(BL15)&gt;statistic_interpretations!$C$9,statistic_interpretations!$D$1,"error"))),IF(BK15="χ2",IF(ABS(BL15)&lt;statistic_interpretations!$B$8,statistic_interpretations!$B$1,IF(ABS(BL15)&lt;statistic_interpretations!$C$8,statistic_interpretations!$C$1,IF(ABS(BL15)&gt;statistic_interpretations!$C$8,statistic_interpretations!$D$1,"error"))),IF(BK15="tau",IF(ABS(BL15)&lt;statistic_interpretations!$B$7,statistic_interpretations!$B$1,IF(ABS(BL15)&lt;statistic_interpretations!$C$7,statistic_interpretations!$C$1,IF(ABS(BL15)&gt;statistic_interpretations!$C$7,statistic_interpretations!$D$1,"error")))))))))</f>
        <v>Small</v>
      </c>
      <c r="BP15" t="str">
        <f t="shared" si="6"/>
        <v>not applicable</v>
      </c>
    </row>
    <row r="16" spans="1:68" x14ac:dyDescent="0.25">
      <c r="A16" t="str">
        <f>IF(ISBLANK(extractions!A16),"",extractions!A16)</f>
        <v>lane 5-6</v>
      </c>
      <c r="B16" t="s">
        <v>945</v>
      </c>
      <c r="C16" t="str">
        <f>IF(ISBLANK(extractions!B16),"",extractions!B16)</f>
        <v>ordinal</v>
      </c>
      <c r="D16" t="str">
        <f>IF(ISBLANK(extractions!C16),"",extractions!C16)</f>
        <v>X number of lanes at the accident site</v>
      </c>
      <c r="E16" t="str">
        <f>IF(ISBLANK(extractions!D16),"",extractions!D16)</f>
        <v>lane 1 - 2</v>
      </c>
      <c r="F16" t="str">
        <f>IF(ISBLANK(extractions!E16),"",extractions!E16)</f>
        <v>-</v>
      </c>
      <c r="G16" t="str">
        <f>IF(ISBLANK(extractions!G16),"",extractions!G16)</f>
        <v>dispatch time;travel time</v>
      </c>
      <c r="H16" t="str">
        <f>IF(ISBLANK(extractions!H16),"",extractions!H16)</f>
        <v>scale</v>
      </c>
      <c r="I16" t="str">
        <f>IF(ISBLANK(extractions!I16),"",extractions!I16)</f>
        <v>min/incident</v>
      </c>
      <c r="J16" t="str">
        <f>IF(ISBLANK(extractions!J16),"",extractions!J16)</f>
        <v>ln</v>
      </c>
      <c r="K16" t="str">
        <f>IF(ISBLANK(extractions!K16),"",extractions!K16)</f>
        <v>control</v>
      </c>
      <c r="L16" t="str">
        <f>IF(ISBLANK(extractions!L16),"",extractions!L16)</f>
        <v>Coyne et al. (2014)</v>
      </c>
      <c r="M16" s="2" t="s">
        <v>730</v>
      </c>
      <c r="N16" t="str">
        <f>IF(ISBLANK(extractions!M16),"",extractions!M16)</f>
        <v>Table 4 - model city FE</v>
      </c>
      <c r="O16" t="str">
        <f>IF(ISBLANK(extractions!N16),"",extractions!N16)</f>
        <v>Multivariate regression</v>
      </c>
      <c r="P16" t="s">
        <v>148</v>
      </c>
      <c r="Q16" t="s">
        <v>903</v>
      </c>
      <c r="R16" t="s">
        <v>906</v>
      </c>
      <c r="S16" t="s">
        <v>930</v>
      </c>
      <c r="T16" t="s">
        <v>896</v>
      </c>
      <c r="U16" t="str">
        <f>IF(ISBLANK(extractions!O16),"",extractions!O16)</f>
        <v/>
      </c>
      <c r="V16" t="str">
        <f>IF(ISBLANK(extractions!P16),"",extractions!P16)</f>
        <v>Population</v>
      </c>
      <c r="W16" t="str">
        <f>IF(ISBLANK(extractions!Q16),"",extractions!Q16)</f>
        <v>USA (highways)</v>
      </c>
      <c r="X16" t="str">
        <f>IF(ISBLANK(extractions!R16),"",extractions!R16)</f>
        <v>-</v>
      </c>
      <c r="Y16" t="str">
        <f>IF(ISBLANK(extractions!S16),"",extractions!S16)</f>
        <v>-</v>
      </c>
      <c r="Z16" t="str">
        <f>IF(ISBLANK(extractions!T16),"",extractions!T16)</f>
        <v/>
      </c>
      <c r="AA16" t="str">
        <f>IF(ISBLANK(extractions!U16),"",extractions!U16)</f>
        <v xml:space="preserve">Exclude response times above 1 hour </v>
      </c>
      <c r="AB16">
        <f>IF(ISBLANK(extractions!V16),"",extractions!V16)</f>
        <v>33966</v>
      </c>
      <c r="AC16" t="str">
        <f>IF(ISBLANK(extractions!W16),"",extractions!W16)</f>
        <v>CFS</v>
      </c>
      <c r="AD16" t="str">
        <f>IF(ISBLANK(extractions!X16),"",extractions!X16)</f>
        <v>fatal accidents</v>
      </c>
      <c r="AE16" t="str">
        <f>IF(ISBLANK(extractions!Y16),"",extractions!Y16)</f>
        <v>B</v>
      </c>
      <c r="AF16">
        <f>IF(ISBLANK(extractions!Z16),"",extractions!Z16)</f>
        <v>-0.14000000000000001</v>
      </c>
      <c r="AG16" t="str">
        <f>IF(ISBLANK(extractions!AA16),"",extractions!AA16)</f>
        <v/>
      </c>
      <c r="AH16" t="str">
        <f>IF(ISBLANK(extractions!AB16),"",extractions!AB16)</f>
        <v>**</v>
      </c>
      <c r="AI16">
        <f>IF(ISBLANK(extractions!AC16),"",extractions!AC16)</f>
        <v>1</v>
      </c>
      <c r="AJ16" t="str">
        <f>IF(ISBLANK(extractions!AD16),"",extractions!AD16)</f>
        <v>oct</v>
      </c>
      <c r="AK16">
        <f>IF(ISBLANK(extractions!AE16),"",extractions!AE16)</f>
        <v>2001</v>
      </c>
      <c r="AL16">
        <f>IF(ISBLANK(extractions!AF16),"",extractions!AF16)</f>
        <v>31</v>
      </c>
      <c r="AM16" t="str">
        <f>IF(ISBLANK(extractions!AG16),"",extractions!AG16)</f>
        <v>dec</v>
      </c>
      <c r="AN16">
        <f>IF(ISBLANK(extractions!AH16),"",extractions!AH16)</f>
        <v>2005</v>
      </c>
      <c r="AO16" t="str">
        <f>IF(ISBLANK(extractions!AI16),"",extractions!AI16)</f>
        <v/>
      </c>
      <c r="AP16" t="str">
        <f>IF(ISBLANK(extractions!AJ16),"",extractions!AJ16)</f>
        <v/>
      </c>
      <c r="AQ16" t="str">
        <f>IF(ISBLANK(extractions!AK16),"",extractions!AK16)</f>
        <v/>
      </c>
      <c r="AR16" t="str">
        <f>IF(ISBLANK(extractions!AL16),"",extractions!AL16)</f>
        <v/>
      </c>
      <c r="AS16" t="str">
        <f>IF(ISBLANK(extractions!AM16),"",extractions!AM16)</f>
        <v/>
      </c>
      <c r="AT16" t="str">
        <f>IF(ISBLANK(extractions!AN16),"",extractions!AN16)</f>
        <v/>
      </c>
      <c r="AU16" t="str">
        <f>IF(ISBLANK(extractions!AO16),"",extractions!AO16)</f>
        <v/>
      </c>
      <c r="AV16" t="str">
        <f>IF(ISBLANK(extractions!AP16),"",extractions!AP16)</f>
        <v/>
      </c>
      <c r="AW16" t="str">
        <f>IF(ISBLANK(extractions!AQ16),"",extractions!AQ16)</f>
        <v/>
      </c>
      <c r="AX16" t="str">
        <f>IF(ISBLANK(extractions!AR16),"",extractions!AR16)</f>
        <v/>
      </c>
      <c r="AY16" t="str">
        <f>IF(ISBLANK(extractions!AS16),"",extractions!AS16)</f>
        <v/>
      </c>
      <c r="AZ16" t="str">
        <f>IF(ISBLANK(extractions!AT16),"",extractions!AT16)</f>
        <v/>
      </c>
      <c r="BA16">
        <f>IF(ISBLANK(extractions!AU16),"",extractions!AU16)</f>
        <v>5.6</v>
      </c>
      <c r="BB16">
        <f>IF(ISBLANK(extractions!AV16),"",extractions!AV16)</f>
        <v>0.19700000000000001</v>
      </c>
      <c r="BC16" t="str">
        <f>IF(ISBLANK(extractions!AW16),"",extractions!AW16)</f>
        <v/>
      </c>
      <c r="BD16" t="str">
        <f>IF(ISBLANK(extractions!AX16),"",extractions!AX16)</f>
        <v/>
      </c>
      <c r="BE16" s="9" t="str">
        <f t="shared" si="0"/>
        <v/>
      </c>
      <c r="BF16" s="9" t="str">
        <f t="shared" si="7"/>
        <v/>
      </c>
      <c r="BG16">
        <f t="shared" si="8"/>
        <v>-4.9250000000000014E-3</v>
      </c>
      <c r="BK16" s="9" t="str">
        <f t="shared" si="4"/>
        <v>Beta</v>
      </c>
      <c r="BL16" s="9">
        <f t="shared" si="2"/>
        <v>-4.9250000000000014E-3</v>
      </c>
      <c r="BM16" s="13" t="str">
        <f t="shared" si="3"/>
        <v>**</v>
      </c>
      <c r="BN16" t="str">
        <f t="shared" si="5"/>
        <v>-</v>
      </c>
      <c r="BO16" s="9" t="str">
        <f>IF(BK16="Beta",IF(ABS(BL16)&lt;statistic_interpretations!$B$5,statistic_interpretations!$B$1,IF(ABS(BL16)&lt;statistic_interpretations!$C$5,statistic_interpretations!$C$1,IF(ABS(BL16)&gt;statistic_interpretations!$C$5,statistic_interpretations!$D$1,"error"))),IF(BK16="R",IF(ABS(BL16)&lt;statistic_interpretations!$B$2,statistic_interpretations!$B$1,IF(ABS(BL16)&lt;statistic_interpretations!$C$2,statistic_interpretations!$C$1,IF(ABS(BL16)&gt;statistic_interpretations!$C$2,statistic_interpretations!$D$1,"error"))),IF(BK16="D",IF(ABS(BL16)&lt;statistic_interpretations!$B$3,statistic_interpretations!$B$1,IF(ABS(BL16)&lt;statistic_interpretations!$C$3,statistic_interpretations!$C$1,IF(ABS(BL16)&gt;statistic_interpretations!$C$3,statistic_interpretations!$D$1,"error"))),IF(BK16="%",IF(ABS(BL16)&lt;statistic_interpretations!$B$9,statistic_interpretations!$B$1,IF(ABS(BL16)&lt;statistic_interpretations!$C$9,statistic_interpretations!$C$1,IF(ABS(BL16)&gt;statistic_interpretations!$C$9,statistic_interpretations!$D$1,"error"))),IF(BK16="χ2",IF(ABS(BL16)&lt;statistic_interpretations!$B$8,statistic_interpretations!$B$1,IF(ABS(BL16)&lt;statistic_interpretations!$C$8,statistic_interpretations!$C$1,IF(ABS(BL16)&gt;statistic_interpretations!$C$8,statistic_interpretations!$D$1,"error"))),IF(BK16="tau",IF(ABS(BL16)&lt;statistic_interpretations!$B$7,statistic_interpretations!$B$1,IF(ABS(BL16)&lt;statistic_interpretations!$C$7,statistic_interpretations!$C$1,IF(ABS(BL16)&gt;statistic_interpretations!$C$7,statistic_interpretations!$D$1,"error")))))))))</f>
        <v>Small</v>
      </c>
      <c r="BP16" t="str">
        <f t="shared" si="6"/>
        <v>not applicable</v>
      </c>
    </row>
    <row r="17" spans="1:68" x14ac:dyDescent="0.25">
      <c r="A17" t="str">
        <f>IF(ISBLANK(extractions!A17),"",extractions!A17)</f>
        <v>lane 7 and greater</v>
      </c>
      <c r="B17" t="s">
        <v>945</v>
      </c>
      <c r="C17" t="str">
        <f>IF(ISBLANK(extractions!B17),"",extractions!B17)</f>
        <v>ordinal</v>
      </c>
      <c r="D17" t="str">
        <f>IF(ISBLANK(extractions!C17),"",extractions!C17)</f>
        <v>X number of lanes at the accident site</v>
      </c>
      <c r="E17" t="str">
        <f>IF(ISBLANK(extractions!D17),"",extractions!D17)</f>
        <v>lane 1 - 2</v>
      </c>
      <c r="F17" t="str">
        <f>IF(ISBLANK(extractions!E17),"",extractions!E17)</f>
        <v>-</v>
      </c>
      <c r="G17" t="str">
        <f>IF(ISBLANK(extractions!G17),"",extractions!G17)</f>
        <v>dispatch time;travel time</v>
      </c>
      <c r="H17" t="str">
        <f>IF(ISBLANK(extractions!H17),"",extractions!H17)</f>
        <v>scale</v>
      </c>
      <c r="I17" t="str">
        <f>IF(ISBLANK(extractions!I17),"",extractions!I17)</f>
        <v>min/incident</v>
      </c>
      <c r="J17" t="str">
        <f>IF(ISBLANK(extractions!J17),"",extractions!J17)</f>
        <v>ln</v>
      </c>
      <c r="K17" t="str">
        <f>IF(ISBLANK(extractions!K17),"",extractions!K17)</f>
        <v>control</v>
      </c>
      <c r="L17" t="str">
        <f>IF(ISBLANK(extractions!L17),"",extractions!L17)</f>
        <v>Coyne et al. (2014)</v>
      </c>
      <c r="M17" s="2" t="s">
        <v>730</v>
      </c>
      <c r="N17" t="str">
        <f>IF(ISBLANK(extractions!M17),"",extractions!M17)</f>
        <v>Table 4 - model city FE</v>
      </c>
      <c r="O17" t="str">
        <f>IF(ISBLANK(extractions!N17),"",extractions!N17)</f>
        <v>Multivariate regression</v>
      </c>
      <c r="P17" t="s">
        <v>148</v>
      </c>
      <c r="Q17" t="s">
        <v>903</v>
      </c>
      <c r="R17" t="s">
        <v>906</v>
      </c>
      <c r="S17" t="s">
        <v>930</v>
      </c>
      <c r="T17" t="s">
        <v>896</v>
      </c>
      <c r="U17" t="str">
        <f>IF(ISBLANK(extractions!O17),"",extractions!O17)</f>
        <v/>
      </c>
      <c r="V17" t="str">
        <f>IF(ISBLANK(extractions!P17),"",extractions!P17)</f>
        <v>Population</v>
      </c>
      <c r="W17" t="str">
        <f>IF(ISBLANK(extractions!Q17),"",extractions!Q17)</f>
        <v>USA (highways)</v>
      </c>
      <c r="X17" t="str">
        <f>IF(ISBLANK(extractions!R17),"",extractions!R17)</f>
        <v>-</v>
      </c>
      <c r="Y17" t="str">
        <f>IF(ISBLANK(extractions!S17),"",extractions!S17)</f>
        <v>-</v>
      </c>
      <c r="Z17" t="str">
        <f>IF(ISBLANK(extractions!T17),"",extractions!T17)</f>
        <v/>
      </c>
      <c r="AA17" t="str">
        <f>IF(ISBLANK(extractions!U17),"",extractions!U17)</f>
        <v xml:space="preserve">Exclude response times above 1 hour </v>
      </c>
      <c r="AB17">
        <f>IF(ISBLANK(extractions!V17),"",extractions!V17)</f>
        <v>33966</v>
      </c>
      <c r="AC17" t="str">
        <f>IF(ISBLANK(extractions!W17),"",extractions!W17)</f>
        <v>CFS</v>
      </c>
      <c r="AD17" t="str">
        <f>IF(ISBLANK(extractions!X17),"",extractions!X17)</f>
        <v>fatal accidents</v>
      </c>
      <c r="AE17" t="str">
        <f>IF(ISBLANK(extractions!Y17),"",extractions!Y17)</f>
        <v>B</v>
      </c>
      <c r="AF17">
        <f>IF(ISBLANK(extractions!Z17),"",extractions!Z17)</f>
        <v>-7.0000000000000007E-2</v>
      </c>
      <c r="AG17" t="str">
        <f>IF(ISBLANK(extractions!AA17),"",extractions!AA17)</f>
        <v/>
      </c>
      <c r="AH17" t="str">
        <f>IF(ISBLANK(extractions!AB17),"",extractions!AB17)</f>
        <v>**</v>
      </c>
      <c r="AI17">
        <f>IF(ISBLANK(extractions!AC17),"",extractions!AC17)</f>
        <v>1</v>
      </c>
      <c r="AJ17" t="str">
        <f>IF(ISBLANK(extractions!AD17),"",extractions!AD17)</f>
        <v>oct</v>
      </c>
      <c r="AK17">
        <f>IF(ISBLANK(extractions!AE17),"",extractions!AE17)</f>
        <v>2001</v>
      </c>
      <c r="AL17">
        <f>IF(ISBLANK(extractions!AF17),"",extractions!AF17)</f>
        <v>31</v>
      </c>
      <c r="AM17" t="str">
        <f>IF(ISBLANK(extractions!AG17),"",extractions!AG17)</f>
        <v>dec</v>
      </c>
      <c r="AN17">
        <f>IF(ISBLANK(extractions!AH17),"",extractions!AH17)</f>
        <v>2005</v>
      </c>
      <c r="AO17" t="str">
        <f>IF(ISBLANK(extractions!AI17),"",extractions!AI17)</f>
        <v/>
      </c>
      <c r="AP17" t="str">
        <f>IF(ISBLANK(extractions!AJ17),"",extractions!AJ17)</f>
        <v/>
      </c>
      <c r="AQ17" t="str">
        <f>IF(ISBLANK(extractions!AK17),"",extractions!AK17)</f>
        <v/>
      </c>
      <c r="AR17" t="str">
        <f>IF(ISBLANK(extractions!AL17),"",extractions!AL17)</f>
        <v/>
      </c>
      <c r="AS17" t="str">
        <f>IF(ISBLANK(extractions!AM17),"",extractions!AM17)</f>
        <v/>
      </c>
      <c r="AT17" t="str">
        <f>IF(ISBLANK(extractions!AN17),"",extractions!AN17)</f>
        <v/>
      </c>
      <c r="AU17" t="str">
        <f>IF(ISBLANK(extractions!AO17),"",extractions!AO17)</f>
        <v/>
      </c>
      <c r="AV17" t="str">
        <f>IF(ISBLANK(extractions!AP17),"",extractions!AP17)</f>
        <v/>
      </c>
      <c r="AW17" t="str">
        <f>IF(ISBLANK(extractions!AQ17),"",extractions!AQ17)</f>
        <v/>
      </c>
      <c r="AX17" t="str">
        <f>IF(ISBLANK(extractions!AR17),"",extractions!AR17)</f>
        <v/>
      </c>
      <c r="AY17" t="str">
        <f>IF(ISBLANK(extractions!AS17),"",extractions!AS17)</f>
        <v/>
      </c>
      <c r="AZ17" t="str">
        <f>IF(ISBLANK(extractions!AT17),"",extractions!AT17)</f>
        <v/>
      </c>
      <c r="BA17">
        <f>IF(ISBLANK(extractions!AU17),"",extractions!AU17)</f>
        <v>5.6</v>
      </c>
      <c r="BB17">
        <f>IF(ISBLANK(extractions!AV17),"",extractions!AV17)</f>
        <v>0.14499999999999999</v>
      </c>
      <c r="BC17" t="str">
        <f>IF(ISBLANK(extractions!AW17),"",extractions!AW17)</f>
        <v/>
      </c>
      <c r="BD17" t="str">
        <f>IF(ISBLANK(extractions!AX17),"",extractions!AX17)</f>
        <v/>
      </c>
      <c r="BE17" s="9" t="str">
        <f t="shared" si="0"/>
        <v/>
      </c>
      <c r="BF17" s="9" t="str">
        <f t="shared" si="7"/>
        <v/>
      </c>
      <c r="BG17">
        <f t="shared" si="8"/>
        <v>-1.8125000000000001E-3</v>
      </c>
      <c r="BK17" s="9" t="str">
        <f t="shared" si="4"/>
        <v>Beta</v>
      </c>
      <c r="BL17" s="9">
        <f t="shared" si="2"/>
        <v>-1.8125000000000001E-3</v>
      </c>
      <c r="BM17" s="13" t="str">
        <f t="shared" si="3"/>
        <v>**</v>
      </c>
      <c r="BN17" t="str">
        <f t="shared" si="5"/>
        <v>-</v>
      </c>
      <c r="BO17" s="9" t="str">
        <f>IF(BK17="Beta",IF(ABS(BL17)&lt;statistic_interpretations!$B$5,statistic_interpretations!$B$1,IF(ABS(BL17)&lt;statistic_interpretations!$C$5,statistic_interpretations!$C$1,IF(ABS(BL17)&gt;statistic_interpretations!$C$5,statistic_interpretations!$D$1,"error"))),IF(BK17="R",IF(ABS(BL17)&lt;statistic_interpretations!$B$2,statistic_interpretations!$B$1,IF(ABS(BL17)&lt;statistic_interpretations!$C$2,statistic_interpretations!$C$1,IF(ABS(BL17)&gt;statistic_interpretations!$C$2,statistic_interpretations!$D$1,"error"))),IF(BK17="D",IF(ABS(BL17)&lt;statistic_interpretations!$B$3,statistic_interpretations!$B$1,IF(ABS(BL17)&lt;statistic_interpretations!$C$3,statistic_interpretations!$C$1,IF(ABS(BL17)&gt;statistic_interpretations!$C$3,statistic_interpretations!$D$1,"error"))),IF(BK17="%",IF(ABS(BL17)&lt;statistic_interpretations!$B$9,statistic_interpretations!$B$1,IF(ABS(BL17)&lt;statistic_interpretations!$C$9,statistic_interpretations!$C$1,IF(ABS(BL17)&gt;statistic_interpretations!$C$9,statistic_interpretations!$D$1,"error"))),IF(BK17="χ2",IF(ABS(BL17)&lt;statistic_interpretations!$B$8,statistic_interpretations!$B$1,IF(ABS(BL17)&lt;statistic_interpretations!$C$8,statistic_interpretations!$C$1,IF(ABS(BL17)&gt;statistic_interpretations!$C$8,statistic_interpretations!$D$1,"error"))),IF(BK17="tau",IF(ABS(BL17)&lt;statistic_interpretations!$B$7,statistic_interpretations!$B$1,IF(ABS(BL17)&lt;statistic_interpretations!$C$7,statistic_interpretations!$C$1,IF(ABS(BL17)&gt;statistic_interpretations!$C$7,statistic_interpretations!$D$1,"error")))))))))</f>
        <v>Small</v>
      </c>
      <c r="BP17" t="str">
        <f t="shared" si="6"/>
        <v>not applicable</v>
      </c>
    </row>
    <row r="18" spans="1:68" x14ac:dyDescent="0.25">
      <c r="A18" t="str">
        <f>IF(ISBLANK(extractions!A18),"",extractions!A18)</f>
        <v>speed 25-40</v>
      </c>
      <c r="B18" t="s">
        <v>197</v>
      </c>
      <c r="C18" t="str">
        <f>IF(ISBLANK(extractions!B18),"",extractions!B18)</f>
        <v>ordinal</v>
      </c>
      <c r="D18" t="str">
        <f>IF(ISBLANK(extractions!C18),"",extractions!C18)</f>
        <v>Speed limit is X miles per hour at the accident (reference category: speed 5-20)</v>
      </c>
      <c r="E18" t="str">
        <f>IF(ISBLANK(extractions!D18),"",extractions!D18)</f>
        <v>speed 5-20</v>
      </c>
      <c r="F18" t="str">
        <f>IF(ISBLANK(extractions!E18),"",extractions!E18)</f>
        <v>-</v>
      </c>
      <c r="G18" t="str">
        <f>IF(ISBLANK(extractions!G18),"",extractions!G18)</f>
        <v>dispatch time;travel time</v>
      </c>
      <c r="H18" t="str">
        <f>IF(ISBLANK(extractions!H18),"",extractions!H18)</f>
        <v>scale</v>
      </c>
      <c r="I18" t="str">
        <f>IF(ISBLANK(extractions!I18),"",extractions!I18)</f>
        <v>min/incident</v>
      </c>
      <c r="J18" t="str">
        <f>IF(ISBLANK(extractions!J18),"",extractions!J18)</f>
        <v>ln</v>
      </c>
      <c r="K18" t="str">
        <f>IF(ISBLANK(extractions!K18),"",extractions!K18)</f>
        <v>control</v>
      </c>
      <c r="L18" t="str">
        <f>IF(ISBLANK(extractions!L18),"",extractions!L18)</f>
        <v>Coyne et al. (2014)</v>
      </c>
      <c r="M18" s="2" t="s">
        <v>730</v>
      </c>
      <c r="N18" t="str">
        <f>IF(ISBLANK(extractions!M18),"",extractions!M18)</f>
        <v>Table 4 - model city FE</v>
      </c>
      <c r="O18" t="str">
        <f>IF(ISBLANK(extractions!N18),"",extractions!N18)</f>
        <v>Multivariate regression</v>
      </c>
      <c r="P18" t="s">
        <v>148</v>
      </c>
      <c r="Q18" t="s">
        <v>903</v>
      </c>
      <c r="R18" t="s">
        <v>906</v>
      </c>
      <c r="S18" t="s">
        <v>197</v>
      </c>
      <c r="T18" t="s">
        <v>197</v>
      </c>
      <c r="U18" t="str">
        <f>IF(ISBLANK(extractions!O18),"",extractions!O18)</f>
        <v/>
      </c>
      <c r="V18" t="str">
        <f>IF(ISBLANK(extractions!P18),"",extractions!P18)</f>
        <v>Population</v>
      </c>
      <c r="W18" t="str">
        <f>IF(ISBLANK(extractions!Q18),"",extractions!Q18)</f>
        <v>USA (highways)</v>
      </c>
      <c r="X18" t="str">
        <f>IF(ISBLANK(extractions!R18),"",extractions!R18)</f>
        <v>-</v>
      </c>
      <c r="Y18" t="str">
        <f>IF(ISBLANK(extractions!S18),"",extractions!S18)</f>
        <v>-</v>
      </c>
      <c r="Z18" t="str">
        <f>IF(ISBLANK(extractions!T18),"",extractions!T18)</f>
        <v/>
      </c>
      <c r="AA18" t="str">
        <f>IF(ISBLANK(extractions!U18),"",extractions!U18)</f>
        <v xml:space="preserve">Exclude response times above 1 hour </v>
      </c>
      <c r="AB18">
        <f>IF(ISBLANK(extractions!V18),"",extractions!V18)</f>
        <v>33966</v>
      </c>
      <c r="AC18" t="str">
        <f>IF(ISBLANK(extractions!W18),"",extractions!W18)</f>
        <v>CFS</v>
      </c>
      <c r="AD18" t="str">
        <f>IF(ISBLANK(extractions!X18),"",extractions!X18)</f>
        <v>fatal accidents</v>
      </c>
      <c r="AE18" t="str">
        <f>IF(ISBLANK(extractions!Y18),"",extractions!Y18)</f>
        <v>B</v>
      </c>
      <c r="AF18">
        <f>IF(ISBLANK(extractions!Z18),"",extractions!Z18)</f>
        <v>-0.05</v>
      </c>
      <c r="AG18" t="str">
        <f>IF(ISBLANK(extractions!AA18),"",extractions!AA18)</f>
        <v/>
      </c>
      <c r="AH18" t="str">
        <f>IF(ISBLANK(extractions!AB18),"",extractions!AB18)</f>
        <v>#</v>
      </c>
      <c r="AI18">
        <f>IF(ISBLANK(extractions!AC18),"",extractions!AC18)</f>
        <v>1</v>
      </c>
      <c r="AJ18" t="str">
        <f>IF(ISBLANK(extractions!AD18),"",extractions!AD18)</f>
        <v>oct</v>
      </c>
      <c r="AK18">
        <f>IF(ISBLANK(extractions!AE18),"",extractions!AE18)</f>
        <v>2001</v>
      </c>
      <c r="AL18">
        <f>IF(ISBLANK(extractions!AF18),"",extractions!AF18)</f>
        <v>31</v>
      </c>
      <c r="AM18" t="str">
        <f>IF(ISBLANK(extractions!AG18),"",extractions!AG18)</f>
        <v>dec</v>
      </c>
      <c r="AN18">
        <f>IF(ISBLANK(extractions!AH18),"",extractions!AH18)</f>
        <v>2005</v>
      </c>
      <c r="AO18" t="str">
        <f>IF(ISBLANK(extractions!AI18),"",extractions!AI18)</f>
        <v/>
      </c>
      <c r="AP18" t="str">
        <f>IF(ISBLANK(extractions!AJ18),"",extractions!AJ18)</f>
        <v/>
      </c>
      <c r="AQ18" t="str">
        <f>IF(ISBLANK(extractions!AK18),"",extractions!AK18)</f>
        <v/>
      </c>
      <c r="AR18" t="str">
        <f>IF(ISBLANK(extractions!AL18),"",extractions!AL18)</f>
        <v/>
      </c>
      <c r="AS18" t="str">
        <f>IF(ISBLANK(extractions!AM18),"",extractions!AM18)</f>
        <v/>
      </c>
      <c r="AT18" t="str">
        <f>IF(ISBLANK(extractions!AN18),"",extractions!AN18)</f>
        <v/>
      </c>
      <c r="AU18" t="str">
        <f>IF(ISBLANK(extractions!AO18),"",extractions!AO18)</f>
        <v/>
      </c>
      <c r="AV18" t="str">
        <f>IF(ISBLANK(extractions!AP18),"",extractions!AP18)</f>
        <v/>
      </c>
      <c r="AW18" t="str">
        <f>IF(ISBLANK(extractions!AQ18),"",extractions!AQ18)</f>
        <v/>
      </c>
      <c r="AX18" t="str">
        <f>IF(ISBLANK(extractions!AR18),"",extractions!AR18)</f>
        <v/>
      </c>
      <c r="AY18" t="str">
        <f>IF(ISBLANK(extractions!AS18),"",extractions!AS18)</f>
        <v/>
      </c>
      <c r="AZ18" t="str">
        <f>IF(ISBLANK(extractions!AT18),"",extractions!AT18)</f>
        <v/>
      </c>
      <c r="BA18">
        <f>IF(ISBLANK(extractions!AU18),"",extractions!AU18)</f>
        <v>5.6</v>
      </c>
      <c r="BB18">
        <f>IF(ISBLANK(extractions!AV18),"",extractions!AV18)</f>
        <v>0.498</v>
      </c>
      <c r="BC18" t="str">
        <f>IF(ISBLANK(extractions!AW18),"",extractions!AW18)</f>
        <v/>
      </c>
      <c r="BD18" t="str">
        <f>IF(ISBLANK(extractions!AX18),"",extractions!AX18)</f>
        <v/>
      </c>
      <c r="BE18" s="9" t="str">
        <f t="shared" si="0"/>
        <v/>
      </c>
      <c r="BF18" s="9" t="str">
        <f t="shared" si="7"/>
        <v/>
      </c>
      <c r="BG18">
        <f t="shared" si="8"/>
        <v>-4.4464285714285725E-3</v>
      </c>
      <c r="BK18" s="9" t="str">
        <f t="shared" si="4"/>
        <v>Beta</v>
      </c>
      <c r="BL18" s="9">
        <f t="shared" si="2"/>
        <v>-4.4464285714285725E-3</v>
      </c>
      <c r="BM18" s="13" t="str">
        <f t="shared" si="3"/>
        <v/>
      </c>
      <c r="BN18" t="str">
        <f t="shared" si="5"/>
        <v>-</v>
      </c>
      <c r="BO18" s="9" t="str">
        <f>IF(BK18="Beta",IF(ABS(BL18)&lt;statistic_interpretations!$B$5,statistic_interpretations!$B$1,IF(ABS(BL18)&lt;statistic_interpretations!$C$5,statistic_interpretations!$C$1,IF(ABS(BL18)&gt;statistic_interpretations!$C$5,statistic_interpretations!$D$1,"error"))),IF(BK18="R",IF(ABS(BL18)&lt;statistic_interpretations!$B$2,statistic_interpretations!$B$1,IF(ABS(BL18)&lt;statistic_interpretations!$C$2,statistic_interpretations!$C$1,IF(ABS(BL18)&gt;statistic_interpretations!$C$2,statistic_interpretations!$D$1,"error"))),IF(BK18="D",IF(ABS(BL18)&lt;statistic_interpretations!$B$3,statistic_interpretations!$B$1,IF(ABS(BL18)&lt;statistic_interpretations!$C$3,statistic_interpretations!$C$1,IF(ABS(BL18)&gt;statistic_interpretations!$C$3,statistic_interpretations!$D$1,"error"))),IF(BK18="%",IF(ABS(BL18)&lt;statistic_interpretations!$B$9,statistic_interpretations!$B$1,IF(ABS(BL18)&lt;statistic_interpretations!$C$9,statistic_interpretations!$C$1,IF(ABS(BL18)&gt;statistic_interpretations!$C$9,statistic_interpretations!$D$1,"error"))),IF(BK18="χ2",IF(ABS(BL18)&lt;statistic_interpretations!$B$8,statistic_interpretations!$B$1,IF(ABS(BL18)&lt;statistic_interpretations!$C$8,statistic_interpretations!$C$1,IF(ABS(BL18)&gt;statistic_interpretations!$C$8,statistic_interpretations!$D$1,"error"))),IF(BK18="tau",IF(ABS(BL18)&lt;statistic_interpretations!$B$7,statistic_interpretations!$B$1,IF(ABS(BL18)&lt;statistic_interpretations!$C$7,statistic_interpretations!$C$1,IF(ABS(BL18)&gt;statistic_interpretations!$C$7,statistic_interpretations!$D$1,"error")))))))))</f>
        <v>Small</v>
      </c>
      <c r="BP18" t="str">
        <f t="shared" si="6"/>
        <v>not applicable</v>
      </c>
    </row>
    <row r="19" spans="1:68" x14ac:dyDescent="0.25">
      <c r="A19" t="str">
        <f>IF(ISBLANK(extractions!A19),"",extractions!A19)</f>
        <v>speed 45-60</v>
      </c>
      <c r="B19" t="s">
        <v>197</v>
      </c>
      <c r="C19" t="str">
        <f>IF(ISBLANK(extractions!B19),"",extractions!B19)</f>
        <v>ordinal</v>
      </c>
      <c r="D19" t="str">
        <f>IF(ISBLANK(extractions!C19),"",extractions!C19)</f>
        <v>Speed limit is X miles per hour at the accident (reference category: speed 5-20)</v>
      </c>
      <c r="E19" t="str">
        <f>IF(ISBLANK(extractions!D19),"",extractions!D19)</f>
        <v>speed 5-20</v>
      </c>
      <c r="F19" t="str">
        <f>IF(ISBLANK(extractions!E19),"",extractions!E19)</f>
        <v>-</v>
      </c>
      <c r="G19" t="str">
        <f>IF(ISBLANK(extractions!G19),"",extractions!G19)</f>
        <v>dispatch time;travel time</v>
      </c>
      <c r="H19" t="str">
        <f>IF(ISBLANK(extractions!H19),"",extractions!H19)</f>
        <v>scale</v>
      </c>
      <c r="I19" t="str">
        <f>IF(ISBLANK(extractions!I19),"",extractions!I19)</f>
        <v>min/incident</v>
      </c>
      <c r="J19" t="str">
        <f>IF(ISBLANK(extractions!J19),"",extractions!J19)</f>
        <v>ln</v>
      </c>
      <c r="K19" t="str">
        <f>IF(ISBLANK(extractions!K19),"",extractions!K19)</f>
        <v>control</v>
      </c>
      <c r="L19" t="str">
        <f>IF(ISBLANK(extractions!L19),"",extractions!L19)</f>
        <v>Coyne et al. (2014)</v>
      </c>
      <c r="M19" s="2" t="s">
        <v>730</v>
      </c>
      <c r="N19" t="str">
        <f>IF(ISBLANK(extractions!M19),"",extractions!M19)</f>
        <v>Table 4 - model city FE</v>
      </c>
      <c r="O19" t="str">
        <f>IF(ISBLANK(extractions!N19),"",extractions!N19)</f>
        <v>Multivariate regression</v>
      </c>
      <c r="P19" t="s">
        <v>148</v>
      </c>
      <c r="Q19" t="s">
        <v>903</v>
      </c>
      <c r="R19" t="s">
        <v>906</v>
      </c>
      <c r="S19" t="s">
        <v>197</v>
      </c>
      <c r="T19" t="s">
        <v>197</v>
      </c>
      <c r="U19" t="str">
        <f>IF(ISBLANK(extractions!O19),"",extractions!O19)</f>
        <v/>
      </c>
      <c r="V19" t="str">
        <f>IF(ISBLANK(extractions!P19),"",extractions!P19)</f>
        <v>Population</v>
      </c>
      <c r="W19" t="str">
        <f>IF(ISBLANK(extractions!Q19),"",extractions!Q19)</f>
        <v>USA (highways)</v>
      </c>
      <c r="X19" t="str">
        <f>IF(ISBLANK(extractions!R19),"",extractions!R19)</f>
        <v>-</v>
      </c>
      <c r="Y19" t="str">
        <f>IF(ISBLANK(extractions!S19),"",extractions!S19)</f>
        <v>-</v>
      </c>
      <c r="Z19" t="str">
        <f>IF(ISBLANK(extractions!T19),"",extractions!T19)</f>
        <v/>
      </c>
      <c r="AA19" t="str">
        <f>IF(ISBLANK(extractions!U19),"",extractions!U19)</f>
        <v xml:space="preserve">Exclude response times above 1 hour </v>
      </c>
      <c r="AB19">
        <f>IF(ISBLANK(extractions!V19),"",extractions!V19)</f>
        <v>33966</v>
      </c>
      <c r="AC19" t="str">
        <f>IF(ISBLANK(extractions!W19),"",extractions!W19)</f>
        <v>CFS</v>
      </c>
      <c r="AD19" t="str">
        <f>IF(ISBLANK(extractions!X19),"",extractions!X19)</f>
        <v>fatal accidents</v>
      </c>
      <c r="AE19" t="str">
        <f>IF(ISBLANK(extractions!Y19),"",extractions!Y19)</f>
        <v>B</v>
      </c>
      <c r="AF19">
        <f>IF(ISBLANK(extractions!Z19),"",extractions!Z19)</f>
        <v>0.17</v>
      </c>
      <c r="AG19" t="str">
        <f>IF(ISBLANK(extractions!AA19),"",extractions!AA19)</f>
        <v/>
      </c>
      <c r="AH19" t="str">
        <f>IF(ISBLANK(extractions!AB19),"",extractions!AB19)</f>
        <v>**</v>
      </c>
      <c r="AI19">
        <f>IF(ISBLANK(extractions!AC19),"",extractions!AC19)</f>
        <v>1</v>
      </c>
      <c r="AJ19" t="str">
        <f>IF(ISBLANK(extractions!AD19),"",extractions!AD19)</f>
        <v>oct</v>
      </c>
      <c r="AK19">
        <f>IF(ISBLANK(extractions!AE19),"",extractions!AE19)</f>
        <v>2001</v>
      </c>
      <c r="AL19">
        <f>IF(ISBLANK(extractions!AF19),"",extractions!AF19)</f>
        <v>31</v>
      </c>
      <c r="AM19" t="str">
        <f>IF(ISBLANK(extractions!AG19),"",extractions!AG19)</f>
        <v>dec</v>
      </c>
      <c r="AN19">
        <f>IF(ISBLANK(extractions!AH19),"",extractions!AH19)</f>
        <v>2005</v>
      </c>
      <c r="AO19" t="str">
        <f>IF(ISBLANK(extractions!AI19),"",extractions!AI19)</f>
        <v/>
      </c>
      <c r="AP19" t="str">
        <f>IF(ISBLANK(extractions!AJ19),"",extractions!AJ19)</f>
        <v/>
      </c>
      <c r="AQ19" t="str">
        <f>IF(ISBLANK(extractions!AK19),"",extractions!AK19)</f>
        <v/>
      </c>
      <c r="AR19" t="str">
        <f>IF(ISBLANK(extractions!AL19),"",extractions!AL19)</f>
        <v/>
      </c>
      <c r="AS19" t="str">
        <f>IF(ISBLANK(extractions!AM19),"",extractions!AM19)</f>
        <v/>
      </c>
      <c r="AT19" t="str">
        <f>IF(ISBLANK(extractions!AN19),"",extractions!AN19)</f>
        <v/>
      </c>
      <c r="AU19" t="str">
        <f>IF(ISBLANK(extractions!AO19),"",extractions!AO19)</f>
        <v/>
      </c>
      <c r="AV19" t="str">
        <f>IF(ISBLANK(extractions!AP19),"",extractions!AP19)</f>
        <v/>
      </c>
      <c r="AW19" t="str">
        <f>IF(ISBLANK(extractions!AQ19),"",extractions!AQ19)</f>
        <v/>
      </c>
      <c r="AX19" t="str">
        <f>IF(ISBLANK(extractions!AR19),"",extractions!AR19)</f>
        <v/>
      </c>
      <c r="AY19" t="str">
        <f>IF(ISBLANK(extractions!AS19),"",extractions!AS19)</f>
        <v/>
      </c>
      <c r="AZ19" t="str">
        <f>IF(ISBLANK(extractions!AT19),"",extractions!AT19)</f>
        <v/>
      </c>
      <c r="BA19">
        <f>IF(ISBLANK(extractions!AU19),"",extractions!AU19)</f>
        <v>5.6</v>
      </c>
      <c r="BB19">
        <f>IF(ISBLANK(extractions!AV19),"",extractions!AV19)</f>
        <v>0.49399999999999999</v>
      </c>
      <c r="BC19" t="str">
        <f>IF(ISBLANK(extractions!AW19),"",extractions!AW19)</f>
        <v/>
      </c>
      <c r="BD19" t="str">
        <f>IF(ISBLANK(extractions!AX19),"",extractions!AX19)</f>
        <v/>
      </c>
      <c r="BE19" s="9" t="str">
        <f t="shared" si="0"/>
        <v/>
      </c>
      <c r="BF19" s="9" t="str">
        <f t="shared" si="7"/>
        <v/>
      </c>
      <c r="BG19">
        <f t="shared" si="8"/>
        <v>1.4996428571428574E-2</v>
      </c>
      <c r="BK19" s="9" t="str">
        <f t="shared" si="4"/>
        <v>Beta</v>
      </c>
      <c r="BL19" s="9">
        <f t="shared" si="2"/>
        <v>1.4996428571428574E-2</v>
      </c>
      <c r="BM19" s="13" t="str">
        <f t="shared" si="3"/>
        <v>**</v>
      </c>
      <c r="BN19" t="str">
        <f t="shared" si="5"/>
        <v>+</v>
      </c>
      <c r="BO19" s="9" t="str">
        <f>IF(BK19="Beta",IF(ABS(BL19)&lt;statistic_interpretations!$B$5,statistic_interpretations!$B$1,IF(ABS(BL19)&lt;statistic_interpretations!$C$5,statistic_interpretations!$C$1,IF(ABS(BL19)&gt;statistic_interpretations!$C$5,statistic_interpretations!$D$1,"error"))),IF(BK19="R",IF(ABS(BL19)&lt;statistic_interpretations!$B$2,statistic_interpretations!$B$1,IF(ABS(BL19)&lt;statistic_interpretations!$C$2,statistic_interpretations!$C$1,IF(ABS(BL19)&gt;statistic_interpretations!$C$2,statistic_interpretations!$D$1,"error"))),IF(BK19="D",IF(ABS(BL19)&lt;statistic_interpretations!$B$3,statistic_interpretations!$B$1,IF(ABS(BL19)&lt;statistic_interpretations!$C$3,statistic_interpretations!$C$1,IF(ABS(BL19)&gt;statistic_interpretations!$C$3,statistic_interpretations!$D$1,"error"))),IF(BK19="%",IF(ABS(BL19)&lt;statistic_interpretations!$B$9,statistic_interpretations!$B$1,IF(ABS(BL19)&lt;statistic_interpretations!$C$9,statistic_interpretations!$C$1,IF(ABS(BL19)&gt;statistic_interpretations!$C$9,statistic_interpretations!$D$1,"error"))),IF(BK19="χ2",IF(ABS(BL19)&lt;statistic_interpretations!$B$8,statistic_interpretations!$B$1,IF(ABS(BL19)&lt;statistic_interpretations!$C$8,statistic_interpretations!$C$1,IF(ABS(BL19)&gt;statistic_interpretations!$C$8,statistic_interpretations!$D$1,"error"))),IF(BK19="tau",IF(ABS(BL19)&lt;statistic_interpretations!$B$7,statistic_interpretations!$B$1,IF(ABS(BL19)&lt;statistic_interpretations!$C$7,statistic_interpretations!$C$1,IF(ABS(BL19)&gt;statistic_interpretations!$C$7,statistic_interpretations!$D$1,"error")))))))))</f>
        <v>Small</v>
      </c>
      <c r="BP19" t="str">
        <f t="shared" si="6"/>
        <v>not applicable</v>
      </c>
    </row>
    <row r="20" spans="1:68" x14ac:dyDescent="0.25">
      <c r="A20" t="str">
        <f>IF(ISBLANK(extractions!A20),"",extractions!A20)</f>
        <v>speed 60PLUS</v>
      </c>
      <c r="B20" t="s">
        <v>197</v>
      </c>
      <c r="C20" t="str">
        <f>IF(ISBLANK(extractions!B20),"",extractions!B20)</f>
        <v>ordinal</v>
      </c>
      <c r="D20" t="str">
        <f>IF(ISBLANK(extractions!C20),"",extractions!C20)</f>
        <v>Speed limit is X miles per hour at the accident (reference category: speed 5-20)</v>
      </c>
      <c r="E20" t="str">
        <f>IF(ISBLANK(extractions!D20),"",extractions!D20)</f>
        <v>speed 5-20</v>
      </c>
      <c r="F20" t="str">
        <f>IF(ISBLANK(extractions!E20),"",extractions!E20)</f>
        <v>-</v>
      </c>
      <c r="G20" t="str">
        <f>IF(ISBLANK(extractions!G20),"",extractions!G20)</f>
        <v>dispatch time;travel time</v>
      </c>
      <c r="H20" t="str">
        <f>IF(ISBLANK(extractions!H20),"",extractions!H20)</f>
        <v>scale</v>
      </c>
      <c r="I20" t="str">
        <f>IF(ISBLANK(extractions!I20),"",extractions!I20)</f>
        <v>min/incident</v>
      </c>
      <c r="J20" t="str">
        <f>IF(ISBLANK(extractions!J20),"",extractions!J20)</f>
        <v>ln</v>
      </c>
      <c r="K20" t="str">
        <f>IF(ISBLANK(extractions!K20),"",extractions!K20)</f>
        <v>control</v>
      </c>
      <c r="L20" t="str">
        <f>IF(ISBLANK(extractions!L20),"",extractions!L20)</f>
        <v>Coyne et al. (2014)</v>
      </c>
      <c r="M20" s="2" t="s">
        <v>730</v>
      </c>
      <c r="N20" t="str">
        <f>IF(ISBLANK(extractions!M20),"",extractions!M20)</f>
        <v>Table 4 - model city FE</v>
      </c>
      <c r="O20" t="str">
        <f>IF(ISBLANK(extractions!N20),"",extractions!N20)</f>
        <v>Multivariate regression</v>
      </c>
      <c r="P20" t="s">
        <v>148</v>
      </c>
      <c r="Q20" t="s">
        <v>903</v>
      </c>
      <c r="R20" t="s">
        <v>906</v>
      </c>
      <c r="S20" t="s">
        <v>197</v>
      </c>
      <c r="T20" t="s">
        <v>197</v>
      </c>
      <c r="U20" t="str">
        <f>IF(ISBLANK(extractions!O20),"",extractions!O20)</f>
        <v/>
      </c>
      <c r="V20" t="str">
        <f>IF(ISBLANK(extractions!P20),"",extractions!P20)</f>
        <v>Population</v>
      </c>
      <c r="W20" t="str">
        <f>IF(ISBLANK(extractions!Q20),"",extractions!Q20)</f>
        <v>USA (highways)</v>
      </c>
      <c r="X20" t="str">
        <f>IF(ISBLANK(extractions!R20),"",extractions!R20)</f>
        <v>-</v>
      </c>
      <c r="Y20" t="str">
        <f>IF(ISBLANK(extractions!S20),"",extractions!S20)</f>
        <v>-</v>
      </c>
      <c r="Z20" t="str">
        <f>IF(ISBLANK(extractions!T20),"",extractions!T20)</f>
        <v/>
      </c>
      <c r="AA20" t="str">
        <f>IF(ISBLANK(extractions!U20),"",extractions!U20)</f>
        <v xml:space="preserve">Exclude response times above 1 hour </v>
      </c>
      <c r="AB20">
        <f>IF(ISBLANK(extractions!V20),"",extractions!V20)</f>
        <v>33966</v>
      </c>
      <c r="AC20" t="str">
        <f>IF(ISBLANK(extractions!W20),"",extractions!W20)</f>
        <v>CFS</v>
      </c>
      <c r="AD20" t="str">
        <f>IF(ISBLANK(extractions!X20),"",extractions!X20)</f>
        <v>fatal accidents</v>
      </c>
      <c r="AE20" t="str">
        <f>IF(ISBLANK(extractions!Y20),"",extractions!Y20)</f>
        <v>B</v>
      </c>
      <c r="AF20">
        <f>IF(ISBLANK(extractions!Z20),"",extractions!Z20)</f>
        <v>0.3</v>
      </c>
      <c r="AG20" t="str">
        <f>IF(ISBLANK(extractions!AA20),"",extractions!AA20)</f>
        <v/>
      </c>
      <c r="AH20" t="str">
        <f>IF(ISBLANK(extractions!AB20),"",extractions!AB20)</f>
        <v>**</v>
      </c>
      <c r="AI20">
        <f>IF(ISBLANK(extractions!AC20),"",extractions!AC20)</f>
        <v>1</v>
      </c>
      <c r="AJ20" t="str">
        <f>IF(ISBLANK(extractions!AD20),"",extractions!AD20)</f>
        <v>oct</v>
      </c>
      <c r="AK20">
        <f>IF(ISBLANK(extractions!AE20),"",extractions!AE20)</f>
        <v>2001</v>
      </c>
      <c r="AL20">
        <f>IF(ISBLANK(extractions!AF20),"",extractions!AF20)</f>
        <v>31</v>
      </c>
      <c r="AM20" t="str">
        <f>IF(ISBLANK(extractions!AG20),"",extractions!AG20)</f>
        <v>dec</v>
      </c>
      <c r="AN20">
        <f>IF(ISBLANK(extractions!AH20),"",extractions!AH20)</f>
        <v>2005</v>
      </c>
      <c r="AO20" t="str">
        <f>IF(ISBLANK(extractions!AI20),"",extractions!AI20)</f>
        <v/>
      </c>
      <c r="AP20" t="str">
        <f>IF(ISBLANK(extractions!AJ20),"",extractions!AJ20)</f>
        <v/>
      </c>
      <c r="AQ20" t="str">
        <f>IF(ISBLANK(extractions!AK20),"",extractions!AK20)</f>
        <v/>
      </c>
      <c r="AR20" t="str">
        <f>IF(ISBLANK(extractions!AL20),"",extractions!AL20)</f>
        <v/>
      </c>
      <c r="AS20" t="str">
        <f>IF(ISBLANK(extractions!AM20),"",extractions!AM20)</f>
        <v/>
      </c>
      <c r="AT20" t="str">
        <f>IF(ISBLANK(extractions!AN20),"",extractions!AN20)</f>
        <v/>
      </c>
      <c r="AU20" t="str">
        <f>IF(ISBLANK(extractions!AO20),"",extractions!AO20)</f>
        <v/>
      </c>
      <c r="AV20" t="str">
        <f>IF(ISBLANK(extractions!AP20),"",extractions!AP20)</f>
        <v/>
      </c>
      <c r="AW20" t="str">
        <f>IF(ISBLANK(extractions!AQ20),"",extractions!AQ20)</f>
        <v/>
      </c>
      <c r="AX20" t="str">
        <f>IF(ISBLANK(extractions!AR20),"",extractions!AR20)</f>
        <v/>
      </c>
      <c r="AY20" t="str">
        <f>IF(ISBLANK(extractions!AS20),"",extractions!AS20)</f>
        <v/>
      </c>
      <c r="AZ20" t="str">
        <f>IF(ISBLANK(extractions!AT20),"",extractions!AT20)</f>
        <v/>
      </c>
      <c r="BA20">
        <f>IF(ISBLANK(extractions!AU20),"",extractions!AU20)</f>
        <v>5.6</v>
      </c>
      <c r="BB20">
        <f>IF(ISBLANK(extractions!AV20),"",extractions!AV20)</f>
        <v>0.32</v>
      </c>
      <c r="BC20" t="str">
        <f>IF(ISBLANK(extractions!AW20),"",extractions!AW20)</f>
        <v/>
      </c>
      <c r="BD20" t="str">
        <f>IF(ISBLANK(extractions!AX20),"",extractions!AX20)</f>
        <v/>
      </c>
      <c r="BE20" s="9" t="str">
        <f t="shared" si="0"/>
        <v/>
      </c>
      <c r="BF20" s="9" t="str">
        <f t="shared" si="7"/>
        <v/>
      </c>
      <c r="BG20">
        <f t="shared" si="8"/>
        <v>1.7142857142857144E-2</v>
      </c>
      <c r="BK20" s="9" t="str">
        <f t="shared" si="4"/>
        <v>Beta</v>
      </c>
      <c r="BL20" s="9">
        <f t="shared" si="2"/>
        <v>1.7142857142857144E-2</v>
      </c>
      <c r="BM20" s="13" t="str">
        <f t="shared" si="3"/>
        <v>**</v>
      </c>
      <c r="BN20" t="str">
        <f t="shared" si="5"/>
        <v>+</v>
      </c>
      <c r="BO20" s="9" t="str">
        <f>IF(BK20="Beta",IF(ABS(BL20)&lt;statistic_interpretations!$B$5,statistic_interpretations!$B$1,IF(ABS(BL20)&lt;statistic_interpretations!$C$5,statistic_interpretations!$C$1,IF(ABS(BL20)&gt;statistic_interpretations!$C$5,statistic_interpretations!$D$1,"error"))),IF(BK20="R",IF(ABS(BL20)&lt;statistic_interpretations!$B$2,statistic_interpretations!$B$1,IF(ABS(BL20)&lt;statistic_interpretations!$C$2,statistic_interpretations!$C$1,IF(ABS(BL20)&gt;statistic_interpretations!$C$2,statistic_interpretations!$D$1,"error"))),IF(BK20="D",IF(ABS(BL20)&lt;statistic_interpretations!$B$3,statistic_interpretations!$B$1,IF(ABS(BL20)&lt;statistic_interpretations!$C$3,statistic_interpretations!$C$1,IF(ABS(BL20)&gt;statistic_interpretations!$C$3,statistic_interpretations!$D$1,"error"))),IF(BK20="%",IF(ABS(BL20)&lt;statistic_interpretations!$B$9,statistic_interpretations!$B$1,IF(ABS(BL20)&lt;statistic_interpretations!$C$9,statistic_interpretations!$C$1,IF(ABS(BL20)&gt;statistic_interpretations!$C$9,statistic_interpretations!$D$1,"error"))),IF(BK20="χ2",IF(ABS(BL20)&lt;statistic_interpretations!$B$8,statistic_interpretations!$B$1,IF(ABS(BL20)&lt;statistic_interpretations!$C$8,statistic_interpretations!$C$1,IF(ABS(BL20)&gt;statistic_interpretations!$C$8,statistic_interpretations!$D$1,"error"))),IF(BK20="tau",IF(ABS(BL20)&lt;statistic_interpretations!$B$7,statistic_interpretations!$B$1,IF(ABS(BL20)&lt;statistic_interpretations!$C$7,statistic_interpretations!$C$1,IF(ABS(BL20)&gt;statistic_interpretations!$C$7,statistic_interpretations!$D$1,"error")))))))))</f>
        <v>Small</v>
      </c>
      <c r="BP20" t="str">
        <f t="shared" si="6"/>
        <v>not applicable</v>
      </c>
    </row>
    <row r="21" spans="1:68" x14ac:dyDescent="0.25">
      <c r="A21" t="str">
        <f>IF(ISBLANK(extractions!A21),"",extractions!A21)</f>
        <v>AGDS implementation</v>
      </c>
      <c r="B21" t="s">
        <v>940</v>
      </c>
      <c r="C21" t="str">
        <f>IF(ISBLANK(extractions!B21),"",extractions!B21)</f>
        <v>nominal</v>
      </c>
      <c r="D21" t="str">
        <f>IF(ISBLANK(extractions!C21),"",extractions!C21)</f>
        <v>Source of the call (AGDS/CFS)</v>
      </c>
      <c r="E21" t="str">
        <f>IF(ISBLANK(extractions!D21),"",extractions!D21)</f>
        <v>call originated from CFS</v>
      </c>
      <c r="F21" t="str">
        <f>IF(ISBLANK(extractions!E21),"",extractions!E21)</f>
        <v>-</v>
      </c>
      <c r="G21" t="str">
        <f>IF(ISBLANK(extractions!G21),"",extractions!G21)</f>
        <v>dispatch time</v>
      </c>
      <c r="H21" t="str">
        <f>IF(ISBLANK(extractions!H21),"",extractions!H21)</f>
        <v>scale</v>
      </c>
      <c r="I21" t="str">
        <f>IF(ISBLANK(extractions!I21),"",extractions!I21)</f>
        <v>min/incident</v>
      </c>
      <c r="J21" t="str">
        <f>IF(ISBLANK(extractions!J21),"",extractions!J21)</f>
        <v>-</v>
      </c>
      <c r="K21" t="str">
        <f>IF(ISBLANK(extractions!K21),"",extractions!K21)</f>
        <v>interest</v>
      </c>
      <c r="L21" t="str">
        <f>IF(ISBLANK(extractions!L21),"",extractions!L21)</f>
        <v>Mares &amp; Blackburn (2020)</v>
      </c>
      <c r="M21" s="2" t="s">
        <v>731</v>
      </c>
      <c r="N21" t="str">
        <f>IF(ISBLANK(extractions!M21),"",extractions!M21)</f>
        <v>Table 5</v>
      </c>
      <c r="O21" t="str">
        <f>IF(ISBLANK(extractions!N21),"",extractions!N21)</f>
        <v>Mann-Whitney U-test</v>
      </c>
      <c r="P21" t="s">
        <v>911</v>
      </c>
      <c r="Q21" t="s">
        <v>904</v>
      </c>
      <c r="R21" t="s">
        <v>907</v>
      </c>
      <c r="S21" t="s">
        <v>198</v>
      </c>
      <c r="T21" t="s">
        <v>198</v>
      </c>
      <c r="U21" t="str">
        <f>IF(ISBLANK(extractions!O21),"",extractions!O21)</f>
        <v/>
      </c>
      <c r="V21" t="str">
        <f>IF(ISBLANK(extractions!P21),"",extractions!P21)</f>
        <v>Population</v>
      </c>
      <c r="W21" t="str">
        <f>IF(ISBLANK(extractions!Q21),"",extractions!Q21)</f>
        <v>St Louis (USA)</v>
      </c>
      <c r="X21" t="str">
        <f>IF(ISBLANK(extractions!R21),"",extractions!R21)</f>
        <v>-</v>
      </c>
      <c r="Y21" t="str">
        <f>IF(ISBLANK(extractions!S21),"",extractions!S21)</f>
        <v>-</v>
      </c>
      <c r="Z21" t="str">
        <f>IF(ISBLANK(extractions!T21),"",extractions!T21)</f>
        <v/>
      </c>
      <c r="AA21" t="str">
        <f>IF(ISBLANK(extractions!U21),"",extractions!U21)</f>
        <v>Excluding 'shootings'; as they have higher priority level</v>
      </c>
      <c r="AB21">
        <f>IF(ISBLANK(extractions!V21),"",extractions!V21)</f>
        <v>4451</v>
      </c>
      <c r="AC21" t="str">
        <f>IF(ISBLANK(extractions!W21),"",extractions!W21)</f>
        <v>CFS</v>
      </c>
      <c r="AD21" t="str">
        <f>IF(ISBLANK(extractions!X21),"",extractions!X21)</f>
        <v xml:space="preserve">shots fired </v>
      </c>
      <c r="AE21" t="str">
        <f>IF(ISBLANK(extractions!Y21),"",extractions!Y21)</f>
        <v>Z</v>
      </c>
      <c r="AF21">
        <f>IF(ISBLANK(extractions!Z21),"",extractions!Z21)</f>
        <v>-11.25</v>
      </c>
      <c r="AG21" t="str">
        <f>IF(ISBLANK(extractions!AA21),"",extractions!AA21)</f>
        <v/>
      </c>
      <c r="AH21" t="str">
        <f>IF(ISBLANK(extractions!AB21),"",extractions!AB21)</f>
        <v>***</v>
      </c>
      <c r="AI21">
        <f>IF(ISBLANK(extractions!AC21),"",extractions!AC21)</f>
        <v>1</v>
      </c>
      <c r="AJ21" t="str">
        <f>IF(ISBLANK(extractions!AD21),"",extractions!AD21)</f>
        <v>aug</v>
      </c>
      <c r="AK21">
        <f>IF(ISBLANK(extractions!AE21),"",extractions!AE21)</f>
        <v>2008</v>
      </c>
      <c r="AL21">
        <f>IF(ISBLANK(extractions!AF21),"",extractions!AF21)</f>
        <v>30</v>
      </c>
      <c r="AM21" t="str">
        <f>IF(ISBLANK(extractions!AG21),"",extractions!AG21)</f>
        <v>mar</v>
      </c>
      <c r="AN21">
        <f>IF(ISBLANK(extractions!AH21),"",extractions!AH21)</f>
        <v>2013</v>
      </c>
      <c r="AO21">
        <f>IF(ISBLANK(extractions!AI21),"",extractions!AI21)</f>
        <v>1</v>
      </c>
      <c r="AP21" t="str">
        <f>IF(ISBLANK(extractions!AJ21),"",extractions!AJ21)</f>
        <v>mar</v>
      </c>
      <c r="AQ21">
        <f>IF(ISBLANK(extractions!AK21),"",extractions!AK21)</f>
        <v>2013</v>
      </c>
      <c r="AR21">
        <f>IF(ISBLANK(extractions!AL21),"",extractions!AL21)</f>
        <v>28</v>
      </c>
      <c r="AS21" t="str">
        <f>IF(ISBLANK(extractions!AM21),"",extractions!AM21)</f>
        <v>feb</v>
      </c>
      <c r="AT21">
        <f>IF(ISBLANK(extractions!AN21),"",extractions!AN21)</f>
        <v>2018</v>
      </c>
      <c r="AU21" t="str">
        <f>IF(ISBLANK(extractions!AO21),"",extractions!AO21)</f>
        <v/>
      </c>
      <c r="AV21" t="str">
        <f>IF(ISBLANK(extractions!AP21),"",extractions!AP21)</f>
        <v/>
      </c>
      <c r="AW21">
        <f>IF(ISBLANK(extractions!AQ21),"",extractions!AQ21)</f>
        <v>3.04</v>
      </c>
      <c r="AX21">
        <f>IF(ISBLANK(extractions!AR21),"",extractions!AR21)</f>
        <v>2.0299999999999998</v>
      </c>
      <c r="AY21">
        <f>IF(ISBLANK(extractions!AS21),"",extractions!AS21)</f>
        <v>7.6</v>
      </c>
      <c r="AZ21">
        <f>IF(ISBLANK(extractions!AT21),"",extractions!AT21)</f>
        <v>6.09</v>
      </c>
      <c r="BA21" t="str">
        <f>IF(ISBLANK(extractions!AU21),"",extractions!AU21)</f>
        <v/>
      </c>
      <c r="BB21" t="str">
        <f>IF(ISBLANK(extractions!AV21),"",extractions!AV21)</f>
        <v/>
      </c>
      <c r="BC21" t="str">
        <f>IF(ISBLANK(extractions!AW21),"",extractions!AW21)</f>
        <v/>
      </c>
      <c r="BD21" t="str">
        <f>IF(ISBLANK(extractions!AX21),"",extractions!AX21)</f>
        <v/>
      </c>
      <c r="BE21" s="9">
        <f t="shared" si="0"/>
        <v>-0.14666350304143569</v>
      </c>
      <c r="BF21" s="9">
        <f t="shared" ref="BF21:BF26" si="9">IFERROR($BE21/(SQRT(($BE21^2)+4)), "")</f>
        <v>-7.3135370776063718E-2</v>
      </c>
      <c r="BG21" t="str">
        <f t="shared" si="8"/>
        <v/>
      </c>
      <c r="BK21" s="9" t="str">
        <f t="shared" si="4"/>
        <v>R</v>
      </c>
      <c r="BL21" s="9">
        <f t="shared" si="2"/>
        <v>-7.3135370776063718E-2</v>
      </c>
      <c r="BM21" s="13" t="str">
        <f t="shared" si="3"/>
        <v>***</v>
      </c>
      <c r="BN21" t="str">
        <f t="shared" si="5"/>
        <v>-</v>
      </c>
      <c r="BO21" s="9" t="str">
        <f>IF(BK21="Beta",IF(ABS(BL21)&lt;statistic_interpretations!$B$5,statistic_interpretations!$B$1,IF(ABS(BL21)&lt;statistic_interpretations!$C$5,statistic_interpretations!$C$1,IF(ABS(BL21)&gt;statistic_interpretations!$C$5,statistic_interpretations!$D$1,"error"))),IF(BK21="R",IF(ABS(BL21)&lt;statistic_interpretations!$B$2,statistic_interpretations!$B$1,IF(ABS(BL21)&lt;statistic_interpretations!$C$2,statistic_interpretations!$C$1,IF(ABS(BL21)&gt;statistic_interpretations!$C$2,statistic_interpretations!$D$1,"error"))),IF(BK21="D",IF(ABS(BL21)&lt;statistic_interpretations!$B$3,statistic_interpretations!$B$1,IF(ABS(BL21)&lt;statistic_interpretations!$C$3,statistic_interpretations!$C$1,IF(ABS(BL21)&gt;statistic_interpretations!$C$3,statistic_interpretations!$D$1,"error"))),IF(BK21="%",IF(ABS(BL21)&lt;statistic_interpretations!$B$9,statistic_interpretations!$B$1,IF(ABS(BL21)&lt;statistic_interpretations!$C$9,statistic_interpretations!$C$1,IF(ABS(BL21)&gt;statistic_interpretations!$C$9,statistic_interpretations!$D$1,"error"))),IF(BK21="χ2",IF(ABS(BL21)&lt;statistic_interpretations!$B$8,statistic_interpretations!$B$1,IF(ABS(BL21)&lt;statistic_interpretations!$C$8,statistic_interpretations!$C$1,IF(ABS(BL21)&gt;statistic_interpretations!$C$8,statistic_interpretations!$D$1,"error"))),IF(BK21="tau",IF(ABS(BL21)&lt;statistic_interpretations!$B$7,statistic_interpretations!$B$1,IF(ABS(BL21)&lt;statistic_interpretations!$C$7,statistic_interpretations!$C$1,IF(ABS(BL21)&gt;statistic_interpretations!$C$7,statistic_interpretations!$D$1,"error")))))))))</f>
        <v>Small</v>
      </c>
      <c r="BP21" t="str">
        <f t="shared" si="6"/>
        <v>not applicable</v>
      </c>
    </row>
    <row r="22" spans="1:68" x14ac:dyDescent="0.25">
      <c r="A22" t="str">
        <f>IF(ISBLANK(extractions!A22),"",extractions!A22)</f>
        <v>AGDS implementation</v>
      </c>
      <c r="B22" t="s">
        <v>940</v>
      </c>
      <c r="C22" t="str">
        <f>IF(ISBLANK(extractions!B22),"",extractions!B22)</f>
        <v>nominal</v>
      </c>
      <c r="D22" t="str">
        <f>IF(ISBLANK(extractions!C22),"",extractions!C22)</f>
        <v>Source of the call (AGDS/CFS)</v>
      </c>
      <c r="E22" t="str">
        <f>IF(ISBLANK(extractions!D22),"",extractions!D22)</f>
        <v>call originated from CFS</v>
      </c>
      <c r="F22" t="str">
        <f>IF(ISBLANK(extractions!E22),"",extractions!E22)</f>
        <v>-</v>
      </c>
      <c r="G22" t="str">
        <f>IF(ISBLANK(extractions!G22),"",extractions!G22)</f>
        <v>travel time</v>
      </c>
      <c r="H22" t="str">
        <f>IF(ISBLANK(extractions!H22),"",extractions!H22)</f>
        <v>scale</v>
      </c>
      <c r="I22" t="str">
        <f>IF(ISBLANK(extractions!I22),"",extractions!I22)</f>
        <v>min/incident</v>
      </c>
      <c r="J22" t="str">
        <f>IF(ISBLANK(extractions!J22),"",extractions!J22)</f>
        <v>-</v>
      </c>
      <c r="K22" t="str">
        <f>IF(ISBLANK(extractions!K22),"",extractions!K22)</f>
        <v>interest</v>
      </c>
      <c r="L22" t="str">
        <f>IF(ISBLANK(extractions!L22),"",extractions!L22)</f>
        <v>Mares &amp; Blackburn (2020)</v>
      </c>
      <c r="M22" s="2" t="s">
        <v>731</v>
      </c>
      <c r="N22" t="str">
        <f>IF(ISBLANK(extractions!M22),"",extractions!M22)</f>
        <v>Table 5</v>
      </c>
      <c r="O22" t="str">
        <f>IF(ISBLANK(extractions!N22),"",extractions!N22)</f>
        <v>Mann-Whitney U-test</v>
      </c>
      <c r="P22" t="s">
        <v>911</v>
      </c>
      <c r="Q22" t="s">
        <v>904</v>
      </c>
      <c r="R22" t="s">
        <v>907</v>
      </c>
      <c r="S22" t="s">
        <v>198</v>
      </c>
      <c r="T22" t="s">
        <v>198</v>
      </c>
      <c r="U22" t="str">
        <f>IF(ISBLANK(extractions!O22),"",extractions!O22)</f>
        <v/>
      </c>
      <c r="V22" t="str">
        <f>IF(ISBLANK(extractions!P22),"",extractions!P22)</f>
        <v>Population</v>
      </c>
      <c r="W22" t="str">
        <f>IF(ISBLANK(extractions!Q22),"",extractions!Q22)</f>
        <v>St Louis (USA)</v>
      </c>
      <c r="X22" t="str">
        <f>IF(ISBLANK(extractions!R22),"",extractions!R22)</f>
        <v>-</v>
      </c>
      <c r="Y22" t="str">
        <f>IF(ISBLANK(extractions!S22),"",extractions!S22)</f>
        <v>-</v>
      </c>
      <c r="Z22" t="str">
        <f>IF(ISBLANK(extractions!T22),"",extractions!T22)</f>
        <v/>
      </c>
      <c r="AA22" t="str">
        <f>IF(ISBLANK(extractions!U22),"",extractions!U22)</f>
        <v>Excluding 'shootings'; as they have higher priority level</v>
      </c>
      <c r="AB22">
        <f>IF(ISBLANK(extractions!V22),"",extractions!V22)</f>
        <v>4451</v>
      </c>
      <c r="AC22" t="str">
        <f>IF(ISBLANK(extractions!W22),"",extractions!W22)</f>
        <v>CFS</v>
      </c>
      <c r="AD22" t="str">
        <f>IF(ISBLANK(extractions!X22),"",extractions!X22)</f>
        <v xml:space="preserve">shots fired </v>
      </c>
      <c r="AE22" t="str">
        <f>IF(ISBLANK(extractions!Y22),"",extractions!Y22)</f>
        <v>Z</v>
      </c>
      <c r="AF22">
        <f>IF(ISBLANK(extractions!Z22),"",extractions!Z22)</f>
        <v>-1.409</v>
      </c>
      <c r="AG22" t="str">
        <f>IF(ISBLANK(extractions!AA22),"",extractions!AA22)</f>
        <v/>
      </c>
      <c r="AH22" t="str">
        <f>IF(ISBLANK(extractions!AB22),"",extractions!AB22)</f>
        <v>#</v>
      </c>
      <c r="AI22">
        <f>IF(ISBLANK(extractions!AC22),"",extractions!AC22)</f>
        <v>1</v>
      </c>
      <c r="AJ22" t="str">
        <f>IF(ISBLANK(extractions!AD22),"",extractions!AD22)</f>
        <v>aug</v>
      </c>
      <c r="AK22">
        <f>IF(ISBLANK(extractions!AE22),"",extractions!AE22)</f>
        <v>2008</v>
      </c>
      <c r="AL22">
        <f>IF(ISBLANK(extractions!AF22),"",extractions!AF22)</f>
        <v>30</v>
      </c>
      <c r="AM22" t="str">
        <f>IF(ISBLANK(extractions!AG22),"",extractions!AG22)</f>
        <v>mar</v>
      </c>
      <c r="AN22">
        <f>IF(ISBLANK(extractions!AH22),"",extractions!AH22)</f>
        <v>2013</v>
      </c>
      <c r="AO22">
        <f>IF(ISBLANK(extractions!AI22),"",extractions!AI22)</f>
        <v>1</v>
      </c>
      <c r="AP22" t="str">
        <f>IF(ISBLANK(extractions!AJ22),"",extractions!AJ22)</f>
        <v>mar</v>
      </c>
      <c r="AQ22">
        <f>IF(ISBLANK(extractions!AK22),"",extractions!AK22)</f>
        <v>2013</v>
      </c>
      <c r="AR22">
        <f>IF(ISBLANK(extractions!AL22),"",extractions!AL22)</f>
        <v>28</v>
      </c>
      <c r="AS22" t="str">
        <f>IF(ISBLANK(extractions!AM22),"",extractions!AM22)</f>
        <v>feb</v>
      </c>
      <c r="AT22">
        <f>IF(ISBLANK(extractions!AN22),"",extractions!AN22)</f>
        <v>2018</v>
      </c>
      <c r="AU22" t="str">
        <f>IF(ISBLANK(extractions!AO22),"",extractions!AO22)</f>
        <v/>
      </c>
      <c r="AV22" t="str">
        <f>IF(ISBLANK(extractions!AP22),"",extractions!AP22)</f>
        <v/>
      </c>
      <c r="AW22">
        <f>IF(ISBLANK(extractions!AQ22),"",extractions!AQ22)</f>
        <v>5.16</v>
      </c>
      <c r="AX22">
        <f>IF(ISBLANK(extractions!AR22),"",extractions!AR22)</f>
        <v>4.97</v>
      </c>
      <c r="AY22">
        <f>IF(ISBLANK(extractions!AS22),"",extractions!AS22)</f>
        <v>6.37</v>
      </c>
      <c r="AZ22">
        <f>IF(ISBLANK(extractions!AT22),"",extractions!AT22)</f>
        <v>4.9400000000000004</v>
      </c>
      <c r="BA22" t="str">
        <f>IF(ISBLANK(extractions!AU22),"",extractions!AU22)</f>
        <v/>
      </c>
      <c r="BB22" t="str">
        <f>IF(ISBLANK(extractions!AV22),"",extractions!AV22)</f>
        <v/>
      </c>
      <c r="BC22" t="str">
        <f>IF(ISBLANK(extractions!AW22),"",extractions!AW22)</f>
        <v/>
      </c>
      <c r="BD22" t="str">
        <f>IF(ISBLANK(extractions!AX22),"",extractions!AX22)</f>
        <v/>
      </c>
      <c r="BE22" s="9">
        <f t="shared" si="0"/>
        <v>-3.3333205089485417E-2</v>
      </c>
      <c r="BF22" s="9">
        <f t="shared" si="9"/>
        <v>-1.6664288238777466E-2</v>
      </c>
      <c r="BG22" t="str">
        <f t="shared" si="8"/>
        <v/>
      </c>
      <c r="BK22" s="9" t="str">
        <f t="shared" si="4"/>
        <v>R</v>
      </c>
      <c r="BL22" s="9">
        <f t="shared" si="2"/>
        <v>-1.6664288238777466E-2</v>
      </c>
      <c r="BM22" s="13" t="str">
        <f t="shared" si="3"/>
        <v/>
      </c>
      <c r="BN22" t="str">
        <f t="shared" si="5"/>
        <v>-</v>
      </c>
      <c r="BO22" s="9" t="str">
        <f>IF(BK22="Beta",IF(ABS(BL22)&lt;statistic_interpretations!$B$5,statistic_interpretations!$B$1,IF(ABS(BL22)&lt;statistic_interpretations!$C$5,statistic_interpretations!$C$1,IF(ABS(BL22)&gt;statistic_interpretations!$C$5,statistic_interpretations!$D$1,"error"))),IF(BK22="R",IF(ABS(BL22)&lt;statistic_interpretations!$B$2,statistic_interpretations!$B$1,IF(ABS(BL22)&lt;statistic_interpretations!$C$2,statistic_interpretations!$C$1,IF(ABS(BL22)&gt;statistic_interpretations!$C$2,statistic_interpretations!$D$1,"error"))),IF(BK22="D",IF(ABS(BL22)&lt;statistic_interpretations!$B$3,statistic_interpretations!$B$1,IF(ABS(BL22)&lt;statistic_interpretations!$C$3,statistic_interpretations!$C$1,IF(ABS(BL22)&gt;statistic_interpretations!$C$3,statistic_interpretations!$D$1,"error"))),IF(BK22="%",IF(ABS(BL22)&lt;statistic_interpretations!$B$9,statistic_interpretations!$B$1,IF(ABS(BL22)&lt;statistic_interpretations!$C$9,statistic_interpretations!$C$1,IF(ABS(BL22)&gt;statistic_interpretations!$C$9,statistic_interpretations!$D$1,"error"))),IF(BK22="χ2",IF(ABS(BL22)&lt;statistic_interpretations!$B$8,statistic_interpretations!$B$1,IF(ABS(BL22)&lt;statistic_interpretations!$C$8,statistic_interpretations!$C$1,IF(ABS(BL22)&gt;statistic_interpretations!$C$8,statistic_interpretations!$D$1,"error"))),IF(BK22="tau",IF(ABS(BL22)&lt;statistic_interpretations!$B$7,statistic_interpretations!$B$1,IF(ABS(BL22)&lt;statistic_interpretations!$C$7,statistic_interpretations!$C$1,IF(ABS(BL22)&gt;statistic_interpretations!$C$7,statistic_interpretations!$D$1,"error")))))))))</f>
        <v>Small</v>
      </c>
      <c r="BP22" t="str">
        <f t="shared" si="6"/>
        <v>not applicable</v>
      </c>
    </row>
    <row r="23" spans="1:68" x14ac:dyDescent="0.25">
      <c r="A23" t="str">
        <f>IF(ISBLANK(extractions!A23),"",extractions!A23)</f>
        <v>AGDS implementation</v>
      </c>
      <c r="B23" t="s">
        <v>940</v>
      </c>
      <c r="C23" t="str">
        <f>IF(ISBLANK(extractions!B23),"",extractions!B23)</f>
        <v>nominal</v>
      </c>
      <c r="D23" t="str">
        <f>IF(ISBLANK(extractions!C23),"",extractions!C23)</f>
        <v>Source of the call (AGDS/CFS)</v>
      </c>
      <c r="E23" t="str">
        <f>IF(ISBLANK(extractions!D23),"",extractions!D23)</f>
        <v>call originated from CFS</v>
      </c>
      <c r="F23" t="str">
        <f>IF(ISBLANK(extractions!E23),"",extractions!E23)</f>
        <v>-</v>
      </c>
      <c r="G23" t="str">
        <f>IF(ISBLANK(extractions!G23),"",extractions!G23)</f>
        <v>dispatch time</v>
      </c>
      <c r="H23" t="str">
        <f>IF(ISBLANK(extractions!H23),"",extractions!H23)</f>
        <v>scale</v>
      </c>
      <c r="I23" t="str">
        <f>IF(ISBLANK(extractions!I23),"",extractions!I23)</f>
        <v>min/incident</v>
      </c>
      <c r="J23" t="str">
        <f>IF(ISBLANK(extractions!J23),"",extractions!J23)</f>
        <v>-</v>
      </c>
      <c r="K23" t="str">
        <f>IF(ISBLANK(extractions!K23),"",extractions!K23)</f>
        <v>interest</v>
      </c>
      <c r="L23" t="str">
        <f>IF(ISBLANK(extractions!L23),"",extractions!L23)</f>
        <v>Mares &amp; Blackburn (2020)</v>
      </c>
      <c r="M23" s="2" t="s">
        <v>731</v>
      </c>
      <c r="N23" t="str">
        <f>IF(ISBLANK(extractions!M23),"",extractions!M23)</f>
        <v>Table 5</v>
      </c>
      <c r="O23" t="str">
        <f>IF(ISBLANK(extractions!N23),"",extractions!N23)</f>
        <v>Mann-Whitney U-test</v>
      </c>
      <c r="P23" t="s">
        <v>911</v>
      </c>
      <c r="Q23" t="s">
        <v>904</v>
      </c>
      <c r="R23" t="s">
        <v>907</v>
      </c>
      <c r="S23" t="s">
        <v>198</v>
      </c>
      <c r="T23" t="s">
        <v>198</v>
      </c>
      <c r="U23" t="str">
        <f>IF(ISBLANK(extractions!O23),"",extractions!O23)</f>
        <v/>
      </c>
      <c r="V23" t="str">
        <f>IF(ISBLANK(extractions!P23),"",extractions!P23)</f>
        <v>Population</v>
      </c>
      <c r="W23" t="str">
        <f>IF(ISBLANK(extractions!Q23),"",extractions!Q23)</f>
        <v>St Louis (USA)</v>
      </c>
      <c r="X23" t="str">
        <f>IF(ISBLANK(extractions!R23),"",extractions!R23)</f>
        <v>-</v>
      </c>
      <c r="Y23" t="str">
        <f>IF(ISBLANK(extractions!S23),"",extractions!S23)</f>
        <v>-</v>
      </c>
      <c r="Z23" t="str">
        <f>IF(ISBLANK(extractions!T23),"",extractions!T23)</f>
        <v/>
      </c>
      <c r="AA23" t="str">
        <f>IF(ISBLANK(extractions!U23),"",extractions!U23)</f>
        <v>Excluding 'shootings'; as they have higher priority level</v>
      </c>
      <c r="AB23">
        <f>IF(ISBLANK(extractions!V23),"",extractions!V23)</f>
        <v>23379</v>
      </c>
      <c r="AC23" t="str">
        <f>IF(ISBLANK(extractions!W23),"",extractions!W23)</f>
        <v>CFS</v>
      </c>
      <c r="AD23" t="str">
        <f>IF(ISBLANK(extractions!X23),"",extractions!X23)</f>
        <v xml:space="preserve">shots fired </v>
      </c>
      <c r="AE23" t="str">
        <f>IF(ISBLANK(extractions!Y23),"",extractions!Y23)</f>
        <v>Z</v>
      </c>
      <c r="AF23">
        <f>IF(ISBLANK(extractions!Z23),"",extractions!Z23)</f>
        <v>5.4089999999999998</v>
      </c>
      <c r="AG23" t="str">
        <f>IF(ISBLANK(extractions!AA23),"",extractions!AA23)</f>
        <v/>
      </c>
      <c r="AH23" t="str">
        <f>IF(ISBLANK(extractions!AB23),"",extractions!AB23)</f>
        <v>***</v>
      </c>
      <c r="AI23">
        <f>IF(ISBLANK(extractions!AC23),"",extractions!AC23)</f>
        <v>1</v>
      </c>
      <c r="AJ23" t="str">
        <f>IF(ISBLANK(extractions!AD23),"",extractions!AD23)</f>
        <v>aug</v>
      </c>
      <c r="AK23">
        <f>IF(ISBLANK(extractions!AE23),"",extractions!AE23)</f>
        <v>2008</v>
      </c>
      <c r="AL23">
        <f>IF(ISBLANK(extractions!AF23),"",extractions!AF23)</f>
        <v>30</v>
      </c>
      <c r="AM23" t="str">
        <f>IF(ISBLANK(extractions!AG23),"",extractions!AG23)</f>
        <v>mar</v>
      </c>
      <c r="AN23">
        <f>IF(ISBLANK(extractions!AH23),"",extractions!AH23)</f>
        <v>2013</v>
      </c>
      <c r="AO23">
        <f>IF(ISBLANK(extractions!AI23),"",extractions!AI23)</f>
        <v>1</v>
      </c>
      <c r="AP23" t="str">
        <f>IF(ISBLANK(extractions!AJ23),"",extractions!AJ23)</f>
        <v>mar</v>
      </c>
      <c r="AQ23">
        <f>IF(ISBLANK(extractions!AK23),"",extractions!AK23)</f>
        <v>2013</v>
      </c>
      <c r="AR23">
        <f>IF(ISBLANK(extractions!AL23),"",extractions!AL23)</f>
        <v>28</v>
      </c>
      <c r="AS23" t="str">
        <f>IF(ISBLANK(extractions!AM23),"",extractions!AM23)</f>
        <v>feb</v>
      </c>
      <c r="AT23">
        <f>IF(ISBLANK(extractions!AN23),"",extractions!AN23)</f>
        <v>2018</v>
      </c>
      <c r="AU23" t="str">
        <f>IF(ISBLANK(extractions!AO23),"",extractions!AO23)</f>
        <v/>
      </c>
      <c r="AV23" t="str">
        <f>IF(ISBLANK(extractions!AP23),"",extractions!AP23)</f>
        <v/>
      </c>
      <c r="AW23">
        <f>IF(ISBLANK(extractions!AQ23),"",extractions!AQ23)</f>
        <v>4.3</v>
      </c>
      <c r="AX23">
        <f>IF(ISBLANK(extractions!AR23),"",extractions!AR23)</f>
        <v>4.51</v>
      </c>
      <c r="AY23">
        <f>IF(ISBLANK(extractions!AS23),"",extractions!AS23)</f>
        <v>10.83</v>
      </c>
      <c r="AZ23">
        <f>IF(ISBLANK(extractions!AT23),"",extractions!AT23)</f>
        <v>11.4</v>
      </c>
      <c r="BA23" t="str">
        <f>IF(ISBLANK(extractions!AU23),"",extractions!AU23)</f>
        <v/>
      </c>
      <c r="BB23" t="str">
        <f>IF(ISBLANK(extractions!AV23),"",extractions!AV23)</f>
        <v/>
      </c>
      <c r="BC23" t="str">
        <f>IF(ISBLANK(extractions!AW23),"",extractions!AW23)</f>
        <v/>
      </c>
      <c r="BD23" t="str">
        <f>IF(ISBLANK(extractions!AX23),"",extractions!AX23)</f>
        <v/>
      </c>
      <c r="BE23" s="9">
        <f t="shared" si="0"/>
        <v>1.8887179531353219E-2</v>
      </c>
      <c r="BF23" s="9">
        <f t="shared" si="9"/>
        <v>9.4431686976200659E-3</v>
      </c>
      <c r="BG23" t="str">
        <f t="shared" si="8"/>
        <v/>
      </c>
      <c r="BK23" s="9" t="str">
        <f t="shared" si="4"/>
        <v>R</v>
      </c>
      <c r="BL23" s="9">
        <f t="shared" si="2"/>
        <v>9.4431686976200659E-3</v>
      </c>
      <c r="BM23" s="13" t="str">
        <f t="shared" si="3"/>
        <v>***</v>
      </c>
      <c r="BN23" t="str">
        <f t="shared" si="5"/>
        <v>+</v>
      </c>
      <c r="BO23" s="9" t="str">
        <f>IF(BK23="Beta",IF(ABS(BL23)&lt;statistic_interpretations!$B$5,statistic_interpretations!$B$1,IF(ABS(BL23)&lt;statistic_interpretations!$C$5,statistic_interpretations!$C$1,IF(ABS(BL23)&gt;statistic_interpretations!$C$5,statistic_interpretations!$D$1,"error"))),IF(BK23="R",IF(ABS(BL23)&lt;statistic_interpretations!$B$2,statistic_interpretations!$B$1,IF(ABS(BL23)&lt;statistic_interpretations!$C$2,statistic_interpretations!$C$1,IF(ABS(BL23)&gt;statistic_interpretations!$C$2,statistic_interpretations!$D$1,"error"))),IF(BK23="D",IF(ABS(BL23)&lt;statistic_interpretations!$B$3,statistic_interpretations!$B$1,IF(ABS(BL23)&lt;statistic_interpretations!$C$3,statistic_interpretations!$C$1,IF(ABS(BL23)&gt;statistic_interpretations!$C$3,statistic_interpretations!$D$1,"error"))),IF(BK23="%",IF(ABS(BL23)&lt;statistic_interpretations!$B$9,statistic_interpretations!$B$1,IF(ABS(BL23)&lt;statistic_interpretations!$C$9,statistic_interpretations!$C$1,IF(ABS(BL23)&gt;statistic_interpretations!$C$9,statistic_interpretations!$D$1,"error"))),IF(BK23="χ2",IF(ABS(BL23)&lt;statistic_interpretations!$B$8,statistic_interpretations!$B$1,IF(ABS(BL23)&lt;statistic_interpretations!$C$8,statistic_interpretations!$C$1,IF(ABS(BL23)&gt;statistic_interpretations!$C$8,statistic_interpretations!$D$1,"error"))),IF(BK23="tau",IF(ABS(BL23)&lt;statistic_interpretations!$B$7,statistic_interpretations!$B$1,IF(ABS(BL23)&lt;statistic_interpretations!$C$7,statistic_interpretations!$C$1,IF(ABS(BL23)&gt;statistic_interpretations!$C$7,statistic_interpretations!$D$1,"error")))))))))</f>
        <v>Small</v>
      </c>
      <c r="BP23" t="str">
        <f t="shared" si="6"/>
        <v>not applicable</v>
      </c>
    </row>
    <row r="24" spans="1:68" x14ac:dyDescent="0.25">
      <c r="A24" t="str">
        <f>IF(ISBLANK(extractions!A24),"",extractions!A24)</f>
        <v>AGDS implementation</v>
      </c>
      <c r="B24" t="s">
        <v>940</v>
      </c>
      <c r="C24" t="str">
        <f>IF(ISBLANK(extractions!B24),"",extractions!B24)</f>
        <v>nominal</v>
      </c>
      <c r="D24" t="str">
        <f>IF(ISBLANK(extractions!C24),"",extractions!C24)</f>
        <v>Source of the call (AGDS/CFS)</v>
      </c>
      <c r="E24" t="str">
        <f>IF(ISBLANK(extractions!D24),"",extractions!D24)</f>
        <v>call originated from CFS</v>
      </c>
      <c r="F24" t="str">
        <f>IF(ISBLANK(extractions!E24),"",extractions!E24)</f>
        <v>-</v>
      </c>
      <c r="G24" t="str">
        <f>IF(ISBLANK(extractions!G24),"",extractions!G24)</f>
        <v>travel time</v>
      </c>
      <c r="H24" t="str">
        <f>IF(ISBLANK(extractions!H24),"",extractions!H24)</f>
        <v>scale</v>
      </c>
      <c r="I24" t="str">
        <f>IF(ISBLANK(extractions!I24),"",extractions!I24)</f>
        <v>min/incident</v>
      </c>
      <c r="J24" t="str">
        <f>IF(ISBLANK(extractions!J24),"",extractions!J24)</f>
        <v>-</v>
      </c>
      <c r="K24" t="str">
        <f>IF(ISBLANK(extractions!K24),"",extractions!K24)</f>
        <v>interest</v>
      </c>
      <c r="L24" t="str">
        <f>IF(ISBLANK(extractions!L24),"",extractions!L24)</f>
        <v>Mares &amp; Blackburn (2020)</v>
      </c>
      <c r="M24" s="2" t="s">
        <v>731</v>
      </c>
      <c r="N24" t="str">
        <f>IF(ISBLANK(extractions!M24),"",extractions!M24)</f>
        <v>Table 5</v>
      </c>
      <c r="O24" t="str">
        <f>IF(ISBLANK(extractions!N24),"",extractions!N24)</f>
        <v>Mann-Whitney U-test</v>
      </c>
      <c r="P24" t="s">
        <v>911</v>
      </c>
      <c r="Q24" t="s">
        <v>904</v>
      </c>
      <c r="R24" t="s">
        <v>907</v>
      </c>
      <c r="S24" t="s">
        <v>198</v>
      </c>
      <c r="T24" t="s">
        <v>198</v>
      </c>
      <c r="U24" t="str">
        <f>IF(ISBLANK(extractions!O24),"",extractions!O24)</f>
        <v/>
      </c>
      <c r="V24" t="str">
        <f>IF(ISBLANK(extractions!P24),"",extractions!P24)</f>
        <v>Population</v>
      </c>
      <c r="W24" t="str">
        <f>IF(ISBLANK(extractions!Q24),"",extractions!Q24)</f>
        <v>St Louis (USA)</v>
      </c>
      <c r="X24" t="str">
        <f>IF(ISBLANK(extractions!R24),"",extractions!R24)</f>
        <v>-</v>
      </c>
      <c r="Y24" t="str">
        <f>IF(ISBLANK(extractions!S24),"",extractions!S24)</f>
        <v>-</v>
      </c>
      <c r="Z24" t="str">
        <f>IF(ISBLANK(extractions!T24),"",extractions!T24)</f>
        <v/>
      </c>
      <c r="AA24" t="str">
        <f>IF(ISBLANK(extractions!U24),"",extractions!U24)</f>
        <v>Excluding 'shootings'; as they have higher priority level</v>
      </c>
      <c r="AB24">
        <f>IF(ISBLANK(extractions!V24),"",extractions!V24)</f>
        <v>23379</v>
      </c>
      <c r="AC24" t="str">
        <f>IF(ISBLANK(extractions!W24),"",extractions!W24)</f>
        <v>CFS</v>
      </c>
      <c r="AD24" t="str">
        <f>IF(ISBLANK(extractions!X24),"",extractions!X24)</f>
        <v xml:space="preserve">shots fired </v>
      </c>
      <c r="AE24" t="str">
        <f>IF(ISBLANK(extractions!Y24),"",extractions!Y24)</f>
        <v>Z</v>
      </c>
      <c r="AF24">
        <f>IF(ISBLANK(extractions!Z24),"",extractions!Z24)</f>
        <v>2.319</v>
      </c>
      <c r="AG24" t="str">
        <f>IF(ISBLANK(extractions!AA24),"",extractions!AA24)</f>
        <v/>
      </c>
      <c r="AH24" t="str">
        <f>IF(ISBLANK(extractions!AB24),"",extractions!AB24)</f>
        <v>*</v>
      </c>
      <c r="AI24">
        <f>IF(ISBLANK(extractions!AC24),"",extractions!AC24)</f>
        <v>1</v>
      </c>
      <c r="AJ24" t="str">
        <f>IF(ISBLANK(extractions!AD24),"",extractions!AD24)</f>
        <v>aug</v>
      </c>
      <c r="AK24">
        <f>IF(ISBLANK(extractions!AE24),"",extractions!AE24)</f>
        <v>2008</v>
      </c>
      <c r="AL24">
        <f>IF(ISBLANK(extractions!AF24),"",extractions!AF24)</f>
        <v>30</v>
      </c>
      <c r="AM24" t="str">
        <f>IF(ISBLANK(extractions!AG24),"",extractions!AG24)</f>
        <v>mar</v>
      </c>
      <c r="AN24">
        <f>IF(ISBLANK(extractions!AH24),"",extractions!AH24)</f>
        <v>2013</v>
      </c>
      <c r="AO24">
        <f>IF(ISBLANK(extractions!AI24),"",extractions!AI24)</f>
        <v>1</v>
      </c>
      <c r="AP24" t="str">
        <f>IF(ISBLANK(extractions!AJ24),"",extractions!AJ24)</f>
        <v>mar</v>
      </c>
      <c r="AQ24">
        <f>IF(ISBLANK(extractions!AK24),"",extractions!AK24)</f>
        <v>2013</v>
      </c>
      <c r="AR24">
        <f>IF(ISBLANK(extractions!AL24),"",extractions!AL24)</f>
        <v>28</v>
      </c>
      <c r="AS24" t="str">
        <f>IF(ISBLANK(extractions!AM24),"",extractions!AM24)</f>
        <v>feb</v>
      </c>
      <c r="AT24">
        <f>IF(ISBLANK(extractions!AN24),"",extractions!AN24)</f>
        <v>2018</v>
      </c>
      <c r="AU24" t="str">
        <f>IF(ISBLANK(extractions!AO24),"",extractions!AO24)</f>
        <v/>
      </c>
      <c r="AV24" t="str">
        <f>IF(ISBLANK(extractions!AP24),"",extractions!AP24)</f>
        <v/>
      </c>
      <c r="AW24">
        <f>IF(ISBLANK(extractions!AQ24),"",extractions!AQ24)</f>
        <v>6.29</v>
      </c>
      <c r="AX24">
        <f>IF(ISBLANK(extractions!AR24),"",extractions!AR24)</f>
        <v>6.48</v>
      </c>
      <c r="AY24">
        <f>IF(ISBLANK(extractions!AS24),"",extractions!AS24)</f>
        <v>8.7899999999999991</v>
      </c>
      <c r="AZ24">
        <f>IF(ISBLANK(extractions!AT24),"",extractions!AT24)</f>
        <v>8.66</v>
      </c>
      <c r="BA24" t="str">
        <f>IF(ISBLANK(extractions!AU24),"",extractions!AU24)</f>
        <v/>
      </c>
      <c r="BB24" t="str">
        <f>IF(ISBLANK(extractions!AV24),"",extractions!AV24)</f>
        <v/>
      </c>
      <c r="BC24" t="str">
        <f>IF(ISBLANK(extractions!AW24),"",extractions!AW24)</f>
        <v/>
      </c>
      <c r="BD24" t="str">
        <f>IF(ISBLANK(extractions!AX24),"",extractions!AX24)</f>
        <v/>
      </c>
      <c r="BE24" s="9">
        <f t="shared" si="0"/>
        <v>2.1775900021175094E-2</v>
      </c>
      <c r="BF24" s="9">
        <f t="shared" si="9"/>
        <v>1.0887304698577734E-2</v>
      </c>
      <c r="BG24" t="str">
        <f t="shared" si="8"/>
        <v/>
      </c>
      <c r="BK24" s="9" t="str">
        <f t="shared" si="4"/>
        <v>R</v>
      </c>
      <c r="BL24" s="9">
        <f t="shared" si="2"/>
        <v>1.0887304698577734E-2</v>
      </c>
      <c r="BM24" s="13" t="str">
        <f t="shared" si="3"/>
        <v>*</v>
      </c>
      <c r="BN24" t="str">
        <f t="shared" si="5"/>
        <v>+</v>
      </c>
      <c r="BO24" s="9" t="str">
        <f>IF(BK24="Beta",IF(ABS(BL24)&lt;statistic_interpretations!$B$5,statistic_interpretations!$B$1,IF(ABS(BL24)&lt;statistic_interpretations!$C$5,statistic_interpretations!$C$1,IF(ABS(BL24)&gt;statistic_interpretations!$C$5,statistic_interpretations!$D$1,"error"))),IF(BK24="R",IF(ABS(BL24)&lt;statistic_interpretations!$B$2,statistic_interpretations!$B$1,IF(ABS(BL24)&lt;statistic_interpretations!$C$2,statistic_interpretations!$C$1,IF(ABS(BL24)&gt;statistic_interpretations!$C$2,statistic_interpretations!$D$1,"error"))),IF(BK24="D",IF(ABS(BL24)&lt;statistic_interpretations!$B$3,statistic_interpretations!$B$1,IF(ABS(BL24)&lt;statistic_interpretations!$C$3,statistic_interpretations!$C$1,IF(ABS(BL24)&gt;statistic_interpretations!$C$3,statistic_interpretations!$D$1,"error"))),IF(BK24="%",IF(ABS(BL24)&lt;statistic_interpretations!$B$9,statistic_interpretations!$B$1,IF(ABS(BL24)&lt;statistic_interpretations!$C$9,statistic_interpretations!$C$1,IF(ABS(BL24)&gt;statistic_interpretations!$C$9,statistic_interpretations!$D$1,"error"))),IF(BK24="χ2",IF(ABS(BL24)&lt;statistic_interpretations!$B$8,statistic_interpretations!$B$1,IF(ABS(BL24)&lt;statistic_interpretations!$C$8,statistic_interpretations!$C$1,IF(ABS(BL24)&gt;statistic_interpretations!$C$8,statistic_interpretations!$D$1,"error"))),IF(BK24="tau",IF(ABS(BL24)&lt;statistic_interpretations!$B$7,statistic_interpretations!$B$1,IF(ABS(BL24)&lt;statistic_interpretations!$C$7,statistic_interpretations!$C$1,IF(ABS(BL24)&gt;statistic_interpretations!$C$7,statistic_interpretations!$D$1,"error")))))))))</f>
        <v>Small</v>
      </c>
      <c r="BP24" t="str">
        <f t="shared" si="6"/>
        <v>not applicable</v>
      </c>
    </row>
    <row r="25" spans="1:68" x14ac:dyDescent="0.25">
      <c r="A25" t="str">
        <f>IF(ISBLANK(extractions!A25),"",extractions!A25)</f>
        <v>AGDS implementation</v>
      </c>
      <c r="B25" t="s">
        <v>940</v>
      </c>
      <c r="C25" t="str">
        <f>IF(ISBLANK(extractions!B25),"",extractions!B25)</f>
        <v>nominal</v>
      </c>
      <c r="D25" t="str">
        <f>IF(ISBLANK(extractions!C25),"",extractions!C25)</f>
        <v>pre/post AGDS was implemented</v>
      </c>
      <c r="E25" t="str">
        <f>IF(ISBLANK(extractions!D25),"",extractions!D25)</f>
        <v>pre AGDS implementation</v>
      </c>
      <c r="F25" t="str">
        <f>IF(ISBLANK(extractions!E25),"",extractions!E25)</f>
        <v>-</v>
      </c>
      <c r="G25" t="str">
        <f>IF(ISBLANK(extractions!G25),"",extractions!G25)</f>
        <v>dispatch time</v>
      </c>
      <c r="H25" t="str">
        <f>IF(ISBLANK(extractions!H25),"",extractions!H25)</f>
        <v>scale</v>
      </c>
      <c r="I25" t="str">
        <f>IF(ISBLANK(extractions!I25),"",extractions!I25)</f>
        <v>min/incident</v>
      </c>
      <c r="J25" t="str">
        <f>IF(ISBLANK(extractions!J25),"",extractions!J25)</f>
        <v>-</v>
      </c>
      <c r="K25" t="str">
        <f>IF(ISBLANK(extractions!K25),"",extractions!K25)</f>
        <v>interest</v>
      </c>
      <c r="L25" t="str">
        <f>IF(ISBLANK(extractions!L25),"",extractions!L25)</f>
        <v>Choi, Librett &amp; Collins (2013)</v>
      </c>
      <c r="M25" s="2" t="s">
        <v>732</v>
      </c>
      <c r="N25" t="str">
        <f>IF(ISBLANK(extractions!M25),"",extractions!M25)</f>
        <v>Table 3</v>
      </c>
      <c r="O25" t="str">
        <f>IF(ISBLANK(extractions!N25),"",extractions!N25)</f>
        <v>T-test</v>
      </c>
      <c r="P25" t="s">
        <v>911</v>
      </c>
      <c r="Q25" t="s">
        <v>903</v>
      </c>
      <c r="R25" t="s">
        <v>907</v>
      </c>
      <c r="S25" t="s">
        <v>198</v>
      </c>
      <c r="T25" t="s">
        <v>198</v>
      </c>
      <c r="U25" t="str">
        <f>IF(ISBLANK(extractions!O25),"",extractions!O25)</f>
        <v/>
      </c>
      <c r="V25" t="str">
        <f>IF(ISBLANK(extractions!P25),"",extractions!P25)</f>
        <v>Population</v>
      </c>
      <c r="W25" t="str">
        <f>IF(ISBLANK(extractions!Q25),"",extractions!Q25)</f>
        <v>Brockton (USA)</v>
      </c>
      <c r="X25" t="str">
        <f>IF(ISBLANK(extractions!R25),"",extractions!R25)</f>
        <v>-</v>
      </c>
      <c r="Y25" t="str">
        <f>IF(ISBLANK(extractions!S25),"",extractions!S25)</f>
        <v>-</v>
      </c>
      <c r="Z25" t="str">
        <f>IF(ISBLANK(extractions!T25),"",extractions!T25)</f>
        <v/>
      </c>
      <c r="AA25" t="str">
        <f>IF(ISBLANK(extractions!U25),"",extractions!U25)</f>
        <v>Only include gunshot calls where an offcer was dispatched. Extreme outliers were removed</v>
      </c>
      <c r="AB25">
        <f>IF(ISBLANK(extractions!V25),"",extractions!V25)</f>
        <v>947</v>
      </c>
      <c r="AC25" t="str">
        <f>IF(ISBLANK(extractions!W25),"",extractions!W25)</f>
        <v>CFS</v>
      </c>
      <c r="AD25" t="str">
        <f>IF(ISBLANK(extractions!X25),"",extractions!X25)</f>
        <v>gunshots</v>
      </c>
      <c r="AE25" t="str">
        <f>IF(ISBLANK(extractions!Y25),"",extractions!Y25)</f>
        <v>t</v>
      </c>
      <c r="AF25">
        <f>IF(ISBLANK(extractions!Z25),"",extractions!Z25)</f>
        <v>5.31</v>
      </c>
      <c r="AG25" t="str">
        <f>IF(ISBLANK(extractions!AA25),"",extractions!AA25)</f>
        <v/>
      </c>
      <c r="AH25">
        <f>IF(ISBLANK(extractions!AB25),"",extractions!AB25)</f>
        <v>0</v>
      </c>
      <c r="AI25">
        <f>IF(ISBLANK(extractions!AC25),"",extractions!AC25)</f>
        <v>1</v>
      </c>
      <c r="AJ25" t="str">
        <f>IF(ISBLANK(extractions!AD25),"",extractions!AD25)</f>
        <v>dec</v>
      </c>
      <c r="AK25">
        <f>IF(ISBLANK(extractions!AE25),"",extractions!AE25)</f>
        <v>2008</v>
      </c>
      <c r="AL25">
        <f>IF(ISBLANK(extractions!AF25),"",extractions!AF25)</f>
        <v>24</v>
      </c>
      <c r="AM25" t="str">
        <f>IF(ISBLANK(extractions!AG25),"",extractions!AG25)</f>
        <v>nov</v>
      </c>
      <c r="AN25">
        <f>IF(ISBLANK(extractions!AH25),"",extractions!AH25)</f>
        <v>2009</v>
      </c>
      <c r="AO25">
        <f>IF(ISBLANK(extractions!AI25),"",extractions!AI25)</f>
        <v>25</v>
      </c>
      <c r="AP25" t="str">
        <f>IF(ISBLANK(extractions!AJ25),"",extractions!AJ25)</f>
        <v>nov</v>
      </c>
      <c r="AQ25">
        <f>IF(ISBLANK(extractions!AK25),"",extractions!AK25)</f>
        <v>2009</v>
      </c>
      <c r="AR25">
        <f>IF(ISBLANK(extractions!AL25),"",extractions!AL25)</f>
        <v>30</v>
      </c>
      <c r="AS25" t="str">
        <f>IF(ISBLANK(extractions!AM25),"",extractions!AM25)</f>
        <v xml:space="preserve">nov </v>
      </c>
      <c r="AT25">
        <f>IF(ISBLANK(extractions!AN25),"",extractions!AN25)</f>
        <v>2010</v>
      </c>
      <c r="AU25" t="str">
        <f>IF(ISBLANK(extractions!AO25),"",extractions!AO25)</f>
        <v/>
      </c>
      <c r="AV25" t="str">
        <f>IF(ISBLANK(extractions!AP25),"",extractions!AP25)</f>
        <v/>
      </c>
      <c r="AW25">
        <f>IF(ISBLANK(extractions!AQ25),"",extractions!AQ25)</f>
        <v>2.5983333333333336</v>
      </c>
      <c r="AX25">
        <f>IF(ISBLANK(extractions!AR25),"",extractions!AR25)</f>
        <v>2.2393333333333336</v>
      </c>
      <c r="AY25">
        <f>IF(ISBLANK(extractions!AS25),"",extractions!AS25)</f>
        <v>2.5878333333333337</v>
      </c>
      <c r="AZ25">
        <f>IF(ISBLANK(extractions!AT25),"",extractions!AT25)</f>
        <v>2.4946666666666668</v>
      </c>
      <c r="BA25" t="str">
        <f>IF(ISBLANK(extractions!AU25),"",extractions!AU25)</f>
        <v/>
      </c>
      <c r="BB25" t="str">
        <f>IF(ISBLANK(extractions!AV25),"",extractions!AV25)</f>
        <v/>
      </c>
      <c r="BC25" t="str">
        <f>IF(ISBLANK(extractions!AW25),"",extractions!AW25)</f>
        <v/>
      </c>
      <c r="BD25" t="str">
        <f>IF(ISBLANK(extractions!AX25),"",extractions!AX25)</f>
        <v/>
      </c>
      <c r="BE25" s="9">
        <f t="shared" si="0"/>
        <v>-0.14124533180041821</v>
      </c>
      <c r="BF25" s="9">
        <f t="shared" si="9"/>
        <v>-7.0447204546316783E-2</v>
      </c>
      <c r="BG25" t="str">
        <f t="shared" si="8"/>
        <v/>
      </c>
      <c r="BK25" s="9" t="str">
        <f t="shared" si="4"/>
        <v>R</v>
      </c>
      <c r="BL25" s="9">
        <f t="shared" si="2"/>
        <v>-7.0447204546316783E-2</v>
      </c>
      <c r="BM25" s="13" t="str">
        <f t="shared" si="3"/>
        <v>***</v>
      </c>
      <c r="BN25" t="str">
        <f t="shared" si="5"/>
        <v>-</v>
      </c>
      <c r="BO25" s="9" t="str">
        <f>IF(BK25="Beta",IF(ABS(BL25)&lt;statistic_interpretations!$B$5,statistic_interpretations!$B$1,IF(ABS(BL25)&lt;statistic_interpretations!$C$5,statistic_interpretations!$C$1,IF(ABS(BL25)&gt;statistic_interpretations!$C$5,statistic_interpretations!$D$1,"error"))),IF(BK25="R",IF(ABS(BL25)&lt;statistic_interpretations!$B$2,statistic_interpretations!$B$1,IF(ABS(BL25)&lt;statistic_interpretations!$C$2,statistic_interpretations!$C$1,IF(ABS(BL25)&gt;statistic_interpretations!$C$2,statistic_interpretations!$D$1,"error"))),IF(BK25="D",IF(ABS(BL25)&lt;statistic_interpretations!$B$3,statistic_interpretations!$B$1,IF(ABS(BL25)&lt;statistic_interpretations!$C$3,statistic_interpretations!$C$1,IF(ABS(BL25)&gt;statistic_interpretations!$C$3,statistic_interpretations!$D$1,"error"))),IF(BK25="%",IF(ABS(BL25)&lt;statistic_interpretations!$B$9,statistic_interpretations!$B$1,IF(ABS(BL25)&lt;statistic_interpretations!$C$9,statistic_interpretations!$C$1,IF(ABS(BL25)&gt;statistic_interpretations!$C$9,statistic_interpretations!$D$1,"error"))),IF(BK25="χ2",IF(ABS(BL25)&lt;statistic_interpretations!$B$8,statistic_interpretations!$B$1,IF(ABS(BL25)&lt;statistic_interpretations!$C$8,statistic_interpretations!$C$1,IF(ABS(BL25)&gt;statistic_interpretations!$C$8,statistic_interpretations!$D$1,"error"))),IF(BK25="tau",IF(ABS(BL25)&lt;statistic_interpretations!$B$7,statistic_interpretations!$B$1,IF(ABS(BL25)&lt;statistic_interpretations!$C$7,statistic_interpretations!$C$1,IF(ABS(BL25)&gt;statistic_interpretations!$C$7,statistic_interpretations!$D$1,"error")))))))))</f>
        <v>Small</v>
      </c>
      <c r="BP25" t="str">
        <f t="shared" si="6"/>
        <v>not applicable</v>
      </c>
    </row>
    <row r="26" spans="1:68" x14ac:dyDescent="0.25">
      <c r="A26" t="str">
        <f>IF(ISBLANK(extractions!A26),"",extractions!A26)</f>
        <v>AGDS implementation</v>
      </c>
      <c r="B26" t="s">
        <v>940</v>
      </c>
      <c r="C26" t="str">
        <f>IF(ISBLANK(extractions!B26),"",extractions!B26)</f>
        <v>nominal</v>
      </c>
      <c r="D26" t="str">
        <f>IF(ISBLANK(extractions!C26),"",extractions!C26)</f>
        <v>pre/post AGDS was implemented</v>
      </c>
      <c r="E26" t="str">
        <f>IF(ISBLANK(extractions!D26),"",extractions!D26)</f>
        <v>pre AGDS implementation</v>
      </c>
      <c r="F26" t="str">
        <f>IF(ISBLANK(extractions!E26),"",extractions!E26)</f>
        <v>-</v>
      </c>
      <c r="G26" t="str">
        <f>IF(ISBLANK(extractions!G26),"",extractions!G26)</f>
        <v>travel time</v>
      </c>
      <c r="H26" t="str">
        <f>IF(ISBLANK(extractions!H26),"",extractions!H26)</f>
        <v>scale</v>
      </c>
      <c r="I26" t="str">
        <f>IF(ISBLANK(extractions!I26),"",extractions!I26)</f>
        <v>min/incident</v>
      </c>
      <c r="J26" t="str">
        <f>IF(ISBLANK(extractions!J26),"",extractions!J26)</f>
        <v>-</v>
      </c>
      <c r="K26" t="str">
        <f>IF(ISBLANK(extractions!K26),"",extractions!K26)</f>
        <v>interest</v>
      </c>
      <c r="L26" t="str">
        <f>IF(ISBLANK(extractions!L26),"",extractions!L26)</f>
        <v>Choi, Librett &amp; Collins (2013)</v>
      </c>
      <c r="M26" s="2" t="s">
        <v>732</v>
      </c>
      <c r="N26" t="str">
        <f>IF(ISBLANK(extractions!M26),"",extractions!M26)</f>
        <v>Table 3</v>
      </c>
      <c r="O26" t="str">
        <f>IF(ISBLANK(extractions!N26),"",extractions!N26)</f>
        <v>T-test</v>
      </c>
      <c r="P26" t="s">
        <v>911</v>
      </c>
      <c r="Q26" t="s">
        <v>903</v>
      </c>
      <c r="R26" t="s">
        <v>907</v>
      </c>
      <c r="S26" t="s">
        <v>198</v>
      </c>
      <c r="T26" t="s">
        <v>198</v>
      </c>
      <c r="U26" t="str">
        <f>IF(ISBLANK(extractions!O26),"",extractions!O26)</f>
        <v/>
      </c>
      <c r="V26" t="str">
        <f>IF(ISBLANK(extractions!P26),"",extractions!P26)</f>
        <v>Population</v>
      </c>
      <c r="W26" t="str">
        <f>IF(ISBLANK(extractions!Q26),"",extractions!Q26)</f>
        <v>Brockton (USA)</v>
      </c>
      <c r="X26" t="str">
        <f>IF(ISBLANK(extractions!R26),"",extractions!R26)</f>
        <v>-</v>
      </c>
      <c r="Y26" t="str">
        <f>IF(ISBLANK(extractions!S26),"",extractions!S26)</f>
        <v>-</v>
      </c>
      <c r="Z26" t="str">
        <f>IF(ISBLANK(extractions!T26),"",extractions!T26)</f>
        <v/>
      </c>
      <c r="AA26" t="str">
        <f>IF(ISBLANK(extractions!U26),"",extractions!U26)</f>
        <v>Only include gunshot calls where an offcer was dispatched. Extreme outliers were removed</v>
      </c>
      <c r="AB26">
        <f>IF(ISBLANK(extractions!V26),"",extractions!V26)</f>
        <v>947</v>
      </c>
      <c r="AC26" t="str">
        <f>IF(ISBLANK(extractions!W26),"",extractions!W26)</f>
        <v>CFS</v>
      </c>
      <c r="AD26" t="str">
        <f>IF(ISBLANK(extractions!X26),"",extractions!X26)</f>
        <v>gunshots</v>
      </c>
      <c r="AE26" t="str">
        <f>IF(ISBLANK(extractions!Y26),"",extractions!Y26)</f>
        <v>t</v>
      </c>
      <c r="AF26">
        <f>IF(ISBLANK(extractions!Z26),"",extractions!Z26)</f>
        <v>2.06</v>
      </c>
      <c r="AG26" t="str">
        <f>IF(ISBLANK(extractions!AA26),"",extractions!AA26)</f>
        <v/>
      </c>
      <c r="AH26">
        <f>IF(ISBLANK(extractions!AB26),"",extractions!AB26)</f>
        <v>0.04</v>
      </c>
      <c r="AI26">
        <f>IF(ISBLANK(extractions!AC26),"",extractions!AC26)</f>
        <v>1</v>
      </c>
      <c r="AJ26" t="str">
        <f>IF(ISBLANK(extractions!AD26),"",extractions!AD26)</f>
        <v>dec</v>
      </c>
      <c r="AK26">
        <f>IF(ISBLANK(extractions!AE26),"",extractions!AE26)</f>
        <v>2008</v>
      </c>
      <c r="AL26">
        <f>IF(ISBLANK(extractions!AF26),"",extractions!AF26)</f>
        <v>24</v>
      </c>
      <c r="AM26" t="str">
        <f>IF(ISBLANK(extractions!AG26),"",extractions!AG26)</f>
        <v>nov</v>
      </c>
      <c r="AN26">
        <f>IF(ISBLANK(extractions!AH26),"",extractions!AH26)</f>
        <v>2009</v>
      </c>
      <c r="AO26">
        <f>IF(ISBLANK(extractions!AI26),"",extractions!AI26)</f>
        <v>25</v>
      </c>
      <c r="AP26" t="str">
        <f>IF(ISBLANK(extractions!AJ26),"",extractions!AJ26)</f>
        <v>nov</v>
      </c>
      <c r="AQ26">
        <f>IF(ISBLANK(extractions!AK26),"",extractions!AK26)</f>
        <v>2009</v>
      </c>
      <c r="AR26">
        <f>IF(ISBLANK(extractions!AL26),"",extractions!AL26)</f>
        <v>30</v>
      </c>
      <c r="AS26" t="str">
        <f>IF(ISBLANK(extractions!AM26),"",extractions!AM26)</f>
        <v xml:space="preserve">nov </v>
      </c>
      <c r="AT26">
        <f>IF(ISBLANK(extractions!AN26),"",extractions!AN26)</f>
        <v>2010</v>
      </c>
      <c r="AU26" t="str">
        <f>IF(ISBLANK(extractions!AO26),"",extractions!AO26)</f>
        <v/>
      </c>
      <c r="AV26" t="str">
        <f>IF(ISBLANK(extractions!AP26),"",extractions!AP26)</f>
        <v/>
      </c>
      <c r="AW26">
        <f>IF(ISBLANK(extractions!AQ26),"",extractions!AQ26)</f>
        <v>3.84</v>
      </c>
      <c r="AX26">
        <f>IF(ISBLANK(extractions!AR26),"",extractions!AR26)</f>
        <v>2.57</v>
      </c>
      <c r="AY26">
        <f>IF(ISBLANK(extractions!AS26),"",extractions!AS26)</f>
        <v>4.05</v>
      </c>
      <c r="AZ26">
        <f>IF(ISBLANK(extractions!AT26),"",extractions!AT26)</f>
        <v>3.17</v>
      </c>
      <c r="BA26" t="str">
        <f>IF(ISBLANK(extractions!AU26),"",extractions!AU26)</f>
        <v/>
      </c>
      <c r="BB26" t="str">
        <f>IF(ISBLANK(extractions!AV26),"",extractions!AV26)</f>
        <v/>
      </c>
      <c r="BC26" t="str">
        <f>IF(ISBLANK(extractions!AW26),"",extractions!AW26)</f>
        <v/>
      </c>
      <c r="BD26" t="str">
        <f>IF(ISBLANK(extractions!AX26),"",extractions!AX26)</f>
        <v/>
      </c>
      <c r="BE26" s="9">
        <f t="shared" si="0"/>
        <v>-0.34921620405457915</v>
      </c>
      <c r="BF26" s="9">
        <f t="shared" si="9"/>
        <v>-0.17200573386175794</v>
      </c>
      <c r="BG26" t="str">
        <f t="shared" si="8"/>
        <v/>
      </c>
      <c r="BK26" s="9" t="str">
        <f t="shared" si="4"/>
        <v>R</v>
      </c>
      <c r="BL26" s="9">
        <f t="shared" si="2"/>
        <v>-0.17200573386175794</v>
      </c>
      <c r="BM26" s="13" t="str">
        <f t="shared" si="3"/>
        <v>*</v>
      </c>
      <c r="BN26" t="str">
        <f t="shared" si="5"/>
        <v>-</v>
      </c>
      <c r="BO26" s="9" t="str">
        <f>IF(BK26="Beta",IF(ABS(BL26)&lt;statistic_interpretations!$B$5,statistic_interpretations!$B$1,IF(ABS(BL26)&lt;statistic_interpretations!$C$5,statistic_interpretations!$C$1,IF(ABS(BL26)&gt;statistic_interpretations!$C$5,statistic_interpretations!$D$1,"error"))),IF(BK26="R",IF(ABS(BL26)&lt;statistic_interpretations!$B$2,statistic_interpretations!$B$1,IF(ABS(BL26)&lt;statistic_interpretations!$C$2,statistic_interpretations!$C$1,IF(ABS(BL26)&gt;statistic_interpretations!$C$2,statistic_interpretations!$D$1,"error"))),IF(BK26="D",IF(ABS(BL26)&lt;statistic_interpretations!$B$3,statistic_interpretations!$B$1,IF(ABS(BL26)&lt;statistic_interpretations!$C$3,statistic_interpretations!$C$1,IF(ABS(BL26)&gt;statistic_interpretations!$C$3,statistic_interpretations!$D$1,"error"))),IF(BK26="%",IF(ABS(BL26)&lt;statistic_interpretations!$B$9,statistic_interpretations!$B$1,IF(ABS(BL26)&lt;statistic_interpretations!$C$9,statistic_interpretations!$C$1,IF(ABS(BL26)&gt;statistic_interpretations!$C$9,statistic_interpretations!$D$1,"error"))),IF(BK26="χ2",IF(ABS(BL26)&lt;statistic_interpretations!$B$8,statistic_interpretations!$B$1,IF(ABS(BL26)&lt;statistic_interpretations!$C$8,statistic_interpretations!$C$1,IF(ABS(BL26)&gt;statistic_interpretations!$C$8,statistic_interpretations!$D$1,"error"))),IF(BK26="tau",IF(ABS(BL26)&lt;statistic_interpretations!$B$7,statistic_interpretations!$B$1,IF(ABS(BL26)&lt;statistic_interpretations!$C$7,statistic_interpretations!$C$1,IF(ABS(BL26)&gt;statistic_interpretations!$C$7,statistic_interpretations!$D$1,"error")))))))))</f>
        <v>Small</v>
      </c>
      <c r="BP26" t="str">
        <f t="shared" si="6"/>
        <v>not applicable</v>
      </c>
    </row>
    <row r="27" spans="1:68" x14ac:dyDescent="0.25">
      <c r="A27" t="str">
        <f>IF(ISBLANK(extractions!A27),"",extractions!A27)</f>
        <v>violent crime</v>
      </c>
      <c r="B27" t="s">
        <v>199</v>
      </c>
      <c r="C27" t="str">
        <f>IF(ISBLANK(extractions!B27),"",extractions!B27)</f>
        <v>nominal</v>
      </c>
      <c r="D27" t="str">
        <f>IF(ISBLANK(extractions!C27),"",extractions!C27)</f>
        <v/>
      </c>
      <c r="E27" t="str">
        <f>IF(ISBLANK(extractions!D27),"",extractions!D27)</f>
        <v>disorder crime</v>
      </c>
      <c r="F27" t="str">
        <f>IF(ISBLANK(extractions!E27),"",extractions!E27)</f>
        <v>-</v>
      </c>
      <c r="G27" t="str">
        <f>IF(ISBLANK(extractions!G27),"",extractions!G27)</f>
        <v>dispatch time;travel time</v>
      </c>
      <c r="H27" t="str">
        <f>IF(ISBLANK(extractions!H27),"",extractions!H27)</f>
        <v>scale</v>
      </c>
      <c r="I27" t="str">
        <f>IF(ISBLANK(extractions!I27),"",extractions!I27)</f>
        <v>min/incident</v>
      </c>
      <c r="J27" t="str">
        <f>IF(ISBLANK(extractions!J27),"",extractions!J27)</f>
        <v>ln</v>
      </c>
      <c r="K27" t="str">
        <f>IF(ISBLANK(extractions!K27),"",extractions!K27)</f>
        <v>control</v>
      </c>
      <c r="L27" t="str">
        <f>IF(ISBLANK(extractions!L27),"",extractions!L27)</f>
        <v>Salimbene &amp; Zhang (2020)</v>
      </c>
      <c r="M27" s="2" t="s">
        <v>733</v>
      </c>
      <c r="N27" t="str">
        <f>IF(ISBLANK(extractions!M27),"",extractions!M27)</f>
        <v>Table 1 - model 4</v>
      </c>
      <c r="O27" t="str">
        <f>IF(ISBLANK(extractions!N27),"",extractions!N27)</f>
        <v>Hierachical Lineair Model</v>
      </c>
      <c r="P27" t="s">
        <v>148</v>
      </c>
      <c r="Q27" t="s">
        <v>903</v>
      </c>
      <c r="R27" t="s">
        <v>906</v>
      </c>
      <c r="S27" t="s">
        <v>199</v>
      </c>
      <c r="T27" t="s">
        <v>199</v>
      </c>
      <c r="U27" t="str">
        <f>IF(ISBLANK(extractions!O27),"",extractions!O27)</f>
        <v/>
      </c>
      <c r="V27" t="str">
        <f>IF(ISBLANK(extractions!P27),"",extractions!P27)</f>
        <v>Population</v>
      </c>
      <c r="W27" t="str">
        <f>IF(ISBLANK(extractions!Q27),"",extractions!Q27)</f>
        <v>Northeast Texas (USA)</v>
      </c>
      <c r="X27" t="str">
        <f>IF(ISBLANK(extractions!R27),"",extractions!R27)</f>
        <v>-</v>
      </c>
      <c r="Y27" t="str">
        <f>IF(ISBLANK(extractions!S27),"",extractions!S27)</f>
        <v>-</v>
      </c>
      <c r="Z27" t="str">
        <f>IF(ISBLANK(extractions!T27),"",extractions!T27)</f>
        <v/>
      </c>
      <c r="AA27" t="str">
        <f>IF(ISBLANK(extractions!U27),"",extractions!U27)</f>
        <v xml:space="preserve">List wise deletion if "call-reveived" or "call-completed time" were missing. </v>
      </c>
      <c r="AB27">
        <f>IF(ISBLANK(extractions!V27),"",extractions!V27)</f>
        <v>89082</v>
      </c>
      <c r="AC27" t="str">
        <f>IF(ISBLANK(extractions!W27),"",extractions!W27)</f>
        <v>CFS</v>
      </c>
      <c r="AD27" t="str">
        <f>IF(ISBLANK(extractions!X27),"",extractions!X27)</f>
        <v>crime related CFS</v>
      </c>
      <c r="AE27" t="str">
        <f>IF(ISBLANK(extractions!Y27),"",extractions!Y27)</f>
        <v>B</v>
      </c>
      <c r="AF27">
        <f>IF(ISBLANK(extractions!Z27),"",extractions!Z27)</f>
        <v>0.13100000000000001</v>
      </c>
      <c r="AG27" t="str">
        <f>IF(ISBLANK(extractions!AA27),"",extractions!AA27)</f>
        <v/>
      </c>
      <c r="AH27" t="str">
        <f>IF(ISBLANK(extractions!AB27),"",extractions!AB27)</f>
        <v>***</v>
      </c>
      <c r="AI27">
        <f>IF(ISBLANK(extractions!AC27),"",extractions!AC27)</f>
        <v>1</v>
      </c>
      <c r="AJ27" t="str">
        <f>IF(ISBLANK(extractions!AD27),"",extractions!AD27)</f>
        <v>jan</v>
      </c>
      <c r="AK27">
        <f>IF(ISBLANK(extractions!AE27),"",extractions!AE27)</f>
        <v>2013</v>
      </c>
      <c r="AL27">
        <f>IF(ISBLANK(extractions!AF27),"",extractions!AF27)</f>
        <v>31</v>
      </c>
      <c r="AM27" t="str">
        <f>IF(ISBLANK(extractions!AG27),"",extractions!AG27)</f>
        <v>dec</v>
      </c>
      <c r="AN27">
        <f>IF(ISBLANK(extractions!AH27),"",extractions!AH27)</f>
        <v>2015</v>
      </c>
      <c r="AO27" t="str">
        <f>IF(ISBLANK(extractions!AI27),"",extractions!AI27)</f>
        <v/>
      </c>
      <c r="AP27" t="str">
        <f>IF(ISBLANK(extractions!AJ27),"",extractions!AJ27)</f>
        <v/>
      </c>
      <c r="AQ27" t="str">
        <f>IF(ISBLANK(extractions!AK27),"",extractions!AK27)</f>
        <v/>
      </c>
      <c r="AR27" t="str">
        <f>IF(ISBLANK(extractions!AL27),"",extractions!AL27)</f>
        <v/>
      </c>
      <c r="AS27" t="str">
        <f>IF(ISBLANK(extractions!AM27),"",extractions!AM27)</f>
        <v/>
      </c>
      <c r="AT27" t="str">
        <f>IF(ISBLANK(extractions!AN27),"",extractions!AN27)</f>
        <v/>
      </c>
      <c r="AU27" t="str">
        <f>IF(ISBLANK(extractions!AO27),"",extractions!AO27)</f>
        <v/>
      </c>
      <c r="AV27">
        <f>IF(ISBLANK(extractions!AP27),"",extractions!AP27)</f>
        <v>8.3000000000000007</v>
      </c>
      <c r="AW27" t="str">
        <f>IF(ISBLANK(extractions!AQ27),"",extractions!AQ27)</f>
        <v/>
      </c>
      <c r="AX27" t="str">
        <f>IF(ISBLANK(extractions!AR27),"",extractions!AR27)</f>
        <v/>
      </c>
      <c r="AY27" t="str">
        <f>IF(ISBLANK(extractions!AS27),"",extractions!AS27)</f>
        <v/>
      </c>
      <c r="AZ27" t="str">
        <f>IF(ISBLANK(extractions!AT27),"",extractions!AT27)</f>
        <v/>
      </c>
      <c r="BA27">
        <f>IF(ISBLANK(extractions!AU27),"",extractions!AU27)</f>
        <v>0.7</v>
      </c>
      <c r="BB27">
        <f>IF(ISBLANK(extractions!AV27),"",extractions!AV27)</f>
        <v>0.27588222124667622</v>
      </c>
      <c r="BC27" t="str">
        <f>IF(ISBLANK(extractions!AW27),"",extractions!AW27)</f>
        <v/>
      </c>
      <c r="BD27" t="str">
        <f>IF(ISBLANK(extractions!AX27),"",extractions!AX27)</f>
        <v/>
      </c>
      <c r="BE27" s="9" t="str">
        <f t="shared" si="0"/>
        <v/>
      </c>
      <c r="BF27" s="9" t="str">
        <f t="shared" si="7"/>
        <v/>
      </c>
      <c r="BG27">
        <f t="shared" si="8"/>
        <v>5.1629387119020841E-2</v>
      </c>
      <c r="BK27" s="9" t="str">
        <f t="shared" si="4"/>
        <v>Beta</v>
      </c>
      <c r="BL27" s="9">
        <f t="shared" si="2"/>
        <v>5.1629387119020841E-2</v>
      </c>
      <c r="BM27" s="13" t="str">
        <f t="shared" si="3"/>
        <v>***</v>
      </c>
      <c r="BN27" t="str">
        <f t="shared" si="5"/>
        <v>+</v>
      </c>
      <c r="BO27" s="9" t="str">
        <f>IF(BK27="Beta",IF(ABS(BL27)&lt;statistic_interpretations!$B$5,statistic_interpretations!$B$1,IF(ABS(BL27)&lt;statistic_interpretations!$C$5,statistic_interpretations!$C$1,IF(ABS(BL27)&gt;statistic_interpretations!$C$5,statistic_interpretations!$D$1,"error"))),IF(BK27="R",IF(ABS(BL27)&lt;statistic_interpretations!$B$2,statistic_interpretations!$B$1,IF(ABS(BL27)&lt;statistic_interpretations!$C$2,statistic_interpretations!$C$1,IF(ABS(BL27)&gt;statistic_interpretations!$C$2,statistic_interpretations!$D$1,"error"))),IF(BK27="D",IF(ABS(BL27)&lt;statistic_interpretations!$B$3,statistic_interpretations!$B$1,IF(ABS(BL27)&lt;statistic_interpretations!$C$3,statistic_interpretations!$C$1,IF(ABS(BL27)&gt;statistic_interpretations!$C$3,statistic_interpretations!$D$1,"error"))),IF(BK27="%",IF(ABS(BL27)&lt;statistic_interpretations!$B$9,statistic_interpretations!$B$1,IF(ABS(BL27)&lt;statistic_interpretations!$C$9,statistic_interpretations!$C$1,IF(ABS(BL27)&gt;statistic_interpretations!$C$9,statistic_interpretations!$D$1,"error"))),IF(BK27="χ2",IF(ABS(BL27)&lt;statistic_interpretations!$B$8,statistic_interpretations!$B$1,IF(ABS(BL27)&lt;statistic_interpretations!$C$8,statistic_interpretations!$C$1,IF(ABS(BL27)&gt;statistic_interpretations!$C$8,statistic_interpretations!$D$1,"error"))),IF(BK27="tau",IF(ABS(BL27)&lt;statistic_interpretations!$B$7,statistic_interpretations!$B$1,IF(ABS(BL27)&lt;statistic_interpretations!$C$7,statistic_interpretations!$C$1,IF(ABS(BL27)&gt;statistic_interpretations!$C$7,statistic_interpretations!$D$1,"error")))))))))</f>
        <v>Small</v>
      </c>
      <c r="BP27" t="str">
        <f t="shared" si="6"/>
        <v>not applicable</v>
      </c>
    </row>
    <row r="28" spans="1:68" x14ac:dyDescent="0.25">
      <c r="A28" t="str">
        <f>IF(ISBLANK(extractions!A28),"",extractions!A28)</f>
        <v>property crime</v>
      </c>
      <c r="B28" t="s">
        <v>199</v>
      </c>
      <c r="C28" t="str">
        <f>IF(ISBLANK(extractions!B28),"",extractions!B28)</f>
        <v>nominal</v>
      </c>
      <c r="D28" t="str">
        <f>IF(ISBLANK(extractions!C28),"",extractions!C28)</f>
        <v/>
      </c>
      <c r="E28" t="str">
        <f>IF(ISBLANK(extractions!D28),"",extractions!D28)</f>
        <v>disorder crime</v>
      </c>
      <c r="F28" t="str">
        <f>IF(ISBLANK(extractions!E28),"",extractions!E28)</f>
        <v>-</v>
      </c>
      <c r="G28" t="str">
        <f>IF(ISBLANK(extractions!G28),"",extractions!G28)</f>
        <v>dispatch time;travel time</v>
      </c>
      <c r="H28" t="str">
        <f>IF(ISBLANK(extractions!H28),"",extractions!H28)</f>
        <v>scale</v>
      </c>
      <c r="I28" t="str">
        <f>IF(ISBLANK(extractions!I28),"",extractions!I28)</f>
        <v>min/incident</v>
      </c>
      <c r="J28" t="str">
        <f>IF(ISBLANK(extractions!J28),"",extractions!J28)</f>
        <v>ln</v>
      </c>
      <c r="K28" t="str">
        <f>IF(ISBLANK(extractions!K28),"",extractions!K28)</f>
        <v>control</v>
      </c>
      <c r="L28" t="str">
        <f>IF(ISBLANK(extractions!L28),"",extractions!L28)</f>
        <v>Salimbene &amp; Zhang (2020)</v>
      </c>
      <c r="M28" s="2" t="s">
        <v>733</v>
      </c>
      <c r="N28" t="str">
        <f>IF(ISBLANK(extractions!M28),"",extractions!M28)</f>
        <v>Table 1 - model 4</v>
      </c>
      <c r="O28" t="str">
        <f>IF(ISBLANK(extractions!N28),"",extractions!N28)</f>
        <v>Hierachical Lineair Model</v>
      </c>
      <c r="P28" t="s">
        <v>148</v>
      </c>
      <c r="Q28" t="s">
        <v>903</v>
      </c>
      <c r="R28" t="s">
        <v>906</v>
      </c>
      <c r="S28" t="s">
        <v>199</v>
      </c>
      <c r="T28" t="s">
        <v>199</v>
      </c>
      <c r="U28" t="str">
        <f>IF(ISBLANK(extractions!O28),"",extractions!O28)</f>
        <v/>
      </c>
      <c r="V28" t="str">
        <f>IF(ISBLANK(extractions!P28),"",extractions!P28)</f>
        <v>Population</v>
      </c>
      <c r="W28" t="str">
        <f>IF(ISBLANK(extractions!Q28),"",extractions!Q28)</f>
        <v>Northeast Texas (USA)</v>
      </c>
      <c r="X28" t="str">
        <f>IF(ISBLANK(extractions!R28),"",extractions!R28)</f>
        <v>-</v>
      </c>
      <c r="Y28" t="str">
        <f>IF(ISBLANK(extractions!S28),"",extractions!S28)</f>
        <v>-</v>
      </c>
      <c r="Z28" t="str">
        <f>IF(ISBLANK(extractions!T28),"",extractions!T28)</f>
        <v/>
      </c>
      <c r="AA28" t="str">
        <f>IF(ISBLANK(extractions!U28),"",extractions!U28)</f>
        <v xml:space="preserve">List wise deletion if "call-reveived" or "call-completed time" were missing. </v>
      </c>
      <c r="AB28">
        <f>IF(ISBLANK(extractions!V28),"",extractions!V28)</f>
        <v>89082</v>
      </c>
      <c r="AC28" t="str">
        <f>IF(ISBLANK(extractions!W28),"",extractions!W28)</f>
        <v>CFS</v>
      </c>
      <c r="AD28" t="str">
        <f>IF(ISBLANK(extractions!X28),"",extractions!X28)</f>
        <v>crime related CFS</v>
      </c>
      <c r="AE28" t="str">
        <f>IF(ISBLANK(extractions!Y28),"",extractions!Y28)</f>
        <v>B</v>
      </c>
      <c r="AF28">
        <f>IF(ISBLANK(extractions!Z28),"",extractions!Z28)</f>
        <v>0.13900000000000001</v>
      </c>
      <c r="AG28" t="str">
        <f>IF(ISBLANK(extractions!AA28),"",extractions!AA28)</f>
        <v/>
      </c>
      <c r="AH28" t="str">
        <f>IF(ISBLANK(extractions!AB28),"",extractions!AB28)</f>
        <v>***</v>
      </c>
      <c r="AI28">
        <f>IF(ISBLANK(extractions!AC28),"",extractions!AC28)</f>
        <v>1</v>
      </c>
      <c r="AJ28" t="str">
        <f>IF(ISBLANK(extractions!AD28),"",extractions!AD28)</f>
        <v>jan</v>
      </c>
      <c r="AK28">
        <f>IF(ISBLANK(extractions!AE28),"",extractions!AE28)</f>
        <v>2013</v>
      </c>
      <c r="AL28">
        <f>IF(ISBLANK(extractions!AF28),"",extractions!AF28)</f>
        <v>31</v>
      </c>
      <c r="AM28" t="str">
        <f>IF(ISBLANK(extractions!AG28),"",extractions!AG28)</f>
        <v>dec</v>
      </c>
      <c r="AN28">
        <f>IF(ISBLANK(extractions!AH28),"",extractions!AH28)</f>
        <v>2015</v>
      </c>
      <c r="AO28" t="str">
        <f>IF(ISBLANK(extractions!AI28),"",extractions!AI28)</f>
        <v/>
      </c>
      <c r="AP28" t="str">
        <f>IF(ISBLANK(extractions!AJ28),"",extractions!AJ28)</f>
        <v/>
      </c>
      <c r="AQ28" t="str">
        <f>IF(ISBLANK(extractions!AK28),"",extractions!AK28)</f>
        <v/>
      </c>
      <c r="AR28" t="str">
        <f>IF(ISBLANK(extractions!AL28),"",extractions!AL28)</f>
        <v/>
      </c>
      <c r="AS28" t="str">
        <f>IF(ISBLANK(extractions!AM28),"",extractions!AM28)</f>
        <v/>
      </c>
      <c r="AT28" t="str">
        <f>IF(ISBLANK(extractions!AN28),"",extractions!AN28)</f>
        <v/>
      </c>
      <c r="AU28" t="str">
        <f>IF(ISBLANK(extractions!AO28),"",extractions!AO28)</f>
        <v/>
      </c>
      <c r="AV28">
        <f>IF(ISBLANK(extractions!AP28),"",extractions!AP28)</f>
        <v>22.1</v>
      </c>
      <c r="AW28" t="str">
        <f>IF(ISBLANK(extractions!AQ28),"",extractions!AQ28)</f>
        <v/>
      </c>
      <c r="AX28" t="str">
        <f>IF(ISBLANK(extractions!AR28),"",extractions!AR28)</f>
        <v/>
      </c>
      <c r="AY28" t="str">
        <f>IF(ISBLANK(extractions!AS28),"",extractions!AS28)</f>
        <v/>
      </c>
      <c r="AZ28" t="str">
        <f>IF(ISBLANK(extractions!AT28),"",extractions!AT28)</f>
        <v/>
      </c>
      <c r="BA28">
        <f>IF(ISBLANK(extractions!AU28),"",extractions!AU28)</f>
        <v>0.7</v>
      </c>
      <c r="BB28">
        <f>IF(ISBLANK(extractions!AV28),"",extractions!AV28)</f>
        <v>0.41492047430802931</v>
      </c>
      <c r="BC28" t="str">
        <f>IF(ISBLANK(extractions!AW28),"",extractions!AW28)</f>
        <v/>
      </c>
      <c r="BD28" t="str">
        <f>IF(ISBLANK(extractions!AX28),"",extractions!AX28)</f>
        <v/>
      </c>
      <c r="BE28" s="9" t="str">
        <f t="shared" si="0"/>
        <v/>
      </c>
      <c r="BF28" s="9" t="str">
        <f t="shared" si="7"/>
        <v/>
      </c>
      <c r="BG28">
        <f t="shared" si="8"/>
        <v>8.2391351326880108E-2</v>
      </c>
      <c r="BK28" s="9" t="str">
        <f t="shared" si="4"/>
        <v>Beta</v>
      </c>
      <c r="BL28" s="9">
        <f t="shared" si="2"/>
        <v>8.2391351326880108E-2</v>
      </c>
      <c r="BM28" s="13" t="str">
        <f t="shared" si="3"/>
        <v>***</v>
      </c>
      <c r="BN28" t="str">
        <f t="shared" si="5"/>
        <v>+</v>
      </c>
      <c r="BO28" s="9" t="str">
        <f>IF(BK28="Beta",IF(ABS(BL28)&lt;statistic_interpretations!$B$5,statistic_interpretations!$B$1,IF(ABS(BL28)&lt;statistic_interpretations!$C$5,statistic_interpretations!$C$1,IF(ABS(BL28)&gt;statistic_interpretations!$C$5,statistic_interpretations!$D$1,"error"))),IF(BK28="R",IF(ABS(BL28)&lt;statistic_interpretations!$B$2,statistic_interpretations!$B$1,IF(ABS(BL28)&lt;statistic_interpretations!$C$2,statistic_interpretations!$C$1,IF(ABS(BL28)&gt;statistic_interpretations!$C$2,statistic_interpretations!$D$1,"error"))),IF(BK28="D",IF(ABS(BL28)&lt;statistic_interpretations!$B$3,statistic_interpretations!$B$1,IF(ABS(BL28)&lt;statistic_interpretations!$C$3,statistic_interpretations!$C$1,IF(ABS(BL28)&gt;statistic_interpretations!$C$3,statistic_interpretations!$D$1,"error"))),IF(BK28="%",IF(ABS(BL28)&lt;statistic_interpretations!$B$9,statistic_interpretations!$B$1,IF(ABS(BL28)&lt;statistic_interpretations!$C$9,statistic_interpretations!$C$1,IF(ABS(BL28)&gt;statistic_interpretations!$C$9,statistic_interpretations!$D$1,"error"))),IF(BK28="χ2",IF(ABS(BL28)&lt;statistic_interpretations!$B$8,statistic_interpretations!$B$1,IF(ABS(BL28)&lt;statistic_interpretations!$C$8,statistic_interpretations!$C$1,IF(ABS(BL28)&gt;statistic_interpretations!$C$8,statistic_interpretations!$D$1,"error"))),IF(BK28="tau",IF(ABS(BL28)&lt;statistic_interpretations!$B$7,statistic_interpretations!$B$1,IF(ABS(BL28)&lt;statistic_interpretations!$C$7,statistic_interpretations!$C$1,IF(ABS(BL28)&gt;statistic_interpretations!$C$7,statistic_interpretations!$D$1,"error")))))))))</f>
        <v>Small</v>
      </c>
      <c r="BP28" t="str">
        <f t="shared" si="6"/>
        <v>not applicable</v>
      </c>
    </row>
    <row r="29" spans="1:68" x14ac:dyDescent="0.25">
      <c r="A29" t="str">
        <f>IF(ISBLANK(extractions!A29),"",extractions!A29)</f>
        <v xml:space="preserve">other crime types </v>
      </c>
      <c r="B29" t="s">
        <v>199</v>
      </c>
      <c r="C29" t="str">
        <f>IF(ISBLANK(extractions!B29),"",extractions!B29)</f>
        <v>nominal</v>
      </c>
      <c r="D29" t="str">
        <f>IF(ISBLANK(extractions!C29),"",extractions!C29)</f>
        <v/>
      </c>
      <c r="E29" t="str">
        <f>IF(ISBLANK(extractions!D29),"",extractions!D29)</f>
        <v>disorder crime</v>
      </c>
      <c r="F29" t="str">
        <f>IF(ISBLANK(extractions!E29),"",extractions!E29)</f>
        <v>-</v>
      </c>
      <c r="G29" t="str">
        <f>IF(ISBLANK(extractions!G29),"",extractions!G29)</f>
        <v>dispatch time;travel time</v>
      </c>
      <c r="H29" t="str">
        <f>IF(ISBLANK(extractions!H29),"",extractions!H29)</f>
        <v>scale</v>
      </c>
      <c r="I29" t="str">
        <f>IF(ISBLANK(extractions!I29),"",extractions!I29)</f>
        <v>min/incident</v>
      </c>
      <c r="J29" t="str">
        <f>IF(ISBLANK(extractions!J29),"",extractions!J29)</f>
        <v>ln</v>
      </c>
      <c r="K29" t="str">
        <f>IF(ISBLANK(extractions!K29),"",extractions!K29)</f>
        <v>control</v>
      </c>
      <c r="L29" t="str">
        <f>IF(ISBLANK(extractions!L29),"",extractions!L29)</f>
        <v>Salimbene &amp; Zhang (2020)</v>
      </c>
      <c r="M29" s="2" t="s">
        <v>733</v>
      </c>
      <c r="N29" t="str">
        <f>IF(ISBLANK(extractions!M29),"",extractions!M29)</f>
        <v>Table 1 - model 4</v>
      </c>
      <c r="O29" t="str">
        <f>IF(ISBLANK(extractions!N29),"",extractions!N29)</f>
        <v>Hierachical Lineair Model</v>
      </c>
      <c r="P29" t="s">
        <v>148</v>
      </c>
      <c r="Q29" t="s">
        <v>903</v>
      </c>
      <c r="R29" t="s">
        <v>906</v>
      </c>
      <c r="S29" t="s">
        <v>199</v>
      </c>
      <c r="T29" t="s">
        <v>199</v>
      </c>
      <c r="U29" t="str">
        <f>IF(ISBLANK(extractions!O29),"",extractions!O29)</f>
        <v/>
      </c>
      <c r="V29" t="str">
        <f>IF(ISBLANK(extractions!P29),"",extractions!P29)</f>
        <v>Population</v>
      </c>
      <c r="W29" t="str">
        <f>IF(ISBLANK(extractions!Q29),"",extractions!Q29)</f>
        <v>Northeast Texas (USA)</v>
      </c>
      <c r="X29" t="str">
        <f>IF(ISBLANK(extractions!R29),"",extractions!R29)</f>
        <v>-</v>
      </c>
      <c r="Y29" t="str">
        <f>IF(ISBLANK(extractions!S29),"",extractions!S29)</f>
        <v>-</v>
      </c>
      <c r="Z29" t="str">
        <f>IF(ISBLANK(extractions!T29),"",extractions!T29)</f>
        <v/>
      </c>
      <c r="AA29" t="str">
        <f>IF(ISBLANK(extractions!U29),"",extractions!U29)</f>
        <v xml:space="preserve">List wise deletion if "call-reveived" or "call-completed time" were missing. </v>
      </c>
      <c r="AB29">
        <f>IF(ISBLANK(extractions!V29),"",extractions!V29)</f>
        <v>89082</v>
      </c>
      <c r="AC29" t="str">
        <f>IF(ISBLANK(extractions!W29),"",extractions!W29)</f>
        <v>CFS</v>
      </c>
      <c r="AD29" t="str">
        <f>IF(ISBLANK(extractions!X29),"",extractions!X29)</f>
        <v>crime related CFS</v>
      </c>
      <c r="AE29" t="str">
        <f>IF(ISBLANK(extractions!Y29),"",extractions!Y29)</f>
        <v>B</v>
      </c>
      <c r="AF29">
        <f>IF(ISBLANK(extractions!Z29),"",extractions!Z29)</f>
        <v>1.7000000000000001E-2</v>
      </c>
      <c r="AG29" t="str">
        <f>IF(ISBLANK(extractions!AA29),"",extractions!AA29)</f>
        <v/>
      </c>
      <c r="AH29" t="str">
        <f>IF(ISBLANK(extractions!AB29),"",extractions!AB29)</f>
        <v>#</v>
      </c>
      <c r="AI29">
        <f>IF(ISBLANK(extractions!AC29),"",extractions!AC29)</f>
        <v>1</v>
      </c>
      <c r="AJ29" t="str">
        <f>IF(ISBLANK(extractions!AD29),"",extractions!AD29)</f>
        <v>jan</v>
      </c>
      <c r="AK29">
        <f>IF(ISBLANK(extractions!AE29),"",extractions!AE29)</f>
        <v>2013</v>
      </c>
      <c r="AL29">
        <f>IF(ISBLANK(extractions!AF29),"",extractions!AF29)</f>
        <v>31</v>
      </c>
      <c r="AM29" t="str">
        <f>IF(ISBLANK(extractions!AG29),"",extractions!AG29)</f>
        <v>dec</v>
      </c>
      <c r="AN29">
        <f>IF(ISBLANK(extractions!AH29),"",extractions!AH29)</f>
        <v>2015</v>
      </c>
      <c r="AO29" t="str">
        <f>IF(ISBLANK(extractions!AI29),"",extractions!AI29)</f>
        <v/>
      </c>
      <c r="AP29" t="str">
        <f>IF(ISBLANK(extractions!AJ29),"",extractions!AJ29)</f>
        <v/>
      </c>
      <c r="AQ29" t="str">
        <f>IF(ISBLANK(extractions!AK29),"",extractions!AK29)</f>
        <v/>
      </c>
      <c r="AR29" t="str">
        <f>IF(ISBLANK(extractions!AL29),"",extractions!AL29)</f>
        <v/>
      </c>
      <c r="AS29" t="str">
        <f>IF(ISBLANK(extractions!AM29),"",extractions!AM29)</f>
        <v/>
      </c>
      <c r="AT29" t="str">
        <f>IF(ISBLANK(extractions!AN29),"",extractions!AN29)</f>
        <v/>
      </c>
      <c r="AU29" t="str">
        <f>IF(ISBLANK(extractions!AO29),"",extractions!AO29)</f>
        <v/>
      </c>
      <c r="AV29">
        <f>IF(ISBLANK(extractions!AP29),"",extractions!AP29)</f>
        <v>22.5</v>
      </c>
      <c r="AW29" t="str">
        <f>IF(ISBLANK(extractions!AQ29),"",extractions!AQ29)</f>
        <v/>
      </c>
      <c r="AX29" t="str">
        <f>IF(ISBLANK(extractions!AR29),"",extractions!AR29)</f>
        <v/>
      </c>
      <c r="AY29" t="str">
        <f>IF(ISBLANK(extractions!AS29),"",extractions!AS29)</f>
        <v/>
      </c>
      <c r="AZ29" t="str">
        <f>IF(ISBLANK(extractions!AT29),"",extractions!AT29)</f>
        <v/>
      </c>
      <c r="BA29">
        <f>IF(ISBLANK(extractions!AU29),"",extractions!AU29)</f>
        <v>0.7</v>
      </c>
      <c r="BB29">
        <f>IF(ISBLANK(extractions!AV29),"",extractions!AV29)</f>
        <v>0.41758232721225164</v>
      </c>
      <c r="BC29" t="str">
        <f>IF(ISBLANK(extractions!AW29),"",extractions!AW29)</f>
        <v/>
      </c>
      <c r="BD29" t="str">
        <f>IF(ISBLANK(extractions!AX29),"",extractions!AX29)</f>
        <v/>
      </c>
      <c r="BE29" s="9" t="str">
        <f t="shared" si="0"/>
        <v/>
      </c>
      <c r="BF29" s="9" t="str">
        <f t="shared" si="7"/>
        <v/>
      </c>
      <c r="BG29">
        <f t="shared" si="8"/>
        <v>1.0141285089440398E-2</v>
      </c>
      <c r="BK29" s="9" t="str">
        <f t="shared" si="4"/>
        <v>Beta</v>
      </c>
      <c r="BL29" s="9">
        <f t="shared" si="2"/>
        <v>1.0141285089440398E-2</v>
      </c>
      <c r="BM29" s="13" t="str">
        <f t="shared" si="3"/>
        <v/>
      </c>
      <c r="BN29" t="str">
        <f t="shared" si="5"/>
        <v>+</v>
      </c>
      <c r="BO29" s="9" t="str">
        <f>IF(BK29="Beta",IF(ABS(BL29)&lt;statistic_interpretations!$B$5,statistic_interpretations!$B$1,IF(ABS(BL29)&lt;statistic_interpretations!$C$5,statistic_interpretations!$C$1,IF(ABS(BL29)&gt;statistic_interpretations!$C$5,statistic_interpretations!$D$1,"error"))),IF(BK29="R",IF(ABS(BL29)&lt;statistic_interpretations!$B$2,statistic_interpretations!$B$1,IF(ABS(BL29)&lt;statistic_interpretations!$C$2,statistic_interpretations!$C$1,IF(ABS(BL29)&gt;statistic_interpretations!$C$2,statistic_interpretations!$D$1,"error"))),IF(BK29="D",IF(ABS(BL29)&lt;statistic_interpretations!$B$3,statistic_interpretations!$B$1,IF(ABS(BL29)&lt;statistic_interpretations!$C$3,statistic_interpretations!$C$1,IF(ABS(BL29)&gt;statistic_interpretations!$C$3,statistic_interpretations!$D$1,"error"))),IF(BK29="%",IF(ABS(BL29)&lt;statistic_interpretations!$B$9,statistic_interpretations!$B$1,IF(ABS(BL29)&lt;statistic_interpretations!$C$9,statistic_interpretations!$C$1,IF(ABS(BL29)&gt;statistic_interpretations!$C$9,statistic_interpretations!$D$1,"error"))),IF(BK29="χ2",IF(ABS(BL29)&lt;statistic_interpretations!$B$8,statistic_interpretations!$B$1,IF(ABS(BL29)&lt;statistic_interpretations!$C$8,statistic_interpretations!$C$1,IF(ABS(BL29)&gt;statistic_interpretations!$C$8,statistic_interpretations!$D$1,"error"))),IF(BK29="tau",IF(ABS(BL29)&lt;statistic_interpretations!$B$7,statistic_interpretations!$B$1,IF(ABS(BL29)&lt;statistic_interpretations!$C$7,statistic_interpretations!$C$1,IF(ABS(BL29)&gt;statistic_interpretations!$C$7,statistic_interpretations!$D$1,"error")))))))))</f>
        <v>Small</v>
      </c>
      <c r="BP29" t="str">
        <f t="shared" si="6"/>
        <v>not applicable</v>
      </c>
    </row>
    <row r="30" spans="1:68" x14ac:dyDescent="0.25">
      <c r="A30" t="str">
        <f>IF(ISBLANK(extractions!A30),"",extractions!A30)</f>
        <v>Call priority 1</v>
      </c>
      <c r="B30" t="s">
        <v>200</v>
      </c>
      <c r="C30" t="str">
        <f>IF(ISBLANK(extractions!B30),"",extractions!B30)</f>
        <v>ordinal</v>
      </c>
      <c r="D30" t="str">
        <f>IF(ISBLANK(extractions!C30),"",extractions!C30)</f>
        <v/>
      </c>
      <c r="E30" t="str">
        <f>IF(ISBLANK(extractions!D30),"",extractions!D30)</f>
        <v>call priority 4</v>
      </c>
      <c r="F30" t="str">
        <f>IF(ISBLANK(extractions!E30),"",extractions!E30)</f>
        <v>-</v>
      </c>
      <c r="G30" t="str">
        <f>IF(ISBLANK(extractions!G30),"",extractions!G30)</f>
        <v>dispatch time;travel time</v>
      </c>
      <c r="H30" t="str">
        <f>IF(ISBLANK(extractions!H30),"",extractions!H30)</f>
        <v>scale</v>
      </c>
      <c r="I30" t="str">
        <f>IF(ISBLANK(extractions!I30),"",extractions!I30)</f>
        <v>min/incident</v>
      </c>
      <c r="J30" t="str">
        <f>IF(ISBLANK(extractions!J30),"",extractions!J30)</f>
        <v>ln</v>
      </c>
      <c r="K30" t="str">
        <f>IF(ISBLANK(extractions!K30),"",extractions!K30)</f>
        <v>control</v>
      </c>
      <c r="L30" t="str">
        <f>IF(ISBLANK(extractions!L30),"",extractions!L30)</f>
        <v>Salimbene &amp; Zhang (2020)</v>
      </c>
      <c r="M30" s="2" t="s">
        <v>733</v>
      </c>
      <c r="N30" t="str">
        <f>IF(ISBLANK(extractions!M30),"",extractions!M30)</f>
        <v>Table 1 - model 4</v>
      </c>
      <c r="O30" t="str">
        <f>IF(ISBLANK(extractions!N30),"",extractions!N30)</f>
        <v>Hierachical Lineair Model</v>
      </c>
      <c r="P30" t="s">
        <v>148</v>
      </c>
      <c r="Q30" t="s">
        <v>903</v>
      </c>
      <c r="R30" t="s">
        <v>906</v>
      </c>
      <c r="S30" t="s">
        <v>200</v>
      </c>
      <c r="T30" t="s">
        <v>1187</v>
      </c>
      <c r="U30" t="str">
        <f>IF(ISBLANK(extractions!O30),"",extractions!O30)</f>
        <v/>
      </c>
      <c r="V30" t="str">
        <f>IF(ISBLANK(extractions!P30),"",extractions!P30)</f>
        <v>Population</v>
      </c>
      <c r="W30" t="str">
        <f>IF(ISBLANK(extractions!Q30),"",extractions!Q30)</f>
        <v>Northeast Texas (USA)</v>
      </c>
      <c r="X30" t="str">
        <f>IF(ISBLANK(extractions!R30),"",extractions!R30)</f>
        <v>-</v>
      </c>
      <c r="Y30" t="str">
        <f>IF(ISBLANK(extractions!S30),"",extractions!S30)</f>
        <v>-</v>
      </c>
      <c r="Z30" t="str">
        <f>IF(ISBLANK(extractions!T30),"",extractions!T30)</f>
        <v/>
      </c>
      <c r="AA30" t="str">
        <f>IF(ISBLANK(extractions!U30),"",extractions!U30)</f>
        <v xml:space="preserve">List wise deletion if "call-reveived" or "call-completed time" were missing. </v>
      </c>
      <c r="AB30">
        <f>IF(ISBLANK(extractions!V30),"",extractions!V30)</f>
        <v>89082</v>
      </c>
      <c r="AC30" t="str">
        <f>IF(ISBLANK(extractions!W30),"",extractions!W30)</f>
        <v>CFS</v>
      </c>
      <c r="AD30" t="str">
        <f>IF(ISBLANK(extractions!X30),"",extractions!X30)</f>
        <v>crime related CFS</v>
      </c>
      <c r="AE30" t="str">
        <f>IF(ISBLANK(extractions!Y30),"",extractions!Y30)</f>
        <v>B</v>
      </c>
      <c r="AF30">
        <f>IF(ISBLANK(extractions!Z30),"",extractions!Z30)</f>
        <v>-0.57299999999999995</v>
      </c>
      <c r="AG30" t="str">
        <f>IF(ISBLANK(extractions!AA30),"",extractions!AA30)</f>
        <v/>
      </c>
      <c r="AH30" t="str">
        <f>IF(ISBLANK(extractions!AB30),"",extractions!AB30)</f>
        <v>***</v>
      </c>
      <c r="AI30">
        <f>IF(ISBLANK(extractions!AC30),"",extractions!AC30)</f>
        <v>1</v>
      </c>
      <c r="AJ30" t="str">
        <f>IF(ISBLANK(extractions!AD30),"",extractions!AD30)</f>
        <v>jan</v>
      </c>
      <c r="AK30">
        <f>IF(ISBLANK(extractions!AE30),"",extractions!AE30)</f>
        <v>2013</v>
      </c>
      <c r="AL30">
        <f>IF(ISBLANK(extractions!AF30),"",extractions!AF30)</f>
        <v>31</v>
      </c>
      <c r="AM30" t="str">
        <f>IF(ISBLANK(extractions!AG30),"",extractions!AG30)</f>
        <v>dec</v>
      </c>
      <c r="AN30">
        <f>IF(ISBLANK(extractions!AH30),"",extractions!AH30)</f>
        <v>2015</v>
      </c>
      <c r="AO30" t="str">
        <f>IF(ISBLANK(extractions!AI30),"",extractions!AI30)</f>
        <v/>
      </c>
      <c r="AP30" t="str">
        <f>IF(ISBLANK(extractions!AJ30),"",extractions!AJ30)</f>
        <v/>
      </c>
      <c r="AQ30" t="str">
        <f>IF(ISBLANK(extractions!AK30),"",extractions!AK30)</f>
        <v/>
      </c>
      <c r="AR30" t="str">
        <f>IF(ISBLANK(extractions!AL30),"",extractions!AL30)</f>
        <v/>
      </c>
      <c r="AS30" t="str">
        <f>IF(ISBLANK(extractions!AM30),"",extractions!AM30)</f>
        <v/>
      </c>
      <c r="AT30" t="str">
        <f>IF(ISBLANK(extractions!AN30),"",extractions!AN30)</f>
        <v/>
      </c>
      <c r="AU30" t="str">
        <f>IF(ISBLANK(extractions!AO30),"",extractions!AO30)</f>
        <v/>
      </c>
      <c r="AV30">
        <f>IF(ISBLANK(extractions!AP30),"",extractions!AP30)</f>
        <v>31.1</v>
      </c>
      <c r="AW30" t="str">
        <f>IF(ISBLANK(extractions!AQ30),"",extractions!AQ30)</f>
        <v/>
      </c>
      <c r="AX30" t="str">
        <f>IF(ISBLANK(extractions!AR30),"",extractions!AR30)</f>
        <v/>
      </c>
      <c r="AY30" t="str">
        <f>IF(ISBLANK(extractions!AS30),"",extractions!AS30)</f>
        <v/>
      </c>
      <c r="AZ30" t="str">
        <f>IF(ISBLANK(extractions!AT30),"",extractions!AT30)</f>
        <v/>
      </c>
      <c r="BA30">
        <f>IF(ISBLANK(extractions!AU30),"",extractions!AU30)</f>
        <v>0.7</v>
      </c>
      <c r="BB30">
        <f>IF(ISBLANK(extractions!AV30),"",extractions!AV30)</f>
        <v>0.4629027975720173</v>
      </c>
      <c r="BC30" t="str">
        <f>IF(ISBLANK(extractions!AW30),"",extractions!AW30)</f>
        <v/>
      </c>
      <c r="BD30" t="str">
        <f>IF(ISBLANK(extractions!AX30),"",extractions!AX30)</f>
        <v/>
      </c>
      <c r="BE30" s="9" t="str">
        <f t="shared" si="0"/>
        <v/>
      </c>
      <c r="BF30" s="9" t="str">
        <f t="shared" si="7"/>
        <v/>
      </c>
      <c r="BG30">
        <f t="shared" si="8"/>
        <v>-0.37891900429823699</v>
      </c>
      <c r="BK30" s="9" t="str">
        <f t="shared" si="4"/>
        <v>Beta</v>
      </c>
      <c r="BL30" s="9">
        <f t="shared" si="2"/>
        <v>-0.37891900429823699</v>
      </c>
      <c r="BM30" s="13" t="str">
        <f t="shared" si="3"/>
        <v>***</v>
      </c>
      <c r="BN30" t="str">
        <f t="shared" si="5"/>
        <v>-</v>
      </c>
      <c r="BO30" s="9" t="str">
        <f>IF(BK30="Beta",IF(ABS(BL30)&lt;statistic_interpretations!$B$5,statistic_interpretations!$B$1,IF(ABS(BL30)&lt;statistic_interpretations!$C$5,statistic_interpretations!$C$1,IF(ABS(BL30)&gt;statistic_interpretations!$C$5,statistic_interpretations!$D$1,"error"))),IF(BK30="R",IF(ABS(BL30)&lt;statistic_interpretations!$B$2,statistic_interpretations!$B$1,IF(ABS(BL30)&lt;statistic_interpretations!$C$2,statistic_interpretations!$C$1,IF(ABS(BL30)&gt;statistic_interpretations!$C$2,statistic_interpretations!$D$1,"error"))),IF(BK30="D",IF(ABS(BL30)&lt;statistic_interpretations!$B$3,statistic_interpretations!$B$1,IF(ABS(BL30)&lt;statistic_interpretations!$C$3,statistic_interpretations!$C$1,IF(ABS(BL30)&gt;statistic_interpretations!$C$3,statistic_interpretations!$D$1,"error"))),IF(BK30="%",IF(ABS(BL30)&lt;statistic_interpretations!$B$9,statistic_interpretations!$B$1,IF(ABS(BL30)&lt;statistic_interpretations!$C$9,statistic_interpretations!$C$1,IF(ABS(BL30)&gt;statistic_interpretations!$C$9,statistic_interpretations!$D$1,"error"))),IF(BK30="χ2",IF(ABS(BL30)&lt;statistic_interpretations!$B$8,statistic_interpretations!$B$1,IF(ABS(BL30)&lt;statistic_interpretations!$C$8,statistic_interpretations!$C$1,IF(ABS(BL30)&gt;statistic_interpretations!$C$8,statistic_interpretations!$D$1,"error"))),IF(BK30="tau",IF(ABS(BL30)&lt;statistic_interpretations!$B$7,statistic_interpretations!$B$1,IF(ABS(BL30)&lt;statistic_interpretations!$C$7,statistic_interpretations!$C$1,IF(ABS(BL30)&gt;statistic_interpretations!$C$7,statistic_interpretations!$D$1,"error")))))))))</f>
        <v xml:space="preserve">Medium </v>
      </c>
      <c r="BP30" t="str">
        <f t="shared" si="6"/>
        <v>not applicable</v>
      </c>
    </row>
    <row r="31" spans="1:68" x14ac:dyDescent="0.25">
      <c r="A31" t="str">
        <f>IF(ISBLANK(extractions!A31),"",extractions!A31)</f>
        <v>Call priority 2</v>
      </c>
      <c r="B31" t="s">
        <v>200</v>
      </c>
      <c r="C31" t="str">
        <f>IF(ISBLANK(extractions!B31),"",extractions!B31)</f>
        <v>ordinal</v>
      </c>
      <c r="D31" t="str">
        <f>IF(ISBLANK(extractions!C31),"",extractions!C31)</f>
        <v/>
      </c>
      <c r="E31" t="str">
        <f>IF(ISBLANK(extractions!D31),"",extractions!D31)</f>
        <v>call priority 4</v>
      </c>
      <c r="F31" t="str">
        <f>IF(ISBLANK(extractions!E31),"",extractions!E31)</f>
        <v>-</v>
      </c>
      <c r="G31" t="str">
        <f>IF(ISBLANK(extractions!G31),"",extractions!G31)</f>
        <v>dispatch time;travel time</v>
      </c>
      <c r="H31" t="str">
        <f>IF(ISBLANK(extractions!H31),"",extractions!H31)</f>
        <v>scale</v>
      </c>
      <c r="I31" t="str">
        <f>IF(ISBLANK(extractions!I31),"",extractions!I31)</f>
        <v>min/incident</v>
      </c>
      <c r="J31" t="str">
        <f>IF(ISBLANK(extractions!J31),"",extractions!J31)</f>
        <v>ln</v>
      </c>
      <c r="K31" t="str">
        <f>IF(ISBLANK(extractions!K31),"",extractions!K31)</f>
        <v>control</v>
      </c>
      <c r="L31" t="str">
        <f>IF(ISBLANK(extractions!L31),"",extractions!L31)</f>
        <v>Salimbene &amp; Zhang (2020)</v>
      </c>
      <c r="M31" s="2" t="s">
        <v>733</v>
      </c>
      <c r="N31" t="str">
        <f>IF(ISBLANK(extractions!M31),"",extractions!M31)</f>
        <v>Table 1 - model 4</v>
      </c>
      <c r="O31" t="str">
        <f>IF(ISBLANK(extractions!N31),"",extractions!N31)</f>
        <v>Hierachical Lineair Model</v>
      </c>
      <c r="P31" t="s">
        <v>148</v>
      </c>
      <c r="Q31" t="s">
        <v>903</v>
      </c>
      <c r="R31" t="s">
        <v>906</v>
      </c>
      <c r="S31" t="s">
        <v>200</v>
      </c>
      <c r="T31" t="s">
        <v>1187</v>
      </c>
      <c r="U31" t="str">
        <f>IF(ISBLANK(extractions!O31),"",extractions!O31)</f>
        <v/>
      </c>
      <c r="V31" t="str">
        <f>IF(ISBLANK(extractions!P31),"",extractions!P31)</f>
        <v>Population</v>
      </c>
      <c r="W31" t="str">
        <f>IF(ISBLANK(extractions!Q31),"",extractions!Q31)</f>
        <v>Northeast Texas (USA)</v>
      </c>
      <c r="X31" t="str">
        <f>IF(ISBLANK(extractions!R31),"",extractions!R31)</f>
        <v>-</v>
      </c>
      <c r="Y31" t="str">
        <f>IF(ISBLANK(extractions!S31),"",extractions!S31)</f>
        <v>-</v>
      </c>
      <c r="Z31" t="str">
        <f>IF(ISBLANK(extractions!T31),"",extractions!T31)</f>
        <v/>
      </c>
      <c r="AA31" t="str">
        <f>IF(ISBLANK(extractions!U31),"",extractions!U31)</f>
        <v xml:space="preserve">List wise deletion if "call-reveived" or "call-completed time" were missing. </v>
      </c>
      <c r="AB31">
        <f>IF(ISBLANK(extractions!V31),"",extractions!V31)</f>
        <v>89082</v>
      </c>
      <c r="AC31" t="str">
        <f>IF(ISBLANK(extractions!W31),"",extractions!W31)</f>
        <v>CFS</v>
      </c>
      <c r="AD31" t="str">
        <f>IF(ISBLANK(extractions!X31),"",extractions!X31)</f>
        <v>crime related CFS</v>
      </c>
      <c r="AE31" t="str">
        <f>IF(ISBLANK(extractions!Y31),"",extractions!Y31)</f>
        <v>B</v>
      </c>
      <c r="AF31">
        <f>IF(ISBLANK(extractions!Z31),"",extractions!Z31)</f>
        <v>-0.435</v>
      </c>
      <c r="AG31" t="str">
        <f>IF(ISBLANK(extractions!AA31),"",extractions!AA31)</f>
        <v/>
      </c>
      <c r="AH31" t="str">
        <f>IF(ISBLANK(extractions!AB31),"",extractions!AB31)</f>
        <v>***</v>
      </c>
      <c r="AI31">
        <f>IF(ISBLANK(extractions!AC31),"",extractions!AC31)</f>
        <v>1</v>
      </c>
      <c r="AJ31" t="str">
        <f>IF(ISBLANK(extractions!AD31),"",extractions!AD31)</f>
        <v>jan</v>
      </c>
      <c r="AK31">
        <f>IF(ISBLANK(extractions!AE31),"",extractions!AE31)</f>
        <v>2013</v>
      </c>
      <c r="AL31">
        <f>IF(ISBLANK(extractions!AF31),"",extractions!AF31)</f>
        <v>31</v>
      </c>
      <c r="AM31" t="str">
        <f>IF(ISBLANK(extractions!AG31),"",extractions!AG31)</f>
        <v>dec</v>
      </c>
      <c r="AN31">
        <f>IF(ISBLANK(extractions!AH31),"",extractions!AH31)</f>
        <v>2015</v>
      </c>
      <c r="AO31" t="str">
        <f>IF(ISBLANK(extractions!AI31),"",extractions!AI31)</f>
        <v/>
      </c>
      <c r="AP31" t="str">
        <f>IF(ISBLANK(extractions!AJ31),"",extractions!AJ31)</f>
        <v/>
      </c>
      <c r="AQ31" t="str">
        <f>IF(ISBLANK(extractions!AK31),"",extractions!AK31)</f>
        <v/>
      </c>
      <c r="AR31" t="str">
        <f>IF(ISBLANK(extractions!AL31),"",extractions!AL31)</f>
        <v/>
      </c>
      <c r="AS31" t="str">
        <f>IF(ISBLANK(extractions!AM31),"",extractions!AM31)</f>
        <v/>
      </c>
      <c r="AT31" t="str">
        <f>IF(ISBLANK(extractions!AN31),"",extractions!AN31)</f>
        <v/>
      </c>
      <c r="AU31" t="str">
        <f>IF(ISBLANK(extractions!AO31),"",extractions!AO31)</f>
        <v/>
      </c>
      <c r="AV31">
        <f>IF(ISBLANK(extractions!AP31),"",extractions!AP31)</f>
        <v>35.6</v>
      </c>
      <c r="AW31" t="str">
        <f>IF(ISBLANK(extractions!AQ31),"",extractions!AQ31)</f>
        <v/>
      </c>
      <c r="AX31" t="str">
        <f>IF(ISBLANK(extractions!AR31),"",extractions!AR31)</f>
        <v/>
      </c>
      <c r="AY31" t="str">
        <f>IF(ISBLANK(extractions!AS31),"",extractions!AS31)</f>
        <v/>
      </c>
      <c r="AZ31" t="str">
        <f>IF(ISBLANK(extractions!AT31),"",extractions!AT31)</f>
        <v/>
      </c>
      <c r="BA31">
        <f>IF(ISBLANK(extractions!AU31),"",extractions!AU31)</f>
        <v>0.7</v>
      </c>
      <c r="BB31">
        <f>IF(ISBLANK(extractions!AV31),"",extractions!AV31)</f>
        <v>0.47881520443695186</v>
      </c>
      <c r="BC31" t="str">
        <f>IF(ISBLANK(extractions!AW31),"",extractions!AW31)</f>
        <v/>
      </c>
      <c r="BD31" t="str">
        <f>IF(ISBLANK(extractions!AX31),"",extractions!AX31)</f>
        <v/>
      </c>
      <c r="BE31" s="9" t="str">
        <f t="shared" si="0"/>
        <v/>
      </c>
      <c r="BF31" s="9" t="str">
        <f t="shared" si="7"/>
        <v/>
      </c>
      <c r="BG31">
        <f t="shared" si="8"/>
        <v>-0.29754944847153436</v>
      </c>
      <c r="BK31" s="9" t="str">
        <f t="shared" si="4"/>
        <v>Beta</v>
      </c>
      <c r="BL31" s="9">
        <f t="shared" si="2"/>
        <v>-0.29754944847153436</v>
      </c>
      <c r="BM31" s="13" t="str">
        <f t="shared" si="3"/>
        <v>***</v>
      </c>
      <c r="BN31" t="str">
        <f t="shared" si="5"/>
        <v>-</v>
      </c>
      <c r="BO31" s="9" t="str">
        <f>IF(BK31="Beta",IF(ABS(BL31)&lt;statistic_interpretations!$B$5,statistic_interpretations!$B$1,IF(ABS(BL31)&lt;statistic_interpretations!$C$5,statistic_interpretations!$C$1,IF(ABS(BL31)&gt;statistic_interpretations!$C$5,statistic_interpretations!$D$1,"error"))),IF(BK31="R",IF(ABS(BL31)&lt;statistic_interpretations!$B$2,statistic_interpretations!$B$1,IF(ABS(BL31)&lt;statistic_interpretations!$C$2,statistic_interpretations!$C$1,IF(ABS(BL31)&gt;statistic_interpretations!$C$2,statistic_interpretations!$D$1,"error"))),IF(BK31="D",IF(ABS(BL31)&lt;statistic_interpretations!$B$3,statistic_interpretations!$B$1,IF(ABS(BL31)&lt;statistic_interpretations!$C$3,statistic_interpretations!$C$1,IF(ABS(BL31)&gt;statistic_interpretations!$C$3,statistic_interpretations!$D$1,"error"))),IF(BK31="%",IF(ABS(BL31)&lt;statistic_interpretations!$B$9,statistic_interpretations!$B$1,IF(ABS(BL31)&lt;statistic_interpretations!$C$9,statistic_interpretations!$C$1,IF(ABS(BL31)&gt;statistic_interpretations!$C$9,statistic_interpretations!$D$1,"error"))),IF(BK31="χ2",IF(ABS(BL31)&lt;statistic_interpretations!$B$8,statistic_interpretations!$B$1,IF(ABS(BL31)&lt;statistic_interpretations!$C$8,statistic_interpretations!$C$1,IF(ABS(BL31)&gt;statistic_interpretations!$C$8,statistic_interpretations!$D$1,"error"))),IF(BK31="tau",IF(ABS(BL31)&lt;statistic_interpretations!$B$7,statistic_interpretations!$B$1,IF(ABS(BL31)&lt;statistic_interpretations!$C$7,statistic_interpretations!$C$1,IF(ABS(BL31)&gt;statistic_interpretations!$C$7,statistic_interpretations!$D$1,"error")))))))))</f>
        <v>Small</v>
      </c>
      <c r="BP31" t="str">
        <f t="shared" si="6"/>
        <v>not applicable</v>
      </c>
    </row>
    <row r="32" spans="1:68" x14ac:dyDescent="0.25">
      <c r="A32" t="str">
        <f>IF(ISBLANK(extractions!A32),"",extractions!A32)</f>
        <v>Call priority 3</v>
      </c>
      <c r="B32" t="s">
        <v>200</v>
      </c>
      <c r="C32" t="str">
        <f>IF(ISBLANK(extractions!B32),"",extractions!B32)</f>
        <v>ordinal</v>
      </c>
      <c r="D32" t="str">
        <f>IF(ISBLANK(extractions!C32),"",extractions!C32)</f>
        <v/>
      </c>
      <c r="E32" t="str">
        <f>IF(ISBLANK(extractions!D32),"",extractions!D32)</f>
        <v>call priority 4</v>
      </c>
      <c r="F32" t="str">
        <f>IF(ISBLANK(extractions!E32),"",extractions!E32)</f>
        <v>-</v>
      </c>
      <c r="G32" t="str">
        <f>IF(ISBLANK(extractions!G32),"",extractions!G32)</f>
        <v>dispatch time;travel time</v>
      </c>
      <c r="H32" t="str">
        <f>IF(ISBLANK(extractions!H32),"",extractions!H32)</f>
        <v>scale</v>
      </c>
      <c r="I32" t="str">
        <f>IF(ISBLANK(extractions!I32),"",extractions!I32)</f>
        <v>min/incident</v>
      </c>
      <c r="J32" t="str">
        <f>IF(ISBLANK(extractions!J32),"",extractions!J32)</f>
        <v>ln</v>
      </c>
      <c r="K32" t="str">
        <f>IF(ISBLANK(extractions!K32),"",extractions!K32)</f>
        <v>control</v>
      </c>
      <c r="L32" t="str">
        <f>IF(ISBLANK(extractions!L32),"",extractions!L32)</f>
        <v>Salimbene &amp; Zhang (2020)</v>
      </c>
      <c r="M32" s="2" t="s">
        <v>733</v>
      </c>
      <c r="N32" t="str">
        <f>IF(ISBLANK(extractions!M32),"",extractions!M32)</f>
        <v>Table 1 - model 4</v>
      </c>
      <c r="O32" t="str">
        <f>IF(ISBLANK(extractions!N32),"",extractions!N32)</f>
        <v>Hierachical Lineair Model</v>
      </c>
      <c r="P32" t="s">
        <v>148</v>
      </c>
      <c r="Q32" t="s">
        <v>903</v>
      </c>
      <c r="R32" t="s">
        <v>906</v>
      </c>
      <c r="S32" t="s">
        <v>200</v>
      </c>
      <c r="T32" t="s">
        <v>1187</v>
      </c>
      <c r="U32" t="str">
        <f>IF(ISBLANK(extractions!O32),"",extractions!O32)</f>
        <v/>
      </c>
      <c r="V32" t="str">
        <f>IF(ISBLANK(extractions!P32),"",extractions!P32)</f>
        <v>Population</v>
      </c>
      <c r="W32" t="str">
        <f>IF(ISBLANK(extractions!Q32),"",extractions!Q32)</f>
        <v>Northeast Texas (USA)</v>
      </c>
      <c r="X32" t="str">
        <f>IF(ISBLANK(extractions!R32),"",extractions!R32)</f>
        <v>-</v>
      </c>
      <c r="Y32" t="str">
        <f>IF(ISBLANK(extractions!S32),"",extractions!S32)</f>
        <v>-</v>
      </c>
      <c r="Z32" t="str">
        <f>IF(ISBLANK(extractions!T32),"",extractions!T32)</f>
        <v/>
      </c>
      <c r="AA32" t="str">
        <f>IF(ISBLANK(extractions!U32),"",extractions!U32)</f>
        <v xml:space="preserve">List wise deletion if "call-reveived" or "call-completed time" were missing. </v>
      </c>
      <c r="AB32">
        <f>IF(ISBLANK(extractions!V32),"",extractions!V32)</f>
        <v>89082</v>
      </c>
      <c r="AC32" t="str">
        <f>IF(ISBLANK(extractions!W32),"",extractions!W32)</f>
        <v>CFS</v>
      </c>
      <c r="AD32" t="str">
        <f>IF(ISBLANK(extractions!X32),"",extractions!X32)</f>
        <v>crime related CFS</v>
      </c>
      <c r="AE32" t="str">
        <f>IF(ISBLANK(extractions!Y32),"",extractions!Y32)</f>
        <v>B</v>
      </c>
      <c r="AF32">
        <f>IF(ISBLANK(extractions!Z32),"",extractions!Z32)</f>
        <v>-0.221</v>
      </c>
      <c r="AG32" t="str">
        <f>IF(ISBLANK(extractions!AA32),"",extractions!AA32)</f>
        <v/>
      </c>
      <c r="AH32" t="str">
        <f>IF(ISBLANK(extractions!AB32),"",extractions!AB32)</f>
        <v>**</v>
      </c>
      <c r="AI32">
        <f>IF(ISBLANK(extractions!AC32),"",extractions!AC32)</f>
        <v>1</v>
      </c>
      <c r="AJ32" t="str">
        <f>IF(ISBLANK(extractions!AD32),"",extractions!AD32)</f>
        <v>jan</v>
      </c>
      <c r="AK32">
        <f>IF(ISBLANK(extractions!AE32),"",extractions!AE32)</f>
        <v>2013</v>
      </c>
      <c r="AL32">
        <f>IF(ISBLANK(extractions!AF32),"",extractions!AF32)</f>
        <v>31</v>
      </c>
      <c r="AM32" t="str">
        <f>IF(ISBLANK(extractions!AG32),"",extractions!AG32)</f>
        <v>dec</v>
      </c>
      <c r="AN32">
        <f>IF(ISBLANK(extractions!AH32),"",extractions!AH32)</f>
        <v>2015</v>
      </c>
      <c r="AO32" t="str">
        <f>IF(ISBLANK(extractions!AI32),"",extractions!AI32)</f>
        <v/>
      </c>
      <c r="AP32" t="str">
        <f>IF(ISBLANK(extractions!AJ32),"",extractions!AJ32)</f>
        <v/>
      </c>
      <c r="AQ32" t="str">
        <f>IF(ISBLANK(extractions!AK32),"",extractions!AK32)</f>
        <v/>
      </c>
      <c r="AR32" t="str">
        <f>IF(ISBLANK(extractions!AL32),"",extractions!AL32)</f>
        <v/>
      </c>
      <c r="AS32" t="str">
        <f>IF(ISBLANK(extractions!AM32),"",extractions!AM32)</f>
        <v/>
      </c>
      <c r="AT32" t="str">
        <f>IF(ISBLANK(extractions!AN32),"",extractions!AN32)</f>
        <v/>
      </c>
      <c r="AU32" t="str">
        <f>IF(ISBLANK(extractions!AO32),"",extractions!AO32)</f>
        <v/>
      </c>
      <c r="AV32">
        <f>IF(ISBLANK(extractions!AP32),"",extractions!AP32)</f>
        <v>26.8</v>
      </c>
      <c r="AW32" t="str">
        <f>IF(ISBLANK(extractions!AQ32),"",extractions!AQ32)</f>
        <v/>
      </c>
      <c r="AX32" t="str">
        <f>IF(ISBLANK(extractions!AR32),"",extractions!AR32)</f>
        <v/>
      </c>
      <c r="AY32" t="str">
        <f>IF(ISBLANK(extractions!AS32),"",extractions!AS32)</f>
        <v/>
      </c>
      <c r="AZ32" t="str">
        <f>IF(ISBLANK(extractions!AT32),"",extractions!AT32)</f>
        <v/>
      </c>
      <c r="BA32">
        <f>IF(ISBLANK(extractions!AU32),"",extractions!AU32)</f>
        <v>0.7</v>
      </c>
      <c r="BB32">
        <f>IF(ISBLANK(extractions!AV32),"",extractions!AV32)</f>
        <v>0.44291759956000848</v>
      </c>
      <c r="BC32" t="str">
        <f>IF(ISBLANK(extractions!AW32),"",extractions!AW32)</f>
        <v/>
      </c>
      <c r="BD32" t="str">
        <f>IF(ISBLANK(extractions!AX32),"",extractions!AX32)</f>
        <v/>
      </c>
      <c r="BE32" s="9" t="str">
        <f t="shared" si="0"/>
        <v/>
      </c>
      <c r="BF32" s="9" t="str">
        <f t="shared" si="7"/>
        <v/>
      </c>
      <c r="BG32">
        <f t="shared" si="8"/>
        <v>-0.13983541357537413</v>
      </c>
      <c r="BK32" s="9" t="str">
        <f t="shared" si="4"/>
        <v>Beta</v>
      </c>
      <c r="BL32" s="9">
        <f t="shared" si="2"/>
        <v>-0.13983541357537413</v>
      </c>
      <c r="BM32" s="13" t="str">
        <f t="shared" si="3"/>
        <v>**</v>
      </c>
      <c r="BN32" t="str">
        <f t="shared" si="5"/>
        <v>-</v>
      </c>
      <c r="BO32" s="9" t="str">
        <f>IF(BK32="Beta",IF(ABS(BL32)&lt;statistic_interpretations!$B$5,statistic_interpretations!$B$1,IF(ABS(BL32)&lt;statistic_interpretations!$C$5,statistic_interpretations!$C$1,IF(ABS(BL32)&gt;statistic_interpretations!$C$5,statistic_interpretations!$D$1,"error"))),IF(BK32="R",IF(ABS(BL32)&lt;statistic_interpretations!$B$2,statistic_interpretations!$B$1,IF(ABS(BL32)&lt;statistic_interpretations!$C$2,statistic_interpretations!$C$1,IF(ABS(BL32)&gt;statistic_interpretations!$C$2,statistic_interpretations!$D$1,"error"))),IF(BK32="D",IF(ABS(BL32)&lt;statistic_interpretations!$B$3,statistic_interpretations!$B$1,IF(ABS(BL32)&lt;statistic_interpretations!$C$3,statistic_interpretations!$C$1,IF(ABS(BL32)&gt;statistic_interpretations!$C$3,statistic_interpretations!$D$1,"error"))),IF(BK32="%",IF(ABS(BL32)&lt;statistic_interpretations!$B$9,statistic_interpretations!$B$1,IF(ABS(BL32)&lt;statistic_interpretations!$C$9,statistic_interpretations!$C$1,IF(ABS(BL32)&gt;statistic_interpretations!$C$9,statistic_interpretations!$D$1,"error"))),IF(BK32="χ2",IF(ABS(BL32)&lt;statistic_interpretations!$B$8,statistic_interpretations!$B$1,IF(ABS(BL32)&lt;statistic_interpretations!$C$8,statistic_interpretations!$C$1,IF(ABS(BL32)&gt;statistic_interpretations!$C$8,statistic_interpretations!$D$1,"error"))),IF(BK32="tau",IF(ABS(BL32)&lt;statistic_interpretations!$B$7,statistic_interpretations!$B$1,IF(ABS(BL32)&lt;statistic_interpretations!$C$7,statistic_interpretations!$C$1,IF(ABS(BL32)&gt;statistic_interpretations!$C$7,statistic_interpretations!$D$1,"error")))))))))</f>
        <v>Small</v>
      </c>
      <c r="BP32" t="str">
        <f t="shared" si="6"/>
        <v>not applicable</v>
      </c>
    </row>
    <row r="33" spans="1:68" x14ac:dyDescent="0.25">
      <c r="A33" t="str">
        <f>IF(ISBLANK(extractions!A33),"",extractions!A33)</f>
        <v>Mid-day shift (15:00 - 22:59)</v>
      </c>
      <c r="B33" t="s">
        <v>201</v>
      </c>
      <c r="C33" t="str">
        <f>IF(ISBLANK(extractions!B33),"",extractions!B33)</f>
        <v>nominal</v>
      </c>
      <c r="D33" t="str">
        <f>IF(ISBLANK(extractions!C33),"",extractions!C33)</f>
        <v/>
      </c>
      <c r="E33" t="str">
        <f>IF(ISBLANK(extractions!D33),"",extractions!D33)</f>
        <v>day shift (07:00 - 14:59)</v>
      </c>
      <c r="F33" t="str">
        <f>IF(ISBLANK(extractions!E33),"",extractions!E33)</f>
        <v>-</v>
      </c>
      <c r="G33" t="str">
        <f>IF(ISBLANK(extractions!G33),"",extractions!G33)</f>
        <v>dispatch time;travel time</v>
      </c>
      <c r="H33" t="str">
        <f>IF(ISBLANK(extractions!H33),"",extractions!H33)</f>
        <v>scale</v>
      </c>
      <c r="I33" t="str">
        <f>IF(ISBLANK(extractions!I33),"",extractions!I33)</f>
        <v>min/incident</v>
      </c>
      <c r="J33" t="str">
        <f>IF(ISBLANK(extractions!J33),"",extractions!J33)</f>
        <v>ln</v>
      </c>
      <c r="K33" t="str">
        <f>IF(ISBLANK(extractions!K33),"",extractions!K33)</f>
        <v>control</v>
      </c>
      <c r="L33" t="str">
        <f>IF(ISBLANK(extractions!L33),"",extractions!L33)</f>
        <v>Salimbene &amp; Zhang (2020)</v>
      </c>
      <c r="M33" s="2" t="s">
        <v>733</v>
      </c>
      <c r="N33" t="str">
        <f>IF(ISBLANK(extractions!M33),"",extractions!M33)</f>
        <v>Table 1 - model 4</v>
      </c>
      <c r="O33" t="str">
        <f>IF(ISBLANK(extractions!N33),"",extractions!N33)</f>
        <v>Hierachical Lineair Model</v>
      </c>
      <c r="P33" t="s">
        <v>148</v>
      </c>
      <c r="Q33" t="s">
        <v>903</v>
      </c>
      <c r="R33" t="s">
        <v>906</v>
      </c>
      <c r="S33" t="s">
        <v>201</v>
      </c>
      <c r="T33" t="s">
        <v>1187</v>
      </c>
      <c r="U33" t="str">
        <f>IF(ISBLANK(extractions!O33),"",extractions!O33)</f>
        <v/>
      </c>
      <c r="V33" t="str">
        <f>IF(ISBLANK(extractions!P33),"",extractions!P33)</f>
        <v>Population</v>
      </c>
      <c r="W33" t="str">
        <f>IF(ISBLANK(extractions!Q33),"",extractions!Q33)</f>
        <v>Northeast Texas (USA)</v>
      </c>
      <c r="X33" t="str">
        <f>IF(ISBLANK(extractions!R33),"",extractions!R33)</f>
        <v>-</v>
      </c>
      <c r="Y33" t="str">
        <f>IF(ISBLANK(extractions!S33),"",extractions!S33)</f>
        <v>-</v>
      </c>
      <c r="Z33" t="str">
        <f>IF(ISBLANK(extractions!T33),"",extractions!T33)</f>
        <v/>
      </c>
      <c r="AA33" t="str">
        <f>IF(ISBLANK(extractions!U33),"",extractions!U33)</f>
        <v xml:space="preserve">List wise deletion if "call-reveived" or "call-completed time" were missing. </v>
      </c>
      <c r="AB33">
        <f>IF(ISBLANK(extractions!V33),"",extractions!V33)</f>
        <v>89082</v>
      </c>
      <c r="AC33" t="str">
        <f>IF(ISBLANK(extractions!W33),"",extractions!W33)</f>
        <v>CFS</v>
      </c>
      <c r="AD33" t="str">
        <f>IF(ISBLANK(extractions!X33),"",extractions!X33)</f>
        <v>crime related CFS</v>
      </c>
      <c r="AE33" t="str">
        <f>IF(ISBLANK(extractions!Y33),"",extractions!Y33)</f>
        <v>B</v>
      </c>
      <c r="AF33">
        <f>IF(ISBLANK(extractions!Z33),"",extractions!Z33)</f>
        <v>6.0000000000000001E-3</v>
      </c>
      <c r="AG33" t="str">
        <f>IF(ISBLANK(extractions!AA33),"",extractions!AA33)</f>
        <v/>
      </c>
      <c r="AH33" t="str">
        <f>IF(ISBLANK(extractions!AB33),"",extractions!AB33)</f>
        <v>#</v>
      </c>
      <c r="AI33">
        <f>IF(ISBLANK(extractions!AC33),"",extractions!AC33)</f>
        <v>1</v>
      </c>
      <c r="AJ33" t="str">
        <f>IF(ISBLANK(extractions!AD33),"",extractions!AD33)</f>
        <v>jan</v>
      </c>
      <c r="AK33">
        <f>IF(ISBLANK(extractions!AE33),"",extractions!AE33)</f>
        <v>2013</v>
      </c>
      <c r="AL33">
        <f>IF(ISBLANK(extractions!AF33),"",extractions!AF33)</f>
        <v>31</v>
      </c>
      <c r="AM33" t="str">
        <f>IF(ISBLANK(extractions!AG33),"",extractions!AG33)</f>
        <v>dec</v>
      </c>
      <c r="AN33">
        <f>IF(ISBLANK(extractions!AH33),"",extractions!AH33)</f>
        <v>2015</v>
      </c>
      <c r="AO33" t="str">
        <f>IF(ISBLANK(extractions!AI33),"",extractions!AI33)</f>
        <v/>
      </c>
      <c r="AP33" t="str">
        <f>IF(ISBLANK(extractions!AJ33),"",extractions!AJ33)</f>
        <v/>
      </c>
      <c r="AQ33" t="str">
        <f>IF(ISBLANK(extractions!AK33),"",extractions!AK33)</f>
        <v/>
      </c>
      <c r="AR33" t="str">
        <f>IF(ISBLANK(extractions!AL33),"",extractions!AL33)</f>
        <v/>
      </c>
      <c r="AS33" t="str">
        <f>IF(ISBLANK(extractions!AM33),"",extractions!AM33)</f>
        <v/>
      </c>
      <c r="AT33" t="str">
        <f>IF(ISBLANK(extractions!AN33),"",extractions!AN33)</f>
        <v/>
      </c>
      <c r="AU33" t="str">
        <f>IF(ISBLANK(extractions!AO33),"",extractions!AO33)</f>
        <v/>
      </c>
      <c r="AV33">
        <f>IF(ISBLANK(extractions!AP33),"",extractions!AP33)</f>
        <v>46.5</v>
      </c>
      <c r="AW33" t="str">
        <f>IF(ISBLANK(extractions!AQ33),"",extractions!AQ33)</f>
        <v/>
      </c>
      <c r="AX33" t="str">
        <f>IF(ISBLANK(extractions!AR33),"",extractions!AR33)</f>
        <v/>
      </c>
      <c r="AY33" t="str">
        <f>IF(ISBLANK(extractions!AS33),"",extractions!AS33)</f>
        <v/>
      </c>
      <c r="AZ33" t="str">
        <f>IF(ISBLANK(extractions!AT33),"",extractions!AT33)</f>
        <v/>
      </c>
      <c r="BA33">
        <f>IF(ISBLANK(extractions!AU33),"",extractions!AU33)</f>
        <v>0.7</v>
      </c>
      <c r="BB33">
        <f>IF(ISBLANK(extractions!AV33),"",extractions!AV33)</f>
        <v>0.49877349568717055</v>
      </c>
      <c r="BC33" t="str">
        <f>IF(ISBLANK(extractions!AW33),"",extractions!AW33)</f>
        <v/>
      </c>
      <c r="BD33" t="str">
        <f>IF(ISBLANK(extractions!AX33),"",extractions!AX33)</f>
        <v/>
      </c>
      <c r="BE33" s="9" t="str">
        <f t="shared" si="0"/>
        <v/>
      </c>
      <c r="BF33" s="9" t="str">
        <f t="shared" si="7"/>
        <v/>
      </c>
      <c r="BG33">
        <f t="shared" si="8"/>
        <v>4.2752013916043195E-3</v>
      </c>
      <c r="BK33" s="9" t="str">
        <f t="shared" si="4"/>
        <v>Beta</v>
      </c>
      <c r="BL33" s="9">
        <f t="shared" si="2"/>
        <v>4.2752013916043195E-3</v>
      </c>
      <c r="BM33" s="13" t="str">
        <f t="shared" si="3"/>
        <v/>
      </c>
      <c r="BN33" t="str">
        <f t="shared" si="5"/>
        <v>+</v>
      </c>
      <c r="BO33" s="9" t="str">
        <f>IF(BK33="Beta",IF(ABS(BL33)&lt;statistic_interpretations!$B$5,statistic_interpretations!$B$1,IF(ABS(BL33)&lt;statistic_interpretations!$C$5,statistic_interpretations!$C$1,IF(ABS(BL33)&gt;statistic_interpretations!$C$5,statistic_interpretations!$D$1,"error"))),IF(BK33="R",IF(ABS(BL33)&lt;statistic_interpretations!$B$2,statistic_interpretations!$B$1,IF(ABS(BL33)&lt;statistic_interpretations!$C$2,statistic_interpretations!$C$1,IF(ABS(BL33)&gt;statistic_interpretations!$C$2,statistic_interpretations!$D$1,"error"))),IF(BK33="D",IF(ABS(BL33)&lt;statistic_interpretations!$B$3,statistic_interpretations!$B$1,IF(ABS(BL33)&lt;statistic_interpretations!$C$3,statistic_interpretations!$C$1,IF(ABS(BL33)&gt;statistic_interpretations!$C$3,statistic_interpretations!$D$1,"error"))),IF(BK33="%",IF(ABS(BL33)&lt;statistic_interpretations!$B$9,statistic_interpretations!$B$1,IF(ABS(BL33)&lt;statistic_interpretations!$C$9,statistic_interpretations!$C$1,IF(ABS(BL33)&gt;statistic_interpretations!$C$9,statistic_interpretations!$D$1,"error"))),IF(BK33="χ2",IF(ABS(BL33)&lt;statistic_interpretations!$B$8,statistic_interpretations!$B$1,IF(ABS(BL33)&lt;statistic_interpretations!$C$8,statistic_interpretations!$C$1,IF(ABS(BL33)&gt;statistic_interpretations!$C$8,statistic_interpretations!$D$1,"error"))),IF(BK33="tau",IF(ABS(BL33)&lt;statistic_interpretations!$B$7,statistic_interpretations!$B$1,IF(ABS(BL33)&lt;statistic_interpretations!$C$7,statistic_interpretations!$C$1,IF(ABS(BL33)&gt;statistic_interpretations!$C$7,statistic_interpretations!$D$1,"error")))))))))</f>
        <v>Small</v>
      </c>
      <c r="BP33" t="str">
        <f t="shared" si="6"/>
        <v>not applicable</v>
      </c>
    </row>
    <row r="34" spans="1:68" x14ac:dyDescent="0.25">
      <c r="A34" t="str">
        <f>IF(ISBLANK(extractions!A34),"",extractions!A34)</f>
        <v>Night shift (23:00 - 06:59)</v>
      </c>
      <c r="B34" t="s">
        <v>201</v>
      </c>
      <c r="C34" t="str">
        <f>IF(ISBLANK(extractions!B34),"",extractions!B34)</f>
        <v>nominal</v>
      </c>
      <c r="D34" t="str">
        <f>IF(ISBLANK(extractions!C34),"",extractions!C34)</f>
        <v/>
      </c>
      <c r="E34" t="str">
        <f>IF(ISBLANK(extractions!D34),"",extractions!D34)</f>
        <v>day shift (07:00 - 14:59)</v>
      </c>
      <c r="F34" t="str">
        <f>IF(ISBLANK(extractions!E34),"",extractions!E34)</f>
        <v>-</v>
      </c>
      <c r="G34" t="str">
        <f>IF(ISBLANK(extractions!G34),"",extractions!G34)</f>
        <v>dispatch time;travel time</v>
      </c>
      <c r="H34" t="str">
        <f>IF(ISBLANK(extractions!H34),"",extractions!H34)</f>
        <v>scale</v>
      </c>
      <c r="I34" t="str">
        <f>IF(ISBLANK(extractions!I34),"",extractions!I34)</f>
        <v>min/incident</v>
      </c>
      <c r="J34" t="str">
        <f>IF(ISBLANK(extractions!J34),"",extractions!J34)</f>
        <v>ln</v>
      </c>
      <c r="K34" t="str">
        <f>IF(ISBLANK(extractions!K34),"",extractions!K34)</f>
        <v>control</v>
      </c>
      <c r="L34" t="str">
        <f>IF(ISBLANK(extractions!L34),"",extractions!L34)</f>
        <v>Salimbene &amp; Zhang (2020)</v>
      </c>
      <c r="M34" s="2" t="s">
        <v>733</v>
      </c>
      <c r="N34" t="str">
        <f>IF(ISBLANK(extractions!M34),"",extractions!M34)</f>
        <v>Table 1 - model 4</v>
      </c>
      <c r="O34" t="str">
        <f>IF(ISBLANK(extractions!N34),"",extractions!N34)</f>
        <v>Hierachical Lineair Model</v>
      </c>
      <c r="P34" t="s">
        <v>148</v>
      </c>
      <c r="Q34" t="s">
        <v>903</v>
      </c>
      <c r="R34" t="s">
        <v>906</v>
      </c>
      <c r="S34" t="s">
        <v>201</v>
      </c>
      <c r="T34" t="s">
        <v>1187</v>
      </c>
      <c r="U34" t="str">
        <f>IF(ISBLANK(extractions!O34),"",extractions!O34)</f>
        <v/>
      </c>
      <c r="V34" t="str">
        <f>IF(ISBLANK(extractions!P34),"",extractions!P34)</f>
        <v>Population</v>
      </c>
      <c r="W34" t="str">
        <f>IF(ISBLANK(extractions!Q34),"",extractions!Q34)</f>
        <v>Northeast Texas (USA)</v>
      </c>
      <c r="X34" t="str">
        <f>IF(ISBLANK(extractions!R34),"",extractions!R34)</f>
        <v>-</v>
      </c>
      <c r="Y34" t="str">
        <f>IF(ISBLANK(extractions!S34),"",extractions!S34)</f>
        <v>-</v>
      </c>
      <c r="Z34" t="str">
        <f>IF(ISBLANK(extractions!T34),"",extractions!T34)</f>
        <v/>
      </c>
      <c r="AA34" t="str">
        <f>IF(ISBLANK(extractions!U34),"",extractions!U34)</f>
        <v xml:space="preserve">List wise deletion if "call-reveived" or "call-completed time" were missing. </v>
      </c>
      <c r="AB34">
        <f>IF(ISBLANK(extractions!V34),"",extractions!V34)</f>
        <v>89082</v>
      </c>
      <c r="AC34" t="str">
        <f>IF(ISBLANK(extractions!W34),"",extractions!W34)</f>
        <v>CFS</v>
      </c>
      <c r="AD34" t="str">
        <f>IF(ISBLANK(extractions!X34),"",extractions!X34)</f>
        <v>crime related CFS</v>
      </c>
      <c r="AE34" t="str">
        <f>IF(ISBLANK(extractions!Y34),"",extractions!Y34)</f>
        <v>B</v>
      </c>
      <c r="AF34">
        <f>IF(ISBLANK(extractions!Z34),"",extractions!Z34)</f>
        <v>-0.17299999999999999</v>
      </c>
      <c r="AG34" t="str">
        <f>IF(ISBLANK(extractions!AA34),"",extractions!AA34)</f>
        <v/>
      </c>
      <c r="AH34" t="str">
        <f>IF(ISBLANK(extractions!AB34),"",extractions!AB34)</f>
        <v>***</v>
      </c>
      <c r="AI34">
        <f>IF(ISBLANK(extractions!AC34),"",extractions!AC34)</f>
        <v>1</v>
      </c>
      <c r="AJ34" t="str">
        <f>IF(ISBLANK(extractions!AD34),"",extractions!AD34)</f>
        <v>jan</v>
      </c>
      <c r="AK34">
        <f>IF(ISBLANK(extractions!AE34),"",extractions!AE34)</f>
        <v>2013</v>
      </c>
      <c r="AL34">
        <f>IF(ISBLANK(extractions!AF34),"",extractions!AF34)</f>
        <v>31</v>
      </c>
      <c r="AM34" t="str">
        <f>IF(ISBLANK(extractions!AG34),"",extractions!AG34)</f>
        <v>dec</v>
      </c>
      <c r="AN34">
        <f>IF(ISBLANK(extractions!AH34),"",extractions!AH34)</f>
        <v>2015</v>
      </c>
      <c r="AO34" t="str">
        <f>IF(ISBLANK(extractions!AI34),"",extractions!AI34)</f>
        <v/>
      </c>
      <c r="AP34" t="str">
        <f>IF(ISBLANK(extractions!AJ34),"",extractions!AJ34)</f>
        <v/>
      </c>
      <c r="AQ34" t="str">
        <f>IF(ISBLANK(extractions!AK34),"",extractions!AK34)</f>
        <v/>
      </c>
      <c r="AR34" t="str">
        <f>IF(ISBLANK(extractions!AL34),"",extractions!AL34)</f>
        <v/>
      </c>
      <c r="AS34" t="str">
        <f>IF(ISBLANK(extractions!AM34),"",extractions!AM34)</f>
        <v/>
      </c>
      <c r="AT34" t="str">
        <f>IF(ISBLANK(extractions!AN34),"",extractions!AN34)</f>
        <v/>
      </c>
      <c r="AU34" t="str">
        <f>IF(ISBLANK(extractions!AO34),"",extractions!AO34)</f>
        <v/>
      </c>
      <c r="AV34">
        <f>IF(ISBLANK(extractions!AP34),"",extractions!AP34)</f>
        <v>22</v>
      </c>
      <c r="AW34" t="str">
        <f>IF(ISBLANK(extractions!AQ34),"",extractions!AQ34)</f>
        <v/>
      </c>
      <c r="AX34" t="str">
        <f>IF(ISBLANK(extractions!AR34),"",extractions!AR34)</f>
        <v/>
      </c>
      <c r="AY34" t="str">
        <f>IF(ISBLANK(extractions!AS34),"",extractions!AS34)</f>
        <v/>
      </c>
      <c r="AZ34" t="str">
        <f>IF(ISBLANK(extractions!AT34),"",extractions!AT34)</f>
        <v/>
      </c>
      <c r="BA34">
        <f>IF(ISBLANK(extractions!AU34),"",extractions!AU34)</f>
        <v>0.7</v>
      </c>
      <c r="BB34">
        <f>IF(ISBLANK(extractions!AV34),"",extractions!AV34)</f>
        <v>0.41424630354415959</v>
      </c>
      <c r="BC34" t="str">
        <f>IF(ISBLANK(extractions!AW34),"",extractions!AW34)</f>
        <v/>
      </c>
      <c r="BD34" t="str">
        <f>IF(ISBLANK(extractions!AX34),"",extractions!AX34)</f>
        <v/>
      </c>
      <c r="BE34" s="9" t="str">
        <f t="shared" si="0"/>
        <v/>
      </c>
      <c r="BF34" s="9" t="str">
        <f t="shared" si="7"/>
        <v/>
      </c>
      <c r="BG34">
        <f t="shared" si="8"/>
        <v>-0.10237801501877086</v>
      </c>
      <c r="BK34" s="9" t="str">
        <f t="shared" si="4"/>
        <v>Beta</v>
      </c>
      <c r="BL34" s="9">
        <f t="shared" si="2"/>
        <v>-0.10237801501877086</v>
      </c>
      <c r="BM34" s="13" t="str">
        <f t="shared" si="3"/>
        <v>***</v>
      </c>
      <c r="BN34" t="str">
        <f t="shared" si="5"/>
        <v>-</v>
      </c>
      <c r="BO34" s="9" t="str">
        <f>IF(BK34="Beta",IF(ABS(BL34)&lt;statistic_interpretations!$B$5,statistic_interpretations!$B$1,IF(ABS(BL34)&lt;statistic_interpretations!$C$5,statistic_interpretations!$C$1,IF(ABS(BL34)&gt;statistic_interpretations!$C$5,statistic_interpretations!$D$1,"error"))),IF(BK34="R",IF(ABS(BL34)&lt;statistic_interpretations!$B$2,statistic_interpretations!$B$1,IF(ABS(BL34)&lt;statistic_interpretations!$C$2,statistic_interpretations!$C$1,IF(ABS(BL34)&gt;statistic_interpretations!$C$2,statistic_interpretations!$D$1,"error"))),IF(BK34="D",IF(ABS(BL34)&lt;statistic_interpretations!$B$3,statistic_interpretations!$B$1,IF(ABS(BL34)&lt;statistic_interpretations!$C$3,statistic_interpretations!$C$1,IF(ABS(BL34)&gt;statistic_interpretations!$C$3,statistic_interpretations!$D$1,"error"))),IF(BK34="%",IF(ABS(BL34)&lt;statistic_interpretations!$B$9,statistic_interpretations!$B$1,IF(ABS(BL34)&lt;statistic_interpretations!$C$9,statistic_interpretations!$C$1,IF(ABS(BL34)&gt;statistic_interpretations!$C$9,statistic_interpretations!$D$1,"error"))),IF(BK34="χ2",IF(ABS(BL34)&lt;statistic_interpretations!$B$8,statistic_interpretations!$B$1,IF(ABS(BL34)&lt;statistic_interpretations!$C$8,statistic_interpretations!$C$1,IF(ABS(BL34)&gt;statistic_interpretations!$C$8,statistic_interpretations!$D$1,"error"))),IF(BK34="tau",IF(ABS(BL34)&lt;statistic_interpretations!$B$7,statistic_interpretations!$B$1,IF(ABS(BL34)&lt;statistic_interpretations!$C$7,statistic_interpretations!$C$1,IF(ABS(BL34)&gt;statistic_interpretations!$C$7,statistic_interpretations!$D$1,"error")))))))))</f>
        <v>Small</v>
      </c>
      <c r="BP34" t="str">
        <f t="shared" si="6"/>
        <v>not applicable</v>
      </c>
    </row>
    <row r="35" spans="1:68" x14ac:dyDescent="0.25">
      <c r="A35" t="str">
        <f>IF(ISBLANK(extractions!A35),"",extractions!A35)</f>
        <v>Department size</v>
      </c>
      <c r="B35" t="s">
        <v>202</v>
      </c>
      <c r="C35" t="str">
        <f>IF(ISBLANK(extractions!B35),"",extractions!B35)</f>
        <v>scale</v>
      </c>
      <c r="D35" t="str">
        <f>IF(ISBLANK(extractions!C35),"",extractions!C35)</f>
        <v>The number of  police officers in a department was divided by the total number of citizens in the city they serve. This  number was then multiplied by 1,000 to get an effective rate of officers per 1,000 citizens.</v>
      </c>
      <c r="E35" t="str">
        <f>IF(ISBLANK(extractions!D35),"",extractions!D35)</f>
        <v>-</v>
      </c>
      <c r="F35" t="str">
        <f>IF(ISBLANK(extractions!E35),"",extractions!E35)</f>
        <v>officers/citizens</v>
      </c>
      <c r="G35" t="str">
        <f>IF(ISBLANK(extractions!G35),"",extractions!G35)</f>
        <v>dispatch time;travel time</v>
      </c>
      <c r="H35" t="str">
        <f>IF(ISBLANK(extractions!H35),"",extractions!H35)</f>
        <v>scale</v>
      </c>
      <c r="I35" t="str">
        <f>IF(ISBLANK(extractions!I35),"",extractions!I35)</f>
        <v>min/incident</v>
      </c>
      <c r="J35" t="str">
        <f>IF(ISBLANK(extractions!J35),"",extractions!J35)</f>
        <v>ln</v>
      </c>
      <c r="K35" t="str">
        <f>IF(ISBLANK(extractions!K35),"",extractions!K35)</f>
        <v>control</v>
      </c>
      <c r="L35" t="str">
        <f>IF(ISBLANK(extractions!L35),"",extractions!L35)</f>
        <v>Salimbene &amp; Zhang (2020)</v>
      </c>
      <c r="M35" s="2" t="s">
        <v>733</v>
      </c>
      <c r="N35" t="str">
        <f>IF(ISBLANK(extractions!M35),"",extractions!M35)</f>
        <v>Table 1 - model 4</v>
      </c>
      <c r="O35" t="str">
        <f>IF(ISBLANK(extractions!N35),"",extractions!N35)</f>
        <v>Hierachical Lineair Model</v>
      </c>
      <c r="P35" t="s">
        <v>148</v>
      </c>
      <c r="Q35" t="s">
        <v>903</v>
      </c>
      <c r="R35" t="s">
        <v>906</v>
      </c>
      <c r="S35" t="s">
        <v>202</v>
      </c>
      <c r="T35" t="s">
        <v>1187</v>
      </c>
      <c r="U35" t="str">
        <f>IF(ISBLANK(extractions!O35),"",extractions!O35)</f>
        <v/>
      </c>
      <c r="V35" t="str">
        <f>IF(ISBLANK(extractions!P35),"",extractions!P35)</f>
        <v>Population</v>
      </c>
      <c r="W35" t="str">
        <f>IF(ISBLANK(extractions!Q35),"",extractions!Q35)</f>
        <v>Northeast Texas (USA)</v>
      </c>
      <c r="X35" t="str">
        <f>IF(ISBLANK(extractions!R35),"",extractions!R35)</f>
        <v>-</v>
      </c>
      <c r="Y35" t="str">
        <f>IF(ISBLANK(extractions!S35),"",extractions!S35)</f>
        <v>-</v>
      </c>
      <c r="Z35" t="str">
        <f>IF(ISBLANK(extractions!T35),"",extractions!T35)</f>
        <v/>
      </c>
      <c r="AA35" t="str">
        <f>IF(ISBLANK(extractions!U35),"",extractions!U35)</f>
        <v xml:space="preserve">List wise deletion if "call-reveived" or "call-completed time" were missing. </v>
      </c>
      <c r="AB35">
        <f>IF(ISBLANK(extractions!V35),"",extractions!V35)</f>
        <v>89082</v>
      </c>
      <c r="AC35" t="str">
        <f>IF(ISBLANK(extractions!W35),"",extractions!W35)</f>
        <v>CFS</v>
      </c>
      <c r="AD35" t="str">
        <f>IF(ISBLANK(extractions!X35),"",extractions!X35)</f>
        <v>crime related CFS</v>
      </c>
      <c r="AE35" t="str">
        <f>IF(ISBLANK(extractions!Y35),"",extractions!Y35)</f>
        <v>B</v>
      </c>
      <c r="AF35">
        <f>IF(ISBLANK(extractions!Z35),"",extractions!Z35)</f>
        <v>-7.3999999999999996E-2</v>
      </c>
      <c r="AG35" t="str">
        <f>IF(ISBLANK(extractions!AA35),"",extractions!AA35)</f>
        <v/>
      </c>
      <c r="AH35" t="str">
        <f>IF(ISBLANK(extractions!AB35),"",extractions!AB35)</f>
        <v>**</v>
      </c>
      <c r="AI35">
        <f>IF(ISBLANK(extractions!AC35),"",extractions!AC35)</f>
        <v>1</v>
      </c>
      <c r="AJ35" t="str">
        <f>IF(ISBLANK(extractions!AD35),"",extractions!AD35)</f>
        <v>jan</v>
      </c>
      <c r="AK35">
        <f>IF(ISBLANK(extractions!AE35),"",extractions!AE35)</f>
        <v>2013</v>
      </c>
      <c r="AL35">
        <f>IF(ISBLANK(extractions!AF35),"",extractions!AF35)</f>
        <v>31</v>
      </c>
      <c r="AM35" t="str">
        <f>IF(ISBLANK(extractions!AG35),"",extractions!AG35)</f>
        <v>dec</v>
      </c>
      <c r="AN35">
        <f>IF(ISBLANK(extractions!AH35),"",extractions!AH35)</f>
        <v>2015</v>
      </c>
      <c r="AO35" t="str">
        <f>IF(ISBLANK(extractions!AI35),"",extractions!AI35)</f>
        <v/>
      </c>
      <c r="AP35" t="str">
        <f>IF(ISBLANK(extractions!AJ35),"",extractions!AJ35)</f>
        <v/>
      </c>
      <c r="AQ35" t="str">
        <f>IF(ISBLANK(extractions!AK35),"",extractions!AK35)</f>
        <v/>
      </c>
      <c r="AR35" t="str">
        <f>IF(ISBLANK(extractions!AL35),"",extractions!AL35)</f>
        <v/>
      </c>
      <c r="AS35" t="str">
        <f>IF(ISBLANK(extractions!AM35),"",extractions!AM35)</f>
        <v/>
      </c>
      <c r="AT35" t="str">
        <f>IF(ISBLANK(extractions!AN35),"",extractions!AN35)</f>
        <v/>
      </c>
      <c r="AU35" t="str">
        <f>IF(ISBLANK(extractions!AO35),"",extractions!AO35)</f>
        <v/>
      </c>
      <c r="AV35" t="str">
        <f>IF(ISBLANK(extractions!AP35),"",extractions!AP35)</f>
        <v/>
      </c>
      <c r="AW35" t="str">
        <f>IF(ISBLANK(extractions!AQ35),"",extractions!AQ35)</f>
        <v/>
      </c>
      <c r="AX35" t="str">
        <f>IF(ISBLANK(extractions!AR35),"",extractions!AR35)</f>
        <v/>
      </c>
      <c r="AY35" t="str">
        <f>IF(ISBLANK(extractions!AS35),"",extractions!AS35)</f>
        <v/>
      </c>
      <c r="AZ35" t="str">
        <f>IF(ISBLANK(extractions!AT35),"",extractions!AT35)</f>
        <v/>
      </c>
      <c r="BA35">
        <f>IF(ISBLANK(extractions!AU35),"",extractions!AU35)</f>
        <v>0.7</v>
      </c>
      <c r="BB35">
        <f>IF(ISBLANK(extractions!AV35),"",extractions!AV35)</f>
        <v>1.26</v>
      </c>
      <c r="BC35" t="str">
        <f>IF(ISBLANK(extractions!AW35),"",extractions!AW35)</f>
        <v/>
      </c>
      <c r="BD35" t="str">
        <f>IF(ISBLANK(extractions!AX35),"",extractions!AX35)</f>
        <v/>
      </c>
      <c r="BE35" s="9" t="str">
        <f t="shared" si="0"/>
        <v/>
      </c>
      <c r="BF35" s="9" t="str">
        <f t="shared" si="7"/>
        <v/>
      </c>
      <c r="BG35">
        <f t="shared" si="8"/>
        <v>-0.13319999999999999</v>
      </c>
      <c r="BK35" s="9" t="str">
        <f t="shared" si="4"/>
        <v>Beta</v>
      </c>
      <c r="BL35" s="9">
        <f t="shared" si="2"/>
        <v>-0.13319999999999999</v>
      </c>
      <c r="BM35" s="13" t="str">
        <f t="shared" si="3"/>
        <v>**</v>
      </c>
      <c r="BN35" t="str">
        <f t="shared" si="5"/>
        <v>-</v>
      </c>
      <c r="BO35" s="9" t="str">
        <f>IF(BK35="Beta",IF(ABS(BL35)&lt;statistic_interpretations!$B$5,statistic_interpretations!$B$1,IF(ABS(BL35)&lt;statistic_interpretations!$C$5,statistic_interpretations!$C$1,IF(ABS(BL35)&gt;statistic_interpretations!$C$5,statistic_interpretations!$D$1,"error"))),IF(BK35="R",IF(ABS(BL35)&lt;statistic_interpretations!$B$2,statistic_interpretations!$B$1,IF(ABS(BL35)&lt;statistic_interpretations!$C$2,statistic_interpretations!$C$1,IF(ABS(BL35)&gt;statistic_interpretations!$C$2,statistic_interpretations!$D$1,"error"))),IF(BK35="D",IF(ABS(BL35)&lt;statistic_interpretations!$B$3,statistic_interpretations!$B$1,IF(ABS(BL35)&lt;statistic_interpretations!$C$3,statistic_interpretations!$C$1,IF(ABS(BL35)&gt;statistic_interpretations!$C$3,statistic_interpretations!$D$1,"error"))),IF(BK35="%",IF(ABS(BL35)&lt;statistic_interpretations!$B$9,statistic_interpretations!$B$1,IF(ABS(BL35)&lt;statistic_interpretations!$C$9,statistic_interpretations!$C$1,IF(ABS(BL35)&gt;statistic_interpretations!$C$9,statistic_interpretations!$D$1,"error"))),IF(BK35="χ2",IF(ABS(BL35)&lt;statistic_interpretations!$B$8,statistic_interpretations!$B$1,IF(ABS(BL35)&lt;statistic_interpretations!$C$8,statistic_interpretations!$C$1,IF(ABS(BL35)&gt;statistic_interpretations!$C$8,statistic_interpretations!$D$1,"error"))),IF(BK35="tau",IF(ABS(BL35)&lt;statistic_interpretations!$B$7,statistic_interpretations!$B$1,IF(ABS(BL35)&lt;statistic_interpretations!$C$7,statistic_interpretations!$C$1,IF(ABS(BL35)&gt;statistic_interpretations!$C$7,statistic_interpretations!$D$1,"error")))))))))</f>
        <v>Small</v>
      </c>
      <c r="BP35" t="str">
        <f t="shared" si="6"/>
        <v>not applicable</v>
      </c>
    </row>
    <row r="36" spans="1:68" x14ac:dyDescent="0.25">
      <c r="A36" t="str">
        <f>IF(ISBLANK(extractions!A36),"",extractions!A36)</f>
        <v>Workload</v>
      </c>
      <c r="B36" t="s">
        <v>193</v>
      </c>
      <c r="C36" t="str">
        <f>IF(ISBLANK(extractions!B36),"",extractions!B36)</f>
        <v>scale</v>
      </c>
      <c r="D36" t="str">
        <f>IF(ISBLANK(extractions!C36),"",extractions!C36)</f>
        <v xml:space="preserve">Similar to the size variable, the workload variable is represented as a rate,  specifically the rate of 911 calls per officer. </v>
      </c>
      <c r="E36" t="str">
        <f>IF(ISBLANK(extractions!D36),"",extractions!D36)</f>
        <v>-</v>
      </c>
      <c r="F36" t="str">
        <f>IF(ISBLANK(extractions!E36),"",extractions!E36)</f>
        <v>CFS/officer</v>
      </c>
      <c r="G36" t="str">
        <f>IF(ISBLANK(extractions!G36),"",extractions!G36)</f>
        <v>dispatch time;travel time</v>
      </c>
      <c r="H36" t="str">
        <f>IF(ISBLANK(extractions!H36),"",extractions!H36)</f>
        <v>scale</v>
      </c>
      <c r="I36" t="str">
        <f>IF(ISBLANK(extractions!I36),"",extractions!I36)</f>
        <v>min/incident</v>
      </c>
      <c r="J36" t="str">
        <f>IF(ISBLANK(extractions!J36),"",extractions!J36)</f>
        <v>ln</v>
      </c>
      <c r="K36" t="str">
        <f>IF(ISBLANK(extractions!K36),"",extractions!K36)</f>
        <v>control</v>
      </c>
      <c r="L36" t="str">
        <f>IF(ISBLANK(extractions!L36),"",extractions!L36)</f>
        <v>Salimbene &amp; Zhang (2020)</v>
      </c>
      <c r="M36" s="2" t="s">
        <v>733</v>
      </c>
      <c r="N36" t="str">
        <f>IF(ISBLANK(extractions!M36),"",extractions!M36)</f>
        <v>Table 1 - model 2</v>
      </c>
      <c r="O36" t="str">
        <f>IF(ISBLANK(extractions!N36),"",extractions!N36)</f>
        <v>Hierachical Lineair Model</v>
      </c>
      <c r="P36" t="s">
        <v>148</v>
      </c>
      <c r="Q36" t="s">
        <v>903</v>
      </c>
      <c r="R36" t="s">
        <v>906</v>
      </c>
      <c r="S36" t="s">
        <v>193</v>
      </c>
      <c r="T36" t="s">
        <v>1187</v>
      </c>
      <c r="U36" t="str">
        <f>IF(ISBLANK(extractions!O36),"",extractions!O36)</f>
        <v/>
      </c>
      <c r="V36" t="str">
        <f>IF(ISBLANK(extractions!P36),"",extractions!P36)</f>
        <v>Population</v>
      </c>
      <c r="W36" t="str">
        <f>IF(ISBLANK(extractions!Q36),"",extractions!Q36)</f>
        <v>Northeast Texas (USA)</v>
      </c>
      <c r="X36" t="str">
        <f>IF(ISBLANK(extractions!R36),"",extractions!R36)</f>
        <v>-</v>
      </c>
      <c r="Y36" t="str">
        <f>IF(ISBLANK(extractions!S36),"",extractions!S36)</f>
        <v>-</v>
      </c>
      <c r="Z36" t="str">
        <f>IF(ISBLANK(extractions!T36),"",extractions!T36)</f>
        <v/>
      </c>
      <c r="AA36" t="str">
        <f>IF(ISBLANK(extractions!U36),"",extractions!U36)</f>
        <v xml:space="preserve">List wise deletion if "call-reveived" or "call-completed time" were missing. </v>
      </c>
      <c r="AB36">
        <f>IF(ISBLANK(extractions!V36),"",extractions!V36)</f>
        <v>89082</v>
      </c>
      <c r="AC36" t="str">
        <f>IF(ISBLANK(extractions!W36),"",extractions!W36)</f>
        <v>CFS</v>
      </c>
      <c r="AD36" t="str">
        <f>IF(ISBLANK(extractions!X36),"",extractions!X36)</f>
        <v>crime related CFS</v>
      </c>
      <c r="AE36" t="str">
        <f>IF(ISBLANK(extractions!Y36),"",extractions!Y36)</f>
        <v>B</v>
      </c>
      <c r="AF36">
        <f>IF(ISBLANK(extractions!Z36),"",extractions!Z36)</f>
        <v>-1E-3</v>
      </c>
      <c r="AG36" t="str">
        <f>IF(ISBLANK(extractions!AA36),"",extractions!AA36)</f>
        <v/>
      </c>
      <c r="AH36" t="str">
        <f>IF(ISBLANK(extractions!AB36),"",extractions!AB36)</f>
        <v>#</v>
      </c>
      <c r="AI36">
        <f>IF(ISBLANK(extractions!AC36),"",extractions!AC36)</f>
        <v>1</v>
      </c>
      <c r="AJ36" t="str">
        <f>IF(ISBLANK(extractions!AD36),"",extractions!AD36)</f>
        <v>jan</v>
      </c>
      <c r="AK36">
        <f>IF(ISBLANK(extractions!AE36),"",extractions!AE36)</f>
        <v>2013</v>
      </c>
      <c r="AL36">
        <f>IF(ISBLANK(extractions!AF36),"",extractions!AF36)</f>
        <v>31</v>
      </c>
      <c r="AM36" t="str">
        <f>IF(ISBLANK(extractions!AG36),"",extractions!AG36)</f>
        <v>dec</v>
      </c>
      <c r="AN36">
        <f>IF(ISBLANK(extractions!AH36),"",extractions!AH36)</f>
        <v>2015</v>
      </c>
      <c r="AO36" t="str">
        <f>IF(ISBLANK(extractions!AI36),"",extractions!AI36)</f>
        <v/>
      </c>
      <c r="AP36" t="str">
        <f>IF(ISBLANK(extractions!AJ36),"",extractions!AJ36)</f>
        <v/>
      </c>
      <c r="AQ36" t="str">
        <f>IF(ISBLANK(extractions!AK36),"",extractions!AK36)</f>
        <v/>
      </c>
      <c r="AR36" t="str">
        <f>IF(ISBLANK(extractions!AL36),"",extractions!AL36)</f>
        <v/>
      </c>
      <c r="AS36" t="str">
        <f>IF(ISBLANK(extractions!AM36),"",extractions!AM36)</f>
        <v/>
      </c>
      <c r="AT36" t="str">
        <f>IF(ISBLANK(extractions!AN36),"",extractions!AN36)</f>
        <v/>
      </c>
      <c r="AU36" t="str">
        <f>IF(ISBLANK(extractions!AO36),"",extractions!AO36)</f>
        <v/>
      </c>
      <c r="AV36" t="str">
        <f>IF(ISBLANK(extractions!AP36),"",extractions!AP36)</f>
        <v/>
      </c>
      <c r="AW36" t="str">
        <f>IF(ISBLANK(extractions!AQ36),"",extractions!AQ36)</f>
        <v/>
      </c>
      <c r="AX36" t="str">
        <f>IF(ISBLANK(extractions!AR36),"",extractions!AR36)</f>
        <v/>
      </c>
      <c r="AY36" t="str">
        <f>IF(ISBLANK(extractions!AS36),"",extractions!AS36)</f>
        <v/>
      </c>
      <c r="AZ36" t="str">
        <f>IF(ISBLANK(extractions!AT36),"",extractions!AT36)</f>
        <v/>
      </c>
      <c r="BA36">
        <f>IF(ISBLANK(extractions!AU36),"",extractions!AU36)</f>
        <v>0.7</v>
      </c>
      <c r="BB36">
        <f>IF(ISBLANK(extractions!AV36),"",extractions!AV36)</f>
        <v>45.87</v>
      </c>
      <c r="BC36" t="str">
        <f>IF(ISBLANK(extractions!AW36),"",extractions!AW36)</f>
        <v/>
      </c>
      <c r="BD36" t="str">
        <f>IF(ISBLANK(extractions!AX36),"",extractions!AX36)</f>
        <v/>
      </c>
      <c r="BE36" s="9" t="str">
        <f t="shared" si="0"/>
        <v/>
      </c>
      <c r="BF36" s="9" t="str">
        <f t="shared" si="7"/>
        <v/>
      </c>
      <c r="BG36">
        <f t="shared" si="8"/>
        <v>-6.5528571428571422E-2</v>
      </c>
      <c r="BK36" s="9" t="str">
        <f t="shared" si="4"/>
        <v>Beta</v>
      </c>
      <c r="BL36" s="9">
        <f t="shared" si="2"/>
        <v>-6.5528571428571422E-2</v>
      </c>
      <c r="BM36" s="13" t="str">
        <f t="shared" si="3"/>
        <v/>
      </c>
      <c r="BN36" t="str">
        <f t="shared" si="5"/>
        <v>-</v>
      </c>
      <c r="BO36" s="9" t="str">
        <f>IF(BK36="Beta",IF(ABS(BL36)&lt;statistic_interpretations!$B$5,statistic_interpretations!$B$1,IF(ABS(BL36)&lt;statistic_interpretations!$C$5,statistic_interpretations!$C$1,IF(ABS(BL36)&gt;statistic_interpretations!$C$5,statistic_interpretations!$D$1,"error"))),IF(BK36="R",IF(ABS(BL36)&lt;statistic_interpretations!$B$2,statistic_interpretations!$B$1,IF(ABS(BL36)&lt;statistic_interpretations!$C$2,statistic_interpretations!$C$1,IF(ABS(BL36)&gt;statistic_interpretations!$C$2,statistic_interpretations!$D$1,"error"))),IF(BK36="D",IF(ABS(BL36)&lt;statistic_interpretations!$B$3,statistic_interpretations!$B$1,IF(ABS(BL36)&lt;statistic_interpretations!$C$3,statistic_interpretations!$C$1,IF(ABS(BL36)&gt;statistic_interpretations!$C$3,statistic_interpretations!$D$1,"error"))),IF(BK36="%",IF(ABS(BL36)&lt;statistic_interpretations!$B$9,statistic_interpretations!$B$1,IF(ABS(BL36)&lt;statistic_interpretations!$C$9,statistic_interpretations!$C$1,IF(ABS(BL36)&gt;statistic_interpretations!$C$9,statistic_interpretations!$D$1,"error"))),IF(BK36="χ2",IF(ABS(BL36)&lt;statistic_interpretations!$B$8,statistic_interpretations!$B$1,IF(ABS(BL36)&lt;statistic_interpretations!$C$8,statistic_interpretations!$C$1,IF(ABS(BL36)&gt;statistic_interpretations!$C$8,statistic_interpretations!$D$1,"error"))),IF(BK36="tau",IF(ABS(BL36)&lt;statistic_interpretations!$B$7,statistic_interpretations!$B$1,IF(ABS(BL36)&lt;statistic_interpretations!$C$7,statistic_interpretations!$C$1,IF(ABS(BL36)&gt;statistic_interpretations!$C$7,statistic_interpretations!$D$1,"error")))))))))</f>
        <v>Small</v>
      </c>
      <c r="BP36" t="str">
        <f t="shared" si="6"/>
        <v>not applicable</v>
      </c>
    </row>
    <row r="37" spans="1:68" x14ac:dyDescent="0.25">
      <c r="A37" t="str">
        <f>IF(ISBLANK(extractions!A37),"",extractions!A37)</f>
        <v>Mobility</v>
      </c>
      <c r="B37" t="s">
        <v>382</v>
      </c>
      <c r="C37" t="str">
        <f>IF(ISBLANK(extractions!B37),"",extractions!B37)</f>
        <v>scale</v>
      </c>
      <c r="D37" t="str">
        <f>IF(ISBLANK(extractions!C37),"",extractions!C37)</f>
        <v xml:space="preserve">The percentage of  people living in the same house for five years. </v>
      </c>
      <c r="E37" t="str">
        <f>IF(ISBLANK(extractions!D37),"",extractions!D37)</f>
        <v>-</v>
      </c>
      <c r="F37" t="str">
        <f>IF(ISBLANK(extractions!E37),"",extractions!E37)</f>
        <v>%people</v>
      </c>
      <c r="G37" t="str">
        <f>IF(ISBLANK(extractions!G37),"",extractions!G37)</f>
        <v>dispatch time;travel time</v>
      </c>
      <c r="H37" t="str">
        <f>IF(ISBLANK(extractions!H37),"",extractions!H37)</f>
        <v>scale</v>
      </c>
      <c r="I37" t="str">
        <f>IF(ISBLANK(extractions!I37),"",extractions!I37)</f>
        <v>min/incident</v>
      </c>
      <c r="J37" t="str">
        <f>IF(ISBLANK(extractions!J37),"",extractions!J37)</f>
        <v>ln</v>
      </c>
      <c r="K37" t="str">
        <f>IF(ISBLANK(extractions!K37),"",extractions!K37)</f>
        <v>interest</v>
      </c>
      <c r="L37" t="str">
        <f>IF(ISBLANK(extractions!L37),"",extractions!L37)</f>
        <v>Salimbene &amp; Zhang (2020)</v>
      </c>
      <c r="M37" s="2" t="s">
        <v>733</v>
      </c>
      <c r="N37" t="str">
        <f>IF(ISBLANK(extractions!M37),"",extractions!M37)</f>
        <v>Table 1 - model 3</v>
      </c>
      <c r="O37" t="str">
        <f>IF(ISBLANK(extractions!N37),"",extractions!N37)</f>
        <v>Hierachical Lineair Model</v>
      </c>
      <c r="P37" t="s">
        <v>148</v>
      </c>
      <c r="Q37" t="s">
        <v>903</v>
      </c>
      <c r="R37" t="s">
        <v>906</v>
      </c>
      <c r="S37" t="s">
        <v>204</v>
      </c>
      <c r="T37" t="s">
        <v>895</v>
      </c>
      <c r="U37" t="str">
        <f>IF(ISBLANK(extractions!O37),"",extractions!O37)</f>
        <v/>
      </c>
      <c r="V37" t="str">
        <f>IF(ISBLANK(extractions!P37),"",extractions!P37)</f>
        <v>Population</v>
      </c>
      <c r="W37" t="str">
        <f>IF(ISBLANK(extractions!Q37),"",extractions!Q37)</f>
        <v>Northeast Texas (USA)</v>
      </c>
      <c r="X37" t="str">
        <f>IF(ISBLANK(extractions!R37),"",extractions!R37)</f>
        <v>-</v>
      </c>
      <c r="Y37" t="str">
        <f>IF(ISBLANK(extractions!S37),"",extractions!S37)</f>
        <v>-</v>
      </c>
      <c r="Z37" t="str">
        <f>IF(ISBLANK(extractions!T37),"",extractions!T37)</f>
        <v/>
      </c>
      <c r="AA37" t="str">
        <f>IF(ISBLANK(extractions!U37),"",extractions!U37)</f>
        <v xml:space="preserve">List wise deletion if "call-reveived" or "call-completed time" were missing. </v>
      </c>
      <c r="AB37">
        <f>IF(ISBLANK(extractions!V37),"",extractions!V37)</f>
        <v>89082</v>
      </c>
      <c r="AC37" t="str">
        <f>IF(ISBLANK(extractions!W37),"",extractions!W37)</f>
        <v>CFS</v>
      </c>
      <c r="AD37" t="str">
        <f>IF(ISBLANK(extractions!X37),"",extractions!X37)</f>
        <v>crime related CFS</v>
      </c>
      <c r="AE37" t="str">
        <f>IF(ISBLANK(extractions!Y37),"",extractions!Y37)</f>
        <v>B</v>
      </c>
      <c r="AF37">
        <f>IF(ISBLANK(extractions!Z37),"",extractions!Z37)</f>
        <v>1.4E-2</v>
      </c>
      <c r="AG37" t="str">
        <f>IF(ISBLANK(extractions!AA37),"",extractions!AA37)</f>
        <v/>
      </c>
      <c r="AH37" t="str">
        <f>IF(ISBLANK(extractions!AB37),"",extractions!AB37)</f>
        <v>#</v>
      </c>
      <c r="AI37">
        <f>IF(ISBLANK(extractions!AC37),"",extractions!AC37)</f>
        <v>1</v>
      </c>
      <c r="AJ37" t="str">
        <f>IF(ISBLANK(extractions!AD37),"",extractions!AD37)</f>
        <v>jan</v>
      </c>
      <c r="AK37">
        <f>IF(ISBLANK(extractions!AE37),"",extractions!AE37)</f>
        <v>2013</v>
      </c>
      <c r="AL37">
        <f>IF(ISBLANK(extractions!AF37),"",extractions!AF37)</f>
        <v>31</v>
      </c>
      <c r="AM37" t="str">
        <f>IF(ISBLANK(extractions!AG37),"",extractions!AG37)</f>
        <v>dec</v>
      </c>
      <c r="AN37">
        <f>IF(ISBLANK(extractions!AH37),"",extractions!AH37)</f>
        <v>2015</v>
      </c>
      <c r="AO37" t="str">
        <f>IF(ISBLANK(extractions!AI37),"",extractions!AI37)</f>
        <v/>
      </c>
      <c r="AP37" t="str">
        <f>IF(ISBLANK(extractions!AJ37),"",extractions!AJ37)</f>
        <v/>
      </c>
      <c r="AQ37" t="str">
        <f>IF(ISBLANK(extractions!AK37),"",extractions!AK37)</f>
        <v/>
      </c>
      <c r="AR37" t="str">
        <f>IF(ISBLANK(extractions!AL37),"",extractions!AL37)</f>
        <v/>
      </c>
      <c r="AS37" t="str">
        <f>IF(ISBLANK(extractions!AM37),"",extractions!AM37)</f>
        <v/>
      </c>
      <c r="AT37" t="str">
        <f>IF(ISBLANK(extractions!AN37),"",extractions!AN37)</f>
        <v/>
      </c>
      <c r="AU37" t="str">
        <f>IF(ISBLANK(extractions!AO37),"",extractions!AO37)</f>
        <v/>
      </c>
      <c r="AV37" t="str">
        <f>IF(ISBLANK(extractions!AP37),"",extractions!AP37)</f>
        <v/>
      </c>
      <c r="AW37" t="str">
        <f>IF(ISBLANK(extractions!AQ37),"",extractions!AQ37)</f>
        <v/>
      </c>
      <c r="AX37" t="str">
        <f>IF(ISBLANK(extractions!AR37),"",extractions!AR37)</f>
        <v/>
      </c>
      <c r="AY37" t="str">
        <f>IF(ISBLANK(extractions!AS37),"",extractions!AS37)</f>
        <v/>
      </c>
      <c r="AZ37" t="str">
        <f>IF(ISBLANK(extractions!AT37),"",extractions!AT37)</f>
        <v/>
      </c>
      <c r="BA37">
        <f>IF(ISBLANK(extractions!AU37),"",extractions!AU37)</f>
        <v>0.7</v>
      </c>
      <c r="BB37">
        <f>IF(ISBLANK(extractions!AV37),"",extractions!AV37)</f>
        <v>5.85</v>
      </c>
      <c r="BC37" t="str">
        <f>IF(ISBLANK(extractions!AW37),"",extractions!AW37)</f>
        <v/>
      </c>
      <c r="BD37" t="str">
        <f>IF(ISBLANK(extractions!AX37),"",extractions!AX37)</f>
        <v/>
      </c>
      <c r="BE37" s="9" t="str">
        <f t="shared" si="0"/>
        <v/>
      </c>
      <c r="BF37" s="9" t="str">
        <f t="shared" si="7"/>
        <v/>
      </c>
      <c r="BG37">
        <f t="shared" si="8"/>
        <v>0.11700000000000001</v>
      </c>
      <c r="BK37" s="9" t="str">
        <f t="shared" si="4"/>
        <v>Beta</v>
      </c>
      <c r="BL37" s="9">
        <f t="shared" si="2"/>
        <v>0.11700000000000001</v>
      </c>
      <c r="BM37" s="13" t="str">
        <f t="shared" si="3"/>
        <v/>
      </c>
      <c r="BN37" t="str">
        <f t="shared" si="5"/>
        <v>+</v>
      </c>
      <c r="BO37" s="9" t="str">
        <f>IF(BK37="Beta",IF(ABS(BL37)&lt;statistic_interpretations!$B$5,statistic_interpretations!$B$1,IF(ABS(BL37)&lt;statistic_interpretations!$C$5,statistic_interpretations!$C$1,IF(ABS(BL37)&gt;statistic_interpretations!$C$5,statistic_interpretations!$D$1,"error"))),IF(BK37="R",IF(ABS(BL37)&lt;statistic_interpretations!$B$2,statistic_interpretations!$B$1,IF(ABS(BL37)&lt;statistic_interpretations!$C$2,statistic_interpretations!$C$1,IF(ABS(BL37)&gt;statistic_interpretations!$C$2,statistic_interpretations!$D$1,"error"))),IF(BK37="D",IF(ABS(BL37)&lt;statistic_interpretations!$B$3,statistic_interpretations!$B$1,IF(ABS(BL37)&lt;statistic_interpretations!$C$3,statistic_interpretations!$C$1,IF(ABS(BL37)&gt;statistic_interpretations!$C$3,statistic_interpretations!$D$1,"error"))),IF(BK37="%",IF(ABS(BL37)&lt;statistic_interpretations!$B$9,statistic_interpretations!$B$1,IF(ABS(BL37)&lt;statistic_interpretations!$C$9,statistic_interpretations!$C$1,IF(ABS(BL37)&gt;statistic_interpretations!$C$9,statistic_interpretations!$D$1,"error"))),IF(BK37="χ2",IF(ABS(BL37)&lt;statistic_interpretations!$B$8,statistic_interpretations!$B$1,IF(ABS(BL37)&lt;statistic_interpretations!$C$8,statistic_interpretations!$C$1,IF(ABS(BL37)&gt;statistic_interpretations!$C$8,statistic_interpretations!$D$1,"error"))),IF(BK37="tau",IF(ABS(BL37)&lt;statistic_interpretations!$B$7,statistic_interpretations!$B$1,IF(ABS(BL37)&lt;statistic_interpretations!$C$7,statistic_interpretations!$C$1,IF(ABS(BL37)&gt;statistic_interpretations!$C$7,statistic_interpretations!$D$1,"error")))))))))</f>
        <v>Small</v>
      </c>
      <c r="BP37" t="str">
        <f t="shared" si="6"/>
        <v>not applicable</v>
      </c>
    </row>
    <row r="38" spans="1:68" x14ac:dyDescent="0.25">
      <c r="A38" t="str">
        <f>IF(ISBLANK(extractions!A38),"",extractions!A38)</f>
        <v>Poverty</v>
      </c>
      <c r="B38" t="s">
        <v>946</v>
      </c>
      <c r="C38" t="str">
        <f>IF(ISBLANK(extractions!B38),"",extractions!B38)</f>
        <v>scale</v>
      </c>
      <c r="D38" t="str">
        <f>IF(ISBLANK(extractions!C38),"",extractions!C38)</f>
        <v>Poverty is measured as the percentage of  citizens within a city that are below the poverty line.</v>
      </c>
      <c r="E38" t="str">
        <f>IF(ISBLANK(extractions!D38),"",extractions!D38)</f>
        <v>-</v>
      </c>
      <c r="F38" t="str">
        <f>IF(ISBLANK(extractions!E38),"",extractions!E38)</f>
        <v>%people</v>
      </c>
      <c r="G38" t="str">
        <f>IF(ISBLANK(extractions!G38),"",extractions!G38)</f>
        <v>dispatch time;travel time</v>
      </c>
      <c r="H38" t="str">
        <f>IF(ISBLANK(extractions!H38),"",extractions!H38)</f>
        <v>scale</v>
      </c>
      <c r="I38" t="str">
        <f>IF(ISBLANK(extractions!I38),"",extractions!I38)</f>
        <v>min/incident</v>
      </c>
      <c r="J38" t="str">
        <f>IF(ISBLANK(extractions!J38),"",extractions!J38)</f>
        <v>ln</v>
      </c>
      <c r="K38" t="str">
        <f>IF(ISBLANK(extractions!K38),"",extractions!K38)</f>
        <v>interest</v>
      </c>
      <c r="L38" t="str">
        <f>IF(ISBLANK(extractions!L38),"",extractions!L38)</f>
        <v>Salimbene &amp; Zhang (2020)</v>
      </c>
      <c r="M38" s="2" t="s">
        <v>733</v>
      </c>
      <c r="N38" t="str">
        <f>IF(ISBLANK(extractions!M38),"",extractions!M38)</f>
        <v>Table 1 - model 4</v>
      </c>
      <c r="O38" t="str">
        <f>IF(ISBLANK(extractions!N38),"",extractions!N38)</f>
        <v>Hierachical Lineair Model</v>
      </c>
      <c r="P38" t="s">
        <v>148</v>
      </c>
      <c r="Q38" t="s">
        <v>903</v>
      </c>
      <c r="R38" t="s">
        <v>906</v>
      </c>
      <c r="S38" t="s">
        <v>204</v>
      </c>
      <c r="T38" t="s">
        <v>895</v>
      </c>
      <c r="U38" t="str">
        <f>IF(ISBLANK(extractions!O38),"",extractions!O38)</f>
        <v/>
      </c>
      <c r="V38" t="str">
        <f>IF(ISBLANK(extractions!P38),"",extractions!P38)</f>
        <v>Population</v>
      </c>
      <c r="W38" t="str">
        <f>IF(ISBLANK(extractions!Q38),"",extractions!Q38)</f>
        <v>Northeast Texas (USA)</v>
      </c>
      <c r="X38" t="str">
        <f>IF(ISBLANK(extractions!R38),"",extractions!R38)</f>
        <v>-</v>
      </c>
      <c r="Y38" t="str">
        <f>IF(ISBLANK(extractions!S38),"",extractions!S38)</f>
        <v>-</v>
      </c>
      <c r="Z38" t="str">
        <f>IF(ISBLANK(extractions!T38),"",extractions!T38)</f>
        <v/>
      </c>
      <c r="AA38" t="str">
        <f>IF(ISBLANK(extractions!U38),"",extractions!U38)</f>
        <v xml:space="preserve">List wise deletion if "call-reveived" or "call-completed time" were missing. </v>
      </c>
      <c r="AB38">
        <f>IF(ISBLANK(extractions!V38),"",extractions!V38)</f>
        <v>89082</v>
      </c>
      <c r="AC38" t="str">
        <f>IF(ISBLANK(extractions!W38),"",extractions!W38)</f>
        <v>CFS</v>
      </c>
      <c r="AD38" t="str">
        <f>IF(ISBLANK(extractions!X38),"",extractions!X38)</f>
        <v>crime related CFS</v>
      </c>
      <c r="AE38" t="str">
        <f>IF(ISBLANK(extractions!Y38),"",extractions!Y38)</f>
        <v>B</v>
      </c>
      <c r="AF38">
        <f>IF(ISBLANK(extractions!Z38),"",extractions!Z38)</f>
        <v>7.0000000000000001E-3</v>
      </c>
      <c r="AG38" t="str">
        <f>IF(ISBLANK(extractions!AA38),"",extractions!AA38)</f>
        <v/>
      </c>
      <c r="AH38" t="str">
        <f>IF(ISBLANK(extractions!AB38),"",extractions!AB38)</f>
        <v>#</v>
      </c>
      <c r="AI38">
        <f>IF(ISBLANK(extractions!AC38),"",extractions!AC38)</f>
        <v>1</v>
      </c>
      <c r="AJ38" t="str">
        <f>IF(ISBLANK(extractions!AD38),"",extractions!AD38)</f>
        <v>jan</v>
      </c>
      <c r="AK38">
        <f>IF(ISBLANK(extractions!AE38),"",extractions!AE38)</f>
        <v>2013</v>
      </c>
      <c r="AL38">
        <f>IF(ISBLANK(extractions!AF38),"",extractions!AF38)</f>
        <v>31</v>
      </c>
      <c r="AM38" t="str">
        <f>IF(ISBLANK(extractions!AG38),"",extractions!AG38)</f>
        <v>dec</v>
      </c>
      <c r="AN38">
        <f>IF(ISBLANK(extractions!AH38),"",extractions!AH38)</f>
        <v>2015</v>
      </c>
      <c r="AO38" t="str">
        <f>IF(ISBLANK(extractions!AI38),"",extractions!AI38)</f>
        <v/>
      </c>
      <c r="AP38" t="str">
        <f>IF(ISBLANK(extractions!AJ38),"",extractions!AJ38)</f>
        <v/>
      </c>
      <c r="AQ38" t="str">
        <f>IF(ISBLANK(extractions!AK38),"",extractions!AK38)</f>
        <v/>
      </c>
      <c r="AR38" t="str">
        <f>IF(ISBLANK(extractions!AL38),"",extractions!AL38)</f>
        <v/>
      </c>
      <c r="AS38" t="str">
        <f>IF(ISBLANK(extractions!AM38),"",extractions!AM38)</f>
        <v/>
      </c>
      <c r="AT38" t="str">
        <f>IF(ISBLANK(extractions!AN38),"",extractions!AN38)</f>
        <v/>
      </c>
      <c r="AU38" t="str">
        <f>IF(ISBLANK(extractions!AO38),"",extractions!AO38)</f>
        <v/>
      </c>
      <c r="AV38" t="str">
        <f>IF(ISBLANK(extractions!AP38),"",extractions!AP38)</f>
        <v/>
      </c>
      <c r="AW38" t="str">
        <f>IF(ISBLANK(extractions!AQ38),"",extractions!AQ38)</f>
        <v/>
      </c>
      <c r="AX38" t="str">
        <f>IF(ISBLANK(extractions!AR38),"",extractions!AR38)</f>
        <v/>
      </c>
      <c r="AY38" t="str">
        <f>IF(ISBLANK(extractions!AS38),"",extractions!AS38)</f>
        <v/>
      </c>
      <c r="AZ38" t="str">
        <f>IF(ISBLANK(extractions!AT38),"",extractions!AT38)</f>
        <v/>
      </c>
      <c r="BA38">
        <f>IF(ISBLANK(extractions!AU38),"",extractions!AU38)</f>
        <v>0.7</v>
      </c>
      <c r="BB38">
        <f>IF(ISBLANK(extractions!AV38),"",extractions!AV38)</f>
        <v>7.98</v>
      </c>
      <c r="BC38" t="str">
        <f>IF(ISBLANK(extractions!AW38),"",extractions!AW38)</f>
        <v/>
      </c>
      <c r="BD38" t="str">
        <f>IF(ISBLANK(extractions!AX38),"",extractions!AX38)</f>
        <v/>
      </c>
      <c r="BE38" s="9" t="str">
        <f t="shared" si="0"/>
        <v/>
      </c>
      <c r="BF38" s="9" t="str">
        <f t="shared" si="7"/>
        <v/>
      </c>
      <c r="BG38">
        <f t="shared" si="8"/>
        <v>7.980000000000001E-2</v>
      </c>
      <c r="BK38" s="9" t="str">
        <f t="shared" si="4"/>
        <v>Beta</v>
      </c>
      <c r="BL38" s="9">
        <f t="shared" si="2"/>
        <v>7.980000000000001E-2</v>
      </c>
      <c r="BM38" s="13" t="str">
        <f t="shared" si="3"/>
        <v/>
      </c>
      <c r="BN38" t="str">
        <f t="shared" si="5"/>
        <v>+</v>
      </c>
      <c r="BO38" s="9" t="str">
        <f>IF(BK38="Beta",IF(ABS(BL38)&lt;statistic_interpretations!$B$5,statistic_interpretations!$B$1,IF(ABS(BL38)&lt;statistic_interpretations!$C$5,statistic_interpretations!$C$1,IF(ABS(BL38)&gt;statistic_interpretations!$C$5,statistic_interpretations!$D$1,"error"))),IF(BK38="R",IF(ABS(BL38)&lt;statistic_interpretations!$B$2,statistic_interpretations!$B$1,IF(ABS(BL38)&lt;statistic_interpretations!$C$2,statistic_interpretations!$C$1,IF(ABS(BL38)&gt;statistic_interpretations!$C$2,statistic_interpretations!$D$1,"error"))),IF(BK38="D",IF(ABS(BL38)&lt;statistic_interpretations!$B$3,statistic_interpretations!$B$1,IF(ABS(BL38)&lt;statistic_interpretations!$C$3,statistic_interpretations!$C$1,IF(ABS(BL38)&gt;statistic_interpretations!$C$3,statistic_interpretations!$D$1,"error"))),IF(BK38="%",IF(ABS(BL38)&lt;statistic_interpretations!$B$9,statistic_interpretations!$B$1,IF(ABS(BL38)&lt;statistic_interpretations!$C$9,statistic_interpretations!$C$1,IF(ABS(BL38)&gt;statistic_interpretations!$C$9,statistic_interpretations!$D$1,"error"))),IF(BK38="χ2",IF(ABS(BL38)&lt;statistic_interpretations!$B$8,statistic_interpretations!$B$1,IF(ABS(BL38)&lt;statistic_interpretations!$C$8,statistic_interpretations!$C$1,IF(ABS(BL38)&gt;statistic_interpretations!$C$8,statistic_interpretations!$D$1,"error"))),IF(BK38="tau",IF(ABS(BL38)&lt;statistic_interpretations!$B$7,statistic_interpretations!$B$1,IF(ABS(BL38)&lt;statistic_interpretations!$C$7,statistic_interpretations!$C$1,IF(ABS(BL38)&gt;statistic_interpretations!$C$7,statistic_interpretations!$D$1,"error")))))))))</f>
        <v>Small</v>
      </c>
      <c r="BP38" t="str">
        <f t="shared" si="6"/>
        <v>not applicable</v>
      </c>
    </row>
    <row r="39" spans="1:68" x14ac:dyDescent="0.25">
      <c r="A39" t="str">
        <f>IF(ISBLANK(extractions!A39),"",extractions!A39)</f>
        <v>RDI</v>
      </c>
      <c r="B39" t="s">
        <v>174</v>
      </c>
      <c r="C39" t="str">
        <f>IF(ISBLANK(extractions!B39),"",extractions!B39)</f>
        <v>scale</v>
      </c>
      <c r="D39" t="str">
        <f>IF(ISBLANK(extractions!C39),"",extractions!C39)</f>
        <v>The RDI calculates the probability that two  randomly drawn individuals will differ in ethnicity and is based on equation (1) – (Ppi2)  where pi is the proportion an ethnic group that has been squared and summed across all  ethnic groups.</v>
      </c>
      <c r="E39" t="str">
        <f>IF(ISBLANK(extractions!D39),"",extractions!D39)</f>
        <v>-</v>
      </c>
      <c r="F39" t="str">
        <f>IF(ISBLANK(extractions!E39),"",extractions!E39)</f>
        <v>-</v>
      </c>
      <c r="G39" t="str">
        <f>IF(ISBLANK(extractions!G39),"",extractions!G39)</f>
        <v>dispatch time;travel time</v>
      </c>
      <c r="H39" t="str">
        <f>IF(ISBLANK(extractions!H39),"",extractions!H39)</f>
        <v>scale</v>
      </c>
      <c r="I39" t="str">
        <f>IF(ISBLANK(extractions!I39),"",extractions!I39)</f>
        <v>min/incident</v>
      </c>
      <c r="J39" t="str">
        <f>IF(ISBLANK(extractions!J39),"",extractions!J39)</f>
        <v>ln</v>
      </c>
      <c r="K39" t="str">
        <f>IF(ISBLANK(extractions!K39),"",extractions!K39)</f>
        <v>interest</v>
      </c>
      <c r="L39" t="str">
        <f>IF(ISBLANK(extractions!L39),"",extractions!L39)</f>
        <v>Salimbene &amp; Zhang (2020)</v>
      </c>
      <c r="M39" s="2" t="s">
        <v>733</v>
      </c>
      <c r="N39" t="str">
        <f>IF(ISBLANK(extractions!M39),"",extractions!M39)</f>
        <v>Table 1 - model 4</v>
      </c>
      <c r="O39" t="str">
        <f>IF(ISBLANK(extractions!N39),"",extractions!N39)</f>
        <v>Hierachical Lineair Model</v>
      </c>
      <c r="P39" t="s">
        <v>148</v>
      </c>
      <c r="Q39" t="s">
        <v>903</v>
      </c>
      <c r="R39" t="s">
        <v>906</v>
      </c>
      <c r="S39" t="s">
        <v>204</v>
      </c>
      <c r="T39" t="s">
        <v>895</v>
      </c>
      <c r="U39" t="str">
        <f>IF(ISBLANK(extractions!O39),"",extractions!O39)</f>
        <v/>
      </c>
      <c r="V39" t="str">
        <f>IF(ISBLANK(extractions!P39),"",extractions!P39)</f>
        <v>Population</v>
      </c>
      <c r="W39" t="str">
        <f>IF(ISBLANK(extractions!Q39),"",extractions!Q39)</f>
        <v>Northeast Texas (USA)</v>
      </c>
      <c r="X39" t="str">
        <f>IF(ISBLANK(extractions!R39),"",extractions!R39)</f>
        <v>-</v>
      </c>
      <c r="Y39" t="str">
        <f>IF(ISBLANK(extractions!S39),"",extractions!S39)</f>
        <v>-</v>
      </c>
      <c r="Z39" t="str">
        <f>IF(ISBLANK(extractions!T39),"",extractions!T39)</f>
        <v/>
      </c>
      <c r="AA39" t="str">
        <f>IF(ISBLANK(extractions!U39),"",extractions!U39)</f>
        <v xml:space="preserve">List wise deletion if "call-reveived" or "call-completed time" were missing. </v>
      </c>
      <c r="AB39">
        <f>IF(ISBLANK(extractions!V39),"",extractions!V39)</f>
        <v>89082</v>
      </c>
      <c r="AC39" t="str">
        <f>IF(ISBLANK(extractions!W39),"",extractions!W39)</f>
        <v>CFS</v>
      </c>
      <c r="AD39" t="str">
        <f>IF(ISBLANK(extractions!X39),"",extractions!X39)</f>
        <v>crime related CFS</v>
      </c>
      <c r="AE39" t="str">
        <f>IF(ISBLANK(extractions!Y39),"",extractions!Y39)</f>
        <v>B</v>
      </c>
      <c r="AF39">
        <f>IF(ISBLANK(extractions!Z39),"",extractions!Z39)</f>
        <v>0.68799999999999994</v>
      </c>
      <c r="AG39" t="str">
        <f>IF(ISBLANK(extractions!AA39),"",extractions!AA39)</f>
        <v/>
      </c>
      <c r="AH39" t="str">
        <f>IF(ISBLANK(extractions!AB39),"",extractions!AB39)</f>
        <v>#</v>
      </c>
      <c r="AI39">
        <f>IF(ISBLANK(extractions!AC39),"",extractions!AC39)</f>
        <v>1</v>
      </c>
      <c r="AJ39" t="str">
        <f>IF(ISBLANK(extractions!AD39),"",extractions!AD39)</f>
        <v>jan</v>
      </c>
      <c r="AK39">
        <f>IF(ISBLANK(extractions!AE39),"",extractions!AE39)</f>
        <v>2013</v>
      </c>
      <c r="AL39">
        <f>IF(ISBLANK(extractions!AF39),"",extractions!AF39)</f>
        <v>31</v>
      </c>
      <c r="AM39" t="str">
        <f>IF(ISBLANK(extractions!AG39),"",extractions!AG39)</f>
        <v>dec</v>
      </c>
      <c r="AN39">
        <f>IF(ISBLANK(extractions!AH39),"",extractions!AH39)</f>
        <v>2015</v>
      </c>
      <c r="AO39" t="str">
        <f>IF(ISBLANK(extractions!AI39),"",extractions!AI39)</f>
        <v/>
      </c>
      <c r="AP39" t="str">
        <f>IF(ISBLANK(extractions!AJ39),"",extractions!AJ39)</f>
        <v/>
      </c>
      <c r="AQ39" t="str">
        <f>IF(ISBLANK(extractions!AK39),"",extractions!AK39)</f>
        <v/>
      </c>
      <c r="AR39" t="str">
        <f>IF(ISBLANK(extractions!AL39),"",extractions!AL39)</f>
        <v/>
      </c>
      <c r="AS39" t="str">
        <f>IF(ISBLANK(extractions!AM39),"",extractions!AM39)</f>
        <v/>
      </c>
      <c r="AT39" t="str">
        <f>IF(ISBLANK(extractions!AN39),"",extractions!AN39)</f>
        <v/>
      </c>
      <c r="AU39" t="str">
        <f>IF(ISBLANK(extractions!AO39),"",extractions!AO39)</f>
        <v/>
      </c>
      <c r="AV39" t="str">
        <f>IF(ISBLANK(extractions!AP39),"",extractions!AP39)</f>
        <v/>
      </c>
      <c r="AW39" t="str">
        <f>IF(ISBLANK(extractions!AQ39),"",extractions!AQ39)</f>
        <v/>
      </c>
      <c r="AX39" t="str">
        <f>IF(ISBLANK(extractions!AR39),"",extractions!AR39)</f>
        <v/>
      </c>
      <c r="AY39" t="str">
        <f>IF(ISBLANK(extractions!AS39),"",extractions!AS39)</f>
        <v/>
      </c>
      <c r="AZ39" t="str">
        <f>IF(ISBLANK(extractions!AT39),"",extractions!AT39)</f>
        <v/>
      </c>
      <c r="BA39">
        <f>IF(ISBLANK(extractions!AU39),"",extractions!AU39)</f>
        <v>0.7</v>
      </c>
      <c r="BB39">
        <f>IF(ISBLANK(extractions!AV39),"",extractions!AV39)</f>
        <v>1.2999999999999999E-2</v>
      </c>
      <c r="BC39" t="str">
        <f>IF(ISBLANK(extractions!AW39),"",extractions!AW39)</f>
        <v/>
      </c>
      <c r="BD39" t="str">
        <f>IF(ISBLANK(extractions!AX39),"",extractions!AX39)</f>
        <v/>
      </c>
      <c r="BE39" s="9" t="str">
        <f t="shared" si="0"/>
        <v/>
      </c>
      <c r="BF39" s="9" t="str">
        <f t="shared" si="7"/>
        <v/>
      </c>
      <c r="BG39">
        <f t="shared" si="8"/>
        <v>1.2777142857142857E-2</v>
      </c>
      <c r="BK39" s="9" t="str">
        <f t="shared" si="4"/>
        <v>Beta</v>
      </c>
      <c r="BL39" s="9">
        <f t="shared" si="2"/>
        <v>1.2777142857142857E-2</v>
      </c>
      <c r="BM39" s="13" t="str">
        <f t="shared" si="3"/>
        <v/>
      </c>
      <c r="BN39" t="str">
        <f t="shared" si="5"/>
        <v>+</v>
      </c>
      <c r="BO39" s="9" t="str">
        <f>IF(BK39="Beta",IF(ABS(BL39)&lt;statistic_interpretations!$B$5,statistic_interpretations!$B$1,IF(ABS(BL39)&lt;statistic_interpretations!$C$5,statistic_interpretations!$C$1,IF(ABS(BL39)&gt;statistic_interpretations!$C$5,statistic_interpretations!$D$1,"error"))),IF(BK39="R",IF(ABS(BL39)&lt;statistic_interpretations!$B$2,statistic_interpretations!$B$1,IF(ABS(BL39)&lt;statistic_interpretations!$C$2,statistic_interpretations!$C$1,IF(ABS(BL39)&gt;statistic_interpretations!$C$2,statistic_interpretations!$D$1,"error"))),IF(BK39="D",IF(ABS(BL39)&lt;statistic_interpretations!$B$3,statistic_interpretations!$B$1,IF(ABS(BL39)&lt;statistic_interpretations!$C$3,statistic_interpretations!$C$1,IF(ABS(BL39)&gt;statistic_interpretations!$C$3,statistic_interpretations!$D$1,"error"))),IF(BK39="%",IF(ABS(BL39)&lt;statistic_interpretations!$B$9,statistic_interpretations!$B$1,IF(ABS(BL39)&lt;statistic_interpretations!$C$9,statistic_interpretations!$C$1,IF(ABS(BL39)&gt;statistic_interpretations!$C$9,statistic_interpretations!$D$1,"error"))),IF(BK39="χ2",IF(ABS(BL39)&lt;statistic_interpretations!$B$8,statistic_interpretations!$B$1,IF(ABS(BL39)&lt;statistic_interpretations!$C$8,statistic_interpretations!$C$1,IF(ABS(BL39)&gt;statistic_interpretations!$C$8,statistic_interpretations!$D$1,"error"))),IF(BK39="tau",IF(ABS(BL39)&lt;statistic_interpretations!$B$7,statistic_interpretations!$B$1,IF(ABS(BL39)&lt;statistic_interpretations!$C$7,statistic_interpretations!$C$1,IF(ABS(BL39)&gt;statistic_interpretations!$C$7,statistic_interpretations!$D$1,"error")))))))))</f>
        <v>Small</v>
      </c>
      <c r="BP39" t="str">
        <f t="shared" si="6"/>
        <v>not applicable</v>
      </c>
    </row>
    <row r="40" spans="1:68" x14ac:dyDescent="0.25">
      <c r="A40" t="str">
        <f>IF(ISBLANK(extractions!A40),"",extractions!A40)</f>
        <v>% Black</v>
      </c>
      <c r="B40" t="s">
        <v>947</v>
      </c>
      <c r="C40" t="str">
        <f>IF(ISBLANK(extractions!B40),"",extractions!B40)</f>
        <v>scale</v>
      </c>
      <c r="D40" t="str">
        <f>IF(ISBLANK(extractions!C40),"",extractions!C40)</f>
        <v>Percentage of blacks in each city</v>
      </c>
      <c r="E40" t="str">
        <f>IF(ISBLANK(extractions!D40),"",extractions!D40)</f>
        <v>-</v>
      </c>
      <c r="F40" t="str">
        <f>IF(ISBLANK(extractions!E40),"",extractions!E40)</f>
        <v>%Blacks</v>
      </c>
      <c r="G40" t="str">
        <f>IF(ISBLANK(extractions!G40),"",extractions!G40)</f>
        <v>dispatch time;travel time</v>
      </c>
      <c r="H40" t="str">
        <f>IF(ISBLANK(extractions!H40),"",extractions!H40)</f>
        <v>scale</v>
      </c>
      <c r="I40" t="str">
        <f>IF(ISBLANK(extractions!I40),"",extractions!I40)</f>
        <v>min/incident</v>
      </c>
      <c r="J40" t="str">
        <f>IF(ISBLANK(extractions!J40),"",extractions!J40)</f>
        <v>ln</v>
      </c>
      <c r="K40" t="str">
        <f>IF(ISBLANK(extractions!K40),"",extractions!K40)</f>
        <v>interest</v>
      </c>
      <c r="L40" t="str">
        <f>IF(ISBLANK(extractions!L40),"",extractions!L40)</f>
        <v>Salimbene &amp; Zhang (2020)</v>
      </c>
      <c r="M40" s="2" t="s">
        <v>733</v>
      </c>
      <c r="N40" t="str">
        <f>IF(ISBLANK(extractions!M40),"",extractions!M40)</f>
        <v>Table 1 - model 4</v>
      </c>
      <c r="O40" t="str">
        <f>IF(ISBLANK(extractions!N40),"",extractions!N40)</f>
        <v>Hierachical Lineair Model</v>
      </c>
      <c r="P40" t="s">
        <v>148</v>
      </c>
      <c r="Q40" t="s">
        <v>903</v>
      </c>
      <c r="R40" t="s">
        <v>906</v>
      </c>
      <c r="S40" t="s">
        <v>204</v>
      </c>
      <c r="T40" t="s">
        <v>895</v>
      </c>
      <c r="U40" t="str">
        <f>IF(ISBLANK(extractions!O40),"",extractions!O40)</f>
        <v/>
      </c>
      <c r="V40" t="str">
        <f>IF(ISBLANK(extractions!P40),"",extractions!P40)</f>
        <v>Population</v>
      </c>
      <c r="W40" t="str">
        <f>IF(ISBLANK(extractions!Q40),"",extractions!Q40)</f>
        <v>Northeast Texas (USA)</v>
      </c>
      <c r="X40" t="str">
        <f>IF(ISBLANK(extractions!R40),"",extractions!R40)</f>
        <v>-</v>
      </c>
      <c r="Y40" t="str">
        <f>IF(ISBLANK(extractions!S40),"",extractions!S40)</f>
        <v>-</v>
      </c>
      <c r="Z40" t="str">
        <f>IF(ISBLANK(extractions!T40),"",extractions!T40)</f>
        <v/>
      </c>
      <c r="AA40" t="str">
        <f>IF(ISBLANK(extractions!U40),"",extractions!U40)</f>
        <v xml:space="preserve">List wise deletion if "call-reveived" or "call-completed time" were missing. </v>
      </c>
      <c r="AB40">
        <f>IF(ISBLANK(extractions!V40),"",extractions!V40)</f>
        <v>89082</v>
      </c>
      <c r="AC40" t="str">
        <f>IF(ISBLANK(extractions!W40),"",extractions!W40)</f>
        <v>CFS</v>
      </c>
      <c r="AD40" t="str">
        <f>IF(ISBLANK(extractions!X40),"",extractions!X40)</f>
        <v>crime related CFS</v>
      </c>
      <c r="AE40" t="str">
        <f>IF(ISBLANK(extractions!Y40),"",extractions!Y40)</f>
        <v>B</v>
      </c>
      <c r="AF40">
        <f>IF(ISBLANK(extractions!Z40),"",extractions!Z40)</f>
        <v>-0.01</v>
      </c>
      <c r="AG40" t="str">
        <f>IF(ISBLANK(extractions!AA40),"",extractions!AA40)</f>
        <v/>
      </c>
      <c r="AH40" t="str">
        <f>IF(ISBLANK(extractions!AB40),"",extractions!AB40)</f>
        <v>#</v>
      </c>
      <c r="AI40">
        <f>IF(ISBLANK(extractions!AC40),"",extractions!AC40)</f>
        <v>1</v>
      </c>
      <c r="AJ40" t="str">
        <f>IF(ISBLANK(extractions!AD40),"",extractions!AD40)</f>
        <v>jan</v>
      </c>
      <c r="AK40">
        <f>IF(ISBLANK(extractions!AE40),"",extractions!AE40)</f>
        <v>2013</v>
      </c>
      <c r="AL40">
        <f>IF(ISBLANK(extractions!AF40),"",extractions!AF40)</f>
        <v>31</v>
      </c>
      <c r="AM40" t="str">
        <f>IF(ISBLANK(extractions!AG40),"",extractions!AG40)</f>
        <v>dec</v>
      </c>
      <c r="AN40">
        <f>IF(ISBLANK(extractions!AH40),"",extractions!AH40)</f>
        <v>2015</v>
      </c>
      <c r="AO40" t="str">
        <f>IF(ISBLANK(extractions!AI40),"",extractions!AI40)</f>
        <v/>
      </c>
      <c r="AP40" t="str">
        <f>IF(ISBLANK(extractions!AJ40),"",extractions!AJ40)</f>
        <v/>
      </c>
      <c r="AQ40" t="str">
        <f>IF(ISBLANK(extractions!AK40),"",extractions!AK40)</f>
        <v/>
      </c>
      <c r="AR40" t="str">
        <f>IF(ISBLANK(extractions!AL40),"",extractions!AL40)</f>
        <v/>
      </c>
      <c r="AS40" t="str">
        <f>IF(ISBLANK(extractions!AM40),"",extractions!AM40)</f>
        <v/>
      </c>
      <c r="AT40" t="str">
        <f>IF(ISBLANK(extractions!AN40),"",extractions!AN40)</f>
        <v/>
      </c>
      <c r="AU40" t="str">
        <f>IF(ISBLANK(extractions!AO40),"",extractions!AO40)</f>
        <v/>
      </c>
      <c r="AV40" t="str">
        <f>IF(ISBLANK(extractions!AP40),"",extractions!AP40)</f>
        <v/>
      </c>
      <c r="AW40" t="str">
        <f>IF(ISBLANK(extractions!AQ40),"",extractions!AQ40)</f>
        <v/>
      </c>
      <c r="AX40" t="str">
        <f>IF(ISBLANK(extractions!AR40),"",extractions!AR40)</f>
        <v/>
      </c>
      <c r="AY40" t="str">
        <f>IF(ISBLANK(extractions!AS40),"",extractions!AS40)</f>
        <v/>
      </c>
      <c r="AZ40" t="str">
        <f>IF(ISBLANK(extractions!AT40),"",extractions!AT40)</f>
        <v/>
      </c>
      <c r="BA40">
        <f>IF(ISBLANK(extractions!AU40),"",extractions!AU40)</f>
        <v>0.7</v>
      </c>
      <c r="BB40">
        <f>IF(ISBLANK(extractions!AV40),"",extractions!AV40)</f>
        <v>8.15</v>
      </c>
      <c r="BC40" t="str">
        <f>IF(ISBLANK(extractions!AW40),"",extractions!AW40)</f>
        <v/>
      </c>
      <c r="BD40" t="str">
        <f>IF(ISBLANK(extractions!AX40),"",extractions!AX40)</f>
        <v/>
      </c>
      <c r="BE40" s="9" t="str">
        <f t="shared" si="0"/>
        <v/>
      </c>
      <c r="BF40" s="9" t="str">
        <f t="shared" si="7"/>
        <v/>
      </c>
      <c r="BG40">
        <f t="shared" si="8"/>
        <v>-0.11642857142857144</v>
      </c>
      <c r="BK40" s="9" t="str">
        <f t="shared" si="4"/>
        <v>Beta</v>
      </c>
      <c r="BL40" s="9">
        <f t="shared" si="2"/>
        <v>-0.11642857142857144</v>
      </c>
      <c r="BM40" s="13" t="str">
        <f t="shared" si="3"/>
        <v/>
      </c>
      <c r="BN40" t="str">
        <f t="shared" si="5"/>
        <v>-</v>
      </c>
      <c r="BO40" s="9" t="str">
        <f>IF(BK40="Beta",IF(ABS(BL40)&lt;statistic_interpretations!$B$5,statistic_interpretations!$B$1,IF(ABS(BL40)&lt;statistic_interpretations!$C$5,statistic_interpretations!$C$1,IF(ABS(BL40)&gt;statistic_interpretations!$C$5,statistic_interpretations!$D$1,"error"))),IF(BK40="R",IF(ABS(BL40)&lt;statistic_interpretations!$B$2,statistic_interpretations!$B$1,IF(ABS(BL40)&lt;statistic_interpretations!$C$2,statistic_interpretations!$C$1,IF(ABS(BL40)&gt;statistic_interpretations!$C$2,statistic_interpretations!$D$1,"error"))),IF(BK40="D",IF(ABS(BL40)&lt;statistic_interpretations!$B$3,statistic_interpretations!$B$1,IF(ABS(BL40)&lt;statistic_interpretations!$C$3,statistic_interpretations!$C$1,IF(ABS(BL40)&gt;statistic_interpretations!$C$3,statistic_interpretations!$D$1,"error"))),IF(BK40="%",IF(ABS(BL40)&lt;statistic_interpretations!$B$9,statistic_interpretations!$B$1,IF(ABS(BL40)&lt;statistic_interpretations!$C$9,statistic_interpretations!$C$1,IF(ABS(BL40)&gt;statistic_interpretations!$C$9,statistic_interpretations!$D$1,"error"))),IF(BK40="χ2",IF(ABS(BL40)&lt;statistic_interpretations!$B$8,statistic_interpretations!$B$1,IF(ABS(BL40)&lt;statistic_interpretations!$C$8,statistic_interpretations!$C$1,IF(ABS(BL40)&gt;statistic_interpretations!$C$8,statistic_interpretations!$D$1,"error"))),IF(BK40="tau",IF(ABS(BL40)&lt;statistic_interpretations!$B$7,statistic_interpretations!$B$1,IF(ABS(BL40)&lt;statistic_interpretations!$C$7,statistic_interpretations!$C$1,IF(ABS(BL40)&gt;statistic_interpretations!$C$7,statistic_interpretations!$D$1,"error")))))))))</f>
        <v>Small</v>
      </c>
      <c r="BP40" t="str">
        <f t="shared" si="6"/>
        <v>not applicable</v>
      </c>
    </row>
    <row r="41" spans="1:68" x14ac:dyDescent="0.25">
      <c r="A41" t="str">
        <f>IF(ISBLANK(extractions!A41),"",extractions!A41)</f>
        <v>% Latino</v>
      </c>
      <c r="B41" t="s">
        <v>949</v>
      </c>
      <c r="C41" t="str">
        <f>IF(ISBLANK(extractions!B41),"",extractions!B41)</f>
        <v>scale</v>
      </c>
      <c r="D41" t="str">
        <f>IF(ISBLANK(extractions!C41),"",extractions!C41)</f>
        <v>Percentage of latinos in each city</v>
      </c>
      <c r="E41" t="str">
        <f>IF(ISBLANK(extractions!D41),"",extractions!D41)</f>
        <v>-</v>
      </c>
      <c r="F41" t="str">
        <f>IF(ISBLANK(extractions!E41),"",extractions!E41)</f>
        <v>%Latino</v>
      </c>
      <c r="G41" t="str">
        <f>IF(ISBLANK(extractions!G41),"",extractions!G41)</f>
        <v>dispatch time;travel time</v>
      </c>
      <c r="H41" t="str">
        <f>IF(ISBLANK(extractions!H41),"",extractions!H41)</f>
        <v>scale</v>
      </c>
      <c r="I41" t="str">
        <f>IF(ISBLANK(extractions!I41),"",extractions!I41)</f>
        <v>min/incident</v>
      </c>
      <c r="J41" t="str">
        <f>IF(ISBLANK(extractions!J41),"",extractions!J41)</f>
        <v>ln</v>
      </c>
      <c r="K41" t="str">
        <f>IF(ISBLANK(extractions!K41),"",extractions!K41)</f>
        <v>interest</v>
      </c>
      <c r="L41" t="str">
        <f>IF(ISBLANK(extractions!L41),"",extractions!L41)</f>
        <v>Salimbene &amp; Zhang (2020)</v>
      </c>
      <c r="M41" s="2" t="s">
        <v>733</v>
      </c>
      <c r="N41" t="str">
        <f>IF(ISBLANK(extractions!M41),"",extractions!M41)</f>
        <v>Table 1 - model 4</v>
      </c>
      <c r="O41" t="str">
        <f>IF(ISBLANK(extractions!N41),"",extractions!N41)</f>
        <v>Hierachical Lineair Model</v>
      </c>
      <c r="P41" t="s">
        <v>148</v>
      </c>
      <c r="Q41" t="s">
        <v>903</v>
      </c>
      <c r="R41" t="s">
        <v>906</v>
      </c>
      <c r="S41" t="s">
        <v>204</v>
      </c>
      <c r="T41" t="s">
        <v>895</v>
      </c>
      <c r="U41" t="str">
        <f>IF(ISBLANK(extractions!O41),"",extractions!O41)</f>
        <v/>
      </c>
      <c r="V41" t="str">
        <f>IF(ISBLANK(extractions!P41),"",extractions!P41)</f>
        <v>Population</v>
      </c>
      <c r="W41" t="str">
        <f>IF(ISBLANK(extractions!Q41),"",extractions!Q41)</f>
        <v>Northeast Texas (USA)</v>
      </c>
      <c r="X41" t="str">
        <f>IF(ISBLANK(extractions!R41),"",extractions!R41)</f>
        <v>-</v>
      </c>
      <c r="Y41" t="str">
        <f>IF(ISBLANK(extractions!S41),"",extractions!S41)</f>
        <v>-</v>
      </c>
      <c r="Z41" t="str">
        <f>IF(ISBLANK(extractions!T41),"",extractions!T41)</f>
        <v/>
      </c>
      <c r="AA41" t="str">
        <f>IF(ISBLANK(extractions!U41),"",extractions!U41)</f>
        <v xml:space="preserve">List wise deletion if "call-reveived" or "call-completed time" were missing. </v>
      </c>
      <c r="AB41">
        <f>IF(ISBLANK(extractions!V41),"",extractions!V41)</f>
        <v>89082</v>
      </c>
      <c r="AC41" t="str">
        <f>IF(ISBLANK(extractions!W41),"",extractions!W41)</f>
        <v>CFS</v>
      </c>
      <c r="AD41" t="str">
        <f>IF(ISBLANK(extractions!X41),"",extractions!X41)</f>
        <v>crime related CFS</v>
      </c>
      <c r="AE41" t="str">
        <f>IF(ISBLANK(extractions!Y41),"",extractions!Y41)</f>
        <v>B</v>
      </c>
      <c r="AF41">
        <f>IF(ISBLANK(extractions!Z41),"",extractions!Z41)</f>
        <v>-2.0000000000000001E-4</v>
      </c>
      <c r="AG41" t="str">
        <f>IF(ISBLANK(extractions!AA41),"",extractions!AA41)</f>
        <v/>
      </c>
      <c r="AH41" t="str">
        <f>IF(ISBLANK(extractions!AB41),"",extractions!AB41)</f>
        <v>#</v>
      </c>
      <c r="AI41">
        <f>IF(ISBLANK(extractions!AC41),"",extractions!AC41)</f>
        <v>1</v>
      </c>
      <c r="AJ41" t="str">
        <f>IF(ISBLANK(extractions!AD41),"",extractions!AD41)</f>
        <v>jan</v>
      </c>
      <c r="AK41">
        <f>IF(ISBLANK(extractions!AE41),"",extractions!AE41)</f>
        <v>2013</v>
      </c>
      <c r="AL41">
        <f>IF(ISBLANK(extractions!AF41),"",extractions!AF41)</f>
        <v>31</v>
      </c>
      <c r="AM41" t="str">
        <f>IF(ISBLANK(extractions!AG41),"",extractions!AG41)</f>
        <v>dec</v>
      </c>
      <c r="AN41">
        <f>IF(ISBLANK(extractions!AH41),"",extractions!AH41)</f>
        <v>2015</v>
      </c>
      <c r="AO41" t="str">
        <f>IF(ISBLANK(extractions!AI41),"",extractions!AI41)</f>
        <v/>
      </c>
      <c r="AP41" t="str">
        <f>IF(ISBLANK(extractions!AJ41),"",extractions!AJ41)</f>
        <v/>
      </c>
      <c r="AQ41" t="str">
        <f>IF(ISBLANK(extractions!AK41),"",extractions!AK41)</f>
        <v/>
      </c>
      <c r="AR41" t="str">
        <f>IF(ISBLANK(extractions!AL41),"",extractions!AL41)</f>
        <v/>
      </c>
      <c r="AS41" t="str">
        <f>IF(ISBLANK(extractions!AM41),"",extractions!AM41)</f>
        <v/>
      </c>
      <c r="AT41" t="str">
        <f>IF(ISBLANK(extractions!AN41),"",extractions!AN41)</f>
        <v/>
      </c>
      <c r="AU41" t="str">
        <f>IF(ISBLANK(extractions!AO41),"",extractions!AO41)</f>
        <v/>
      </c>
      <c r="AV41" t="str">
        <f>IF(ISBLANK(extractions!AP41),"",extractions!AP41)</f>
        <v/>
      </c>
      <c r="AW41" t="str">
        <f>IF(ISBLANK(extractions!AQ41),"",extractions!AQ41)</f>
        <v/>
      </c>
      <c r="AX41" t="str">
        <f>IF(ISBLANK(extractions!AR41),"",extractions!AR41)</f>
        <v/>
      </c>
      <c r="AY41" t="str">
        <f>IF(ISBLANK(extractions!AS41),"",extractions!AS41)</f>
        <v/>
      </c>
      <c r="AZ41" t="str">
        <f>IF(ISBLANK(extractions!AT41),"",extractions!AT41)</f>
        <v/>
      </c>
      <c r="BA41">
        <f>IF(ISBLANK(extractions!AU41),"",extractions!AU41)</f>
        <v>0.7</v>
      </c>
      <c r="BB41">
        <f>IF(ISBLANK(extractions!AV41),"",extractions!AV41)</f>
        <v>15.48</v>
      </c>
      <c r="BC41" t="str">
        <f>IF(ISBLANK(extractions!AW41),"",extractions!AW41)</f>
        <v/>
      </c>
      <c r="BD41" t="str">
        <f>IF(ISBLANK(extractions!AX41),"",extractions!AX41)</f>
        <v/>
      </c>
      <c r="BE41" s="9" t="str">
        <f t="shared" si="0"/>
        <v/>
      </c>
      <c r="BF41" s="9" t="str">
        <f t="shared" si="7"/>
        <v/>
      </c>
      <c r="BG41">
        <f t="shared" si="8"/>
        <v>-4.4228571428571433E-3</v>
      </c>
      <c r="BK41" s="9" t="str">
        <f t="shared" si="4"/>
        <v>Beta</v>
      </c>
      <c r="BL41" s="9">
        <f t="shared" si="2"/>
        <v>-4.4228571428571433E-3</v>
      </c>
      <c r="BM41" s="13" t="str">
        <f t="shared" si="3"/>
        <v/>
      </c>
      <c r="BN41" t="str">
        <f t="shared" si="5"/>
        <v>-</v>
      </c>
      <c r="BO41" s="9" t="str">
        <f>IF(BK41="Beta",IF(ABS(BL41)&lt;statistic_interpretations!$B$5,statistic_interpretations!$B$1,IF(ABS(BL41)&lt;statistic_interpretations!$C$5,statistic_interpretations!$C$1,IF(ABS(BL41)&gt;statistic_interpretations!$C$5,statistic_interpretations!$D$1,"error"))),IF(BK41="R",IF(ABS(BL41)&lt;statistic_interpretations!$B$2,statistic_interpretations!$B$1,IF(ABS(BL41)&lt;statistic_interpretations!$C$2,statistic_interpretations!$C$1,IF(ABS(BL41)&gt;statistic_interpretations!$C$2,statistic_interpretations!$D$1,"error"))),IF(BK41="D",IF(ABS(BL41)&lt;statistic_interpretations!$B$3,statistic_interpretations!$B$1,IF(ABS(BL41)&lt;statistic_interpretations!$C$3,statistic_interpretations!$C$1,IF(ABS(BL41)&gt;statistic_interpretations!$C$3,statistic_interpretations!$D$1,"error"))),IF(BK41="%",IF(ABS(BL41)&lt;statistic_interpretations!$B$9,statistic_interpretations!$B$1,IF(ABS(BL41)&lt;statistic_interpretations!$C$9,statistic_interpretations!$C$1,IF(ABS(BL41)&gt;statistic_interpretations!$C$9,statistic_interpretations!$D$1,"error"))),IF(BK41="χ2",IF(ABS(BL41)&lt;statistic_interpretations!$B$8,statistic_interpretations!$B$1,IF(ABS(BL41)&lt;statistic_interpretations!$C$8,statistic_interpretations!$C$1,IF(ABS(BL41)&gt;statistic_interpretations!$C$8,statistic_interpretations!$D$1,"error"))),IF(BK41="tau",IF(ABS(BL41)&lt;statistic_interpretations!$B$7,statistic_interpretations!$B$1,IF(ABS(BL41)&lt;statistic_interpretations!$C$7,statistic_interpretations!$C$1,IF(ABS(BL41)&gt;statistic_interpretations!$C$7,statistic_interpretations!$D$1,"error")))))))))</f>
        <v>Small</v>
      </c>
      <c r="BP41" t="str">
        <f t="shared" si="6"/>
        <v>not applicable</v>
      </c>
    </row>
    <row r="42" spans="1:68" x14ac:dyDescent="0.25">
      <c r="A42" t="str">
        <f>IF(ISBLANK(extractions!A42),"",extractions!A42)</f>
        <v>AVL implementation</v>
      </c>
      <c r="B42" t="s">
        <v>207</v>
      </c>
      <c r="C42" t="str">
        <f>IF(ISBLANK(extractions!B42),"",extractions!B42)</f>
        <v>dichotomous</v>
      </c>
      <c r="D42" t="str">
        <f>IF(ISBLANK(extractions!C42),"",extractions!C42)</f>
        <v>effect of AVL implementation (pre/post)</v>
      </c>
      <c r="E42" t="str">
        <f>IF(ISBLANK(extractions!D42),"",extractions!D42)</f>
        <v>pre AVL implementation</v>
      </c>
      <c r="F42" t="str">
        <f>IF(ISBLANK(extractions!E42),"",extractions!E42)</f>
        <v/>
      </c>
      <c r="G42" t="str">
        <f>IF(ISBLANK(extractions!G42),"",extractions!G42)</f>
        <v>dispatch time;travel time</v>
      </c>
      <c r="H42" t="str">
        <f>IF(ISBLANK(extractions!H42),"",extractions!H42)</f>
        <v>scale</v>
      </c>
      <c r="I42" t="str">
        <f>IF(ISBLANK(extractions!I42),"",extractions!I42)</f>
        <v>average min/week</v>
      </c>
      <c r="J42" t="str">
        <f>IF(ISBLANK(extractions!J42),"",extractions!J42)</f>
        <v>-</v>
      </c>
      <c r="K42" t="str">
        <f>IF(ISBLANK(extractions!K42),"",extractions!K42)</f>
        <v>interest</v>
      </c>
      <c r="L42" t="str">
        <f>IF(ISBLANK(extractions!L42),"",extractions!L42)</f>
        <v>Russo (2006)</v>
      </c>
      <c r="M42" s="2" t="s">
        <v>734</v>
      </c>
      <c r="N42" t="str">
        <f>IF(ISBLANK(extractions!M42),"",extractions!M42)</f>
        <v>Table 10 - overall model</v>
      </c>
      <c r="O42" t="str">
        <f>IF(ISBLANK(extractions!N42),"",extractions!N42)</f>
        <v>Bivariate regression</v>
      </c>
      <c r="P42" t="s">
        <v>148</v>
      </c>
      <c r="Q42" t="s">
        <v>903</v>
      </c>
      <c r="R42" t="s">
        <v>907</v>
      </c>
      <c r="S42" t="s">
        <v>198</v>
      </c>
      <c r="T42" t="s">
        <v>198</v>
      </c>
      <c r="U42" t="str">
        <f>IF(ISBLANK(extractions!O42),"",extractions!O42)</f>
        <v xml:space="preserve"> In sum, the overall impact of AVL on response time for  all calls for service is flat and shows AVL as having no overall impact on response time to all  calls for service and ASPD as not responding faster or slower on average to calls for service. The statistically significant difference that does emerge in the ANOVA between the average  weekly response times is not in the negative direction that one would expect if AVL resulted in a  reduction in ASPD response time. Therefore, for the All Calls for Service data, the hypothesis  “AVL implementation improves response time for all calls for service” is not supported. Analysis of citizen reporting times by crime type (involvement/  discovery and UCR category) showed that there were four groups of crimes  which should be examined separately. For all cities, reporting times were  virtually identical within each group, but differed significantly between  groups. The groups identified were as follows:  • Discovery crimes--burglary, larceny, and motor vehicle  theft;  • Involvement property crimes--burglary, larceny, and motor  vehlcle theft;  • Aggravated assault and robbery; and  • Rape.</v>
      </c>
      <c r="V42" t="str">
        <f>IF(ISBLANK(extractions!P42),"",extractions!P42)</f>
        <v>Population</v>
      </c>
      <c r="W42" t="str">
        <f>IF(ISBLANK(extractions!Q42),"",extractions!Q42)</f>
        <v>Altamonte Springs (USA)</v>
      </c>
      <c r="X42" t="str">
        <f>IF(ISBLANK(extractions!R42),"",extractions!R42)</f>
        <v>-</v>
      </c>
      <c r="Y42" t="str">
        <f>IF(ISBLANK(extractions!S42),"",extractions!S42)</f>
        <v>-</v>
      </c>
      <c r="Z42" t="str">
        <f>IF(ISBLANK(extractions!T42),"",extractions!T42)</f>
        <v/>
      </c>
      <c r="AA42" t="str">
        <f>IF(ISBLANK(extractions!U42),"",extractions!U42)</f>
        <v>List wise deletion in case of missing variable. In addition to the above exclusions, self-initiated or officer-initiated activity by ASPD personnel, such as traffic stops, suspicious person contacts, building checks, and foot patrols, indicated by the assignment “radio” by dispatchers in the variable “how received”, were deleted from the analysis. Out of originally 625k data points, 125k remained. Stating:  In agencies with similar size and demographics of ASPD, 80% of all calls being officer initiated are typical (Eckert, 1995).</v>
      </c>
      <c r="AB42">
        <f>IF(ISBLANK(extractions!V42),"",extractions!V42)</f>
        <v>262</v>
      </c>
      <c r="AC42" t="str">
        <f>IF(ISBLANK(extractions!W42),"",extractions!W42)</f>
        <v>weeks</v>
      </c>
      <c r="AD42" t="str">
        <f>IF(ISBLANK(extractions!X42),"",extractions!X42)</f>
        <v>ALL CFSs</v>
      </c>
      <c r="AE42" t="str">
        <f>IF(ISBLANK(extractions!Y42),"",extractions!Y42)</f>
        <v>B</v>
      </c>
      <c r="AF42">
        <f>IF(ISBLANK(extractions!Z42),"",extractions!Z42)</f>
        <v>1.0999999999999999E-2</v>
      </c>
      <c r="AG42" t="str">
        <f>IF(ISBLANK(extractions!AA42),"",extractions!AA42)</f>
        <v/>
      </c>
      <c r="AH42">
        <f>IF(ISBLANK(extractions!AB42),"",extractions!AB42)</f>
        <v>0.64300000000000002</v>
      </c>
      <c r="AI42">
        <f>IF(ISBLANK(extractions!AC42),"",extractions!AC42)</f>
        <v>1</v>
      </c>
      <c r="AJ42" t="str">
        <f>IF(ISBLANK(extractions!AD42),"",extractions!AD42)</f>
        <v>jan</v>
      </c>
      <c r="AK42">
        <f>IF(ISBLANK(extractions!AE42),"",extractions!AE42)</f>
        <v>1999</v>
      </c>
      <c r="AL42">
        <f>IF(ISBLANK(extractions!AF42),"",extractions!AF42)</f>
        <v>31</v>
      </c>
      <c r="AM42" t="str">
        <f>IF(ISBLANK(extractions!AG42),"",extractions!AG42)</f>
        <v>dec</v>
      </c>
      <c r="AN42">
        <f>IF(ISBLANK(extractions!AH42),"",extractions!AH42)</f>
        <v>2003</v>
      </c>
      <c r="AO42" t="str">
        <f>IF(ISBLANK(extractions!AI42),"",extractions!AI42)</f>
        <v/>
      </c>
      <c r="AP42" t="str">
        <f>IF(ISBLANK(extractions!AJ42),"",extractions!AJ42)</f>
        <v/>
      </c>
      <c r="AQ42" t="str">
        <f>IF(ISBLANK(extractions!AK42),"",extractions!AK42)</f>
        <v/>
      </c>
      <c r="AR42" t="str">
        <f>IF(ISBLANK(extractions!AL42),"",extractions!AL42)</f>
        <v/>
      </c>
      <c r="AS42" t="str">
        <f>IF(ISBLANK(extractions!AM42),"",extractions!AM42)</f>
        <v/>
      </c>
      <c r="AT42" t="str">
        <f>IF(ISBLANK(extractions!AN42),"",extractions!AN42)</f>
        <v/>
      </c>
      <c r="AU42" t="str">
        <f>IF(ISBLANK(extractions!AO42),"",extractions!AO42)</f>
        <v/>
      </c>
      <c r="AV42" t="str">
        <f>IF(ISBLANK(extractions!AP42),"",extractions!AP42)</f>
        <v/>
      </c>
      <c r="AW42" t="str">
        <f>IF(ISBLANK(extractions!AQ42),"",extractions!AQ42)</f>
        <v/>
      </c>
      <c r="AX42" t="str">
        <f>IF(ISBLANK(extractions!AR42),"",extractions!AR42)</f>
        <v/>
      </c>
      <c r="AY42" t="str">
        <f>IF(ISBLANK(extractions!AS42),"",extractions!AS42)</f>
        <v/>
      </c>
      <c r="AZ42" t="str">
        <f>IF(ISBLANK(extractions!AT42),"",extractions!AT42)</f>
        <v/>
      </c>
      <c r="BA42" t="str">
        <f>IF(ISBLANK(extractions!AU42),"",extractions!AU42)</f>
        <v/>
      </c>
      <c r="BB42" t="str">
        <f>IF(ISBLANK(extractions!AV42),"",extractions!AV42)</f>
        <v/>
      </c>
      <c r="BC42" t="str">
        <f>IF(ISBLANK(extractions!AW42),"",extractions!AW42)</f>
        <v/>
      </c>
      <c r="BD42" t="str">
        <f>IF(ISBLANK(extractions!AX42),"",extractions!AX42)</f>
        <v/>
      </c>
      <c r="BE42" s="9" t="str">
        <f t="shared" si="0"/>
        <v/>
      </c>
      <c r="BF42" s="9" t="str">
        <f t="shared" si="7"/>
        <v/>
      </c>
      <c r="BG42" t="e">
        <f t="shared" si="8"/>
        <v>#VALUE!</v>
      </c>
      <c r="BK42" s="9" t="str">
        <f t="shared" si="4"/>
        <v>B</v>
      </c>
      <c r="BL42" s="9">
        <f t="shared" si="2"/>
        <v>1.0999999999999999E-2</v>
      </c>
      <c r="BM42" s="13" t="str">
        <f t="shared" si="3"/>
        <v/>
      </c>
      <c r="BN42" t="str">
        <f t="shared" si="5"/>
        <v>+</v>
      </c>
      <c r="BO42" s="9" t="b">
        <f>IF(BK42="Beta",IF(ABS(BL42)&lt;statistic_interpretations!$B$5,statistic_interpretations!$B$1,IF(ABS(BL42)&lt;statistic_interpretations!$C$5,statistic_interpretations!$C$1,IF(ABS(BL42)&gt;statistic_interpretations!$C$5,statistic_interpretations!$D$1,"error"))),IF(BK42="R",IF(ABS(BL42)&lt;statistic_interpretations!$B$2,statistic_interpretations!$B$1,IF(ABS(BL42)&lt;statistic_interpretations!$C$2,statistic_interpretations!$C$1,IF(ABS(BL42)&gt;statistic_interpretations!$C$2,statistic_interpretations!$D$1,"error"))),IF(BK42="D",IF(ABS(BL42)&lt;statistic_interpretations!$B$3,statistic_interpretations!$B$1,IF(ABS(BL42)&lt;statistic_interpretations!$C$3,statistic_interpretations!$C$1,IF(ABS(BL42)&gt;statistic_interpretations!$C$3,statistic_interpretations!$D$1,"error"))),IF(BK42="%",IF(ABS(BL42)&lt;statistic_interpretations!$B$9,statistic_interpretations!$B$1,IF(ABS(BL42)&lt;statistic_interpretations!$C$9,statistic_interpretations!$C$1,IF(ABS(BL42)&gt;statistic_interpretations!$C$9,statistic_interpretations!$D$1,"error"))),IF(BK42="χ2",IF(ABS(BL42)&lt;statistic_interpretations!$B$8,statistic_interpretations!$B$1,IF(ABS(BL42)&lt;statistic_interpretations!$C$8,statistic_interpretations!$C$1,IF(ABS(BL42)&gt;statistic_interpretations!$C$8,statistic_interpretations!$D$1,"error"))),IF(BK42="tau",IF(ABS(BL42)&lt;statistic_interpretations!$B$7,statistic_interpretations!$B$1,IF(ABS(BL42)&lt;statistic_interpretations!$C$7,statistic_interpretations!$C$1,IF(ABS(BL42)&gt;statistic_interpretations!$C$7,statistic_interpretations!$D$1,"error")))))))))</f>
        <v>0</v>
      </c>
      <c r="BP42" t="str">
        <f t="shared" si="6"/>
        <v>not applicable</v>
      </c>
    </row>
    <row r="43" spans="1:68" x14ac:dyDescent="0.25">
      <c r="A43" t="str">
        <f>IF(ISBLANK(extractions!A43),"",extractions!A43)</f>
        <v>number of burglaries</v>
      </c>
      <c r="B43" t="s">
        <v>627</v>
      </c>
      <c r="C43" t="str">
        <f>IF(ISBLANK(extractions!B43),"",extractions!B43)</f>
        <v>scale</v>
      </c>
      <c r="D43" t="str">
        <f>IF(ISBLANK(extractions!C43),"",extractions!C43)</f>
        <v>Simple correlation coeffcient between priority 1 response time and number of burglaries per year</v>
      </c>
      <c r="E43" t="str">
        <f>IF(ISBLANK(extractions!D43),"",extractions!D43)</f>
        <v>-</v>
      </c>
      <c r="F43" t="str">
        <f>IF(ISBLANK(extractions!E43),"",extractions!E43)</f>
        <v>total number of burglaries/year</v>
      </c>
      <c r="G43" t="str">
        <f>IF(ISBLANK(extractions!G43),"",extractions!G43)</f>
        <v>dispatch time;travel time</v>
      </c>
      <c r="H43" t="str">
        <f>IF(ISBLANK(extractions!H43),"",extractions!H43)</f>
        <v>scale</v>
      </c>
      <c r="I43" t="str">
        <f>IF(ISBLANK(extractions!I43),"",extractions!I43)</f>
        <v>average min/year</v>
      </c>
      <c r="J43" t="str">
        <f>IF(ISBLANK(extractions!J43),"",extractions!J43)</f>
        <v>-</v>
      </c>
      <c r="K43" t="str">
        <f>IF(ISBLANK(extractions!K43),"",extractions!K43)</f>
        <v>interest</v>
      </c>
      <c r="L43" t="str">
        <f>IF(ISBLANK(extractions!L43),"",extractions!L43)</f>
        <v>Blackstone, Hakim &amp; Meehan (2020)</v>
      </c>
      <c r="M43" s="2" t="s">
        <v>735</v>
      </c>
      <c r="N43" t="str">
        <f>IF(ISBLANK(extractions!M43),"",extractions!M43)</f>
        <v>Fig 2 - Priority 1</v>
      </c>
      <c r="O43" t="str">
        <f>IF(ISBLANK(extractions!N43),"",extractions!N43)</f>
        <v>Bivariate regression</v>
      </c>
      <c r="P43" t="s">
        <v>148</v>
      </c>
      <c r="Q43" t="s">
        <v>903</v>
      </c>
      <c r="R43" t="s">
        <v>907</v>
      </c>
      <c r="S43" t="s">
        <v>193</v>
      </c>
      <c r="T43" t="s">
        <v>1187</v>
      </c>
      <c r="U43" t="str">
        <f>IF(ISBLANK(extractions!O43),"",extractions!O43)</f>
        <v xml:space="preserve">Our synthetic  control results suggest the introduction of VR decreased police  alarm response by 87 percent annually. </v>
      </c>
      <c r="V43" t="str">
        <f>IF(ISBLANK(extractions!P43),"",extractions!P43)</f>
        <v>Population</v>
      </c>
      <c r="W43" t="str">
        <f>IF(ISBLANK(extractions!Q43),"",extractions!Q43)</f>
        <v>Salt Lake City (USA)</v>
      </c>
      <c r="X43" t="str">
        <f>IF(ISBLANK(extractions!R43),"",extractions!R43)</f>
        <v>-</v>
      </c>
      <c r="Y43" t="str">
        <f>IF(ISBLANK(extractions!S43),"",extractions!S43)</f>
        <v>-</v>
      </c>
      <c r="Z43" t="str">
        <f>IF(ISBLANK(extractions!T43),"",extractions!T43)</f>
        <v/>
      </c>
      <c r="AA43" t="str">
        <f>IF(ISBLANK(extractions!U43),"",extractions!U43)</f>
        <v>-</v>
      </c>
      <c r="AB43">
        <f>IF(ISBLANK(extractions!V43),"",extractions!V43)</f>
        <v>18</v>
      </c>
      <c r="AC43" t="str">
        <f>IF(ISBLANK(extractions!W43),"",extractions!W43)</f>
        <v>years</v>
      </c>
      <c r="AD43" t="str">
        <f>IF(ISBLANK(extractions!X43),"",extractions!X43)</f>
        <v>Priority 1</v>
      </c>
      <c r="AE43" t="str">
        <f>IF(ISBLANK(extractions!Y43),"",extractions!Y43)</f>
        <v>R</v>
      </c>
      <c r="AF43">
        <f>IF(ISBLANK(extractions!Z43),"",extractions!Z43)</f>
        <v>0.4</v>
      </c>
      <c r="AG43" t="str">
        <f>IF(ISBLANK(extractions!AA43),"",extractions!AA43)</f>
        <v/>
      </c>
      <c r="AH43" t="str">
        <f>IF(ISBLANK(extractions!AB43),"",extractions!AB43)</f>
        <v>?</v>
      </c>
      <c r="AI43">
        <f>IF(ISBLANK(extractions!AC43),"",extractions!AC43)</f>
        <v>1</v>
      </c>
      <c r="AJ43" t="str">
        <f>IF(ISBLANK(extractions!AD43),"",extractions!AD43)</f>
        <v>jan</v>
      </c>
      <c r="AK43">
        <f>IF(ISBLANK(extractions!AE43),"",extractions!AE43)</f>
        <v>1998</v>
      </c>
      <c r="AL43">
        <f>IF(ISBLANK(extractions!AF43),"",extractions!AF43)</f>
        <v>31</v>
      </c>
      <c r="AM43" t="str">
        <f>IF(ISBLANK(extractions!AG43),"",extractions!AG43)</f>
        <v>dec</v>
      </c>
      <c r="AN43">
        <f>IF(ISBLANK(extractions!AH43),"",extractions!AH43)</f>
        <v>2016</v>
      </c>
      <c r="AO43" t="str">
        <f>IF(ISBLANK(extractions!AI43),"",extractions!AI43)</f>
        <v/>
      </c>
      <c r="AP43" t="str">
        <f>IF(ISBLANK(extractions!AJ43),"",extractions!AJ43)</f>
        <v/>
      </c>
      <c r="AQ43" t="str">
        <f>IF(ISBLANK(extractions!AK43),"",extractions!AK43)</f>
        <v/>
      </c>
      <c r="AR43" t="str">
        <f>IF(ISBLANK(extractions!AL43),"",extractions!AL43)</f>
        <v/>
      </c>
      <c r="AS43" t="str">
        <f>IF(ISBLANK(extractions!AM43),"",extractions!AM43)</f>
        <v/>
      </c>
      <c r="AT43" t="str">
        <f>IF(ISBLANK(extractions!AN43),"",extractions!AN43)</f>
        <v/>
      </c>
      <c r="AU43" t="str">
        <f>IF(ISBLANK(extractions!AO43),"",extractions!AO43)</f>
        <v/>
      </c>
      <c r="AV43" t="str">
        <f>IF(ISBLANK(extractions!AP43),"",extractions!AP43)</f>
        <v/>
      </c>
      <c r="AW43" t="str">
        <f>IF(ISBLANK(extractions!AQ43),"",extractions!AQ43)</f>
        <v/>
      </c>
      <c r="AX43" t="str">
        <f>IF(ISBLANK(extractions!AR43),"",extractions!AR43)</f>
        <v/>
      </c>
      <c r="AY43" t="str">
        <f>IF(ISBLANK(extractions!AS43),"",extractions!AS43)</f>
        <v/>
      </c>
      <c r="AZ43" t="str">
        <f>IF(ISBLANK(extractions!AT43),"",extractions!AT43)</f>
        <v/>
      </c>
      <c r="BA43" t="str">
        <f>IF(ISBLANK(extractions!AU43),"",extractions!AU43)</f>
        <v/>
      </c>
      <c r="BB43" t="str">
        <f>IF(ISBLANK(extractions!AV43),"",extractions!AV43)</f>
        <v/>
      </c>
      <c r="BC43" t="str">
        <f>IF(ISBLANK(extractions!AW43),"",extractions!AW43)</f>
        <v/>
      </c>
      <c r="BD43" t="str">
        <f>IF(ISBLANK(extractions!AX43),"",extractions!AX43)</f>
        <v/>
      </c>
      <c r="BG43" t="str">
        <f t="shared" si="8"/>
        <v/>
      </c>
      <c r="BK43" s="9" t="str">
        <f t="shared" si="4"/>
        <v>R</v>
      </c>
      <c r="BL43" s="9">
        <f t="shared" si="2"/>
        <v>0.4</v>
      </c>
      <c r="BM43" s="13" t="str">
        <f t="shared" si="3"/>
        <v>?</v>
      </c>
      <c r="BN43" t="str">
        <f t="shared" si="5"/>
        <v>+</v>
      </c>
      <c r="BO43" s="9" t="str">
        <f>IF(BK43="Beta",IF(ABS(BL43)&lt;statistic_interpretations!$B$5,statistic_interpretations!$B$1,IF(ABS(BL43)&lt;statistic_interpretations!$C$5,statistic_interpretations!$C$1,IF(ABS(BL43)&gt;statistic_interpretations!$C$5,statistic_interpretations!$D$1,"error"))),IF(BK43="R",IF(ABS(BL43)&lt;statistic_interpretations!$B$2,statistic_interpretations!$B$1,IF(ABS(BL43)&lt;statistic_interpretations!$C$2,statistic_interpretations!$C$1,IF(ABS(BL43)&gt;statistic_interpretations!$C$2,statistic_interpretations!$D$1,"error"))),IF(BK43="D",IF(ABS(BL43)&lt;statistic_interpretations!$B$3,statistic_interpretations!$B$1,IF(ABS(BL43)&lt;statistic_interpretations!$C$3,statistic_interpretations!$C$1,IF(ABS(BL43)&gt;statistic_interpretations!$C$3,statistic_interpretations!$D$1,"error"))),IF(BK43="%",IF(ABS(BL43)&lt;statistic_interpretations!$B$9,statistic_interpretations!$B$1,IF(ABS(BL43)&lt;statistic_interpretations!$C$9,statistic_interpretations!$C$1,IF(ABS(BL43)&gt;statistic_interpretations!$C$9,statistic_interpretations!$D$1,"error"))),IF(BK43="χ2",IF(ABS(BL43)&lt;statistic_interpretations!$B$8,statistic_interpretations!$B$1,IF(ABS(BL43)&lt;statistic_interpretations!$C$8,statistic_interpretations!$C$1,IF(ABS(BL43)&gt;statistic_interpretations!$C$8,statistic_interpretations!$D$1,"error"))),IF(BK43="tau",IF(ABS(BL43)&lt;statistic_interpretations!$B$7,statistic_interpretations!$B$1,IF(ABS(BL43)&lt;statistic_interpretations!$C$7,statistic_interpretations!$C$1,IF(ABS(BL43)&gt;statistic_interpretations!$C$7,statistic_interpretations!$D$1,"error")))))))))</f>
        <v xml:space="preserve">Medium </v>
      </c>
      <c r="BP43" t="str">
        <f t="shared" si="6"/>
        <v>not applicable</v>
      </c>
    </row>
    <row r="44" spans="1:68" x14ac:dyDescent="0.25">
      <c r="A44" t="str">
        <f>IF(ISBLANK(extractions!A44),"",extractions!A44)</f>
        <v>False alarm responses</v>
      </c>
      <c r="B44" t="s">
        <v>626</v>
      </c>
      <c r="C44" t="str">
        <f>IF(ISBLANK(extractions!B44),"",extractions!B44)</f>
        <v>scale</v>
      </c>
      <c r="D44" t="str">
        <f>IF(ISBLANK(extractions!C44),"",extractions!C44)</f>
        <v>Simple correlation coeffcient between false alarm response per patrol offcer per year and average priority 1 response time per year</v>
      </c>
      <c r="E44" t="str">
        <f>IF(ISBLANK(extractions!D44),"",extractions!D44)</f>
        <v>-</v>
      </c>
      <c r="F44" t="str">
        <f>IF(ISBLANK(extractions!E44),"",extractions!E44)</f>
        <v>total number of false alarms/year</v>
      </c>
      <c r="G44" t="str">
        <f>IF(ISBLANK(extractions!G44),"",extractions!G44)</f>
        <v>dispatch time;travel time</v>
      </c>
      <c r="H44" t="str">
        <f>IF(ISBLANK(extractions!H44),"",extractions!H44)</f>
        <v>scale</v>
      </c>
      <c r="I44" t="str">
        <f>IF(ISBLANK(extractions!I44),"",extractions!I44)</f>
        <v>average min/year</v>
      </c>
      <c r="J44" t="str">
        <f>IF(ISBLANK(extractions!J44),"",extractions!J44)</f>
        <v>-</v>
      </c>
      <c r="K44" t="str">
        <f>IF(ISBLANK(extractions!K44),"",extractions!K44)</f>
        <v>interest</v>
      </c>
      <c r="L44" t="str">
        <f>IF(ISBLANK(extractions!L44),"",extractions!L44)</f>
        <v>Blackstone, Hakim &amp; Meehan (2020)</v>
      </c>
      <c r="M44" s="2" t="s">
        <v>735</v>
      </c>
      <c r="N44" t="str">
        <f>IF(ISBLANK(extractions!M44),"",extractions!M44)</f>
        <v>Fig 1 - Priority 1</v>
      </c>
      <c r="O44" t="str">
        <f>IF(ISBLANK(extractions!N44),"",extractions!N44)</f>
        <v>Bivariate regression</v>
      </c>
      <c r="P44" t="s">
        <v>148</v>
      </c>
      <c r="Q44" t="s">
        <v>903</v>
      </c>
      <c r="R44" t="s">
        <v>907</v>
      </c>
      <c r="S44" t="s">
        <v>193</v>
      </c>
      <c r="T44" t="s">
        <v>1187</v>
      </c>
      <c r="U44" t="str">
        <f>IF(ISBLANK(extractions!O44),"",extractions!O44)</f>
        <v xml:space="preserve">Our synthetic  control results suggest the introduction of VR decreased police  alarm response by 87 percent annually. </v>
      </c>
      <c r="V44" t="str">
        <f>IF(ISBLANK(extractions!P44),"",extractions!P44)</f>
        <v>Population</v>
      </c>
      <c r="W44" t="str">
        <f>IF(ISBLANK(extractions!Q44),"",extractions!Q44)</f>
        <v>Salt Lake City (USA)</v>
      </c>
      <c r="X44" t="str">
        <f>IF(ISBLANK(extractions!R44),"",extractions!R44)</f>
        <v>-</v>
      </c>
      <c r="Y44" t="str">
        <f>IF(ISBLANK(extractions!S44),"",extractions!S44)</f>
        <v>-</v>
      </c>
      <c r="Z44" t="str">
        <f>IF(ISBLANK(extractions!T44),"",extractions!T44)</f>
        <v/>
      </c>
      <c r="AA44" t="str">
        <f>IF(ISBLANK(extractions!U44),"",extractions!U44)</f>
        <v>-</v>
      </c>
      <c r="AB44">
        <f>IF(ISBLANK(extractions!V44),"",extractions!V44)</f>
        <v>18</v>
      </c>
      <c r="AC44" t="str">
        <f>IF(ISBLANK(extractions!W44),"",extractions!W44)</f>
        <v>years</v>
      </c>
      <c r="AD44" t="str">
        <f>IF(ISBLANK(extractions!X44),"",extractions!X44)</f>
        <v>Priority 1</v>
      </c>
      <c r="AE44" t="str">
        <f>IF(ISBLANK(extractions!Y44),"",extractions!Y44)</f>
        <v>R</v>
      </c>
      <c r="AF44">
        <f>IF(ISBLANK(extractions!Z44),"",extractions!Z44)</f>
        <v>0.77</v>
      </c>
      <c r="AG44" t="str">
        <f>IF(ISBLANK(extractions!AA44),"",extractions!AA44)</f>
        <v/>
      </c>
      <c r="AH44" t="str">
        <f>IF(ISBLANK(extractions!AB44),"",extractions!AB44)</f>
        <v>?</v>
      </c>
      <c r="AI44">
        <f>IF(ISBLANK(extractions!AC44),"",extractions!AC44)</f>
        <v>1</v>
      </c>
      <c r="AJ44" t="str">
        <f>IF(ISBLANK(extractions!AD44),"",extractions!AD44)</f>
        <v>jan</v>
      </c>
      <c r="AK44">
        <f>IF(ISBLANK(extractions!AE44),"",extractions!AE44)</f>
        <v>1998</v>
      </c>
      <c r="AL44">
        <f>IF(ISBLANK(extractions!AF44),"",extractions!AF44)</f>
        <v>31</v>
      </c>
      <c r="AM44" t="str">
        <f>IF(ISBLANK(extractions!AG44),"",extractions!AG44)</f>
        <v>dec</v>
      </c>
      <c r="AN44">
        <f>IF(ISBLANK(extractions!AH44),"",extractions!AH44)</f>
        <v>2016</v>
      </c>
      <c r="AO44" t="str">
        <f>IF(ISBLANK(extractions!AI44),"",extractions!AI44)</f>
        <v/>
      </c>
      <c r="AP44" t="str">
        <f>IF(ISBLANK(extractions!AJ44),"",extractions!AJ44)</f>
        <v/>
      </c>
      <c r="AQ44" t="str">
        <f>IF(ISBLANK(extractions!AK44),"",extractions!AK44)</f>
        <v/>
      </c>
      <c r="AR44" t="str">
        <f>IF(ISBLANK(extractions!AL44),"",extractions!AL44)</f>
        <v/>
      </c>
      <c r="AS44" t="str">
        <f>IF(ISBLANK(extractions!AM44),"",extractions!AM44)</f>
        <v/>
      </c>
      <c r="AT44" t="str">
        <f>IF(ISBLANK(extractions!AN44),"",extractions!AN44)</f>
        <v/>
      </c>
      <c r="AU44" t="str">
        <f>IF(ISBLANK(extractions!AO44),"",extractions!AO44)</f>
        <v/>
      </c>
      <c r="AV44" t="str">
        <f>IF(ISBLANK(extractions!AP44),"",extractions!AP44)</f>
        <v/>
      </c>
      <c r="AW44" t="str">
        <f>IF(ISBLANK(extractions!AQ44),"",extractions!AQ44)</f>
        <v/>
      </c>
      <c r="AX44" t="str">
        <f>IF(ISBLANK(extractions!AR44),"",extractions!AR44)</f>
        <v/>
      </c>
      <c r="AY44" t="str">
        <f>IF(ISBLANK(extractions!AS44),"",extractions!AS44)</f>
        <v/>
      </c>
      <c r="AZ44" t="str">
        <f>IF(ISBLANK(extractions!AT44),"",extractions!AT44)</f>
        <v/>
      </c>
      <c r="BA44" t="str">
        <f>IF(ISBLANK(extractions!AU44),"",extractions!AU44)</f>
        <v/>
      </c>
      <c r="BB44" t="str">
        <f>IF(ISBLANK(extractions!AV44),"",extractions!AV44)</f>
        <v/>
      </c>
      <c r="BC44" t="str">
        <f>IF(ISBLANK(extractions!AW44),"",extractions!AW44)</f>
        <v/>
      </c>
      <c r="BD44" t="str">
        <f>IF(ISBLANK(extractions!AX44),"",extractions!AX44)</f>
        <v/>
      </c>
      <c r="BE44" s="9" t="str">
        <f>IFERROR((AX44-AW44)/(SQRT((AY44^2+AZ44^2)/2)),"")</f>
        <v/>
      </c>
      <c r="BF44" s="9" t="str">
        <f t="shared" si="7"/>
        <v/>
      </c>
      <c r="BG44" t="str">
        <f t="shared" si="8"/>
        <v/>
      </c>
      <c r="BK44" s="9" t="str">
        <f t="shared" si="4"/>
        <v>R</v>
      </c>
      <c r="BL44" s="9">
        <f t="shared" si="2"/>
        <v>0.77</v>
      </c>
      <c r="BM44" s="13" t="str">
        <f t="shared" si="3"/>
        <v>?</v>
      </c>
      <c r="BN44" t="str">
        <f t="shared" si="5"/>
        <v>+</v>
      </c>
      <c r="BO44" s="9" t="str">
        <f>IF(BK44="Beta",IF(ABS(BL44)&lt;statistic_interpretations!$B$5,statistic_interpretations!$B$1,IF(ABS(BL44)&lt;statistic_interpretations!$C$5,statistic_interpretations!$C$1,IF(ABS(BL44)&gt;statistic_interpretations!$C$5,statistic_interpretations!$D$1,"error"))),IF(BK44="R",IF(ABS(BL44)&lt;statistic_interpretations!$B$2,statistic_interpretations!$B$1,IF(ABS(BL44)&lt;statistic_interpretations!$C$2,statistic_interpretations!$C$1,IF(ABS(BL44)&gt;statistic_interpretations!$C$2,statistic_interpretations!$D$1,"error"))),IF(BK44="D",IF(ABS(BL44)&lt;statistic_interpretations!$B$3,statistic_interpretations!$B$1,IF(ABS(BL44)&lt;statistic_interpretations!$C$3,statistic_interpretations!$C$1,IF(ABS(BL44)&gt;statistic_interpretations!$C$3,statistic_interpretations!$D$1,"error"))),IF(BK44="%",IF(ABS(BL44)&lt;statistic_interpretations!$B$9,statistic_interpretations!$B$1,IF(ABS(BL44)&lt;statistic_interpretations!$C$9,statistic_interpretations!$C$1,IF(ABS(BL44)&gt;statistic_interpretations!$C$9,statistic_interpretations!$D$1,"error"))),IF(BK44="χ2",IF(ABS(BL44)&lt;statistic_interpretations!$B$8,statistic_interpretations!$B$1,IF(ABS(BL44)&lt;statistic_interpretations!$C$8,statistic_interpretations!$C$1,IF(ABS(BL44)&gt;statistic_interpretations!$C$8,statistic_interpretations!$D$1,"error"))),IF(BK44="tau",IF(ABS(BL44)&lt;statistic_interpretations!$B$7,statistic_interpretations!$B$1,IF(ABS(BL44)&lt;statistic_interpretations!$C$7,statistic_interpretations!$C$1,IF(ABS(BL44)&gt;statistic_interpretations!$C$7,statistic_interpretations!$D$1,"error")))))))))</f>
        <v>Large</v>
      </c>
      <c r="BP44" t="str">
        <f t="shared" si="6"/>
        <v>not applicable</v>
      </c>
    </row>
    <row r="45" spans="1:68" x14ac:dyDescent="0.25">
      <c r="A45" t="str">
        <f>IF(ISBLANK(extractions!A45),"",extractions!A45)</f>
        <v>Crime type - location Jacksonville</v>
      </c>
      <c r="B45" t="s">
        <v>950</v>
      </c>
      <c r="C45" t="str">
        <f>IF(ISBLANK(extractions!B45),"",extractions!B45)</f>
        <v>nominal</v>
      </c>
      <c r="D45" t="str">
        <f>IF(ISBLANK(extractions!C45),"",extractions!C45)</f>
        <v>difference in discovery crimes (burglary, larceny, motor theft) and involvement crimes (robbery, aggrevated assault, burglary, larceny, motervehicle theft, rape)</v>
      </c>
      <c r="E45" t="str">
        <f>IF(ISBLANK(extractions!D45),"",extractions!D45)</f>
        <v/>
      </c>
      <c r="F45" t="str">
        <f>IF(ISBLANK(extractions!E45),"",extractions!E45)</f>
        <v>-</v>
      </c>
      <c r="G45" t="str">
        <f>IF(ISBLANK(extractions!G45),"",extractions!G45)</f>
        <v>reporting time</v>
      </c>
      <c r="H45" t="str">
        <f>IF(ISBLANK(extractions!H45),"",extractions!H45)</f>
        <v>scale</v>
      </c>
      <c r="I45" t="str">
        <f>IF(ISBLANK(extractions!I45),"",extractions!I45)</f>
        <v>min/incident</v>
      </c>
      <c r="J45" t="str">
        <f>IF(ISBLANK(extractions!J45),"",extractions!J45)</f>
        <v>-</v>
      </c>
      <c r="K45" t="str">
        <f>IF(ISBLANK(extractions!K45),"",extractions!K45)</f>
        <v>interest</v>
      </c>
      <c r="L45" t="str">
        <f>IF(ISBLANK(extractions!L45),"",extractions!L45)</f>
        <v>Spelman &amp; Brown (1984)</v>
      </c>
      <c r="M45" s="2" t="s">
        <v>736</v>
      </c>
      <c r="N45" t="str">
        <f>IF(ISBLANK(extractions!M45),"",extractions!M45)</f>
        <v>Appendix Table D-3a</v>
      </c>
      <c r="O45" t="str">
        <f>IF(ISBLANK(extractions!N45),"",extractions!N45)</f>
        <v>Mann-Whitney U-test</v>
      </c>
      <c r="P45" t="s">
        <v>911</v>
      </c>
      <c r="Q45" t="s">
        <v>904</v>
      </c>
      <c r="R45" t="s">
        <v>907</v>
      </c>
      <c r="S45" t="s">
        <v>199</v>
      </c>
      <c r="T45" t="s">
        <v>199</v>
      </c>
      <c r="U45" t="str">
        <f>IF(ISBLANK(extractions!O45),"",extractions!O45)</f>
        <v/>
      </c>
      <c r="V45" t="str">
        <f>IF(ISBLANK(extractions!P45),"",extractions!P45)</f>
        <v>Sample</v>
      </c>
      <c r="W45" t="str">
        <f>IF(ISBLANK(extractions!Q45),"",extractions!Q45)</f>
        <v/>
      </c>
      <c r="X45" t="str">
        <f>IF(ISBLANK(extractions!R45),"",extractions!R45)</f>
        <v>stratified random sampling</v>
      </c>
      <c r="Y45" t="str">
        <f>IF(ISBLANK(extractions!S45),"",extractions!S45)</f>
        <v/>
      </c>
      <c r="Z45" t="str">
        <f>IF(ISBLANK(extractions!T45),"",extractions!T45)</f>
        <v/>
      </c>
      <c r="AA45" t="str">
        <f>IF(ISBLANK(extractions!U45),"",extractions!U45)</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45">
        <f>IF(ISBLANK(extractions!V45),"",extractions!V45)</f>
        <v>883</v>
      </c>
      <c r="AC45" t="str">
        <f>IF(ISBLANK(extractions!W45),"",extractions!W45)</f>
        <v>CFS</v>
      </c>
      <c r="AD45" t="str">
        <f>IF(ISBLANK(extractions!X45),"",extractions!X45)</f>
        <v>involvement &amp;discovery crimes</v>
      </c>
      <c r="AE45" t="str">
        <f>IF(ISBLANK(extractions!Y45),"",extractions!Y45)</f>
        <v>Z</v>
      </c>
      <c r="AF45">
        <f>IF(ISBLANK(extractions!Z45),"",extractions!Z45)</f>
        <v>6.9210000000000003</v>
      </c>
      <c r="AG45" t="str">
        <f>IF(ISBLANK(extractions!AA45),"",extractions!AA45)</f>
        <v/>
      </c>
      <c r="AH45">
        <f>IF(ISBLANK(extractions!AB45),"",extractions!AB45)</f>
        <v>0</v>
      </c>
      <c r="AI45">
        <f>IF(ISBLANK(extractions!AC45),"",extractions!AC45)</f>
        <v>21</v>
      </c>
      <c r="AJ45" t="str">
        <f>IF(ISBLANK(extractions!AD45),"",extractions!AD45)</f>
        <v>apr</v>
      </c>
      <c r="AK45">
        <f>IF(ISBLANK(extractions!AE45),"",extractions!AE45)</f>
        <v>1979</v>
      </c>
      <c r="AL45">
        <f>IF(ISBLANK(extractions!AF45),"",extractions!AF45)</f>
        <v>15</v>
      </c>
      <c r="AM45" t="str">
        <f>IF(ISBLANK(extractions!AG45),"",extractions!AG45)</f>
        <v>jan</v>
      </c>
      <c r="AN45">
        <f>IF(ISBLANK(extractions!AH45),"",extractions!AH45)</f>
        <v>1980</v>
      </c>
      <c r="AO45" t="str">
        <f>IF(ISBLANK(extractions!AI45),"",extractions!AI45)</f>
        <v/>
      </c>
      <c r="AP45" t="str">
        <f>IF(ISBLANK(extractions!AJ45),"",extractions!AJ45)</f>
        <v/>
      </c>
      <c r="AQ45" t="str">
        <f>IF(ISBLANK(extractions!AK45),"",extractions!AK45)</f>
        <v/>
      </c>
      <c r="AR45" t="str">
        <f>IF(ISBLANK(extractions!AL45),"",extractions!AL45)</f>
        <v/>
      </c>
      <c r="AS45" t="str">
        <f>IF(ISBLANK(extractions!AM45),"",extractions!AM45)</f>
        <v/>
      </c>
      <c r="AT45" t="str">
        <f>IF(ISBLANK(extractions!AN45),"",extractions!AN45)</f>
        <v/>
      </c>
      <c r="AU45" t="str">
        <f>IF(ISBLANK(extractions!AO45),"",extractions!AO45)</f>
        <v/>
      </c>
      <c r="AV45" t="str">
        <f>IF(ISBLANK(extractions!AP45),"",extractions!AP45)</f>
        <v/>
      </c>
      <c r="AW45" t="str">
        <f>IF(ISBLANK(extractions!AQ45),"",extractions!AQ45)</f>
        <v/>
      </c>
      <c r="AX45" t="str">
        <f>IF(ISBLANK(extractions!AR45),"",extractions!AR45)</f>
        <v/>
      </c>
      <c r="AY45" t="str">
        <f>IF(ISBLANK(extractions!AS45),"",extractions!AS45)</f>
        <v/>
      </c>
      <c r="AZ45" t="str">
        <f>IF(ISBLANK(extractions!AT45),"",extractions!AT45)</f>
        <v/>
      </c>
      <c r="BA45" t="str">
        <f>IF(ISBLANK(extractions!AU45),"",extractions!AU45)</f>
        <v/>
      </c>
      <c r="BB45" t="str">
        <f>IF(ISBLANK(extractions!AV45),"",extractions!AV45)</f>
        <v/>
      </c>
      <c r="BC45" t="str">
        <f>IF(ISBLANK(extractions!AW45),"",extractions!AW45)</f>
        <v/>
      </c>
      <c r="BD45" t="str">
        <f>IF(ISBLANK(extractions!AX45),"",extractions!AX45)</f>
        <v/>
      </c>
      <c r="BE45" s="9" t="e">
        <f>2*AF45/SQRT(AU45)</f>
        <v>#VALUE!</v>
      </c>
      <c r="BF45" s="9" t="str">
        <f t="shared" si="7"/>
        <v/>
      </c>
      <c r="BG45" t="str">
        <f t="shared" si="8"/>
        <v/>
      </c>
      <c r="BK45" s="9" t="str">
        <f t="shared" si="4"/>
        <v>Z</v>
      </c>
      <c r="BL45" s="9">
        <f t="shared" si="2"/>
        <v>6.9210000000000003</v>
      </c>
      <c r="BM45" s="13" t="str">
        <f t="shared" si="3"/>
        <v>***</v>
      </c>
      <c r="BN45" t="str">
        <f t="shared" si="5"/>
        <v>+</v>
      </c>
      <c r="BO45" s="9" t="b">
        <f>IF(BK45="Beta",IF(ABS(BL45)&lt;statistic_interpretations!$B$5,statistic_interpretations!$B$1,IF(ABS(BL45)&lt;statistic_interpretations!$C$5,statistic_interpretations!$C$1,IF(ABS(BL45)&gt;statistic_interpretations!$C$5,statistic_interpretations!$D$1,"error"))),IF(BK45="R",IF(ABS(BL45)&lt;statistic_interpretations!$B$2,statistic_interpretations!$B$1,IF(ABS(BL45)&lt;statistic_interpretations!$C$2,statistic_interpretations!$C$1,IF(ABS(BL45)&gt;statistic_interpretations!$C$2,statistic_interpretations!$D$1,"error"))),IF(BK45="D",IF(ABS(BL45)&lt;statistic_interpretations!$B$3,statistic_interpretations!$B$1,IF(ABS(BL45)&lt;statistic_interpretations!$C$3,statistic_interpretations!$C$1,IF(ABS(BL45)&gt;statistic_interpretations!$C$3,statistic_interpretations!$D$1,"error"))),IF(BK45="%",IF(ABS(BL45)&lt;statistic_interpretations!$B$9,statistic_interpretations!$B$1,IF(ABS(BL45)&lt;statistic_interpretations!$C$9,statistic_interpretations!$C$1,IF(ABS(BL45)&gt;statistic_interpretations!$C$9,statistic_interpretations!$D$1,"error"))),IF(BK45="χ2",IF(ABS(BL45)&lt;statistic_interpretations!$B$8,statistic_interpretations!$B$1,IF(ABS(BL45)&lt;statistic_interpretations!$C$8,statistic_interpretations!$C$1,IF(ABS(BL45)&gt;statistic_interpretations!$C$8,statistic_interpretations!$D$1,"error"))),IF(BK45="tau",IF(ABS(BL45)&lt;statistic_interpretations!$B$7,statistic_interpretations!$B$1,IF(ABS(BL45)&lt;statistic_interpretations!$C$7,statistic_interpretations!$C$1,IF(ABS(BL45)&gt;statistic_interpretations!$C$7,statistic_interpretations!$D$1,"error")))))))))</f>
        <v>0</v>
      </c>
      <c r="BP45" t="str">
        <f t="shared" si="6"/>
        <v>sign.</v>
      </c>
    </row>
    <row r="46" spans="1:68" x14ac:dyDescent="0.25">
      <c r="A46" t="str">
        <f>IF(ISBLANK(extractions!A46),"",extractions!A46)</f>
        <v>Crime type - location Peoria</v>
      </c>
      <c r="B46" t="s">
        <v>950</v>
      </c>
      <c r="C46" t="str">
        <f>IF(ISBLANK(extractions!B46),"",extractions!B46)</f>
        <v>nominal</v>
      </c>
      <c r="D46" t="str">
        <f>IF(ISBLANK(extractions!C46),"",extractions!C46)</f>
        <v>difference in discovery crimes (burglary, larceny, motor theft) and involvement crimes (robbery, aggrevated assault, burglary, larceny, motervehicle theft, rape)</v>
      </c>
      <c r="E46" t="str">
        <f>IF(ISBLANK(extractions!D46),"",extractions!D46)</f>
        <v/>
      </c>
      <c r="F46" t="str">
        <f>IF(ISBLANK(extractions!E46),"",extractions!E46)</f>
        <v>-</v>
      </c>
      <c r="G46" t="str">
        <f>IF(ISBLANK(extractions!G46),"",extractions!G46)</f>
        <v>reporting time</v>
      </c>
      <c r="H46" t="str">
        <f>IF(ISBLANK(extractions!H46),"",extractions!H46)</f>
        <v>scale</v>
      </c>
      <c r="I46" t="str">
        <f>IF(ISBLANK(extractions!I46),"",extractions!I46)</f>
        <v>min/incident</v>
      </c>
      <c r="J46" t="str">
        <f>IF(ISBLANK(extractions!J46),"",extractions!J46)</f>
        <v>-</v>
      </c>
      <c r="K46" t="str">
        <f>IF(ISBLANK(extractions!K46),"",extractions!K46)</f>
        <v>interest</v>
      </c>
      <c r="L46" t="str">
        <f>IF(ISBLANK(extractions!L46),"",extractions!L46)</f>
        <v>Spelman &amp; Brown (1984)</v>
      </c>
      <c r="M46" s="2" t="s">
        <v>736</v>
      </c>
      <c r="N46" t="str">
        <f>IF(ISBLANK(extractions!M46),"",extractions!M46)</f>
        <v>Appendix Table D-3a</v>
      </c>
      <c r="O46" t="str">
        <f>IF(ISBLANK(extractions!N46),"",extractions!N46)</f>
        <v>Mann-Whitney U-test</v>
      </c>
      <c r="P46" t="s">
        <v>911</v>
      </c>
      <c r="Q46" t="s">
        <v>904</v>
      </c>
      <c r="R46" t="s">
        <v>907</v>
      </c>
      <c r="S46" t="s">
        <v>199</v>
      </c>
      <c r="T46" t="s">
        <v>199</v>
      </c>
      <c r="U46" t="str">
        <f>IF(ISBLANK(extractions!O46),"",extractions!O46)</f>
        <v/>
      </c>
      <c r="V46" t="str">
        <f>IF(ISBLANK(extractions!P46),"",extractions!P46)</f>
        <v>Sample</v>
      </c>
      <c r="W46" t="str">
        <f>IF(ISBLANK(extractions!Q46),"",extractions!Q46)</f>
        <v/>
      </c>
      <c r="X46" t="str">
        <f>IF(ISBLANK(extractions!R46),"",extractions!R46)</f>
        <v>stratified random sampling</v>
      </c>
      <c r="Y46" t="str">
        <f>IF(ISBLANK(extractions!S46),"",extractions!S46)</f>
        <v/>
      </c>
      <c r="Z46" t="str">
        <f>IF(ISBLANK(extractions!T46),"",extractions!T46)</f>
        <v/>
      </c>
      <c r="AA46" t="str">
        <f>IF(ISBLANK(extractions!U46),"",extractions!U46)</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46">
        <f>IF(ISBLANK(extractions!V46),"",extractions!V46)</f>
        <v>474</v>
      </c>
      <c r="AC46" t="str">
        <f>IF(ISBLANK(extractions!W46),"",extractions!W46)</f>
        <v>CFS</v>
      </c>
      <c r="AD46" t="str">
        <f>IF(ISBLANK(extractions!X46),"",extractions!X46)</f>
        <v>involvement &amp;discovery crimes</v>
      </c>
      <c r="AE46" t="str">
        <f>IF(ISBLANK(extractions!Y46),"",extractions!Y46)</f>
        <v>Z</v>
      </c>
      <c r="AF46">
        <f>IF(ISBLANK(extractions!Z46),"",extractions!Z46)</f>
        <v>4.9749999999999996</v>
      </c>
      <c r="AG46" t="str">
        <f>IF(ISBLANK(extractions!AA46),"",extractions!AA46)</f>
        <v/>
      </c>
      <c r="AH46">
        <f>IF(ISBLANK(extractions!AB46),"",extractions!AB46)</f>
        <v>0</v>
      </c>
      <c r="AI46">
        <f>IF(ISBLANK(extractions!AC46),"",extractions!AC46)</f>
        <v>21</v>
      </c>
      <c r="AJ46" t="str">
        <f>IF(ISBLANK(extractions!AD46),"",extractions!AD46)</f>
        <v>apr</v>
      </c>
      <c r="AK46">
        <f>IF(ISBLANK(extractions!AE46),"",extractions!AE46)</f>
        <v>1979</v>
      </c>
      <c r="AL46">
        <f>IF(ISBLANK(extractions!AF46),"",extractions!AF46)</f>
        <v>15</v>
      </c>
      <c r="AM46" t="str">
        <f>IF(ISBLANK(extractions!AG46),"",extractions!AG46)</f>
        <v>jan</v>
      </c>
      <c r="AN46">
        <f>IF(ISBLANK(extractions!AH46),"",extractions!AH46)</f>
        <v>1980</v>
      </c>
      <c r="AO46" t="str">
        <f>IF(ISBLANK(extractions!AI46),"",extractions!AI46)</f>
        <v/>
      </c>
      <c r="AP46" t="str">
        <f>IF(ISBLANK(extractions!AJ46),"",extractions!AJ46)</f>
        <v/>
      </c>
      <c r="AQ46" t="str">
        <f>IF(ISBLANK(extractions!AK46),"",extractions!AK46)</f>
        <v/>
      </c>
      <c r="AR46" t="str">
        <f>IF(ISBLANK(extractions!AL46),"",extractions!AL46)</f>
        <v/>
      </c>
      <c r="AS46" t="str">
        <f>IF(ISBLANK(extractions!AM46),"",extractions!AM46)</f>
        <v/>
      </c>
      <c r="AT46" t="str">
        <f>IF(ISBLANK(extractions!AN46),"",extractions!AN46)</f>
        <v/>
      </c>
      <c r="AU46" t="str">
        <f>IF(ISBLANK(extractions!AO46),"",extractions!AO46)</f>
        <v/>
      </c>
      <c r="AV46" t="str">
        <f>IF(ISBLANK(extractions!AP46),"",extractions!AP46)</f>
        <v/>
      </c>
      <c r="AW46" t="str">
        <f>IF(ISBLANK(extractions!AQ46),"",extractions!AQ46)</f>
        <v/>
      </c>
      <c r="AX46" t="str">
        <f>IF(ISBLANK(extractions!AR46),"",extractions!AR46)</f>
        <v/>
      </c>
      <c r="AY46" t="str">
        <f>IF(ISBLANK(extractions!AS46),"",extractions!AS46)</f>
        <v/>
      </c>
      <c r="AZ46" t="str">
        <f>IF(ISBLANK(extractions!AT46),"",extractions!AT46)</f>
        <v/>
      </c>
      <c r="BA46" t="str">
        <f>IF(ISBLANK(extractions!AU46),"",extractions!AU46)</f>
        <v/>
      </c>
      <c r="BB46" t="str">
        <f>IF(ISBLANK(extractions!AV46),"",extractions!AV46)</f>
        <v/>
      </c>
      <c r="BC46" t="str">
        <f>IF(ISBLANK(extractions!AW46),"",extractions!AW46)</f>
        <v/>
      </c>
      <c r="BD46" t="str">
        <f>IF(ISBLANK(extractions!AX46),"",extractions!AX46)</f>
        <v/>
      </c>
      <c r="BE46" s="9" t="e">
        <f>AE46/SQRT(AB46)</f>
        <v>#VALUE!</v>
      </c>
      <c r="BF46" s="9" t="str">
        <f t="shared" si="7"/>
        <v/>
      </c>
      <c r="BG46" t="str">
        <f t="shared" si="8"/>
        <v/>
      </c>
      <c r="BK46" s="9" t="str">
        <f t="shared" si="4"/>
        <v>Z</v>
      </c>
      <c r="BL46" s="9">
        <f t="shared" si="2"/>
        <v>4.9749999999999996</v>
      </c>
      <c r="BM46" s="13" t="str">
        <f t="shared" si="3"/>
        <v>***</v>
      </c>
      <c r="BN46" t="str">
        <f t="shared" si="5"/>
        <v>+</v>
      </c>
      <c r="BO46" s="9" t="b">
        <f>IF(BK46="Beta",IF(ABS(BL46)&lt;statistic_interpretations!$B$5,statistic_interpretations!$B$1,IF(ABS(BL46)&lt;statistic_interpretations!$C$5,statistic_interpretations!$C$1,IF(ABS(BL46)&gt;statistic_interpretations!$C$5,statistic_interpretations!$D$1,"error"))),IF(BK46="R",IF(ABS(BL46)&lt;statistic_interpretations!$B$2,statistic_interpretations!$B$1,IF(ABS(BL46)&lt;statistic_interpretations!$C$2,statistic_interpretations!$C$1,IF(ABS(BL46)&gt;statistic_interpretations!$C$2,statistic_interpretations!$D$1,"error"))),IF(BK46="D",IF(ABS(BL46)&lt;statistic_interpretations!$B$3,statistic_interpretations!$B$1,IF(ABS(BL46)&lt;statistic_interpretations!$C$3,statistic_interpretations!$C$1,IF(ABS(BL46)&gt;statistic_interpretations!$C$3,statistic_interpretations!$D$1,"error"))),IF(BK46="%",IF(ABS(BL46)&lt;statistic_interpretations!$B$9,statistic_interpretations!$B$1,IF(ABS(BL46)&lt;statistic_interpretations!$C$9,statistic_interpretations!$C$1,IF(ABS(BL46)&gt;statistic_interpretations!$C$9,statistic_interpretations!$D$1,"error"))),IF(BK46="χ2",IF(ABS(BL46)&lt;statistic_interpretations!$B$8,statistic_interpretations!$B$1,IF(ABS(BL46)&lt;statistic_interpretations!$C$8,statistic_interpretations!$C$1,IF(ABS(BL46)&gt;statistic_interpretations!$C$8,statistic_interpretations!$D$1,"error"))),IF(BK46="tau",IF(ABS(BL46)&lt;statistic_interpretations!$B$7,statistic_interpretations!$B$1,IF(ABS(BL46)&lt;statistic_interpretations!$C$7,statistic_interpretations!$C$1,IF(ABS(BL46)&gt;statistic_interpretations!$C$7,statistic_interpretations!$D$1,"error")))))))))</f>
        <v>0</v>
      </c>
      <c r="BP46" t="str">
        <f t="shared" si="6"/>
        <v>sign.</v>
      </c>
    </row>
    <row r="47" spans="1:68" x14ac:dyDescent="0.25">
      <c r="A47" t="str">
        <f>IF(ISBLANK(extractions!A47),"",extractions!A47)</f>
        <v>Crime type - location Rochester</v>
      </c>
      <c r="B47" t="s">
        <v>950</v>
      </c>
      <c r="C47" t="str">
        <f>IF(ISBLANK(extractions!B47),"",extractions!B47)</f>
        <v>nominal</v>
      </c>
      <c r="D47" t="str">
        <f>IF(ISBLANK(extractions!C47),"",extractions!C47)</f>
        <v>difference in discovery crimes (burglary, larceny, motor theft) and involvement crimes (robbery, aggrevated assault, burglary, larceny, motervehicle theft, rape)</v>
      </c>
      <c r="E47" t="str">
        <f>IF(ISBLANK(extractions!D47),"",extractions!D47)</f>
        <v/>
      </c>
      <c r="F47" t="str">
        <f>IF(ISBLANK(extractions!E47),"",extractions!E47)</f>
        <v>-</v>
      </c>
      <c r="G47" t="str">
        <f>IF(ISBLANK(extractions!G47),"",extractions!G47)</f>
        <v>reporting time</v>
      </c>
      <c r="H47" t="str">
        <f>IF(ISBLANK(extractions!H47),"",extractions!H47)</f>
        <v>scale</v>
      </c>
      <c r="I47" t="str">
        <f>IF(ISBLANK(extractions!I47),"",extractions!I47)</f>
        <v>min/incident</v>
      </c>
      <c r="J47" t="str">
        <f>IF(ISBLANK(extractions!J47),"",extractions!J47)</f>
        <v>-</v>
      </c>
      <c r="K47" t="str">
        <f>IF(ISBLANK(extractions!K47),"",extractions!K47)</f>
        <v>interest</v>
      </c>
      <c r="L47" t="str">
        <f>IF(ISBLANK(extractions!L47),"",extractions!L47)</f>
        <v>Spelman &amp; Brown (1984)</v>
      </c>
      <c r="M47" s="2" t="s">
        <v>736</v>
      </c>
      <c r="N47" t="str">
        <f>IF(ISBLANK(extractions!M47),"",extractions!M47)</f>
        <v>Appendix Table D-3a</v>
      </c>
      <c r="O47" t="str">
        <f>IF(ISBLANK(extractions!N47),"",extractions!N47)</f>
        <v>Mann-Whitney U-test</v>
      </c>
      <c r="P47" t="s">
        <v>911</v>
      </c>
      <c r="Q47" t="s">
        <v>904</v>
      </c>
      <c r="R47" t="s">
        <v>907</v>
      </c>
      <c r="S47" t="s">
        <v>199</v>
      </c>
      <c r="T47" t="s">
        <v>199</v>
      </c>
      <c r="U47" t="str">
        <f>IF(ISBLANK(extractions!O47),"",extractions!O47)</f>
        <v/>
      </c>
      <c r="V47" t="str">
        <f>IF(ISBLANK(extractions!P47),"",extractions!P47)</f>
        <v>Sample</v>
      </c>
      <c r="W47" t="str">
        <f>IF(ISBLANK(extractions!Q47),"",extractions!Q47)</f>
        <v/>
      </c>
      <c r="X47" t="str">
        <f>IF(ISBLANK(extractions!R47),"",extractions!R47)</f>
        <v>stratified random sampling</v>
      </c>
      <c r="Y47" t="str">
        <f>IF(ISBLANK(extractions!S47),"",extractions!S47)</f>
        <v/>
      </c>
      <c r="Z47" t="str">
        <f>IF(ISBLANK(extractions!T47),"",extractions!T47)</f>
        <v/>
      </c>
      <c r="AA47" t="str">
        <f>IF(ISBLANK(extractions!U47),"",extractions!U47)</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47">
        <f>IF(ISBLANK(extractions!V47),"",extractions!V47)</f>
        <v>559</v>
      </c>
      <c r="AC47" t="str">
        <f>IF(ISBLANK(extractions!W47),"",extractions!W47)</f>
        <v>CFS</v>
      </c>
      <c r="AD47" t="str">
        <f>IF(ISBLANK(extractions!X47),"",extractions!X47)</f>
        <v>involvement &amp;discovery crimes</v>
      </c>
      <c r="AE47" t="str">
        <f>IF(ISBLANK(extractions!Y47),"",extractions!Y47)</f>
        <v>Z</v>
      </c>
      <c r="AF47">
        <f>IF(ISBLANK(extractions!Z47),"",extractions!Z47)</f>
        <v>3.0579999999999998</v>
      </c>
      <c r="AG47" t="str">
        <f>IF(ISBLANK(extractions!AA47),"",extractions!AA47)</f>
        <v/>
      </c>
      <c r="AH47">
        <f>IF(ISBLANK(extractions!AB47),"",extractions!AB47)</f>
        <v>1E-3</v>
      </c>
      <c r="AI47">
        <f>IF(ISBLANK(extractions!AC47),"",extractions!AC47)</f>
        <v>21</v>
      </c>
      <c r="AJ47" t="str">
        <f>IF(ISBLANK(extractions!AD47),"",extractions!AD47)</f>
        <v>apr</v>
      </c>
      <c r="AK47">
        <f>IF(ISBLANK(extractions!AE47),"",extractions!AE47)</f>
        <v>1979</v>
      </c>
      <c r="AL47">
        <f>IF(ISBLANK(extractions!AF47),"",extractions!AF47)</f>
        <v>15</v>
      </c>
      <c r="AM47" t="str">
        <f>IF(ISBLANK(extractions!AG47),"",extractions!AG47)</f>
        <v>jan</v>
      </c>
      <c r="AN47">
        <f>IF(ISBLANK(extractions!AH47),"",extractions!AH47)</f>
        <v>1980</v>
      </c>
      <c r="AO47" t="str">
        <f>IF(ISBLANK(extractions!AI47),"",extractions!AI47)</f>
        <v/>
      </c>
      <c r="AP47" t="str">
        <f>IF(ISBLANK(extractions!AJ47),"",extractions!AJ47)</f>
        <v/>
      </c>
      <c r="AQ47" t="str">
        <f>IF(ISBLANK(extractions!AK47),"",extractions!AK47)</f>
        <v/>
      </c>
      <c r="AR47" t="str">
        <f>IF(ISBLANK(extractions!AL47),"",extractions!AL47)</f>
        <v/>
      </c>
      <c r="AS47" t="str">
        <f>IF(ISBLANK(extractions!AM47),"",extractions!AM47)</f>
        <v/>
      </c>
      <c r="AT47" t="str">
        <f>IF(ISBLANK(extractions!AN47),"",extractions!AN47)</f>
        <v/>
      </c>
      <c r="AU47" t="str">
        <f>IF(ISBLANK(extractions!AO47),"",extractions!AO47)</f>
        <v/>
      </c>
      <c r="AV47" t="str">
        <f>IF(ISBLANK(extractions!AP47),"",extractions!AP47)</f>
        <v/>
      </c>
      <c r="AW47" t="str">
        <f>IF(ISBLANK(extractions!AQ47),"",extractions!AQ47)</f>
        <v/>
      </c>
      <c r="AX47" t="str">
        <f>IF(ISBLANK(extractions!AR47),"",extractions!AR47)</f>
        <v/>
      </c>
      <c r="AY47" t="str">
        <f>IF(ISBLANK(extractions!AS47),"",extractions!AS47)</f>
        <v/>
      </c>
      <c r="AZ47" t="str">
        <f>IF(ISBLANK(extractions!AT47),"",extractions!AT47)</f>
        <v/>
      </c>
      <c r="BA47" t="str">
        <f>IF(ISBLANK(extractions!AU47),"",extractions!AU47)</f>
        <v/>
      </c>
      <c r="BB47" t="str">
        <f>IF(ISBLANK(extractions!AV47),"",extractions!AV47)</f>
        <v/>
      </c>
      <c r="BC47" t="str">
        <f>IF(ISBLANK(extractions!AW47),"",extractions!AW47)</f>
        <v/>
      </c>
      <c r="BD47" t="str">
        <f>IF(ISBLANK(extractions!AX47),"",extractions!AX47)</f>
        <v/>
      </c>
      <c r="BE47" s="9" t="e">
        <f>AE47/SQRT(AB47)</f>
        <v>#VALUE!</v>
      </c>
      <c r="BF47" s="9" t="str">
        <f t="shared" si="7"/>
        <v/>
      </c>
      <c r="BG47" t="str">
        <f t="shared" si="8"/>
        <v/>
      </c>
      <c r="BK47" s="9" t="str">
        <f t="shared" si="4"/>
        <v>Z</v>
      </c>
      <c r="BL47" s="9">
        <f t="shared" si="2"/>
        <v>3.0579999999999998</v>
      </c>
      <c r="BM47" s="13" t="str">
        <f t="shared" si="3"/>
        <v>***</v>
      </c>
      <c r="BN47" t="str">
        <f t="shared" si="5"/>
        <v>+</v>
      </c>
      <c r="BO47" s="9" t="b">
        <f>IF(BK47="Beta",IF(ABS(BL47)&lt;statistic_interpretations!$B$5,statistic_interpretations!$B$1,IF(ABS(BL47)&lt;statistic_interpretations!$C$5,statistic_interpretations!$C$1,IF(ABS(BL47)&gt;statistic_interpretations!$C$5,statistic_interpretations!$D$1,"error"))),IF(BK47="R",IF(ABS(BL47)&lt;statistic_interpretations!$B$2,statistic_interpretations!$B$1,IF(ABS(BL47)&lt;statistic_interpretations!$C$2,statistic_interpretations!$C$1,IF(ABS(BL47)&gt;statistic_interpretations!$C$2,statistic_interpretations!$D$1,"error"))),IF(BK47="D",IF(ABS(BL47)&lt;statistic_interpretations!$B$3,statistic_interpretations!$B$1,IF(ABS(BL47)&lt;statistic_interpretations!$C$3,statistic_interpretations!$C$1,IF(ABS(BL47)&gt;statistic_interpretations!$C$3,statistic_interpretations!$D$1,"error"))),IF(BK47="%",IF(ABS(BL47)&lt;statistic_interpretations!$B$9,statistic_interpretations!$B$1,IF(ABS(BL47)&lt;statistic_interpretations!$C$9,statistic_interpretations!$C$1,IF(ABS(BL47)&gt;statistic_interpretations!$C$9,statistic_interpretations!$D$1,"error"))),IF(BK47="χ2",IF(ABS(BL47)&lt;statistic_interpretations!$B$8,statistic_interpretations!$B$1,IF(ABS(BL47)&lt;statistic_interpretations!$C$8,statistic_interpretations!$C$1,IF(ABS(BL47)&gt;statistic_interpretations!$C$8,statistic_interpretations!$D$1,"error"))),IF(BK47="tau",IF(ABS(BL47)&lt;statistic_interpretations!$B$7,statistic_interpretations!$B$1,IF(ABS(BL47)&lt;statistic_interpretations!$C$7,statistic_interpretations!$C$1,IF(ABS(BL47)&gt;statistic_interpretations!$C$7,statistic_interpretations!$D$1,"error")))))))))</f>
        <v>0</v>
      </c>
      <c r="BP47" t="str">
        <f t="shared" si="6"/>
        <v>sign.</v>
      </c>
    </row>
    <row r="48" spans="1:68" x14ac:dyDescent="0.25">
      <c r="A48" t="str">
        <f>IF(ISBLANK(extractions!A48),"",extractions!A48)</f>
        <v>Crime type - location San Diego</v>
      </c>
      <c r="B48" t="s">
        <v>950</v>
      </c>
      <c r="C48" t="str">
        <f>IF(ISBLANK(extractions!B48),"",extractions!B48)</f>
        <v>nominal</v>
      </c>
      <c r="D48" t="str">
        <f>IF(ISBLANK(extractions!C48),"",extractions!C48)</f>
        <v>difference in discovery crimes (burglary, larceny, motor theft) and involvement crimes (robbery, aggrevated assault, burglary, larceny, motervehicle theft, rape)</v>
      </c>
      <c r="E48" t="str">
        <f>IF(ISBLANK(extractions!D48),"",extractions!D48)</f>
        <v/>
      </c>
      <c r="F48" t="str">
        <f>IF(ISBLANK(extractions!E48),"",extractions!E48)</f>
        <v>-</v>
      </c>
      <c r="G48" t="str">
        <f>IF(ISBLANK(extractions!G48),"",extractions!G48)</f>
        <v>reporting time</v>
      </c>
      <c r="H48" t="str">
        <f>IF(ISBLANK(extractions!H48),"",extractions!H48)</f>
        <v>scale</v>
      </c>
      <c r="I48" t="str">
        <f>IF(ISBLANK(extractions!I48),"",extractions!I48)</f>
        <v>min/incident</v>
      </c>
      <c r="J48" t="str">
        <f>IF(ISBLANK(extractions!J48),"",extractions!J48)</f>
        <v>-</v>
      </c>
      <c r="K48" t="str">
        <f>IF(ISBLANK(extractions!K48),"",extractions!K48)</f>
        <v>interest</v>
      </c>
      <c r="L48" t="str">
        <f>IF(ISBLANK(extractions!L48),"",extractions!L48)</f>
        <v>Spelman &amp; Brown (1984)</v>
      </c>
      <c r="M48" s="2" t="s">
        <v>736</v>
      </c>
      <c r="N48" t="str">
        <f>IF(ISBLANK(extractions!M48),"",extractions!M48)</f>
        <v>Appendix Table D-3a</v>
      </c>
      <c r="O48" t="str">
        <f>IF(ISBLANK(extractions!N48),"",extractions!N48)</f>
        <v>Mann-Whitney U-test</v>
      </c>
      <c r="P48" t="s">
        <v>911</v>
      </c>
      <c r="Q48" t="s">
        <v>904</v>
      </c>
      <c r="R48" t="s">
        <v>907</v>
      </c>
      <c r="S48" t="s">
        <v>199</v>
      </c>
      <c r="T48" t="s">
        <v>199</v>
      </c>
      <c r="U48" t="str">
        <f>IF(ISBLANK(extractions!O48),"",extractions!O48)</f>
        <v/>
      </c>
      <c r="V48" t="str">
        <f>IF(ISBLANK(extractions!P48),"",extractions!P48)</f>
        <v>Sample</v>
      </c>
      <c r="W48" t="str">
        <f>IF(ISBLANK(extractions!Q48),"",extractions!Q48)</f>
        <v/>
      </c>
      <c r="X48" t="str">
        <f>IF(ISBLANK(extractions!R48),"",extractions!R48)</f>
        <v>stratified random sampling</v>
      </c>
      <c r="Y48" t="str">
        <f>IF(ISBLANK(extractions!S48),"",extractions!S48)</f>
        <v/>
      </c>
      <c r="Z48" t="str">
        <f>IF(ISBLANK(extractions!T48),"",extractions!T48)</f>
        <v/>
      </c>
      <c r="AA48" t="str">
        <f>IF(ISBLANK(extractions!U48),"",extractions!U48)</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48">
        <f>IF(ISBLANK(extractions!V48),"",extractions!V48)</f>
        <v>786</v>
      </c>
      <c r="AC48" t="str">
        <f>IF(ISBLANK(extractions!W48),"",extractions!W48)</f>
        <v>CFS</v>
      </c>
      <c r="AD48" t="str">
        <f>IF(ISBLANK(extractions!X48),"",extractions!X48)</f>
        <v>involvement &amp;discovery crimes</v>
      </c>
      <c r="AE48" t="str">
        <f>IF(ISBLANK(extractions!Y48),"",extractions!Y48)</f>
        <v>Z</v>
      </c>
      <c r="AF48">
        <f>IF(ISBLANK(extractions!Z48),"",extractions!Z48)</f>
        <v>6.1219999999999999</v>
      </c>
      <c r="AG48" t="str">
        <f>IF(ISBLANK(extractions!AA48),"",extractions!AA48)</f>
        <v/>
      </c>
      <c r="AH48">
        <f>IF(ISBLANK(extractions!AB48),"",extractions!AB48)</f>
        <v>0</v>
      </c>
      <c r="AI48">
        <f>IF(ISBLANK(extractions!AC48),"",extractions!AC48)</f>
        <v>21</v>
      </c>
      <c r="AJ48" t="str">
        <f>IF(ISBLANK(extractions!AD48),"",extractions!AD48)</f>
        <v>apr</v>
      </c>
      <c r="AK48">
        <f>IF(ISBLANK(extractions!AE48),"",extractions!AE48)</f>
        <v>1979</v>
      </c>
      <c r="AL48">
        <f>IF(ISBLANK(extractions!AF48),"",extractions!AF48)</f>
        <v>15</v>
      </c>
      <c r="AM48" t="str">
        <f>IF(ISBLANK(extractions!AG48),"",extractions!AG48)</f>
        <v>jan</v>
      </c>
      <c r="AN48">
        <f>IF(ISBLANK(extractions!AH48),"",extractions!AH48)</f>
        <v>1980</v>
      </c>
      <c r="AO48" t="str">
        <f>IF(ISBLANK(extractions!AI48),"",extractions!AI48)</f>
        <v/>
      </c>
      <c r="AP48" t="str">
        <f>IF(ISBLANK(extractions!AJ48),"",extractions!AJ48)</f>
        <v/>
      </c>
      <c r="AQ48" t="str">
        <f>IF(ISBLANK(extractions!AK48),"",extractions!AK48)</f>
        <v/>
      </c>
      <c r="AR48" t="str">
        <f>IF(ISBLANK(extractions!AL48),"",extractions!AL48)</f>
        <v/>
      </c>
      <c r="AS48" t="str">
        <f>IF(ISBLANK(extractions!AM48),"",extractions!AM48)</f>
        <v/>
      </c>
      <c r="AT48" t="str">
        <f>IF(ISBLANK(extractions!AN48),"",extractions!AN48)</f>
        <v/>
      </c>
      <c r="AU48" t="str">
        <f>IF(ISBLANK(extractions!AO48),"",extractions!AO48)</f>
        <v/>
      </c>
      <c r="AV48" t="str">
        <f>IF(ISBLANK(extractions!AP48),"",extractions!AP48)</f>
        <v/>
      </c>
      <c r="AW48" t="str">
        <f>IF(ISBLANK(extractions!AQ48),"",extractions!AQ48)</f>
        <v/>
      </c>
      <c r="AX48" t="str">
        <f>IF(ISBLANK(extractions!AR48),"",extractions!AR48)</f>
        <v/>
      </c>
      <c r="AY48" t="str">
        <f>IF(ISBLANK(extractions!AS48),"",extractions!AS48)</f>
        <v/>
      </c>
      <c r="AZ48" t="str">
        <f>IF(ISBLANK(extractions!AT48),"",extractions!AT48)</f>
        <v/>
      </c>
      <c r="BA48" t="str">
        <f>IF(ISBLANK(extractions!AU48),"",extractions!AU48)</f>
        <v/>
      </c>
      <c r="BB48" t="str">
        <f>IF(ISBLANK(extractions!AV48),"",extractions!AV48)</f>
        <v/>
      </c>
      <c r="BC48" t="str">
        <f>IF(ISBLANK(extractions!AW48),"",extractions!AW48)</f>
        <v/>
      </c>
      <c r="BD48" t="str">
        <f>IF(ISBLANK(extractions!AX48),"",extractions!AX48)</f>
        <v/>
      </c>
      <c r="BE48" s="9" t="e">
        <f>AE48/SQRT(AB48)</f>
        <v>#VALUE!</v>
      </c>
      <c r="BF48" s="9" t="str">
        <f t="shared" si="7"/>
        <v/>
      </c>
      <c r="BG48" t="str">
        <f t="shared" si="8"/>
        <v/>
      </c>
      <c r="BK48" s="9" t="str">
        <f t="shared" si="4"/>
        <v>Z</v>
      </c>
      <c r="BL48" s="9">
        <f t="shared" si="2"/>
        <v>6.1219999999999999</v>
      </c>
      <c r="BM48" s="13" t="str">
        <f t="shared" si="3"/>
        <v>***</v>
      </c>
      <c r="BN48" t="str">
        <f t="shared" si="5"/>
        <v>+</v>
      </c>
      <c r="BO48" s="9" t="b">
        <f>IF(BK48="Beta",IF(ABS(BL48)&lt;statistic_interpretations!$B$5,statistic_interpretations!$B$1,IF(ABS(BL48)&lt;statistic_interpretations!$C$5,statistic_interpretations!$C$1,IF(ABS(BL48)&gt;statistic_interpretations!$C$5,statistic_interpretations!$D$1,"error"))),IF(BK48="R",IF(ABS(BL48)&lt;statistic_interpretations!$B$2,statistic_interpretations!$B$1,IF(ABS(BL48)&lt;statistic_interpretations!$C$2,statistic_interpretations!$C$1,IF(ABS(BL48)&gt;statistic_interpretations!$C$2,statistic_interpretations!$D$1,"error"))),IF(BK48="D",IF(ABS(BL48)&lt;statistic_interpretations!$B$3,statistic_interpretations!$B$1,IF(ABS(BL48)&lt;statistic_interpretations!$C$3,statistic_interpretations!$C$1,IF(ABS(BL48)&gt;statistic_interpretations!$C$3,statistic_interpretations!$D$1,"error"))),IF(BK48="%",IF(ABS(BL48)&lt;statistic_interpretations!$B$9,statistic_interpretations!$B$1,IF(ABS(BL48)&lt;statistic_interpretations!$C$9,statistic_interpretations!$C$1,IF(ABS(BL48)&gt;statistic_interpretations!$C$9,statistic_interpretations!$D$1,"error"))),IF(BK48="χ2",IF(ABS(BL48)&lt;statistic_interpretations!$B$8,statistic_interpretations!$B$1,IF(ABS(BL48)&lt;statistic_interpretations!$C$8,statistic_interpretations!$C$1,IF(ABS(BL48)&gt;statistic_interpretations!$C$8,statistic_interpretations!$D$1,"error"))),IF(BK48="tau",IF(ABS(BL48)&lt;statistic_interpretations!$B$7,statistic_interpretations!$B$1,IF(ABS(BL48)&lt;statistic_interpretations!$C$7,statistic_interpretations!$C$1,IF(ABS(BL48)&gt;statistic_interpretations!$C$7,statistic_interpretations!$D$1,"error")))))))))</f>
        <v>0</v>
      </c>
      <c r="BP48" t="str">
        <f t="shared" si="6"/>
        <v>sign.</v>
      </c>
    </row>
    <row r="49" spans="1:68" ht="16.5" customHeight="1" x14ac:dyDescent="0.25">
      <c r="A49" t="str">
        <f>IF(ISBLANK(extractions!A49),"",extractions!A49)</f>
        <v>Location - discovery crime</v>
      </c>
      <c r="B49" t="s">
        <v>196</v>
      </c>
      <c r="C49" t="str">
        <f>IF(ISBLANK(extractions!B49),"",extractions!B49)</f>
        <v>nominal</v>
      </c>
      <c r="D49" t="str">
        <f>IF(ISBLANK(extractions!C49),"",extractions!C49)</f>
        <v>difference in reporting times amongst the four forum cities and Kansas city</v>
      </c>
      <c r="E49" t="str">
        <f>IF(ISBLANK(extractions!D49),"",extractions!D49)</f>
        <v/>
      </c>
      <c r="F49" t="str">
        <f>IF(ISBLANK(extractions!E49),"",extractions!E49)</f>
        <v>-</v>
      </c>
      <c r="G49" t="str">
        <f>IF(ISBLANK(extractions!G49),"",extractions!G49)</f>
        <v>reporting time</v>
      </c>
      <c r="H49" t="str">
        <f>IF(ISBLANK(extractions!H49),"",extractions!H49)</f>
        <v>scale</v>
      </c>
      <c r="I49" t="str">
        <f>IF(ISBLANK(extractions!I49),"",extractions!I49)</f>
        <v>min/incident</v>
      </c>
      <c r="J49" t="str">
        <f>IF(ISBLANK(extractions!J49),"",extractions!J49)</f>
        <v>-</v>
      </c>
      <c r="K49" t="str">
        <f>IF(ISBLANK(extractions!K49),"",extractions!K49)</f>
        <v>interest</v>
      </c>
      <c r="L49" t="str">
        <f>IF(ISBLANK(extractions!L49),"",extractions!L49)</f>
        <v>Spelman &amp; Brown (1984)</v>
      </c>
      <c r="M49" s="2" t="s">
        <v>736</v>
      </c>
      <c r="N49" t="str">
        <f>IF(ISBLANK(extractions!M49),"",extractions!M49)</f>
        <v>Appendix Table D-4</v>
      </c>
      <c r="O49" t="str">
        <f>IF(ISBLANK(extractions!N49),"",extractions!N49)</f>
        <v>Kruskal-Wallis</v>
      </c>
      <c r="P49" t="s">
        <v>911</v>
      </c>
      <c r="Q49" t="s">
        <v>904</v>
      </c>
      <c r="R49" t="s">
        <v>906</v>
      </c>
      <c r="S49" t="s">
        <v>196</v>
      </c>
      <c r="T49" t="s">
        <v>1187</v>
      </c>
      <c r="U49" t="str">
        <f>IF(ISBLANK(extractions!O49),"",extractions!O49)</f>
        <v xml:space="preserve">The sites did not cluster so consistently. For involvement  property crimes, reporting times were so close in two groups of cities that  they could not be effectively separated: The reporting time for Jackson-  ville, Peoria, and San Diego averaged about one minute shorter than that  for Kansas City and Rochester. Robberies and assaults were reported about  1-1/2 minutes faster in Jacksonville, San Diego, and Kansas City than in  Peoria and Rochester. There were no reporting time differences across  sites for either discovery crimes or rape. the average aggravated assault or robbery.wa~ repor~ed  between three and SlX minutes after the vlctlm or wltness  was free from involvement in the crime;  • the average involvement bur lary, larcen , or auto theft  was not reported untl our to seven mlnut~s a ter ~  victim or witness was free to call the pollce;  • the average discovery crime was reported within 10  to 15 minutes of discovery;  • the average rape was reported 10 to 15 minutes after  the victim or witness was able to report it.
These results lead us to draw two important conclusions. First, the time  taken by people to report crimes depends more on the type of crime than on  the city in which they live. </v>
      </c>
      <c r="V49" t="str">
        <f>IF(ISBLANK(extractions!P49),"",extractions!P49)</f>
        <v>Sample</v>
      </c>
      <c r="W49" t="str">
        <f>IF(ISBLANK(extractions!Q49),"",extractions!Q49)</f>
        <v/>
      </c>
      <c r="X49" t="str">
        <f>IF(ISBLANK(extractions!R49),"",extractions!R49)</f>
        <v>stratified random sampling</v>
      </c>
      <c r="Y49" t="str">
        <f>IF(ISBLANK(extractions!S49),"",extractions!S49)</f>
        <v/>
      </c>
      <c r="Z49" t="str">
        <f>IF(ISBLANK(extractions!T49),"",extractions!T49)</f>
        <v/>
      </c>
      <c r="AA49" t="str">
        <f>IF(ISBLANK(extractions!U49),"",extractions!U49)</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49">
        <f>IF(ISBLANK(extractions!V49),"",extractions!V49)</f>
        <v>455</v>
      </c>
      <c r="AC49" t="str">
        <f>IF(ISBLANK(extractions!W49),"",extractions!W49)</f>
        <v>CFS</v>
      </c>
      <c r="AD49" t="str">
        <f>IF(ISBLANK(extractions!X49),"",extractions!X49)</f>
        <v>involvement &amp;discovery crimes</v>
      </c>
      <c r="AE49" t="str">
        <f>IF(ISBLANK(extractions!Y49),"",extractions!Y49)</f>
        <v>χ2</v>
      </c>
      <c r="AF49">
        <f>IF(ISBLANK(extractions!Z49),"",extractions!Z49)</f>
        <v>4.7610000000000001</v>
      </c>
      <c r="AG49" t="str">
        <f>IF(ISBLANK(extractions!AA49),"",extractions!AA49)</f>
        <v/>
      </c>
      <c r="AH49">
        <f>IF(ISBLANK(extractions!AB49),"",extractions!AB49)</f>
        <v>0.193</v>
      </c>
      <c r="AI49">
        <f>IF(ISBLANK(extractions!AC49),"",extractions!AC49)</f>
        <v>21</v>
      </c>
      <c r="AJ49" t="str">
        <f>IF(ISBLANK(extractions!AD49),"",extractions!AD49)</f>
        <v>apr</v>
      </c>
      <c r="AK49">
        <f>IF(ISBLANK(extractions!AE49),"",extractions!AE49)</f>
        <v>1979</v>
      </c>
      <c r="AL49">
        <f>IF(ISBLANK(extractions!AF49),"",extractions!AF49)</f>
        <v>15</v>
      </c>
      <c r="AM49" t="str">
        <f>IF(ISBLANK(extractions!AG49),"",extractions!AG49)</f>
        <v>jan</v>
      </c>
      <c r="AN49">
        <f>IF(ISBLANK(extractions!AH49),"",extractions!AH49)</f>
        <v>1980</v>
      </c>
      <c r="AO49" t="str">
        <f>IF(ISBLANK(extractions!AI49),"",extractions!AI49)</f>
        <v/>
      </c>
      <c r="AP49" t="str">
        <f>IF(ISBLANK(extractions!AJ49),"",extractions!AJ49)</f>
        <v/>
      </c>
      <c r="AQ49" t="str">
        <f>IF(ISBLANK(extractions!AK49),"",extractions!AK49)</f>
        <v/>
      </c>
      <c r="AR49" t="str">
        <f>IF(ISBLANK(extractions!AL49),"",extractions!AL49)</f>
        <v/>
      </c>
      <c r="AS49" t="str">
        <f>IF(ISBLANK(extractions!AM49),"",extractions!AM49)</f>
        <v/>
      </c>
      <c r="AT49" t="str">
        <f>IF(ISBLANK(extractions!AN49),"",extractions!AN49)</f>
        <v/>
      </c>
      <c r="AU49">
        <f>IF(ISBLANK(extractions!AO49),"",extractions!AO49)</f>
        <v>3</v>
      </c>
      <c r="AV49" t="str">
        <f>IF(ISBLANK(extractions!AP49),"",extractions!AP49)</f>
        <v/>
      </c>
      <c r="AW49" t="str">
        <f>IF(ISBLANK(extractions!AQ49),"",extractions!AQ49)</f>
        <v/>
      </c>
      <c r="AX49" t="str">
        <f>IF(ISBLANK(extractions!AR49),"",extractions!AR49)</f>
        <v/>
      </c>
      <c r="AY49" t="str">
        <f>IF(ISBLANK(extractions!AS49),"",extractions!AS49)</f>
        <v/>
      </c>
      <c r="AZ49" t="str">
        <f>IF(ISBLANK(extractions!AT49),"",extractions!AT49)</f>
        <v/>
      </c>
      <c r="BA49" t="str">
        <f>IF(ISBLANK(extractions!AU49),"",extractions!AU49)</f>
        <v/>
      </c>
      <c r="BB49" t="str">
        <f>IF(ISBLANK(extractions!AV49),"",extractions!AV49)</f>
        <v/>
      </c>
      <c r="BC49" t="str">
        <f>IF(ISBLANK(extractions!AW49),"",extractions!AW49)</f>
        <v/>
      </c>
      <c r="BD49" t="str">
        <f>IF(ISBLANK(extractions!AX49),"",extractions!AX49)</f>
        <v/>
      </c>
      <c r="BE49" s="9" t="str">
        <f t="shared" ref="BE49:BE59" si="10">IFERROR((AX49-AW49)/(SQRT((AY49^2+AZ49^2)/2)),"")</f>
        <v/>
      </c>
      <c r="BF49" s="9" t="str">
        <f t="shared" si="7"/>
        <v/>
      </c>
      <c r="BG49" t="str">
        <f t="shared" si="8"/>
        <v/>
      </c>
      <c r="BH49" s="9">
        <f>IF(AF49="","",SQRT(AF49/AB49))</f>
        <v>0.10229240569923197</v>
      </c>
      <c r="BI49" s="9">
        <f>SQRT(AF49/(AB49*AU49))</f>
        <v>5.9058547966505982E-2</v>
      </c>
      <c r="BK49" s="9" t="str">
        <f t="shared" si="4"/>
        <v>Cramer's V</v>
      </c>
      <c r="BL49" s="9">
        <f t="shared" si="2"/>
        <v>5.9058547966505982E-2</v>
      </c>
      <c r="BM49" s="13" t="str">
        <f t="shared" si="3"/>
        <v/>
      </c>
      <c r="BN49" t="str">
        <f t="shared" si="5"/>
        <v>+</v>
      </c>
      <c r="BO49" s="9" t="b">
        <f>IF(BK49="Beta",IF(ABS(BL49)&lt;statistic_interpretations!$B$5,statistic_interpretations!$B$1,IF(ABS(BL49)&lt;statistic_interpretations!$C$5,statistic_interpretations!$C$1,IF(ABS(BL49)&gt;statistic_interpretations!$C$5,statistic_interpretations!$D$1,"error"))),IF(BK49="R",IF(ABS(BL49)&lt;statistic_interpretations!$B$2,statistic_interpretations!$B$1,IF(ABS(BL49)&lt;statistic_interpretations!$C$2,statistic_interpretations!$C$1,IF(ABS(BL49)&gt;statistic_interpretations!$C$2,statistic_interpretations!$D$1,"error"))),IF(BK49="D",IF(ABS(BL49)&lt;statistic_interpretations!$B$3,statistic_interpretations!$B$1,IF(ABS(BL49)&lt;statistic_interpretations!$C$3,statistic_interpretations!$C$1,IF(ABS(BL49)&gt;statistic_interpretations!$C$3,statistic_interpretations!$D$1,"error"))),IF(BK49="%",IF(ABS(BL49)&lt;statistic_interpretations!$B$9,statistic_interpretations!$B$1,IF(ABS(BL49)&lt;statistic_interpretations!$C$9,statistic_interpretations!$C$1,IF(ABS(BL49)&gt;statistic_interpretations!$C$9,statistic_interpretations!$D$1,"error"))),IF(BK49="χ2",IF(ABS(BL49)&lt;statistic_interpretations!$B$8,statistic_interpretations!$B$1,IF(ABS(BL49)&lt;statistic_interpretations!$C$8,statistic_interpretations!$C$1,IF(ABS(BL49)&gt;statistic_interpretations!$C$8,statistic_interpretations!$D$1,"error"))),IF(BK49="tau",IF(ABS(BL49)&lt;statistic_interpretations!$B$7,statistic_interpretations!$B$1,IF(ABS(BL49)&lt;statistic_interpretations!$C$7,statistic_interpretations!$C$1,IF(ABS(BL49)&gt;statistic_interpretations!$C$7,statistic_interpretations!$D$1,"error")))))))))</f>
        <v>0</v>
      </c>
      <c r="BP49" t="str">
        <f t="shared" si="6"/>
        <v>non sign.</v>
      </c>
    </row>
    <row r="50" spans="1:68" x14ac:dyDescent="0.25">
      <c r="A50" t="str">
        <f>IF(ISBLANK(extractions!A50),"",extractions!A50)</f>
        <v>Location - involvement property</v>
      </c>
      <c r="B50" t="s">
        <v>196</v>
      </c>
      <c r="C50" t="str">
        <f>IF(ISBLANK(extractions!B50),"",extractions!B50)</f>
        <v>nominal</v>
      </c>
      <c r="D50" t="str">
        <f>IF(ISBLANK(extractions!C50),"",extractions!C50)</f>
        <v>difference in reporting times amongst the four forum cities and Kansas city</v>
      </c>
      <c r="E50" t="str">
        <f>IF(ISBLANK(extractions!D50),"",extractions!D50)</f>
        <v/>
      </c>
      <c r="F50" t="str">
        <f>IF(ISBLANK(extractions!E50),"",extractions!E50)</f>
        <v>-</v>
      </c>
      <c r="G50" t="str">
        <f>IF(ISBLANK(extractions!G50),"",extractions!G50)</f>
        <v>reporting time</v>
      </c>
      <c r="H50" t="str">
        <f>IF(ISBLANK(extractions!H50),"",extractions!H50)</f>
        <v>scale</v>
      </c>
      <c r="I50" t="str">
        <f>IF(ISBLANK(extractions!I50),"",extractions!I50)</f>
        <v>min/incident</v>
      </c>
      <c r="J50" t="str">
        <f>IF(ISBLANK(extractions!J50),"",extractions!J50)</f>
        <v>-</v>
      </c>
      <c r="K50" t="str">
        <f>IF(ISBLANK(extractions!K50),"",extractions!K50)</f>
        <v>interest</v>
      </c>
      <c r="L50" t="str">
        <f>IF(ISBLANK(extractions!L50),"",extractions!L50)</f>
        <v>Spelman &amp; Brown (1984)</v>
      </c>
      <c r="M50" s="2" t="s">
        <v>736</v>
      </c>
      <c r="N50" t="str">
        <f>IF(ISBLANK(extractions!M50),"",extractions!M50)</f>
        <v>Appendix Table D-4</v>
      </c>
      <c r="O50" t="str">
        <f>IF(ISBLANK(extractions!N50),"",extractions!N50)</f>
        <v>Kruskal-Wallis</v>
      </c>
      <c r="P50" t="s">
        <v>911</v>
      </c>
      <c r="Q50" t="s">
        <v>904</v>
      </c>
      <c r="R50" t="s">
        <v>906</v>
      </c>
      <c r="S50" t="s">
        <v>196</v>
      </c>
      <c r="T50" t="s">
        <v>1187</v>
      </c>
      <c r="U50" t="str">
        <f>IF(ISBLANK(extractions!O50),"",extractions!O50)</f>
        <v>^</v>
      </c>
      <c r="V50" t="str">
        <f>IF(ISBLANK(extractions!P50),"",extractions!P50)</f>
        <v>Sample</v>
      </c>
      <c r="W50" t="str">
        <f>IF(ISBLANK(extractions!Q50),"",extractions!Q50)</f>
        <v/>
      </c>
      <c r="X50" t="str">
        <f>IF(ISBLANK(extractions!R50),"",extractions!R50)</f>
        <v>stratified random sampling</v>
      </c>
      <c r="Y50" t="str">
        <f>IF(ISBLANK(extractions!S50),"",extractions!S50)</f>
        <v/>
      </c>
      <c r="Z50" t="str">
        <f>IF(ISBLANK(extractions!T50),"",extractions!T50)</f>
        <v/>
      </c>
      <c r="AA50" t="str">
        <f>IF(ISBLANK(extractions!U50),"",extractions!U50)</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50">
        <f>IF(ISBLANK(extractions!V50),"",extractions!V50)</f>
        <v>1281</v>
      </c>
      <c r="AC50" t="str">
        <f>IF(ISBLANK(extractions!W50),"",extractions!W50)</f>
        <v>CFS</v>
      </c>
      <c r="AD50" t="str">
        <f>IF(ISBLANK(extractions!X50),"",extractions!X50)</f>
        <v>involvement &amp;discovery crimes</v>
      </c>
      <c r="AE50" t="str">
        <f>IF(ISBLANK(extractions!Y50),"",extractions!Y50)</f>
        <v>χ2</v>
      </c>
      <c r="AF50">
        <f>IF(ISBLANK(extractions!Z50),"",extractions!Z50)</f>
        <v>23.443999999999999</v>
      </c>
      <c r="AG50" t="str">
        <f>IF(ISBLANK(extractions!AA50),"",extractions!AA50)</f>
        <v/>
      </c>
      <c r="AH50">
        <f>IF(ISBLANK(extractions!AB50),"",extractions!AB50)</f>
        <v>1E-3</v>
      </c>
      <c r="AI50">
        <f>IF(ISBLANK(extractions!AC50),"",extractions!AC50)</f>
        <v>21</v>
      </c>
      <c r="AJ50" t="str">
        <f>IF(ISBLANK(extractions!AD50),"",extractions!AD50)</f>
        <v>apr</v>
      </c>
      <c r="AK50">
        <f>IF(ISBLANK(extractions!AE50),"",extractions!AE50)</f>
        <v>1979</v>
      </c>
      <c r="AL50">
        <f>IF(ISBLANK(extractions!AF50),"",extractions!AF50)</f>
        <v>15</v>
      </c>
      <c r="AM50" t="str">
        <f>IF(ISBLANK(extractions!AG50),"",extractions!AG50)</f>
        <v>jan</v>
      </c>
      <c r="AN50">
        <f>IF(ISBLANK(extractions!AH50),"",extractions!AH50)</f>
        <v>1980</v>
      </c>
      <c r="AO50" t="str">
        <f>IF(ISBLANK(extractions!AI50),"",extractions!AI50)</f>
        <v/>
      </c>
      <c r="AP50" t="str">
        <f>IF(ISBLANK(extractions!AJ50),"",extractions!AJ50)</f>
        <v/>
      </c>
      <c r="AQ50" t="str">
        <f>IF(ISBLANK(extractions!AK50),"",extractions!AK50)</f>
        <v/>
      </c>
      <c r="AR50" t="str">
        <f>IF(ISBLANK(extractions!AL50),"",extractions!AL50)</f>
        <v/>
      </c>
      <c r="AS50" t="str">
        <f>IF(ISBLANK(extractions!AM50),"",extractions!AM50)</f>
        <v/>
      </c>
      <c r="AT50" t="str">
        <f>IF(ISBLANK(extractions!AN50),"",extractions!AN50)</f>
        <v/>
      </c>
      <c r="AU50">
        <f>IF(ISBLANK(extractions!AO50),"",extractions!AO50)</f>
        <v>3</v>
      </c>
      <c r="AV50" t="str">
        <f>IF(ISBLANK(extractions!AP50),"",extractions!AP50)</f>
        <v/>
      </c>
      <c r="AW50" t="str">
        <f>IF(ISBLANK(extractions!AQ50),"",extractions!AQ50)</f>
        <v/>
      </c>
      <c r="AX50" t="str">
        <f>IF(ISBLANK(extractions!AR50),"",extractions!AR50)</f>
        <v/>
      </c>
      <c r="AY50" t="str">
        <f>IF(ISBLANK(extractions!AS50),"",extractions!AS50)</f>
        <v/>
      </c>
      <c r="AZ50" t="str">
        <f>IF(ISBLANK(extractions!AT50),"",extractions!AT50)</f>
        <v/>
      </c>
      <c r="BA50" t="str">
        <f>IF(ISBLANK(extractions!AU50),"",extractions!AU50)</f>
        <v/>
      </c>
      <c r="BB50" t="str">
        <f>IF(ISBLANK(extractions!AV50),"",extractions!AV50)</f>
        <v/>
      </c>
      <c r="BC50" t="str">
        <f>IF(ISBLANK(extractions!AW50),"",extractions!AW50)</f>
        <v/>
      </c>
      <c r="BD50" t="str">
        <f>IF(ISBLANK(extractions!AX50),"",extractions!AX50)</f>
        <v/>
      </c>
      <c r="BE50" s="9" t="str">
        <f t="shared" si="10"/>
        <v/>
      </c>
      <c r="BF50" s="9" t="str">
        <f t="shared" si="7"/>
        <v/>
      </c>
      <c r="BG50" t="str">
        <f t="shared" si="8"/>
        <v/>
      </c>
      <c r="BH50" s="9">
        <f t="shared" ref="BH50:BH59" si="11">IF(AF50="","",SQRT(AF50/AB50))</f>
        <v>0.13528239755493815</v>
      </c>
      <c r="BI50" s="9">
        <f t="shared" ref="BI50:BI59" si="12">SQRT(AF50/(AB50*AU50))</f>
        <v>7.8105328644961503E-2</v>
      </c>
      <c r="BK50" s="9" t="str">
        <f t="shared" si="4"/>
        <v>Cramer's V</v>
      </c>
      <c r="BL50" s="9">
        <f t="shared" si="2"/>
        <v>7.8105328644961503E-2</v>
      </c>
      <c r="BM50" s="13" t="str">
        <f t="shared" si="3"/>
        <v>***</v>
      </c>
      <c r="BN50" t="str">
        <f t="shared" si="5"/>
        <v>+</v>
      </c>
      <c r="BO50" s="9" t="b">
        <f>IF(BK50="Beta",IF(ABS(BL50)&lt;statistic_interpretations!$B$5,statistic_interpretations!$B$1,IF(ABS(BL50)&lt;statistic_interpretations!$C$5,statistic_interpretations!$C$1,IF(ABS(BL50)&gt;statistic_interpretations!$C$5,statistic_interpretations!$D$1,"error"))),IF(BK50="R",IF(ABS(BL50)&lt;statistic_interpretations!$B$2,statistic_interpretations!$B$1,IF(ABS(BL50)&lt;statistic_interpretations!$C$2,statistic_interpretations!$C$1,IF(ABS(BL50)&gt;statistic_interpretations!$C$2,statistic_interpretations!$D$1,"error"))),IF(BK50="D",IF(ABS(BL50)&lt;statistic_interpretations!$B$3,statistic_interpretations!$B$1,IF(ABS(BL50)&lt;statistic_interpretations!$C$3,statistic_interpretations!$C$1,IF(ABS(BL50)&gt;statistic_interpretations!$C$3,statistic_interpretations!$D$1,"error"))),IF(BK50="%",IF(ABS(BL50)&lt;statistic_interpretations!$B$9,statistic_interpretations!$B$1,IF(ABS(BL50)&lt;statistic_interpretations!$C$9,statistic_interpretations!$C$1,IF(ABS(BL50)&gt;statistic_interpretations!$C$9,statistic_interpretations!$D$1,"error"))),IF(BK50="χ2",IF(ABS(BL50)&lt;statistic_interpretations!$B$8,statistic_interpretations!$B$1,IF(ABS(BL50)&lt;statistic_interpretations!$C$8,statistic_interpretations!$C$1,IF(ABS(BL50)&gt;statistic_interpretations!$C$8,statistic_interpretations!$D$1,"error"))),IF(BK50="tau",IF(ABS(BL50)&lt;statistic_interpretations!$B$7,statistic_interpretations!$B$1,IF(ABS(BL50)&lt;statistic_interpretations!$C$7,statistic_interpretations!$C$1,IF(ABS(BL50)&gt;statistic_interpretations!$C$7,statistic_interpretations!$D$1,"error")))))))))</f>
        <v>0</v>
      </c>
      <c r="BP50" t="str">
        <f t="shared" si="6"/>
        <v>sign.</v>
      </c>
    </row>
    <row r="51" spans="1:68" x14ac:dyDescent="0.25">
      <c r="A51" t="str">
        <f>IF(ISBLANK(extractions!A51),"",extractions!A51)</f>
        <v>Location - involvement personal</v>
      </c>
      <c r="B51" t="s">
        <v>196</v>
      </c>
      <c r="C51" t="str">
        <f>IF(ISBLANK(extractions!B51),"",extractions!B51)</f>
        <v>nominal</v>
      </c>
      <c r="D51" t="str">
        <f>IF(ISBLANK(extractions!C51),"",extractions!C51)</f>
        <v>difference in reporting times amongst the four forum cities and Kansas city</v>
      </c>
      <c r="E51" t="str">
        <f>IF(ISBLANK(extractions!D51),"",extractions!D51)</f>
        <v/>
      </c>
      <c r="F51" t="str">
        <f>IF(ISBLANK(extractions!E51),"",extractions!E51)</f>
        <v>-</v>
      </c>
      <c r="G51" t="str">
        <f>IF(ISBLANK(extractions!G51),"",extractions!G51)</f>
        <v>reporting time</v>
      </c>
      <c r="H51" t="str">
        <f>IF(ISBLANK(extractions!H51),"",extractions!H51)</f>
        <v>scale</v>
      </c>
      <c r="I51" t="str">
        <f>IF(ISBLANK(extractions!I51),"",extractions!I51)</f>
        <v>min/incident</v>
      </c>
      <c r="J51" t="str">
        <f>IF(ISBLANK(extractions!J51),"",extractions!J51)</f>
        <v>-</v>
      </c>
      <c r="K51" t="str">
        <f>IF(ISBLANK(extractions!K51),"",extractions!K51)</f>
        <v>interest</v>
      </c>
      <c r="L51" t="str">
        <f>IF(ISBLANK(extractions!L51),"",extractions!L51)</f>
        <v>Spelman &amp; Brown (1984)</v>
      </c>
      <c r="M51" s="2" t="s">
        <v>736</v>
      </c>
      <c r="N51" t="str">
        <f>IF(ISBLANK(extractions!M51),"",extractions!M51)</f>
        <v>Appendix Table D-4</v>
      </c>
      <c r="O51" t="str">
        <f>IF(ISBLANK(extractions!N51),"",extractions!N51)</f>
        <v>Kruskal-Wallis</v>
      </c>
      <c r="P51" t="s">
        <v>911</v>
      </c>
      <c r="Q51" t="s">
        <v>904</v>
      </c>
      <c r="R51" t="s">
        <v>906</v>
      </c>
      <c r="S51" t="s">
        <v>196</v>
      </c>
      <c r="T51" t="s">
        <v>1187</v>
      </c>
      <c r="U51" t="str">
        <f>IF(ISBLANK(extractions!O51),"",extractions!O51)</f>
        <v>^</v>
      </c>
      <c r="V51" t="str">
        <f>IF(ISBLANK(extractions!P51),"",extractions!P51)</f>
        <v>Sample</v>
      </c>
      <c r="W51" t="str">
        <f>IF(ISBLANK(extractions!Q51),"",extractions!Q51)</f>
        <v/>
      </c>
      <c r="X51" t="str">
        <f>IF(ISBLANK(extractions!R51),"",extractions!R51)</f>
        <v>stratified random sampling</v>
      </c>
      <c r="Y51" t="str">
        <f>IF(ISBLANK(extractions!S51),"",extractions!S51)</f>
        <v/>
      </c>
      <c r="Z51" t="str">
        <f>IF(ISBLANK(extractions!T51),"",extractions!T51)</f>
        <v/>
      </c>
      <c r="AA51" t="str">
        <f>IF(ISBLANK(extractions!U51),"",extractions!U51)</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51">
        <f>IF(ISBLANK(extractions!V51),"",extractions!V51)</f>
        <v>883</v>
      </c>
      <c r="AC51" t="str">
        <f>IF(ISBLANK(extractions!W51),"",extractions!W51)</f>
        <v>CFS</v>
      </c>
      <c r="AD51" t="str">
        <f>IF(ISBLANK(extractions!X51),"",extractions!X51)</f>
        <v>involvement &amp;discovery crimes</v>
      </c>
      <c r="AE51" t="str">
        <f>IF(ISBLANK(extractions!Y51),"",extractions!Y51)</f>
        <v>χ2</v>
      </c>
      <c r="AF51">
        <f>IF(ISBLANK(extractions!Z51),"",extractions!Z51)</f>
        <v>29.486999999999998</v>
      </c>
      <c r="AG51" t="str">
        <f>IF(ISBLANK(extractions!AA51),"",extractions!AA51)</f>
        <v/>
      </c>
      <c r="AH51">
        <f>IF(ISBLANK(extractions!AB51),"",extractions!AB51)</f>
        <v>1E-3</v>
      </c>
      <c r="AI51">
        <f>IF(ISBLANK(extractions!AC51),"",extractions!AC51)</f>
        <v>21</v>
      </c>
      <c r="AJ51" t="str">
        <f>IF(ISBLANK(extractions!AD51),"",extractions!AD51)</f>
        <v>apr</v>
      </c>
      <c r="AK51">
        <f>IF(ISBLANK(extractions!AE51),"",extractions!AE51)</f>
        <v>1979</v>
      </c>
      <c r="AL51">
        <f>IF(ISBLANK(extractions!AF51),"",extractions!AF51)</f>
        <v>15</v>
      </c>
      <c r="AM51" t="str">
        <f>IF(ISBLANK(extractions!AG51),"",extractions!AG51)</f>
        <v>jan</v>
      </c>
      <c r="AN51">
        <f>IF(ISBLANK(extractions!AH51),"",extractions!AH51)</f>
        <v>1980</v>
      </c>
      <c r="AO51" t="str">
        <f>IF(ISBLANK(extractions!AI51),"",extractions!AI51)</f>
        <v/>
      </c>
      <c r="AP51" t="str">
        <f>IF(ISBLANK(extractions!AJ51),"",extractions!AJ51)</f>
        <v/>
      </c>
      <c r="AQ51" t="str">
        <f>IF(ISBLANK(extractions!AK51),"",extractions!AK51)</f>
        <v/>
      </c>
      <c r="AR51" t="str">
        <f>IF(ISBLANK(extractions!AL51),"",extractions!AL51)</f>
        <v/>
      </c>
      <c r="AS51" t="str">
        <f>IF(ISBLANK(extractions!AM51),"",extractions!AM51)</f>
        <v/>
      </c>
      <c r="AT51" t="str">
        <f>IF(ISBLANK(extractions!AN51),"",extractions!AN51)</f>
        <v/>
      </c>
      <c r="AU51">
        <f>IF(ISBLANK(extractions!AO51),"",extractions!AO51)</f>
        <v>3</v>
      </c>
      <c r="AV51" t="str">
        <f>IF(ISBLANK(extractions!AP51),"",extractions!AP51)</f>
        <v/>
      </c>
      <c r="AW51" t="str">
        <f>IF(ISBLANK(extractions!AQ51),"",extractions!AQ51)</f>
        <v/>
      </c>
      <c r="AX51" t="str">
        <f>IF(ISBLANK(extractions!AR51),"",extractions!AR51)</f>
        <v/>
      </c>
      <c r="AY51" t="str">
        <f>IF(ISBLANK(extractions!AS51),"",extractions!AS51)</f>
        <v/>
      </c>
      <c r="AZ51" t="str">
        <f>IF(ISBLANK(extractions!AT51),"",extractions!AT51)</f>
        <v/>
      </c>
      <c r="BA51" t="str">
        <f>IF(ISBLANK(extractions!AU51),"",extractions!AU51)</f>
        <v/>
      </c>
      <c r="BB51" t="str">
        <f>IF(ISBLANK(extractions!AV51),"",extractions!AV51)</f>
        <v/>
      </c>
      <c r="BC51" t="str">
        <f>IF(ISBLANK(extractions!AW51),"",extractions!AW51)</f>
        <v/>
      </c>
      <c r="BD51" t="str">
        <f>IF(ISBLANK(extractions!AX51),"",extractions!AX51)</f>
        <v/>
      </c>
      <c r="BE51" s="9" t="str">
        <f t="shared" si="10"/>
        <v/>
      </c>
      <c r="BF51" s="9" t="str">
        <f t="shared" si="7"/>
        <v/>
      </c>
      <c r="BG51" t="str">
        <f t="shared" si="8"/>
        <v/>
      </c>
      <c r="BH51" s="9">
        <f t="shared" si="11"/>
        <v>0.18274055648727094</v>
      </c>
      <c r="BI51" s="9">
        <f t="shared" si="12"/>
        <v>0.1055053094797879</v>
      </c>
      <c r="BK51" s="9" t="str">
        <f t="shared" si="4"/>
        <v>Cramer's V</v>
      </c>
      <c r="BL51" s="9">
        <f t="shared" si="2"/>
        <v>0.1055053094797879</v>
      </c>
      <c r="BM51" s="13" t="str">
        <f t="shared" si="3"/>
        <v>***</v>
      </c>
      <c r="BN51" t="str">
        <f t="shared" si="5"/>
        <v>+</v>
      </c>
      <c r="BO51" s="9" t="b">
        <f>IF(BK51="Beta",IF(ABS(BL51)&lt;statistic_interpretations!$B$5,statistic_interpretations!$B$1,IF(ABS(BL51)&lt;statistic_interpretations!$C$5,statistic_interpretations!$C$1,IF(ABS(BL51)&gt;statistic_interpretations!$C$5,statistic_interpretations!$D$1,"error"))),IF(BK51="R",IF(ABS(BL51)&lt;statistic_interpretations!$B$2,statistic_interpretations!$B$1,IF(ABS(BL51)&lt;statistic_interpretations!$C$2,statistic_interpretations!$C$1,IF(ABS(BL51)&gt;statistic_interpretations!$C$2,statistic_interpretations!$D$1,"error"))),IF(BK51="D",IF(ABS(BL51)&lt;statistic_interpretations!$B$3,statistic_interpretations!$B$1,IF(ABS(BL51)&lt;statistic_interpretations!$C$3,statistic_interpretations!$C$1,IF(ABS(BL51)&gt;statistic_interpretations!$C$3,statistic_interpretations!$D$1,"error"))),IF(BK51="%",IF(ABS(BL51)&lt;statistic_interpretations!$B$9,statistic_interpretations!$B$1,IF(ABS(BL51)&lt;statistic_interpretations!$C$9,statistic_interpretations!$C$1,IF(ABS(BL51)&gt;statistic_interpretations!$C$9,statistic_interpretations!$D$1,"error"))),IF(BK51="χ2",IF(ABS(BL51)&lt;statistic_interpretations!$B$8,statistic_interpretations!$B$1,IF(ABS(BL51)&lt;statistic_interpretations!$C$8,statistic_interpretations!$C$1,IF(ABS(BL51)&gt;statistic_interpretations!$C$8,statistic_interpretations!$D$1,"error"))),IF(BK51="tau",IF(ABS(BL51)&lt;statistic_interpretations!$B$7,statistic_interpretations!$B$1,IF(ABS(BL51)&lt;statistic_interpretations!$C$7,statistic_interpretations!$C$1,IF(ABS(BL51)&gt;statistic_interpretations!$C$7,statistic_interpretations!$D$1,"error")))))))))</f>
        <v>0</v>
      </c>
      <c r="BP51" t="str">
        <f t="shared" si="6"/>
        <v>sign.</v>
      </c>
    </row>
    <row r="52" spans="1:68" x14ac:dyDescent="0.25">
      <c r="A52" t="str">
        <f>IF(ISBLANK(extractions!A52),"",extractions!A52)</f>
        <v>Location - Involvement rape</v>
      </c>
      <c r="B52" t="s">
        <v>196</v>
      </c>
      <c r="C52" t="str">
        <f>IF(ISBLANK(extractions!B52),"",extractions!B52)</f>
        <v>nominal</v>
      </c>
      <c r="D52" t="str">
        <f>IF(ISBLANK(extractions!C52),"",extractions!C52)</f>
        <v>difference in reporting times amongst the four forum cities and Kansas city</v>
      </c>
      <c r="E52" t="str">
        <f>IF(ISBLANK(extractions!D52),"",extractions!D52)</f>
        <v/>
      </c>
      <c r="F52" t="str">
        <f>IF(ISBLANK(extractions!E52),"",extractions!E52)</f>
        <v>-</v>
      </c>
      <c r="G52" t="str">
        <f>IF(ISBLANK(extractions!G52),"",extractions!G52)</f>
        <v>reporting time</v>
      </c>
      <c r="H52" t="str">
        <f>IF(ISBLANK(extractions!H52),"",extractions!H52)</f>
        <v>scale</v>
      </c>
      <c r="I52" t="str">
        <f>IF(ISBLANK(extractions!I52),"",extractions!I52)</f>
        <v>min/incident</v>
      </c>
      <c r="J52" t="str">
        <f>IF(ISBLANK(extractions!J52),"",extractions!J52)</f>
        <v>-</v>
      </c>
      <c r="K52" t="str">
        <f>IF(ISBLANK(extractions!K52),"",extractions!K52)</f>
        <v>interest</v>
      </c>
      <c r="L52" t="str">
        <f>IF(ISBLANK(extractions!L52),"",extractions!L52)</f>
        <v>Spelman &amp; Brown (1984)</v>
      </c>
      <c r="M52" s="2" t="s">
        <v>736</v>
      </c>
      <c r="N52" t="str">
        <f>IF(ISBLANK(extractions!M52),"",extractions!M52)</f>
        <v>Appendix Table D-4</v>
      </c>
      <c r="O52" t="str">
        <f>IF(ISBLANK(extractions!N52),"",extractions!N52)</f>
        <v>Kruskal-Wallis</v>
      </c>
      <c r="P52" t="s">
        <v>911</v>
      </c>
      <c r="Q52" t="s">
        <v>904</v>
      </c>
      <c r="R52" t="s">
        <v>906</v>
      </c>
      <c r="S52" t="s">
        <v>196</v>
      </c>
      <c r="T52" t="s">
        <v>1187</v>
      </c>
      <c r="U52" t="str">
        <f>IF(ISBLANK(extractions!O52),"",extractions!O52)</f>
        <v>^</v>
      </c>
      <c r="V52" t="str">
        <f>IF(ISBLANK(extractions!P52),"",extractions!P52)</f>
        <v>Sample</v>
      </c>
      <c r="W52" t="str">
        <f>IF(ISBLANK(extractions!Q52),"",extractions!Q52)</f>
        <v/>
      </c>
      <c r="X52" t="str">
        <f>IF(ISBLANK(extractions!R52),"",extractions!R52)</f>
        <v>stratified random sampling</v>
      </c>
      <c r="Y52" t="str">
        <f>IF(ISBLANK(extractions!S52),"",extractions!S52)</f>
        <v/>
      </c>
      <c r="Z52" t="str">
        <f>IF(ISBLANK(extractions!T52),"",extractions!T52)</f>
        <v/>
      </c>
      <c r="AA52" t="str">
        <f>IF(ISBLANK(extractions!U52),"",extractions!U52)</f>
        <v>As in Phase One of the Kansas City study, data collection was confined to the Part I crimes of burglary, robbery, aggravated assault, motor vehicle theft, larceny, and, in three of the cities, rape. (Rape was excluded from consideration in San Diego because of the possible impact this research might have had on a rape victim assistance program operating in San Diego at the time.)  A sample of the Part I crimes named above was drawn in each of the four cities. Within each of these samples, a distinction was made between involvement and discovery crimes. Involvement crimes were defined as those in which a victim or witness saw, heard, or knew of the crime as it was taking place; discovery crimes were defined as those which were noticed after the crime had been completed. A further distinction was made between cases in which an on-scene arrest was made and those which did not result in an on-scene arrest. Cases were randomly sampled within each of 6 these categories. Involvement crimes and crimes resulting in on-scene arrests were oversampled to ensure that enough of these cases were avail- able for statistical analysis. This means that these crime types were deliberately included in the sample more often due to this stratification than if a simple random sample had been drawn. When the samples from the four cities were combined, the resulting stratified random sample included a total of 3,332 cases for analysis. Table 1 shows the number of crimes of each type in the sample for each city.</v>
      </c>
      <c r="AB52">
        <f>IF(ISBLANK(extractions!V52),"",extractions!V52)</f>
        <v>83</v>
      </c>
      <c r="AC52" t="str">
        <f>IF(ISBLANK(extractions!W52),"",extractions!W52)</f>
        <v>CFS</v>
      </c>
      <c r="AD52" t="str">
        <f>IF(ISBLANK(extractions!X52),"",extractions!X52)</f>
        <v>involvement &amp;discovery crimes</v>
      </c>
      <c r="AE52" t="str">
        <f>IF(ISBLANK(extractions!Y52),"",extractions!Y52)</f>
        <v>χ2</v>
      </c>
      <c r="AF52">
        <f>IF(ISBLANK(extractions!Z52),"",extractions!Z52)</f>
        <v>2.056</v>
      </c>
      <c r="AG52" t="str">
        <f>IF(ISBLANK(extractions!AA52),"",extractions!AA52)</f>
        <v/>
      </c>
      <c r="AH52">
        <f>IF(ISBLANK(extractions!AB52),"",extractions!AB52)</f>
        <v>0.35799999999999998</v>
      </c>
      <c r="AI52">
        <f>IF(ISBLANK(extractions!AC52),"",extractions!AC52)</f>
        <v>21</v>
      </c>
      <c r="AJ52" t="str">
        <f>IF(ISBLANK(extractions!AD52),"",extractions!AD52)</f>
        <v>apr</v>
      </c>
      <c r="AK52">
        <f>IF(ISBLANK(extractions!AE52),"",extractions!AE52)</f>
        <v>1979</v>
      </c>
      <c r="AL52">
        <f>IF(ISBLANK(extractions!AF52),"",extractions!AF52)</f>
        <v>15</v>
      </c>
      <c r="AM52" t="str">
        <f>IF(ISBLANK(extractions!AG52),"",extractions!AG52)</f>
        <v>jan</v>
      </c>
      <c r="AN52">
        <f>IF(ISBLANK(extractions!AH52),"",extractions!AH52)</f>
        <v>1980</v>
      </c>
      <c r="AO52" t="str">
        <f>IF(ISBLANK(extractions!AI52),"",extractions!AI52)</f>
        <v/>
      </c>
      <c r="AP52" t="str">
        <f>IF(ISBLANK(extractions!AJ52),"",extractions!AJ52)</f>
        <v/>
      </c>
      <c r="AQ52" t="str">
        <f>IF(ISBLANK(extractions!AK52),"",extractions!AK52)</f>
        <v/>
      </c>
      <c r="AR52" t="str">
        <f>IF(ISBLANK(extractions!AL52),"",extractions!AL52)</f>
        <v/>
      </c>
      <c r="AS52" t="str">
        <f>IF(ISBLANK(extractions!AM52),"",extractions!AM52)</f>
        <v/>
      </c>
      <c r="AT52" t="str">
        <f>IF(ISBLANK(extractions!AN52),"",extractions!AN52)</f>
        <v/>
      </c>
      <c r="AU52">
        <f>IF(ISBLANK(extractions!AO52),"",extractions!AO52)</f>
        <v>3</v>
      </c>
      <c r="AV52" t="str">
        <f>IF(ISBLANK(extractions!AP52),"",extractions!AP52)</f>
        <v/>
      </c>
      <c r="AW52" t="str">
        <f>IF(ISBLANK(extractions!AQ52),"",extractions!AQ52)</f>
        <v/>
      </c>
      <c r="AX52" t="str">
        <f>IF(ISBLANK(extractions!AR52),"",extractions!AR52)</f>
        <v/>
      </c>
      <c r="AY52" t="str">
        <f>IF(ISBLANK(extractions!AS52),"",extractions!AS52)</f>
        <v/>
      </c>
      <c r="AZ52" t="str">
        <f>IF(ISBLANK(extractions!AT52),"",extractions!AT52)</f>
        <v/>
      </c>
      <c r="BA52" t="str">
        <f>IF(ISBLANK(extractions!AU52),"",extractions!AU52)</f>
        <v/>
      </c>
      <c r="BB52" t="str">
        <f>IF(ISBLANK(extractions!AV52),"",extractions!AV52)</f>
        <v/>
      </c>
      <c r="BC52" t="str">
        <f>IF(ISBLANK(extractions!AW52),"",extractions!AW52)</f>
        <v/>
      </c>
      <c r="BD52" t="str">
        <f>IF(ISBLANK(extractions!AX52),"",extractions!AX52)</f>
        <v/>
      </c>
      <c r="BE52" s="9" t="str">
        <f t="shared" si="10"/>
        <v/>
      </c>
      <c r="BF52" s="9" t="str">
        <f t="shared" si="7"/>
        <v/>
      </c>
      <c r="BG52" t="str">
        <f t="shared" si="8"/>
        <v/>
      </c>
      <c r="BH52" s="9">
        <f t="shared" si="11"/>
        <v>0.15738832338311948</v>
      </c>
      <c r="BI52" s="9">
        <f t="shared" si="12"/>
        <v>9.086819087254791E-2</v>
      </c>
      <c r="BK52" s="9" t="str">
        <f t="shared" si="4"/>
        <v>Cramer's V</v>
      </c>
      <c r="BL52" s="9">
        <f t="shared" si="2"/>
        <v>9.086819087254791E-2</v>
      </c>
      <c r="BM52" s="13" t="str">
        <f t="shared" si="3"/>
        <v/>
      </c>
      <c r="BN52" t="str">
        <f t="shared" si="5"/>
        <v>+</v>
      </c>
      <c r="BO52" s="9" t="b">
        <f>IF(BK52="Beta",IF(ABS(BL52)&lt;statistic_interpretations!$B$5,statistic_interpretations!$B$1,IF(ABS(BL52)&lt;statistic_interpretations!$C$5,statistic_interpretations!$C$1,IF(ABS(BL52)&gt;statistic_interpretations!$C$5,statistic_interpretations!$D$1,"error"))),IF(BK52="R",IF(ABS(BL52)&lt;statistic_interpretations!$B$2,statistic_interpretations!$B$1,IF(ABS(BL52)&lt;statistic_interpretations!$C$2,statistic_interpretations!$C$1,IF(ABS(BL52)&gt;statistic_interpretations!$C$2,statistic_interpretations!$D$1,"error"))),IF(BK52="D",IF(ABS(BL52)&lt;statistic_interpretations!$B$3,statistic_interpretations!$B$1,IF(ABS(BL52)&lt;statistic_interpretations!$C$3,statistic_interpretations!$C$1,IF(ABS(BL52)&gt;statistic_interpretations!$C$3,statistic_interpretations!$D$1,"error"))),IF(BK52="%",IF(ABS(BL52)&lt;statistic_interpretations!$B$9,statistic_interpretations!$B$1,IF(ABS(BL52)&lt;statistic_interpretations!$C$9,statistic_interpretations!$C$1,IF(ABS(BL52)&gt;statistic_interpretations!$C$9,statistic_interpretations!$D$1,"error"))),IF(BK52="χ2",IF(ABS(BL52)&lt;statistic_interpretations!$B$8,statistic_interpretations!$B$1,IF(ABS(BL52)&lt;statistic_interpretations!$C$8,statistic_interpretations!$C$1,IF(ABS(BL52)&gt;statistic_interpretations!$C$8,statistic_interpretations!$D$1,"error"))),IF(BK52="tau",IF(ABS(BL52)&lt;statistic_interpretations!$B$7,statistic_interpretations!$B$1,IF(ABS(BL52)&lt;statistic_interpretations!$C$7,statistic_interpretations!$C$1,IF(ABS(BL52)&gt;statistic_interpretations!$C$7,statistic_interpretations!$D$1,"error")))))))))</f>
        <v>0</v>
      </c>
      <c r="BP52" t="str">
        <f t="shared" si="6"/>
        <v>non sign.</v>
      </c>
    </row>
    <row r="53" spans="1:68" x14ac:dyDescent="0.25">
      <c r="A53" t="str">
        <f>IF(ISBLANK(extractions!A53),"",extractions!A53)</f>
        <v>RTMC (wi 10m)</v>
      </c>
      <c r="B53" t="s">
        <v>951</v>
      </c>
      <c r="C53" t="str">
        <f>IF(ISBLANK(extractions!B53),"",extractions!B53)</f>
        <v>dichotomous</v>
      </c>
      <c r="D53" t="str">
        <f>IF(ISBLANK(extractions!C53),"",extractions!C53)</f>
        <v>Regional traffic management centre</v>
      </c>
      <c r="E53" t="str">
        <f>IF(ISBLANK(extractions!D53),"",extractions!D53)</f>
        <v>no RTMC wi 10km</v>
      </c>
      <c r="F53" t="str">
        <f>IF(ISBLANK(extractions!E53),"",extractions!E53)</f>
        <v>-</v>
      </c>
      <c r="G53" t="str">
        <f>IF(ISBLANK(extractions!G53),"",extractions!G53)</f>
        <v>dispatch time;travel time</v>
      </c>
      <c r="H53" t="str">
        <f>IF(ISBLANK(extractions!H53),"",extractions!H53)</f>
        <v>ordinal</v>
      </c>
      <c r="I53" t="str">
        <f>IF(ISBLANK(extractions!I53),"",extractions!I53)</f>
        <v>&lt; 5min, 5-10min, 10-15min, &gt;15min</v>
      </c>
      <c r="J53" t="str">
        <f>IF(ISBLANK(extractions!J53),"",extractions!J53)</f>
        <v>-</v>
      </c>
      <c r="K53" t="str">
        <f>IF(ISBLANK(extractions!K53),"",extractions!K53)</f>
        <v>interest</v>
      </c>
      <c r="L53" t="str">
        <f>IF(ISBLANK(extractions!L53),"",extractions!L53)</f>
        <v>Kayes et al. (2019)</v>
      </c>
      <c r="M53" s="2" t="s">
        <v>737</v>
      </c>
      <c r="N53" t="str">
        <f>IF(ISBLANK(extractions!M53),"",extractions!M53)</f>
        <v>Table 4</v>
      </c>
      <c r="O53" t="str">
        <f>IF(ISBLANK(extractions!N53),"",extractions!N53)</f>
        <v>Ordinal Logit Regression</v>
      </c>
      <c r="P53" t="s">
        <v>148</v>
      </c>
      <c r="Q53" t="s">
        <v>903</v>
      </c>
      <c r="R53" t="s">
        <v>906</v>
      </c>
      <c r="S53" t="s">
        <v>196</v>
      </c>
      <c r="T53" t="s">
        <v>1187</v>
      </c>
      <c r="U53" t="str">
        <f>IF(ISBLANK(extractions!O53),"",extractions!O53)</f>
        <v/>
      </c>
      <c r="V53" t="str">
        <f>IF(ISBLANK(extractions!P53),"",extractions!P53)</f>
        <v>Population</v>
      </c>
      <c r="W53" t="str">
        <f>IF(ISBLANK(extractions!Q53),"",extractions!Q53)</f>
        <v>Florida (USA)</v>
      </c>
      <c r="X53" t="str">
        <f>IF(ISBLANK(extractions!R53),"",extractions!R53)</f>
        <v>-</v>
      </c>
      <c r="Y53" t="str">
        <f>IF(ISBLANK(extractions!S53),"",extractions!S53)</f>
        <v>-</v>
      </c>
      <c r="Z53" t="str">
        <f>IF(ISBLANK(extractions!T53),"",extractions!T53)</f>
        <v/>
      </c>
      <c r="AA53" t="str">
        <f>IF(ISBLANK(extractions!U53),"",extractions!U53)</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3">
        <f>IF(ISBLANK(extractions!V53),"",extractions!V53)</f>
        <v>2455</v>
      </c>
      <c r="AC53" t="str">
        <f>IF(ISBLANK(extractions!W53),"",extractions!W53)</f>
        <v>CFS</v>
      </c>
      <c r="AD53" t="str">
        <f>IF(ISBLANK(extractions!X53),"",extractions!X53)</f>
        <v>Wrong-way-driving</v>
      </c>
      <c r="AE53" t="str">
        <f>IF(ISBLANK(extractions!Y53),"",extractions!Y53)</f>
        <v>χ2</v>
      </c>
      <c r="AF53">
        <f>IF(ISBLANK(extractions!Z53),"",extractions!Z53)</f>
        <v>2.6389999999999998</v>
      </c>
      <c r="AG53" t="str">
        <f>IF(ISBLANK(extractions!AA53),"",extractions!AA53)</f>
        <v/>
      </c>
      <c r="AH53">
        <f>IF(ISBLANK(extractions!AB53),"",extractions!AB53)</f>
        <v>0.1</v>
      </c>
      <c r="AI53">
        <f>IF(ISBLANK(extractions!AC53),"",extractions!AC53)</f>
        <v>1</v>
      </c>
      <c r="AJ53" t="str">
        <f>IF(ISBLANK(extractions!AD53),"",extractions!AD53)</f>
        <v>jan</v>
      </c>
      <c r="AK53">
        <f>IF(ISBLANK(extractions!AE53),"",extractions!AE53)</f>
        <v>2003</v>
      </c>
      <c r="AL53">
        <f>IF(ISBLANK(extractions!AF53),"",extractions!AF53)</f>
        <v>30</v>
      </c>
      <c r="AM53" t="str">
        <f>IF(ISBLANK(extractions!AG53),"",extractions!AG53)</f>
        <v>apr</v>
      </c>
      <c r="AN53">
        <f>IF(ISBLANK(extractions!AH53),"",extractions!AH53)</f>
        <v>2018</v>
      </c>
      <c r="AO53" t="str">
        <f>IF(ISBLANK(extractions!AI53),"",extractions!AI53)</f>
        <v/>
      </c>
      <c r="AP53" t="str">
        <f>IF(ISBLANK(extractions!AJ53),"",extractions!AJ53)</f>
        <v/>
      </c>
      <c r="AQ53" t="str">
        <f>IF(ISBLANK(extractions!AK53),"",extractions!AK53)</f>
        <v/>
      </c>
      <c r="AR53" t="str">
        <f>IF(ISBLANK(extractions!AL53),"",extractions!AL53)</f>
        <v/>
      </c>
      <c r="AS53" t="str">
        <f>IF(ISBLANK(extractions!AM53),"",extractions!AM53)</f>
        <v/>
      </c>
      <c r="AT53" t="str">
        <f>IF(ISBLANK(extractions!AN53),"",extractions!AN53)</f>
        <v/>
      </c>
      <c r="AU53">
        <f>IF(ISBLANK(extractions!AO53),"",extractions!AO53)</f>
        <v>1</v>
      </c>
      <c r="AV53" t="str">
        <f>IF(ISBLANK(extractions!AP53),"",extractions!AP53)</f>
        <v/>
      </c>
      <c r="AW53" t="str">
        <f>IF(ISBLANK(extractions!AQ53),"",extractions!AQ53)</f>
        <v/>
      </c>
      <c r="AX53" t="str">
        <f>IF(ISBLANK(extractions!AR53),"",extractions!AR53)</f>
        <v/>
      </c>
      <c r="AY53" t="str">
        <f>IF(ISBLANK(extractions!AS53),"",extractions!AS53)</f>
        <v/>
      </c>
      <c r="AZ53" t="str">
        <f>IF(ISBLANK(extractions!AT53),"",extractions!AT53)</f>
        <v/>
      </c>
      <c r="BA53" t="str">
        <f>IF(ISBLANK(extractions!AU53),"",extractions!AU53)</f>
        <v/>
      </c>
      <c r="BB53" t="str">
        <f>IF(ISBLANK(extractions!AV53),"",extractions!AV53)</f>
        <v/>
      </c>
      <c r="BC53" t="str">
        <f>IF(ISBLANK(extractions!AW53),"",extractions!AW53)</f>
        <v/>
      </c>
      <c r="BD53" t="str">
        <f>IF(ISBLANK(extractions!AX53),"",extractions!AX53)</f>
        <v/>
      </c>
      <c r="BE53" s="9" t="str">
        <f t="shared" si="10"/>
        <v/>
      </c>
      <c r="BF53" s="9" t="str">
        <f t="shared" si="7"/>
        <v/>
      </c>
      <c r="BG53" t="str">
        <f t="shared" si="8"/>
        <v/>
      </c>
      <c r="BH53" s="9">
        <f t="shared" si="11"/>
        <v>3.2786416143016528E-2</v>
      </c>
      <c r="BI53" s="9">
        <f t="shared" si="12"/>
        <v>3.2786416143016528E-2</v>
      </c>
      <c r="BK53" s="9" t="str">
        <f t="shared" si="4"/>
        <v>Cramer's V</v>
      </c>
      <c r="BL53" s="9">
        <f t="shared" si="2"/>
        <v>3.2786416143016528E-2</v>
      </c>
      <c r="BM53" s="13" t="str">
        <f t="shared" si="3"/>
        <v/>
      </c>
      <c r="BN53" t="str">
        <f t="shared" si="5"/>
        <v>+</v>
      </c>
      <c r="BO53" s="9" t="b">
        <f>IF(BK53="Beta",IF(ABS(BL53)&lt;statistic_interpretations!$B$5,statistic_interpretations!$B$1,IF(ABS(BL53)&lt;statistic_interpretations!$C$5,statistic_interpretations!$C$1,IF(ABS(BL53)&gt;statistic_interpretations!$C$5,statistic_interpretations!$D$1,"error"))),IF(BK53="R",IF(ABS(BL53)&lt;statistic_interpretations!$B$2,statistic_interpretations!$B$1,IF(ABS(BL53)&lt;statistic_interpretations!$C$2,statistic_interpretations!$C$1,IF(ABS(BL53)&gt;statistic_interpretations!$C$2,statistic_interpretations!$D$1,"error"))),IF(BK53="D",IF(ABS(BL53)&lt;statistic_interpretations!$B$3,statistic_interpretations!$B$1,IF(ABS(BL53)&lt;statistic_interpretations!$C$3,statistic_interpretations!$C$1,IF(ABS(BL53)&gt;statistic_interpretations!$C$3,statistic_interpretations!$D$1,"error"))),IF(BK53="%",IF(ABS(BL53)&lt;statistic_interpretations!$B$9,statistic_interpretations!$B$1,IF(ABS(BL53)&lt;statistic_interpretations!$C$9,statistic_interpretations!$C$1,IF(ABS(BL53)&gt;statistic_interpretations!$C$9,statistic_interpretations!$D$1,"error"))),IF(BK53="χ2",IF(ABS(BL53)&lt;statistic_interpretations!$B$8,statistic_interpretations!$B$1,IF(ABS(BL53)&lt;statistic_interpretations!$C$8,statistic_interpretations!$C$1,IF(ABS(BL53)&gt;statistic_interpretations!$C$8,statistic_interpretations!$D$1,"error"))),IF(BK53="tau",IF(ABS(BL53)&lt;statistic_interpretations!$B$7,statistic_interpretations!$B$1,IF(ABS(BL53)&lt;statistic_interpretations!$C$7,statistic_interpretations!$C$1,IF(ABS(BL53)&gt;statistic_interpretations!$C$7,statistic_interpretations!$D$1,"error")))))))))</f>
        <v>0</v>
      </c>
      <c r="BP53" t="str">
        <f t="shared" si="6"/>
        <v>not applicable</v>
      </c>
    </row>
    <row r="54" spans="1:68" x14ac:dyDescent="0.25">
      <c r="A54" t="str">
        <f>IF(ISBLANK(extractions!A54),"",extractions!A54)</f>
        <v>Rest areas</v>
      </c>
      <c r="B54" t="s">
        <v>292</v>
      </c>
      <c r="C54" t="str">
        <f>IF(ISBLANK(extractions!B54),"",extractions!B54)</f>
        <v>dichotomous</v>
      </c>
      <c r="D54" t="str">
        <f>IF(ISBLANK(extractions!C54),"",extractions!C54)</f>
        <v/>
      </c>
      <c r="E54" t="str">
        <f>IF(ISBLANK(extractions!D54),"",extractions!D54)</f>
        <v>No rest area near</v>
      </c>
      <c r="F54" t="str">
        <f>IF(ISBLANK(extractions!E54),"",extractions!E54)</f>
        <v>-</v>
      </c>
      <c r="G54" t="str">
        <f>IF(ISBLANK(extractions!G54),"",extractions!G54)</f>
        <v>dispatch time;travel time</v>
      </c>
      <c r="H54" t="str">
        <f>IF(ISBLANK(extractions!H54),"",extractions!H54)</f>
        <v>ordinal</v>
      </c>
      <c r="I54" t="str">
        <f>IF(ISBLANK(extractions!I54),"",extractions!I54)</f>
        <v>&lt; 5min, 5-10min, 10-15min, &gt;15min</v>
      </c>
      <c r="J54" t="str">
        <f>IF(ISBLANK(extractions!J54),"",extractions!J54)</f>
        <v>-</v>
      </c>
      <c r="K54" t="str">
        <f>IF(ISBLANK(extractions!K54),"",extractions!K54)</f>
        <v>interest</v>
      </c>
      <c r="L54" t="str">
        <f>IF(ISBLANK(extractions!L54),"",extractions!L54)</f>
        <v>Kayes et al. (2019)</v>
      </c>
      <c r="M54" s="2" t="s">
        <v>737</v>
      </c>
      <c r="N54" t="str">
        <f>IF(ISBLANK(extractions!M54),"",extractions!M54)</f>
        <v>Table 4</v>
      </c>
      <c r="O54" t="str">
        <f>IF(ISBLANK(extractions!N54),"",extractions!N54)</f>
        <v>Ordinal Logit Regression</v>
      </c>
      <c r="P54" t="s">
        <v>148</v>
      </c>
      <c r="Q54" t="s">
        <v>903</v>
      </c>
      <c r="R54" t="s">
        <v>906</v>
      </c>
      <c r="S54" t="s">
        <v>298</v>
      </c>
      <c r="T54" t="s">
        <v>896</v>
      </c>
      <c r="U54" t="str">
        <f>IF(ISBLANK(extractions!O54),"",extractions!O54)</f>
        <v/>
      </c>
      <c r="V54" t="str">
        <f>IF(ISBLANK(extractions!P54),"",extractions!P54)</f>
        <v>Population</v>
      </c>
      <c r="W54" t="str">
        <f>IF(ISBLANK(extractions!Q54),"",extractions!Q54)</f>
        <v>Florida (USA)</v>
      </c>
      <c r="X54" t="str">
        <f>IF(ISBLANK(extractions!R54),"",extractions!R54)</f>
        <v>-</v>
      </c>
      <c r="Y54" t="str">
        <f>IF(ISBLANK(extractions!S54),"",extractions!S54)</f>
        <v>-</v>
      </c>
      <c r="Z54" t="str">
        <f>IF(ISBLANK(extractions!T54),"",extractions!T54)</f>
        <v/>
      </c>
      <c r="AA54" t="str">
        <f>IF(ISBLANK(extractions!U54),"",extractions!U54)</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4">
        <f>IF(ISBLANK(extractions!V54),"",extractions!V54)</f>
        <v>2455</v>
      </c>
      <c r="AC54" t="str">
        <f>IF(ISBLANK(extractions!W54),"",extractions!W54)</f>
        <v>CFS</v>
      </c>
      <c r="AD54" t="str">
        <f>IF(ISBLANK(extractions!X54),"",extractions!X54)</f>
        <v>Wrong-way-driving</v>
      </c>
      <c r="AE54" t="str">
        <f>IF(ISBLANK(extractions!Y54),"",extractions!Y54)</f>
        <v>χ2</v>
      </c>
      <c r="AF54">
        <f>IF(ISBLANK(extractions!Z54),"",extractions!Z54)</f>
        <v>3.0539999999999998</v>
      </c>
      <c r="AG54" t="str">
        <f>IF(ISBLANK(extractions!AA54),"",extractions!AA54)</f>
        <v/>
      </c>
      <c r="AH54">
        <f>IF(ISBLANK(extractions!AB54),"",extractions!AB54)</f>
        <v>0.08</v>
      </c>
      <c r="AI54">
        <f>IF(ISBLANK(extractions!AC54),"",extractions!AC54)</f>
        <v>1</v>
      </c>
      <c r="AJ54" t="str">
        <f>IF(ISBLANK(extractions!AD54),"",extractions!AD54)</f>
        <v>jan</v>
      </c>
      <c r="AK54">
        <f>IF(ISBLANK(extractions!AE54),"",extractions!AE54)</f>
        <v>2003</v>
      </c>
      <c r="AL54">
        <f>IF(ISBLANK(extractions!AF54),"",extractions!AF54)</f>
        <v>30</v>
      </c>
      <c r="AM54" t="str">
        <f>IF(ISBLANK(extractions!AG54),"",extractions!AG54)</f>
        <v>apr</v>
      </c>
      <c r="AN54">
        <f>IF(ISBLANK(extractions!AH54),"",extractions!AH54)</f>
        <v>2018</v>
      </c>
      <c r="AO54" t="str">
        <f>IF(ISBLANK(extractions!AI54),"",extractions!AI54)</f>
        <v/>
      </c>
      <c r="AP54" t="str">
        <f>IF(ISBLANK(extractions!AJ54),"",extractions!AJ54)</f>
        <v/>
      </c>
      <c r="AQ54" t="str">
        <f>IF(ISBLANK(extractions!AK54),"",extractions!AK54)</f>
        <v/>
      </c>
      <c r="AR54" t="str">
        <f>IF(ISBLANK(extractions!AL54),"",extractions!AL54)</f>
        <v/>
      </c>
      <c r="AS54" t="str">
        <f>IF(ISBLANK(extractions!AM54),"",extractions!AM54)</f>
        <v/>
      </c>
      <c r="AT54" t="str">
        <f>IF(ISBLANK(extractions!AN54),"",extractions!AN54)</f>
        <v/>
      </c>
      <c r="AU54">
        <f>IF(ISBLANK(extractions!AO54),"",extractions!AO54)</f>
        <v>1</v>
      </c>
      <c r="AV54" t="str">
        <f>IF(ISBLANK(extractions!AP54),"",extractions!AP54)</f>
        <v/>
      </c>
      <c r="AW54" t="str">
        <f>IF(ISBLANK(extractions!AQ54),"",extractions!AQ54)</f>
        <v/>
      </c>
      <c r="AX54" t="str">
        <f>IF(ISBLANK(extractions!AR54),"",extractions!AR54)</f>
        <v/>
      </c>
      <c r="AY54" t="str">
        <f>IF(ISBLANK(extractions!AS54),"",extractions!AS54)</f>
        <v/>
      </c>
      <c r="AZ54" t="str">
        <f>IF(ISBLANK(extractions!AT54),"",extractions!AT54)</f>
        <v/>
      </c>
      <c r="BA54" t="str">
        <f>IF(ISBLANK(extractions!AU54),"",extractions!AU54)</f>
        <v/>
      </c>
      <c r="BB54" t="str">
        <f>IF(ISBLANK(extractions!AV54),"",extractions!AV54)</f>
        <v/>
      </c>
      <c r="BC54" t="str">
        <f>IF(ISBLANK(extractions!AW54),"",extractions!AW54)</f>
        <v/>
      </c>
      <c r="BD54" t="str">
        <f>IF(ISBLANK(extractions!AX54),"",extractions!AX54)</f>
        <v/>
      </c>
      <c r="BE54" s="9" t="str">
        <f t="shared" si="10"/>
        <v/>
      </c>
      <c r="BF54" s="9" t="str">
        <f t="shared" si="7"/>
        <v/>
      </c>
      <c r="BG54" t="str">
        <f t="shared" si="8"/>
        <v/>
      </c>
      <c r="BH54" s="9">
        <f t="shared" si="11"/>
        <v>3.5270268688521338E-2</v>
      </c>
      <c r="BI54" s="9">
        <f t="shared" si="12"/>
        <v>3.5270268688521338E-2</v>
      </c>
      <c r="BK54" s="9" t="str">
        <f t="shared" si="4"/>
        <v>Cramer's V</v>
      </c>
      <c r="BL54" s="9">
        <f t="shared" si="2"/>
        <v>3.5270268688521338E-2</v>
      </c>
      <c r="BM54" s="13" t="str">
        <f t="shared" si="3"/>
        <v/>
      </c>
      <c r="BN54" t="str">
        <f t="shared" si="5"/>
        <v>+</v>
      </c>
      <c r="BO54" s="9" t="b">
        <f>IF(BK54="Beta",IF(ABS(BL54)&lt;statistic_interpretations!$B$5,statistic_interpretations!$B$1,IF(ABS(BL54)&lt;statistic_interpretations!$C$5,statistic_interpretations!$C$1,IF(ABS(BL54)&gt;statistic_interpretations!$C$5,statistic_interpretations!$D$1,"error"))),IF(BK54="R",IF(ABS(BL54)&lt;statistic_interpretations!$B$2,statistic_interpretations!$B$1,IF(ABS(BL54)&lt;statistic_interpretations!$C$2,statistic_interpretations!$C$1,IF(ABS(BL54)&gt;statistic_interpretations!$C$2,statistic_interpretations!$D$1,"error"))),IF(BK54="D",IF(ABS(BL54)&lt;statistic_interpretations!$B$3,statistic_interpretations!$B$1,IF(ABS(BL54)&lt;statistic_interpretations!$C$3,statistic_interpretations!$C$1,IF(ABS(BL54)&gt;statistic_interpretations!$C$3,statistic_interpretations!$D$1,"error"))),IF(BK54="%",IF(ABS(BL54)&lt;statistic_interpretations!$B$9,statistic_interpretations!$B$1,IF(ABS(BL54)&lt;statistic_interpretations!$C$9,statistic_interpretations!$C$1,IF(ABS(BL54)&gt;statistic_interpretations!$C$9,statistic_interpretations!$D$1,"error"))),IF(BK54="χ2",IF(ABS(BL54)&lt;statistic_interpretations!$B$8,statistic_interpretations!$B$1,IF(ABS(BL54)&lt;statistic_interpretations!$C$8,statistic_interpretations!$C$1,IF(ABS(BL54)&gt;statistic_interpretations!$C$8,statistic_interpretations!$D$1,"error"))),IF(BK54="tau",IF(ABS(BL54)&lt;statistic_interpretations!$B$7,statistic_interpretations!$B$1,IF(ABS(BL54)&lt;statistic_interpretations!$C$7,statistic_interpretations!$C$1,IF(ABS(BL54)&gt;statistic_interpretations!$C$7,statistic_interpretations!$D$1,"error")))))))))</f>
        <v>0</v>
      </c>
      <c r="BP54" t="str">
        <f t="shared" si="6"/>
        <v>not applicable</v>
      </c>
    </row>
    <row r="55" spans="1:68" x14ac:dyDescent="0.25">
      <c r="A55" t="str">
        <f>IF(ISBLANK(extractions!A55),"",extractions!A55)</f>
        <v>Local roads</v>
      </c>
      <c r="B55" t="s">
        <v>930</v>
      </c>
      <c r="C55" t="str">
        <f>IF(ISBLANK(extractions!B55),"",extractions!B55)</f>
        <v>dichotomous</v>
      </c>
      <c r="D55" t="str">
        <f>IF(ISBLANK(extractions!C55),"",extractions!C55)</f>
        <v/>
      </c>
      <c r="E55" t="str">
        <f>IF(ISBLANK(extractions!D55),"",extractions!D55)</f>
        <v>no local road</v>
      </c>
      <c r="F55" t="str">
        <f>IF(ISBLANK(extractions!E55),"",extractions!E55)</f>
        <v>-</v>
      </c>
      <c r="G55" t="str">
        <f>IF(ISBLANK(extractions!G55),"",extractions!G55)</f>
        <v>dispatch time;travel time</v>
      </c>
      <c r="H55" t="str">
        <f>IF(ISBLANK(extractions!H55),"",extractions!H55)</f>
        <v>ordinal</v>
      </c>
      <c r="I55" t="str">
        <f>IF(ISBLANK(extractions!I55),"",extractions!I55)</f>
        <v>&lt; 5min, 5-10min, 10-15min, &gt;15min</v>
      </c>
      <c r="J55" t="str">
        <f>IF(ISBLANK(extractions!J55),"",extractions!J55)</f>
        <v>-</v>
      </c>
      <c r="K55" t="str">
        <f>IF(ISBLANK(extractions!K55),"",extractions!K55)</f>
        <v>interest</v>
      </c>
      <c r="L55" t="str">
        <f>IF(ISBLANK(extractions!L55),"",extractions!L55)</f>
        <v>Kayes et al. (2019)</v>
      </c>
      <c r="M55" s="2" t="s">
        <v>737</v>
      </c>
      <c r="N55" t="str">
        <f>IF(ISBLANK(extractions!M55),"",extractions!M55)</f>
        <v>Table 4</v>
      </c>
      <c r="O55" t="str">
        <f>IF(ISBLANK(extractions!N55),"",extractions!N55)</f>
        <v>Ordinal Logit Regression</v>
      </c>
      <c r="P55" t="s">
        <v>148</v>
      </c>
      <c r="Q55" t="s">
        <v>903</v>
      </c>
      <c r="R55" t="s">
        <v>906</v>
      </c>
      <c r="S55" t="s">
        <v>930</v>
      </c>
      <c r="T55" t="s">
        <v>896</v>
      </c>
      <c r="U55" t="str">
        <f>IF(ISBLANK(extractions!O55),"",extractions!O55)</f>
        <v/>
      </c>
      <c r="V55" t="str">
        <f>IF(ISBLANK(extractions!P55),"",extractions!P55)</f>
        <v>Population</v>
      </c>
      <c r="W55" t="str">
        <f>IF(ISBLANK(extractions!Q55),"",extractions!Q55)</f>
        <v>Florida (USA)</v>
      </c>
      <c r="X55" t="str">
        <f>IF(ISBLANK(extractions!R55),"",extractions!R55)</f>
        <v>-</v>
      </c>
      <c r="Y55" t="str">
        <f>IF(ISBLANK(extractions!S55),"",extractions!S55)</f>
        <v>-</v>
      </c>
      <c r="Z55" t="str">
        <f>IF(ISBLANK(extractions!T55),"",extractions!T55)</f>
        <v/>
      </c>
      <c r="AA55" t="str">
        <f>IF(ISBLANK(extractions!U55),"",extractions!U55)</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5">
        <f>IF(ISBLANK(extractions!V55),"",extractions!V55)</f>
        <v>2455</v>
      </c>
      <c r="AC55" t="str">
        <f>IF(ISBLANK(extractions!W55),"",extractions!W55)</f>
        <v>CFS</v>
      </c>
      <c r="AD55" t="str">
        <f>IF(ISBLANK(extractions!X55),"",extractions!X55)</f>
        <v>Wrong-way-driving</v>
      </c>
      <c r="AE55" t="str">
        <f>IF(ISBLANK(extractions!Y55),"",extractions!Y55)</f>
        <v>χ2</v>
      </c>
      <c r="AF55">
        <f>IF(ISBLANK(extractions!Z55),"",extractions!Z55)</f>
        <v>2.6349999999999998</v>
      </c>
      <c r="AG55" t="str">
        <f>IF(ISBLANK(extractions!AA55),"",extractions!AA55)</f>
        <v/>
      </c>
      <c r="AH55">
        <f>IF(ISBLANK(extractions!AB55),"",extractions!AB55)</f>
        <v>0.1</v>
      </c>
      <c r="AI55">
        <f>IF(ISBLANK(extractions!AC55),"",extractions!AC55)</f>
        <v>1</v>
      </c>
      <c r="AJ55" t="str">
        <f>IF(ISBLANK(extractions!AD55),"",extractions!AD55)</f>
        <v>jan</v>
      </c>
      <c r="AK55">
        <f>IF(ISBLANK(extractions!AE55),"",extractions!AE55)</f>
        <v>2003</v>
      </c>
      <c r="AL55">
        <f>IF(ISBLANK(extractions!AF55),"",extractions!AF55)</f>
        <v>30</v>
      </c>
      <c r="AM55" t="str">
        <f>IF(ISBLANK(extractions!AG55),"",extractions!AG55)</f>
        <v>apr</v>
      </c>
      <c r="AN55">
        <f>IF(ISBLANK(extractions!AH55),"",extractions!AH55)</f>
        <v>2018</v>
      </c>
      <c r="AO55" t="str">
        <f>IF(ISBLANK(extractions!AI55),"",extractions!AI55)</f>
        <v/>
      </c>
      <c r="AP55" t="str">
        <f>IF(ISBLANK(extractions!AJ55),"",extractions!AJ55)</f>
        <v/>
      </c>
      <c r="AQ55" t="str">
        <f>IF(ISBLANK(extractions!AK55),"",extractions!AK55)</f>
        <v/>
      </c>
      <c r="AR55" t="str">
        <f>IF(ISBLANK(extractions!AL55),"",extractions!AL55)</f>
        <v/>
      </c>
      <c r="AS55" t="str">
        <f>IF(ISBLANK(extractions!AM55),"",extractions!AM55)</f>
        <v/>
      </c>
      <c r="AT55" t="str">
        <f>IF(ISBLANK(extractions!AN55),"",extractions!AN55)</f>
        <v/>
      </c>
      <c r="AU55">
        <f>IF(ISBLANK(extractions!AO55),"",extractions!AO55)</f>
        <v>1</v>
      </c>
      <c r="AV55" t="str">
        <f>IF(ISBLANK(extractions!AP55),"",extractions!AP55)</f>
        <v/>
      </c>
      <c r="AW55" t="str">
        <f>IF(ISBLANK(extractions!AQ55),"",extractions!AQ55)</f>
        <v/>
      </c>
      <c r="AX55" t="str">
        <f>IF(ISBLANK(extractions!AR55),"",extractions!AR55)</f>
        <v/>
      </c>
      <c r="AY55" t="str">
        <f>IF(ISBLANK(extractions!AS55),"",extractions!AS55)</f>
        <v/>
      </c>
      <c r="AZ55" t="str">
        <f>IF(ISBLANK(extractions!AT55),"",extractions!AT55)</f>
        <v/>
      </c>
      <c r="BA55" t="str">
        <f>IF(ISBLANK(extractions!AU55),"",extractions!AU55)</f>
        <v/>
      </c>
      <c r="BB55" t="str">
        <f>IF(ISBLANK(extractions!AV55),"",extractions!AV55)</f>
        <v/>
      </c>
      <c r="BC55" t="str">
        <f>IF(ISBLANK(extractions!AW55),"",extractions!AW55)</f>
        <v/>
      </c>
      <c r="BD55" t="str">
        <f>IF(ISBLANK(extractions!AX55),"",extractions!AX55)</f>
        <v/>
      </c>
      <c r="BE55" s="9" t="str">
        <f t="shared" si="10"/>
        <v/>
      </c>
      <c r="BF55" s="9" t="str">
        <f t="shared" si="7"/>
        <v/>
      </c>
      <c r="BG55" t="str">
        <f t="shared" si="8"/>
        <v/>
      </c>
      <c r="BH55" s="9">
        <f t="shared" si="11"/>
        <v>3.2761559114315893E-2</v>
      </c>
      <c r="BI55" s="9">
        <f t="shared" si="12"/>
        <v>3.2761559114315893E-2</v>
      </c>
      <c r="BK55" s="9" t="str">
        <f t="shared" si="4"/>
        <v>Cramer's V</v>
      </c>
      <c r="BL55" s="9">
        <f t="shared" si="2"/>
        <v>3.2761559114315893E-2</v>
      </c>
      <c r="BM55" s="13" t="str">
        <f t="shared" si="3"/>
        <v/>
      </c>
      <c r="BN55" t="str">
        <f t="shared" si="5"/>
        <v>+</v>
      </c>
      <c r="BO55" s="9" t="b">
        <f>IF(BK55="Beta",IF(ABS(BL55)&lt;statistic_interpretations!$B$5,statistic_interpretations!$B$1,IF(ABS(BL55)&lt;statistic_interpretations!$C$5,statistic_interpretations!$C$1,IF(ABS(BL55)&gt;statistic_interpretations!$C$5,statistic_interpretations!$D$1,"error"))),IF(BK55="R",IF(ABS(BL55)&lt;statistic_interpretations!$B$2,statistic_interpretations!$B$1,IF(ABS(BL55)&lt;statistic_interpretations!$C$2,statistic_interpretations!$C$1,IF(ABS(BL55)&gt;statistic_interpretations!$C$2,statistic_interpretations!$D$1,"error"))),IF(BK55="D",IF(ABS(BL55)&lt;statistic_interpretations!$B$3,statistic_interpretations!$B$1,IF(ABS(BL55)&lt;statistic_interpretations!$C$3,statistic_interpretations!$C$1,IF(ABS(BL55)&gt;statistic_interpretations!$C$3,statistic_interpretations!$D$1,"error"))),IF(BK55="%",IF(ABS(BL55)&lt;statistic_interpretations!$B$9,statistic_interpretations!$B$1,IF(ABS(BL55)&lt;statistic_interpretations!$C$9,statistic_interpretations!$C$1,IF(ABS(BL55)&gt;statistic_interpretations!$C$9,statistic_interpretations!$D$1,"error"))),IF(BK55="χ2",IF(ABS(BL55)&lt;statistic_interpretations!$B$8,statistic_interpretations!$B$1,IF(ABS(BL55)&lt;statistic_interpretations!$C$8,statistic_interpretations!$C$1,IF(ABS(BL55)&gt;statistic_interpretations!$C$8,statistic_interpretations!$D$1,"error"))),IF(BK55="tau",IF(ABS(BL55)&lt;statistic_interpretations!$B$7,statistic_interpretations!$B$1,IF(ABS(BL55)&lt;statistic_interpretations!$C$7,statistic_interpretations!$C$1,IF(ABS(BL55)&gt;statistic_interpretations!$C$7,statistic_interpretations!$D$1,"error")))))))))</f>
        <v>0</v>
      </c>
      <c r="BP55" t="str">
        <f t="shared" si="6"/>
        <v>not applicable</v>
      </c>
    </row>
    <row r="56" spans="1:68" x14ac:dyDescent="0.25">
      <c r="A56" t="str">
        <f>IF(ISBLANK(extractions!A56),"",extractions!A56)</f>
        <v xml:space="preserve">Limited access facilities </v>
      </c>
      <c r="B56" t="s">
        <v>294</v>
      </c>
      <c r="C56" t="str">
        <f>IF(ISBLANK(extractions!B56),"",extractions!B56)</f>
        <v>dichotomous</v>
      </c>
      <c r="D56" t="str">
        <f>IF(ISBLANK(extractions!C56),"",extractions!C56)</f>
        <v/>
      </c>
      <c r="E56" t="str">
        <f>IF(ISBLANK(extractions!D56),"",extractions!D56)</f>
        <v>non-limited acces facility</v>
      </c>
      <c r="F56" t="str">
        <f>IF(ISBLANK(extractions!E56),"",extractions!E56)</f>
        <v>-</v>
      </c>
      <c r="G56" t="str">
        <f>IF(ISBLANK(extractions!G56),"",extractions!G56)</f>
        <v>dispatch time;travel time</v>
      </c>
      <c r="H56" t="str">
        <f>IF(ISBLANK(extractions!H56),"",extractions!H56)</f>
        <v>ordinal</v>
      </c>
      <c r="I56" t="str">
        <f>IF(ISBLANK(extractions!I56),"",extractions!I56)</f>
        <v>&lt; 5min, 5-10min, 10-15min, &gt;15min</v>
      </c>
      <c r="J56" t="str">
        <f>IF(ISBLANK(extractions!J56),"",extractions!J56)</f>
        <v>-</v>
      </c>
      <c r="K56" t="str">
        <f>IF(ISBLANK(extractions!K56),"",extractions!K56)</f>
        <v>interest</v>
      </c>
      <c r="L56" t="str">
        <f>IF(ISBLANK(extractions!L56),"",extractions!L56)</f>
        <v>Kayes et al. (2019)</v>
      </c>
      <c r="M56" s="2" t="s">
        <v>737</v>
      </c>
      <c r="N56" t="str">
        <f>IF(ISBLANK(extractions!M56),"",extractions!M56)</f>
        <v>Table 4</v>
      </c>
      <c r="O56" t="str">
        <f>IF(ISBLANK(extractions!N56),"",extractions!N56)</f>
        <v>Ordinal Logit Regression</v>
      </c>
      <c r="P56" t="s">
        <v>148</v>
      </c>
      <c r="Q56" t="s">
        <v>903</v>
      </c>
      <c r="R56" t="s">
        <v>906</v>
      </c>
      <c r="S56" t="s">
        <v>298</v>
      </c>
      <c r="T56" t="s">
        <v>896</v>
      </c>
      <c r="U56" t="str">
        <f>IF(ISBLANK(extractions!O56),"",extractions!O56)</f>
        <v/>
      </c>
      <c r="V56" t="str">
        <f>IF(ISBLANK(extractions!P56),"",extractions!P56)</f>
        <v>Population</v>
      </c>
      <c r="W56" t="str">
        <f>IF(ISBLANK(extractions!Q56),"",extractions!Q56)</f>
        <v>Florida (USA)</v>
      </c>
      <c r="X56" t="str">
        <f>IF(ISBLANK(extractions!R56),"",extractions!R56)</f>
        <v>-</v>
      </c>
      <c r="Y56" t="str">
        <f>IF(ISBLANK(extractions!S56),"",extractions!S56)</f>
        <v>-</v>
      </c>
      <c r="Z56" t="str">
        <f>IF(ISBLANK(extractions!T56),"",extractions!T56)</f>
        <v/>
      </c>
      <c r="AA56" t="str">
        <f>IF(ISBLANK(extractions!U56),"",extractions!U56)</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6">
        <f>IF(ISBLANK(extractions!V56),"",extractions!V56)</f>
        <v>2455</v>
      </c>
      <c r="AC56" t="str">
        <f>IF(ISBLANK(extractions!W56),"",extractions!W56)</f>
        <v>CFS</v>
      </c>
      <c r="AD56" t="str">
        <f>IF(ISBLANK(extractions!X56),"",extractions!X56)</f>
        <v>Wrong-way-driving</v>
      </c>
      <c r="AE56" t="str">
        <f>IF(ISBLANK(extractions!Y56),"",extractions!Y56)</f>
        <v>χ2</v>
      </c>
      <c r="AF56">
        <f>IF(ISBLANK(extractions!Z56),"",extractions!Z56)</f>
        <v>13.949</v>
      </c>
      <c r="AG56" t="str">
        <f>IF(ISBLANK(extractions!AA56),"",extractions!AA56)</f>
        <v/>
      </c>
      <c r="AH56">
        <f>IF(ISBLANK(extractions!AB56),"",extractions!AB56)</f>
        <v>0</v>
      </c>
      <c r="AI56">
        <f>IF(ISBLANK(extractions!AC56),"",extractions!AC56)</f>
        <v>1</v>
      </c>
      <c r="AJ56" t="str">
        <f>IF(ISBLANK(extractions!AD56),"",extractions!AD56)</f>
        <v>jan</v>
      </c>
      <c r="AK56">
        <f>IF(ISBLANK(extractions!AE56),"",extractions!AE56)</f>
        <v>2003</v>
      </c>
      <c r="AL56">
        <f>IF(ISBLANK(extractions!AF56),"",extractions!AF56)</f>
        <v>30</v>
      </c>
      <c r="AM56" t="str">
        <f>IF(ISBLANK(extractions!AG56),"",extractions!AG56)</f>
        <v>apr</v>
      </c>
      <c r="AN56">
        <f>IF(ISBLANK(extractions!AH56),"",extractions!AH56)</f>
        <v>2018</v>
      </c>
      <c r="AO56" t="str">
        <f>IF(ISBLANK(extractions!AI56),"",extractions!AI56)</f>
        <v/>
      </c>
      <c r="AP56" t="str">
        <f>IF(ISBLANK(extractions!AJ56),"",extractions!AJ56)</f>
        <v/>
      </c>
      <c r="AQ56" t="str">
        <f>IF(ISBLANK(extractions!AK56),"",extractions!AK56)</f>
        <v/>
      </c>
      <c r="AR56" t="str">
        <f>IF(ISBLANK(extractions!AL56),"",extractions!AL56)</f>
        <v/>
      </c>
      <c r="AS56" t="str">
        <f>IF(ISBLANK(extractions!AM56),"",extractions!AM56)</f>
        <v/>
      </c>
      <c r="AT56" t="str">
        <f>IF(ISBLANK(extractions!AN56),"",extractions!AN56)</f>
        <v/>
      </c>
      <c r="AU56">
        <f>IF(ISBLANK(extractions!AO56),"",extractions!AO56)</f>
        <v>1</v>
      </c>
      <c r="AV56" t="str">
        <f>IF(ISBLANK(extractions!AP56),"",extractions!AP56)</f>
        <v/>
      </c>
      <c r="AW56" t="str">
        <f>IF(ISBLANK(extractions!AQ56),"",extractions!AQ56)</f>
        <v/>
      </c>
      <c r="AX56" t="str">
        <f>IF(ISBLANK(extractions!AR56),"",extractions!AR56)</f>
        <v/>
      </c>
      <c r="AY56" t="str">
        <f>IF(ISBLANK(extractions!AS56),"",extractions!AS56)</f>
        <v/>
      </c>
      <c r="AZ56" t="str">
        <f>IF(ISBLANK(extractions!AT56),"",extractions!AT56)</f>
        <v/>
      </c>
      <c r="BA56" t="str">
        <f>IF(ISBLANK(extractions!AU56),"",extractions!AU56)</f>
        <v/>
      </c>
      <c r="BB56" t="str">
        <f>IF(ISBLANK(extractions!AV56),"",extractions!AV56)</f>
        <v/>
      </c>
      <c r="BC56" t="str">
        <f>IF(ISBLANK(extractions!AW56),"",extractions!AW56)</f>
        <v/>
      </c>
      <c r="BD56" t="str">
        <f>IF(ISBLANK(extractions!AX56),"",extractions!AX56)</f>
        <v/>
      </c>
      <c r="BE56" s="9" t="str">
        <f t="shared" si="10"/>
        <v/>
      </c>
      <c r="BF56" s="9" t="str">
        <f t="shared" si="7"/>
        <v/>
      </c>
      <c r="BG56" t="str">
        <f t="shared" si="8"/>
        <v/>
      </c>
      <c r="BH56" s="9">
        <f t="shared" si="11"/>
        <v>7.5378204589175352E-2</v>
      </c>
      <c r="BI56" s="9">
        <f t="shared" si="12"/>
        <v>7.5378204589175352E-2</v>
      </c>
      <c r="BK56" s="9" t="str">
        <f t="shared" si="4"/>
        <v>Cramer's V</v>
      </c>
      <c r="BL56" s="9">
        <f t="shared" si="2"/>
        <v>7.5378204589175352E-2</v>
      </c>
      <c r="BM56" s="13" t="str">
        <f t="shared" si="3"/>
        <v>***</v>
      </c>
      <c r="BN56" t="str">
        <f t="shared" si="5"/>
        <v>+</v>
      </c>
      <c r="BO56" s="9" t="b">
        <f>IF(BK56="Beta",IF(ABS(BL56)&lt;statistic_interpretations!$B$5,statistic_interpretations!$B$1,IF(ABS(BL56)&lt;statistic_interpretations!$C$5,statistic_interpretations!$C$1,IF(ABS(BL56)&gt;statistic_interpretations!$C$5,statistic_interpretations!$D$1,"error"))),IF(BK56="R",IF(ABS(BL56)&lt;statistic_interpretations!$B$2,statistic_interpretations!$B$1,IF(ABS(BL56)&lt;statistic_interpretations!$C$2,statistic_interpretations!$C$1,IF(ABS(BL56)&gt;statistic_interpretations!$C$2,statistic_interpretations!$D$1,"error"))),IF(BK56="D",IF(ABS(BL56)&lt;statistic_interpretations!$B$3,statistic_interpretations!$B$1,IF(ABS(BL56)&lt;statistic_interpretations!$C$3,statistic_interpretations!$C$1,IF(ABS(BL56)&gt;statistic_interpretations!$C$3,statistic_interpretations!$D$1,"error"))),IF(BK56="%",IF(ABS(BL56)&lt;statistic_interpretations!$B$9,statistic_interpretations!$B$1,IF(ABS(BL56)&lt;statistic_interpretations!$C$9,statistic_interpretations!$C$1,IF(ABS(BL56)&gt;statistic_interpretations!$C$9,statistic_interpretations!$D$1,"error"))),IF(BK56="χ2",IF(ABS(BL56)&lt;statistic_interpretations!$B$8,statistic_interpretations!$B$1,IF(ABS(BL56)&lt;statistic_interpretations!$C$8,statistic_interpretations!$C$1,IF(ABS(BL56)&gt;statistic_interpretations!$C$8,statistic_interpretations!$D$1,"error"))),IF(BK56="tau",IF(ABS(BL56)&lt;statistic_interpretations!$B$7,statistic_interpretations!$B$1,IF(ABS(BL56)&lt;statistic_interpretations!$C$7,statistic_interpretations!$C$1,IF(ABS(BL56)&gt;statistic_interpretations!$C$7,statistic_interpretations!$D$1,"error")))))))))</f>
        <v>0</v>
      </c>
      <c r="BP56" t="str">
        <f t="shared" si="6"/>
        <v>not applicable</v>
      </c>
    </row>
    <row r="57" spans="1:68" x14ac:dyDescent="0.25">
      <c r="A57" t="str">
        <f>IF(ISBLANK(extractions!A57),"",extractions!A57)</f>
        <v>Rural roads</v>
      </c>
      <c r="B57" t="s">
        <v>930</v>
      </c>
      <c r="C57" t="str">
        <f>IF(ISBLANK(extractions!B57),"",extractions!B57)</f>
        <v>dichotomous</v>
      </c>
      <c r="D57" t="str">
        <f>IF(ISBLANK(extractions!C57),"",extractions!C57)</f>
        <v/>
      </c>
      <c r="E57" t="str">
        <f>IF(ISBLANK(extractions!D57),"",extractions!D57)</f>
        <v>non rural road</v>
      </c>
      <c r="F57" t="str">
        <f>IF(ISBLANK(extractions!E57),"",extractions!E57)</f>
        <v>-</v>
      </c>
      <c r="G57" t="str">
        <f>IF(ISBLANK(extractions!G57),"",extractions!G57)</f>
        <v>dispatch time;travel time</v>
      </c>
      <c r="H57" t="str">
        <f>IF(ISBLANK(extractions!H57),"",extractions!H57)</f>
        <v>ordinal</v>
      </c>
      <c r="I57" t="str">
        <f>IF(ISBLANK(extractions!I57),"",extractions!I57)</f>
        <v>&lt; 5min, 5-10min, 10-15min, &gt;15min</v>
      </c>
      <c r="J57" t="str">
        <f>IF(ISBLANK(extractions!J57),"",extractions!J57)</f>
        <v>-</v>
      </c>
      <c r="K57" t="str">
        <f>IF(ISBLANK(extractions!K57),"",extractions!K57)</f>
        <v>interest</v>
      </c>
      <c r="L57" t="str">
        <f>IF(ISBLANK(extractions!L57),"",extractions!L57)</f>
        <v>Kayes et al. (2019)</v>
      </c>
      <c r="M57" s="2" t="s">
        <v>737</v>
      </c>
      <c r="N57" t="str">
        <f>IF(ISBLANK(extractions!M57),"",extractions!M57)</f>
        <v>Table 4</v>
      </c>
      <c r="O57" t="str">
        <f>IF(ISBLANK(extractions!N57),"",extractions!N57)</f>
        <v>Ordinal Logit Regression</v>
      </c>
      <c r="P57" t="s">
        <v>148</v>
      </c>
      <c r="Q57" t="s">
        <v>903</v>
      </c>
      <c r="R57" t="s">
        <v>906</v>
      </c>
      <c r="S57" t="s">
        <v>930</v>
      </c>
      <c r="T57" t="s">
        <v>896</v>
      </c>
      <c r="U57" t="str">
        <f>IF(ISBLANK(extractions!O57),"",extractions!O57)</f>
        <v/>
      </c>
      <c r="V57" t="str">
        <f>IF(ISBLANK(extractions!P57),"",extractions!P57)</f>
        <v>Population</v>
      </c>
      <c r="W57" t="str">
        <f>IF(ISBLANK(extractions!Q57),"",extractions!Q57)</f>
        <v>Florida (USA)</v>
      </c>
      <c r="X57" t="str">
        <f>IF(ISBLANK(extractions!R57),"",extractions!R57)</f>
        <v>-</v>
      </c>
      <c r="Y57" t="str">
        <f>IF(ISBLANK(extractions!S57),"",extractions!S57)</f>
        <v>-</v>
      </c>
      <c r="Z57" t="str">
        <f>IF(ISBLANK(extractions!T57),"",extractions!T57)</f>
        <v/>
      </c>
      <c r="AA57" t="str">
        <f>IF(ISBLANK(extractions!U57),"",extractions!U57)</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7">
        <f>IF(ISBLANK(extractions!V57),"",extractions!V57)</f>
        <v>2455</v>
      </c>
      <c r="AC57" t="str">
        <f>IF(ISBLANK(extractions!W57),"",extractions!W57)</f>
        <v>CFS</v>
      </c>
      <c r="AD57" t="str">
        <f>IF(ISBLANK(extractions!X57),"",extractions!X57)</f>
        <v>Wrong-way-driving</v>
      </c>
      <c r="AE57" t="str">
        <f>IF(ISBLANK(extractions!Y57),"",extractions!Y57)</f>
        <v>χ2</v>
      </c>
      <c r="AF57">
        <f>IF(ISBLANK(extractions!Z57),"",extractions!Z57)</f>
        <v>10.271000000000001</v>
      </c>
      <c r="AG57" t="str">
        <f>IF(ISBLANK(extractions!AA57),"",extractions!AA57)</f>
        <v/>
      </c>
      <c r="AH57">
        <f>IF(ISBLANK(extractions!AB57),"",extractions!AB57)</f>
        <v>1E-3</v>
      </c>
      <c r="AI57">
        <f>IF(ISBLANK(extractions!AC57),"",extractions!AC57)</f>
        <v>1</v>
      </c>
      <c r="AJ57" t="str">
        <f>IF(ISBLANK(extractions!AD57),"",extractions!AD57)</f>
        <v>jan</v>
      </c>
      <c r="AK57">
        <f>IF(ISBLANK(extractions!AE57),"",extractions!AE57)</f>
        <v>2003</v>
      </c>
      <c r="AL57">
        <f>IF(ISBLANK(extractions!AF57),"",extractions!AF57)</f>
        <v>30</v>
      </c>
      <c r="AM57" t="str">
        <f>IF(ISBLANK(extractions!AG57),"",extractions!AG57)</f>
        <v>apr</v>
      </c>
      <c r="AN57">
        <f>IF(ISBLANK(extractions!AH57),"",extractions!AH57)</f>
        <v>2018</v>
      </c>
      <c r="AO57" t="str">
        <f>IF(ISBLANK(extractions!AI57),"",extractions!AI57)</f>
        <v/>
      </c>
      <c r="AP57" t="str">
        <f>IF(ISBLANK(extractions!AJ57),"",extractions!AJ57)</f>
        <v/>
      </c>
      <c r="AQ57" t="str">
        <f>IF(ISBLANK(extractions!AK57),"",extractions!AK57)</f>
        <v/>
      </c>
      <c r="AR57" t="str">
        <f>IF(ISBLANK(extractions!AL57),"",extractions!AL57)</f>
        <v/>
      </c>
      <c r="AS57" t="str">
        <f>IF(ISBLANK(extractions!AM57),"",extractions!AM57)</f>
        <v/>
      </c>
      <c r="AT57" t="str">
        <f>IF(ISBLANK(extractions!AN57),"",extractions!AN57)</f>
        <v/>
      </c>
      <c r="AU57">
        <f>IF(ISBLANK(extractions!AO57),"",extractions!AO57)</f>
        <v>1</v>
      </c>
      <c r="AV57" t="str">
        <f>IF(ISBLANK(extractions!AP57),"",extractions!AP57)</f>
        <v/>
      </c>
      <c r="AW57" t="str">
        <f>IF(ISBLANK(extractions!AQ57),"",extractions!AQ57)</f>
        <v/>
      </c>
      <c r="AX57" t="str">
        <f>IF(ISBLANK(extractions!AR57),"",extractions!AR57)</f>
        <v/>
      </c>
      <c r="AY57" t="str">
        <f>IF(ISBLANK(extractions!AS57),"",extractions!AS57)</f>
        <v/>
      </c>
      <c r="AZ57" t="str">
        <f>IF(ISBLANK(extractions!AT57),"",extractions!AT57)</f>
        <v/>
      </c>
      <c r="BA57" t="str">
        <f>IF(ISBLANK(extractions!AU57),"",extractions!AU57)</f>
        <v/>
      </c>
      <c r="BB57" t="str">
        <f>IF(ISBLANK(extractions!AV57),"",extractions!AV57)</f>
        <v/>
      </c>
      <c r="BC57" t="str">
        <f>IF(ISBLANK(extractions!AW57),"",extractions!AW57)</f>
        <v/>
      </c>
      <c r="BD57" t="str">
        <f>IF(ISBLANK(extractions!AX57),"",extractions!AX57)</f>
        <v/>
      </c>
      <c r="BE57" s="9" t="str">
        <f t="shared" si="10"/>
        <v/>
      </c>
      <c r="BF57" s="9" t="str">
        <f t="shared" si="7"/>
        <v/>
      </c>
      <c r="BG57" t="str">
        <f t="shared" si="8"/>
        <v/>
      </c>
      <c r="BH57" s="9">
        <f t="shared" si="11"/>
        <v>6.4681579456423263E-2</v>
      </c>
      <c r="BI57" s="9">
        <f t="shared" si="12"/>
        <v>6.4681579456423263E-2</v>
      </c>
      <c r="BK57" s="9" t="str">
        <f t="shared" si="4"/>
        <v>Cramer's V</v>
      </c>
      <c r="BL57" s="9">
        <f t="shared" si="2"/>
        <v>6.4681579456423263E-2</v>
      </c>
      <c r="BM57" s="13" t="str">
        <f t="shared" si="3"/>
        <v>***</v>
      </c>
      <c r="BN57" t="str">
        <f t="shared" si="5"/>
        <v>+</v>
      </c>
      <c r="BO57" s="9" t="b">
        <f>IF(BK57="Beta",IF(ABS(BL57)&lt;statistic_interpretations!$B$5,statistic_interpretations!$B$1,IF(ABS(BL57)&lt;statistic_interpretations!$C$5,statistic_interpretations!$C$1,IF(ABS(BL57)&gt;statistic_interpretations!$C$5,statistic_interpretations!$D$1,"error"))),IF(BK57="R",IF(ABS(BL57)&lt;statistic_interpretations!$B$2,statistic_interpretations!$B$1,IF(ABS(BL57)&lt;statistic_interpretations!$C$2,statistic_interpretations!$C$1,IF(ABS(BL57)&gt;statistic_interpretations!$C$2,statistic_interpretations!$D$1,"error"))),IF(BK57="D",IF(ABS(BL57)&lt;statistic_interpretations!$B$3,statistic_interpretations!$B$1,IF(ABS(BL57)&lt;statistic_interpretations!$C$3,statistic_interpretations!$C$1,IF(ABS(BL57)&gt;statistic_interpretations!$C$3,statistic_interpretations!$D$1,"error"))),IF(BK57="%",IF(ABS(BL57)&lt;statistic_interpretations!$B$9,statistic_interpretations!$B$1,IF(ABS(BL57)&lt;statistic_interpretations!$C$9,statistic_interpretations!$C$1,IF(ABS(BL57)&gt;statistic_interpretations!$C$9,statistic_interpretations!$D$1,"error"))),IF(BK57="χ2",IF(ABS(BL57)&lt;statistic_interpretations!$B$8,statistic_interpretations!$B$1,IF(ABS(BL57)&lt;statistic_interpretations!$C$8,statistic_interpretations!$C$1,IF(ABS(BL57)&gt;statistic_interpretations!$C$8,statistic_interpretations!$D$1,"error"))),IF(BK57="tau",IF(ABS(BL57)&lt;statistic_interpretations!$B$7,statistic_interpretations!$B$1,IF(ABS(BL57)&lt;statistic_interpretations!$C$7,statistic_interpretations!$C$1,IF(ABS(BL57)&gt;statistic_interpretations!$C$7,statistic_interpretations!$D$1,"error")))))))))</f>
        <v>0</v>
      </c>
      <c r="BP57" t="str">
        <f t="shared" si="6"/>
        <v>not applicable</v>
      </c>
    </row>
    <row r="58" spans="1:68" x14ac:dyDescent="0.25">
      <c r="A58" t="str">
        <f>IF(ISBLANK(extractions!A58),"",extractions!A58)</f>
        <v>State roads</v>
      </c>
      <c r="B58" t="s">
        <v>930</v>
      </c>
      <c r="C58" t="str">
        <f>IF(ISBLANK(extractions!B58),"",extractions!B58)</f>
        <v>dichotomous</v>
      </c>
      <c r="D58" t="str">
        <f>IF(ISBLANK(extractions!C58),"",extractions!C58)</f>
        <v/>
      </c>
      <c r="E58" t="str">
        <f>IF(ISBLANK(extractions!D58),"",extractions!D58)</f>
        <v>non state road</v>
      </c>
      <c r="F58" t="str">
        <f>IF(ISBLANK(extractions!E58),"",extractions!E58)</f>
        <v>-</v>
      </c>
      <c r="G58" t="str">
        <f>IF(ISBLANK(extractions!G58),"",extractions!G58)</f>
        <v>dispatch time;travel time</v>
      </c>
      <c r="H58" t="str">
        <f>IF(ISBLANK(extractions!H58),"",extractions!H58)</f>
        <v>ordinal</v>
      </c>
      <c r="I58" t="str">
        <f>IF(ISBLANK(extractions!I58),"",extractions!I58)</f>
        <v>&lt; 5min, 5-10min, 10-15min, &gt;15min</v>
      </c>
      <c r="J58" t="str">
        <f>IF(ISBLANK(extractions!J58),"",extractions!J58)</f>
        <v>-</v>
      </c>
      <c r="K58" t="str">
        <f>IF(ISBLANK(extractions!K58),"",extractions!K58)</f>
        <v>interest</v>
      </c>
      <c r="L58" t="str">
        <f>IF(ISBLANK(extractions!L58),"",extractions!L58)</f>
        <v>Kayes et al. (2019)</v>
      </c>
      <c r="M58" s="2" t="s">
        <v>737</v>
      </c>
      <c r="N58" t="str">
        <f>IF(ISBLANK(extractions!M58),"",extractions!M58)</f>
        <v>Table 4</v>
      </c>
      <c r="O58" t="str">
        <f>IF(ISBLANK(extractions!N58),"",extractions!N58)</f>
        <v>Ordinal Logit Regression</v>
      </c>
      <c r="P58" t="s">
        <v>148</v>
      </c>
      <c r="Q58" t="s">
        <v>903</v>
      </c>
      <c r="R58" t="s">
        <v>906</v>
      </c>
      <c r="S58" t="s">
        <v>930</v>
      </c>
      <c r="T58" t="s">
        <v>896</v>
      </c>
      <c r="U58" t="str">
        <f>IF(ISBLANK(extractions!O58),"",extractions!O58)</f>
        <v/>
      </c>
      <c r="V58" t="str">
        <f>IF(ISBLANK(extractions!P58),"",extractions!P58)</f>
        <v>Population</v>
      </c>
      <c r="W58" t="str">
        <f>IF(ISBLANK(extractions!Q58),"",extractions!Q58)</f>
        <v>Florida (USA)</v>
      </c>
      <c r="X58" t="str">
        <f>IF(ISBLANK(extractions!R58),"",extractions!R58)</f>
        <v>-</v>
      </c>
      <c r="Y58" t="str">
        <f>IF(ISBLANK(extractions!S58),"",extractions!S58)</f>
        <v>-</v>
      </c>
      <c r="Z58" t="str">
        <f>IF(ISBLANK(extractions!T58),"",extractions!T58)</f>
        <v/>
      </c>
      <c r="AA58" t="str">
        <f>IF(ISBLANK(extractions!U58),"",extractions!U58)</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8">
        <f>IF(ISBLANK(extractions!V58),"",extractions!V58)</f>
        <v>2455</v>
      </c>
      <c r="AC58" t="str">
        <f>IF(ISBLANK(extractions!W58),"",extractions!W58)</f>
        <v>CFS</v>
      </c>
      <c r="AD58" t="str">
        <f>IF(ISBLANK(extractions!X58),"",extractions!X58)</f>
        <v>Wrong-way-driving</v>
      </c>
      <c r="AE58" t="str">
        <f>IF(ISBLANK(extractions!Y58),"",extractions!Y58)</f>
        <v>χ2</v>
      </c>
      <c r="AF58">
        <f>IF(ISBLANK(extractions!Z58),"",extractions!Z58)</f>
        <v>2.8260000000000001</v>
      </c>
      <c r="AG58" t="str">
        <f>IF(ISBLANK(extractions!AA58),"",extractions!AA58)</f>
        <v/>
      </c>
      <c r="AH58">
        <f>IF(ISBLANK(extractions!AB58),"",extractions!AB58)</f>
        <v>9.2999999999999999E-2</v>
      </c>
      <c r="AI58">
        <f>IF(ISBLANK(extractions!AC58),"",extractions!AC58)</f>
        <v>1</v>
      </c>
      <c r="AJ58" t="str">
        <f>IF(ISBLANK(extractions!AD58),"",extractions!AD58)</f>
        <v>jan</v>
      </c>
      <c r="AK58">
        <f>IF(ISBLANK(extractions!AE58),"",extractions!AE58)</f>
        <v>2003</v>
      </c>
      <c r="AL58">
        <f>IF(ISBLANK(extractions!AF58),"",extractions!AF58)</f>
        <v>30</v>
      </c>
      <c r="AM58" t="str">
        <f>IF(ISBLANK(extractions!AG58),"",extractions!AG58)</f>
        <v>apr</v>
      </c>
      <c r="AN58">
        <f>IF(ISBLANK(extractions!AH58),"",extractions!AH58)</f>
        <v>2018</v>
      </c>
      <c r="AO58" t="str">
        <f>IF(ISBLANK(extractions!AI58),"",extractions!AI58)</f>
        <v/>
      </c>
      <c r="AP58" t="str">
        <f>IF(ISBLANK(extractions!AJ58),"",extractions!AJ58)</f>
        <v/>
      </c>
      <c r="AQ58" t="str">
        <f>IF(ISBLANK(extractions!AK58),"",extractions!AK58)</f>
        <v/>
      </c>
      <c r="AR58" t="str">
        <f>IF(ISBLANK(extractions!AL58),"",extractions!AL58)</f>
        <v/>
      </c>
      <c r="AS58" t="str">
        <f>IF(ISBLANK(extractions!AM58),"",extractions!AM58)</f>
        <v/>
      </c>
      <c r="AT58" t="str">
        <f>IF(ISBLANK(extractions!AN58),"",extractions!AN58)</f>
        <v/>
      </c>
      <c r="AU58">
        <f>IF(ISBLANK(extractions!AO58),"",extractions!AO58)</f>
        <v>1</v>
      </c>
      <c r="AV58" t="str">
        <f>IF(ISBLANK(extractions!AP58),"",extractions!AP58)</f>
        <v/>
      </c>
      <c r="AW58" t="str">
        <f>IF(ISBLANK(extractions!AQ58),"",extractions!AQ58)</f>
        <v/>
      </c>
      <c r="AX58" t="str">
        <f>IF(ISBLANK(extractions!AR58),"",extractions!AR58)</f>
        <v/>
      </c>
      <c r="AY58" t="str">
        <f>IF(ISBLANK(extractions!AS58),"",extractions!AS58)</f>
        <v/>
      </c>
      <c r="AZ58" t="str">
        <f>IF(ISBLANK(extractions!AT58),"",extractions!AT58)</f>
        <v/>
      </c>
      <c r="BA58" t="str">
        <f>IF(ISBLANK(extractions!AU58),"",extractions!AU58)</f>
        <v/>
      </c>
      <c r="BB58" t="str">
        <f>IF(ISBLANK(extractions!AV58),"",extractions!AV58)</f>
        <v/>
      </c>
      <c r="BC58" t="str">
        <f>IF(ISBLANK(extractions!AW58),"",extractions!AW58)</f>
        <v/>
      </c>
      <c r="BD58" t="str">
        <f>IF(ISBLANK(extractions!AX58),"",extractions!AX58)</f>
        <v/>
      </c>
      <c r="BE58" s="9" t="str">
        <f t="shared" si="10"/>
        <v/>
      </c>
      <c r="BF58" s="9" t="str">
        <f t="shared" si="7"/>
        <v/>
      </c>
      <c r="BG58" t="str">
        <f t="shared" si="8"/>
        <v/>
      </c>
      <c r="BH58" s="9">
        <f t="shared" si="11"/>
        <v>3.3928161797138236E-2</v>
      </c>
      <c r="BI58" s="9">
        <f t="shared" si="12"/>
        <v>3.3928161797138236E-2</v>
      </c>
      <c r="BK58" s="9" t="str">
        <f t="shared" si="4"/>
        <v>Cramer's V</v>
      </c>
      <c r="BL58" s="9">
        <f t="shared" si="2"/>
        <v>3.3928161797138236E-2</v>
      </c>
      <c r="BM58" s="13" t="str">
        <f t="shared" si="3"/>
        <v/>
      </c>
      <c r="BN58" t="str">
        <f t="shared" si="5"/>
        <v>+</v>
      </c>
      <c r="BO58" s="9" t="b">
        <f>IF(BK58="Beta",IF(ABS(BL58)&lt;statistic_interpretations!$B$5,statistic_interpretations!$B$1,IF(ABS(BL58)&lt;statistic_interpretations!$C$5,statistic_interpretations!$C$1,IF(ABS(BL58)&gt;statistic_interpretations!$C$5,statistic_interpretations!$D$1,"error"))),IF(BK58="R",IF(ABS(BL58)&lt;statistic_interpretations!$B$2,statistic_interpretations!$B$1,IF(ABS(BL58)&lt;statistic_interpretations!$C$2,statistic_interpretations!$C$1,IF(ABS(BL58)&gt;statistic_interpretations!$C$2,statistic_interpretations!$D$1,"error"))),IF(BK58="D",IF(ABS(BL58)&lt;statistic_interpretations!$B$3,statistic_interpretations!$B$1,IF(ABS(BL58)&lt;statistic_interpretations!$C$3,statistic_interpretations!$C$1,IF(ABS(BL58)&gt;statistic_interpretations!$C$3,statistic_interpretations!$D$1,"error"))),IF(BK58="%",IF(ABS(BL58)&lt;statistic_interpretations!$B$9,statistic_interpretations!$B$1,IF(ABS(BL58)&lt;statistic_interpretations!$C$9,statistic_interpretations!$C$1,IF(ABS(BL58)&gt;statistic_interpretations!$C$9,statistic_interpretations!$D$1,"error"))),IF(BK58="χ2",IF(ABS(BL58)&lt;statistic_interpretations!$B$8,statistic_interpretations!$B$1,IF(ABS(BL58)&lt;statistic_interpretations!$C$8,statistic_interpretations!$C$1,IF(ABS(BL58)&gt;statistic_interpretations!$C$8,statistic_interpretations!$D$1,"error"))),IF(BK58="tau",IF(ABS(BL58)&lt;statistic_interpretations!$B$7,statistic_interpretations!$B$1,IF(ABS(BL58)&lt;statistic_interpretations!$C$7,statistic_interpretations!$C$1,IF(ABS(BL58)&gt;statistic_interpretations!$C$7,statistic_interpretations!$D$1,"error")))))))))</f>
        <v>0</v>
      </c>
      <c r="BP58" t="str">
        <f t="shared" si="6"/>
        <v>not applicable</v>
      </c>
    </row>
    <row r="59" spans="1:68" x14ac:dyDescent="0.25">
      <c r="A59" t="str">
        <f>IF(ISBLANK(extractions!A59),"",extractions!A59)</f>
        <v>Toll roads</v>
      </c>
      <c r="B59" t="s">
        <v>930</v>
      </c>
      <c r="C59" t="str">
        <f>IF(ISBLANK(extractions!B59),"",extractions!B59)</f>
        <v>dichotomous</v>
      </c>
      <c r="D59" t="str">
        <f>IF(ISBLANK(extractions!C59),"",extractions!C59)</f>
        <v/>
      </c>
      <c r="E59" t="str">
        <f>IF(ISBLANK(extractions!D59),"",extractions!D59)</f>
        <v>non toll road</v>
      </c>
      <c r="F59" t="str">
        <f>IF(ISBLANK(extractions!E59),"",extractions!E59)</f>
        <v>-</v>
      </c>
      <c r="G59" t="str">
        <f>IF(ISBLANK(extractions!G59),"",extractions!G59)</f>
        <v>dispatch time;travel time</v>
      </c>
      <c r="H59" t="str">
        <f>IF(ISBLANK(extractions!H59),"",extractions!H59)</f>
        <v>ordinal</v>
      </c>
      <c r="I59" t="str">
        <f>IF(ISBLANK(extractions!I59),"",extractions!I59)</f>
        <v>&lt; 5min, 5-10min, 10-15min, &gt;15min</v>
      </c>
      <c r="J59" t="str">
        <f>IF(ISBLANK(extractions!J59),"",extractions!J59)</f>
        <v>-</v>
      </c>
      <c r="K59" t="str">
        <f>IF(ISBLANK(extractions!K59),"",extractions!K59)</f>
        <v>interest</v>
      </c>
      <c r="L59" t="str">
        <f>IF(ISBLANK(extractions!L59),"",extractions!L59)</f>
        <v>Kayes et al. (2019)</v>
      </c>
      <c r="M59" s="2" t="s">
        <v>737</v>
      </c>
      <c r="N59" t="str">
        <f>IF(ISBLANK(extractions!M59),"",extractions!M59)</f>
        <v>Table 5</v>
      </c>
      <c r="O59" t="str">
        <f>IF(ISBLANK(extractions!N59),"",extractions!N59)</f>
        <v>Ordinal Logit Regression</v>
      </c>
      <c r="P59" t="s">
        <v>148</v>
      </c>
      <c r="Q59" t="s">
        <v>903</v>
      </c>
      <c r="R59" t="s">
        <v>906</v>
      </c>
      <c r="S59" t="s">
        <v>930</v>
      </c>
      <c r="T59" t="s">
        <v>896</v>
      </c>
      <c r="U59" t="str">
        <f>IF(ISBLANK(extractions!O59),"",extractions!O59)</f>
        <v/>
      </c>
      <c r="V59" t="str">
        <f>IF(ISBLANK(extractions!P59),"",extractions!P59)</f>
        <v>Population</v>
      </c>
      <c r="W59" t="str">
        <f>IF(ISBLANK(extractions!Q59),"",extractions!Q59)</f>
        <v>Florida (USA)</v>
      </c>
      <c r="X59" t="str">
        <f>IF(ISBLANK(extractions!R59),"",extractions!R59)</f>
        <v>-</v>
      </c>
      <c r="Y59" t="str">
        <f>IF(ISBLANK(extractions!S59),"",extractions!S59)</f>
        <v>-</v>
      </c>
      <c r="Z59" t="str">
        <f>IF(ISBLANK(extractions!T59),"",extractions!T59)</f>
        <v/>
      </c>
      <c r="AA59" t="str">
        <f>IF(ISBLANK(extractions!U59),"",extractions!U59)</f>
        <v>The response time for these dispatch calls was taken as the time difference between when the first call was received and when a LEO arrived at the wrong-way vehicle’s location. Any dispatch call missing any of these two times was not included in the analysis. In addition, any overlap within the dataset resulting from duplicate dispatch calls was removed to ensure each dispatch call is independent of all others.</v>
      </c>
      <c r="AB59">
        <f>IF(ISBLANK(extractions!V59),"",extractions!V59)</f>
        <v>1796</v>
      </c>
      <c r="AC59" t="str">
        <f>IF(ISBLANK(extractions!W59),"",extractions!W59)</f>
        <v>CFS</v>
      </c>
      <c r="AD59" t="str">
        <f>IF(ISBLANK(extractions!X59),"",extractions!X59)</f>
        <v>Wrong-way-driving</v>
      </c>
      <c r="AE59" t="str">
        <f>IF(ISBLANK(extractions!Y59),"",extractions!Y59)</f>
        <v>χ2</v>
      </c>
      <c r="AF59">
        <f>IF(ISBLANK(extractions!Z59),"",extractions!Z59)</f>
        <v>2.8290000000000002</v>
      </c>
      <c r="AG59" t="str">
        <f>IF(ISBLANK(extractions!AA59),"",extractions!AA59)</f>
        <v/>
      </c>
      <c r="AH59">
        <f>IF(ISBLANK(extractions!AB59),"",extractions!AB59)</f>
        <v>9.2999999999999999E-2</v>
      </c>
      <c r="AI59">
        <f>IF(ISBLANK(extractions!AC59),"",extractions!AC59)</f>
        <v>1</v>
      </c>
      <c r="AJ59" t="str">
        <f>IF(ISBLANK(extractions!AD59),"",extractions!AD59)</f>
        <v>jan</v>
      </c>
      <c r="AK59">
        <f>IF(ISBLANK(extractions!AE59),"",extractions!AE59)</f>
        <v>2003</v>
      </c>
      <c r="AL59">
        <f>IF(ISBLANK(extractions!AF59),"",extractions!AF59)</f>
        <v>30</v>
      </c>
      <c r="AM59" t="str">
        <f>IF(ISBLANK(extractions!AG59),"",extractions!AG59)</f>
        <v>apr</v>
      </c>
      <c r="AN59">
        <f>IF(ISBLANK(extractions!AH59),"",extractions!AH59)</f>
        <v>2018</v>
      </c>
      <c r="AO59" t="str">
        <f>IF(ISBLANK(extractions!AI59),"",extractions!AI59)</f>
        <v/>
      </c>
      <c r="AP59" t="str">
        <f>IF(ISBLANK(extractions!AJ59),"",extractions!AJ59)</f>
        <v/>
      </c>
      <c r="AQ59" t="str">
        <f>IF(ISBLANK(extractions!AK59),"",extractions!AK59)</f>
        <v/>
      </c>
      <c r="AR59" t="str">
        <f>IF(ISBLANK(extractions!AL59),"",extractions!AL59)</f>
        <v/>
      </c>
      <c r="AS59" t="str">
        <f>IF(ISBLANK(extractions!AM59),"",extractions!AM59)</f>
        <v/>
      </c>
      <c r="AT59" t="str">
        <f>IF(ISBLANK(extractions!AN59),"",extractions!AN59)</f>
        <v/>
      </c>
      <c r="AU59">
        <f>IF(ISBLANK(extractions!AO59),"",extractions!AO59)</f>
        <v>1</v>
      </c>
      <c r="AV59" t="str">
        <f>IF(ISBLANK(extractions!AP59),"",extractions!AP59)</f>
        <v/>
      </c>
      <c r="AW59" t="str">
        <f>IF(ISBLANK(extractions!AQ59),"",extractions!AQ59)</f>
        <v/>
      </c>
      <c r="AX59" t="str">
        <f>IF(ISBLANK(extractions!AR59),"",extractions!AR59)</f>
        <v/>
      </c>
      <c r="AY59" t="str">
        <f>IF(ISBLANK(extractions!AS59),"",extractions!AS59)</f>
        <v/>
      </c>
      <c r="AZ59" t="str">
        <f>IF(ISBLANK(extractions!AT59),"",extractions!AT59)</f>
        <v/>
      </c>
      <c r="BA59" t="str">
        <f>IF(ISBLANK(extractions!AU59),"",extractions!AU59)</f>
        <v/>
      </c>
      <c r="BB59" t="str">
        <f>IF(ISBLANK(extractions!AV59),"",extractions!AV59)</f>
        <v/>
      </c>
      <c r="BC59" t="str">
        <f>IF(ISBLANK(extractions!AW59),"",extractions!AW59)</f>
        <v/>
      </c>
      <c r="BD59" t="str">
        <f>IF(ISBLANK(extractions!AX59),"",extractions!AX59)</f>
        <v/>
      </c>
      <c r="BE59" s="9" t="str">
        <f t="shared" si="10"/>
        <v/>
      </c>
      <c r="BF59" s="9" t="str">
        <f t="shared" si="7"/>
        <v/>
      </c>
      <c r="BG59" t="str">
        <f t="shared" si="8"/>
        <v/>
      </c>
      <c r="BH59" s="9">
        <f t="shared" si="11"/>
        <v>3.9688374089422149E-2</v>
      </c>
      <c r="BI59" s="9">
        <f t="shared" si="12"/>
        <v>3.9688374089422149E-2</v>
      </c>
      <c r="BK59" s="9" t="str">
        <f t="shared" si="4"/>
        <v>Cramer's V</v>
      </c>
      <c r="BL59" s="9">
        <f t="shared" si="2"/>
        <v>3.9688374089422149E-2</v>
      </c>
      <c r="BM59" s="13" t="str">
        <f t="shared" si="3"/>
        <v/>
      </c>
      <c r="BN59" t="str">
        <f t="shared" si="5"/>
        <v>+</v>
      </c>
      <c r="BO59" s="9" t="b">
        <f>IF(BK59="Beta",IF(ABS(BL59)&lt;statistic_interpretations!$B$5,statistic_interpretations!$B$1,IF(ABS(BL59)&lt;statistic_interpretations!$C$5,statistic_interpretations!$C$1,IF(ABS(BL59)&gt;statistic_interpretations!$C$5,statistic_interpretations!$D$1,"error"))),IF(BK59="R",IF(ABS(BL59)&lt;statistic_interpretations!$B$2,statistic_interpretations!$B$1,IF(ABS(BL59)&lt;statistic_interpretations!$C$2,statistic_interpretations!$C$1,IF(ABS(BL59)&gt;statistic_interpretations!$C$2,statistic_interpretations!$D$1,"error"))),IF(BK59="D",IF(ABS(BL59)&lt;statistic_interpretations!$B$3,statistic_interpretations!$B$1,IF(ABS(BL59)&lt;statistic_interpretations!$C$3,statistic_interpretations!$C$1,IF(ABS(BL59)&gt;statistic_interpretations!$C$3,statistic_interpretations!$D$1,"error"))),IF(BK59="%",IF(ABS(BL59)&lt;statistic_interpretations!$B$9,statistic_interpretations!$B$1,IF(ABS(BL59)&lt;statistic_interpretations!$C$9,statistic_interpretations!$C$1,IF(ABS(BL59)&gt;statistic_interpretations!$C$9,statistic_interpretations!$D$1,"error"))),IF(BK59="χ2",IF(ABS(BL59)&lt;statistic_interpretations!$B$8,statistic_interpretations!$B$1,IF(ABS(BL59)&lt;statistic_interpretations!$C$8,statistic_interpretations!$C$1,IF(ABS(BL59)&gt;statistic_interpretations!$C$8,statistic_interpretations!$D$1,"error"))),IF(BK59="tau",IF(ABS(BL59)&lt;statistic_interpretations!$B$7,statistic_interpretations!$B$1,IF(ABS(BL59)&lt;statistic_interpretations!$C$7,statistic_interpretations!$C$1,IF(ABS(BL59)&gt;statistic_interpretations!$C$7,statistic_interpretations!$D$1,"error")))))))))</f>
        <v>0</v>
      </c>
      <c r="BP59" t="str">
        <f t="shared" si="6"/>
        <v>not applicable</v>
      </c>
    </row>
    <row r="60" spans="1:68" x14ac:dyDescent="0.25">
      <c r="A60" t="str">
        <f>IF(ISBLANK(extractions!A60),"",extractions!A60)</f>
        <v>patrol time - emergency response</v>
      </c>
      <c r="B60" t="s">
        <v>953</v>
      </c>
      <c r="C60" t="str">
        <f>IF(ISBLANK(extractions!B60),"",extractions!B60)</f>
        <v>scale</v>
      </c>
      <c r="D60" t="str">
        <f>IF(ISBLANK(extractions!C60),"",extractions!C60)</f>
        <v xml:space="preserve">number of minutes spend patrolling </v>
      </c>
      <c r="E60" t="str">
        <f>IF(ISBLANK(extractions!D60),"",extractions!D60)</f>
        <v>-</v>
      </c>
      <c r="F60" t="str">
        <f>IF(ISBLANK(extractions!E60),"",extractions!E60)</f>
        <v>min</v>
      </c>
      <c r="G60" t="str">
        <f>IF(ISBLANK(extractions!G60),"",extractions!G60)</f>
        <v>dispatch time;travel time</v>
      </c>
      <c r="H60" t="str">
        <f>IF(ISBLANK(extractions!H60),"",extractions!H60)</f>
        <v>scale</v>
      </c>
      <c r="I60" t="str">
        <f>IF(ISBLANK(extractions!I60),"",extractions!I60)</f>
        <v>min/incident</v>
      </c>
      <c r="J60" t="str">
        <f>IF(ISBLANK(extractions!J60),"",extractions!J60)</f>
        <v>-</v>
      </c>
      <c r="K60" t="str">
        <f>IF(ISBLANK(extractions!K60),"",extractions!K60)</f>
        <v>interest</v>
      </c>
      <c r="L60" t="str">
        <f>IF(ISBLANK(extractions!L60),"",extractions!L60)</f>
        <v>Vigoa (2010)</v>
      </c>
      <c r="M60" s="2" t="s">
        <v>738</v>
      </c>
      <c r="N60" t="str">
        <f>IF(ISBLANK(extractions!M60),"",extractions!M60)</f>
        <v>Table 4-5</v>
      </c>
      <c r="O60" t="str">
        <f>IF(ISBLANK(extractions!N60),"",extractions!N60)</f>
        <v>T-test</v>
      </c>
      <c r="P60" t="s">
        <v>911</v>
      </c>
      <c r="Q60" t="s">
        <v>903</v>
      </c>
      <c r="R60" t="s">
        <v>907</v>
      </c>
      <c r="S60" t="s">
        <v>193</v>
      </c>
      <c r="T60" t="s">
        <v>1187</v>
      </c>
      <c r="U60" t="str">
        <f>IF(ISBLANK(extractions!O60),"",extractions!O60)</f>
        <v>The researched data revealed that 83,257 minutes were reported for patrol time in area one in 2004 compared to the City of Doral who reported 117,328 minutes of  patrol time in 2006. An average of 7:05 minutes for emergency response to calls was  reported in area one during the months of January 1, 2004 thru April 4, 2004. Seven  minutes and six seconds (7:06) of emergency response times were reported in 2006  slightly increasing emergency response to calls for service. In other words, as more  uniformed officers were assigned to the City of Doral in 2006 emergency response to  calls for service increased by one second, a not statistically significant finding.</v>
      </c>
      <c r="V60" t="str">
        <f>IF(ISBLANK(extractions!P60),"",extractions!P60)</f>
        <v>Population</v>
      </c>
      <c r="W60" t="str">
        <f>IF(ISBLANK(extractions!Q60),"",extractions!Q60)</f>
        <v>Doral (USA)</v>
      </c>
      <c r="X60" t="str">
        <f>IF(ISBLANK(extractions!R60),"",extractions!R60)</f>
        <v>-</v>
      </c>
      <c r="Y60" t="str">
        <f>IF(ISBLANK(extractions!S60),"",extractions!S60)</f>
        <v>-</v>
      </c>
      <c r="Z60" t="str">
        <f>IF(ISBLANK(extractions!T60),"",extractions!T60)</f>
        <v/>
      </c>
      <c r="AA60" t="str">
        <f>IF(ISBLANK(extractions!U60),"",extractions!U60)</f>
        <v>-</v>
      </c>
      <c r="AB60">
        <f>IF(ISBLANK(extractions!V60),"",extractions!V60)</f>
        <v>4</v>
      </c>
      <c r="AC60" t="str">
        <f>IF(ISBLANK(extractions!W60),"",extractions!W60)</f>
        <v>months</v>
      </c>
      <c r="AD60" t="str">
        <f>IF(ISBLANK(extractions!X60),"",extractions!X60)</f>
        <v>Emergency &amp; Nonemergency responses</v>
      </c>
      <c r="AE60" t="str">
        <f>IF(ISBLANK(extractions!Y60),"",extractions!Y60)</f>
        <v>t</v>
      </c>
      <c r="AF60">
        <f>IF(ISBLANK(extractions!Z60),"",extractions!Z60)</f>
        <v>0.505</v>
      </c>
      <c r="AG60" t="str">
        <f>IF(ISBLANK(extractions!AA60),"",extractions!AA60)</f>
        <v/>
      </c>
      <c r="AH60">
        <f>IF(ISBLANK(extractions!AB60),"",extractions!AB60)</f>
        <v>0.64300000000000002</v>
      </c>
      <c r="AI60">
        <f>IF(ISBLANK(extractions!AC60),"",extractions!AC60)</f>
        <v>1</v>
      </c>
      <c r="AJ60" t="str">
        <f>IF(ISBLANK(extractions!AD60),"",extractions!AD60)</f>
        <v>jan</v>
      </c>
      <c r="AK60">
        <f>IF(ISBLANK(extractions!AE60),"",extractions!AE60)</f>
        <v>2004</v>
      </c>
      <c r="AL60">
        <f>IF(ISBLANK(extractions!AF60),"",extractions!AF60)</f>
        <v>4</v>
      </c>
      <c r="AM60" t="str">
        <f>IF(ISBLANK(extractions!AG60),"",extractions!AG60)</f>
        <v>apr</v>
      </c>
      <c r="AN60">
        <f>IF(ISBLANK(extractions!AH60),"",extractions!AH60)</f>
        <v>2004</v>
      </c>
      <c r="AO60">
        <f>IF(ISBLANK(extractions!AI60),"",extractions!AI60)</f>
        <v>1</v>
      </c>
      <c r="AP60" t="str">
        <f>IF(ISBLANK(extractions!AJ60),"",extractions!AJ60)</f>
        <v>jan</v>
      </c>
      <c r="AQ60">
        <f>IF(ISBLANK(extractions!AK60),"",extractions!AK60)</f>
        <v>2006</v>
      </c>
      <c r="AR60">
        <f>IF(ISBLANK(extractions!AL60),"",extractions!AL60)</f>
        <v>4</v>
      </c>
      <c r="AS60" t="str">
        <f>IF(ISBLANK(extractions!AM60),"",extractions!AM60)</f>
        <v>apr</v>
      </c>
      <c r="AT60">
        <f>IF(ISBLANK(extractions!AN60),"",extractions!AN60)</f>
        <v>2006</v>
      </c>
      <c r="AU60">
        <f>IF(ISBLANK(extractions!AO60),"",extractions!AO60)</f>
        <v>3</v>
      </c>
      <c r="AV60" t="str">
        <f>IF(ISBLANK(extractions!AP60),"",extractions!AP60)</f>
        <v/>
      </c>
      <c r="AW60" t="str">
        <f>IF(ISBLANK(extractions!AQ60),"",extractions!AQ60)</f>
        <v/>
      </c>
      <c r="AX60" t="str">
        <f>IF(ISBLANK(extractions!AR60),"",extractions!AR60)</f>
        <v/>
      </c>
      <c r="AY60" t="str">
        <f>IF(ISBLANK(extractions!AS60),"",extractions!AS60)</f>
        <v/>
      </c>
      <c r="AZ60" t="str">
        <f>IF(ISBLANK(extractions!AT60),"",extractions!AT60)</f>
        <v/>
      </c>
      <c r="BA60" t="str">
        <f>IF(ISBLANK(extractions!AU60),"",extractions!AU60)</f>
        <v/>
      </c>
      <c r="BB60" t="str">
        <f>IF(ISBLANK(extractions!AV60),"",extractions!AV60)</f>
        <v/>
      </c>
      <c r="BC60" t="str">
        <f>IF(ISBLANK(extractions!AW60),"",extractions!AW60)</f>
        <v/>
      </c>
      <c r="BD60" t="str">
        <f>IF(ISBLANK(extractions!AX60),"",extractions!AX60)</f>
        <v/>
      </c>
      <c r="BE60" s="9">
        <f>2*AF60/SQRT(AU60)</f>
        <v>0.58312377188152209</v>
      </c>
      <c r="BF60" s="9">
        <f t="shared" si="7"/>
        <v>0.27990729280348031</v>
      </c>
      <c r="BG60" t="str">
        <f t="shared" si="8"/>
        <v/>
      </c>
      <c r="BK60" s="9" t="str">
        <f t="shared" si="4"/>
        <v>R</v>
      </c>
      <c r="BL60" s="9">
        <f t="shared" si="2"/>
        <v>0.27990729280348031</v>
      </c>
      <c r="BM60" s="13" t="str">
        <f t="shared" si="3"/>
        <v/>
      </c>
      <c r="BN60" t="str">
        <f t="shared" si="5"/>
        <v>+</v>
      </c>
      <c r="BO60" s="9" t="str">
        <f>IF(BK60="Beta",IF(ABS(BL60)&lt;statistic_interpretations!$B$5,statistic_interpretations!$B$1,IF(ABS(BL60)&lt;statistic_interpretations!$C$5,statistic_interpretations!$C$1,IF(ABS(BL60)&gt;statistic_interpretations!$C$5,statistic_interpretations!$D$1,"error"))),IF(BK60="R",IF(ABS(BL60)&lt;statistic_interpretations!$B$2,statistic_interpretations!$B$1,IF(ABS(BL60)&lt;statistic_interpretations!$C$2,statistic_interpretations!$C$1,IF(ABS(BL60)&gt;statistic_interpretations!$C$2,statistic_interpretations!$D$1,"error"))),IF(BK60="D",IF(ABS(BL60)&lt;statistic_interpretations!$B$3,statistic_interpretations!$B$1,IF(ABS(BL60)&lt;statistic_interpretations!$C$3,statistic_interpretations!$C$1,IF(ABS(BL60)&gt;statistic_interpretations!$C$3,statistic_interpretations!$D$1,"error"))),IF(BK60="%",IF(ABS(BL60)&lt;statistic_interpretations!$B$9,statistic_interpretations!$B$1,IF(ABS(BL60)&lt;statistic_interpretations!$C$9,statistic_interpretations!$C$1,IF(ABS(BL60)&gt;statistic_interpretations!$C$9,statistic_interpretations!$D$1,"error"))),IF(BK60="χ2",IF(ABS(BL60)&lt;statistic_interpretations!$B$8,statistic_interpretations!$B$1,IF(ABS(BL60)&lt;statistic_interpretations!$C$8,statistic_interpretations!$C$1,IF(ABS(BL60)&gt;statistic_interpretations!$C$8,statistic_interpretations!$D$1,"error"))),IF(BK60="tau",IF(ABS(BL60)&lt;statistic_interpretations!$B$7,statistic_interpretations!$B$1,IF(ABS(BL60)&lt;statistic_interpretations!$C$7,statistic_interpretations!$C$1,IF(ABS(BL60)&gt;statistic_interpretations!$C$7,statistic_interpretations!$D$1,"error")))))))))</f>
        <v>Small</v>
      </c>
      <c r="BP60" t="str">
        <f t="shared" si="6"/>
        <v>not applicable</v>
      </c>
    </row>
    <row r="61" spans="1:68" x14ac:dyDescent="0.25">
      <c r="A61" t="str">
        <f>IF(ISBLANK(extractions!A61),"",extractions!A61)</f>
        <v>patrol time - non emergency response</v>
      </c>
      <c r="B61" t="s">
        <v>953</v>
      </c>
      <c r="C61" t="str">
        <f>IF(ISBLANK(extractions!B61),"",extractions!B61)</f>
        <v>scale</v>
      </c>
      <c r="D61" t="str">
        <f>IF(ISBLANK(extractions!C61),"",extractions!C61)</f>
        <v xml:space="preserve">number of minutes spend patrolling </v>
      </c>
      <c r="E61" t="str">
        <f>IF(ISBLANK(extractions!D61),"",extractions!D61)</f>
        <v>-</v>
      </c>
      <c r="F61" t="str">
        <f>IF(ISBLANK(extractions!E61),"",extractions!E61)</f>
        <v>min</v>
      </c>
      <c r="G61" t="str">
        <f>IF(ISBLANK(extractions!G61),"",extractions!G61)</f>
        <v>dispatch time;travel time</v>
      </c>
      <c r="H61" t="str">
        <f>IF(ISBLANK(extractions!H61),"",extractions!H61)</f>
        <v>scale</v>
      </c>
      <c r="I61" t="str">
        <f>IF(ISBLANK(extractions!I61),"",extractions!I61)</f>
        <v>min/incident</v>
      </c>
      <c r="J61" t="str">
        <f>IF(ISBLANK(extractions!J61),"",extractions!J61)</f>
        <v>-</v>
      </c>
      <c r="K61" t="str">
        <f>IF(ISBLANK(extractions!K61),"",extractions!K61)</f>
        <v>interest</v>
      </c>
      <c r="L61" t="str">
        <f>IF(ISBLANK(extractions!L61),"",extractions!L61)</f>
        <v>Vigoa (2010)</v>
      </c>
      <c r="M61" s="2" t="s">
        <v>738</v>
      </c>
      <c r="N61" t="str">
        <f>IF(ISBLANK(extractions!M61),"",extractions!M61)</f>
        <v>Table 4-7</v>
      </c>
      <c r="O61" t="str">
        <f>IF(ISBLANK(extractions!N61),"",extractions!N61)</f>
        <v>T-test</v>
      </c>
      <c r="P61" t="s">
        <v>911</v>
      </c>
      <c r="Q61" t="s">
        <v>903</v>
      </c>
      <c r="R61" t="s">
        <v>907</v>
      </c>
      <c r="S61" t="s">
        <v>193</v>
      </c>
      <c r="T61" t="s">
        <v>1187</v>
      </c>
      <c r="U61" t="str">
        <f>IF(ISBLANK(extractions!O61),"",extractions!O61)</f>
        <v>The data indicates that as more uniformed officers are assigned, patrol time  increased,and the response to non-emergency calls decreased dramatically allowing for faster response to calls for service. Therefore, the hypothesis was not rejected. Forty one minutes and 21 seconds (41:21) of response to non emergency calls for service was  reported in area one in 2004. Sixteen minutes and 54 seconds (16:54) was reported for  non-emergency calls in the City of Doral in 2006. As more uniformed officers were  assigned to the City of Doral, patrol time increased,the level of response to non  emergency calls for service decreased dramatically by over 60 percent, a very statistically  significant finding.</v>
      </c>
      <c r="V61" t="str">
        <f>IF(ISBLANK(extractions!P61),"",extractions!P61)</f>
        <v>Population</v>
      </c>
      <c r="W61" t="str">
        <f>IF(ISBLANK(extractions!Q61),"",extractions!Q61)</f>
        <v>Doral (USA)</v>
      </c>
      <c r="X61" t="str">
        <f>IF(ISBLANK(extractions!R61),"",extractions!R61)</f>
        <v>-</v>
      </c>
      <c r="Y61" t="str">
        <f>IF(ISBLANK(extractions!S61),"",extractions!S61)</f>
        <v>-</v>
      </c>
      <c r="Z61" t="str">
        <f>IF(ISBLANK(extractions!T61),"",extractions!T61)</f>
        <v/>
      </c>
      <c r="AA61" t="str">
        <f>IF(ISBLANK(extractions!U61),"",extractions!U61)</f>
        <v>-</v>
      </c>
      <c r="AB61">
        <f>IF(ISBLANK(extractions!V61),"",extractions!V61)</f>
        <v>4</v>
      </c>
      <c r="AC61" t="str">
        <f>IF(ISBLANK(extractions!W61),"",extractions!W61)</f>
        <v>months</v>
      </c>
      <c r="AD61" t="str">
        <f>IF(ISBLANK(extractions!X61),"",extractions!X61)</f>
        <v>Emergency &amp; Nonemergency responses</v>
      </c>
      <c r="AE61" t="str">
        <f>IF(ISBLANK(extractions!Y61),"",extractions!Y61)</f>
        <v>t</v>
      </c>
      <c r="AF61">
        <f>IF(ISBLANK(extractions!Z61),"",extractions!Z61)</f>
        <v>9.3884000000000007</v>
      </c>
      <c r="AG61" t="str">
        <f>IF(ISBLANK(extractions!AA61),"",extractions!AA61)</f>
        <v/>
      </c>
      <c r="AH61">
        <f>IF(ISBLANK(extractions!AB61),"",extractions!AB61)</f>
        <v>2.5999999999999999E-3</v>
      </c>
      <c r="AI61">
        <f>IF(ISBLANK(extractions!AC61),"",extractions!AC61)</f>
        <v>1</v>
      </c>
      <c r="AJ61" t="str">
        <f>IF(ISBLANK(extractions!AD61),"",extractions!AD61)</f>
        <v>jan</v>
      </c>
      <c r="AK61">
        <f>IF(ISBLANK(extractions!AE61),"",extractions!AE61)</f>
        <v>2004</v>
      </c>
      <c r="AL61">
        <f>IF(ISBLANK(extractions!AF61),"",extractions!AF61)</f>
        <v>4</v>
      </c>
      <c r="AM61" t="str">
        <f>IF(ISBLANK(extractions!AG61),"",extractions!AG61)</f>
        <v>apr</v>
      </c>
      <c r="AN61">
        <f>IF(ISBLANK(extractions!AH61),"",extractions!AH61)</f>
        <v>2004</v>
      </c>
      <c r="AO61">
        <f>IF(ISBLANK(extractions!AI61),"",extractions!AI61)</f>
        <v>1</v>
      </c>
      <c r="AP61" t="str">
        <f>IF(ISBLANK(extractions!AJ61),"",extractions!AJ61)</f>
        <v>jan</v>
      </c>
      <c r="AQ61">
        <f>IF(ISBLANK(extractions!AK61),"",extractions!AK61)</f>
        <v>2006</v>
      </c>
      <c r="AR61">
        <f>IF(ISBLANK(extractions!AL61),"",extractions!AL61)</f>
        <v>4</v>
      </c>
      <c r="AS61" t="str">
        <f>IF(ISBLANK(extractions!AM61),"",extractions!AM61)</f>
        <v>apr</v>
      </c>
      <c r="AT61">
        <f>IF(ISBLANK(extractions!AN61),"",extractions!AN61)</f>
        <v>2006</v>
      </c>
      <c r="AU61">
        <f>IF(ISBLANK(extractions!AO61),"",extractions!AO61)</f>
        <v>3</v>
      </c>
      <c r="AV61" t="str">
        <f>IF(ISBLANK(extractions!AP61),"",extractions!AP61)</f>
        <v/>
      </c>
      <c r="AW61" t="str">
        <f>IF(ISBLANK(extractions!AQ61),"",extractions!AQ61)</f>
        <v/>
      </c>
      <c r="AX61" t="str">
        <f>IF(ISBLANK(extractions!AR61),"",extractions!AR61)</f>
        <v/>
      </c>
      <c r="AY61" t="str">
        <f>IF(ISBLANK(extractions!AS61),"",extractions!AS61)</f>
        <v/>
      </c>
      <c r="AZ61" t="str">
        <f>IF(ISBLANK(extractions!AT61),"",extractions!AT61)</f>
        <v/>
      </c>
      <c r="BA61" t="str">
        <f>IF(ISBLANK(extractions!AU61),"",extractions!AU61)</f>
        <v/>
      </c>
      <c r="BB61" t="str">
        <f>IF(ISBLANK(extractions!AV61),"",extractions!AV61)</f>
        <v/>
      </c>
      <c r="BC61" t="str">
        <f>IF(ISBLANK(extractions!AW61),"",extractions!AW61)</f>
        <v/>
      </c>
      <c r="BD61" t="str">
        <f>IF(ISBLANK(extractions!AX61),"",extractions!AX61)</f>
        <v/>
      </c>
      <c r="BE61" s="9">
        <f>2*AF61/SQRT(AU61)</f>
        <v>10.840790534519767</v>
      </c>
      <c r="BF61" s="9">
        <f t="shared" si="7"/>
        <v>0.98340446900085388</v>
      </c>
      <c r="BG61" t="str">
        <f t="shared" si="8"/>
        <v/>
      </c>
      <c r="BK61" s="9" t="str">
        <f t="shared" si="4"/>
        <v>R</v>
      </c>
      <c r="BL61" s="9">
        <f t="shared" si="2"/>
        <v>0.98340446900085388</v>
      </c>
      <c r="BM61" s="13" t="str">
        <f t="shared" si="3"/>
        <v>**</v>
      </c>
      <c r="BN61" t="str">
        <f t="shared" si="5"/>
        <v>+</v>
      </c>
      <c r="BO61" s="9" t="str">
        <f>IF(BK61="Beta",IF(ABS(BL61)&lt;statistic_interpretations!$B$5,statistic_interpretations!$B$1,IF(ABS(BL61)&lt;statistic_interpretations!$C$5,statistic_interpretations!$C$1,IF(ABS(BL61)&gt;statistic_interpretations!$C$5,statistic_interpretations!$D$1,"error"))),IF(BK61="R",IF(ABS(BL61)&lt;statistic_interpretations!$B$2,statistic_interpretations!$B$1,IF(ABS(BL61)&lt;statistic_interpretations!$C$2,statistic_interpretations!$C$1,IF(ABS(BL61)&gt;statistic_interpretations!$C$2,statistic_interpretations!$D$1,"error"))),IF(BK61="D",IF(ABS(BL61)&lt;statistic_interpretations!$B$3,statistic_interpretations!$B$1,IF(ABS(BL61)&lt;statistic_interpretations!$C$3,statistic_interpretations!$C$1,IF(ABS(BL61)&gt;statistic_interpretations!$C$3,statistic_interpretations!$D$1,"error"))),IF(BK61="%",IF(ABS(BL61)&lt;statistic_interpretations!$B$9,statistic_interpretations!$B$1,IF(ABS(BL61)&lt;statistic_interpretations!$C$9,statistic_interpretations!$C$1,IF(ABS(BL61)&gt;statistic_interpretations!$C$9,statistic_interpretations!$D$1,"error"))),IF(BK61="χ2",IF(ABS(BL61)&lt;statistic_interpretations!$B$8,statistic_interpretations!$B$1,IF(ABS(BL61)&lt;statistic_interpretations!$C$8,statistic_interpretations!$C$1,IF(ABS(BL61)&gt;statistic_interpretations!$C$8,statistic_interpretations!$D$1,"error"))),IF(BK61="tau",IF(ABS(BL61)&lt;statistic_interpretations!$B$7,statistic_interpretations!$B$1,IF(ABS(BL61)&lt;statistic_interpretations!$C$7,statistic_interpretations!$C$1,IF(ABS(BL61)&gt;statistic_interpretations!$C$7,statistic_interpretations!$D$1,"error")))))))))</f>
        <v>Large</v>
      </c>
      <c r="BP61" t="str">
        <f t="shared" si="6"/>
        <v>not applicable</v>
      </c>
    </row>
    <row r="62" spans="1:68" x14ac:dyDescent="0.25">
      <c r="A62" t="str">
        <f>IF(ISBLANK(extractions!A62),"",extractions!A62)</f>
        <v>event Golden 1 Center</v>
      </c>
      <c r="B62" t="s">
        <v>368</v>
      </c>
      <c r="C62" t="str">
        <f>IF(ISBLANK(extractions!B62),"",extractions!B62)</f>
        <v>dichotomous</v>
      </c>
      <c r="D62" t="str">
        <f>IF(ISBLANK(extractions!C62),"",extractions!C62)</f>
        <v/>
      </c>
      <c r="E62" t="str">
        <f>IF(ISBLANK(extractions!D62),"",extractions!D62)</f>
        <v>no event</v>
      </c>
      <c r="F62" t="str">
        <f>IF(ISBLANK(extractions!E62),"",extractions!E62)</f>
        <v>-</v>
      </c>
      <c r="G62" t="str">
        <f>IF(ISBLANK(extractions!G62),"",extractions!G62)</f>
        <v>travel time</v>
      </c>
      <c r="H62" t="str">
        <f>IF(ISBLANK(extractions!H62),"",extractions!H62)</f>
        <v>scale</v>
      </c>
      <c r="I62" t="str">
        <f>IF(ISBLANK(extractions!I62),"",extractions!I62)</f>
        <v>sec/incident</v>
      </c>
      <c r="J62" t="str">
        <f>IF(ISBLANK(extractions!J62),"",extractions!J62)</f>
        <v>ln</v>
      </c>
      <c r="K62" t="str">
        <f>IF(ISBLANK(extractions!K62),"",extractions!K62)</f>
        <v>interest</v>
      </c>
      <c r="L62" t="str">
        <f>IF(ISBLANK(extractions!L62),"",extractions!L62)</f>
        <v>Propheter (2020)</v>
      </c>
      <c r="M62" s="2" t="s">
        <v>739</v>
      </c>
      <c r="N62" t="str">
        <f>IF(ISBLANK(extractions!M62),"",extractions!M62)</f>
        <v>Table 2</v>
      </c>
      <c r="O62" t="str">
        <f>IF(ISBLANK(extractions!N62),"",extractions!N62)</f>
        <v>Difference in difference in differences (DDD)</v>
      </c>
      <c r="P62" t="s">
        <v>148</v>
      </c>
      <c r="Q62" t="s">
        <v>903</v>
      </c>
      <c r="R62" t="s">
        <v>906</v>
      </c>
      <c r="S62" t="s">
        <v>368</v>
      </c>
      <c r="T62" t="s">
        <v>896</v>
      </c>
      <c r="U62" t="str">
        <f>IF(ISBLANK(extractions!O62),"",extractions!O62)</f>
        <v/>
      </c>
      <c r="V62" t="str">
        <f>IF(ISBLANK(extractions!P62),"",extractions!P62)</f>
        <v>Population</v>
      </c>
      <c r="W62" t="str">
        <f>IF(ISBLANK(extractions!Q62),"",extractions!Q62)</f>
        <v>Sacremento (USA)</v>
      </c>
      <c r="X62" t="str">
        <f>IF(ISBLANK(extractions!R62),"",extractions!R62)</f>
        <v>-</v>
      </c>
      <c r="Y62" t="str">
        <f>IF(ISBLANK(extractions!S62),"",extractions!S62)</f>
        <v>-</v>
      </c>
      <c r="Z62" t="str">
        <f>IF(ISBLANK(extractions!T62),"",extractions!T62)</f>
        <v/>
      </c>
      <c r="AA62" t="str">
        <f>IF(ISBLANK(extractions!U62),"",extractions!U62)</f>
        <v>-</v>
      </c>
      <c r="AB62">
        <f>IF(ISBLANK(extractions!V62),"",extractions!V62)</f>
        <v>42580</v>
      </c>
      <c r="AC62" t="str">
        <f>IF(ISBLANK(extractions!W62),"",extractions!W62)</f>
        <v>CFS</v>
      </c>
      <c r="AD62" t="str">
        <f>IF(ISBLANK(extractions!X62),"",extractions!X62)</f>
        <v>emergency response only</v>
      </c>
      <c r="AE62" t="str">
        <f>IF(ISBLANK(extractions!Y62),"",extractions!Y62)</f>
        <v>B</v>
      </c>
      <c r="AF62">
        <f>IF(ISBLANK(extractions!Z62),"",extractions!Z62)</f>
        <v>0</v>
      </c>
      <c r="AG62" t="str">
        <f>IF(ISBLANK(extractions!AA62),"",extractions!AA62)</f>
        <v/>
      </c>
      <c r="AH62" t="str">
        <f>IF(ISBLANK(extractions!AB62),"",extractions!AB62)</f>
        <v>#</v>
      </c>
      <c r="AI62">
        <f>IF(ISBLANK(extractions!AC62),"",extractions!AC62)</f>
        <v>1</v>
      </c>
      <c r="AJ62" t="str">
        <f>IF(ISBLANK(extractions!AD62),"",extractions!AD62)</f>
        <v>jan</v>
      </c>
      <c r="AK62">
        <f>IF(ISBLANK(extractions!AE62),"",extractions!AE62)</f>
        <v>2016</v>
      </c>
      <c r="AL62">
        <f>IF(ISBLANK(extractions!AF62),"",extractions!AF62)</f>
        <v>31</v>
      </c>
      <c r="AM62" t="str">
        <f>IF(ISBLANK(extractions!AG62),"",extractions!AG62)</f>
        <v>dec</v>
      </c>
      <c r="AN62">
        <f>IF(ISBLANK(extractions!AH62),"",extractions!AH62)</f>
        <v>2016</v>
      </c>
      <c r="AO62" t="str">
        <f>IF(ISBLANK(extractions!AI62),"",extractions!AI62)</f>
        <v/>
      </c>
      <c r="AP62" t="str">
        <f>IF(ISBLANK(extractions!AJ62),"",extractions!AJ62)</f>
        <v/>
      </c>
      <c r="AQ62" t="str">
        <f>IF(ISBLANK(extractions!AK62),"",extractions!AK62)</f>
        <v/>
      </c>
      <c r="AR62" t="str">
        <f>IF(ISBLANK(extractions!AL62),"",extractions!AL62)</f>
        <v/>
      </c>
      <c r="AS62" t="str">
        <f>IF(ISBLANK(extractions!AM62),"",extractions!AM62)</f>
        <v/>
      </c>
      <c r="AT62" t="str">
        <f>IF(ISBLANK(extractions!AN62),"",extractions!AN62)</f>
        <v/>
      </c>
      <c r="AU62" t="str">
        <f>IF(ISBLANK(extractions!AO62),"",extractions!AO62)</f>
        <v/>
      </c>
      <c r="AV62" t="str">
        <f>IF(ISBLANK(extractions!AP62),"",extractions!AP62)</f>
        <v/>
      </c>
      <c r="AW62" t="str">
        <f>IF(ISBLANK(extractions!AQ62),"",extractions!AQ62)</f>
        <v/>
      </c>
      <c r="AX62" t="str">
        <f>IF(ISBLANK(extractions!AR62),"",extractions!AR62)</f>
        <v/>
      </c>
      <c r="AY62" t="str">
        <f>IF(ISBLANK(extractions!AS62),"",extractions!AS62)</f>
        <v/>
      </c>
      <c r="AZ62" t="str">
        <f>IF(ISBLANK(extractions!AT62),"",extractions!AT62)</f>
        <v/>
      </c>
      <c r="BA62">
        <f>IF(ISBLANK(extractions!AU62),"",extractions!AU62)</f>
        <v>5.3999999999999999E-2</v>
      </c>
      <c r="BB62" t="str">
        <f>IF(ISBLANK(extractions!AV62),"",extractions!AV62)</f>
        <v/>
      </c>
      <c r="BC62" t="str">
        <f>IF(ISBLANK(extractions!AW62),"",extractions!AW62)</f>
        <v/>
      </c>
      <c r="BD62" t="str">
        <f>IF(ISBLANK(extractions!AX62),"",extractions!AX62)</f>
        <v/>
      </c>
      <c r="BE62" s="9" t="str">
        <f t="shared" ref="BE62:BE125" si="13">IFERROR((AX62-AW62)/(SQRT((AY62^2+AZ62^2)/2)),"")</f>
        <v/>
      </c>
      <c r="BF62" s="9" t="str">
        <f t="shared" si="7"/>
        <v/>
      </c>
      <c r="BG62" t="e">
        <f t="shared" si="8"/>
        <v>#VALUE!</v>
      </c>
      <c r="BK62" s="9" t="str">
        <f t="shared" si="4"/>
        <v>B</v>
      </c>
      <c r="BL62" s="9">
        <f t="shared" si="2"/>
        <v>0</v>
      </c>
      <c r="BM62" s="13" t="str">
        <f t="shared" si="3"/>
        <v/>
      </c>
      <c r="BN62" t="str">
        <f t="shared" si="5"/>
        <v>-</v>
      </c>
      <c r="BO62" s="9" t="b">
        <f>IF(BK62="Beta",IF(ABS(BL62)&lt;statistic_interpretations!$B$5,statistic_interpretations!$B$1,IF(ABS(BL62)&lt;statistic_interpretations!$C$5,statistic_interpretations!$C$1,IF(ABS(BL62)&gt;statistic_interpretations!$C$5,statistic_interpretations!$D$1,"error"))),IF(BK62="R",IF(ABS(BL62)&lt;statistic_interpretations!$B$2,statistic_interpretations!$B$1,IF(ABS(BL62)&lt;statistic_interpretations!$C$2,statistic_interpretations!$C$1,IF(ABS(BL62)&gt;statistic_interpretations!$C$2,statistic_interpretations!$D$1,"error"))),IF(BK62="D",IF(ABS(BL62)&lt;statistic_interpretations!$B$3,statistic_interpretations!$B$1,IF(ABS(BL62)&lt;statistic_interpretations!$C$3,statistic_interpretations!$C$1,IF(ABS(BL62)&gt;statistic_interpretations!$C$3,statistic_interpretations!$D$1,"error"))),IF(BK62="%",IF(ABS(BL62)&lt;statistic_interpretations!$B$9,statistic_interpretations!$B$1,IF(ABS(BL62)&lt;statistic_interpretations!$C$9,statistic_interpretations!$C$1,IF(ABS(BL62)&gt;statistic_interpretations!$C$9,statistic_interpretations!$D$1,"error"))),IF(BK62="χ2",IF(ABS(BL62)&lt;statistic_interpretations!$B$8,statistic_interpretations!$B$1,IF(ABS(BL62)&lt;statistic_interpretations!$C$8,statistic_interpretations!$C$1,IF(ABS(BL62)&gt;statistic_interpretations!$C$8,statistic_interpretations!$D$1,"error"))),IF(BK62="tau",IF(ABS(BL62)&lt;statistic_interpretations!$B$7,statistic_interpretations!$B$1,IF(ABS(BL62)&lt;statistic_interpretations!$C$7,statistic_interpretations!$C$1,IF(ABS(BL62)&gt;statistic_interpretations!$C$7,statistic_interpretations!$D$1,"error")))))))))</f>
        <v>0</v>
      </c>
      <c r="BP62" t="str">
        <f t="shared" si="6"/>
        <v>not applicable</v>
      </c>
    </row>
    <row r="63" spans="1:68" x14ac:dyDescent="0.25">
      <c r="A63" t="str">
        <f>IF(ISBLANK(extractions!A63),"",extractions!A63)</f>
        <v>rush hour Golden 1 Center</v>
      </c>
      <c r="B63" t="s">
        <v>607</v>
      </c>
      <c r="C63" t="str">
        <f>IF(ISBLANK(extractions!B63),"",extractions!B63)</f>
        <v>dichotomous</v>
      </c>
      <c r="D63" t="str">
        <f>IF(ISBLANK(extractions!C63),"",extractions!C63)</f>
        <v/>
      </c>
      <c r="E63" t="str">
        <f>IF(ISBLANK(extractions!D63),"",extractions!D63)</f>
        <v>no rush hour</v>
      </c>
      <c r="F63" t="str">
        <f>IF(ISBLANK(extractions!E63),"",extractions!E63)</f>
        <v>-</v>
      </c>
      <c r="G63" t="str">
        <f>IF(ISBLANK(extractions!G63),"",extractions!G63)</f>
        <v>travel time</v>
      </c>
      <c r="H63" t="str">
        <f>IF(ISBLANK(extractions!H63),"",extractions!H63)</f>
        <v>scale</v>
      </c>
      <c r="I63" t="str">
        <f>IF(ISBLANK(extractions!I63),"",extractions!I63)</f>
        <v>sec/incident</v>
      </c>
      <c r="J63" t="str">
        <f>IF(ISBLANK(extractions!J63),"",extractions!J63)</f>
        <v>ln</v>
      </c>
      <c r="K63" t="str">
        <f>IF(ISBLANK(extractions!K63),"",extractions!K63)</f>
        <v>control</v>
      </c>
      <c r="L63" t="str">
        <f>IF(ISBLANK(extractions!L63),"",extractions!L63)</f>
        <v>Propheter (2020)</v>
      </c>
      <c r="M63" s="2" t="s">
        <v>739</v>
      </c>
      <c r="N63" t="str">
        <f>IF(ISBLANK(extractions!M63),"",extractions!M63)</f>
        <v>Table 2</v>
      </c>
      <c r="O63" t="str">
        <f>IF(ISBLANK(extractions!N63),"",extractions!N63)</f>
        <v>Difference in difference in differences (DDD)</v>
      </c>
      <c r="P63" t="s">
        <v>148</v>
      </c>
      <c r="Q63" t="s">
        <v>903</v>
      </c>
      <c r="R63" t="s">
        <v>906</v>
      </c>
      <c r="S63" t="s">
        <v>367</v>
      </c>
      <c r="T63" t="s">
        <v>896</v>
      </c>
      <c r="U63" t="str">
        <f>IF(ISBLANK(extractions!O63),"",extractions!O63)</f>
        <v/>
      </c>
      <c r="V63" t="str">
        <f>IF(ISBLANK(extractions!P63),"",extractions!P63)</f>
        <v>Population</v>
      </c>
      <c r="W63" t="str">
        <f>IF(ISBLANK(extractions!Q63),"",extractions!Q63)</f>
        <v>Sacremento (USA)</v>
      </c>
      <c r="X63" t="str">
        <f>IF(ISBLANK(extractions!R63),"",extractions!R63)</f>
        <v>-</v>
      </c>
      <c r="Y63" t="str">
        <f>IF(ISBLANK(extractions!S63),"",extractions!S63)</f>
        <v>-</v>
      </c>
      <c r="Z63" t="str">
        <f>IF(ISBLANK(extractions!T63),"",extractions!T63)</f>
        <v/>
      </c>
      <c r="AA63" t="str">
        <f>IF(ISBLANK(extractions!U63),"",extractions!U63)</f>
        <v>-</v>
      </c>
      <c r="AB63">
        <f>IF(ISBLANK(extractions!V63),"",extractions!V63)</f>
        <v>42580</v>
      </c>
      <c r="AC63" t="str">
        <f>IF(ISBLANK(extractions!W63),"",extractions!W63)</f>
        <v>CFS</v>
      </c>
      <c r="AD63" t="str">
        <f>IF(ISBLANK(extractions!X63),"",extractions!X63)</f>
        <v>emergency response only</v>
      </c>
      <c r="AE63" t="str">
        <f>IF(ISBLANK(extractions!Y63),"",extractions!Y63)</f>
        <v>B</v>
      </c>
      <c r="AF63">
        <f>IF(ISBLANK(extractions!Z63),"",extractions!Z63)</f>
        <v>-5.2999999999999999E-2</v>
      </c>
      <c r="AG63" t="str">
        <f>IF(ISBLANK(extractions!AA63),"",extractions!AA63)</f>
        <v/>
      </c>
      <c r="AH63" t="str">
        <f>IF(ISBLANK(extractions!AB63),"",extractions!AB63)</f>
        <v>***</v>
      </c>
      <c r="AI63">
        <f>IF(ISBLANK(extractions!AC63),"",extractions!AC63)</f>
        <v>1</v>
      </c>
      <c r="AJ63" t="str">
        <f>IF(ISBLANK(extractions!AD63),"",extractions!AD63)</f>
        <v>jan</v>
      </c>
      <c r="AK63">
        <f>IF(ISBLANK(extractions!AE63),"",extractions!AE63)</f>
        <v>2016</v>
      </c>
      <c r="AL63">
        <f>IF(ISBLANK(extractions!AF63),"",extractions!AF63)</f>
        <v>31</v>
      </c>
      <c r="AM63" t="str">
        <f>IF(ISBLANK(extractions!AG63),"",extractions!AG63)</f>
        <v>dec</v>
      </c>
      <c r="AN63">
        <f>IF(ISBLANK(extractions!AH63),"",extractions!AH63)</f>
        <v>2016</v>
      </c>
      <c r="AO63" t="str">
        <f>IF(ISBLANK(extractions!AI63),"",extractions!AI63)</f>
        <v/>
      </c>
      <c r="AP63" t="str">
        <f>IF(ISBLANK(extractions!AJ63),"",extractions!AJ63)</f>
        <v/>
      </c>
      <c r="AQ63" t="str">
        <f>IF(ISBLANK(extractions!AK63),"",extractions!AK63)</f>
        <v/>
      </c>
      <c r="AR63" t="str">
        <f>IF(ISBLANK(extractions!AL63),"",extractions!AL63)</f>
        <v/>
      </c>
      <c r="AS63" t="str">
        <f>IF(ISBLANK(extractions!AM63),"",extractions!AM63)</f>
        <v/>
      </c>
      <c r="AT63" t="str">
        <f>IF(ISBLANK(extractions!AN63),"",extractions!AN63)</f>
        <v/>
      </c>
      <c r="AU63" t="str">
        <f>IF(ISBLANK(extractions!AO63),"",extractions!AO63)</f>
        <v/>
      </c>
      <c r="AV63" t="str">
        <f>IF(ISBLANK(extractions!AP63),"",extractions!AP63)</f>
        <v/>
      </c>
      <c r="AW63" t="str">
        <f>IF(ISBLANK(extractions!AQ63),"",extractions!AQ63)</f>
        <v/>
      </c>
      <c r="AX63" t="str">
        <f>IF(ISBLANK(extractions!AR63),"",extractions!AR63)</f>
        <v/>
      </c>
      <c r="AY63" t="str">
        <f>IF(ISBLANK(extractions!AS63),"",extractions!AS63)</f>
        <v/>
      </c>
      <c r="AZ63" t="str">
        <f>IF(ISBLANK(extractions!AT63),"",extractions!AT63)</f>
        <v/>
      </c>
      <c r="BA63">
        <f>IF(ISBLANK(extractions!AU63),"",extractions!AU63)</f>
        <v>5.3999999999999999E-2</v>
      </c>
      <c r="BB63" t="str">
        <f>IF(ISBLANK(extractions!AV63),"",extractions!AV63)</f>
        <v/>
      </c>
      <c r="BC63" t="str">
        <f>IF(ISBLANK(extractions!AW63),"",extractions!AW63)</f>
        <v/>
      </c>
      <c r="BD63" t="str">
        <f>IF(ISBLANK(extractions!AX63),"",extractions!AX63)</f>
        <v/>
      </c>
      <c r="BE63" s="9" t="str">
        <f t="shared" si="13"/>
        <v/>
      </c>
      <c r="BF63" s="9" t="str">
        <f t="shared" si="7"/>
        <v/>
      </c>
      <c r="BG63" t="e">
        <f t="shared" si="8"/>
        <v>#VALUE!</v>
      </c>
      <c r="BK63" s="9" t="str">
        <f t="shared" si="4"/>
        <v>B</v>
      </c>
      <c r="BL63" s="9">
        <f t="shared" si="2"/>
        <v>-5.2999999999999999E-2</v>
      </c>
      <c r="BM63" s="13" t="str">
        <f t="shared" si="3"/>
        <v>***</v>
      </c>
      <c r="BN63" t="str">
        <f t="shared" si="5"/>
        <v>-</v>
      </c>
      <c r="BO63" s="9" t="b">
        <f>IF(BK63="Beta",IF(ABS(BL63)&lt;statistic_interpretations!$B$5,statistic_interpretations!$B$1,IF(ABS(BL63)&lt;statistic_interpretations!$C$5,statistic_interpretations!$C$1,IF(ABS(BL63)&gt;statistic_interpretations!$C$5,statistic_interpretations!$D$1,"error"))),IF(BK63="R",IF(ABS(BL63)&lt;statistic_interpretations!$B$2,statistic_interpretations!$B$1,IF(ABS(BL63)&lt;statistic_interpretations!$C$2,statistic_interpretations!$C$1,IF(ABS(BL63)&gt;statistic_interpretations!$C$2,statistic_interpretations!$D$1,"error"))),IF(BK63="D",IF(ABS(BL63)&lt;statistic_interpretations!$B$3,statistic_interpretations!$B$1,IF(ABS(BL63)&lt;statistic_interpretations!$C$3,statistic_interpretations!$C$1,IF(ABS(BL63)&gt;statistic_interpretations!$C$3,statistic_interpretations!$D$1,"error"))),IF(BK63="%",IF(ABS(BL63)&lt;statistic_interpretations!$B$9,statistic_interpretations!$B$1,IF(ABS(BL63)&lt;statistic_interpretations!$C$9,statistic_interpretations!$C$1,IF(ABS(BL63)&gt;statistic_interpretations!$C$9,statistic_interpretations!$D$1,"error"))),IF(BK63="χ2",IF(ABS(BL63)&lt;statistic_interpretations!$B$8,statistic_interpretations!$B$1,IF(ABS(BL63)&lt;statistic_interpretations!$C$8,statistic_interpretations!$C$1,IF(ABS(BL63)&gt;statistic_interpretations!$C$8,statistic_interpretations!$D$1,"error"))),IF(BK63="tau",IF(ABS(BL63)&lt;statistic_interpretations!$B$7,statistic_interpretations!$B$1,IF(ABS(BL63)&lt;statistic_interpretations!$C$7,statistic_interpretations!$C$1,IF(ABS(BL63)&gt;statistic_interpretations!$C$7,statistic_interpretations!$D$1,"error")))))))))</f>
        <v>0</v>
      </c>
      <c r="BP63" t="str">
        <f t="shared" si="6"/>
        <v>not applicable</v>
      </c>
    </row>
    <row r="64" spans="1:68" x14ac:dyDescent="0.25">
      <c r="A64" t="str">
        <f>IF(ISBLANK(extractions!A64),"",extractions!A64)</f>
        <v>number of officers on beat duty Golden 1 Center</v>
      </c>
      <c r="B64" t="s">
        <v>955</v>
      </c>
      <c r="C64" t="str">
        <f>IF(ISBLANK(extractions!B64),"",extractions!B64)</f>
        <v>scale</v>
      </c>
      <c r="D64" t="str">
        <f>IF(ISBLANK(extractions!C64),"",extractions!C64)</f>
        <v>no. of officers</v>
      </c>
      <c r="E64" t="str">
        <f>IF(ISBLANK(extractions!D64),"",extractions!D64)</f>
        <v>-</v>
      </c>
      <c r="F64" t="str">
        <f>IF(ISBLANK(extractions!E64),"",extractions!E64)</f>
        <v xml:space="preserve">officers </v>
      </c>
      <c r="G64" t="str">
        <f>IF(ISBLANK(extractions!G64),"",extractions!G64)</f>
        <v>travel time</v>
      </c>
      <c r="H64" t="str">
        <f>IF(ISBLANK(extractions!H64),"",extractions!H64)</f>
        <v>scale</v>
      </c>
      <c r="I64" t="str">
        <f>IF(ISBLANK(extractions!I64),"",extractions!I64)</f>
        <v>sec/incident</v>
      </c>
      <c r="J64" t="str">
        <f>IF(ISBLANK(extractions!J64),"",extractions!J64)</f>
        <v>ln</v>
      </c>
      <c r="K64" t="str">
        <f>IF(ISBLANK(extractions!K64),"",extractions!K64)</f>
        <v>control</v>
      </c>
      <c r="L64" t="str">
        <f>IF(ISBLANK(extractions!L64),"",extractions!L64)</f>
        <v>Propheter (2020)</v>
      </c>
      <c r="M64" s="2" t="s">
        <v>739</v>
      </c>
      <c r="N64" t="str">
        <f>IF(ISBLANK(extractions!M64),"",extractions!M64)</f>
        <v>Table 2</v>
      </c>
      <c r="O64" t="str">
        <f>IF(ISBLANK(extractions!N64),"",extractions!N64)</f>
        <v>Difference in difference in differences (DDD)</v>
      </c>
      <c r="P64" t="s">
        <v>148</v>
      </c>
      <c r="Q64" t="s">
        <v>903</v>
      </c>
      <c r="R64" t="s">
        <v>906</v>
      </c>
      <c r="S64" t="s">
        <v>193</v>
      </c>
      <c r="T64" t="s">
        <v>1187</v>
      </c>
      <c r="U64" t="str">
        <f>IF(ISBLANK(extractions!O64),"",extractions!O64)</f>
        <v/>
      </c>
      <c r="V64" t="str">
        <f>IF(ISBLANK(extractions!P64),"",extractions!P64)</f>
        <v>Population</v>
      </c>
      <c r="W64" t="str">
        <f>IF(ISBLANK(extractions!Q64),"",extractions!Q64)</f>
        <v>Sacremento (USA)</v>
      </c>
      <c r="X64" t="str">
        <f>IF(ISBLANK(extractions!R64),"",extractions!R64)</f>
        <v>-</v>
      </c>
      <c r="Y64" t="str">
        <f>IF(ISBLANK(extractions!S64),"",extractions!S64)</f>
        <v>-</v>
      </c>
      <c r="Z64" t="str">
        <f>IF(ISBLANK(extractions!T64),"",extractions!T64)</f>
        <v/>
      </c>
      <c r="AA64" t="str">
        <f>IF(ISBLANK(extractions!U64),"",extractions!U64)</f>
        <v>-</v>
      </c>
      <c r="AB64">
        <f>IF(ISBLANK(extractions!V64),"",extractions!V64)</f>
        <v>42580</v>
      </c>
      <c r="AC64" t="str">
        <f>IF(ISBLANK(extractions!W64),"",extractions!W64)</f>
        <v>CFS</v>
      </c>
      <c r="AD64" t="str">
        <f>IF(ISBLANK(extractions!X64),"",extractions!X64)</f>
        <v>emergency response only</v>
      </c>
      <c r="AE64" t="str">
        <f>IF(ISBLANK(extractions!Y64),"",extractions!Y64)</f>
        <v>B</v>
      </c>
      <c r="AF64">
        <f>IF(ISBLANK(extractions!Z64),"",extractions!Z64)</f>
        <v>-2E-3</v>
      </c>
      <c r="AG64" t="str">
        <f>IF(ISBLANK(extractions!AA64),"",extractions!AA64)</f>
        <v/>
      </c>
      <c r="AH64" t="str">
        <f>IF(ISBLANK(extractions!AB64),"",extractions!AB64)</f>
        <v>#</v>
      </c>
      <c r="AI64">
        <f>IF(ISBLANK(extractions!AC64),"",extractions!AC64)</f>
        <v>1</v>
      </c>
      <c r="AJ64" t="str">
        <f>IF(ISBLANK(extractions!AD64),"",extractions!AD64)</f>
        <v>jan</v>
      </c>
      <c r="AK64">
        <f>IF(ISBLANK(extractions!AE64),"",extractions!AE64)</f>
        <v>2016</v>
      </c>
      <c r="AL64">
        <f>IF(ISBLANK(extractions!AF64),"",extractions!AF64)</f>
        <v>31</v>
      </c>
      <c r="AM64" t="str">
        <f>IF(ISBLANK(extractions!AG64),"",extractions!AG64)</f>
        <v>dec</v>
      </c>
      <c r="AN64">
        <f>IF(ISBLANK(extractions!AH64),"",extractions!AH64)</f>
        <v>2016</v>
      </c>
      <c r="AO64" t="str">
        <f>IF(ISBLANK(extractions!AI64),"",extractions!AI64)</f>
        <v/>
      </c>
      <c r="AP64" t="str">
        <f>IF(ISBLANK(extractions!AJ64),"",extractions!AJ64)</f>
        <v/>
      </c>
      <c r="AQ64" t="str">
        <f>IF(ISBLANK(extractions!AK64),"",extractions!AK64)</f>
        <v/>
      </c>
      <c r="AR64" t="str">
        <f>IF(ISBLANK(extractions!AL64),"",extractions!AL64)</f>
        <v/>
      </c>
      <c r="AS64" t="str">
        <f>IF(ISBLANK(extractions!AM64),"",extractions!AM64)</f>
        <v/>
      </c>
      <c r="AT64" t="str">
        <f>IF(ISBLANK(extractions!AN64),"",extractions!AN64)</f>
        <v/>
      </c>
      <c r="AU64" t="str">
        <f>IF(ISBLANK(extractions!AO64),"",extractions!AO64)</f>
        <v/>
      </c>
      <c r="AV64" t="str">
        <f>IF(ISBLANK(extractions!AP64),"",extractions!AP64)</f>
        <v/>
      </c>
      <c r="AW64" t="str">
        <f>IF(ISBLANK(extractions!AQ64),"",extractions!AQ64)</f>
        <v/>
      </c>
      <c r="AX64" t="str">
        <f>IF(ISBLANK(extractions!AR64),"",extractions!AR64)</f>
        <v/>
      </c>
      <c r="AY64" t="str">
        <f>IF(ISBLANK(extractions!AS64),"",extractions!AS64)</f>
        <v/>
      </c>
      <c r="AZ64" t="str">
        <f>IF(ISBLANK(extractions!AT64),"",extractions!AT64)</f>
        <v/>
      </c>
      <c r="BA64">
        <f>IF(ISBLANK(extractions!AU64),"",extractions!AU64)</f>
        <v>5.3999999999999999E-2</v>
      </c>
      <c r="BB64" t="str">
        <f>IF(ISBLANK(extractions!AV64),"",extractions!AV64)</f>
        <v/>
      </c>
      <c r="BC64" t="str">
        <f>IF(ISBLANK(extractions!AW64),"",extractions!AW64)</f>
        <v/>
      </c>
      <c r="BD64" t="str">
        <f>IF(ISBLANK(extractions!AX64),"",extractions!AX64)</f>
        <v/>
      </c>
      <c r="BE64" s="9" t="str">
        <f t="shared" si="13"/>
        <v/>
      </c>
      <c r="BF64" s="9" t="str">
        <f t="shared" si="7"/>
        <v/>
      </c>
      <c r="BG64" t="e">
        <f t="shared" si="8"/>
        <v>#VALUE!</v>
      </c>
      <c r="BK64" s="9" t="str">
        <f t="shared" si="4"/>
        <v>B</v>
      </c>
      <c r="BL64" s="9">
        <f t="shared" si="2"/>
        <v>-2E-3</v>
      </c>
      <c r="BM64" s="13" t="str">
        <f t="shared" si="3"/>
        <v/>
      </c>
      <c r="BN64" t="str">
        <f t="shared" si="5"/>
        <v>-</v>
      </c>
      <c r="BO64" s="9" t="b">
        <f>IF(BK64="Beta",IF(ABS(BL64)&lt;statistic_interpretations!$B$5,statistic_interpretations!$B$1,IF(ABS(BL64)&lt;statistic_interpretations!$C$5,statistic_interpretations!$C$1,IF(ABS(BL64)&gt;statistic_interpretations!$C$5,statistic_interpretations!$D$1,"error"))),IF(BK64="R",IF(ABS(BL64)&lt;statistic_interpretations!$B$2,statistic_interpretations!$B$1,IF(ABS(BL64)&lt;statistic_interpretations!$C$2,statistic_interpretations!$C$1,IF(ABS(BL64)&gt;statistic_interpretations!$C$2,statistic_interpretations!$D$1,"error"))),IF(BK64="D",IF(ABS(BL64)&lt;statistic_interpretations!$B$3,statistic_interpretations!$B$1,IF(ABS(BL64)&lt;statistic_interpretations!$C$3,statistic_interpretations!$C$1,IF(ABS(BL64)&gt;statistic_interpretations!$C$3,statistic_interpretations!$D$1,"error"))),IF(BK64="%",IF(ABS(BL64)&lt;statistic_interpretations!$B$9,statistic_interpretations!$B$1,IF(ABS(BL64)&lt;statistic_interpretations!$C$9,statistic_interpretations!$C$1,IF(ABS(BL64)&gt;statistic_interpretations!$C$9,statistic_interpretations!$D$1,"error"))),IF(BK64="χ2",IF(ABS(BL64)&lt;statistic_interpretations!$B$8,statistic_interpretations!$B$1,IF(ABS(BL64)&lt;statistic_interpretations!$C$8,statistic_interpretations!$C$1,IF(ABS(BL64)&gt;statistic_interpretations!$C$8,statistic_interpretations!$D$1,"error"))),IF(BK64="tau",IF(ABS(BL64)&lt;statistic_interpretations!$B$7,statistic_interpretations!$B$1,IF(ABS(BL64)&lt;statistic_interpretations!$C$7,statistic_interpretations!$C$1,IF(ABS(BL64)&gt;statistic_interpretations!$C$7,statistic_interpretations!$D$1,"error")))))))))</f>
        <v>0</v>
      </c>
      <c r="BP64" t="str">
        <f t="shared" si="6"/>
        <v>not applicable</v>
      </c>
    </row>
    <row r="65" spans="1:68" x14ac:dyDescent="0.25">
      <c r="A65" t="str">
        <f>IF(ISBLANK(extractions!A65),"",extractions!A65)</f>
        <v>event Arco Arena</v>
      </c>
      <c r="B65" t="s">
        <v>368</v>
      </c>
      <c r="C65" t="str">
        <f>IF(ISBLANK(extractions!B65),"",extractions!B65)</f>
        <v>dichotomous</v>
      </c>
      <c r="D65" t="str">
        <f>IF(ISBLANK(extractions!C65),"",extractions!C65)</f>
        <v/>
      </c>
      <c r="E65" t="str">
        <f>IF(ISBLANK(extractions!D65),"",extractions!D65)</f>
        <v>no event</v>
      </c>
      <c r="F65" t="str">
        <f>IF(ISBLANK(extractions!E65),"",extractions!E65)</f>
        <v>-</v>
      </c>
      <c r="G65" t="str">
        <f>IF(ISBLANK(extractions!G65),"",extractions!G65)</f>
        <v>travel time</v>
      </c>
      <c r="H65" t="str">
        <f>IF(ISBLANK(extractions!H65),"",extractions!H65)</f>
        <v>scale</v>
      </c>
      <c r="I65" t="str">
        <f>IF(ISBLANK(extractions!I65),"",extractions!I65)</f>
        <v>sec/incident</v>
      </c>
      <c r="J65" t="str">
        <f>IF(ISBLANK(extractions!J65),"",extractions!J65)</f>
        <v>ln</v>
      </c>
      <c r="K65" t="str">
        <f>IF(ISBLANK(extractions!K65),"",extractions!K65)</f>
        <v>interest</v>
      </c>
      <c r="L65" t="str">
        <f>IF(ISBLANK(extractions!L65),"",extractions!L65)</f>
        <v>Propheter (2020)</v>
      </c>
      <c r="M65" s="2" t="s">
        <v>739</v>
      </c>
      <c r="N65" t="str">
        <f>IF(ISBLANK(extractions!M65),"",extractions!M65)</f>
        <v>Table 2</v>
      </c>
      <c r="O65" t="str">
        <f>IF(ISBLANK(extractions!N65),"",extractions!N65)</f>
        <v>Difference in difference in differences (DDD)</v>
      </c>
      <c r="P65" t="s">
        <v>148</v>
      </c>
      <c r="Q65" t="s">
        <v>903</v>
      </c>
      <c r="R65" t="s">
        <v>906</v>
      </c>
      <c r="S65" t="s">
        <v>368</v>
      </c>
      <c r="T65" t="s">
        <v>896</v>
      </c>
      <c r="U65" t="str">
        <f>IF(ISBLANK(extractions!O65),"",extractions!O65)</f>
        <v/>
      </c>
      <c r="V65" t="str">
        <f>IF(ISBLANK(extractions!P65),"",extractions!P65)</f>
        <v>Population</v>
      </c>
      <c r="W65" t="str">
        <f>IF(ISBLANK(extractions!Q65),"",extractions!Q65)</f>
        <v>Sacremento (USA)</v>
      </c>
      <c r="X65" t="str">
        <f>IF(ISBLANK(extractions!R65),"",extractions!R65)</f>
        <v>-</v>
      </c>
      <c r="Y65" t="str">
        <f>IF(ISBLANK(extractions!S65),"",extractions!S65)</f>
        <v>-</v>
      </c>
      <c r="Z65" t="str">
        <f>IF(ISBLANK(extractions!T65),"",extractions!T65)</f>
        <v/>
      </c>
      <c r="AA65" t="str">
        <f>IF(ISBLANK(extractions!U65),"",extractions!U65)</f>
        <v>-</v>
      </c>
      <c r="AB65">
        <f>IF(ISBLANK(extractions!V65),"",extractions!V65)</f>
        <v>15150</v>
      </c>
      <c r="AC65" t="str">
        <f>IF(ISBLANK(extractions!W65),"",extractions!W65)</f>
        <v>CFS</v>
      </c>
      <c r="AD65" t="str">
        <f>IF(ISBLANK(extractions!X65),"",extractions!X65)</f>
        <v>emergency response only</v>
      </c>
      <c r="AE65" t="str">
        <f>IF(ISBLANK(extractions!Y65),"",extractions!Y65)</f>
        <v>B</v>
      </c>
      <c r="AF65">
        <f>IF(ISBLANK(extractions!Z65),"",extractions!Z65)</f>
        <v>8.5999999999999993E-2</v>
      </c>
      <c r="AG65" t="str">
        <f>IF(ISBLANK(extractions!AA65),"",extractions!AA65)</f>
        <v/>
      </c>
      <c r="AH65" t="str">
        <f>IF(ISBLANK(extractions!AB65),"",extractions!AB65)</f>
        <v>***</v>
      </c>
      <c r="AI65">
        <f>IF(ISBLANK(extractions!AC65),"",extractions!AC65)</f>
        <v>1</v>
      </c>
      <c r="AJ65" t="str">
        <f>IF(ISBLANK(extractions!AD65),"",extractions!AD65)</f>
        <v>jan</v>
      </c>
      <c r="AK65">
        <f>IF(ISBLANK(extractions!AE65),"",extractions!AE65)</f>
        <v>2016</v>
      </c>
      <c r="AL65">
        <f>IF(ISBLANK(extractions!AF65),"",extractions!AF65)</f>
        <v>31</v>
      </c>
      <c r="AM65" t="str">
        <f>IF(ISBLANK(extractions!AG65),"",extractions!AG65)</f>
        <v>dec</v>
      </c>
      <c r="AN65">
        <f>IF(ISBLANK(extractions!AH65),"",extractions!AH65)</f>
        <v>2016</v>
      </c>
      <c r="AO65" t="str">
        <f>IF(ISBLANK(extractions!AI65),"",extractions!AI65)</f>
        <v/>
      </c>
      <c r="AP65" t="str">
        <f>IF(ISBLANK(extractions!AJ65),"",extractions!AJ65)</f>
        <v/>
      </c>
      <c r="AQ65" t="str">
        <f>IF(ISBLANK(extractions!AK65),"",extractions!AK65)</f>
        <v/>
      </c>
      <c r="AR65" t="str">
        <f>IF(ISBLANK(extractions!AL65),"",extractions!AL65)</f>
        <v/>
      </c>
      <c r="AS65" t="str">
        <f>IF(ISBLANK(extractions!AM65),"",extractions!AM65)</f>
        <v/>
      </c>
      <c r="AT65" t="str">
        <f>IF(ISBLANK(extractions!AN65),"",extractions!AN65)</f>
        <v/>
      </c>
      <c r="AU65" t="str">
        <f>IF(ISBLANK(extractions!AO65),"",extractions!AO65)</f>
        <v/>
      </c>
      <c r="AV65" t="str">
        <f>IF(ISBLANK(extractions!AP65),"",extractions!AP65)</f>
        <v/>
      </c>
      <c r="AW65" t="str">
        <f>IF(ISBLANK(extractions!AQ65),"",extractions!AQ65)</f>
        <v/>
      </c>
      <c r="AX65" t="str">
        <f>IF(ISBLANK(extractions!AR65),"",extractions!AR65)</f>
        <v/>
      </c>
      <c r="AY65" t="str">
        <f>IF(ISBLANK(extractions!AS65),"",extractions!AS65)</f>
        <v/>
      </c>
      <c r="AZ65" t="str">
        <f>IF(ISBLANK(extractions!AT65),"",extractions!AT65)</f>
        <v/>
      </c>
      <c r="BA65">
        <f>IF(ISBLANK(extractions!AU65),"",extractions!AU65)</f>
        <v>5.3999999999999999E-2</v>
      </c>
      <c r="BB65" t="str">
        <f>IF(ISBLANK(extractions!AV65),"",extractions!AV65)</f>
        <v/>
      </c>
      <c r="BC65" t="str">
        <f>IF(ISBLANK(extractions!AW65),"",extractions!AW65)</f>
        <v/>
      </c>
      <c r="BD65" t="str">
        <f>IF(ISBLANK(extractions!AX65),"",extractions!AX65)</f>
        <v/>
      </c>
      <c r="BE65" s="9" t="str">
        <f t="shared" si="13"/>
        <v/>
      </c>
      <c r="BF65" s="9" t="str">
        <f t="shared" si="7"/>
        <v/>
      </c>
      <c r="BG65" t="e">
        <f t="shared" si="8"/>
        <v>#VALUE!</v>
      </c>
      <c r="BK65" s="9" t="str">
        <f t="shared" si="4"/>
        <v>B</v>
      </c>
      <c r="BL65" s="9">
        <f t="shared" si="2"/>
        <v>8.5999999999999993E-2</v>
      </c>
      <c r="BM65" s="13" t="str">
        <f t="shared" si="3"/>
        <v>***</v>
      </c>
      <c r="BN65" t="str">
        <f t="shared" si="5"/>
        <v>+</v>
      </c>
      <c r="BO65" s="9" t="b">
        <f>IF(BK65="Beta",IF(ABS(BL65)&lt;statistic_interpretations!$B$5,statistic_interpretations!$B$1,IF(ABS(BL65)&lt;statistic_interpretations!$C$5,statistic_interpretations!$C$1,IF(ABS(BL65)&gt;statistic_interpretations!$C$5,statistic_interpretations!$D$1,"error"))),IF(BK65="R",IF(ABS(BL65)&lt;statistic_interpretations!$B$2,statistic_interpretations!$B$1,IF(ABS(BL65)&lt;statistic_interpretations!$C$2,statistic_interpretations!$C$1,IF(ABS(BL65)&gt;statistic_interpretations!$C$2,statistic_interpretations!$D$1,"error"))),IF(BK65="D",IF(ABS(BL65)&lt;statistic_interpretations!$B$3,statistic_interpretations!$B$1,IF(ABS(BL65)&lt;statistic_interpretations!$C$3,statistic_interpretations!$C$1,IF(ABS(BL65)&gt;statistic_interpretations!$C$3,statistic_interpretations!$D$1,"error"))),IF(BK65="%",IF(ABS(BL65)&lt;statistic_interpretations!$B$9,statistic_interpretations!$B$1,IF(ABS(BL65)&lt;statistic_interpretations!$C$9,statistic_interpretations!$C$1,IF(ABS(BL65)&gt;statistic_interpretations!$C$9,statistic_interpretations!$D$1,"error"))),IF(BK65="χ2",IF(ABS(BL65)&lt;statistic_interpretations!$B$8,statistic_interpretations!$B$1,IF(ABS(BL65)&lt;statistic_interpretations!$C$8,statistic_interpretations!$C$1,IF(ABS(BL65)&gt;statistic_interpretations!$C$8,statistic_interpretations!$D$1,"error"))),IF(BK65="tau",IF(ABS(BL65)&lt;statistic_interpretations!$B$7,statistic_interpretations!$B$1,IF(ABS(BL65)&lt;statistic_interpretations!$C$7,statistic_interpretations!$C$1,IF(ABS(BL65)&gt;statistic_interpretations!$C$7,statistic_interpretations!$D$1,"error")))))))))</f>
        <v>0</v>
      </c>
      <c r="BP65" t="str">
        <f t="shared" si="6"/>
        <v>not applicable</v>
      </c>
    </row>
    <row r="66" spans="1:68" x14ac:dyDescent="0.25">
      <c r="A66" t="str">
        <f>IF(ISBLANK(extractions!A66),"",extractions!A66)</f>
        <v>rush hour Arco Arena</v>
      </c>
      <c r="B66" t="s">
        <v>607</v>
      </c>
      <c r="C66" t="str">
        <f>IF(ISBLANK(extractions!B66),"",extractions!B66)</f>
        <v>dichotomous</v>
      </c>
      <c r="D66" t="str">
        <f>IF(ISBLANK(extractions!C66),"",extractions!C66)</f>
        <v/>
      </c>
      <c r="E66" t="str">
        <f>IF(ISBLANK(extractions!D66),"",extractions!D66)</f>
        <v>no rush hour</v>
      </c>
      <c r="F66" t="str">
        <f>IF(ISBLANK(extractions!E66),"",extractions!E66)</f>
        <v>-</v>
      </c>
      <c r="G66" t="str">
        <f>IF(ISBLANK(extractions!G66),"",extractions!G66)</f>
        <v>travel time</v>
      </c>
      <c r="H66" t="str">
        <f>IF(ISBLANK(extractions!H66),"",extractions!H66)</f>
        <v>scale</v>
      </c>
      <c r="I66" t="str">
        <f>IF(ISBLANK(extractions!I66),"",extractions!I66)</f>
        <v>sec/incident</v>
      </c>
      <c r="J66" t="str">
        <f>IF(ISBLANK(extractions!J66),"",extractions!J66)</f>
        <v>ln</v>
      </c>
      <c r="K66" t="str">
        <f>IF(ISBLANK(extractions!K66),"",extractions!K66)</f>
        <v>control</v>
      </c>
      <c r="L66" t="str">
        <f>IF(ISBLANK(extractions!L66),"",extractions!L66)</f>
        <v>Propheter (2020)</v>
      </c>
      <c r="M66" s="2" t="s">
        <v>739</v>
      </c>
      <c r="N66" t="str">
        <f>IF(ISBLANK(extractions!M66),"",extractions!M66)</f>
        <v>Table 2</v>
      </c>
      <c r="O66" t="str">
        <f>IF(ISBLANK(extractions!N66),"",extractions!N66)</f>
        <v>Difference in difference in differences (DDD)</v>
      </c>
      <c r="P66" t="s">
        <v>148</v>
      </c>
      <c r="Q66" t="s">
        <v>903</v>
      </c>
      <c r="R66" t="s">
        <v>906</v>
      </c>
      <c r="S66" t="s">
        <v>367</v>
      </c>
      <c r="T66" t="s">
        <v>896</v>
      </c>
      <c r="U66" t="str">
        <f>IF(ISBLANK(extractions!O66),"",extractions!O66)</f>
        <v/>
      </c>
      <c r="V66" t="str">
        <f>IF(ISBLANK(extractions!P66),"",extractions!P66)</f>
        <v>Population</v>
      </c>
      <c r="W66" t="str">
        <f>IF(ISBLANK(extractions!Q66),"",extractions!Q66)</f>
        <v>Sacremento (USA)</v>
      </c>
      <c r="X66" t="str">
        <f>IF(ISBLANK(extractions!R66),"",extractions!R66)</f>
        <v>-</v>
      </c>
      <c r="Y66" t="str">
        <f>IF(ISBLANK(extractions!S66),"",extractions!S66)</f>
        <v>-</v>
      </c>
      <c r="Z66" t="str">
        <f>IF(ISBLANK(extractions!T66),"",extractions!T66)</f>
        <v/>
      </c>
      <c r="AA66" t="str">
        <f>IF(ISBLANK(extractions!U66),"",extractions!U66)</f>
        <v>-</v>
      </c>
      <c r="AB66">
        <f>IF(ISBLANK(extractions!V66),"",extractions!V66)</f>
        <v>15150</v>
      </c>
      <c r="AC66" t="str">
        <f>IF(ISBLANK(extractions!W66),"",extractions!W66)</f>
        <v>CFS</v>
      </c>
      <c r="AD66" t="str">
        <f>IF(ISBLANK(extractions!X66),"",extractions!X66)</f>
        <v>emergency response only</v>
      </c>
      <c r="AE66" t="str">
        <f>IF(ISBLANK(extractions!Y66),"",extractions!Y66)</f>
        <v>B</v>
      </c>
      <c r="AF66">
        <f>IF(ISBLANK(extractions!Z66),"",extractions!Z66)</f>
        <v>-6.5000000000000002E-2</v>
      </c>
      <c r="AG66" t="str">
        <f>IF(ISBLANK(extractions!AA66),"",extractions!AA66)</f>
        <v/>
      </c>
      <c r="AH66" t="str">
        <f>IF(ISBLANK(extractions!AB66),"",extractions!AB66)</f>
        <v>***</v>
      </c>
      <c r="AI66">
        <f>IF(ISBLANK(extractions!AC66),"",extractions!AC66)</f>
        <v>1</v>
      </c>
      <c r="AJ66" t="str">
        <f>IF(ISBLANK(extractions!AD66),"",extractions!AD66)</f>
        <v>jan</v>
      </c>
      <c r="AK66">
        <f>IF(ISBLANK(extractions!AE66),"",extractions!AE66)</f>
        <v>2016</v>
      </c>
      <c r="AL66">
        <f>IF(ISBLANK(extractions!AF66),"",extractions!AF66)</f>
        <v>31</v>
      </c>
      <c r="AM66" t="str">
        <f>IF(ISBLANK(extractions!AG66),"",extractions!AG66)</f>
        <v>dec</v>
      </c>
      <c r="AN66">
        <f>IF(ISBLANK(extractions!AH66),"",extractions!AH66)</f>
        <v>2016</v>
      </c>
      <c r="AO66" t="str">
        <f>IF(ISBLANK(extractions!AI66),"",extractions!AI66)</f>
        <v/>
      </c>
      <c r="AP66" t="str">
        <f>IF(ISBLANK(extractions!AJ66),"",extractions!AJ66)</f>
        <v/>
      </c>
      <c r="AQ66" t="str">
        <f>IF(ISBLANK(extractions!AK66),"",extractions!AK66)</f>
        <v/>
      </c>
      <c r="AR66" t="str">
        <f>IF(ISBLANK(extractions!AL66),"",extractions!AL66)</f>
        <v/>
      </c>
      <c r="AS66" t="str">
        <f>IF(ISBLANK(extractions!AM66),"",extractions!AM66)</f>
        <v/>
      </c>
      <c r="AT66" t="str">
        <f>IF(ISBLANK(extractions!AN66),"",extractions!AN66)</f>
        <v/>
      </c>
      <c r="AU66" t="str">
        <f>IF(ISBLANK(extractions!AO66),"",extractions!AO66)</f>
        <v/>
      </c>
      <c r="AV66" t="str">
        <f>IF(ISBLANK(extractions!AP66),"",extractions!AP66)</f>
        <v/>
      </c>
      <c r="AW66" t="str">
        <f>IF(ISBLANK(extractions!AQ66),"",extractions!AQ66)</f>
        <v/>
      </c>
      <c r="AX66" t="str">
        <f>IF(ISBLANK(extractions!AR66),"",extractions!AR66)</f>
        <v/>
      </c>
      <c r="AY66" t="str">
        <f>IF(ISBLANK(extractions!AS66),"",extractions!AS66)</f>
        <v/>
      </c>
      <c r="AZ66" t="str">
        <f>IF(ISBLANK(extractions!AT66),"",extractions!AT66)</f>
        <v/>
      </c>
      <c r="BA66">
        <f>IF(ISBLANK(extractions!AU66),"",extractions!AU66)</f>
        <v>5.3999999999999999E-2</v>
      </c>
      <c r="BB66" t="str">
        <f>IF(ISBLANK(extractions!AV66),"",extractions!AV66)</f>
        <v/>
      </c>
      <c r="BC66" t="str">
        <f>IF(ISBLANK(extractions!AW66),"",extractions!AW66)</f>
        <v/>
      </c>
      <c r="BD66" t="str">
        <f>IF(ISBLANK(extractions!AX66),"",extractions!AX66)</f>
        <v/>
      </c>
      <c r="BE66" s="9" t="str">
        <f t="shared" si="13"/>
        <v/>
      </c>
      <c r="BF66" s="9" t="str">
        <f t="shared" si="7"/>
        <v/>
      </c>
      <c r="BG66" t="e">
        <f t="shared" si="8"/>
        <v>#VALUE!</v>
      </c>
      <c r="BK66" s="9" t="str">
        <f t="shared" si="4"/>
        <v>B</v>
      </c>
      <c r="BL66" s="9">
        <f t="shared" ref="BL66:BL129" si="14">IF(ISNUMBER(BF66)=TRUE,BF66,IF(ISNUMBER(BE66)=TRUE,BE66,IF(ISNUMBER(BG66)=TRUE,BG66,IF(ISNUMBER(BI66)=TRUE,BI66,IF(ISNUMBER(BH66)=TRUE,BH66,AF66)))))</f>
        <v>-6.5000000000000002E-2</v>
      </c>
      <c r="BM66" s="13" t="str">
        <f t="shared" ref="BM66:BM129" si="15">IF(AH66="#", "",IF(ISNUMBER(AH66), IF(AH66&lt;=0.001, "***",IF(AH66&lt;=0.01, "**",IF(AH66&lt;=0.05, "*", ""))),IF(AH66="","",AH66)))</f>
        <v>***</v>
      </c>
      <c r="BN66" t="str">
        <f t="shared" si="5"/>
        <v>-</v>
      </c>
      <c r="BO66" s="9" t="b">
        <f>IF(BK66="Beta",IF(ABS(BL66)&lt;statistic_interpretations!$B$5,statistic_interpretations!$B$1,IF(ABS(BL66)&lt;statistic_interpretations!$C$5,statistic_interpretations!$C$1,IF(ABS(BL66)&gt;statistic_interpretations!$C$5,statistic_interpretations!$D$1,"error"))),IF(BK66="R",IF(ABS(BL66)&lt;statistic_interpretations!$B$2,statistic_interpretations!$B$1,IF(ABS(BL66)&lt;statistic_interpretations!$C$2,statistic_interpretations!$C$1,IF(ABS(BL66)&gt;statistic_interpretations!$C$2,statistic_interpretations!$D$1,"error"))),IF(BK66="D",IF(ABS(BL66)&lt;statistic_interpretations!$B$3,statistic_interpretations!$B$1,IF(ABS(BL66)&lt;statistic_interpretations!$C$3,statistic_interpretations!$C$1,IF(ABS(BL66)&gt;statistic_interpretations!$C$3,statistic_interpretations!$D$1,"error"))),IF(BK66="%",IF(ABS(BL66)&lt;statistic_interpretations!$B$9,statistic_interpretations!$B$1,IF(ABS(BL66)&lt;statistic_interpretations!$C$9,statistic_interpretations!$C$1,IF(ABS(BL66)&gt;statistic_interpretations!$C$9,statistic_interpretations!$D$1,"error"))),IF(BK66="χ2",IF(ABS(BL66)&lt;statistic_interpretations!$B$8,statistic_interpretations!$B$1,IF(ABS(BL66)&lt;statistic_interpretations!$C$8,statistic_interpretations!$C$1,IF(ABS(BL66)&gt;statistic_interpretations!$C$8,statistic_interpretations!$D$1,"error"))),IF(BK66="tau",IF(ABS(BL66)&lt;statistic_interpretations!$B$7,statistic_interpretations!$B$1,IF(ABS(BL66)&lt;statistic_interpretations!$C$7,statistic_interpretations!$C$1,IF(ABS(BL66)&gt;statistic_interpretations!$C$7,statistic_interpretations!$D$1,"error")))))))))</f>
        <v>0</v>
      </c>
      <c r="BP66" t="str">
        <f t="shared" si="6"/>
        <v>not applicable</v>
      </c>
    </row>
    <row r="67" spans="1:68" x14ac:dyDescent="0.25">
      <c r="A67" t="str">
        <f>IF(ISBLANK(extractions!A67),"",extractions!A67)</f>
        <v>number of officers on beat duty Arco Arena</v>
      </c>
      <c r="B67" t="s">
        <v>955</v>
      </c>
      <c r="C67" t="str">
        <f>IF(ISBLANK(extractions!B67),"",extractions!B67)</f>
        <v>scale</v>
      </c>
      <c r="D67" t="str">
        <f>IF(ISBLANK(extractions!C67),"",extractions!C67)</f>
        <v>no. of officers</v>
      </c>
      <c r="E67" t="str">
        <f>IF(ISBLANK(extractions!D67),"",extractions!D67)</f>
        <v>-</v>
      </c>
      <c r="F67" t="str">
        <f>IF(ISBLANK(extractions!E67),"",extractions!E67)</f>
        <v>officers</v>
      </c>
      <c r="G67" t="str">
        <f>IF(ISBLANK(extractions!G67),"",extractions!G67)</f>
        <v>travel time</v>
      </c>
      <c r="H67" t="str">
        <f>IF(ISBLANK(extractions!H67),"",extractions!H67)</f>
        <v>scale</v>
      </c>
      <c r="I67" t="str">
        <f>IF(ISBLANK(extractions!I67),"",extractions!I67)</f>
        <v>sec/incident</v>
      </c>
      <c r="J67" t="str">
        <f>IF(ISBLANK(extractions!J67),"",extractions!J67)</f>
        <v>ln</v>
      </c>
      <c r="K67" t="str">
        <f>IF(ISBLANK(extractions!K67),"",extractions!K67)</f>
        <v>control</v>
      </c>
      <c r="L67" t="str">
        <f>IF(ISBLANK(extractions!L67),"",extractions!L67)</f>
        <v>Propheter (2020)</v>
      </c>
      <c r="M67" s="2" t="s">
        <v>739</v>
      </c>
      <c r="N67" t="str">
        <f>IF(ISBLANK(extractions!M67),"",extractions!M67)</f>
        <v>Table 2</v>
      </c>
      <c r="O67" t="str">
        <f>IF(ISBLANK(extractions!N67),"",extractions!N67)</f>
        <v>Difference in difference in differences (DDD)</v>
      </c>
      <c r="P67" t="s">
        <v>148</v>
      </c>
      <c r="Q67" t="s">
        <v>903</v>
      </c>
      <c r="R67" t="s">
        <v>906</v>
      </c>
      <c r="S67" t="s">
        <v>193</v>
      </c>
      <c r="T67" t="s">
        <v>1187</v>
      </c>
      <c r="U67" t="str">
        <f>IF(ISBLANK(extractions!O67),"",extractions!O67)</f>
        <v/>
      </c>
      <c r="V67" t="str">
        <f>IF(ISBLANK(extractions!P67),"",extractions!P67)</f>
        <v>Population</v>
      </c>
      <c r="W67" t="str">
        <f>IF(ISBLANK(extractions!Q67),"",extractions!Q67)</f>
        <v>Sacremento (USA)</v>
      </c>
      <c r="X67" t="str">
        <f>IF(ISBLANK(extractions!R67),"",extractions!R67)</f>
        <v>-</v>
      </c>
      <c r="Y67" t="str">
        <f>IF(ISBLANK(extractions!S67),"",extractions!S67)</f>
        <v>-</v>
      </c>
      <c r="Z67" t="str">
        <f>IF(ISBLANK(extractions!T67),"",extractions!T67)</f>
        <v/>
      </c>
      <c r="AA67" t="str">
        <f>IF(ISBLANK(extractions!U67),"",extractions!U67)</f>
        <v>-</v>
      </c>
      <c r="AB67">
        <f>IF(ISBLANK(extractions!V67),"",extractions!V67)</f>
        <v>15150</v>
      </c>
      <c r="AC67" t="str">
        <f>IF(ISBLANK(extractions!W67),"",extractions!W67)</f>
        <v>CFS</v>
      </c>
      <c r="AD67" t="str">
        <f>IF(ISBLANK(extractions!X67),"",extractions!X67)</f>
        <v>emergency response only</v>
      </c>
      <c r="AE67" t="str">
        <f>IF(ISBLANK(extractions!Y67),"",extractions!Y67)</f>
        <v>B</v>
      </c>
      <c r="AF67">
        <f>IF(ISBLANK(extractions!Z67),"",extractions!Z67)</f>
        <v>-4.0000000000000001E-3</v>
      </c>
      <c r="AG67" t="str">
        <f>IF(ISBLANK(extractions!AA67),"",extractions!AA67)</f>
        <v/>
      </c>
      <c r="AH67" t="str">
        <f>IF(ISBLANK(extractions!AB67),"",extractions!AB67)</f>
        <v>#</v>
      </c>
      <c r="AI67">
        <f>IF(ISBLANK(extractions!AC67),"",extractions!AC67)</f>
        <v>1</v>
      </c>
      <c r="AJ67" t="str">
        <f>IF(ISBLANK(extractions!AD67),"",extractions!AD67)</f>
        <v>jan</v>
      </c>
      <c r="AK67">
        <f>IF(ISBLANK(extractions!AE67),"",extractions!AE67)</f>
        <v>2016</v>
      </c>
      <c r="AL67">
        <f>IF(ISBLANK(extractions!AF67),"",extractions!AF67)</f>
        <v>31</v>
      </c>
      <c r="AM67" t="str">
        <f>IF(ISBLANK(extractions!AG67),"",extractions!AG67)</f>
        <v>dec</v>
      </c>
      <c r="AN67">
        <f>IF(ISBLANK(extractions!AH67),"",extractions!AH67)</f>
        <v>2016</v>
      </c>
      <c r="AO67" t="str">
        <f>IF(ISBLANK(extractions!AI67),"",extractions!AI67)</f>
        <v/>
      </c>
      <c r="AP67" t="str">
        <f>IF(ISBLANK(extractions!AJ67),"",extractions!AJ67)</f>
        <v/>
      </c>
      <c r="AQ67" t="str">
        <f>IF(ISBLANK(extractions!AK67),"",extractions!AK67)</f>
        <v/>
      </c>
      <c r="AR67" t="str">
        <f>IF(ISBLANK(extractions!AL67),"",extractions!AL67)</f>
        <v/>
      </c>
      <c r="AS67" t="str">
        <f>IF(ISBLANK(extractions!AM67),"",extractions!AM67)</f>
        <v/>
      </c>
      <c r="AT67" t="str">
        <f>IF(ISBLANK(extractions!AN67),"",extractions!AN67)</f>
        <v/>
      </c>
      <c r="AU67" t="str">
        <f>IF(ISBLANK(extractions!AO67),"",extractions!AO67)</f>
        <v/>
      </c>
      <c r="AV67" t="str">
        <f>IF(ISBLANK(extractions!AP67),"",extractions!AP67)</f>
        <v/>
      </c>
      <c r="AW67" t="str">
        <f>IF(ISBLANK(extractions!AQ67),"",extractions!AQ67)</f>
        <v/>
      </c>
      <c r="AX67" t="str">
        <f>IF(ISBLANK(extractions!AR67),"",extractions!AR67)</f>
        <v/>
      </c>
      <c r="AY67" t="str">
        <f>IF(ISBLANK(extractions!AS67),"",extractions!AS67)</f>
        <v/>
      </c>
      <c r="AZ67" t="str">
        <f>IF(ISBLANK(extractions!AT67),"",extractions!AT67)</f>
        <v/>
      </c>
      <c r="BA67">
        <f>IF(ISBLANK(extractions!AU67),"",extractions!AU67)</f>
        <v>5.3999999999999999E-2</v>
      </c>
      <c r="BB67" t="str">
        <f>IF(ISBLANK(extractions!AV67),"",extractions!AV67)</f>
        <v/>
      </c>
      <c r="BC67" t="str">
        <f>IF(ISBLANK(extractions!AW67),"",extractions!AW67)</f>
        <v/>
      </c>
      <c r="BD67" t="str">
        <f>IF(ISBLANK(extractions!AX67),"",extractions!AX67)</f>
        <v/>
      </c>
      <c r="BE67" s="9" t="str">
        <f t="shared" si="13"/>
        <v/>
      </c>
      <c r="BF67" s="9" t="str">
        <f t="shared" si="7"/>
        <v/>
      </c>
      <c r="BG67" t="e">
        <f t="shared" si="8"/>
        <v>#VALUE!</v>
      </c>
      <c r="BK67" s="9" t="str">
        <f t="shared" ref="BK67:BK130" si="16">IF(ISNUMBER(BF67)=TRUE,$BF$1,IF(ISNUMBER(BE67)=TRUE,$BE$1,IF(ISNUMBER(BG67)=TRUE,$BG$1,IF(ISNUMBER(BI67)=TRUE,$BI$1,IF(ISNUMBER(BH67)=TRUE,$BH$1,AE67)))))</f>
        <v>B</v>
      </c>
      <c r="BL67" s="9">
        <f t="shared" si="14"/>
        <v>-4.0000000000000001E-3</v>
      </c>
      <c r="BM67" s="13" t="str">
        <f t="shared" si="15"/>
        <v/>
      </c>
      <c r="BN67" t="str">
        <f t="shared" ref="BN67:BN130" si="17">IF(BL67&gt;0, "+", "-")</f>
        <v>-</v>
      </c>
      <c r="BO67" s="9" t="b">
        <f>IF(BK67="Beta",IF(ABS(BL67)&lt;statistic_interpretations!$B$5,statistic_interpretations!$B$1,IF(ABS(BL67)&lt;statistic_interpretations!$C$5,statistic_interpretations!$C$1,IF(ABS(BL67)&gt;statistic_interpretations!$C$5,statistic_interpretations!$D$1,"error"))),IF(BK67="R",IF(ABS(BL67)&lt;statistic_interpretations!$B$2,statistic_interpretations!$B$1,IF(ABS(BL67)&lt;statistic_interpretations!$C$2,statistic_interpretations!$C$1,IF(ABS(BL67)&gt;statistic_interpretations!$C$2,statistic_interpretations!$D$1,"error"))),IF(BK67="D",IF(ABS(BL67)&lt;statistic_interpretations!$B$3,statistic_interpretations!$B$1,IF(ABS(BL67)&lt;statistic_interpretations!$C$3,statistic_interpretations!$C$1,IF(ABS(BL67)&gt;statistic_interpretations!$C$3,statistic_interpretations!$D$1,"error"))),IF(BK67="%",IF(ABS(BL67)&lt;statistic_interpretations!$B$9,statistic_interpretations!$B$1,IF(ABS(BL67)&lt;statistic_interpretations!$C$9,statistic_interpretations!$C$1,IF(ABS(BL67)&gt;statistic_interpretations!$C$9,statistic_interpretations!$D$1,"error"))),IF(BK67="χ2",IF(ABS(BL67)&lt;statistic_interpretations!$B$8,statistic_interpretations!$B$1,IF(ABS(BL67)&lt;statistic_interpretations!$C$8,statistic_interpretations!$C$1,IF(ABS(BL67)&gt;statistic_interpretations!$C$8,statistic_interpretations!$D$1,"error"))),IF(BK67="tau",IF(ABS(BL67)&lt;statistic_interpretations!$B$7,statistic_interpretations!$B$1,IF(ABS(BL67)&lt;statistic_interpretations!$C$7,statistic_interpretations!$C$1,IF(ABS(BL67)&gt;statistic_interpretations!$C$7,statistic_interpretations!$D$1,"error")))))))))</f>
        <v>0</v>
      </c>
      <c r="BP67" t="str">
        <f t="shared" ref="BP67:BP130" si="18">IF(V67="Population","not applicable",IF(BM67="","non sign.",IF(BM67="?","unknown","sign.")))</f>
        <v>not applicable</v>
      </c>
    </row>
    <row r="68" spans="1:68" x14ac:dyDescent="0.25">
      <c r="A68" t="str">
        <f>IF(ISBLANK(extractions!A68),"",extractions!A68)</f>
        <v>AGLS implementation</v>
      </c>
      <c r="B68" t="s">
        <v>939</v>
      </c>
      <c r="C68" t="str">
        <f>IF(ISBLANK(extractions!B68),"",extractions!B68)</f>
        <v>nominal</v>
      </c>
      <c r="D68" t="str">
        <f>IF(ISBLANK(extractions!C68),"",extractions!C68)</f>
        <v/>
      </c>
      <c r="E68" t="str">
        <f>IF(ISBLANK(extractions!D68),"",extractions!D68)</f>
        <v>source of call citizen CFS</v>
      </c>
      <c r="F68" t="str">
        <f>IF(ISBLANK(extractions!E68),"",extractions!E68)</f>
        <v>-</v>
      </c>
      <c r="G68" t="str">
        <f>IF(ISBLANK(extractions!G68),"",extractions!G68)</f>
        <v>dispatch time</v>
      </c>
      <c r="H68" t="str">
        <f>IF(ISBLANK(extractions!H68),"",extractions!H68)</f>
        <v>scale</v>
      </c>
      <c r="I68" t="str">
        <f>IF(ISBLANK(extractions!I68),"",extractions!I68)</f>
        <v>min/incident</v>
      </c>
      <c r="J68" t="str">
        <f>IF(ISBLANK(extractions!J68),"",extractions!J68)</f>
        <v>-</v>
      </c>
      <c r="K68" t="str">
        <f>IF(ISBLANK(extractions!K68),"",extractions!K68)</f>
        <v>interest</v>
      </c>
      <c r="L68" t="str">
        <f>IF(ISBLANK(extractions!L68),"",extractions!L68)</f>
        <v>Mares &amp; Blackburn (2012)</v>
      </c>
      <c r="M68" s="2" t="s">
        <v>740</v>
      </c>
      <c r="N68" t="str">
        <f>IF(ISBLANK(extractions!M68),"",extractions!M68)</f>
        <v>Table 2</v>
      </c>
      <c r="O68" t="str">
        <f>IF(ISBLANK(extractions!N68),"",extractions!N68)</f>
        <v>T-test</v>
      </c>
      <c r="P68" t="s">
        <v>911</v>
      </c>
      <c r="Q68" t="s">
        <v>903</v>
      </c>
      <c r="R68" t="s">
        <v>907</v>
      </c>
      <c r="S68" t="s">
        <v>198</v>
      </c>
      <c r="T68" t="s">
        <v>198</v>
      </c>
      <c r="U68" t="str">
        <f>IF(ISBLANK(extractions!O68),"",extractions!O68)</f>
        <v>The minute gained  by improving dispatch speed to the scene of a gun-  shot is probably irrelevant considering that police  units will always need some time to get to the scene  of the incident. Reducing the total response time  from 6 to 5 min (Table 2) is therefore not likely a  critical factor in the direct deterrence of gun crimes,  especially since gun shots already were a high pri-  ority for the SLMPD</v>
      </c>
      <c r="V68" t="str">
        <f>IF(ISBLANK(extractions!P68),"",extractions!P68)</f>
        <v>Population</v>
      </c>
      <c r="W68" t="str">
        <f>IF(ISBLANK(extractions!Q68),"",extractions!Q68)</f>
        <v>St Louis (USA)</v>
      </c>
      <c r="X68" t="str">
        <f>IF(ISBLANK(extractions!R68),"",extractions!R68)</f>
        <v>-</v>
      </c>
      <c r="Y68" t="str">
        <f>IF(ISBLANK(extractions!S68),"",extractions!S68)</f>
        <v>-</v>
      </c>
      <c r="Z68" t="str">
        <f>IF(ISBLANK(extractions!T68),"",extractions!T68)</f>
        <v/>
      </c>
      <c r="AA68" t="str">
        <f>IF(ISBLANK(extractions!U68),"",extractions!U68)</f>
        <v>-</v>
      </c>
      <c r="AB68">
        <f>IF(ISBLANK(extractions!V68),"",extractions!V68)</f>
        <v>890</v>
      </c>
      <c r="AC68" t="str">
        <f>IF(ISBLANK(extractions!W68),"",extractions!W68)</f>
        <v>CFS</v>
      </c>
      <c r="AD68" t="str">
        <f>IF(ISBLANK(extractions!X68),"",extractions!X68)</f>
        <v xml:space="preserve">shots fired </v>
      </c>
      <c r="AE68" t="str">
        <f>IF(ISBLANK(extractions!Y68),"",extractions!Y68)</f>
        <v>t</v>
      </c>
      <c r="AF68">
        <f>IF(ISBLANK(extractions!Z68),"",extractions!Z68)</f>
        <v>3.1989999999999998</v>
      </c>
      <c r="AG68" t="str">
        <f>IF(ISBLANK(extractions!AA68),"",extractions!AA68)</f>
        <v/>
      </c>
      <c r="AH68">
        <f>IF(ISBLANK(extractions!AB68),"",extractions!AB68)</f>
        <v>4.0000000000000002E-4</v>
      </c>
      <c r="AI68">
        <f>IF(ISBLANK(extractions!AC68),"",extractions!AC68)</f>
        <v>20</v>
      </c>
      <c r="AJ68" t="str">
        <f>IF(ISBLANK(extractions!AD68),"",extractions!AD68)</f>
        <v>aug</v>
      </c>
      <c r="AK68">
        <f>IF(ISBLANK(extractions!AE68),"",extractions!AE68)</f>
        <v>2008</v>
      </c>
      <c r="AL68">
        <f>IF(ISBLANK(extractions!AF68),"",extractions!AF68)</f>
        <v>31</v>
      </c>
      <c r="AM68" t="str">
        <f>IF(ISBLANK(extractions!AG68),"",extractions!AG68)</f>
        <v>oct</v>
      </c>
      <c r="AN68">
        <f>IF(ISBLANK(extractions!AH68),"",extractions!AH68)</f>
        <v>2009</v>
      </c>
      <c r="AO68" t="str">
        <f>IF(ISBLANK(extractions!AI68),"",extractions!AI68)</f>
        <v/>
      </c>
      <c r="AP68" t="str">
        <f>IF(ISBLANK(extractions!AJ68),"",extractions!AJ68)</f>
        <v/>
      </c>
      <c r="AQ68" t="str">
        <f>IF(ISBLANK(extractions!AK68),"",extractions!AK68)</f>
        <v/>
      </c>
      <c r="AR68" t="str">
        <f>IF(ISBLANK(extractions!AL68),"",extractions!AL68)</f>
        <v/>
      </c>
      <c r="AS68" t="str">
        <f>IF(ISBLANK(extractions!AM68),"",extractions!AM68)</f>
        <v/>
      </c>
      <c r="AT68" t="str">
        <f>IF(ISBLANK(extractions!AN68),"",extractions!AN68)</f>
        <v/>
      </c>
      <c r="AU68" t="str">
        <f>IF(ISBLANK(extractions!AO68),"",extractions!AO68)</f>
        <v/>
      </c>
      <c r="AV68" t="str">
        <f>IF(ISBLANK(extractions!AP68),"",extractions!AP68)</f>
        <v/>
      </c>
      <c r="AW68">
        <f>IF(ISBLANK(extractions!AQ68),"",extractions!AQ68)</f>
        <v>2.581</v>
      </c>
      <c r="AX68">
        <f>IF(ISBLANK(extractions!AR68),"",extractions!AR68)</f>
        <v>1.548</v>
      </c>
      <c r="AY68">
        <f>IF(ISBLANK(extractions!AS68),"",extractions!AS68)</f>
        <v>7.19</v>
      </c>
      <c r="AZ68">
        <f>IF(ISBLANK(extractions!AT68),"",extractions!AT68)</f>
        <v>4.835</v>
      </c>
      <c r="BA68" t="str">
        <f>IF(ISBLANK(extractions!AU68),"",extractions!AU68)</f>
        <v/>
      </c>
      <c r="BB68" t="str">
        <f>IF(ISBLANK(extractions!AV68),"",extractions!AV68)</f>
        <v/>
      </c>
      <c r="BC68" t="str">
        <f>IF(ISBLANK(extractions!AW68),"",extractions!AW68)</f>
        <v/>
      </c>
      <c r="BD68" t="str">
        <f>IF(ISBLANK(extractions!AX68),"",extractions!AX68)</f>
        <v/>
      </c>
      <c r="BE68" s="9">
        <f t="shared" si="13"/>
        <v>-0.16860579362256484</v>
      </c>
      <c r="BF68" s="9">
        <f t="shared" si="7"/>
        <v>-8.4004914754167492E-2</v>
      </c>
      <c r="BG68" t="str">
        <f t="shared" si="8"/>
        <v/>
      </c>
      <c r="BK68" s="9" t="str">
        <f t="shared" si="16"/>
        <v>R</v>
      </c>
      <c r="BL68" s="9">
        <f t="shared" si="14"/>
        <v>-8.4004914754167492E-2</v>
      </c>
      <c r="BM68" s="13" t="str">
        <f t="shared" si="15"/>
        <v>***</v>
      </c>
      <c r="BN68" t="str">
        <f t="shared" si="17"/>
        <v>-</v>
      </c>
      <c r="BO68" s="9" t="str">
        <f>IF(BK68="Beta",IF(ABS(BL68)&lt;statistic_interpretations!$B$5,statistic_interpretations!$B$1,IF(ABS(BL68)&lt;statistic_interpretations!$C$5,statistic_interpretations!$C$1,IF(ABS(BL68)&gt;statistic_interpretations!$C$5,statistic_interpretations!$D$1,"error"))),IF(BK68="R",IF(ABS(BL68)&lt;statistic_interpretations!$B$2,statistic_interpretations!$B$1,IF(ABS(BL68)&lt;statistic_interpretations!$C$2,statistic_interpretations!$C$1,IF(ABS(BL68)&gt;statistic_interpretations!$C$2,statistic_interpretations!$D$1,"error"))),IF(BK68="D",IF(ABS(BL68)&lt;statistic_interpretations!$B$3,statistic_interpretations!$B$1,IF(ABS(BL68)&lt;statistic_interpretations!$C$3,statistic_interpretations!$C$1,IF(ABS(BL68)&gt;statistic_interpretations!$C$3,statistic_interpretations!$D$1,"error"))),IF(BK68="%",IF(ABS(BL68)&lt;statistic_interpretations!$B$9,statistic_interpretations!$B$1,IF(ABS(BL68)&lt;statistic_interpretations!$C$9,statistic_interpretations!$C$1,IF(ABS(BL68)&gt;statistic_interpretations!$C$9,statistic_interpretations!$D$1,"error"))),IF(BK68="χ2",IF(ABS(BL68)&lt;statistic_interpretations!$B$8,statistic_interpretations!$B$1,IF(ABS(BL68)&lt;statistic_interpretations!$C$8,statistic_interpretations!$C$1,IF(ABS(BL68)&gt;statistic_interpretations!$C$8,statistic_interpretations!$D$1,"error"))),IF(BK68="tau",IF(ABS(BL68)&lt;statistic_interpretations!$B$7,statistic_interpretations!$B$1,IF(ABS(BL68)&lt;statistic_interpretations!$C$7,statistic_interpretations!$C$1,IF(ABS(BL68)&gt;statistic_interpretations!$C$7,statistic_interpretations!$D$1,"error")))))))))</f>
        <v>Small</v>
      </c>
      <c r="BP68" t="str">
        <f t="shared" si="18"/>
        <v>not applicable</v>
      </c>
    </row>
    <row r="69" spans="1:68" x14ac:dyDescent="0.25">
      <c r="A69" t="str">
        <f>IF(ISBLANK(extractions!A69),"",extractions!A69)</f>
        <v>AGLS implementation</v>
      </c>
      <c r="B69" t="s">
        <v>939</v>
      </c>
      <c r="C69" t="str">
        <f>IF(ISBLANK(extractions!B69),"",extractions!B69)</f>
        <v>nominal</v>
      </c>
      <c r="D69" t="str">
        <f>IF(ISBLANK(extractions!C69),"",extractions!C69)</f>
        <v/>
      </c>
      <c r="E69" t="str">
        <f>IF(ISBLANK(extractions!D69),"",extractions!D69)</f>
        <v>source of call citizen CFS</v>
      </c>
      <c r="F69" t="str">
        <f>IF(ISBLANK(extractions!E69),"",extractions!E69)</f>
        <v>-</v>
      </c>
      <c r="G69" t="str">
        <f>IF(ISBLANK(extractions!G69),"",extractions!G69)</f>
        <v>travel time</v>
      </c>
      <c r="H69" t="str">
        <f>IF(ISBLANK(extractions!H69),"",extractions!H69)</f>
        <v>scale</v>
      </c>
      <c r="I69" t="str">
        <f>IF(ISBLANK(extractions!I69),"",extractions!I69)</f>
        <v>min/incident</v>
      </c>
      <c r="J69" t="str">
        <f>IF(ISBLANK(extractions!J69),"",extractions!J69)</f>
        <v>-</v>
      </c>
      <c r="K69" t="str">
        <f>IF(ISBLANK(extractions!K69),"",extractions!K69)</f>
        <v>interest</v>
      </c>
      <c r="L69" t="str">
        <f>IF(ISBLANK(extractions!L69),"",extractions!L69)</f>
        <v>Mares &amp; Blackburn (2012)</v>
      </c>
      <c r="M69" s="2" t="s">
        <v>740</v>
      </c>
      <c r="N69" t="str">
        <f>IF(ISBLANK(extractions!M69),"",extractions!M69)</f>
        <v>Table 2</v>
      </c>
      <c r="O69" t="str">
        <f>IF(ISBLANK(extractions!N69),"",extractions!N69)</f>
        <v>T-test</v>
      </c>
      <c r="P69" t="s">
        <v>911</v>
      </c>
      <c r="Q69" t="s">
        <v>903</v>
      </c>
      <c r="R69" t="s">
        <v>907</v>
      </c>
      <c r="S69" t="s">
        <v>198</v>
      </c>
      <c r="T69" t="s">
        <v>198</v>
      </c>
      <c r="U69" t="str">
        <f>IF(ISBLANK(extractions!O69),"",extractions!O69)</f>
        <v>^</v>
      </c>
      <c r="V69" t="str">
        <f>IF(ISBLANK(extractions!P69),"",extractions!P69)</f>
        <v>Population</v>
      </c>
      <c r="W69" t="str">
        <f>IF(ISBLANK(extractions!Q69),"",extractions!Q69)</f>
        <v>St Louis (USA)</v>
      </c>
      <c r="X69" t="str">
        <f>IF(ISBLANK(extractions!R69),"",extractions!R69)</f>
        <v>-</v>
      </c>
      <c r="Y69" t="str">
        <f>IF(ISBLANK(extractions!S69),"",extractions!S69)</f>
        <v>-</v>
      </c>
      <c r="Z69" t="str">
        <f>IF(ISBLANK(extractions!T69),"",extractions!T69)</f>
        <v/>
      </c>
      <c r="AA69" t="str">
        <f>IF(ISBLANK(extractions!U69),"",extractions!U69)</f>
        <v>-</v>
      </c>
      <c r="AB69">
        <f>IF(ISBLANK(extractions!V69),"",extractions!V69)</f>
        <v>890</v>
      </c>
      <c r="AC69" t="str">
        <f>IF(ISBLANK(extractions!W69),"",extractions!W69)</f>
        <v>CFS</v>
      </c>
      <c r="AD69" t="str">
        <f>IF(ISBLANK(extractions!X69),"",extractions!X69)</f>
        <v xml:space="preserve">shots fired </v>
      </c>
      <c r="AE69" t="str">
        <f>IF(ISBLANK(extractions!Y69),"",extractions!Y69)</f>
        <v>t</v>
      </c>
      <c r="AF69">
        <f>IF(ISBLANK(extractions!Z69),"",extractions!Z69)</f>
        <v>1.0549999999999999</v>
      </c>
      <c r="AG69" t="str">
        <f>IF(ISBLANK(extractions!AA69),"",extractions!AA69)</f>
        <v/>
      </c>
      <c r="AH69">
        <f>IF(ISBLANK(extractions!AB69),"",extractions!AB69)</f>
        <v>0.24</v>
      </c>
      <c r="AI69">
        <f>IF(ISBLANK(extractions!AC69),"",extractions!AC69)</f>
        <v>20</v>
      </c>
      <c r="AJ69" t="str">
        <f>IF(ISBLANK(extractions!AD69),"",extractions!AD69)</f>
        <v>aug</v>
      </c>
      <c r="AK69">
        <f>IF(ISBLANK(extractions!AE69),"",extractions!AE69)</f>
        <v>2008</v>
      </c>
      <c r="AL69">
        <f>IF(ISBLANK(extractions!AF69),"",extractions!AF69)</f>
        <v>31</v>
      </c>
      <c r="AM69" t="str">
        <f>IF(ISBLANK(extractions!AG69),"",extractions!AG69)</f>
        <v>oct</v>
      </c>
      <c r="AN69">
        <f>IF(ISBLANK(extractions!AH69),"",extractions!AH69)</f>
        <v>2009</v>
      </c>
      <c r="AO69" t="str">
        <f>IF(ISBLANK(extractions!AI69),"",extractions!AI69)</f>
        <v/>
      </c>
      <c r="AP69" t="str">
        <f>IF(ISBLANK(extractions!AJ69),"",extractions!AJ69)</f>
        <v/>
      </c>
      <c r="AQ69" t="str">
        <f>IF(ISBLANK(extractions!AK69),"",extractions!AK69)</f>
        <v/>
      </c>
      <c r="AR69" t="str">
        <f>IF(ISBLANK(extractions!AL69),"",extractions!AL69)</f>
        <v/>
      </c>
      <c r="AS69" t="str">
        <f>IF(ISBLANK(extractions!AM69),"",extractions!AM69)</f>
        <v/>
      </c>
      <c r="AT69" t="str">
        <f>IF(ISBLANK(extractions!AN69),"",extractions!AN69)</f>
        <v/>
      </c>
      <c r="AU69" t="str">
        <f>IF(ISBLANK(extractions!AO69),"",extractions!AO69)</f>
        <v/>
      </c>
      <c r="AV69" t="str">
        <f>IF(ISBLANK(extractions!AP69),"",extractions!AP69)</f>
        <v/>
      </c>
      <c r="AW69">
        <f>IF(ISBLANK(extractions!AQ69),"",extractions!AQ69)</f>
        <v>4.6029999999999998</v>
      </c>
      <c r="AX69">
        <f>IF(ISBLANK(extractions!AR69),"",extractions!AR69)</f>
        <v>4.3330000000000002</v>
      </c>
      <c r="AY69">
        <f>IF(ISBLANK(extractions!AS69),"",extractions!AS69)</f>
        <v>5.8319999999999999</v>
      </c>
      <c r="AZ69">
        <f>IF(ISBLANK(extractions!AT69),"",extractions!AT69)</f>
        <v>3.7549999999999999</v>
      </c>
      <c r="BA69" t="str">
        <f>IF(ISBLANK(extractions!AU69),"",extractions!AU69)</f>
        <v/>
      </c>
      <c r="BB69" t="str">
        <f>IF(ISBLANK(extractions!AV69),"",extractions!AV69)</f>
        <v/>
      </c>
      <c r="BC69" t="str">
        <f>IF(ISBLANK(extractions!AW69),"",extractions!AW69)</f>
        <v/>
      </c>
      <c r="BD69" t="str">
        <f>IF(ISBLANK(extractions!AX69),"",extractions!AX69)</f>
        <v/>
      </c>
      <c r="BE69" s="9">
        <f t="shared" si="13"/>
        <v>-5.5049189960693197E-2</v>
      </c>
      <c r="BF69" s="9">
        <f t="shared" si="7"/>
        <v>-2.7514174538503071E-2</v>
      </c>
      <c r="BG69" t="str">
        <f t="shared" si="8"/>
        <v/>
      </c>
      <c r="BK69" s="9" t="str">
        <f t="shared" si="16"/>
        <v>R</v>
      </c>
      <c r="BL69" s="9">
        <f t="shared" si="14"/>
        <v>-2.7514174538503071E-2</v>
      </c>
      <c r="BM69" s="13" t="str">
        <f t="shared" si="15"/>
        <v/>
      </c>
      <c r="BN69" t="str">
        <f t="shared" si="17"/>
        <v>-</v>
      </c>
      <c r="BO69" s="9" t="str">
        <f>IF(BK69="Beta",IF(ABS(BL69)&lt;statistic_interpretations!$B$5,statistic_interpretations!$B$1,IF(ABS(BL69)&lt;statistic_interpretations!$C$5,statistic_interpretations!$C$1,IF(ABS(BL69)&gt;statistic_interpretations!$C$5,statistic_interpretations!$D$1,"error"))),IF(BK69="R",IF(ABS(BL69)&lt;statistic_interpretations!$B$2,statistic_interpretations!$B$1,IF(ABS(BL69)&lt;statistic_interpretations!$C$2,statistic_interpretations!$C$1,IF(ABS(BL69)&gt;statistic_interpretations!$C$2,statistic_interpretations!$D$1,"error"))),IF(BK69="D",IF(ABS(BL69)&lt;statistic_interpretations!$B$3,statistic_interpretations!$B$1,IF(ABS(BL69)&lt;statistic_interpretations!$C$3,statistic_interpretations!$C$1,IF(ABS(BL69)&gt;statistic_interpretations!$C$3,statistic_interpretations!$D$1,"error"))),IF(BK69="%",IF(ABS(BL69)&lt;statistic_interpretations!$B$9,statistic_interpretations!$B$1,IF(ABS(BL69)&lt;statistic_interpretations!$C$9,statistic_interpretations!$C$1,IF(ABS(BL69)&gt;statistic_interpretations!$C$9,statistic_interpretations!$D$1,"error"))),IF(BK69="χ2",IF(ABS(BL69)&lt;statistic_interpretations!$B$8,statistic_interpretations!$B$1,IF(ABS(BL69)&lt;statistic_interpretations!$C$8,statistic_interpretations!$C$1,IF(ABS(BL69)&gt;statistic_interpretations!$C$8,statistic_interpretations!$D$1,"error"))),IF(BK69="tau",IF(ABS(BL69)&lt;statistic_interpretations!$B$7,statistic_interpretations!$B$1,IF(ABS(BL69)&lt;statistic_interpretations!$C$7,statistic_interpretations!$C$1,IF(ABS(BL69)&gt;statistic_interpretations!$C$7,statistic_interpretations!$D$1,"error")))))))))</f>
        <v>Small</v>
      </c>
      <c r="BP69" t="str">
        <f t="shared" si="18"/>
        <v>not applicable</v>
      </c>
    </row>
    <row r="70" spans="1:68" s="17" customFormat="1" ht="17.25" customHeight="1" x14ac:dyDescent="0.25">
      <c r="A70" t="str">
        <f>IF(ISBLANK(extractions!A70),"",extractions!A70)</f>
        <v>AVM implementation</v>
      </c>
      <c r="B70" s="17" t="s">
        <v>378</v>
      </c>
      <c r="C70" t="str">
        <f>IF(ISBLANK(extractions!B70),"",extractions!B70)</f>
        <v>dichotomous</v>
      </c>
      <c r="D70" t="str">
        <f>IF(ISBLANK(extractions!C70),"",extractions!C70)</f>
        <v>effect of AVM implementation (pre/post)</v>
      </c>
      <c r="E70" t="str">
        <f>IF(ISBLANK(extractions!D70),"",extractions!D70)</f>
        <v xml:space="preserve">pre AVM </v>
      </c>
      <c r="F70" t="str">
        <f>IF(ISBLANK(extractions!E70),"",extractions!E70)</f>
        <v>-</v>
      </c>
      <c r="G70" t="str">
        <f>IF(ISBLANK(extractions!G70),"",extractions!G70)</f>
        <v>travel time</v>
      </c>
      <c r="H70" t="str">
        <f>IF(ISBLANK(extractions!H70),"",extractions!H70)</f>
        <v>scale</v>
      </c>
      <c r="I70" t="str">
        <f>IF(ISBLANK(extractions!I70),"",extractions!I70)</f>
        <v>min/incident</v>
      </c>
      <c r="J70" t="str">
        <f>IF(ISBLANK(extractions!J70),"",extractions!J70)</f>
        <v>-</v>
      </c>
      <c r="K70" t="str">
        <f>IF(ISBLANK(extractions!K70),"",extractions!K70)</f>
        <v>interest</v>
      </c>
      <c r="L70" t="str">
        <f>IF(ISBLANK(extractions!L70),"",extractions!L70)</f>
        <v>Larson &amp; Simon (1979)</v>
      </c>
      <c r="M70" s="17" t="s">
        <v>741</v>
      </c>
      <c r="N70" t="str">
        <f>IF(ISBLANK(extractions!M70),"",extractions!M70)</f>
        <v>exhibit 3-13 (TOTAL - district 3)</v>
      </c>
      <c r="O70" t="str">
        <f>IF(ISBLANK(extractions!N70),"",extractions!N70)</f>
        <v>T-test</v>
      </c>
      <c r="P70" t="s">
        <v>911</v>
      </c>
      <c r="Q70" t="s">
        <v>903</v>
      </c>
      <c r="R70" t="s">
        <v>907</v>
      </c>
      <c r="S70" t="s">
        <v>198</v>
      </c>
      <c r="T70" t="s">
        <v>198</v>
      </c>
      <c r="U70" t="str">
        <f>IF(ISBLANK(extractions!O70),"",extractions!O70)</f>
        <v>Overall, the test district travel time dropped 15 percent from September 1974 to the September 1975 test period. This drop corresponded to a reduction in absolute travel times from 5.60 minutes to 4.74 minutes (or a drop of 52 seconds). While the test district figures may be impressive, it is noteworthy that non-AVM city-wide average travel time also decreased in a statistically significant way during the same period. The drop was from 5.18 minutes (September 1974) to 4.72 minutes (test period), or a drop of 11 percent (34 seconds). Moreover, city-wide figures show statistically significant reductions in more specific response-type categories than the test district response times. Neither the test district nor the city as a whole showed any significant increase. Given these results it is difficult to attribute more than 4% of the 15% reduction (corresponding to 14 seconds) to the presence of FLAIR.</v>
      </c>
      <c r="V70" t="str">
        <f>IF(ISBLANK(extractions!P70),"",extractions!P70)</f>
        <v>Population</v>
      </c>
      <c r="W70" t="str">
        <f>IF(ISBLANK(extractions!Q70),"",extractions!Q70)</f>
        <v>St Louis (USA)</v>
      </c>
      <c r="X70" t="str">
        <f>IF(ISBLANK(extractions!R70),"",extractions!R70)</f>
        <v>-</v>
      </c>
      <c r="Y70" t="str">
        <f>IF(ISBLANK(extractions!S70),"",extractions!S70)</f>
        <v>-</v>
      </c>
      <c r="Z70" t="str">
        <f>IF(ISBLANK(extractions!T70),"",extractions!T70)</f>
        <v/>
      </c>
      <c r="AA70" t="str">
        <f>IF(ISBLANK(extractions!U70),"",extractions!U70)</f>
        <v>-</v>
      </c>
      <c r="AB70" t="str">
        <f>IF(ISBLANK(extractions!V70),"",extractions!V70)</f>
        <v/>
      </c>
      <c r="AC70" t="str">
        <f>IF(ISBLANK(extractions!W70),"",extractions!W70)</f>
        <v>CFS</v>
      </c>
      <c r="AD70" t="str">
        <f>IF(ISBLANK(extractions!X70),"",extractions!X70)</f>
        <v>ALL CFSs</v>
      </c>
      <c r="AE70" t="str">
        <f>IF(ISBLANK(extractions!Y70),"",extractions!Y70)</f>
        <v>%</v>
      </c>
      <c r="AF70" t="str">
        <f>IF(ISBLANK(extractions!Z70),"",extractions!Z70)</f>
        <v>(-)4 to 15</v>
      </c>
      <c r="AG70" t="str">
        <f>IF(ISBLANK(extractions!AA70),"",extractions!AA70)</f>
        <v/>
      </c>
      <c r="AH70">
        <v>0.1</v>
      </c>
      <c r="AI70">
        <f>IF(ISBLANK(extractions!AC70),"",extractions!AC70)</f>
        <v>1</v>
      </c>
      <c r="AJ70" t="str">
        <f>IF(ISBLANK(extractions!AD70),"",extractions!AD70)</f>
        <v>sept</v>
      </c>
      <c r="AK70">
        <f>IF(ISBLANK(extractions!AE70),"",extractions!AE70)</f>
        <v>1974</v>
      </c>
      <c r="AL70">
        <f>IF(ISBLANK(extractions!AF70),"",extractions!AF70)</f>
        <v>30</v>
      </c>
      <c r="AM70" t="str">
        <f>IF(ISBLANK(extractions!AG70),"",extractions!AG70)</f>
        <v>sept</v>
      </c>
      <c r="AN70">
        <f>IF(ISBLANK(extractions!AH70),"",extractions!AH70)</f>
        <v>1974</v>
      </c>
      <c r="AO70">
        <f>IF(ISBLANK(extractions!AI70),"",extractions!AI70)</f>
        <v>1</v>
      </c>
      <c r="AP70" t="str">
        <f>IF(ISBLANK(extractions!AJ70),"",extractions!AJ70)</f>
        <v>sept</v>
      </c>
      <c r="AQ70">
        <f>IF(ISBLANK(extractions!AK70),"",extractions!AK70)</f>
        <v>1975</v>
      </c>
      <c r="AR70">
        <f>IF(ISBLANK(extractions!AL70),"",extractions!AL70)</f>
        <v>30</v>
      </c>
      <c r="AS70" t="str">
        <f>IF(ISBLANK(extractions!AM70),"",extractions!AM70)</f>
        <v>sept</v>
      </c>
      <c r="AT70">
        <f>IF(ISBLANK(extractions!AN70),"",extractions!AN70)</f>
        <v>1975</v>
      </c>
      <c r="AU70" t="str">
        <f>IF(ISBLANK(extractions!AO70),"",extractions!AO70)</f>
        <v/>
      </c>
      <c r="AV70" t="str">
        <f>IF(ISBLANK(extractions!AP70),"",extractions!AP70)</f>
        <v/>
      </c>
      <c r="AW70" t="str">
        <f>IF(ISBLANK(extractions!AQ70),"",extractions!AQ70)</f>
        <v/>
      </c>
      <c r="AX70" t="str">
        <f>IF(ISBLANK(extractions!AR70),"",extractions!AR70)</f>
        <v/>
      </c>
      <c r="AY70" t="str">
        <f>IF(ISBLANK(extractions!AS70),"",extractions!AS70)</f>
        <v/>
      </c>
      <c r="AZ70" t="str">
        <f>IF(ISBLANK(extractions!AT70),"",extractions!AT70)</f>
        <v/>
      </c>
      <c r="BA70" t="str">
        <f>IF(ISBLANK(extractions!AU70),"",extractions!AU70)</f>
        <v/>
      </c>
      <c r="BB70" t="str">
        <f>IF(ISBLANK(extractions!AV70),"",extractions!AV70)</f>
        <v/>
      </c>
      <c r="BC70" t="str">
        <f>IF(ISBLANK(extractions!AW70),"",extractions!AW70)</f>
        <v/>
      </c>
      <c r="BD70" t="str">
        <f>IF(ISBLANK(extractions!AX70),"",extractions!AX70)</f>
        <v/>
      </c>
      <c r="BE70" s="31" t="str">
        <f t="shared" si="13"/>
        <v/>
      </c>
      <c r="BF70" s="31" t="str">
        <f t="shared" ref="BF70:BF130" si="19">IFERROR(BE70/(SQRT((BE70^2)+4)), "")</f>
        <v/>
      </c>
      <c r="BG70" t="str">
        <f t="shared" ref="BG70:BG133" si="20">IF(AE70="B",IF(AF70*(BB70/BA70)= 0, "",AF70*(BB70/BA70)),"")</f>
        <v/>
      </c>
      <c r="BH70" s="31"/>
      <c r="BI70" s="31"/>
      <c r="BJ70"/>
      <c r="BK70" s="9" t="str">
        <f t="shared" si="16"/>
        <v>%</v>
      </c>
      <c r="BL70" s="9" t="str">
        <f t="shared" si="14"/>
        <v>(-)4 to 15</v>
      </c>
      <c r="BM70" s="13" t="str">
        <f t="shared" si="15"/>
        <v/>
      </c>
      <c r="BN70" t="str">
        <f t="shared" si="17"/>
        <v>+</v>
      </c>
      <c r="BO70" s="9" t="e">
        <f>IF(BK70="Beta",IF(ABS(BL70)&lt;statistic_interpretations!$B$5,statistic_interpretations!$B$1,IF(ABS(BL70)&lt;statistic_interpretations!$C$5,statistic_interpretations!$C$1,IF(ABS(BL70)&gt;statistic_interpretations!$C$5,statistic_interpretations!$D$1,"error"))),IF(BK70="R",IF(ABS(BL70)&lt;statistic_interpretations!$B$2,statistic_interpretations!$B$1,IF(ABS(BL70)&lt;statistic_interpretations!$C$2,statistic_interpretations!$C$1,IF(ABS(BL70)&gt;statistic_interpretations!$C$2,statistic_interpretations!$D$1,"error"))),IF(BK70="D",IF(ABS(BL70)&lt;statistic_interpretations!$B$3,statistic_interpretations!$B$1,IF(ABS(BL70)&lt;statistic_interpretations!$C$3,statistic_interpretations!$C$1,IF(ABS(BL70)&gt;statistic_interpretations!$C$3,statistic_interpretations!$D$1,"error"))),IF(BK70="%",IF(ABS(BL70)&lt;statistic_interpretations!$B$9,statistic_interpretations!$B$1,IF(ABS(BL70)&lt;statistic_interpretations!$C$9,statistic_interpretations!$C$1,IF(ABS(BL70)&gt;statistic_interpretations!$C$9,statistic_interpretations!$D$1,"error"))),IF(BK70="χ2",IF(ABS(BL70)&lt;statistic_interpretations!$B$8,statistic_interpretations!$B$1,IF(ABS(BL70)&lt;statistic_interpretations!$C$8,statistic_interpretations!$C$1,IF(ABS(BL70)&gt;statistic_interpretations!$C$8,statistic_interpretations!$D$1,"error"))),IF(BK70="tau",IF(ABS(BL70)&lt;statistic_interpretations!$B$7,statistic_interpretations!$B$1,IF(ABS(BL70)&lt;statistic_interpretations!$C$7,statistic_interpretations!$C$1,IF(ABS(BL70)&gt;statistic_interpretations!$C$7,statistic_interpretations!$D$1,"error")))))))))</f>
        <v>#VALUE!</v>
      </c>
      <c r="BP70" t="str">
        <f t="shared" si="18"/>
        <v>not applicable</v>
      </c>
    </row>
    <row r="71" spans="1:68" s="17" customFormat="1" x14ac:dyDescent="0.25">
      <c r="A71" t="str">
        <f>IF(ISBLANK(extractions!A71),"",extractions!A71)</f>
        <v>type of injury call</v>
      </c>
      <c r="B71" s="17" t="s">
        <v>942</v>
      </c>
      <c r="C71" t="str">
        <f>IF(ISBLANK(extractions!B71),"",extractions!B71)</f>
        <v>nominal</v>
      </c>
      <c r="D71" t="str">
        <f>IF(ISBLANK(extractions!C71),"",extractions!C71)</f>
        <v>medical call</v>
      </c>
      <c r="E71" t="str">
        <f>IF(ISBLANK(extractions!D71),"",extractions!D71)</f>
        <v>traffic call</v>
      </c>
      <c r="F71" t="str">
        <f>IF(ISBLANK(extractions!E71),"",extractions!E71)</f>
        <v>-</v>
      </c>
      <c r="G71" t="str">
        <f>IF(ISBLANK(extractions!G71),"",extractions!G71)</f>
        <v>dispatch time;travel time</v>
      </c>
      <c r="H71" t="str">
        <f>IF(ISBLANK(extractions!H71),"",extractions!H71)</f>
        <v>scale</v>
      </c>
      <c r="I71" t="str">
        <f>IF(ISBLANK(extractions!I71),"",extractions!I71)</f>
        <v>min/incident</v>
      </c>
      <c r="J71" t="str">
        <f>IF(ISBLANK(extractions!J71),"",extractions!J71)</f>
        <v>-</v>
      </c>
      <c r="K71" t="str">
        <f>IF(ISBLANK(extractions!K71),"",extractions!K71)</f>
        <v>interest</v>
      </c>
      <c r="L71" t="str">
        <f>IF(ISBLANK(extractions!L71),"",extractions!L71)</f>
        <v>Myrick et al. (1979)</v>
      </c>
      <c r="M71" s="17" t="s">
        <v>742</v>
      </c>
      <c r="N71" t="str">
        <f>IF(ISBLANK(extractions!M71),"",extractions!M71)</f>
        <v>Table 29</v>
      </c>
      <c r="O71" t="str">
        <f>IF(ISBLANK(extractions!N71),"",extractions!N71)</f>
        <v>T-test</v>
      </c>
      <c r="P71" t="s">
        <v>911</v>
      </c>
      <c r="Q71" t="s">
        <v>903</v>
      </c>
      <c r="R71" t="s">
        <v>907</v>
      </c>
      <c r="S71" t="s">
        <v>199</v>
      </c>
      <c r="T71" s="17" t="s">
        <v>199</v>
      </c>
      <c r="U71" t="str">
        <f>IF(ISBLANK(extractions!O71),"",extractions!O71)</f>
        <v/>
      </c>
      <c r="V71" t="str">
        <f>IF(ISBLANK(extractions!P71),"",extractions!P71)</f>
        <v>Population</v>
      </c>
      <c r="W71" t="str">
        <f>IF(ISBLANK(extractions!Q71),"",extractions!Q71)</f>
        <v>Tucker (USA)</v>
      </c>
      <c r="X71" t="str">
        <f>IF(ISBLANK(extractions!R71),"",extractions!R71)</f>
        <v>-</v>
      </c>
      <c r="Y71" t="str">
        <f>IF(ISBLANK(extractions!S71),"",extractions!S71)</f>
        <v>-</v>
      </c>
      <c r="Z71" t="str">
        <f>IF(ISBLANK(extractions!T71),"",extractions!T71)</f>
        <v/>
      </c>
      <c r="AA71" t="str">
        <f>IF(ISBLANK(extractions!U71),"",extractions!U71)</f>
        <v>-</v>
      </c>
      <c r="AB71">
        <f>IF(ISBLANK(extractions!V71),"",extractions!V71)</f>
        <v>3766</v>
      </c>
      <c r="AC71" t="str">
        <f>IF(ISBLANK(extractions!W71),"",extractions!W71)</f>
        <v>CFS</v>
      </c>
      <c r="AD71" t="str">
        <f>IF(ISBLANK(extractions!X71),"",extractions!X71)</f>
        <v>injured person calls</v>
      </c>
      <c r="AE71" t="str">
        <f>IF(ISBLANK(extractions!Y71),"",extractions!Y71)</f>
        <v>%</v>
      </c>
      <c r="AF71">
        <f>IF(ISBLANK(extractions!Z71),"",extractions!Z71)</f>
        <v>-0.21575984990619146</v>
      </c>
      <c r="AG71" t="str">
        <f>IF(ISBLANK(extractions!AA71),"",extractions!AA71)</f>
        <v/>
      </c>
      <c r="AH71">
        <f>IF(ISBLANK(extractions!AB71),"",extractions!AB71)</f>
        <v>1E-3</v>
      </c>
      <c r="AI71">
        <f>IF(ISBLANK(extractions!AC71),"",extractions!AC71)</f>
        <v>1</v>
      </c>
      <c r="AJ71" t="str">
        <f>IF(ISBLANK(extractions!AD71),"",extractions!AD71)</f>
        <v>may</v>
      </c>
      <c r="AK71">
        <f>IF(ISBLANK(extractions!AE71),"",extractions!AE71)</f>
        <v>1976</v>
      </c>
      <c r="AL71">
        <f>IF(ISBLANK(extractions!AF71),"",extractions!AF71)</f>
        <v>30</v>
      </c>
      <c r="AM71" t="str">
        <f>IF(ISBLANK(extractions!AG71),"",extractions!AG71)</f>
        <v>apr</v>
      </c>
      <c r="AN71">
        <f>IF(ISBLANK(extractions!AH71),"",extractions!AH71)</f>
        <v>1977</v>
      </c>
      <c r="AO71" t="str">
        <f>IF(ISBLANK(extractions!AI71),"",extractions!AI71)</f>
        <v/>
      </c>
      <c r="AP71" t="str">
        <f>IF(ISBLANK(extractions!AJ71),"",extractions!AJ71)</f>
        <v/>
      </c>
      <c r="AQ71" t="str">
        <f>IF(ISBLANK(extractions!AK71),"",extractions!AK71)</f>
        <v/>
      </c>
      <c r="AR71" t="str">
        <f>IF(ISBLANK(extractions!AL71),"",extractions!AL71)</f>
        <v/>
      </c>
      <c r="AS71" t="str">
        <f>IF(ISBLANK(extractions!AM71),"",extractions!AM71)</f>
        <v/>
      </c>
      <c r="AT71" t="str">
        <f>IF(ISBLANK(extractions!AN71),"",extractions!AN71)</f>
        <v/>
      </c>
      <c r="AU71" t="str">
        <f>IF(ISBLANK(extractions!AO71),"",extractions!AO71)</f>
        <v/>
      </c>
      <c r="AV71" t="str">
        <f>IF(ISBLANK(extractions!AP71),"",extractions!AP71)</f>
        <v/>
      </c>
      <c r="AW71">
        <f>IF(ISBLANK(extractions!AQ71),"",extractions!AQ71)</f>
        <v>5.33</v>
      </c>
      <c r="AX71">
        <f>IF(ISBLANK(extractions!AR71),"",extractions!AR71)</f>
        <v>4.18</v>
      </c>
      <c r="AY71" t="str">
        <f>IF(ISBLANK(extractions!AS71),"",extractions!AS71)</f>
        <v/>
      </c>
      <c r="AZ71" t="str">
        <f>IF(ISBLANK(extractions!AT71),"",extractions!AT71)</f>
        <v/>
      </c>
      <c r="BA71" t="str">
        <f>IF(ISBLANK(extractions!AU71),"",extractions!AU71)</f>
        <v/>
      </c>
      <c r="BB71" t="str">
        <f>IF(ISBLANK(extractions!AV71),"",extractions!AV71)</f>
        <v/>
      </c>
      <c r="BC71" t="str">
        <f>IF(ISBLANK(extractions!AW71),"",extractions!AW71)</f>
        <v/>
      </c>
      <c r="BD71" t="str">
        <f>IF(ISBLANK(extractions!AX71),"",extractions!AX71)</f>
        <v/>
      </c>
      <c r="BE71" s="31" t="str">
        <f t="shared" si="13"/>
        <v/>
      </c>
      <c r="BF71" s="31" t="str">
        <f t="shared" si="19"/>
        <v/>
      </c>
      <c r="BG71" t="str">
        <f t="shared" si="20"/>
        <v/>
      </c>
      <c r="BH71" s="31"/>
      <c r="BI71" s="31"/>
      <c r="BJ71"/>
      <c r="BK71" s="9" t="str">
        <f t="shared" si="16"/>
        <v>%</v>
      </c>
      <c r="BL71" s="9">
        <f t="shared" si="14"/>
        <v>-0.21575984990619146</v>
      </c>
      <c r="BM71" s="13" t="str">
        <f t="shared" si="15"/>
        <v>***</v>
      </c>
      <c r="BN71" t="str">
        <f t="shared" si="17"/>
        <v>-</v>
      </c>
      <c r="BO71" s="9" t="str">
        <f>IF(BK71="Beta",IF(ABS(BL71)&lt;statistic_interpretations!$B$5,statistic_interpretations!$B$1,IF(ABS(BL71)&lt;statistic_interpretations!$C$5,statistic_interpretations!$C$1,IF(ABS(BL71)&gt;statistic_interpretations!$C$5,statistic_interpretations!$D$1,"error"))),IF(BK71="R",IF(ABS(BL71)&lt;statistic_interpretations!$B$2,statistic_interpretations!$B$1,IF(ABS(BL71)&lt;statistic_interpretations!$C$2,statistic_interpretations!$C$1,IF(ABS(BL71)&gt;statistic_interpretations!$C$2,statistic_interpretations!$D$1,"error"))),IF(BK71="D",IF(ABS(BL71)&lt;statistic_interpretations!$B$3,statistic_interpretations!$B$1,IF(ABS(BL71)&lt;statistic_interpretations!$C$3,statistic_interpretations!$C$1,IF(ABS(BL71)&gt;statistic_interpretations!$C$3,statistic_interpretations!$D$1,"error"))),IF(BK71="%",IF(ABS(BL71)&lt;statistic_interpretations!$B$9,statistic_interpretations!$B$1,IF(ABS(BL71)&lt;statistic_interpretations!$C$9,statistic_interpretations!$C$1,IF(ABS(BL71)&gt;statistic_interpretations!$C$9,statistic_interpretations!$D$1,"error"))),IF(BK71="χ2",IF(ABS(BL71)&lt;statistic_interpretations!$B$8,statistic_interpretations!$B$1,IF(ABS(BL71)&lt;statistic_interpretations!$C$8,statistic_interpretations!$C$1,IF(ABS(BL71)&gt;statistic_interpretations!$C$8,statistic_interpretations!$D$1,"error"))),IF(BK71="tau",IF(ABS(BL71)&lt;statistic_interpretations!$B$7,statistic_interpretations!$B$1,IF(ABS(BL71)&lt;statistic_interpretations!$C$7,statistic_interpretations!$C$1,IF(ABS(BL71)&gt;statistic_interpretations!$C$7,statistic_interpretations!$D$1,"error")))))))))</f>
        <v>Small</v>
      </c>
      <c r="BP71" t="str">
        <f t="shared" si="18"/>
        <v>not applicable</v>
      </c>
    </row>
    <row r="72" spans="1:68" x14ac:dyDescent="0.25">
      <c r="A72" t="str">
        <f>IF(ISBLANK(extractions!A72),"",extractions!A72)</f>
        <v>concentrated disadvantage</v>
      </c>
      <c r="B72" t="s">
        <v>380</v>
      </c>
      <c r="C72" t="str">
        <f>IF(ISBLANK(extractions!B72),"",extractions!B72)</f>
        <v>scale</v>
      </c>
      <c r="D72" t="str">
        <f>IF(ISBLANK(extractions!C72),"",extractions!C72)</f>
        <v xml:space="preserve">FACTOR: below poverty line; on public assistance; female headed house hold; unemployed; less than age 18; black </v>
      </c>
      <c r="E72" t="str">
        <f>IF(ISBLANK(extractions!D72),"",extractions!D72)</f>
        <v>-</v>
      </c>
      <c r="F72" t="str">
        <f>IF(ISBLANK(extractions!E72),"",extractions!E72)</f>
        <v>none</v>
      </c>
      <c r="G72" t="str">
        <f>IF(ISBLANK(extractions!G72),"",extractions!G72)</f>
        <v>dispatch time;travel time</v>
      </c>
      <c r="H72" t="str">
        <f>IF(ISBLANK(extractions!H72),"",extractions!H72)</f>
        <v>scale</v>
      </c>
      <c r="I72" t="str">
        <f>IF(ISBLANK(extractions!I72),"",extractions!I72)</f>
        <v>min/incident</v>
      </c>
      <c r="J72" t="str">
        <f>IF(ISBLANK(extractions!J72),"",extractions!J72)</f>
        <v>ln</v>
      </c>
      <c r="K72" t="str">
        <f>IF(ISBLANK(extractions!K72),"",extractions!K72)</f>
        <v>interest</v>
      </c>
      <c r="L72" t="str">
        <f>IF(ISBLANK(extractions!L72),"",extractions!L72)</f>
        <v>Cihan (2015)</v>
      </c>
      <c r="M72" s="2" t="s">
        <v>743</v>
      </c>
      <c r="N72" t="str">
        <f>IF(ISBLANK(extractions!M72),"",extractions!M72)</f>
        <v>Table 3</v>
      </c>
      <c r="O72" t="str">
        <f>IF(ISBLANK(extractions!N72),"",extractions!N72)</f>
        <v>Hierachical Lineair Model</v>
      </c>
      <c r="P72" t="s">
        <v>148</v>
      </c>
      <c r="Q72" t="s">
        <v>903</v>
      </c>
      <c r="R72" t="s">
        <v>906</v>
      </c>
      <c r="S72" t="s">
        <v>204</v>
      </c>
      <c r="T72" t="s">
        <v>895</v>
      </c>
      <c r="U72" t="str">
        <f>IF(ISBLANK(extractions!O72),"",extractions!O72)</f>
        <v xml:space="preserve">indicate that higher levels of neighborhood disorganization and calls are inversely  related to police response patterns – higher levels of neighborhood disorganization and  call rates are related to shorter police response. Presumably, one would expect that  higher levels of neighborhood disorganization and call rates reduce the availability of  patrol units and increase police workload, which was not the case in Houston. Perhaps  the outcome variable (response time) is context-specifc, impacting the aforementioned  relationship. </v>
      </c>
      <c r="V72" t="str">
        <f>IF(ISBLANK(extractions!P72),"",extractions!P72)</f>
        <v>Population</v>
      </c>
      <c r="W72" t="str">
        <f>IF(ISBLANK(extractions!Q72),"",extractions!Q72)</f>
        <v>Houston (USA)</v>
      </c>
      <c r="X72" t="str">
        <f>IF(ISBLANK(extractions!R72),"",extractions!R72)</f>
        <v>-</v>
      </c>
      <c r="Y72" t="str">
        <f>IF(ISBLANK(extractions!S72),"",extractions!S72)</f>
        <v>-</v>
      </c>
      <c r="Z72" t="str">
        <f>IF(ISBLANK(extractions!T72),"",extractions!T72)</f>
        <v/>
      </c>
      <c r="AA72" t="str">
        <f>IF(ISBLANK(extractions!U72),"",extractions!U72)</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2">
        <f>IF(ISBLANK(extractions!V72),"",extractions!V72)</f>
        <v>13822</v>
      </c>
      <c r="AC72" t="str">
        <f>IF(ISBLANK(extractions!W72),"",extractions!W72)</f>
        <v>CFS</v>
      </c>
      <c r="AD72" t="str">
        <f>IF(ISBLANK(extractions!X72),"",extractions!X72)</f>
        <v>in-progress assault calls</v>
      </c>
      <c r="AE72" t="str">
        <f>IF(ISBLANK(extractions!Y72),"",extractions!Y72)</f>
        <v>B</v>
      </c>
      <c r="AF72">
        <f>IF(ISBLANK(extractions!Z72),"",extractions!Z72)</f>
        <v>-0.02</v>
      </c>
      <c r="AG72" t="str">
        <f>IF(ISBLANK(extractions!AA72),"",extractions!AA72)</f>
        <v/>
      </c>
      <c r="AH72" t="str">
        <f>IF(ISBLANK(extractions!AB72),"",extractions!AB72)</f>
        <v>*</v>
      </c>
      <c r="AI72">
        <f>IF(ISBLANK(extractions!AC72),"",extractions!AC72)</f>
        <v>1</v>
      </c>
      <c r="AJ72" t="str">
        <f>IF(ISBLANK(extractions!AD72),"",extractions!AD72)</f>
        <v>jan</v>
      </c>
      <c r="AK72">
        <f>IF(ISBLANK(extractions!AE72),"",extractions!AE72)</f>
        <v>2006</v>
      </c>
      <c r="AL72">
        <f>IF(ISBLANK(extractions!AF72),"",extractions!AF72)</f>
        <v>31</v>
      </c>
      <c r="AM72" t="str">
        <f>IF(ISBLANK(extractions!AG72),"",extractions!AG72)</f>
        <v>dec</v>
      </c>
      <c r="AN72">
        <f>IF(ISBLANK(extractions!AH72),"",extractions!AH72)</f>
        <v>2006</v>
      </c>
      <c r="AO72" t="str">
        <f>IF(ISBLANK(extractions!AI72),"",extractions!AI72)</f>
        <v/>
      </c>
      <c r="AP72" t="str">
        <f>IF(ISBLANK(extractions!AJ72),"",extractions!AJ72)</f>
        <v/>
      </c>
      <c r="AQ72" t="str">
        <f>IF(ISBLANK(extractions!AK72),"",extractions!AK72)</f>
        <v/>
      </c>
      <c r="AR72" t="str">
        <f>IF(ISBLANK(extractions!AL72),"",extractions!AL72)</f>
        <v/>
      </c>
      <c r="AS72" t="str">
        <f>IF(ISBLANK(extractions!AM72),"",extractions!AM72)</f>
        <v/>
      </c>
      <c r="AT72" t="str">
        <f>IF(ISBLANK(extractions!AN72),"",extractions!AN72)</f>
        <v/>
      </c>
      <c r="AU72" t="str">
        <f>IF(ISBLANK(extractions!AO72),"",extractions!AO72)</f>
        <v/>
      </c>
      <c r="AV72" t="str">
        <f>IF(ISBLANK(extractions!AP72),"",extractions!AP72)</f>
        <v/>
      </c>
      <c r="AW72" t="str">
        <f>IF(ISBLANK(extractions!AQ72),"",extractions!AQ72)</f>
        <v/>
      </c>
      <c r="AX72" t="str">
        <f>IF(ISBLANK(extractions!AR72),"",extractions!AR72)</f>
        <v/>
      </c>
      <c r="AY72" t="str">
        <f>IF(ISBLANK(extractions!AS72),"",extractions!AS72)</f>
        <v/>
      </c>
      <c r="AZ72" t="str">
        <f>IF(ISBLANK(extractions!AT72),"",extractions!AT72)</f>
        <v/>
      </c>
      <c r="BA72">
        <f>IF(ISBLANK(extractions!AU72),"",extractions!AU72)</f>
        <v>2.41</v>
      </c>
      <c r="BB72" t="str">
        <f>IF(ISBLANK(extractions!AV72),"",extractions!AV72)</f>
        <v/>
      </c>
      <c r="BC72" t="str">
        <f>IF(ISBLANK(extractions!AW72),"",extractions!AW72)</f>
        <v/>
      </c>
      <c r="BD72" t="str">
        <f>IF(ISBLANK(extractions!AX72),"",extractions!AX72)</f>
        <v/>
      </c>
      <c r="BE72" s="9" t="str">
        <f t="shared" si="13"/>
        <v/>
      </c>
      <c r="BF72" s="9" t="str">
        <f t="shared" si="19"/>
        <v/>
      </c>
      <c r="BG72" t="e">
        <f t="shared" si="20"/>
        <v>#VALUE!</v>
      </c>
      <c r="BK72" s="9" t="str">
        <f t="shared" si="16"/>
        <v>B</v>
      </c>
      <c r="BL72" s="9">
        <f t="shared" si="14"/>
        <v>-0.02</v>
      </c>
      <c r="BM72" s="13" t="str">
        <f t="shared" si="15"/>
        <v>*</v>
      </c>
      <c r="BN72" t="str">
        <f t="shared" si="17"/>
        <v>-</v>
      </c>
      <c r="BO72" s="9" t="b">
        <f>IF(BK72="Beta",IF(ABS(BL72)&lt;statistic_interpretations!$B$5,statistic_interpretations!$B$1,IF(ABS(BL72)&lt;statistic_interpretations!$C$5,statistic_interpretations!$C$1,IF(ABS(BL72)&gt;statistic_interpretations!$C$5,statistic_interpretations!$D$1,"error"))),IF(BK72="R",IF(ABS(BL72)&lt;statistic_interpretations!$B$2,statistic_interpretations!$B$1,IF(ABS(BL72)&lt;statistic_interpretations!$C$2,statistic_interpretations!$C$1,IF(ABS(BL72)&gt;statistic_interpretations!$C$2,statistic_interpretations!$D$1,"error"))),IF(BK72="D",IF(ABS(BL72)&lt;statistic_interpretations!$B$3,statistic_interpretations!$B$1,IF(ABS(BL72)&lt;statistic_interpretations!$C$3,statistic_interpretations!$C$1,IF(ABS(BL72)&gt;statistic_interpretations!$C$3,statistic_interpretations!$D$1,"error"))),IF(BK72="%",IF(ABS(BL72)&lt;statistic_interpretations!$B$9,statistic_interpretations!$B$1,IF(ABS(BL72)&lt;statistic_interpretations!$C$9,statistic_interpretations!$C$1,IF(ABS(BL72)&gt;statistic_interpretations!$C$9,statistic_interpretations!$D$1,"error"))),IF(BK72="χ2",IF(ABS(BL72)&lt;statistic_interpretations!$B$8,statistic_interpretations!$B$1,IF(ABS(BL72)&lt;statistic_interpretations!$C$8,statistic_interpretations!$C$1,IF(ABS(BL72)&gt;statistic_interpretations!$C$8,statistic_interpretations!$D$1,"error"))),IF(BK72="tau",IF(ABS(BL72)&lt;statistic_interpretations!$B$7,statistic_interpretations!$B$1,IF(ABS(BL72)&lt;statistic_interpretations!$C$7,statistic_interpretations!$C$1,IF(ABS(BL72)&gt;statistic_interpretations!$C$7,statistic_interpretations!$D$1,"error")))))))))</f>
        <v>0</v>
      </c>
      <c r="BP72" t="str">
        <f t="shared" si="18"/>
        <v>not applicable</v>
      </c>
    </row>
    <row r="73" spans="1:68" x14ac:dyDescent="0.25">
      <c r="A73" t="str">
        <f>IF(ISBLANK(extractions!A73),"",extractions!A73)</f>
        <v>immigration concentration</v>
      </c>
      <c r="B73" t="s">
        <v>381</v>
      </c>
      <c r="C73" t="str">
        <f>IF(ISBLANK(extractions!B73),"",extractions!B73)</f>
        <v>scale</v>
      </c>
      <c r="D73" t="str">
        <f>IF(ISBLANK(extractions!C73),"",extractions!C73)</f>
        <v>FACTOR: latino; foreign born</v>
      </c>
      <c r="E73" t="str">
        <f>IF(ISBLANK(extractions!D73),"",extractions!D73)</f>
        <v>-</v>
      </c>
      <c r="F73" t="str">
        <f>IF(ISBLANK(extractions!E73),"",extractions!E73)</f>
        <v>none</v>
      </c>
      <c r="G73" t="str">
        <f>IF(ISBLANK(extractions!G73),"",extractions!G73)</f>
        <v>dispatch time;travel time</v>
      </c>
      <c r="H73" t="str">
        <f>IF(ISBLANK(extractions!H73),"",extractions!H73)</f>
        <v>scale</v>
      </c>
      <c r="I73" t="str">
        <f>IF(ISBLANK(extractions!I73),"",extractions!I73)</f>
        <v>min/incident</v>
      </c>
      <c r="J73" t="str">
        <f>IF(ISBLANK(extractions!J73),"",extractions!J73)</f>
        <v>ln</v>
      </c>
      <c r="K73" t="str">
        <f>IF(ISBLANK(extractions!K73),"",extractions!K73)</f>
        <v>interest</v>
      </c>
      <c r="L73" t="str">
        <f>IF(ISBLANK(extractions!L73),"",extractions!L73)</f>
        <v>Cihan (2015)</v>
      </c>
      <c r="M73" s="2" t="s">
        <v>743</v>
      </c>
      <c r="N73" t="str">
        <f>IF(ISBLANK(extractions!M73),"",extractions!M73)</f>
        <v>Table 3</v>
      </c>
      <c r="O73" t="str">
        <f>IF(ISBLANK(extractions!N73),"",extractions!N73)</f>
        <v>Hierachical Lineair Model</v>
      </c>
      <c r="P73" t="s">
        <v>148</v>
      </c>
      <c r="Q73" t="s">
        <v>903</v>
      </c>
      <c r="R73" t="s">
        <v>906</v>
      </c>
      <c r="S73" t="s">
        <v>204</v>
      </c>
      <c r="T73" t="s">
        <v>895</v>
      </c>
      <c r="U73" t="str">
        <f>IF(ISBLANK(extractions!O73),"",extractions!O73)</f>
        <v>^</v>
      </c>
      <c r="V73" t="str">
        <f>IF(ISBLANK(extractions!P73),"",extractions!P73)</f>
        <v>Population</v>
      </c>
      <c r="W73" t="str">
        <f>IF(ISBLANK(extractions!Q73),"",extractions!Q73)</f>
        <v>Houston (USA)</v>
      </c>
      <c r="X73" t="str">
        <f>IF(ISBLANK(extractions!R73),"",extractions!R73)</f>
        <v>-</v>
      </c>
      <c r="Y73" t="str">
        <f>IF(ISBLANK(extractions!S73),"",extractions!S73)</f>
        <v>-</v>
      </c>
      <c r="Z73" t="str">
        <f>IF(ISBLANK(extractions!T73),"",extractions!T73)</f>
        <v/>
      </c>
      <c r="AA73" t="str">
        <f>IF(ISBLANK(extractions!U73),"",extractions!U73)</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3">
        <f>IF(ISBLANK(extractions!V73),"",extractions!V73)</f>
        <v>13822</v>
      </c>
      <c r="AC73" t="str">
        <f>IF(ISBLANK(extractions!W73),"",extractions!W73)</f>
        <v>CFS</v>
      </c>
      <c r="AD73" t="str">
        <f>IF(ISBLANK(extractions!X73),"",extractions!X73)</f>
        <v>in-progress assault calls</v>
      </c>
      <c r="AE73" t="str">
        <f>IF(ISBLANK(extractions!Y73),"",extractions!Y73)</f>
        <v>B</v>
      </c>
      <c r="AF73">
        <f>IF(ISBLANK(extractions!Z73),"",extractions!Z73)</f>
        <v>-0.04</v>
      </c>
      <c r="AG73" t="str">
        <f>IF(ISBLANK(extractions!AA73),"",extractions!AA73)</f>
        <v/>
      </c>
      <c r="AH73" t="str">
        <f>IF(ISBLANK(extractions!AB73),"",extractions!AB73)</f>
        <v>**</v>
      </c>
      <c r="AI73">
        <f>IF(ISBLANK(extractions!AC73),"",extractions!AC73)</f>
        <v>1</v>
      </c>
      <c r="AJ73" t="str">
        <f>IF(ISBLANK(extractions!AD73),"",extractions!AD73)</f>
        <v>jan</v>
      </c>
      <c r="AK73">
        <f>IF(ISBLANK(extractions!AE73),"",extractions!AE73)</f>
        <v>2006</v>
      </c>
      <c r="AL73">
        <f>IF(ISBLANK(extractions!AF73),"",extractions!AF73)</f>
        <v>31</v>
      </c>
      <c r="AM73" t="str">
        <f>IF(ISBLANK(extractions!AG73),"",extractions!AG73)</f>
        <v>dec</v>
      </c>
      <c r="AN73">
        <f>IF(ISBLANK(extractions!AH73),"",extractions!AH73)</f>
        <v>2006</v>
      </c>
      <c r="AO73" t="str">
        <f>IF(ISBLANK(extractions!AI73),"",extractions!AI73)</f>
        <v/>
      </c>
      <c r="AP73" t="str">
        <f>IF(ISBLANK(extractions!AJ73),"",extractions!AJ73)</f>
        <v/>
      </c>
      <c r="AQ73" t="str">
        <f>IF(ISBLANK(extractions!AK73),"",extractions!AK73)</f>
        <v/>
      </c>
      <c r="AR73" t="str">
        <f>IF(ISBLANK(extractions!AL73),"",extractions!AL73)</f>
        <v/>
      </c>
      <c r="AS73" t="str">
        <f>IF(ISBLANK(extractions!AM73),"",extractions!AM73)</f>
        <v/>
      </c>
      <c r="AT73" t="str">
        <f>IF(ISBLANK(extractions!AN73),"",extractions!AN73)</f>
        <v/>
      </c>
      <c r="AU73" t="str">
        <f>IF(ISBLANK(extractions!AO73),"",extractions!AO73)</f>
        <v/>
      </c>
      <c r="AV73" t="str">
        <f>IF(ISBLANK(extractions!AP73),"",extractions!AP73)</f>
        <v/>
      </c>
      <c r="AW73" t="str">
        <f>IF(ISBLANK(extractions!AQ73),"",extractions!AQ73)</f>
        <v/>
      </c>
      <c r="AX73" t="str">
        <f>IF(ISBLANK(extractions!AR73),"",extractions!AR73)</f>
        <v/>
      </c>
      <c r="AY73" t="str">
        <f>IF(ISBLANK(extractions!AS73),"",extractions!AS73)</f>
        <v/>
      </c>
      <c r="AZ73" t="str">
        <f>IF(ISBLANK(extractions!AT73),"",extractions!AT73)</f>
        <v/>
      </c>
      <c r="BA73">
        <f>IF(ISBLANK(extractions!AU73),"",extractions!AU73)</f>
        <v>2.41</v>
      </c>
      <c r="BB73" t="str">
        <f>IF(ISBLANK(extractions!AV73),"",extractions!AV73)</f>
        <v/>
      </c>
      <c r="BC73" t="str">
        <f>IF(ISBLANK(extractions!AW73),"",extractions!AW73)</f>
        <v/>
      </c>
      <c r="BD73" t="str">
        <f>IF(ISBLANK(extractions!AX73),"",extractions!AX73)</f>
        <v/>
      </c>
      <c r="BE73" s="9" t="str">
        <f t="shared" si="13"/>
        <v/>
      </c>
      <c r="BF73" s="9" t="str">
        <f t="shared" si="19"/>
        <v/>
      </c>
      <c r="BG73" t="e">
        <f t="shared" si="20"/>
        <v>#VALUE!</v>
      </c>
      <c r="BK73" s="9" t="str">
        <f t="shared" si="16"/>
        <v>B</v>
      </c>
      <c r="BL73" s="9">
        <f t="shared" si="14"/>
        <v>-0.04</v>
      </c>
      <c r="BM73" s="13" t="str">
        <f t="shared" si="15"/>
        <v>**</v>
      </c>
      <c r="BN73" t="str">
        <f t="shared" si="17"/>
        <v>-</v>
      </c>
      <c r="BO73" s="9" t="b">
        <f>IF(BK73="Beta",IF(ABS(BL73)&lt;statistic_interpretations!$B$5,statistic_interpretations!$B$1,IF(ABS(BL73)&lt;statistic_interpretations!$C$5,statistic_interpretations!$C$1,IF(ABS(BL73)&gt;statistic_interpretations!$C$5,statistic_interpretations!$D$1,"error"))),IF(BK73="R",IF(ABS(BL73)&lt;statistic_interpretations!$B$2,statistic_interpretations!$B$1,IF(ABS(BL73)&lt;statistic_interpretations!$C$2,statistic_interpretations!$C$1,IF(ABS(BL73)&gt;statistic_interpretations!$C$2,statistic_interpretations!$D$1,"error"))),IF(BK73="D",IF(ABS(BL73)&lt;statistic_interpretations!$B$3,statistic_interpretations!$B$1,IF(ABS(BL73)&lt;statistic_interpretations!$C$3,statistic_interpretations!$C$1,IF(ABS(BL73)&gt;statistic_interpretations!$C$3,statistic_interpretations!$D$1,"error"))),IF(BK73="%",IF(ABS(BL73)&lt;statistic_interpretations!$B$9,statistic_interpretations!$B$1,IF(ABS(BL73)&lt;statistic_interpretations!$C$9,statistic_interpretations!$C$1,IF(ABS(BL73)&gt;statistic_interpretations!$C$9,statistic_interpretations!$D$1,"error"))),IF(BK73="χ2",IF(ABS(BL73)&lt;statistic_interpretations!$B$8,statistic_interpretations!$B$1,IF(ABS(BL73)&lt;statistic_interpretations!$C$8,statistic_interpretations!$C$1,IF(ABS(BL73)&gt;statistic_interpretations!$C$8,statistic_interpretations!$D$1,"error"))),IF(BK73="tau",IF(ABS(BL73)&lt;statistic_interpretations!$B$7,statistic_interpretations!$B$1,IF(ABS(BL73)&lt;statistic_interpretations!$C$7,statistic_interpretations!$C$1,IF(ABS(BL73)&gt;statistic_interpretations!$C$7,statistic_interpretations!$D$1,"error")))))))))</f>
        <v>0</v>
      </c>
      <c r="BP73" t="str">
        <f t="shared" si="18"/>
        <v>not applicable</v>
      </c>
    </row>
    <row r="74" spans="1:68" x14ac:dyDescent="0.25">
      <c r="A74" t="str">
        <f>IF(ISBLANK(extractions!A74),"",extractions!A74)</f>
        <v>residential stability</v>
      </c>
      <c r="B74" t="s">
        <v>382</v>
      </c>
      <c r="C74" t="str">
        <f>IF(ISBLANK(extractions!B74),"",extractions!B74)</f>
        <v>scale</v>
      </c>
      <c r="D74" t="str">
        <f>IF(ISBLANK(extractions!C74),"",extractions!C74)</f>
        <v>FACTOR: same house as 1995; owner occupied house</v>
      </c>
      <c r="E74" t="str">
        <f>IF(ISBLANK(extractions!D74),"",extractions!D74)</f>
        <v>-</v>
      </c>
      <c r="F74" t="str">
        <f>IF(ISBLANK(extractions!E74),"",extractions!E74)</f>
        <v>none</v>
      </c>
      <c r="G74" t="str">
        <f>IF(ISBLANK(extractions!G74),"",extractions!G74)</f>
        <v>dispatch time;travel time</v>
      </c>
      <c r="H74" t="str">
        <f>IF(ISBLANK(extractions!H74),"",extractions!H74)</f>
        <v>scale</v>
      </c>
      <c r="I74" t="str">
        <f>IF(ISBLANK(extractions!I74),"",extractions!I74)</f>
        <v>min/incident</v>
      </c>
      <c r="J74" t="str">
        <f>IF(ISBLANK(extractions!J74),"",extractions!J74)</f>
        <v>ln</v>
      </c>
      <c r="K74" t="str">
        <f>IF(ISBLANK(extractions!K74),"",extractions!K74)</f>
        <v>interest</v>
      </c>
      <c r="L74" t="str">
        <f>IF(ISBLANK(extractions!L74),"",extractions!L74)</f>
        <v>Cihan (2015)</v>
      </c>
      <c r="M74" s="2" t="s">
        <v>743</v>
      </c>
      <c r="N74" t="str">
        <f>IF(ISBLANK(extractions!M74),"",extractions!M74)</f>
        <v>Table 3</v>
      </c>
      <c r="O74" t="str">
        <f>IF(ISBLANK(extractions!N74),"",extractions!N74)</f>
        <v>Hierachical Lineair Model</v>
      </c>
      <c r="P74" t="s">
        <v>148</v>
      </c>
      <c r="Q74" t="s">
        <v>903</v>
      </c>
      <c r="R74" t="s">
        <v>906</v>
      </c>
      <c r="S74" t="s">
        <v>204</v>
      </c>
      <c r="T74" t="s">
        <v>895</v>
      </c>
      <c r="U74" t="str">
        <f>IF(ISBLANK(extractions!O74),"",extractions!O74)</f>
        <v>^</v>
      </c>
      <c r="V74" t="str">
        <f>IF(ISBLANK(extractions!P74),"",extractions!P74)</f>
        <v>Population</v>
      </c>
      <c r="W74" t="str">
        <f>IF(ISBLANK(extractions!Q74),"",extractions!Q74)</f>
        <v>Houston (USA)</v>
      </c>
      <c r="X74" t="str">
        <f>IF(ISBLANK(extractions!R74),"",extractions!R74)</f>
        <v>-</v>
      </c>
      <c r="Y74" t="str">
        <f>IF(ISBLANK(extractions!S74),"",extractions!S74)</f>
        <v>-</v>
      </c>
      <c r="Z74" t="str">
        <f>IF(ISBLANK(extractions!T74),"",extractions!T74)</f>
        <v/>
      </c>
      <c r="AA74" t="str">
        <f>IF(ISBLANK(extractions!U74),"",extractions!U74)</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4">
        <f>IF(ISBLANK(extractions!V74),"",extractions!V74)</f>
        <v>13822</v>
      </c>
      <c r="AC74" t="str">
        <f>IF(ISBLANK(extractions!W74),"",extractions!W74)</f>
        <v>CFS</v>
      </c>
      <c r="AD74" t="str">
        <f>IF(ISBLANK(extractions!X74),"",extractions!X74)</f>
        <v>in-progress assault calls</v>
      </c>
      <c r="AE74" t="str">
        <f>IF(ISBLANK(extractions!Y74),"",extractions!Y74)</f>
        <v>B</v>
      </c>
      <c r="AF74">
        <f>IF(ISBLANK(extractions!Z74),"",extractions!Z74)</f>
        <v>0.02</v>
      </c>
      <c r="AG74" t="str">
        <f>IF(ISBLANK(extractions!AA74),"",extractions!AA74)</f>
        <v/>
      </c>
      <c r="AH74" t="str">
        <f>IF(ISBLANK(extractions!AB74),"",extractions!AB74)</f>
        <v>*</v>
      </c>
      <c r="AI74">
        <f>IF(ISBLANK(extractions!AC74),"",extractions!AC74)</f>
        <v>1</v>
      </c>
      <c r="AJ74" t="str">
        <f>IF(ISBLANK(extractions!AD74),"",extractions!AD74)</f>
        <v>jan</v>
      </c>
      <c r="AK74">
        <f>IF(ISBLANK(extractions!AE74),"",extractions!AE74)</f>
        <v>2006</v>
      </c>
      <c r="AL74">
        <f>IF(ISBLANK(extractions!AF74),"",extractions!AF74)</f>
        <v>31</v>
      </c>
      <c r="AM74" t="str">
        <f>IF(ISBLANK(extractions!AG74),"",extractions!AG74)</f>
        <v>dec</v>
      </c>
      <c r="AN74">
        <f>IF(ISBLANK(extractions!AH74),"",extractions!AH74)</f>
        <v>2006</v>
      </c>
      <c r="AO74" t="str">
        <f>IF(ISBLANK(extractions!AI74),"",extractions!AI74)</f>
        <v/>
      </c>
      <c r="AP74" t="str">
        <f>IF(ISBLANK(extractions!AJ74),"",extractions!AJ74)</f>
        <v/>
      </c>
      <c r="AQ74" t="str">
        <f>IF(ISBLANK(extractions!AK74),"",extractions!AK74)</f>
        <v/>
      </c>
      <c r="AR74" t="str">
        <f>IF(ISBLANK(extractions!AL74),"",extractions!AL74)</f>
        <v/>
      </c>
      <c r="AS74" t="str">
        <f>IF(ISBLANK(extractions!AM74),"",extractions!AM74)</f>
        <v/>
      </c>
      <c r="AT74" t="str">
        <f>IF(ISBLANK(extractions!AN74),"",extractions!AN74)</f>
        <v/>
      </c>
      <c r="AU74" t="str">
        <f>IF(ISBLANK(extractions!AO74),"",extractions!AO74)</f>
        <v/>
      </c>
      <c r="AV74" t="str">
        <f>IF(ISBLANK(extractions!AP74),"",extractions!AP74)</f>
        <v/>
      </c>
      <c r="AW74" t="str">
        <f>IF(ISBLANK(extractions!AQ74),"",extractions!AQ74)</f>
        <v/>
      </c>
      <c r="AX74" t="str">
        <f>IF(ISBLANK(extractions!AR74),"",extractions!AR74)</f>
        <v/>
      </c>
      <c r="AY74" t="str">
        <f>IF(ISBLANK(extractions!AS74),"",extractions!AS74)</f>
        <v/>
      </c>
      <c r="AZ74" t="str">
        <f>IF(ISBLANK(extractions!AT74),"",extractions!AT74)</f>
        <v/>
      </c>
      <c r="BA74">
        <f>IF(ISBLANK(extractions!AU74),"",extractions!AU74)</f>
        <v>2.41</v>
      </c>
      <c r="BB74" t="str">
        <f>IF(ISBLANK(extractions!AV74),"",extractions!AV74)</f>
        <v/>
      </c>
      <c r="BC74" t="str">
        <f>IF(ISBLANK(extractions!AW74),"",extractions!AW74)</f>
        <v/>
      </c>
      <c r="BD74" t="str">
        <f>IF(ISBLANK(extractions!AX74),"",extractions!AX74)</f>
        <v/>
      </c>
      <c r="BE74" s="9" t="str">
        <f t="shared" si="13"/>
        <v/>
      </c>
      <c r="BF74" s="9" t="str">
        <f t="shared" si="19"/>
        <v/>
      </c>
      <c r="BG74" t="e">
        <f t="shared" si="20"/>
        <v>#VALUE!</v>
      </c>
      <c r="BK74" s="9" t="str">
        <f t="shared" si="16"/>
        <v>B</v>
      </c>
      <c r="BL74" s="9">
        <f t="shared" si="14"/>
        <v>0.02</v>
      </c>
      <c r="BM74" s="13" t="str">
        <f t="shared" si="15"/>
        <v>*</v>
      </c>
      <c r="BN74" t="str">
        <f t="shared" si="17"/>
        <v>+</v>
      </c>
      <c r="BO74" s="9" t="b">
        <f>IF(BK74="Beta",IF(ABS(BL74)&lt;statistic_interpretations!$B$5,statistic_interpretations!$B$1,IF(ABS(BL74)&lt;statistic_interpretations!$C$5,statistic_interpretations!$C$1,IF(ABS(BL74)&gt;statistic_interpretations!$C$5,statistic_interpretations!$D$1,"error"))),IF(BK74="R",IF(ABS(BL74)&lt;statistic_interpretations!$B$2,statistic_interpretations!$B$1,IF(ABS(BL74)&lt;statistic_interpretations!$C$2,statistic_interpretations!$C$1,IF(ABS(BL74)&gt;statistic_interpretations!$C$2,statistic_interpretations!$D$1,"error"))),IF(BK74="D",IF(ABS(BL74)&lt;statistic_interpretations!$B$3,statistic_interpretations!$B$1,IF(ABS(BL74)&lt;statistic_interpretations!$C$3,statistic_interpretations!$C$1,IF(ABS(BL74)&gt;statistic_interpretations!$C$3,statistic_interpretations!$D$1,"error"))),IF(BK74="%",IF(ABS(BL74)&lt;statistic_interpretations!$B$9,statistic_interpretations!$B$1,IF(ABS(BL74)&lt;statistic_interpretations!$C$9,statistic_interpretations!$C$1,IF(ABS(BL74)&gt;statistic_interpretations!$C$9,statistic_interpretations!$D$1,"error"))),IF(BK74="χ2",IF(ABS(BL74)&lt;statistic_interpretations!$B$8,statistic_interpretations!$B$1,IF(ABS(BL74)&lt;statistic_interpretations!$C$8,statistic_interpretations!$C$1,IF(ABS(BL74)&gt;statistic_interpretations!$C$8,statistic_interpretations!$D$1,"error"))),IF(BK74="tau",IF(ABS(BL74)&lt;statistic_interpretations!$B$7,statistic_interpretations!$B$1,IF(ABS(BL74)&lt;statistic_interpretations!$C$7,statistic_interpretations!$C$1,IF(ABS(BL74)&gt;statistic_interpretations!$C$7,statistic_interpretations!$D$1,"error")))))))))</f>
        <v>0</v>
      </c>
      <c r="BP74" t="str">
        <f t="shared" si="18"/>
        <v>not applicable</v>
      </c>
    </row>
    <row r="75" spans="1:68" x14ac:dyDescent="0.25">
      <c r="A75" t="str">
        <f>IF(ISBLANK(extractions!A75),"",extractions!A75)</f>
        <v>Call rate</v>
      </c>
      <c r="B75" t="s">
        <v>954</v>
      </c>
      <c r="C75" t="str">
        <f>IF(ISBLANK(extractions!B75),"",extractions!B75)</f>
        <v>scale</v>
      </c>
      <c r="D75" t="str">
        <f>IF(ISBLANK(extractions!C75),"",extractions!C75)</f>
        <v>amount of CFS per year per neighboorhood per 1000 citizens</v>
      </c>
      <c r="E75" t="str">
        <f>IF(ISBLANK(extractions!D75),"",extractions!D75)</f>
        <v>-</v>
      </c>
      <c r="F75" t="str">
        <f>IF(ISBLANK(extractions!E75),"",extractions!E75)</f>
        <v>CFS / (neighborhood*year*1000citizens)</v>
      </c>
      <c r="G75" t="str">
        <f>IF(ISBLANK(extractions!G75),"",extractions!G75)</f>
        <v>dispatch time;travel time</v>
      </c>
      <c r="H75" t="str">
        <f>IF(ISBLANK(extractions!H75),"",extractions!H75)</f>
        <v>scale</v>
      </c>
      <c r="I75" t="str">
        <f>IF(ISBLANK(extractions!I75),"",extractions!I75)</f>
        <v>min/incident</v>
      </c>
      <c r="J75" t="str">
        <f>IF(ISBLANK(extractions!J75),"",extractions!J75)</f>
        <v>ln</v>
      </c>
      <c r="K75" t="str">
        <f>IF(ISBLANK(extractions!K75),"",extractions!K75)</f>
        <v>control</v>
      </c>
      <c r="L75" t="str">
        <f>IF(ISBLANK(extractions!L75),"",extractions!L75)</f>
        <v>Cihan (2015)</v>
      </c>
      <c r="M75" s="2" t="s">
        <v>743</v>
      </c>
      <c r="N75" t="str">
        <f>IF(ISBLANK(extractions!M75),"",extractions!M75)</f>
        <v>Table 3</v>
      </c>
      <c r="O75" t="str">
        <f>IF(ISBLANK(extractions!N75),"",extractions!N75)</f>
        <v>Hierachical Lineair Model</v>
      </c>
      <c r="P75" t="s">
        <v>148</v>
      </c>
      <c r="Q75" t="s">
        <v>903</v>
      </c>
      <c r="R75" t="s">
        <v>906</v>
      </c>
      <c r="S75" t="s">
        <v>1363</v>
      </c>
      <c r="T75" t="s">
        <v>896</v>
      </c>
      <c r="U75" t="str">
        <f>IF(ISBLANK(extractions!O75),"",extractions!O75)</f>
        <v>^</v>
      </c>
      <c r="V75" t="str">
        <f>IF(ISBLANK(extractions!P75),"",extractions!P75)</f>
        <v>Population</v>
      </c>
      <c r="W75" t="str">
        <f>IF(ISBLANK(extractions!Q75),"",extractions!Q75)</f>
        <v>Houston (USA)</v>
      </c>
      <c r="X75" t="str">
        <f>IF(ISBLANK(extractions!R75),"",extractions!R75)</f>
        <v>-</v>
      </c>
      <c r="Y75" t="str">
        <f>IF(ISBLANK(extractions!S75),"",extractions!S75)</f>
        <v>-</v>
      </c>
      <c r="Z75" t="str">
        <f>IF(ISBLANK(extractions!T75),"",extractions!T75)</f>
        <v/>
      </c>
      <c r="AA75" t="str">
        <f>IF(ISBLANK(extractions!U75),"",extractions!U75)</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5">
        <f>IF(ISBLANK(extractions!V75),"",extractions!V75)</f>
        <v>13822</v>
      </c>
      <c r="AC75" t="str">
        <f>IF(ISBLANK(extractions!W75),"",extractions!W75)</f>
        <v>CFS</v>
      </c>
      <c r="AD75" t="str">
        <f>IF(ISBLANK(extractions!X75),"",extractions!X75)</f>
        <v>in-progress assault calls</v>
      </c>
      <c r="AE75" t="str">
        <f>IF(ISBLANK(extractions!Y75),"",extractions!Y75)</f>
        <v>B</v>
      </c>
      <c r="AF75">
        <f>IF(ISBLANK(extractions!Z75),"",extractions!Z75)</f>
        <v>-0.09</v>
      </c>
      <c r="AG75" t="str">
        <f>IF(ISBLANK(extractions!AA75),"",extractions!AA75)</f>
        <v/>
      </c>
      <c r="AH75" t="str">
        <f>IF(ISBLANK(extractions!AB75),"",extractions!AB75)</f>
        <v>**</v>
      </c>
      <c r="AI75">
        <f>IF(ISBLANK(extractions!AC75),"",extractions!AC75)</f>
        <v>1</v>
      </c>
      <c r="AJ75" t="str">
        <f>IF(ISBLANK(extractions!AD75),"",extractions!AD75)</f>
        <v>jan</v>
      </c>
      <c r="AK75">
        <f>IF(ISBLANK(extractions!AE75),"",extractions!AE75)</f>
        <v>2006</v>
      </c>
      <c r="AL75">
        <f>IF(ISBLANK(extractions!AF75),"",extractions!AF75)</f>
        <v>31</v>
      </c>
      <c r="AM75" t="str">
        <f>IF(ISBLANK(extractions!AG75),"",extractions!AG75)</f>
        <v>dec</v>
      </c>
      <c r="AN75">
        <f>IF(ISBLANK(extractions!AH75),"",extractions!AH75)</f>
        <v>2006</v>
      </c>
      <c r="AO75" t="str">
        <f>IF(ISBLANK(extractions!AI75),"",extractions!AI75)</f>
        <v/>
      </c>
      <c r="AP75" t="str">
        <f>IF(ISBLANK(extractions!AJ75),"",extractions!AJ75)</f>
        <v/>
      </c>
      <c r="AQ75" t="str">
        <f>IF(ISBLANK(extractions!AK75),"",extractions!AK75)</f>
        <v/>
      </c>
      <c r="AR75" t="str">
        <f>IF(ISBLANK(extractions!AL75),"",extractions!AL75)</f>
        <v/>
      </c>
      <c r="AS75" t="str">
        <f>IF(ISBLANK(extractions!AM75),"",extractions!AM75)</f>
        <v/>
      </c>
      <c r="AT75" t="str">
        <f>IF(ISBLANK(extractions!AN75),"",extractions!AN75)</f>
        <v/>
      </c>
      <c r="AU75" t="str">
        <f>IF(ISBLANK(extractions!AO75),"",extractions!AO75)</f>
        <v/>
      </c>
      <c r="AV75" t="str">
        <f>IF(ISBLANK(extractions!AP75),"",extractions!AP75)</f>
        <v/>
      </c>
      <c r="AW75" t="str">
        <f>IF(ISBLANK(extractions!AQ75),"",extractions!AQ75)</f>
        <v/>
      </c>
      <c r="AX75">
        <f>IF(ISBLANK(extractions!AR75),"",extractions!AR75)</f>
        <v>660</v>
      </c>
      <c r="AY75" t="str">
        <f>IF(ISBLANK(extractions!AS75),"",extractions!AS75)</f>
        <v/>
      </c>
      <c r="AZ75" t="str">
        <f>IF(ISBLANK(extractions!AT75),"",extractions!AT75)</f>
        <v/>
      </c>
      <c r="BA75">
        <f>IF(ISBLANK(extractions!AU75),"",extractions!AU75)</f>
        <v>2.41</v>
      </c>
      <c r="BB75">
        <f>IF(ISBLANK(extractions!AV75),"",extractions!AV75)</f>
        <v>701</v>
      </c>
      <c r="BC75" t="str">
        <f>IF(ISBLANK(extractions!AW75),"",extractions!AW75)</f>
        <v/>
      </c>
      <c r="BD75" t="str">
        <f>IF(ISBLANK(extractions!AX75),"",extractions!AX75)</f>
        <v/>
      </c>
      <c r="BE75" s="9" t="str">
        <f t="shared" si="13"/>
        <v/>
      </c>
      <c r="BF75" s="9" t="str">
        <f t="shared" si="19"/>
        <v/>
      </c>
      <c r="BG75">
        <f t="shared" si="20"/>
        <v>-26.178423236514522</v>
      </c>
      <c r="BK75" s="9" t="str">
        <f t="shared" si="16"/>
        <v>Beta</v>
      </c>
      <c r="BL75" s="9">
        <f t="shared" si="14"/>
        <v>-26.178423236514522</v>
      </c>
      <c r="BM75" s="13" t="str">
        <f t="shared" si="15"/>
        <v>**</v>
      </c>
      <c r="BN75" t="str">
        <f t="shared" si="17"/>
        <v>-</v>
      </c>
      <c r="BO75" s="9" t="str">
        <f>IF(BK75="Beta",IF(ABS(BL75)&lt;statistic_interpretations!$B$5,statistic_interpretations!$B$1,IF(ABS(BL75)&lt;statistic_interpretations!$C$5,statistic_interpretations!$C$1,IF(ABS(BL75)&gt;statistic_interpretations!$C$5,statistic_interpretations!$D$1,"error"))),IF(BK75="R",IF(ABS(BL75)&lt;statistic_interpretations!$B$2,statistic_interpretations!$B$1,IF(ABS(BL75)&lt;statistic_interpretations!$C$2,statistic_interpretations!$C$1,IF(ABS(BL75)&gt;statistic_interpretations!$C$2,statistic_interpretations!$D$1,"error"))),IF(BK75="D",IF(ABS(BL75)&lt;statistic_interpretations!$B$3,statistic_interpretations!$B$1,IF(ABS(BL75)&lt;statistic_interpretations!$C$3,statistic_interpretations!$C$1,IF(ABS(BL75)&gt;statistic_interpretations!$C$3,statistic_interpretations!$D$1,"error"))),IF(BK75="%",IF(ABS(BL75)&lt;statistic_interpretations!$B$9,statistic_interpretations!$B$1,IF(ABS(BL75)&lt;statistic_interpretations!$C$9,statistic_interpretations!$C$1,IF(ABS(BL75)&gt;statistic_interpretations!$C$9,statistic_interpretations!$D$1,"error"))),IF(BK75="χ2",IF(ABS(BL75)&lt;statistic_interpretations!$B$8,statistic_interpretations!$B$1,IF(ABS(BL75)&lt;statistic_interpretations!$C$8,statistic_interpretations!$C$1,IF(ABS(BL75)&gt;statistic_interpretations!$C$8,statistic_interpretations!$D$1,"error"))),IF(BK75="tau",IF(ABS(BL75)&lt;statistic_interpretations!$B$7,statistic_interpretations!$B$1,IF(ABS(BL75)&lt;statistic_interpretations!$C$7,statistic_interpretations!$C$1,IF(ABS(BL75)&gt;statistic_interpretations!$C$7,statistic_interpretations!$D$1,"error")))))))))</f>
        <v>Large</v>
      </c>
      <c r="BP75" t="str">
        <f t="shared" si="18"/>
        <v>not applicable</v>
      </c>
    </row>
    <row r="76" spans="1:68" x14ac:dyDescent="0.25">
      <c r="A76" t="str">
        <f>IF(ISBLANK(extractions!A76),"",extractions!A76)</f>
        <v>weekends</v>
      </c>
      <c r="B76" t="s">
        <v>136</v>
      </c>
      <c r="C76" t="str">
        <f>IF(ISBLANK(extractions!B76),"",extractions!B76)</f>
        <v>dichotomous</v>
      </c>
      <c r="D76" t="str">
        <f>IF(ISBLANK(extractions!C76),"",extractions!C76)</f>
        <v/>
      </c>
      <c r="E76" t="str">
        <f>IF(ISBLANK(extractions!D76),"",extractions!D76)</f>
        <v>weekdays</v>
      </c>
      <c r="F76" t="str">
        <f>IF(ISBLANK(extractions!E76),"",extractions!E76)</f>
        <v>-</v>
      </c>
      <c r="G76" t="str">
        <f>IF(ISBLANK(extractions!G76),"",extractions!G76)</f>
        <v>dispatch time;travel time</v>
      </c>
      <c r="H76" t="str">
        <f>IF(ISBLANK(extractions!H76),"",extractions!H76)</f>
        <v>scale</v>
      </c>
      <c r="I76" t="str">
        <f>IF(ISBLANK(extractions!I76),"",extractions!I76)</f>
        <v>min/incident</v>
      </c>
      <c r="J76" t="str">
        <f>IF(ISBLANK(extractions!J76),"",extractions!J76)</f>
        <v>ln</v>
      </c>
      <c r="K76" t="str">
        <f>IF(ISBLANK(extractions!K76),"",extractions!K76)</f>
        <v>control</v>
      </c>
      <c r="L76" t="str">
        <f>IF(ISBLANK(extractions!L76),"",extractions!L76)</f>
        <v>Cihan (2015)</v>
      </c>
      <c r="M76" s="2" t="s">
        <v>743</v>
      </c>
      <c r="N76" t="str">
        <f>IF(ISBLANK(extractions!M76),"",extractions!M76)</f>
        <v>Table 3</v>
      </c>
      <c r="O76" t="str">
        <f>IF(ISBLANK(extractions!N76),"",extractions!N76)</f>
        <v>Hierachical Lineair Model</v>
      </c>
      <c r="P76" t="s">
        <v>148</v>
      </c>
      <c r="Q76" t="s">
        <v>903</v>
      </c>
      <c r="R76" t="s">
        <v>906</v>
      </c>
      <c r="S76" t="s">
        <v>195</v>
      </c>
      <c r="T76" t="s">
        <v>896</v>
      </c>
      <c r="U76" t="str">
        <f>IF(ISBLANK(extractions!O76),"",extractions!O76)</f>
        <v>^</v>
      </c>
      <c r="V76" t="str">
        <f>IF(ISBLANK(extractions!P76),"",extractions!P76)</f>
        <v>Population</v>
      </c>
      <c r="W76" t="str">
        <f>IF(ISBLANK(extractions!Q76),"",extractions!Q76)</f>
        <v>Houston (USA)</v>
      </c>
      <c r="X76" t="str">
        <f>IF(ISBLANK(extractions!R76),"",extractions!R76)</f>
        <v>-</v>
      </c>
      <c r="Y76" t="str">
        <f>IF(ISBLANK(extractions!S76),"",extractions!S76)</f>
        <v>-</v>
      </c>
      <c r="Z76" t="str">
        <f>IF(ISBLANK(extractions!T76),"",extractions!T76)</f>
        <v/>
      </c>
      <c r="AA76" t="str">
        <f>IF(ISBLANK(extractions!U76),"",extractions!U76)</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6">
        <f>IF(ISBLANK(extractions!V76),"",extractions!V76)</f>
        <v>13822</v>
      </c>
      <c r="AC76" t="str">
        <f>IF(ISBLANK(extractions!W76),"",extractions!W76)</f>
        <v>CFS</v>
      </c>
      <c r="AD76" t="str">
        <f>IF(ISBLANK(extractions!X76),"",extractions!X76)</f>
        <v>in-progress assault calls</v>
      </c>
      <c r="AE76" t="str">
        <f>IF(ISBLANK(extractions!Y76),"",extractions!Y76)</f>
        <v>B</v>
      </c>
      <c r="AF76">
        <f>IF(ISBLANK(extractions!Z76),"",extractions!Z76)</f>
        <v>-0.02</v>
      </c>
      <c r="AG76" t="str">
        <f>IF(ISBLANK(extractions!AA76),"",extractions!AA76)</f>
        <v/>
      </c>
      <c r="AH76" t="str">
        <f>IF(ISBLANK(extractions!AB76),"",extractions!AB76)</f>
        <v>*</v>
      </c>
      <c r="AI76">
        <f>IF(ISBLANK(extractions!AC76),"",extractions!AC76)</f>
        <v>1</v>
      </c>
      <c r="AJ76" t="str">
        <f>IF(ISBLANK(extractions!AD76),"",extractions!AD76)</f>
        <v>jan</v>
      </c>
      <c r="AK76">
        <f>IF(ISBLANK(extractions!AE76),"",extractions!AE76)</f>
        <v>2006</v>
      </c>
      <c r="AL76">
        <f>IF(ISBLANK(extractions!AF76),"",extractions!AF76)</f>
        <v>31</v>
      </c>
      <c r="AM76" t="str">
        <f>IF(ISBLANK(extractions!AG76),"",extractions!AG76)</f>
        <v>dec</v>
      </c>
      <c r="AN76">
        <f>IF(ISBLANK(extractions!AH76),"",extractions!AH76)</f>
        <v>2006</v>
      </c>
      <c r="AO76" t="str">
        <f>IF(ISBLANK(extractions!AI76),"",extractions!AI76)</f>
        <v/>
      </c>
      <c r="AP76" t="str">
        <f>IF(ISBLANK(extractions!AJ76),"",extractions!AJ76)</f>
        <v/>
      </c>
      <c r="AQ76" t="str">
        <f>IF(ISBLANK(extractions!AK76),"",extractions!AK76)</f>
        <v/>
      </c>
      <c r="AR76" t="str">
        <f>IF(ISBLANK(extractions!AL76),"",extractions!AL76)</f>
        <v/>
      </c>
      <c r="AS76" t="str">
        <f>IF(ISBLANK(extractions!AM76),"",extractions!AM76)</f>
        <v/>
      </c>
      <c r="AT76" t="str">
        <f>IF(ISBLANK(extractions!AN76),"",extractions!AN76)</f>
        <v/>
      </c>
      <c r="AU76" t="str">
        <f>IF(ISBLANK(extractions!AO76),"",extractions!AO76)</f>
        <v/>
      </c>
      <c r="AV76">
        <f>IF(ISBLANK(extractions!AP76),"",extractions!AP76)</f>
        <v>32</v>
      </c>
      <c r="AW76" t="str">
        <f>IF(ISBLANK(extractions!AQ76),"",extractions!AQ76)</f>
        <v/>
      </c>
      <c r="AX76" t="str">
        <f>IF(ISBLANK(extractions!AR76),"",extractions!AR76)</f>
        <v/>
      </c>
      <c r="AY76" t="str">
        <f>IF(ISBLANK(extractions!AS76),"",extractions!AS76)</f>
        <v/>
      </c>
      <c r="AZ76" t="str">
        <f>IF(ISBLANK(extractions!AT76),"",extractions!AT76)</f>
        <v/>
      </c>
      <c r="BA76">
        <f>IF(ISBLANK(extractions!AU76),"",extractions!AU76)</f>
        <v>2.41</v>
      </c>
      <c r="BB76">
        <f>IF(ISBLANK(extractions!AV76),"",extractions!AV76)</f>
        <v>0.46647615158762401</v>
      </c>
      <c r="BC76" t="str">
        <f>IF(ISBLANK(extractions!AW76),"",extractions!AW76)</f>
        <v/>
      </c>
      <c r="BD76" t="str">
        <f>IF(ISBLANK(extractions!AX76),"",extractions!AX76)</f>
        <v/>
      </c>
      <c r="BE76" s="9" t="str">
        <f t="shared" si="13"/>
        <v/>
      </c>
      <c r="BF76" s="9" t="str">
        <f t="shared" si="19"/>
        <v/>
      </c>
      <c r="BG76">
        <f t="shared" si="20"/>
        <v>-3.8711713824699087E-3</v>
      </c>
      <c r="BK76" s="9" t="str">
        <f t="shared" si="16"/>
        <v>Beta</v>
      </c>
      <c r="BL76" s="9">
        <f t="shared" si="14"/>
        <v>-3.8711713824699087E-3</v>
      </c>
      <c r="BM76" s="13" t="str">
        <f t="shared" si="15"/>
        <v>*</v>
      </c>
      <c r="BN76" t="str">
        <f t="shared" si="17"/>
        <v>-</v>
      </c>
      <c r="BO76" s="9" t="str">
        <f>IF(BK76="Beta",IF(ABS(BL76)&lt;statistic_interpretations!$B$5,statistic_interpretations!$B$1,IF(ABS(BL76)&lt;statistic_interpretations!$C$5,statistic_interpretations!$C$1,IF(ABS(BL76)&gt;statistic_interpretations!$C$5,statistic_interpretations!$D$1,"error"))),IF(BK76="R",IF(ABS(BL76)&lt;statistic_interpretations!$B$2,statistic_interpretations!$B$1,IF(ABS(BL76)&lt;statistic_interpretations!$C$2,statistic_interpretations!$C$1,IF(ABS(BL76)&gt;statistic_interpretations!$C$2,statistic_interpretations!$D$1,"error"))),IF(BK76="D",IF(ABS(BL76)&lt;statistic_interpretations!$B$3,statistic_interpretations!$B$1,IF(ABS(BL76)&lt;statistic_interpretations!$C$3,statistic_interpretations!$C$1,IF(ABS(BL76)&gt;statistic_interpretations!$C$3,statistic_interpretations!$D$1,"error"))),IF(BK76="%",IF(ABS(BL76)&lt;statistic_interpretations!$B$9,statistic_interpretations!$B$1,IF(ABS(BL76)&lt;statistic_interpretations!$C$9,statistic_interpretations!$C$1,IF(ABS(BL76)&gt;statistic_interpretations!$C$9,statistic_interpretations!$D$1,"error"))),IF(BK76="χ2",IF(ABS(BL76)&lt;statistic_interpretations!$B$8,statistic_interpretations!$B$1,IF(ABS(BL76)&lt;statistic_interpretations!$C$8,statistic_interpretations!$C$1,IF(ABS(BL76)&gt;statistic_interpretations!$C$8,statistic_interpretations!$D$1,"error"))),IF(BK76="tau",IF(ABS(BL76)&lt;statistic_interpretations!$B$7,statistic_interpretations!$B$1,IF(ABS(BL76)&lt;statistic_interpretations!$C$7,statistic_interpretations!$C$1,IF(ABS(BL76)&gt;statistic_interpretations!$C$7,statistic_interpretations!$D$1,"error")))))))))</f>
        <v>Small</v>
      </c>
      <c r="BP76" t="str">
        <f t="shared" si="18"/>
        <v>not applicable</v>
      </c>
    </row>
    <row r="77" spans="1:68" x14ac:dyDescent="0.25">
      <c r="A77" t="str">
        <f>IF(ISBLANK(extractions!A77),"",extractions!A77)</f>
        <v>911 calls</v>
      </c>
      <c r="B77" t="s">
        <v>389</v>
      </c>
      <c r="C77" t="str">
        <f>IF(ISBLANK(extractions!B77),"",extractions!B77)</f>
        <v>dichotomous</v>
      </c>
      <c r="D77" t="str">
        <f>IF(ISBLANK(extractions!C77),"",extractions!C77)</f>
        <v/>
      </c>
      <c r="E77" t="str">
        <f>IF(ISBLANK(extractions!D77),"",extractions!D77)</f>
        <v>10 digit calls (source of the call)</v>
      </c>
      <c r="F77" t="str">
        <f>IF(ISBLANK(extractions!E77),"",extractions!E77)</f>
        <v>-</v>
      </c>
      <c r="G77" t="str">
        <f>IF(ISBLANK(extractions!G77),"",extractions!G77)</f>
        <v>dispatch time;travel time</v>
      </c>
      <c r="H77" t="str">
        <f>IF(ISBLANK(extractions!H77),"",extractions!H77)</f>
        <v>scale</v>
      </c>
      <c r="I77" t="str">
        <f>IF(ISBLANK(extractions!I77),"",extractions!I77)</f>
        <v>min/incident</v>
      </c>
      <c r="J77" t="str">
        <f>IF(ISBLANK(extractions!J77),"",extractions!J77)</f>
        <v>ln</v>
      </c>
      <c r="K77" t="str">
        <f>IF(ISBLANK(extractions!K77),"",extractions!K77)</f>
        <v>control</v>
      </c>
      <c r="L77" t="str">
        <f>IF(ISBLANK(extractions!L77),"",extractions!L77)</f>
        <v>Cihan (2015)</v>
      </c>
      <c r="M77" s="2" t="s">
        <v>743</v>
      </c>
      <c r="N77" t="str">
        <f>IF(ISBLANK(extractions!M77),"",extractions!M77)</f>
        <v>Table 3</v>
      </c>
      <c r="O77" t="str">
        <f>IF(ISBLANK(extractions!N77),"",extractions!N77)</f>
        <v>Hierachical Lineair Model</v>
      </c>
      <c r="P77" t="s">
        <v>148</v>
      </c>
      <c r="Q77" t="s">
        <v>903</v>
      </c>
      <c r="R77" t="s">
        <v>906</v>
      </c>
      <c r="S77" t="s">
        <v>899</v>
      </c>
      <c r="T77" t="s">
        <v>896</v>
      </c>
      <c r="U77" t="str">
        <f>IF(ISBLANK(extractions!O77),"",extractions!O77)</f>
        <v>^</v>
      </c>
      <c r="V77" t="str">
        <f>IF(ISBLANK(extractions!P77),"",extractions!P77)</f>
        <v>Population</v>
      </c>
      <c r="W77" t="str">
        <f>IF(ISBLANK(extractions!Q77),"",extractions!Q77)</f>
        <v>Houston (USA)</v>
      </c>
      <c r="X77" t="str">
        <f>IF(ISBLANK(extractions!R77),"",extractions!R77)</f>
        <v>-</v>
      </c>
      <c r="Y77" t="str">
        <f>IF(ISBLANK(extractions!S77),"",extractions!S77)</f>
        <v>-</v>
      </c>
      <c r="Z77" t="str">
        <f>IF(ISBLANK(extractions!T77),"",extractions!T77)</f>
        <v/>
      </c>
      <c r="AA77" t="str">
        <f>IF(ISBLANK(extractions!U77),"",extractions!U77)</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7">
        <f>IF(ISBLANK(extractions!V77),"",extractions!V77)</f>
        <v>13822</v>
      </c>
      <c r="AC77" t="str">
        <f>IF(ISBLANK(extractions!W77),"",extractions!W77)</f>
        <v>CFS</v>
      </c>
      <c r="AD77" t="str">
        <f>IF(ISBLANK(extractions!X77),"",extractions!X77)</f>
        <v>in-progress assault calls</v>
      </c>
      <c r="AE77" t="str">
        <f>IF(ISBLANK(extractions!Y77),"",extractions!Y77)</f>
        <v>B</v>
      </c>
      <c r="AF77">
        <f>IF(ISBLANK(extractions!Z77),"",extractions!Z77)</f>
        <v>-0.02</v>
      </c>
      <c r="AG77" t="str">
        <f>IF(ISBLANK(extractions!AA77),"",extractions!AA77)</f>
        <v/>
      </c>
      <c r="AH77" t="str">
        <f>IF(ISBLANK(extractions!AB77),"",extractions!AB77)</f>
        <v>**</v>
      </c>
      <c r="AI77">
        <f>IF(ISBLANK(extractions!AC77),"",extractions!AC77)</f>
        <v>1</v>
      </c>
      <c r="AJ77" t="str">
        <f>IF(ISBLANK(extractions!AD77),"",extractions!AD77)</f>
        <v>jan</v>
      </c>
      <c r="AK77">
        <f>IF(ISBLANK(extractions!AE77),"",extractions!AE77)</f>
        <v>2006</v>
      </c>
      <c r="AL77">
        <f>IF(ISBLANK(extractions!AF77),"",extractions!AF77)</f>
        <v>31</v>
      </c>
      <c r="AM77" t="str">
        <f>IF(ISBLANK(extractions!AG77),"",extractions!AG77)</f>
        <v>dec</v>
      </c>
      <c r="AN77">
        <f>IF(ISBLANK(extractions!AH77),"",extractions!AH77)</f>
        <v>2006</v>
      </c>
      <c r="AO77" t="str">
        <f>IF(ISBLANK(extractions!AI77),"",extractions!AI77)</f>
        <v/>
      </c>
      <c r="AP77" t="str">
        <f>IF(ISBLANK(extractions!AJ77),"",extractions!AJ77)</f>
        <v/>
      </c>
      <c r="AQ77" t="str">
        <f>IF(ISBLANK(extractions!AK77),"",extractions!AK77)</f>
        <v/>
      </c>
      <c r="AR77" t="str">
        <f>IF(ISBLANK(extractions!AL77),"",extractions!AL77)</f>
        <v/>
      </c>
      <c r="AS77" t="str">
        <f>IF(ISBLANK(extractions!AM77),"",extractions!AM77)</f>
        <v/>
      </c>
      <c r="AT77" t="str">
        <f>IF(ISBLANK(extractions!AN77),"",extractions!AN77)</f>
        <v/>
      </c>
      <c r="AU77" t="str">
        <f>IF(ISBLANK(extractions!AO77),"",extractions!AO77)</f>
        <v/>
      </c>
      <c r="AV77">
        <f>IF(ISBLANK(extractions!AP77),"",extractions!AP77)</f>
        <v>47</v>
      </c>
      <c r="AW77" t="str">
        <f>IF(ISBLANK(extractions!AQ77),"",extractions!AQ77)</f>
        <v/>
      </c>
      <c r="AX77" t="str">
        <f>IF(ISBLANK(extractions!AR77),"",extractions!AR77)</f>
        <v/>
      </c>
      <c r="AY77" t="str">
        <f>IF(ISBLANK(extractions!AS77),"",extractions!AS77)</f>
        <v/>
      </c>
      <c r="AZ77" t="str">
        <f>IF(ISBLANK(extractions!AT77),"",extractions!AT77)</f>
        <v/>
      </c>
      <c r="BA77">
        <f>IF(ISBLANK(extractions!AU77),"",extractions!AU77)</f>
        <v>2.41</v>
      </c>
      <c r="BB77">
        <f>IF(ISBLANK(extractions!AV77),"",extractions!AV77)</f>
        <v>0.49909918853871121</v>
      </c>
      <c r="BC77" t="str">
        <f>IF(ISBLANK(extractions!AW77),"",extractions!AW77)</f>
        <v/>
      </c>
      <c r="BD77" t="str">
        <f>IF(ISBLANK(extractions!AX77),"",extractions!AX77)</f>
        <v/>
      </c>
      <c r="BE77" s="9" t="str">
        <f t="shared" si="13"/>
        <v/>
      </c>
      <c r="BF77" s="9" t="str">
        <f t="shared" si="19"/>
        <v/>
      </c>
      <c r="BG77">
        <f t="shared" si="20"/>
        <v>-4.1419019795743669E-3</v>
      </c>
      <c r="BK77" s="9" t="str">
        <f t="shared" si="16"/>
        <v>Beta</v>
      </c>
      <c r="BL77" s="9">
        <f t="shared" si="14"/>
        <v>-4.1419019795743669E-3</v>
      </c>
      <c r="BM77" s="13" t="str">
        <f t="shared" si="15"/>
        <v>**</v>
      </c>
      <c r="BN77" t="str">
        <f t="shared" si="17"/>
        <v>-</v>
      </c>
      <c r="BO77" s="9" t="str">
        <f>IF(BK77="Beta",IF(ABS(BL77)&lt;statistic_interpretations!$B$5,statistic_interpretations!$B$1,IF(ABS(BL77)&lt;statistic_interpretations!$C$5,statistic_interpretations!$C$1,IF(ABS(BL77)&gt;statistic_interpretations!$C$5,statistic_interpretations!$D$1,"error"))),IF(BK77="R",IF(ABS(BL77)&lt;statistic_interpretations!$B$2,statistic_interpretations!$B$1,IF(ABS(BL77)&lt;statistic_interpretations!$C$2,statistic_interpretations!$C$1,IF(ABS(BL77)&gt;statistic_interpretations!$C$2,statistic_interpretations!$D$1,"error"))),IF(BK77="D",IF(ABS(BL77)&lt;statistic_interpretations!$B$3,statistic_interpretations!$B$1,IF(ABS(BL77)&lt;statistic_interpretations!$C$3,statistic_interpretations!$C$1,IF(ABS(BL77)&gt;statistic_interpretations!$C$3,statistic_interpretations!$D$1,"error"))),IF(BK77="%",IF(ABS(BL77)&lt;statistic_interpretations!$B$9,statistic_interpretations!$B$1,IF(ABS(BL77)&lt;statistic_interpretations!$C$9,statistic_interpretations!$C$1,IF(ABS(BL77)&gt;statistic_interpretations!$C$9,statistic_interpretations!$D$1,"error"))),IF(BK77="χ2",IF(ABS(BL77)&lt;statistic_interpretations!$B$8,statistic_interpretations!$B$1,IF(ABS(BL77)&lt;statistic_interpretations!$C$8,statistic_interpretations!$C$1,IF(ABS(BL77)&gt;statistic_interpretations!$C$8,statistic_interpretations!$D$1,"error"))),IF(BK77="tau",IF(ABS(BL77)&lt;statistic_interpretations!$B$7,statistic_interpretations!$B$1,IF(ABS(BL77)&lt;statistic_interpretations!$C$7,statistic_interpretations!$C$1,IF(ABS(BL77)&gt;statistic_interpretations!$C$7,statistic_interpretations!$D$1,"error")))))))))</f>
        <v>Small</v>
      </c>
      <c r="BP77" t="str">
        <f t="shared" si="18"/>
        <v>not applicable</v>
      </c>
    </row>
    <row r="78" spans="1:68" x14ac:dyDescent="0.25">
      <c r="A78" t="str">
        <f>IF(ISBLANK(extractions!A78),"",extractions!A78)</f>
        <v>night time</v>
      </c>
      <c r="B78" t="s">
        <v>941</v>
      </c>
      <c r="C78" t="str">
        <f>IF(ISBLANK(extractions!B78),"",extractions!B78)</f>
        <v>dichotomous</v>
      </c>
      <c r="D78" t="str">
        <f>IF(ISBLANK(extractions!C78),"",extractions!C78)</f>
        <v/>
      </c>
      <c r="E78" t="str">
        <f>IF(ISBLANK(extractions!D78),"",extractions!D78)</f>
        <v>daytime</v>
      </c>
      <c r="F78" t="str">
        <f>IF(ISBLANK(extractions!E78),"",extractions!E78)</f>
        <v>-</v>
      </c>
      <c r="G78" t="str">
        <f>IF(ISBLANK(extractions!G78),"",extractions!G78)</f>
        <v>dispatch time;travel time</v>
      </c>
      <c r="H78" t="str">
        <f>IF(ISBLANK(extractions!H78),"",extractions!H78)</f>
        <v>scale</v>
      </c>
      <c r="I78" t="str">
        <f>IF(ISBLANK(extractions!I78),"",extractions!I78)</f>
        <v>min/incident</v>
      </c>
      <c r="J78" t="str">
        <f>IF(ISBLANK(extractions!J78),"",extractions!J78)</f>
        <v>ln</v>
      </c>
      <c r="K78" t="str">
        <f>IF(ISBLANK(extractions!K78),"",extractions!K78)</f>
        <v>control</v>
      </c>
      <c r="L78" t="str">
        <f>IF(ISBLANK(extractions!L78),"",extractions!L78)</f>
        <v>Cihan (2015)</v>
      </c>
      <c r="M78" s="2" t="s">
        <v>743</v>
      </c>
      <c r="N78" t="str">
        <f>IF(ISBLANK(extractions!M78),"",extractions!M78)</f>
        <v>Table 3</v>
      </c>
      <c r="O78" t="str">
        <f>IF(ISBLANK(extractions!N78),"",extractions!N78)</f>
        <v>Hierachical Lineair Model</v>
      </c>
      <c r="P78" t="s">
        <v>148</v>
      </c>
      <c r="Q78" t="s">
        <v>903</v>
      </c>
      <c r="R78" t="s">
        <v>906</v>
      </c>
      <c r="S78" t="s">
        <v>390</v>
      </c>
      <c r="T78" t="s">
        <v>896</v>
      </c>
      <c r="U78" t="str">
        <f>IF(ISBLANK(extractions!O78),"",extractions!O78)</f>
        <v>^</v>
      </c>
      <c r="V78" t="str">
        <f>IF(ISBLANK(extractions!P78),"",extractions!P78)</f>
        <v>Population</v>
      </c>
      <c r="W78" t="str">
        <f>IF(ISBLANK(extractions!Q78),"",extractions!Q78)</f>
        <v>Houston (USA)</v>
      </c>
      <c r="X78" t="str">
        <f>IF(ISBLANK(extractions!R78),"",extractions!R78)</f>
        <v>-</v>
      </c>
      <c r="Y78" t="str">
        <f>IF(ISBLANK(extractions!S78),"",extractions!S78)</f>
        <v>-</v>
      </c>
      <c r="Z78" t="str">
        <f>IF(ISBLANK(extractions!T78),"",extractions!T78)</f>
        <v/>
      </c>
      <c r="AA78" t="str">
        <f>IF(ISBLANK(extractions!U78),"",extractions!U78)</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8">
        <f>IF(ISBLANK(extractions!V78),"",extractions!V78)</f>
        <v>13822</v>
      </c>
      <c r="AC78" t="str">
        <f>IF(ISBLANK(extractions!W78),"",extractions!W78)</f>
        <v>CFS</v>
      </c>
      <c r="AD78" t="str">
        <f>IF(ISBLANK(extractions!X78),"",extractions!X78)</f>
        <v>in-progress assault calls</v>
      </c>
      <c r="AE78" t="str">
        <f>IF(ISBLANK(extractions!Y78),"",extractions!Y78)</f>
        <v>B</v>
      </c>
      <c r="AF78">
        <f>IF(ISBLANK(extractions!Z78),"",extractions!Z78)</f>
        <v>-0.04</v>
      </c>
      <c r="AG78" t="str">
        <f>IF(ISBLANK(extractions!AA78),"",extractions!AA78)</f>
        <v/>
      </c>
      <c r="AH78" t="str">
        <f>IF(ISBLANK(extractions!AB78),"",extractions!AB78)</f>
        <v>**</v>
      </c>
      <c r="AI78">
        <f>IF(ISBLANK(extractions!AC78),"",extractions!AC78)</f>
        <v>1</v>
      </c>
      <c r="AJ78" t="str">
        <f>IF(ISBLANK(extractions!AD78),"",extractions!AD78)</f>
        <v>jan</v>
      </c>
      <c r="AK78">
        <f>IF(ISBLANK(extractions!AE78),"",extractions!AE78)</f>
        <v>2006</v>
      </c>
      <c r="AL78">
        <f>IF(ISBLANK(extractions!AF78),"",extractions!AF78)</f>
        <v>31</v>
      </c>
      <c r="AM78" t="str">
        <f>IF(ISBLANK(extractions!AG78),"",extractions!AG78)</f>
        <v>dec</v>
      </c>
      <c r="AN78">
        <f>IF(ISBLANK(extractions!AH78),"",extractions!AH78)</f>
        <v>2006</v>
      </c>
      <c r="AO78" t="str">
        <f>IF(ISBLANK(extractions!AI78),"",extractions!AI78)</f>
        <v/>
      </c>
      <c r="AP78" t="str">
        <f>IF(ISBLANK(extractions!AJ78),"",extractions!AJ78)</f>
        <v/>
      </c>
      <c r="AQ78" t="str">
        <f>IF(ISBLANK(extractions!AK78),"",extractions!AK78)</f>
        <v/>
      </c>
      <c r="AR78" t="str">
        <f>IF(ISBLANK(extractions!AL78),"",extractions!AL78)</f>
        <v/>
      </c>
      <c r="AS78" t="str">
        <f>IF(ISBLANK(extractions!AM78),"",extractions!AM78)</f>
        <v/>
      </c>
      <c r="AT78" t="str">
        <f>IF(ISBLANK(extractions!AN78),"",extractions!AN78)</f>
        <v/>
      </c>
      <c r="AU78" t="str">
        <f>IF(ISBLANK(extractions!AO78),"",extractions!AO78)</f>
        <v/>
      </c>
      <c r="AV78">
        <f>IF(ISBLANK(extractions!AP78),"",extractions!AP78)</f>
        <v>52</v>
      </c>
      <c r="AW78" t="str">
        <f>IF(ISBLANK(extractions!AQ78),"",extractions!AQ78)</f>
        <v/>
      </c>
      <c r="AX78" t="str">
        <f>IF(ISBLANK(extractions!AR78),"",extractions!AR78)</f>
        <v/>
      </c>
      <c r="AY78" t="str">
        <f>IF(ISBLANK(extractions!AS78),"",extractions!AS78)</f>
        <v/>
      </c>
      <c r="AZ78" t="str">
        <f>IF(ISBLANK(extractions!AT78),"",extractions!AT78)</f>
        <v/>
      </c>
      <c r="BA78">
        <f>IF(ISBLANK(extractions!AU78),"",extractions!AU78)</f>
        <v>2.41</v>
      </c>
      <c r="BB78">
        <f>IF(ISBLANK(extractions!AV78),"",extractions!AV78)</f>
        <v>0.49959983987187184</v>
      </c>
      <c r="BC78" t="str">
        <f>IF(ISBLANK(extractions!AW78),"",extractions!AW78)</f>
        <v/>
      </c>
      <c r="BD78" t="str">
        <f>IF(ISBLANK(extractions!AX78),"",extractions!AX78)</f>
        <v/>
      </c>
      <c r="BE78" s="9" t="str">
        <f t="shared" si="13"/>
        <v/>
      </c>
      <c r="BF78" s="9" t="str">
        <f t="shared" si="19"/>
        <v/>
      </c>
      <c r="BG78">
        <f t="shared" si="20"/>
        <v>-8.2921135248443453E-3</v>
      </c>
      <c r="BK78" s="9" t="str">
        <f t="shared" si="16"/>
        <v>Beta</v>
      </c>
      <c r="BL78" s="9">
        <f t="shared" si="14"/>
        <v>-8.2921135248443453E-3</v>
      </c>
      <c r="BM78" s="13" t="str">
        <f t="shared" si="15"/>
        <v>**</v>
      </c>
      <c r="BN78" t="str">
        <f t="shared" si="17"/>
        <v>-</v>
      </c>
      <c r="BO78" s="9" t="str">
        <f>IF(BK78="Beta",IF(ABS(BL78)&lt;statistic_interpretations!$B$5,statistic_interpretations!$B$1,IF(ABS(BL78)&lt;statistic_interpretations!$C$5,statistic_interpretations!$C$1,IF(ABS(BL78)&gt;statistic_interpretations!$C$5,statistic_interpretations!$D$1,"error"))),IF(BK78="R",IF(ABS(BL78)&lt;statistic_interpretations!$B$2,statistic_interpretations!$B$1,IF(ABS(BL78)&lt;statistic_interpretations!$C$2,statistic_interpretations!$C$1,IF(ABS(BL78)&gt;statistic_interpretations!$C$2,statistic_interpretations!$D$1,"error"))),IF(BK78="D",IF(ABS(BL78)&lt;statistic_interpretations!$B$3,statistic_interpretations!$B$1,IF(ABS(BL78)&lt;statistic_interpretations!$C$3,statistic_interpretations!$C$1,IF(ABS(BL78)&gt;statistic_interpretations!$C$3,statistic_interpretations!$D$1,"error"))),IF(BK78="%",IF(ABS(BL78)&lt;statistic_interpretations!$B$9,statistic_interpretations!$B$1,IF(ABS(BL78)&lt;statistic_interpretations!$C$9,statistic_interpretations!$C$1,IF(ABS(BL78)&gt;statistic_interpretations!$C$9,statistic_interpretations!$D$1,"error"))),IF(BK78="χ2",IF(ABS(BL78)&lt;statistic_interpretations!$B$8,statistic_interpretations!$B$1,IF(ABS(BL78)&lt;statistic_interpretations!$C$8,statistic_interpretations!$C$1,IF(ABS(BL78)&gt;statistic_interpretations!$C$8,statistic_interpretations!$D$1,"error"))),IF(BK78="tau",IF(ABS(BL78)&lt;statistic_interpretations!$B$7,statistic_interpretations!$B$1,IF(ABS(BL78)&lt;statistic_interpretations!$C$7,statistic_interpretations!$C$1,IF(ABS(BL78)&gt;statistic_interpretations!$C$7,statistic_interpretations!$D$1,"error")))))))))</f>
        <v>Small</v>
      </c>
      <c r="BP78" t="str">
        <f t="shared" si="18"/>
        <v>not applicable</v>
      </c>
    </row>
    <row r="79" spans="1:68" x14ac:dyDescent="0.25">
      <c r="A79" t="str">
        <f>IF(ISBLANK(extractions!A79),"",extractions!A79)</f>
        <v>weapon involved</v>
      </c>
      <c r="B79" t="s">
        <v>386</v>
      </c>
      <c r="C79" t="str">
        <f>IF(ISBLANK(extractions!B79),"",extractions!B79)</f>
        <v>dichotomous</v>
      </c>
      <c r="D79" t="str">
        <f>IF(ISBLANK(extractions!C79),"",extractions!C79)</f>
        <v/>
      </c>
      <c r="E79" t="str">
        <f>IF(ISBLANK(extractions!D79),"",extractions!D79)</f>
        <v>no weapon involved</v>
      </c>
      <c r="F79" t="str">
        <f>IF(ISBLANK(extractions!E79),"",extractions!E79)</f>
        <v>-</v>
      </c>
      <c r="G79" t="str">
        <f>IF(ISBLANK(extractions!G79),"",extractions!G79)</f>
        <v>dispatch time;travel time</v>
      </c>
      <c r="H79" t="str">
        <f>IF(ISBLANK(extractions!H79),"",extractions!H79)</f>
        <v>scale</v>
      </c>
      <c r="I79" t="str">
        <f>IF(ISBLANK(extractions!I79),"",extractions!I79)</f>
        <v>min/incident</v>
      </c>
      <c r="J79" t="str">
        <f>IF(ISBLANK(extractions!J79),"",extractions!J79)</f>
        <v>ln</v>
      </c>
      <c r="K79" t="str">
        <f>IF(ISBLANK(extractions!K79),"",extractions!K79)</f>
        <v>control</v>
      </c>
      <c r="L79" t="str">
        <f>IF(ISBLANK(extractions!L79),"",extractions!L79)</f>
        <v>Cihan (2015)</v>
      </c>
      <c r="M79" s="2" t="s">
        <v>743</v>
      </c>
      <c r="N79" t="str">
        <f>IF(ISBLANK(extractions!M79),"",extractions!M79)</f>
        <v>Table 3</v>
      </c>
      <c r="O79" t="str">
        <f>IF(ISBLANK(extractions!N79),"",extractions!N79)</f>
        <v>Hierachical Lineair Model</v>
      </c>
      <c r="P79" t="s">
        <v>148</v>
      </c>
      <c r="Q79" t="s">
        <v>903</v>
      </c>
      <c r="R79" t="s">
        <v>906</v>
      </c>
      <c r="S79" t="s">
        <v>936</v>
      </c>
      <c r="T79" t="s">
        <v>899</v>
      </c>
      <c r="U79" t="str">
        <f>IF(ISBLANK(extractions!O79),"",extractions!O79)</f>
        <v>^</v>
      </c>
      <c r="V79" t="str">
        <f>IF(ISBLANK(extractions!P79),"",extractions!P79)</f>
        <v>Population</v>
      </c>
      <c r="W79" t="str">
        <f>IF(ISBLANK(extractions!Q79),"",extractions!Q79)</f>
        <v>Houston (USA)</v>
      </c>
      <c r="X79" t="str">
        <f>IF(ISBLANK(extractions!R79),"",extractions!R79)</f>
        <v>-</v>
      </c>
      <c r="Y79" t="str">
        <f>IF(ISBLANK(extractions!S79),"",extractions!S79)</f>
        <v>-</v>
      </c>
      <c r="Z79" t="str">
        <f>IF(ISBLANK(extractions!T79),"",extractions!T79)</f>
        <v/>
      </c>
      <c r="AA79" t="str">
        <f>IF(ISBLANK(extractions!U79),"",extractions!U79)</f>
        <v>Priority One calls that require rapid response when ‘a potential threat to life or the potential threat of serious bodily injury is in-progress’. Screening all Priority One calls revealed 14,070 in-progress assault cases in 2006. After excluding 248 calls (186 outliers and 62 missing cases) from the in-progress assault calls, the final sample included 13,822 in-progress assault cases.</v>
      </c>
      <c r="AB79">
        <f>IF(ISBLANK(extractions!V79),"",extractions!V79)</f>
        <v>13822</v>
      </c>
      <c r="AC79" t="str">
        <f>IF(ISBLANK(extractions!W79),"",extractions!W79)</f>
        <v>CFS</v>
      </c>
      <c r="AD79" t="str">
        <f>IF(ISBLANK(extractions!X79),"",extractions!X79)</f>
        <v>in-progress assault calls</v>
      </c>
      <c r="AE79" t="str">
        <f>IF(ISBLANK(extractions!Y79),"",extractions!Y79)</f>
        <v>B</v>
      </c>
      <c r="AF79">
        <f>IF(ISBLANK(extractions!Z79),"",extractions!Z79)</f>
        <v>-0.01</v>
      </c>
      <c r="AG79" t="str">
        <f>IF(ISBLANK(extractions!AA79),"",extractions!AA79)</f>
        <v/>
      </c>
      <c r="AH79" t="str">
        <f>IF(ISBLANK(extractions!AB79),"",extractions!AB79)</f>
        <v>#</v>
      </c>
      <c r="AI79">
        <f>IF(ISBLANK(extractions!AC79),"",extractions!AC79)</f>
        <v>1</v>
      </c>
      <c r="AJ79" t="str">
        <f>IF(ISBLANK(extractions!AD79),"",extractions!AD79)</f>
        <v>jan</v>
      </c>
      <c r="AK79">
        <f>IF(ISBLANK(extractions!AE79),"",extractions!AE79)</f>
        <v>2006</v>
      </c>
      <c r="AL79">
        <f>IF(ISBLANK(extractions!AF79),"",extractions!AF79)</f>
        <v>31</v>
      </c>
      <c r="AM79" t="str">
        <f>IF(ISBLANK(extractions!AG79),"",extractions!AG79)</f>
        <v>dec</v>
      </c>
      <c r="AN79">
        <f>IF(ISBLANK(extractions!AH79),"",extractions!AH79)</f>
        <v>2006</v>
      </c>
      <c r="AO79" t="str">
        <f>IF(ISBLANK(extractions!AI79),"",extractions!AI79)</f>
        <v/>
      </c>
      <c r="AP79" t="str">
        <f>IF(ISBLANK(extractions!AJ79),"",extractions!AJ79)</f>
        <v/>
      </c>
      <c r="AQ79" t="str">
        <f>IF(ISBLANK(extractions!AK79),"",extractions!AK79)</f>
        <v/>
      </c>
      <c r="AR79" t="str">
        <f>IF(ISBLANK(extractions!AL79),"",extractions!AL79)</f>
        <v/>
      </c>
      <c r="AS79" t="str">
        <f>IF(ISBLANK(extractions!AM79),"",extractions!AM79)</f>
        <v/>
      </c>
      <c r="AT79" t="str">
        <f>IF(ISBLANK(extractions!AN79),"",extractions!AN79)</f>
        <v/>
      </c>
      <c r="AU79" t="str">
        <f>IF(ISBLANK(extractions!AO79),"",extractions!AO79)</f>
        <v/>
      </c>
      <c r="AV79">
        <f>IF(ISBLANK(extractions!AP79),"",extractions!AP79)</f>
        <v>18</v>
      </c>
      <c r="AW79" t="str">
        <f>IF(ISBLANK(extractions!AQ79),"",extractions!AQ79)</f>
        <v/>
      </c>
      <c r="AX79" t="str">
        <f>IF(ISBLANK(extractions!AR79),"",extractions!AR79)</f>
        <v/>
      </c>
      <c r="AY79" t="str">
        <f>IF(ISBLANK(extractions!AS79),"",extractions!AS79)</f>
        <v/>
      </c>
      <c r="AZ79" t="str">
        <f>IF(ISBLANK(extractions!AT79),"",extractions!AT79)</f>
        <v/>
      </c>
      <c r="BA79">
        <f>IF(ISBLANK(extractions!AU79),"",extractions!AU79)</f>
        <v>2.41</v>
      </c>
      <c r="BB79">
        <f>IF(ISBLANK(extractions!AV79),"",extractions!AV79)</f>
        <v>0.38418745424597095</v>
      </c>
      <c r="BC79" t="str">
        <f>IF(ISBLANK(extractions!AW79),"",extractions!AW79)</f>
        <v/>
      </c>
      <c r="BD79" t="str">
        <f>IF(ISBLANK(extractions!AX79),"",extractions!AX79)</f>
        <v/>
      </c>
      <c r="BE79" s="9" t="str">
        <f t="shared" si="13"/>
        <v/>
      </c>
      <c r="BF79" s="9" t="str">
        <f t="shared" si="19"/>
        <v/>
      </c>
      <c r="BG79">
        <f t="shared" si="20"/>
        <v>-1.5941388142986345E-3</v>
      </c>
      <c r="BK79" s="9" t="str">
        <f t="shared" si="16"/>
        <v>Beta</v>
      </c>
      <c r="BL79" s="9">
        <f t="shared" si="14"/>
        <v>-1.5941388142986345E-3</v>
      </c>
      <c r="BM79" s="13" t="str">
        <f t="shared" si="15"/>
        <v/>
      </c>
      <c r="BN79" t="str">
        <f t="shared" si="17"/>
        <v>-</v>
      </c>
      <c r="BO79" s="9" t="str">
        <f>IF(BK79="Beta",IF(ABS(BL79)&lt;statistic_interpretations!$B$5,statistic_interpretations!$B$1,IF(ABS(BL79)&lt;statistic_interpretations!$C$5,statistic_interpretations!$C$1,IF(ABS(BL79)&gt;statistic_interpretations!$C$5,statistic_interpretations!$D$1,"error"))),IF(BK79="R",IF(ABS(BL79)&lt;statistic_interpretations!$B$2,statistic_interpretations!$B$1,IF(ABS(BL79)&lt;statistic_interpretations!$C$2,statistic_interpretations!$C$1,IF(ABS(BL79)&gt;statistic_interpretations!$C$2,statistic_interpretations!$D$1,"error"))),IF(BK79="D",IF(ABS(BL79)&lt;statistic_interpretations!$B$3,statistic_interpretations!$B$1,IF(ABS(BL79)&lt;statistic_interpretations!$C$3,statistic_interpretations!$C$1,IF(ABS(BL79)&gt;statistic_interpretations!$C$3,statistic_interpretations!$D$1,"error"))),IF(BK79="%",IF(ABS(BL79)&lt;statistic_interpretations!$B$9,statistic_interpretations!$B$1,IF(ABS(BL79)&lt;statistic_interpretations!$C$9,statistic_interpretations!$C$1,IF(ABS(BL79)&gt;statistic_interpretations!$C$9,statistic_interpretations!$D$1,"error"))),IF(BK79="χ2",IF(ABS(BL79)&lt;statistic_interpretations!$B$8,statistic_interpretations!$B$1,IF(ABS(BL79)&lt;statistic_interpretations!$C$8,statistic_interpretations!$C$1,IF(ABS(BL79)&gt;statistic_interpretations!$C$8,statistic_interpretations!$D$1,"error"))),IF(BK79="tau",IF(ABS(BL79)&lt;statistic_interpretations!$B$7,statistic_interpretations!$B$1,IF(ABS(BL79)&lt;statistic_interpretations!$C$7,statistic_interpretations!$C$1,IF(ABS(BL79)&gt;statistic_interpretations!$C$7,statistic_interpretations!$D$1,"error")))))))))</f>
        <v>Small</v>
      </c>
      <c r="BP79" t="str">
        <f t="shared" si="18"/>
        <v>not applicable</v>
      </c>
    </row>
    <row r="80" spans="1:68" x14ac:dyDescent="0.25">
      <c r="A80" t="str">
        <f>IF(ISBLANK(extractions!A80),"",extractions!A80)</f>
        <v>311 implementation</v>
      </c>
      <c r="B80" t="s">
        <v>938</v>
      </c>
      <c r="C80" t="str">
        <f>IF(ISBLANK(extractions!B80),"",extractions!B80)</f>
        <v>dichotomous</v>
      </c>
      <c r="D80" t="str">
        <f>IF(ISBLANK(extractions!C80),"",extractions!C80)</f>
        <v>response time before and after implementation of 311 non-emergency police number</v>
      </c>
      <c r="E80" t="str">
        <f>IF(ISBLANK(extractions!D80),"",extractions!D80)</f>
        <v>post 311</v>
      </c>
      <c r="F80" t="str">
        <f>IF(ISBLANK(extractions!E80),"",extractions!E80)</f>
        <v>-</v>
      </c>
      <c r="G80" t="str">
        <f>IF(ISBLANK(extractions!G80),"",extractions!G80)</f>
        <v>dispatch time</v>
      </c>
      <c r="H80" t="str">
        <f>IF(ISBLANK(extractions!H80),"",extractions!H80)</f>
        <v>scale</v>
      </c>
      <c r="I80" t="str">
        <f>IF(ISBLANK(extractions!I80),"",extractions!I80)</f>
        <v>min/incident</v>
      </c>
      <c r="J80" t="str">
        <f>IF(ISBLANK(extractions!J80),"",extractions!J80)</f>
        <v>-</v>
      </c>
      <c r="K80" t="str">
        <f>IF(ISBLANK(extractions!K80),"",extractions!K80)</f>
        <v>interest</v>
      </c>
      <c r="L80" t="str">
        <f>IF(ISBLANK(extractions!L80),"",extractions!L80)</f>
        <v>Mazerolle et al. (2003)</v>
      </c>
      <c r="M80" s="2" t="s">
        <v>756</v>
      </c>
      <c r="N80" t="str">
        <f>IF(ISBLANK(extractions!M80),"",extractions!M80)</f>
        <v>Table 9.4</v>
      </c>
      <c r="O80" t="str">
        <f>IF(ISBLANK(extractions!N80),"",extractions!N80)</f>
        <v>T-test</v>
      </c>
      <c r="P80" t="s">
        <v>911</v>
      </c>
      <c r="Q80" t="s">
        <v>903</v>
      </c>
      <c r="R80" t="s">
        <v>907</v>
      </c>
      <c r="S80" t="s">
        <v>397</v>
      </c>
      <c r="T80" t="s">
        <v>1187</v>
      </c>
      <c r="U80" t="str">
        <f>IF(ISBLANK(extractions!O80),"",extractions!O80)</f>
        <v>The before to af€er  comparisonsof dispatch times, times to arrive on the scene, and timesto cleadcompletethe call show that while  there were some reductions in the number of calls for service (priority one throughthree), there was an increase  in the time taken to handle calls for service following the introduction of the 3-1-1 system. Indeed, acrossall  priority levels, there was an increasein time takento dispatch the calls and time taken to arrive on the scene. Time taken to dispatchwas statistically significant forpriority two,priority three, aswell as priority four calls. Time taken to arrive on the scene showed a statistically significantincrease for priority two and priority three  calls.</v>
      </c>
      <c r="V80" t="str">
        <f>IF(ISBLANK(extractions!P80),"",extractions!P80)</f>
        <v>Population</v>
      </c>
      <c r="W80" t="str">
        <f>IF(ISBLANK(extractions!Q80),"",extractions!Q80)</f>
        <v>Dallas (USA)</v>
      </c>
      <c r="X80" t="str">
        <f>IF(ISBLANK(extractions!R80),"",extractions!R80)</f>
        <v>-</v>
      </c>
      <c r="Y80" t="str">
        <f>IF(ISBLANK(extractions!S80),"",extractions!S80)</f>
        <v>-</v>
      </c>
      <c r="Z80" t="str">
        <f>IF(ISBLANK(extractions!T80),"",extractions!T80)</f>
        <v/>
      </c>
      <c r="AA80" t="str">
        <f>IF(ISBLANK(extractions!U80),"",extractions!U80)</f>
        <v>-</v>
      </c>
      <c r="AB80">
        <f>IF(ISBLANK(extractions!V80),"",extractions!V80)</f>
        <v>54355</v>
      </c>
      <c r="AC80" t="str">
        <f>IF(ISBLANK(extractions!W80),"",extractions!W80)</f>
        <v>CFS</v>
      </c>
      <c r="AD80" t="str">
        <f>IF(ISBLANK(extractions!X80),"",extractions!X80)</f>
        <v>Priority 1 (ALL)</v>
      </c>
      <c r="AE80" t="str">
        <f>IF(ISBLANK(extractions!Y80),"",extractions!Y80)</f>
        <v>-</v>
      </c>
      <c r="AF80" t="str">
        <f>IF(ISBLANK(extractions!Z80),"",extractions!Z80)</f>
        <v>+</v>
      </c>
      <c r="AG80" t="str">
        <f>IF(ISBLANK(extractions!AA80),"",extractions!AA80)</f>
        <v/>
      </c>
      <c r="AH80" t="str">
        <f>IF(ISBLANK(extractions!AB80),"",extractions!AB80)</f>
        <v>#</v>
      </c>
      <c r="AI80">
        <f>IF(ISBLANK(extractions!AC80),"",extractions!AC80)</f>
        <v>1</v>
      </c>
      <c r="AJ80" t="str">
        <f>IF(ISBLANK(extractions!AD80),"",extractions!AD80)</f>
        <v>sept</v>
      </c>
      <c r="AK80">
        <f>IF(ISBLANK(extractions!AE80),"",extractions!AE80)</f>
        <v>1996</v>
      </c>
      <c r="AL80">
        <f>IF(ISBLANK(extractions!AF80),"",extractions!AF80)</f>
        <v>30</v>
      </c>
      <c r="AM80" t="str">
        <f>IF(ISBLANK(extractions!AG80),"",extractions!AG80)</f>
        <v>apr</v>
      </c>
      <c r="AN80">
        <f>IF(ISBLANK(extractions!AH80),"",extractions!AH80)</f>
        <v>1998</v>
      </c>
      <c r="AO80">
        <f>IF(ISBLANK(extractions!AI80),"",extractions!AI80)</f>
        <v>1</v>
      </c>
      <c r="AP80" t="str">
        <f>IF(ISBLANK(extractions!AJ80),"",extractions!AJ80)</f>
        <v>may</v>
      </c>
      <c r="AQ80">
        <f>IF(ISBLANK(extractions!AK80),"",extractions!AK80)</f>
        <v>1998</v>
      </c>
      <c r="AR80">
        <f>IF(ISBLANK(extractions!AL80),"",extractions!AL80)</f>
        <v>31</v>
      </c>
      <c r="AS80" t="str">
        <f>IF(ISBLANK(extractions!AM80),"",extractions!AM80)</f>
        <v>dec</v>
      </c>
      <c r="AT80">
        <f>IF(ISBLANK(extractions!AN80),"",extractions!AN80)</f>
        <v>1999</v>
      </c>
      <c r="AU80" t="str">
        <f>IF(ISBLANK(extractions!AO80),"",extractions!AO80)</f>
        <v/>
      </c>
      <c r="AV80" t="str">
        <f>IF(ISBLANK(extractions!AP80),"",extractions!AP80)</f>
        <v/>
      </c>
      <c r="AW80" t="str">
        <f>IF(ISBLANK(extractions!AQ80),"",extractions!AQ80)</f>
        <v/>
      </c>
      <c r="AX80" t="str">
        <f>IF(ISBLANK(extractions!AR80),"",extractions!AR80)</f>
        <v/>
      </c>
      <c r="AY80" t="str">
        <f>IF(ISBLANK(extractions!AS80),"",extractions!AS80)</f>
        <v/>
      </c>
      <c r="AZ80" t="str">
        <f>IF(ISBLANK(extractions!AT80),"",extractions!AT80)</f>
        <v/>
      </c>
      <c r="BA80" t="str">
        <f>IF(ISBLANK(extractions!AU80),"",extractions!AU80)</f>
        <v/>
      </c>
      <c r="BB80" t="str">
        <f>IF(ISBLANK(extractions!AV80),"",extractions!AV80)</f>
        <v/>
      </c>
      <c r="BC80" t="str">
        <f>IF(ISBLANK(extractions!AW80),"",extractions!AW80)</f>
        <v/>
      </c>
      <c r="BD80" t="str">
        <f>IF(ISBLANK(extractions!AX80),"",extractions!AX80)</f>
        <v/>
      </c>
      <c r="BE80" s="9" t="str">
        <f t="shared" si="13"/>
        <v/>
      </c>
      <c r="BF80" s="9" t="str">
        <f t="shared" si="19"/>
        <v/>
      </c>
      <c r="BG80" t="str">
        <f t="shared" si="20"/>
        <v/>
      </c>
      <c r="BK80" s="9" t="str">
        <f t="shared" si="16"/>
        <v>-</v>
      </c>
      <c r="BL80" s="9" t="str">
        <f t="shared" si="14"/>
        <v>+</v>
      </c>
      <c r="BM80" s="13" t="str">
        <f t="shared" si="15"/>
        <v/>
      </c>
      <c r="BN80" t="str">
        <f t="shared" si="17"/>
        <v>+</v>
      </c>
      <c r="BO80" s="9" t="b">
        <f>IF(BK80="Beta",IF(ABS(BL80)&lt;statistic_interpretations!$B$5,statistic_interpretations!$B$1,IF(ABS(BL80)&lt;statistic_interpretations!$C$5,statistic_interpretations!$C$1,IF(ABS(BL80)&gt;statistic_interpretations!$C$5,statistic_interpretations!$D$1,"error"))),IF(BK80="R",IF(ABS(BL80)&lt;statistic_interpretations!$B$2,statistic_interpretations!$B$1,IF(ABS(BL80)&lt;statistic_interpretations!$C$2,statistic_interpretations!$C$1,IF(ABS(BL80)&gt;statistic_interpretations!$C$2,statistic_interpretations!$D$1,"error"))),IF(BK80="D",IF(ABS(BL80)&lt;statistic_interpretations!$B$3,statistic_interpretations!$B$1,IF(ABS(BL80)&lt;statistic_interpretations!$C$3,statistic_interpretations!$C$1,IF(ABS(BL80)&gt;statistic_interpretations!$C$3,statistic_interpretations!$D$1,"error"))),IF(BK80="%",IF(ABS(BL80)&lt;statistic_interpretations!$B$9,statistic_interpretations!$B$1,IF(ABS(BL80)&lt;statistic_interpretations!$C$9,statistic_interpretations!$C$1,IF(ABS(BL80)&gt;statistic_interpretations!$C$9,statistic_interpretations!$D$1,"error"))),IF(BK80="χ2",IF(ABS(BL80)&lt;statistic_interpretations!$B$8,statistic_interpretations!$B$1,IF(ABS(BL80)&lt;statistic_interpretations!$C$8,statistic_interpretations!$C$1,IF(ABS(BL80)&gt;statistic_interpretations!$C$8,statistic_interpretations!$D$1,"error"))),IF(BK80="tau",IF(ABS(BL80)&lt;statistic_interpretations!$B$7,statistic_interpretations!$B$1,IF(ABS(BL80)&lt;statistic_interpretations!$C$7,statistic_interpretations!$C$1,IF(ABS(BL80)&gt;statistic_interpretations!$C$7,statistic_interpretations!$D$1,"error")))))))))</f>
        <v>0</v>
      </c>
      <c r="BP80" t="str">
        <f t="shared" si="18"/>
        <v>not applicable</v>
      </c>
    </row>
    <row r="81" spans="1:68" x14ac:dyDescent="0.25">
      <c r="A81" t="str">
        <f>IF(ISBLANK(extractions!A81),"",extractions!A81)</f>
        <v>311 implementation</v>
      </c>
      <c r="B81" t="s">
        <v>938</v>
      </c>
      <c r="C81" t="str">
        <f>IF(ISBLANK(extractions!B81),"",extractions!B81)</f>
        <v>dichotomous</v>
      </c>
      <c r="D81" t="str">
        <f>IF(ISBLANK(extractions!C81),"",extractions!C81)</f>
        <v>response time before and after implementation of 311 non-emergency police number</v>
      </c>
      <c r="E81" t="str">
        <f>IF(ISBLANK(extractions!D81),"",extractions!D81)</f>
        <v>post 311</v>
      </c>
      <c r="F81" t="str">
        <f>IF(ISBLANK(extractions!E81),"",extractions!E81)</f>
        <v>-</v>
      </c>
      <c r="G81" t="str">
        <f>IF(ISBLANK(extractions!G81),"",extractions!G81)</f>
        <v>travel time</v>
      </c>
      <c r="H81" t="str">
        <f>IF(ISBLANK(extractions!H81),"",extractions!H81)</f>
        <v>scale</v>
      </c>
      <c r="I81" t="str">
        <f>IF(ISBLANK(extractions!I81),"",extractions!I81)</f>
        <v>min/incident</v>
      </c>
      <c r="J81" t="str">
        <f>IF(ISBLANK(extractions!J81),"",extractions!J81)</f>
        <v>-</v>
      </c>
      <c r="K81" t="str">
        <f>IF(ISBLANK(extractions!K81),"",extractions!K81)</f>
        <v>interest</v>
      </c>
      <c r="L81" t="str">
        <f>IF(ISBLANK(extractions!L81),"",extractions!L81)</f>
        <v>Mazerolle et al. (2003)</v>
      </c>
      <c r="M81" s="2" t="s">
        <v>756</v>
      </c>
      <c r="N81" t="str">
        <f>IF(ISBLANK(extractions!M81),"",extractions!M81)</f>
        <v>Table 9.4</v>
      </c>
      <c r="O81" t="str">
        <f>IF(ISBLANK(extractions!N81),"",extractions!N81)</f>
        <v>T-test</v>
      </c>
      <c r="P81" t="s">
        <v>911</v>
      </c>
      <c r="Q81" t="s">
        <v>903</v>
      </c>
      <c r="R81" t="s">
        <v>907</v>
      </c>
      <c r="S81" t="s">
        <v>397</v>
      </c>
      <c r="T81" t="s">
        <v>1187</v>
      </c>
      <c r="U81" t="str">
        <f>IF(ISBLANK(extractions!O81),"",extractions!O81)</f>
        <v>^</v>
      </c>
      <c r="V81" t="str">
        <f>IF(ISBLANK(extractions!P81),"",extractions!P81)</f>
        <v>Population</v>
      </c>
      <c r="W81" t="str">
        <f>IF(ISBLANK(extractions!Q81),"",extractions!Q81)</f>
        <v>Dallas (USA)</v>
      </c>
      <c r="X81" t="str">
        <f>IF(ISBLANK(extractions!R81),"",extractions!R81)</f>
        <v>-</v>
      </c>
      <c r="Y81" t="str">
        <f>IF(ISBLANK(extractions!S81),"",extractions!S81)</f>
        <v>-</v>
      </c>
      <c r="Z81" t="str">
        <f>IF(ISBLANK(extractions!T81),"",extractions!T81)</f>
        <v/>
      </c>
      <c r="AA81" t="str">
        <f>IF(ISBLANK(extractions!U81),"",extractions!U81)</f>
        <v>-</v>
      </c>
      <c r="AB81">
        <f>IF(ISBLANK(extractions!V81),"",extractions!V81)</f>
        <v>54355</v>
      </c>
      <c r="AC81" t="str">
        <f>IF(ISBLANK(extractions!W81),"",extractions!W81)</f>
        <v>CFS</v>
      </c>
      <c r="AD81" t="str">
        <f>IF(ISBLANK(extractions!X81),"",extractions!X81)</f>
        <v>Priority 1 (ALL)</v>
      </c>
      <c r="AE81" t="str">
        <f>IF(ISBLANK(extractions!Y81),"",extractions!Y81)</f>
        <v>-</v>
      </c>
      <c r="AF81" t="str">
        <f>IF(ISBLANK(extractions!Z81),"",extractions!Z81)</f>
        <v>+</v>
      </c>
      <c r="AG81" t="str">
        <f>IF(ISBLANK(extractions!AA81),"",extractions!AA81)</f>
        <v/>
      </c>
      <c r="AH81" t="str">
        <f>IF(ISBLANK(extractions!AB81),"",extractions!AB81)</f>
        <v>#</v>
      </c>
      <c r="AI81">
        <f>IF(ISBLANK(extractions!AC81),"",extractions!AC81)</f>
        <v>1</v>
      </c>
      <c r="AJ81" t="str">
        <f>IF(ISBLANK(extractions!AD81),"",extractions!AD81)</f>
        <v>sept</v>
      </c>
      <c r="AK81">
        <f>IF(ISBLANK(extractions!AE81),"",extractions!AE81)</f>
        <v>1996</v>
      </c>
      <c r="AL81">
        <f>IF(ISBLANK(extractions!AF81),"",extractions!AF81)</f>
        <v>30</v>
      </c>
      <c r="AM81" t="str">
        <f>IF(ISBLANK(extractions!AG81),"",extractions!AG81)</f>
        <v>apr</v>
      </c>
      <c r="AN81">
        <f>IF(ISBLANK(extractions!AH81),"",extractions!AH81)</f>
        <v>1998</v>
      </c>
      <c r="AO81">
        <f>IF(ISBLANK(extractions!AI81),"",extractions!AI81)</f>
        <v>1</v>
      </c>
      <c r="AP81" t="str">
        <f>IF(ISBLANK(extractions!AJ81),"",extractions!AJ81)</f>
        <v>may</v>
      </c>
      <c r="AQ81">
        <f>IF(ISBLANK(extractions!AK81),"",extractions!AK81)</f>
        <v>1998</v>
      </c>
      <c r="AR81">
        <f>IF(ISBLANK(extractions!AL81),"",extractions!AL81)</f>
        <v>31</v>
      </c>
      <c r="AS81" t="str">
        <f>IF(ISBLANK(extractions!AM81),"",extractions!AM81)</f>
        <v>dec</v>
      </c>
      <c r="AT81">
        <f>IF(ISBLANK(extractions!AN81),"",extractions!AN81)</f>
        <v>1999</v>
      </c>
      <c r="AU81" t="str">
        <f>IF(ISBLANK(extractions!AO81),"",extractions!AO81)</f>
        <v/>
      </c>
      <c r="AV81" t="str">
        <f>IF(ISBLANK(extractions!AP81),"",extractions!AP81)</f>
        <v/>
      </c>
      <c r="AW81" t="str">
        <f>IF(ISBLANK(extractions!AQ81),"",extractions!AQ81)</f>
        <v/>
      </c>
      <c r="AX81" t="str">
        <f>IF(ISBLANK(extractions!AR81),"",extractions!AR81)</f>
        <v/>
      </c>
      <c r="AY81" t="str">
        <f>IF(ISBLANK(extractions!AS81),"",extractions!AS81)</f>
        <v/>
      </c>
      <c r="AZ81" t="str">
        <f>IF(ISBLANK(extractions!AT81),"",extractions!AT81)</f>
        <v/>
      </c>
      <c r="BA81" t="str">
        <f>IF(ISBLANK(extractions!AU81),"",extractions!AU81)</f>
        <v/>
      </c>
      <c r="BB81" t="str">
        <f>IF(ISBLANK(extractions!AV81),"",extractions!AV81)</f>
        <v/>
      </c>
      <c r="BC81" t="str">
        <f>IF(ISBLANK(extractions!AW81),"",extractions!AW81)</f>
        <v/>
      </c>
      <c r="BD81" t="str">
        <f>IF(ISBLANK(extractions!AX81),"",extractions!AX81)</f>
        <v/>
      </c>
      <c r="BE81" s="9" t="str">
        <f t="shared" si="13"/>
        <v/>
      </c>
      <c r="BF81" s="9" t="str">
        <f t="shared" si="19"/>
        <v/>
      </c>
      <c r="BG81" t="str">
        <f t="shared" si="20"/>
        <v/>
      </c>
      <c r="BK81" s="9" t="str">
        <f t="shared" si="16"/>
        <v>-</v>
      </c>
      <c r="BL81" s="9" t="str">
        <f t="shared" si="14"/>
        <v>+</v>
      </c>
      <c r="BM81" s="13" t="str">
        <f t="shared" si="15"/>
        <v/>
      </c>
      <c r="BN81" t="str">
        <f t="shared" si="17"/>
        <v>+</v>
      </c>
      <c r="BO81" s="9" t="b">
        <f>IF(BK81="Beta",IF(ABS(BL81)&lt;statistic_interpretations!$B$5,statistic_interpretations!$B$1,IF(ABS(BL81)&lt;statistic_interpretations!$C$5,statistic_interpretations!$C$1,IF(ABS(BL81)&gt;statistic_interpretations!$C$5,statistic_interpretations!$D$1,"error"))),IF(BK81="R",IF(ABS(BL81)&lt;statistic_interpretations!$B$2,statistic_interpretations!$B$1,IF(ABS(BL81)&lt;statistic_interpretations!$C$2,statistic_interpretations!$C$1,IF(ABS(BL81)&gt;statistic_interpretations!$C$2,statistic_interpretations!$D$1,"error"))),IF(BK81="D",IF(ABS(BL81)&lt;statistic_interpretations!$B$3,statistic_interpretations!$B$1,IF(ABS(BL81)&lt;statistic_interpretations!$C$3,statistic_interpretations!$C$1,IF(ABS(BL81)&gt;statistic_interpretations!$C$3,statistic_interpretations!$D$1,"error"))),IF(BK81="%",IF(ABS(BL81)&lt;statistic_interpretations!$B$9,statistic_interpretations!$B$1,IF(ABS(BL81)&lt;statistic_interpretations!$C$9,statistic_interpretations!$C$1,IF(ABS(BL81)&gt;statistic_interpretations!$C$9,statistic_interpretations!$D$1,"error"))),IF(BK81="χ2",IF(ABS(BL81)&lt;statistic_interpretations!$B$8,statistic_interpretations!$B$1,IF(ABS(BL81)&lt;statistic_interpretations!$C$8,statistic_interpretations!$C$1,IF(ABS(BL81)&gt;statistic_interpretations!$C$8,statistic_interpretations!$D$1,"error"))),IF(BK81="tau",IF(ABS(BL81)&lt;statistic_interpretations!$B$7,statistic_interpretations!$B$1,IF(ABS(BL81)&lt;statistic_interpretations!$C$7,statistic_interpretations!$C$1,IF(ABS(BL81)&gt;statistic_interpretations!$C$7,statistic_interpretations!$D$1,"error")))))))))</f>
        <v>0</v>
      </c>
      <c r="BP81" t="str">
        <f t="shared" si="18"/>
        <v>not applicable</v>
      </c>
    </row>
    <row r="82" spans="1:68" x14ac:dyDescent="0.25">
      <c r="A82" t="str">
        <f>IF(ISBLANK(extractions!A82),"",extractions!A82)</f>
        <v>311 implementation</v>
      </c>
      <c r="B82" t="s">
        <v>938</v>
      </c>
      <c r="C82" t="str">
        <f>IF(ISBLANK(extractions!B82),"",extractions!B82)</f>
        <v>dichotomous</v>
      </c>
      <c r="D82" t="str">
        <f>IF(ISBLANK(extractions!C82),"",extractions!C82)</f>
        <v>response time before and after implementation of 311 non-emergency police number</v>
      </c>
      <c r="E82" t="str">
        <f>IF(ISBLANK(extractions!D82),"",extractions!D82)</f>
        <v>post 311</v>
      </c>
      <c r="F82" t="str">
        <f>IF(ISBLANK(extractions!E82),"",extractions!E82)</f>
        <v>-</v>
      </c>
      <c r="G82" t="str">
        <f>IF(ISBLANK(extractions!G82),"",extractions!G82)</f>
        <v>dispatch time</v>
      </c>
      <c r="H82" t="str">
        <f>IF(ISBLANK(extractions!H82),"",extractions!H82)</f>
        <v>scale</v>
      </c>
      <c r="I82" t="str">
        <f>IF(ISBLANK(extractions!I82),"",extractions!I82)</f>
        <v>min/incident</v>
      </c>
      <c r="J82" t="str">
        <f>IF(ISBLANK(extractions!J82),"",extractions!J82)</f>
        <v>-</v>
      </c>
      <c r="K82" t="str">
        <f>IF(ISBLANK(extractions!K82),"",extractions!K82)</f>
        <v>interest</v>
      </c>
      <c r="L82" t="str">
        <f>IF(ISBLANK(extractions!L82),"",extractions!L82)</f>
        <v>Mazerolle et al. (2003)</v>
      </c>
      <c r="M82" s="2" t="s">
        <v>756</v>
      </c>
      <c r="N82" t="str">
        <f>IF(ISBLANK(extractions!M82),"",extractions!M82)</f>
        <v>Table 9.4</v>
      </c>
      <c r="O82" t="str">
        <f>IF(ISBLANK(extractions!N82),"",extractions!N82)</f>
        <v>T-test</v>
      </c>
      <c r="P82" t="s">
        <v>911</v>
      </c>
      <c r="Q82" t="s">
        <v>903</v>
      </c>
      <c r="R82" t="s">
        <v>907</v>
      </c>
      <c r="S82" t="s">
        <v>397</v>
      </c>
      <c r="T82" t="s">
        <v>1187</v>
      </c>
      <c r="U82" t="str">
        <f>IF(ISBLANK(extractions!O82),"",extractions!O82)</f>
        <v>^</v>
      </c>
      <c r="V82" t="str">
        <f>IF(ISBLANK(extractions!P82),"",extractions!P82)</f>
        <v>Population</v>
      </c>
      <c r="W82" t="str">
        <f>IF(ISBLANK(extractions!Q82),"",extractions!Q82)</f>
        <v>Dallas (USA)</v>
      </c>
      <c r="X82" t="str">
        <f>IF(ISBLANK(extractions!R82),"",extractions!R82)</f>
        <v>-</v>
      </c>
      <c r="Y82" t="str">
        <f>IF(ISBLANK(extractions!S82),"",extractions!S82)</f>
        <v>-</v>
      </c>
      <c r="Z82" t="str">
        <f>IF(ISBLANK(extractions!T82),"",extractions!T82)</f>
        <v/>
      </c>
      <c r="AA82" t="str">
        <f>IF(ISBLANK(extractions!U82),"",extractions!U82)</f>
        <v>-</v>
      </c>
      <c r="AB82">
        <f>IF(ISBLANK(extractions!V82),"",extractions!V82)</f>
        <v>779620</v>
      </c>
      <c r="AC82" t="str">
        <f>IF(ISBLANK(extractions!W82),"",extractions!W82)</f>
        <v>CFS</v>
      </c>
      <c r="AD82" t="str">
        <f>IF(ISBLANK(extractions!X82),"",extractions!X82)</f>
        <v>Priority 2 (ALL)</v>
      </c>
      <c r="AE82" t="str">
        <f>IF(ISBLANK(extractions!Y82),"",extractions!Y82)</f>
        <v>-</v>
      </c>
      <c r="AF82" t="str">
        <f>IF(ISBLANK(extractions!Z82),"",extractions!Z82)</f>
        <v>+</v>
      </c>
      <c r="AG82" t="str">
        <f>IF(ISBLANK(extractions!AA82),"",extractions!AA82)</f>
        <v/>
      </c>
      <c r="AH82" t="str">
        <f>IF(ISBLANK(extractions!AB82),"",extractions!AB82)</f>
        <v>***</v>
      </c>
      <c r="AI82">
        <f>IF(ISBLANK(extractions!AC82),"",extractions!AC82)</f>
        <v>1</v>
      </c>
      <c r="AJ82" t="str">
        <f>IF(ISBLANK(extractions!AD82),"",extractions!AD82)</f>
        <v>sept</v>
      </c>
      <c r="AK82">
        <f>IF(ISBLANK(extractions!AE82),"",extractions!AE82)</f>
        <v>1996</v>
      </c>
      <c r="AL82">
        <f>IF(ISBLANK(extractions!AF82),"",extractions!AF82)</f>
        <v>30</v>
      </c>
      <c r="AM82" t="str">
        <f>IF(ISBLANK(extractions!AG82),"",extractions!AG82)</f>
        <v>apr</v>
      </c>
      <c r="AN82">
        <f>IF(ISBLANK(extractions!AH82),"",extractions!AH82)</f>
        <v>1998</v>
      </c>
      <c r="AO82">
        <f>IF(ISBLANK(extractions!AI82),"",extractions!AI82)</f>
        <v>1</v>
      </c>
      <c r="AP82" t="str">
        <f>IF(ISBLANK(extractions!AJ82),"",extractions!AJ82)</f>
        <v>may</v>
      </c>
      <c r="AQ82">
        <f>IF(ISBLANK(extractions!AK82),"",extractions!AK82)</f>
        <v>1998</v>
      </c>
      <c r="AR82">
        <f>IF(ISBLANK(extractions!AL82),"",extractions!AL82)</f>
        <v>31</v>
      </c>
      <c r="AS82" t="str">
        <f>IF(ISBLANK(extractions!AM82),"",extractions!AM82)</f>
        <v>dec</v>
      </c>
      <c r="AT82">
        <f>IF(ISBLANK(extractions!AN82),"",extractions!AN82)</f>
        <v>1999</v>
      </c>
      <c r="AU82" t="str">
        <f>IF(ISBLANK(extractions!AO82),"",extractions!AO82)</f>
        <v/>
      </c>
      <c r="AV82" t="str">
        <f>IF(ISBLANK(extractions!AP82),"",extractions!AP82)</f>
        <v/>
      </c>
      <c r="AW82" t="str">
        <f>IF(ISBLANK(extractions!AQ82),"",extractions!AQ82)</f>
        <v/>
      </c>
      <c r="AX82" t="str">
        <f>IF(ISBLANK(extractions!AR82),"",extractions!AR82)</f>
        <v/>
      </c>
      <c r="AY82" t="str">
        <f>IF(ISBLANK(extractions!AS82),"",extractions!AS82)</f>
        <v/>
      </c>
      <c r="AZ82" t="str">
        <f>IF(ISBLANK(extractions!AT82),"",extractions!AT82)</f>
        <v/>
      </c>
      <c r="BA82" t="str">
        <f>IF(ISBLANK(extractions!AU82),"",extractions!AU82)</f>
        <v/>
      </c>
      <c r="BB82" t="str">
        <f>IF(ISBLANK(extractions!AV82),"",extractions!AV82)</f>
        <v/>
      </c>
      <c r="BC82" t="str">
        <f>IF(ISBLANK(extractions!AW82),"",extractions!AW82)</f>
        <v/>
      </c>
      <c r="BD82" t="str">
        <f>IF(ISBLANK(extractions!AX82),"",extractions!AX82)</f>
        <v/>
      </c>
      <c r="BE82" s="9" t="str">
        <f t="shared" si="13"/>
        <v/>
      </c>
      <c r="BF82" s="9" t="str">
        <f t="shared" si="19"/>
        <v/>
      </c>
      <c r="BG82" t="str">
        <f t="shared" si="20"/>
        <v/>
      </c>
      <c r="BK82" s="9" t="str">
        <f t="shared" si="16"/>
        <v>-</v>
      </c>
      <c r="BL82" s="9" t="str">
        <f t="shared" si="14"/>
        <v>+</v>
      </c>
      <c r="BM82" s="13" t="str">
        <f t="shared" si="15"/>
        <v>***</v>
      </c>
      <c r="BN82" t="str">
        <f t="shared" si="17"/>
        <v>+</v>
      </c>
      <c r="BO82" s="9" t="b">
        <f>IF(BK82="Beta",IF(ABS(BL82)&lt;statistic_interpretations!$B$5,statistic_interpretations!$B$1,IF(ABS(BL82)&lt;statistic_interpretations!$C$5,statistic_interpretations!$C$1,IF(ABS(BL82)&gt;statistic_interpretations!$C$5,statistic_interpretations!$D$1,"error"))),IF(BK82="R",IF(ABS(BL82)&lt;statistic_interpretations!$B$2,statistic_interpretations!$B$1,IF(ABS(BL82)&lt;statistic_interpretations!$C$2,statistic_interpretations!$C$1,IF(ABS(BL82)&gt;statistic_interpretations!$C$2,statistic_interpretations!$D$1,"error"))),IF(BK82="D",IF(ABS(BL82)&lt;statistic_interpretations!$B$3,statistic_interpretations!$B$1,IF(ABS(BL82)&lt;statistic_interpretations!$C$3,statistic_interpretations!$C$1,IF(ABS(BL82)&gt;statistic_interpretations!$C$3,statistic_interpretations!$D$1,"error"))),IF(BK82="%",IF(ABS(BL82)&lt;statistic_interpretations!$B$9,statistic_interpretations!$B$1,IF(ABS(BL82)&lt;statistic_interpretations!$C$9,statistic_interpretations!$C$1,IF(ABS(BL82)&gt;statistic_interpretations!$C$9,statistic_interpretations!$D$1,"error"))),IF(BK82="χ2",IF(ABS(BL82)&lt;statistic_interpretations!$B$8,statistic_interpretations!$B$1,IF(ABS(BL82)&lt;statistic_interpretations!$C$8,statistic_interpretations!$C$1,IF(ABS(BL82)&gt;statistic_interpretations!$C$8,statistic_interpretations!$D$1,"error"))),IF(BK82="tau",IF(ABS(BL82)&lt;statistic_interpretations!$B$7,statistic_interpretations!$B$1,IF(ABS(BL82)&lt;statistic_interpretations!$C$7,statistic_interpretations!$C$1,IF(ABS(BL82)&gt;statistic_interpretations!$C$7,statistic_interpretations!$D$1,"error")))))))))</f>
        <v>0</v>
      </c>
      <c r="BP82" t="str">
        <f t="shared" si="18"/>
        <v>not applicable</v>
      </c>
    </row>
    <row r="83" spans="1:68" x14ac:dyDescent="0.25">
      <c r="A83" t="str">
        <f>IF(ISBLANK(extractions!A83),"",extractions!A83)</f>
        <v>311 implementation</v>
      </c>
      <c r="B83" t="s">
        <v>938</v>
      </c>
      <c r="C83" t="str">
        <f>IF(ISBLANK(extractions!B83),"",extractions!B83)</f>
        <v>dichotomous</v>
      </c>
      <c r="D83" t="str">
        <f>IF(ISBLANK(extractions!C83),"",extractions!C83)</f>
        <v>response time before and after implementation of 311 non-emergency police number</v>
      </c>
      <c r="E83" t="str">
        <f>IF(ISBLANK(extractions!D83),"",extractions!D83)</f>
        <v>post 311</v>
      </c>
      <c r="F83" t="str">
        <f>IF(ISBLANK(extractions!E83),"",extractions!E83)</f>
        <v>-</v>
      </c>
      <c r="G83" t="str">
        <f>IF(ISBLANK(extractions!G83),"",extractions!G83)</f>
        <v>travel time</v>
      </c>
      <c r="H83" t="str">
        <f>IF(ISBLANK(extractions!H83),"",extractions!H83)</f>
        <v>scale</v>
      </c>
      <c r="I83" t="str">
        <f>IF(ISBLANK(extractions!I83),"",extractions!I83)</f>
        <v>min/incident</v>
      </c>
      <c r="J83" t="str">
        <f>IF(ISBLANK(extractions!J83),"",extractions!J83)</f>
        <v>-</v>
      </c>
      <c r="K83" t="str">
        <f>IF(ISBLANK(extractions!K83),"",extractions!K83)</f>
        <v>interest</v>
      </c>
      <c r="L83" t="str">
        <f>IF(ISBLANK(extractions!L83),"",extractions!L83)</f>
        <v>Mazerolle et al. (2003)</v>
      </c>
      <c r="M83" s="2" t="s">
        <v>756</v>
      </c>
      <c r="N83" t="str">
        <f>IF(ISBLANK(extractions!M83),"",extractions!M83)</f>
        <v>Table 9.4</v>
      </c>
      <c r="O83" t="str">
        <f>IF(ISBLANK(extractions!N83),"",extractions!N83)</f>
        <v>T-test</v>
      </c>
      <c r="P83" t="s">
        <v>911</v>
      </c>
      <c r="Q83" t="s">
        <v>903</v>
      </c>
      <c r="R83" t="s">
        <v>907</v>
      </c>
      <c r="S83" t="s">
        <v>397</v>
      </c>
      <c r="T83" t="s">
        <v>1187</v>
      </c>
      <c r="U83" t="str">
        <f>IF(ISBLANK(extractions!O83),"",extractions!O83)</f>
        <v>^</v>
      </c>
      <c r="V83" t="str">
        <f>IF(ISBLANK(extractions!P83),"",extractions!P83)</f>
        <v>Population</v>
      </c>
      <c r="W83" t="str">
        <f>IF(ISBLANK(extractions!Q83),"",extractions!Q83)</f>
        <v>Dallas (USA)</v>
      </c>
      <c r="X83" t="str">
        <f>IF(ISBLANK(extractions!R83),"",extractions!R83)</f>
        <v>-</v>
      </c>
      <c r="Y83" t="str">
        <f>IF(ISBLANK(extractions!S83),"",extractions!S83)</f>
        <v>-</v>
      </c>
      <c r="Z83" t="str">
        <f>IF(ISBLANK(extractions!T83),"",extractions!T83)</f>
        <v/>
      </c>
      <c r="AA83" t="str">
        <f>IF(ISBLANK(extractions!U83),"",extractions!U83)</f>
        <v>-</v>
      </c>
      <c r="AB83">
        <f>IF(ISBLANK(extractions!V83),"",extractions!V83)</f>
        <v>779620</v>
      </c>
      <c r="AC83" t="str">
        <f>IF(ISBLANK(extractions!W83),"",extractions!W83)</f>
        <v>CFS</v>
      </c>
      <c r="AD83" t="str">
        <f>IF(ISBLANK(extractions!X83),"",extractions!X83)</f>
        <v>Priority 2 (ALL)</v>
      </c>
      <c r="AE83" t="str">
        <f>IF(ISBLANK(extractions!Y83),"",extractions!Y83)</f>
        <v>-</v>
      </c>
      <c r="AF83" t="str">
        <f>IF(ISBLANK(extractions!Z83),"",extractions!Z83)</f>
        <v>+</v>
      </c>
      <c r="AG83" t="str">
        <f>IF(ISBLANK(extractions!AA83),"",extractions!AA83)</f>
        <v/>
      </c>
      <c r="AH83" t="str">
        <f>IF(ISBLANK(extractions!AB83),"",extractions!AB83)</f>
        <v>***</v>
      </c>
      <c r="AI83">
        <f>IF(ISBLANK(extractions!AC83),"",extractions!AC83)</f>
        <v>1</v>
      </c>
      <c r="AJ83" t="str">
        <f>IF(ISBLANK(extractions!AD83),"",extractions!AD83)</f>
        <v>sept</v>
      </c>
      <c r="AK83">
        <f>IF(ISBLANK(extractions!AE83),"",extractions!AE83)</f>
        <v>1996</v>
      </c>
      <c r="AL83">
        <f>IF(ISBLANK(extractions!AF83),"",extractions!AF83)</f>
        <v>30</v>
      </c>
      <c r="AM83" t="str">
        <f>IF(ISBLANK(extractions!AG83),"",extractions!AG83)</f>
        <v>apr</v>
      </c>
      <c r="AN83">
        <f>IF(ISBLANK(extractions!AH83),"",extractions!AH83)</f>
        <v>1998</v>
      </c>
      <c r="AO83">
        <f>IF(ISBLANK(extractions!AI83),"",extractions!AI83)</f>
        <v>1</v>
      </c>
      <c r="AP83" t="str">
        <f>IF(ISBLANK(extractions!AJ83),"",extractions!AJ83)</f>
        <v>may</v>
      </c>
      <c r="AQ83">
        <f>IF(ISBLANK(extractions!AK83),"",extractions!AK83)</f>
        <v>1998</v>
      </c>
      <c r="AR83">
        <f>IF(ISBLANK(extractions!AL83),"",extractions!AL83)</f>
        <v>31</v>
      </c>
      <c r="AS83" t="str">
        <f>IF(ISBLANK(extractions!AM83),"",extractions!AM83)</f>
        <v>dec</v>
      </c>
      <c r="AT83">
        <f>IF(ISBLANK(extractions!AN83),"",extractions!AN83)</f>
        <v>1999</v>
      </c>
      <c r="AU83" t="str">
        <f>IF(ISBLANK(extractions!AO83),"",extractions!AO83)</f>
        <v/>
      </c>
      <c r="AV83" t="str">
        <f>IF(ISBLANK(extractions!AP83),"",extractions!AP83)</f>
        <v/>
      </c>
      <c r="AW83" t="str">
        <f>IF(ISBLANK(extractions!AQ83),"",extractions!AQ83)</f>
        <v/>
      </c>
      <c r="AX83" t="str">
        <f>IF(ISBLANK(extractions!AR83),"",extractions!AR83)</f>
        <v/>
      </c>
      <c r="AY83" t="str">
        <f>IF(ISBLANK(extractions!AS83),"",extractions!AS83)</f>
        <v/>
      </c>
      <c r="AZ83" t="str">
        <f>IF(ISBLANK(extractions!AT83),"",extractions!AT83)</f>
        <v/>
      </c>
      <c r="BA83" t="str">
        <f>IF(ISBLANK(extractions!AU83),"",extractions!AU83)</f>
        <v/>
      </c>
      <c r="BB83" t="str">
        <f>IF(ISBLANK(extractions!AV83),"",extractions!AV83)</f>
        <v/>
      </c>
      <c r="BC83" t="str">
        <f>IF(ISBLANK(extractions!AW83),"",extractions!AW83)</f>
        <v/>
      </c>
      <c r="BD83" t="str">
        <f>IF(ISBLANK(extractions!AX83),"",extractions!AX83)</f>
        <v/>
      </c>
      <c r="BE83" s="9" t="str">
        <f t="shared" si="13"/>
        <v/>
      </c>
      <c r="BF83" s="9" t="str">
        <f t="shared" si="19"/>
        <v/>
      </c>
      <c r="BG83" t="str">
        <f t="shared" si="20"/>
        <v/>
      </c>
      <c r="BK83" s="9" t="str">
        <f t="shared" si="16"/>
        <v>-</v>
      </c>
      <c r="BL83" s="9" t="str">
        <f t="shared" si="14"/>
        <v>+</v>
      </c>
      <c r="BM83" s="13" t="str">
        <f t="shared" si="15"/>
        <v>***</v>
      </c>
      <c r="BN83" t="str">
        <f t="shared" si="17"/>
        <v>+</v>
      </c>
      <c r="BO83" s="9" t="b">
        <f>IF(BK83="Beta",IF(ABS(BL83)&lt;statistic_interpretations!$B$5,statistic_interpretations!$B$1,IF(ABS(BL83)&lt;statistic_interpretations!$C$5,statistic_interpretations!$C$1,IF(ABS(BL83)&gt;statistic_interpretations!$C$5,statistic_interpretations!$D$1,"error"))),IF(BK83="R",IF(ABS(BL83)&lt;statistic_interpretations!$B$2,statistic_interpretations!$B$1,IF(ABS(BL83)&lt;statistic_interpretations!$C$2,statistic_interpretations!$C$1,IF(ABS(BL83)&gt;statistic_interpretations!$C$2,statistic_interpretations!$D$1,"error"))),IF(BK83="D",IF(ABS(BL83)&lt;statistic_interpretations!$B$3,statistic_interpretations!$B$1,IF(ABS(BL83)&lt;statistic_interpretations!$C$3,statistic_interpretations!$C$1,IF(ABS(BL83)&gt;statistic_interpretations!$C$3,statistic_interpretations!$D$1,"error"))),IF(BK83="%",IF(ABS(BL83)&lt;statistic_interpretations!$B$9,statistic_interpretations!$B$1,IF(ABS(BL83)&lt;statistic_interpretations!$C$9,statistic_interpretations!$C$1,IF(ABS(BL83)&gt;statistic_interpretations!$C$9,statistic_interpretations!$D$1,"error"))),IF(BK83="χ2",IF(ABS(BL83)&lt;statistic_interpretations!$B$8,statistic_interpretations!$B$1,IF(ABS(BL83)&lt;statistic_interpretations!$C$8,statistic_interpretations!$C$1,IF(ABS(BL83)&gt;statistic_interpretations!$C$8,statistic_interpretations!$D$1,"error"))),IF(BK83="tau",IF(ABS(BL83)&lt;statistic_interpretations!$B$7,statistic_interpretations!$B$1,IF(ABS(BL83)&lt;statistic_interpretations!$C$7,statistic_interpretations!$C$1,IF(ABS(BL83)&gt;statistic_interpretations!$C$7,statistic_interpretations!$D$1,"error")))))))))</f>
        <v>0</v>
      </c>
      <c r="BP83" t="str">
        <f t="shared" si="18"/>
        <v>not applicable</v>
      </c>
    </row>
    <row r="84" spans="1:68" x14ac:dyDescent="0.25">
      <c r="A84" t="str">
        <f>IF(ISBLANK(extractions!A84),"",extractions!A84)</f>
        <v>311 implementation</v>
      </c>
      <c r="B84" t="s">
        <v>938</v>
      </c>
      <c r="C84" t="str">
        <f>IF(ISBLANK(extractions!B84),"",extractions!B84)</f>
        <v>dichotomous</v>
      </c>
      <c r="D84" t="str">
        <f>IF(ISBLANK(extractions!C84),"",extractions!C84)</f>
        <v>response time before and after implementation of 311 non-emergency police number</v>
      </c>
      <c r="E84" t="str">
        <f>IF(ISBLANK(extractions!D84),"",extractions!D84)</f>
        <v>post 311</v>
      </c>
      <c r="F84" t="str">
        <f>IF(ISBLANK(extractions!E84),"",extractions!E84)</f>
        <v>-</v>
      </c>
      <c r="G84" t="str">
        <f>IF(ISBLANK(extractions!G84),"",extractions!G84)</f>
        <v>dispatch time</v>
      </c>
      <c r="H84" t="str">
        <f>IF(ISBLANK(extractions!H84),"",extractions!H84)</f>
        <v>scale</v>
      </c>
      <c r="I84" t="str">
        <f>IF(ISBLANK(extractions!I84),"",extractions!I84)</f>
        <v>min/incident</v>
      </c>
      <c r="J84" t="str">
        <f>IF(ISBLANK(extractions!J84),"",extractions!J84)</f>
        <v>-</v>
      </c>
      <c r="K84" t="str">
        <f>IF(ISBLANK(extractions!K84),"",extractions!K84)</f>
        <v>interest</v>
      </c>
      <c r="L84" t="str">
        <f>IF(ISBLANK(extractions!L84),"",extractions!L84)</f>
        <v>Mazerolle et al. (2003)</v>
      </c>
      <c r="M84" s="2" t="s">
        <v>756</v>
      </c>
      <c r="N84" t="str">
        <f>IF(ISBLANK(extractions!M84),"",extractions!M84)</f>
        <v>Table 9.4</v>
      </c>
      <c r="O84" t="str">
        <f>IF(ISBLANK(extractions!N84),"",extractions!N84)</f>
        <v>T-test</v>
      </c>
      <c r="P84" t="s">
        <v>911</v>
      </c>
      <c r="Q84" t="s">
        <v>903</v>
      </c>
      <c r="R84" t="s">
        <v>907</v>
      </c>
      <c r="S84" t="s">
        <v>397</v>
      </c>
      <c r="T84" t="s">
        <v>1187</v>
      </c>
      <c r="U84" t="str">
        <f>IF(ISBLANK(extractions!O84),"",extractions!O84)</f>
        <v>^</v>
      </c>
      <c r="V84" t="str">
        <f>IF(ISBLANK(extractions!P84),"",extractions!P84)</f>
        <v>Population</v>
      </c>
      <c r="W84" t="str">
        <f>IF(ISBLANK(extractions!Q84),"",extractions!Q84)</f>
        <v>Dallas (USA)</v>
      </c>
      <c r="X84" t="str">
        <f>IF(ISBLANK(extractions!R84),"",extractions!R84)</f>
        <v>-</v>
      </c>
      <c r="Y84" t="str">
        <f>IF(ISBLANK(extractions!S84),"",extractions!S84)</f>
        <v>-</v>
      </c>
      <c r="Z84" t="str">
        <f>IF(ISBLANK(extractions!T84),"",extractions!T84)</f>
        <v/>
      </c>
      <c r="AA84" t="str">
        <f>IF(ISBLANK(extractions!U84),"",extractions!U84)</f>
        <v>-</v>
      </c>
      <c r="AB84">
        <f>IF(ISBLANK(extractions!V84),"",extractions!V84)</f>
        <v>677206</v>
      </c>
      <c r="AC84" t="str">
        <f>IF(ISBLANK(extractions!W84),"",extractions!W84)</f>
        <v>CFS</v>
      </c>
      <c r="AD84" t="str">
        <f>IF(ISBLANK(extractions!X84),"",extractions!X84)</f>
        <v>Priority 3 (ALL)</v>
      </c>
      <c r="AE84" t="str">
        <f>IF(ISBLANK(extractions!Y84),"",extractions!Y84)</f>
        <v>-</v>
      </c>
      <c r="AF84" t="str">
        <f>IF(ISBLANK(extractions!Z84),"",extractions!Z84)</f>
        <v>+</v>
      </c>
      <c r="AG84" t="str">
        <f>IF(ISBLANK(extractions!AA84),"",extractions!AA84)</f>
        <v/>
      </c>
      <c r="AH84" t="str">
        <f>IF(ISBLANK(extractions!AB84),"",extractions!AB84)</f>
        <v>***</v>
      </c>
      <c r="AI84">
        <f>IF(ISBLANK(extractions!AC84),"",extractions!AC84)</f>
        <v>1</v>
      </c>
      <c r="AJ84" t="str">
        <f>IF(ISBLANK(extractions!AD84),"",extractions!AD84)</f>
        <v>sept</v>
      </c>
      <c r="AK84">
        <f>IF(ISBLANK(extractions!AE84),"",extractions!AE84)</f>
        <v>1996</v>
      </c>
      <c r="AL84">
        <f>IF(ISBLANK(extractions!AF84),"",extractions!AF84)</f>
        <v>30</v>
      </c>
      <c r="AM84" t="str">
        <f>IF(ISBLANK(extractions!AG84),"",extractions!AG84)</f>
        <v>apr</v>
      </c>
      <c r="AN84">
        <f>IF(ISBLANK(extractions!AH84),"",extractions!AH84)</f>
        <v>1998</v>
      </c>
      <c r="AO84">
        <f>IF(ISBLANK(extractions!AI84),"",extractions!AI84)</f>
        <v>1</v>
      </c>
      <c r="AP84" t="str">
        <f>IF(ISBLANK(extractions!AJ84),"",extractions!AJ84)</f>
        <v>may</v>
      </c>
      <c r="AQ84">
        <f>IF(ISBLANK(extractions!AK84),"",extractions!AK84)</f>
        <v>1998</v>
      </c>
      <c r="AR84">
        <f>IF(ISBLANK(extractions!AL84),"",extractions!AL84)</f>
        <v>31</v>
      </c>
      <c r="AS84" t="str">
        <f>IF(ISBLANK(extractions!AM84),"",extractions!AM84)</f>
        <v>dec</v>
      </c>
      <c r="AT84">
        <f>IF(ISBLANK(extractions!AN84),"",extractions!AN84)</f>
        <v>1999</v>
      </c>
      <c r="AU84" t="str">
        <f>IF(ISBLANK(extractions!AO84),"",extractions!AO84)</f>
        <v/>
      </c>
      <c r="AV84" t="str">
        <f>IF(ISBLANK(extractions!AP84),"",extractions!AP84)</f>
        <v/>
      </c>
      <c r="AW84" t="str">
        <f>IF(ISBLANK(extractions!AQ84),"",extractions!AQ84)</f>
        <v/>
      </c>
      <c r="AX84" t="str">
        <f>IF(ISBLANK(extractions!AR84),"",extractions!AR84)</f>
        <v/>
      </c>
      <c r="AY84" t="str">
        <f>IF(ISBLANK(extractions!AS84),"",extractions!AS84)</f>
        <v/>
      </c>
      <c r="AZ84" t="str">
        <f>IF(ISBLANK(extractions!AT84),"",extractions!AT84)</f>
        <v/>
      </c>
      <c r="BA84" t="str">
        <f>IF(ISBLANK(extractions!AU84),"",extractions!AU84)</f>
        <v/>
      </c>
      <c r="BB84" t="str">
        <f>IF(ISBLANK(extractions!AV84),"",extractions!AV84)</f>
        <v/>
      </c>
      <c r="BC84" t="str">
        <f>IF(ISBLANK(extractions!AW84),"",extractions!AW84)</f>
        <v/>
      </c>
      <c r="BD84" t="str">
        <f>IF(ISBLANK(extractions!AX84),"",extractions!AX84)</f>
        <v/>
      </c>
      <c r="BE84" s="9" t="str">
        <f t="shared" si="13"/>
        <v/>
      </c>
      <c r="BF84" s="9" t="str">
        <f t="shared" si="19"/>
        <v/>
      </c>
      <c r="BG84" t="str">
        <f t="shared" si="20"/>
        <v/>
      </c>
      <c r="BK84" s="9" t="str">
        <f t="shared" si="16"/>
        <v>-</v>
      </c>
      <c r="BL84" s="9" t="str">
        <f t="shared" si="14"/>
        <v>+</v>
      </c>
      <c r="BM84" s="13" t="str">
        <f t="shared" si="15"/>
        <v>***</v>
      </c>
      <c r="BN84" t="str">
        <f t="shared" si="17"/>
        <v>+</v>
      </c>
      <c r="BO84" s="9" t="b">
        <f>IF(BK84="Beta",IF(ABS(BL84)&lt;statistic_interpretations!$B$5,statistic_interpretations!$B$1,IF(ABS(BL84)&lt;statistic_interpretations!$C$5,statistic_interpretations!$C$1,IF(ABS(BL84)&gt;statistic_interpretations!$C$5,statistic_interpretations!$D$1,"error"))),IF(BK84="R",IF(ABS(BL84)&lt;statistic_interpretations!$B$2,statistic_interpretations!$B$1,IF(ABS(BL84)&lt;statistic_interpretations!$C$2,statistic_interpretations!$C$1,IF(ABS(BL84)&gt;statistic_interpretations!$C$2,statistic_interpretations!$D$1,"error"))),IF(BK84="D",IF(ABS(BL84)&lt;statistic_interpretations!$B$3,statistic_interpretations!$B$1,IF(ABS(BL84)&lt;statistic_interpretations!$C$3,statistic_interpretations!$C$1,IF(ABS(BL84)&gt;statistic_interpretations!$C$3,statistic_interpretations!$D$1,"error"))),IF(BK84="%",IF(ABS(BL84)&lt;statistic_interpretations!$B$9,statistic_interpretations!$B$1,IF(ABS(BL84)&lt;statistic_interpretations!$C$9,statistic_interpretations!$C$1,IF(ABS(BL84)&gt;statistic_interpretations!$C$9,statistic_interpretations!$D$1,"error"))),IF(BK84="χ2",IF(ABS(BL84)&lt;statistic_interpretations!$B$8,statistic_interpretations!$B$1,IF(ABS(BL84)&lt;statistic_interpretations!$C$8,statistic_interpretations!$C$1,IF(ABS(BL84)&gt;statistic_interpretations!$C$8,statistic_interpretations!$D$1,"error"))),IF(BK84="tau",IF(ABS(BL84)&lt;statistic_interpretations!$B$7,statistic_interpretations!$B$1,IF(ABS(BL84)&lt;statistic_interpretations!$C$7,statistic_interpretations!$C$1,IF(ABS(BL84)&gt;statistic_interpretations!$C$7,statistic_interpretations!$D$1,"error")))))))))</f>
        <v>0</v>
      </c>
      <c r="BP84" t="str">
        <f t="shared" si="18"/>
        <v>not applicable</v>
      </c>
    </row>
    <row r="85" spans="1:68" x14ac:dyDescent="0.25">
      <c r="A85" t="str">
        <f>IF(ISBLANK(extractions!A85),"",extractions!A85)</f>
        <v>311 implementation</v>
      </c>
      <c r="B85" t="s">
        <v>938</v>
      </c>
      <c r="C85" t="str">
        <f>IF(ISBLANK(extractions!B85),"",extractions!B85)</f>
        <v>dichotomous</v>
      </c>
      <c r="D85" t="str">
        <f>IF(ISBLANK(extractions!C85),"",extractions!C85)</f>
        <v>response time before and after implementation of 311 non-emergency police number</v>
      </c>
      <c r="E85" t="str">
        <f>IF(ISBLANK(extractions!D85),"",extractions!D85)</f>
        <v>post 311</v>
      </c>
      <c r="F85" t="str">
        <f>IF(ISBLANK(extractions!E85),"",extractions!E85)</f>
        <v>-</v>
      </c>
      <c r="G85" t="str">
        <f>IF(ISBLANK(extractions!G85),"",extractions!G85)</f>
        <v>travel time</v>
      </c>
      <c r="H85" t="str">
        <f>IF(ISBLANK(extractions!H85),"",extractions!H85)</f>
        <v>scale</v>
      </c>
      <c r="I85" t="str">
        <f>IF(ISBLANK(extractions!I85),"",extractions!I85)</f>
        <v>min/incident</v>
      </c>
      <c r="J85" t="str">
        <f>IF(ISBLANK(extractions!J85),"",extractions!J85)</f>
        <v>-</v>
      </c>
      <c r="K85" t="str">
        <f>IF(ISBLANK(extractions!K85),"",extractions!K85)</f>
        <v>interest</v>
      </c>
      <c r="L85" t="str">
        <f>IF(ISBLANK(extractions!L85),"",extractions!L85)</f>
        <v>Mazerolle et al. (2003)</v>
      </c>
      <c r="M85" s="2" t="s">
        <v>756</v>
      </c>
      <c r="N85" t="str">
        <f>IF(ISBLANK(extractions!M85),"",extractions!M85)</f>
        <v>Table 9.4</v>
      </c>
      <c r="O85" t="str">
        <f>IF(ISBLANK(extractions!N85),"",extractions!N85)</f>
        <v>T-test</v>
      </c>
      <c r="P85" t="s">
        <v>911</v>
      </c>
      <c r="Q85" t="s">
        <v>903</v>
      </c>
      <c r="R85" t="s">
        <v>907</v>
      </c>
      <c r="S85" t="s">
        <v>397</v>
      </c>
      <c r="T85" t="s">
        <v>1187</v>
      </c>
      <c r="U85" t="str">
        <f>IF(ISBLANK(extractions!O85),"",extractions!O85)</f>
        <v>^</v>
      </c>
      <c r="V85" t="str">
        <f>IF(ISBLANK(extractions!P85),"",extractions!P85)</f>
        <v>Population</v>
      </c>
      <c r="W85" t="str">
        <f>IF(ISBLANK(extractions!Q85),"",extractions!Q85)</f>
        <v>Dallas (USA)</v>
      </c>
      <c r="X85" t="str">
        <f>IF(ISBLANK(extractions!R85),"",extractions!R85)</f>
        <v>-</v>
      </c>
      <c r="Y85" t="str">
        <f>IF(ISBLANK(extractions!S85),"",extractions!S85)</f>
        <v>-</v>
      </c>
      <c r="Z85" t="str">
        <f>IF(ISBLANK(extractions!T85),"",extractions!T85)</f>
        <v/>
      </c>
      <c r="AA85" t="str">
        <f>IF(ISBLANK(extractions!U85),"",extractions!U85)</f>
        <v>-</v>
      </c>
      <c r="AB85">
        <f>IF(ISBLANK(extractions!V85),"",extractions!V85)</f>
        <v>677206</v>
      </c>
      <c r="AC85" t="str">
        <f>IF(ISBLANK(extractions!W85),"",extractions!W85)</f>
        <v>CFS</v>
      </c>
      <c r="AD85" t="str">
        <f>IF(ISBLANK(extractions!X85),"",extractions!X85)</f>
        <v>Priority 3 (ALL)</v>
      </c>
      <c r="AE85" t="str">
        <f>IF(ISBLANK(extractions!Y85),"",extractions!Y85)</f>
        <v>-</v>
      </c>
      <c r="AF85" t="str">
        <f>IF(ISBLANK(extractions!Z85),"",extractions!Z85)</f>
        <v>+</v>
      </c>
      <c r="AG85" t="str">
        <f>IF(ISBLANK(extractions!AA85),"",extractions!AA85)</f>
        <v/>
      </c>
      <c r="AH85" t="str">
        <f>IF(ISBLANK(extractions!AB85),"",extractions!AB85)</f>
        <v>***</v>
      </c>
      <c r="AI85">
        <f>IF(ISBLANK(extractions!AC85),"",extractions!AC85)</f>
        <v>1</v>
      </c>
      <c r="AJ85" t="str">
        <f>IF(ISBLANK(extractions!AD85),"",extractions!AD85)</f>
        <v>sept</v>
      </c>
      <c r="AK85">
        <f>IF(ISBLANK(extractions!AE85),"",extractions!AE85)</f>
        <v>1996</v>
      </c>
      <c r="AL85">
        <f>IF(ISBLANK(extractions!AF85),"",extractions!AF85)</f>
        <v>30</v>
      </c>
      <c r="AM85" t="str">
        <f>IF(ISBLANK(extractions!AG85),"",extractions!AG85)</f>
        <v>apr</v>
      </c>
      <c r="AN85">
        <f>IF(ISBLANK(extractions!AH85),"",extractions!AH85)</f>
        <v>1998</v>
      </c>
      <c r="AO85">
        <f>IF(ISBLANK(extractions!AI85),"",extractions!AI85)</f>
        <v>1</v>
      </c>
      <c r="AP85" t="str">
        <f>IF(ISBLANK(extractions!AJ85),"",extractions!AJ85)</f>
        <v>may</v>
      </c>
      <c r="AQ85">
        <f>IF(ISBLANK(extractions!AK85),"",extractions!AK85)</f>
        <v>1998</v>
      </c>
      <c r="AR85">
        <f>IF(ISBLANK(extractions!AL85),"",extractions!AL85)</f>
        <v>31</v>
      </c>
      <c r="AS85" t="str">
        <f>IF(ISBLANK(extractions!AM85),"",extractions!AM85)</f>
        <v>dec</v>
      </c>
      <c r="AT85">
        <f>IF(ISBLANK(extractions!AN85),"",extractions!AN85)</f>
        <v>1999</v>
      </c>
      <c r="AU85" t="str">
        <f>IF(ISBLANK(extractions!AO85),"",extractions!AO85)</f>
        <v/>
      </c>
      <c r="AV85" t="str">
        <f>IF(ISBLANK(extractions!AP85),"",extractions!AP85)</f>
        <v/>
      </c>
      <c r="AW85" t="str">
        <f>IF(ISBLANK(extractions!AQ85),"",extractions!AQ85)</f>
        <v/>
      </c>
      <c r="AX85" t="str">
        <f>IF(ISBLANK(extractions!AR85),"",extractions!AR85)</f>
        <v/>
      </c>
      <c r="AY85" t="str">
        <f>IF(ISBLANK(extractions!AS85),"",extractions!AS85)</f>
        <v/>
      </c>
      <c r="AZ85" t="str">
        <f>IF(ISBLANK(extractions!AT85),"",extractions!AT85)</f>
        <v/>
      </c>
      <c r="BA85" t="str">
        <f>IF(ISBLANK(extractions!AU85),"",extractions!AU85)</f>
        <v/>
      </c>
      <c r="BB85" t="str">
        <f>IF(ISBLANK(extractions!AV85),"",extractions!AV85)</f>
        <v/>
      </c>
      <c r="BC85" t="str">
        <f>IF(ISBLANK(extractions!AW85),"",extractions!AW85)</f>
        <v/>
      </c>
      <c r="BD85" t="str">
        <f>IF(ISBLANK(extractions!AX85),"",extractions!AX85)</f>
        <v/>
      </c>
      <c r="BE85" s="9" t="str">
        <f t="shared" si="13"/>
        <v/>
      </c>
      <c r="BF85" s="9" t="str">
        <f t="shared" si="19"/>
        <v/>
      </c>
      <c r="BG85" t="str">
        <f t="shared" si="20"/>
        <v/>
      </c>
      <c r="BK85" s="9" t="str">
        <f t="shared" si="16"/>
        <v>-</v>
      </c>
      <c r="BL85" s="9" t="str">
        <f t="shared" si="14"/>
        <v>+</v>
      </c>
      <c r="BM85" s="13" t="str">
        <f t="shared" si="15"/>
        <v>***</v>
      </c>
      <c r="BN85" t="str">
        <f t="shared" si="17"/>
        <v>+</v>
      </c>
      <c r="BO85" s="9" t="b">
        <f>IF(BK85="Beta",IF(ABS(BL85)&lt;statistic_interpretations!$B$5,statistic_interpretations!$B$1,IF(ABS(BL85)&lt;statistic_interpretations!$C$5,statistic_interpretations!$C$1,IF(ABS(BL85)&gt;statistic_interpretations!$C$5,statistic_interpretations!$D$1,"error"))),IF(BK85="R",IF(ABS(BL85)&lt;statistic_interpretations!$B$2,statistic_interpretations!$B$1,IF(ABS(BL85)&lt;statistic_interpretations!$C$2,statistic_interpretations!$C$1,IF(ABS(BL85)&gt;statistic_interpretations!$C$2,statistic_interpretations!$D$1,"error"))),IF(BK85="D",IF(ABS(BL85)&lt;statistic_interpretations!$B$3,statistic_interpretations!$B$1,IF(ABS(BL85)&lt;statistic_interpretations!$C$3,statistic_interpretations!$C$1,IF(ABS(BL85)&gt;statistic_interpretations!$C$3,statistic_interpretations!$D$1,"error"))),IF(BK85="%",IF(ABS(BL85)&lt;statistic_interpretations!$B$9,statistic_interpretations!$B$1,IF(ABS(BL85)&lt;statistic_interpretations!$C$9,statistic_interpretations!$C$1,IF(ABS(BL85)&gt;statistic_interpretations!$C$9,statistic_interpretations!$D$1,"error"))),IF(BK85="χ2",IF(ABS(BL85)&lt;statistic_interpretations!$B$8,statistic_interpretations!$B$1,IF(ABS(BL85)&lt;statistic_interpretations!$C$8,statistic_interpretations!$C$1,IF(ABS(BL85)&gt;statistic_interpretations!$C$8,statistic_interpretations!$D$1,"error"))),IF(BK85="tau",IF(ABS(BL85)&lt;statistic_interpretations!$B$7,statistic_interpretations!$B$1,IF(ABS(BL85)&lt;statistic_interpretations!$C$7,statistic_interpretations!$C$1,IF(ABS(BL85)&gt;statistic_interpretations!$C$7,statistic_interpretations!$D$1,"error")))))))))</f>
        <v>0</v>
      </c>
      <c r="BP85" t="str">
        <f t="shared" si="18"/>
        <v>not applicable</v>
      </c>
    </row>
    <row r="86" spans="1:68" x14ac:dyDescent="0.25">
      <c r="A86" t="str">
        <f>IF(ISBLANK(extractions!A86),"",extractions!A86)</f>
        <v>311 implementation</v>
      </c>
      <c r="B86" t="s">
        <v>938</v>
      </c>
      <c r="C86" t="str">
        <f>IF(ISBLANK(extractions!B86),"",extractions!B86)</f>
        <v>dichotomous</v>
      </c>
      <c r="D86" t="str">
        <f>IF(ISBLANK(extractions!C86),"",extractions!C86)</f>
        <v>response time before and after implementation of 311 non-emergency police number</v>
      </c>
      <c r="E86" t="str">
        <f>IF(ISBLANK(extractions!D86),"",extractions!D86)</f>
        <v>post 311</v>
      </c>
      <c r="F86" t="str">
        <f>IF(ISBLANK(extractions!E86),"",extractions!E86)</f>
        <v>-</v>
      </c>
      <c r="G86" t="str">
        <f>IF(ISBLANK(extractions!G86),"",extractions!G86)</f>
        <v>dispatch time</v>
      </c>
      <c r="H86" t="str">
        <f>IF(ISBLANK(extractions!H86),"",extractions!H86)</f>
        <v>scale</v>
      </c>
      <c r="I86" t="str">
        <f>IF(ISBLANK(extractions!I86),"",extractions!I86)</f>
        <v>min/incident</v>
      </c>
      <c r="J86" t="str">
        <f>IF(ISBLANK(extractions!J86),"",extractions!J86)</f>
        <v>-</v>
      </c>
      <c r="K86" t="str">
        <f>IF(ISBLANK(extractions!K86),"",extractions!K86)</f>
        <v>interest</v>
      </c>
      <c r="L86" t="str">
        <f>IF(ISBLANK(extractions!L86),"",extractions!L86)</f>
        <v>Mazerolle et al. (2003)</v>
      </c>
      <c r="M86" s="2" t="s">
        <v>756</v>
      </c>
      <c r="N86" t="str">
        <f>IF(ISBLANK(extractions!M86),"",extractions!M86)</f>
        <v>Table 9.4</v>
      </c>
      <c r="O86" t="str">
        <f>IF(ISBLANK(extractions!N86),"",extractions!N86)</f>
        <v>T-test</v>
      </c>
      <c r="P86" t="s">
        <v>911</v>
      </c>
      <c r="Q86" t="s">
        <v>903</v>
      </c>
      <c r="R86" t="s">
        <v>907</v>
      </c>
      <c r="S86" t="s">
        <v>397</v>
      </c>
      <c r="T86" t="s">
        <v>1187</v>
      </c>
      <c r="U86" t="str">
        <f>IF(ISBLANK(extractions!O86),"",extractions!O86)</f>
        <v>^</v>
      </c>
      <c r="V86" t="str">
        <f>IF(ISBLANK(extractions!P86),"",extractions!P86)</f>
        <v>Population</v>
      </c>
      <c r="W86" t="str">
        <f>IF(ISBLANK(extractions!Q86),"",extractions!Q86)</f>
        <v>Dallas (USA)</v>
      </c>
      <c r="X86" t="str">
        <f>IF(ISBLANK(extractions!R86),"",extractions!R86)</f>
        <v>-</v>
      </c>
      <c r="Y86" t="str">
        <f>IF(ISBLANK(extractions!S86),"",extractions!S86)</f>
        <v>-</v>
      </c>
      <c r="Z86" t="str">
        <f>IF(ISBLANK(extractions!T86),"",extractions!T86)</f>
        <v/>
      </c>
      <c r="AA86" t="str">
        <f>IF(ISBLANK(extractions!U86),"",extractions!U86)</f>
        <v>-</v>
      </c>
      <c r="AB86">
        <f>IF(ISBLANK(extractions!V86),"",extractions!V86)</f>
        <v>479246</v>
      </c>
      <c r="AC86" t="str">
        <f>IF(ISBLANK(extractions!W86),"",extractions!W86)</f>
        <v>CFS</v>
      </c>
      <c r="AD86" t="str">
        <f>IF(ISBLANK(extractions!X86),"",extractions!X86)</f>
        <v>Priority 4 (ALL)</v>
      </c>
      <c r="AE86" t="str">
        <f>IF(ISBLANK(extractions!Y86),"",extractions!Y86)</f>
        <v>-</v>
      </c>
      <c r="AF86" t="str">
        <f>IF(ISBLANK(extractions!Z86),"",extractions!Z86)</f>
        <v>+</v>
      </c>
      <c r="AG86" t="str">
        <f>IF(ISBLANK(extractions!AA86),"",extractions!AA86)</f>
        <v/>
      </c>
      <c r="AH86" t="str">
        <f>IF(ISBLANK(extractions!AB86),"",extractions!AB86)</f>
        <v>***</v>
      </c>
      <c r="AI86">
        <f>IF(ISBLANK(extractions!AC86),"",extractions!AC86)</f>
        <v>1</v>
      </c>
      <c r="AJ86" t="str">
        <f>IF(ISBLANK(extractions!AD86),"",extractions!AD86)</f>
        <v>sept</v>
      </c>
      <c r="AK86">
        <f>IF(ISBLANK(extractions!AE86),"",extractions!AE86)</f>
        <v>1996</v>
      </c>
      <c r="AL86">
        <f>IF(ISBLANK(extractions!AF86),"",extractions!AF86)</f>
        <v>30</v>
      </c>
      <c r="AM86" t="str">
        <f>IF(ISBLANK(extractions!AG86),"",extractions!AG86)</f>
        <v>apr</v>
      </c>
      <c r="AN86">
        <f>IF(ISBLANK(extractions!AH86),"",extractions!AH86)</f>
        <v>1998</v>
      </c>
      <c r="AO86">
        <f>IF(ISBLANK(extractions!AI86),"",extractions!AI86)</f>
        <v>1</v>
      </c>
      <c r="AP86" t="str">
        <f>IF(ISBLANK(extractions!AJ86),"",extractions!AJ86)</f>
        <v>may</v>
      </c>
      <c r="AQ86">
        <f>IF(ISBLANK(extractions!AK86),"",extractions!AK86)</f>
        <v>1998</v>
      </c>
      <c r="AR86">
        <f>IF(ISBLANK(extractions!AL86),"",extractions!AL86)</f>
        <v>31</v>
      </c>
      <c r="AS86" t="str">
        <f>IF(ISBLANK(extractions!AM86),"",extractions!AM86)</f>
        <v>dec</v>
      </c>
      <c r="AT86">
        <f>IF(ISBLANK(extractions!AN86),"",extractions!AN86)</f>
        <v>1999</v>
      </c>
      <c r="AU86" t="str">
        <f>IF(ISBLANK(extractions!AO86),"",extractions!AO86)</f>
        <v/>
      </c>
      <c r="AV86" t="str">
        <f>IF(ISBLANK(extractions!AP86),"",extractions!AP86)</f>
        <v/>
      </c>
      <c r="AW86" t="str">
        <f>IF(ISBLANK(extractions!AQ86),"",extractions!AQ86)</f>
        <v/>
      </c>
      <c r="AX86" t="str">
        <f>IF(ISBLANK(extractions!AR86),"",extractions!AR86)</f>
        <v/>
      </c>
      <c r="AY86" t="str">
        <f>IF(ISBLANK(extractions!AS86),"",extractions!AS86)</f>
        <v/>
      </c>
      <c r="AZ86" t="str">
        <f>IF(ISBLANK(extractions!AT86),"",extractions!AT86)</f>
        <v/>
      </c>
      <c r="BA86" t="str">
        <f>IF(ISBLANK(extractions!AU86),"",extractions!AU86)</f>
        <v/>
      </c>
      <c r="BB86" t="str">
        <f>IF(ISBLANK(extractions!AV86),"",extractions!AV86)</f>
        <v/>
      </c>
      <c r="BC86" t="str">
        <f>IF(ISBLANK(extractions!AW86),"",extractions!AW86)</f>
        <v/>
      </c>
      <c r="BD86" t="str">
        <f>IF(ISBLANK(extractions!AX86),"",extractions!AX86)</f>
        <v/>
      </c>
      <c r="BE86" s="9" t="str">
        <f t="shared" si="13"/>
        <v/>
      </c>
      <c r="BF86" s="9" t="str">
        <f t="shared" si="19"/>
        <v/>
      </c>
      <c r="BG86" t="str">
        <f t="shared" si="20"/>
        <v/>
      </c>
      <c r="BK86" s="9" t="str">
        <f t="shared" si="16"/>
        <v>-</v>
      </c>
      <c r="BL86" s="9" t="str">
        <f t="shared" si="14"/>
        <v>+</v>
      </c>
      <c r="BM86" s="13" t="str">
        <f t="shared" si="15"/>
        <v>***</v>
      </c>
      <c r="BN86" t="str">
        <f t="shared" si="17"/>
        <v>+</v>
      </c>
      <c r="BO86" s="9" t="b">
        <f>IF(BK86="Beta",IF(ABS(BL86)&lt;statistic_interpretations!$B$5,statistic_interpretations!$B$1,IF(ABS(BL86)&lt;statistic_interpretations!$C$5,statistic_interpretations!$C$1,IF(ABS(BL86)&gt;statistic_interpretations!$C$5,statistic_interpretations!$D$1,"error"))),IF(BK86="R",IF(ABS(BL86)&lt;statistic_interpretations!$B$2,statistic_interpretations!$B$1,IF(ABS(BL86)&lt;statistic_interpretations!$C$2,statistic_interpretations!$C$1,IF(ABS(BL86)&gt;statistic_interpretations!$C$2,statistic_interpretations!$D$1,"error"))),IF(BK86="D",IF(ABS(BL86)&lt;statistic_interpretations!$B$3,statistic_interpretations!$B$1,IF(ABS(BL86)&lt;statistic_interpretations!$C$3,statistic_interpretations!$C$1,IF(ABS(BL86)&gt;statistic_interpretations!$C$3,statistic_interpretations!$D$1,"error"))),IF(BK86="%",IF(ABS(BL86)&lt;statistic_interpretations!$B$9,statistic_interpretations!$B$1,IF(ABS(BL86)&lt;statistic_interpretations!$C$9,statistic_interpretations!$C$1,IF(ABS(BL86)&gt;statistic_interpretations!$C$9,statistic_interpretations!$D$1,"error"))),IF(BK86="χ2",IF(ABS(BL86)&lt;statistic_interpretations!$B$8,statistic_interpretations!$B$1,IF(ABS(BL86)&lt;statistic_interpretations!$C$8,statistic_interpretations!$C$1,IF(ABS(BL86)&gt;statistic_interpretations!$C$8,statistic_interpretations!$D$1,"error"))),IF(BK86="tau",IF(ABS(BL86)&lt;statistic_interpretations!$B$7,statistic_interpretations!$B$1,IF(ABS(BL86)&lt;statistic_interpretations!$C$7,statistic_interpretations!$C$1,IF(ABS(BL86)&gt;statistic_interpretations!$C$7,statistic_interpretations!$D$1,"error")))))))))</f>
        <v>0</v>
      </c>
      <c r="BP86" t="str">
        <f t="shared" si="18"/>
        <v>not applicable</v>
      </c>
    </row>
    <row r="87" spans="1:68" x14ac:dyDescent="0.25">
      <c r="A87" t="str">
        <f>IF(ISBLANK(extractions!A87),"",extractions!A87)</f>
        <v>311 implementation</v>
      </c>
      <c r="B87" t="s">
        <v>938</v>
      </c>
      <c r="C87" t="str">
        <f>IF(ISBLANK(extractions!B87),"",extractions!B87)</f>
        <v>dichotomous</v>
      </c>
      <c r="D87" t="str">
        <f>IF(ISBLANK(extractions!C87),"",extractions!C87)</f>
        <v>response time before and after implementation of 311 non-emergency police number</v>
      </c>
      <c r="E87" t="str">
        <f>IF(ISBLANK(extractions!D87),"",extractions!D87)</f>
        <v>post 311</v>
      </c>
      <c r="F87" t="str">
        <f>IF(ISBLANK(extractions!E87),"",extractions!E87)</f>
        <v>-</v>
      </c>
      <c r="G87" t="str">
        <f>IF(ISBLANK(extractions!G87),"",extractions!G87)</f>
        <v>travel time</v>
      </c>
      <c r="H87" t="str">
        <f>IF(ISBLANK(extractions!H87),"",extractions!H87)</f>
        <v>scale</v>
      </c>
      <c r="I87" t="str">
        <f>IF(ISBLANK(extractions!I87),"",extractions!I87)</f>
        <v>min/incident</v>
      </c>
      <c r="J87" t="str">
        <f>IF(ISBLANK(extractions!J87),"",extractions!J87)</f>
        <v>-</v>
      </c>
      <c r="K87" t="str">
        <f>IF(ISBLANK(extractions!K87),"",extractions!K87)</f>
        <v>interest</v>
      </c>
      <c r="L87" t="str">
        <f>IF(ISBLANK(extractions!L87),"",extractions!L87)</f>
        <v>Mazerolle et al. (2003)</v>
      </c>
      <c r="M87" s="2" t="s">
        <v>756</v>
      </c>
      <c r="N87" t="str">
        <f>IF(ISBLANK(extractions!M87),"",extractions!M87)</f>
        <v>Table 9.4</v>
      </c>
      <c r="O87" t="str">
        <f>IF(ISBLANK(extractions!N87),"",extractions!N87)</f>
        <v>T-test</v>
      </c>
      <c r="P87" t="s">
        <v>911</v>
      </c>
      <c r="Q87" t="s">
        <v>903</v>
      </c>
      <c r="R87" t="s">
        <v>907</v>
      </c>
      <c r="S87" t="s">
        <v>397</v>
      </c>
      <c r="T87" t="s">
        <v>1187</v>
      </c>
      <c r="U87" t="str">
        <f>IF(ISBLANK(extractions!O87),"",extractions!O87)</f>
        <v>^</v>
      </c>
      <c r="V87" t="str">
        <f>IF(ISBLANK(extractions!P87),"",extractions!P87)</f>
        <v>Population</v>
      </c>
      <c r="W87" t="str">
        <f>IF(ISBLANK(extractions!Q87),"",extractions!Q87)</f>
        <v>Dallas (USA)</v>
      </c>
      <c r="X87" t="str">
        <f>IF(ISBLANK(extractions!R87),"",extractions!R87)</f>
        <v>-</v>
      </c>
      <c r="Y87" t="str">
        <f>IF(ISBLANK(extractions!S87),"",extractions!S87)</f>
        <v>-</v>
      </c>
      <c r="Z87" t="str">
        <f>IF(ISBLANK(extractions!T87),"",extractions!T87)</f>
        <v/>
      </c>
      <c r="AA87" t="str">
        <f>IF(ISBLANK(extractions!U87),"",extractions!U87)</f>
        <v>-</v>
      </c>
      <c r="AB87">
        <f>IF(ISBLANK(extractions!V87),"",extractions!V87)</f>
        <v>479246</v>
      </c>
      <c r="AC87" t="str">
        <f>IF(ISBLANK(extractions!W87),"",extractions!W87)</f>
        <v>CFS</v>
      </c>
      <c r="AD87" t="str">
        <f>IF(ISBLANK(extractions!X87),"",extractions!X87)</f>
        <v>Priority 4 (ALL)</v>
      </c>
      <c r="AE87" t="str">
        <f>IF(ISBLANK(extractions!Y87),"",extractions!Y87)</f>
        <v>-</v>
      </c>
      <c r="AF87" t="str">
        <f>IF(ISBLANK(extractions!Z87),"",extractions!Z87)</f>
        <v>+</v>
      </c>
      <c r="AG87" t="str">
        <f>IF(ISBLANK(extractions!AA87),"",extractions!AA87)</f>
        <v/>
      </c>
      <c r="AH87" t="str">
        <f>IF(ISBLANK(extractions!AB87),"",extractions!AB87)</f>
        <v>#</v>
      </c>
      <c r="AI87">
        <f>IF(ISBLANK(extractions!AC87),"",extractions!AC87)</f>
        <v>1</v>
      </c>
      <c r="AJ87" t="str">
        <f>IF(ISBLANK(extractions!AD87),"",extractions!AD87)</f>
        <v>sept</v>
      </c>
      <c r="AK87">
        <f>IF(ISBLANK(extractions!AE87),"",extractions!AE87)</f>
        <v>1996</v>
      </c>
      <c r="AL87">
        <f>IF(ISBLANK(extractions!AF87),"",extractions!AF87)</f>
        <v>30</v>
      </c>
      <c r="AM87" t="str">
        <f>IF(ISBLANK(extractions!AG87),"",extractions!AG87)</f>
        <v>apr</v>
      </c>
      <c r="AN87">
        <f>IF(ISBLANK(extractions!AH87),"",extractions!AH87)</f>
        <v>1998</v>
      </c>
      <c r="AO87">
        <f>IF(ISBLANK(extractions!AI87),"",extractions!AI87)</f>
        <v>1</v>
      </c>
      <c r="AP87" t="str">
        <f>IF(ISBLANK(extractions!AJ87),"",extractions!AJ87)</f>
        <v>may</v>
      </c>
      <c r="AQ87">
        <f>IF(ISBLANK(extractions!AK87),"",extractions!AK87)</f>
        <v>1998</v>
      </c>
      <c r="AR87">
        <f>IF(ISBLANK(extractions!AL87),"",extractions!AL87)</f>
        <v>31</v>
      </c>
      <c r="AS87" t="str">
        <f>IF(ISBLANK(extractions!AM87),"",extractions!AM87)</f>
        <v>dec</v>
      </c>
      <c r="AT87">
        <f>IF(ISBLANK(extractions!AN87),"",extractions!AN87)</f>
        <v>1999</v>
      </c>
      <c r="AU87" t="str">
        <f>IF(ISBLANK(extractions!AO87),"",extractions!AO87)</f>
        <v/>
      </c>
      <c r="AV87" t="str">
        <f>IF(ISBLANK(extractions!AP87),"",extractions!AP87)</f>
        <v/>
      </c>
      <c r="AW87" t="str">
        <f>IF(ISBLANK(extractions!AQ87),"",extractions!AQ87)</f>
        <v/>
      </c>
      <c r="AX87" t="str">
        <f>IF(ISBLANK(extractions!AR87),"",extractions!AR87)</f>
        <v/>
      </c>
      <c r="AY87" t="str">
        <f>IF(ISBLANK(extractions!AS87),"",extractions!AS87)</f>
        <v/>
      </c>
      <c r="AZ87" t="str">
        <f>IF(ISBLANK(extractions!AT87),"",extractions!AT87)</f>
        <v/>
      </c>
      <c r="BA87" t="str">
        <f>IF(ISBLANK(extractions!AU87),"",extractions!AU87)</f>
        <v/>
      </c>
      <c r="BB87" t="str">
        <f>IF(ISBLANK(extractions!AV87),"",extractions!AV87)</f>
        <v/>
      </c>
      <c r="BC87" t="str">
        <f>IF(ISBLANK(extractions!AW87),"",extractions!AW87)</f>
        <v/>
      </c>
      <c r="BD87" t="str">
        <f>IF(ISBLANK(extractions!AX87),"",extractions!AX87)</f>
        <v/>
      </c>
      <c r="BE87" s="9" t="str">
        <f t="shared" si="13"/>
        <v/>
      </c>
      <c r="BF87" s="9" t="str">
        <f t="shared" si="19"/>
        <v/>
      </c>
      <c r="BG87" t="str">
        <f t="shared" si="20"/>
        <v/>
      </c>
      <c r="BK87" s="9" t="str">
        <f t="shared" si="16"/>
        <v>-</v>
      </c>
      <c r="BL87" s="9" t="str">
        <f t="shared" si="14"/>
        <v>+</v>
      </c>
      <c r="BM87" s="13" t="str">
        <f t="shared" si="15"/>
        <v/>
      </c>
      <c r="BN87" t="str">
        <f t="shared" si="17"/>
        <v>+</v>
      </c>
      <c r="BO87" s="9" t="b">
        <f>IF(BK87="Beta",IF(ABS(BL87)&lt;statistic_interpretations!$B$5,statistic_interpretations!$B$1,IF(ABS(BL87)&lt;statistic_interpretations!$C$5,statistic_interpretations!$C$1,IF(ABS(BL87)&gt;statistic_interpretations!$C$5,statistic_interpretations!$D$1,"error"))),IF(BK87="R",IF(ABS(BL87)&lt;statistic_interpretations!$B$2,statistic_interpretations!$B$1,IF(ABS(BL87)&lt;statistic_interpretations!$C$2,statistic_interpretations!$C$1,IF(ABS(BL87)&gt;statistic_interpretations!$C$2,statistic_interpretations!$D$1,"error"))),IF(BK87="D",IF(ABS(BL87)&lt;statistic_interpretations!$B$3,statistic_interpretations!$B$1,IF(ABS(BL87)&lt;statistic_interpretations!$C$3,statistic_interpretations!$C$1,IF(ABS(BL87)&gt;statistic_interpretations!$C$3,statistic_interpretations!$D$1,"error"))),IF(BK87="%",IF(ABS(BL87)&lt;statistic_interpretations!$B$9,statistic_interpretations!$B$1,IF(ABS(BL87)&lt;statistic_interpretations!$C$9,statistic_interpretations!$C$1,IF(ABS(BL87)&gt;statistic_interpretations!$C$9,statistic_interpretations!$D$1,"error"))),IF(BK87="χ2",IF(ABS(BL87)&lt;statistic_interpretations!$B$8,statistic_interpretations!$B$1,IF(ABS(BL87)&lt;statistic_interpretations!$C$8,statistic_interpretations!$C$1,IF(ABS(BL87)&gt;statistic_interpretations!$C$8,statistic_interpretations!$D$1,"error"))),IF(BK87="tau",IF(ABS(BL87)&lt;statistic_interpretations!$B$7,statistic_interpretations!$B$1,IF(ABS(BL87)&lt;statistic_interpretations!$C$7,statistic_interpretations!$C$1,IF(ABS(BL87)&gt;statistic_interpretations!$C$7,statistic_interpretations!$D$1,"error")))))))))</f>
        <v>0</v>
      </c>
      <c r="BP87" t="str">
        <f t="shared" si="18"/>
        <v>not applicable</v>
      </c>
    </row>
    <row r="88" spans="1:68" x14ac:dyDescent="0.25">
      <c r="A88" t="str">
        <f>IF(ISBLANK(extractions!A88),"",extractions!A88)</f>
        <v>Two one-officer cars</v>
      </c>
      <c r="B88" t="s">
        <v>398</v>
      </c>
      <c r="C88" t="str">
        <f>IF(ISBLANK(extractions!B88),"",extractions!B88)</f>
        <v>dichotomous</v>
      </c>
      <c r="D88" t="str">
        <f>IF(ISBLANK(extractions!C88),"",extractions!C88)</f>
        <v/>
      </c>
      <c r="E88" t="str">
        <f>IF(ISBLANK(extractions!D88),"",extractions!D88)</f>
        <v>one two-officer car</v>
      </c>
      <c r="F88" t="str">
        <f>IF(ISBLANK(extractions!E88),"",extractions!E88)</f>
        <v>-</v>
      </c>
      <c r="G88" t="str">
        <f>IF(ISBLANK(extractions!G88),"",extractions!G88)</f>
        <v>travel time</v>
      </c>
      <c r="H88" t="str">
        <f>IF(ISBLANK(extractions!H88),"",extractions!H88)</f>
        <v>scale</v>
      </c>
      <c r="I88" t="str">
        <f>IF(ISBLANK(extractions!I88),"",extractions!I88)</f>
        <v>min/incident</v>
      </c>
      <c r="J88" t="str">
        <f>IF(ISBLANK(extractions!J88),"",extractions!J88)</f>
        <v>ln</v>
      </c>
      <c r="K88" t="str">
        <f>IF(ISBLANK(extractions!K88),"",extractions!K88)</f>
        <v>interest</v>
      </c>
      <c r="L88" t="str">
        <f>IF(ISBLANK(extractions!L88),"",extractions!L88)</f>
        <v>Kessler (1985)</v>
      </c>
      <c r="M88" s="2" t="s">
        <v>893</v>
      </c>
      <c r="N88" t="str">
        <f>IF(ISBLANK(extractions!M88),"",extractions!M88)</f>
        <v>Table 5</v>
      </c>
      <c r="O88" t="str">
        <f>IF(ISBLANK(extractions!N88),"",extractions!N88)</f>
        <v>Multivariate regression</v>
      </c>
      <c r="P88" t="s">
        <v>148</v>
      </c>
      <c r="Q88" t="s">
        <v>903</v>
      </c>
      <c r="R88" t="s">
        <v>906</v>
      </c>
      <c r="S88" t="s">
        <v>397</v>
      </c>
      <c r="T88" t="s">
        <v>1187</v>
      </c>
      <c r="U88" t="str">
        <f>IF(ISBLANK(extractions!O88),"",extractions!O88)</f>
        <v/>
      </c>
      <c r="V88" t="str">
        <f>IF(ISBLANK(extractions!P88),"",extractions!P88)</f>
        <v>Sample</v>
      </c>
      <c r="W88" t="str">
        <f>IF(ISBLANK(extractions!Q88),"",extractions!Q88)</f>
        <v>Kansas City</v>
      </c>
      <c r="X88" t="str">
        <f>IF(ISBLANK(extractions!R88),"",extractions!R88)</f>
        <v>non random sample</v>
      </c>
      <c r="Y88" t="str">
        <f>IF(ISBLANK(extractions!S88),"",extractions!S88)</f>
        <v/>
      </c>
      <c r="Z88" t="str">
        <f>IF(ISBLANK(extractions!T88),"",extractions!T88)</f>
        <v/>
      </c>
      <c r="AA88" t="str">
        <f>IF(ISBLANK(extractions!U88),"",extractions!U88)</f>
        <v>calls with two officers responding</v>
      </c>
      <c r="AB88">
        <f>IF(ISBLANK(extractions!V88),"",extractions!V88)</f>
        <v>324</v>
      </c>
      <c r="AC88" t="str">
        <f>IF(ISBLANK(extractions!W88),"",extractions!W88)</f>
        <v>CFS</v>
      </c>
      <c r="AD88" t="str">
        <f>IF(ISBLANK(extractions!X88),"",extractions!X88)</f>
        <v>all part I crime</v>
      </c>
      <c r="AE88" t="str">
        <f>IF(ISBLANK(extractions!Y88),"",extractions!Y88)</f>
        <v>Beta</v>
      </c>
      <c r="AF88">
        <f>IF(ISBLANK(extractions!Z88),"",extractions!Z88)</f>
        <v>-0.23</v>
      </c>
      <c r="AG88" t="str">
        <f>IF(ISBLANK(extractions!AA88),"",extractions!AA88)</f>
        <v/>
      </c>
      <c r="AH88" t="str">
        <f>IF(ISBLANK(extractions!AB88),"",extractions!AB88)</f>
        <v>?</v>
      </c>
      <c r="AI88">
        <f>IF(ISBLANK(extractions!AC88),"",extractions!AC88)</f>
        <v>1</v>
      </c>
      <c r="AJ88" t="str">
        <f>IF(ISBLANK(extractions!AD88),"",extractions!AD88)</f>
        <v>mar</v>
      </c>
      <c r="AK88">
        <f>IF(ISBLANK(extractions!AE88),"",extractions!AE88)</f>
        <v>1975</v>
      </c>
      <c r="AL88">
        <f>IF(ISBLANK(extractions!AF88),"",extractions!AF88)</f>
        <v>31</v>
      </c>
      <c r="AM88" t="str">
        <f>IF(ISBLANK(extractions!AG88),"",extractions!AG88)</f>
        <v>jan</v>
      </c>
      <c r="AN88">
        <f>IF(ISBLANK(extractions!AH88),"",extractions!AH88)</f>
        <v>1976</v>
      </c>
      <c r="AO88" t="str">
        <f>IF(ISBLANK(extractions!AI88),"",extractions!AI88)</f>
        <v/>
      </c>
      <c r="AP88" t="str">
        <f>IF(ISBLANK(extractions!AJ88),"",extractions!AJ88)</f>
        <v/>
      </c>
      <c r="AQ88" t="str">
        <f>IF(ISBLANK(extractions!AK88),"",extractions!AK88)</f>
        <v/>
      </c>
      <c r="AR88" t="str">
        <f>IF(ISBLANK(extractions!AL88),"",extractions!AL88)</f>
        <v/>
      </c>
      <c r="AS88" t="str">
        <f>IF(ISBLANK(extractions!AM88),"",extractions!AM88)</f>
        <v/>
      </c>
      <c r="AT88" t="str">
        <f>IF(ISBLANK(extractions!AN88),"",extractions!AN88)</f>
        <v/>
      </c>
      <c r="AU88" t="str">
        <f>IF(ISBLANK(extractions!AO88),"",extractions!AO88)</f>
        <v/>
      </c>
      <c r="AV88" t="str">
        <f>IF(ISBLANK(extractions!AP88),"",extractions!AP88)</f>
        <v/>
      </c>
      <c r="AW88" t="str">
        <f>IF(ISBLANK(extractions!AQ88),"",extractions!AQ88)</f>
        <v/>
      </c>
      <c r="AX88" t="str">
        <f>IF(ISBLANK(extractions!AR88),"",extractions!AR88)</f>
        <v/>
      </c>
      <c r="AY88" t="str">
        <f>IF(ISBLANK(extractions!AS88),"",extractions!AS88)</f>
        <v/>
      </c>
      <c r="AZ88" t="str">
        <f>IF(ISBLANK(extractions!AT88),"",extractions!AT88)</f>
        <v/>
      </c>
      <c r="BA88" t="str">
        <f>IF(ISBLANK(extractions!AU88),"",extractions!AU88)</f>
        <v/>
      </c>
      <c r="BB88" t="str">
        <f>IF(ISBLANK(extractions!AV88),"",extractions!AV88)</f>
        <v/>
      </c>
      <c r="BC88" t="str">
        <f>IF(ISBLANK(extractions!AW88),"",extractions!AW88)</f>
        <v/>
      </c>
      <c r="BD88" t="str">
        <f>IF(ISBLANK(extractions!AX88),"",extractions!AX88)</f>
        <v/>
      </c>
      <c r="BE88" s="9" t="str">
        <f t="shared" si="13"/>
        <v/>
      </c>
      <c r="BF88" s="9" t="str">
        <f t="shared" si="19"/>
        <v/>
      </c>
      <c r="BG88" t="str">
        <f t="shared" si="20"/>
        <v/>
      </c>
      <c r="BK88" s="9" t="str">
        <f t="shared" si="16"/>
        <v>Beta</v>
      </c>
      <c r="BL88" s="9">
        <f t="shared" si="14"/>
        <v>-0.23</v>
      </c>
      <c r="BM88" s="13" t="str">
        <f t="shared" si="15"/>
        <v>?</v>
      </c>
      <c r="BN88" t="str">
        <f t="shared" si="17"/>
        <v>-</v>
      </c>
      <c r="BO88" s="9" t="str">
        <f>IF(BK88="Beta",IF(ABS(BL88)&lt;statistic_interpretations!$B$5,statistic_interpretations!$B$1,IF(ABS(BL88)&lt;statistic_interpretations!$C$5,statistic_interpretations!$C$1,IF(ABS(BL88)&gt;statistic_interpretations!$C$5,statistic_interpretations!$D$1,"error"))),IF(BK88="R",IF(ABS(BL88)&lt;statistic_interpretations!$B$2,statistic_interpretations!$B$1,IF(ABS(BL88)&lt;statistic_interpretations!$C$2,statistic_interpretations!$C$1,IF(ABS(BL88)&gt;statistic_interpretations!$C$2,statistic_interpretations!$D$1,"error"))),IF(BK88="D",IF(ABS(BL88)&lt;statistic_interpretations!$B$3,statistic_interpretations!$B$1,IF(ABS(BL88)&lt;statistic_interpretations!$C$3,statistic_interpretations!$C$1,IF(ABS(BL88)&gt;statistic_interpretations!$C$3,statistic_interpretations!$D$1,"error"))),IF(BK88="%",IF(ABS(BL88)&lt;statistic_interpretations!$B$9,statistic_interpretations!$B$1,IF(ABS(BL88)&lt;statistic_interpretations!$C$9,statistic_interpretations!$C$1,IF(ABS(BL88)&gt;statistic_interpretations!$C$9,statistic_interpretations!$D$1,"error"))),IF(BK88="χ2",IF(ABS(BL88)&lt;statistic_interpretations!$B$8,statistic_interpretations!$B$1,IF(ABS(BL88)&lt;statistic_interpretations!$C$8,statistic_interpretations!$C$1,IF(ABS(BL88)&gt;statistic_interpretations!$C$8,statistic_interpretations!$D$1,"error"))),IF(BK88="tau",IF(ABS(BL88)&lt;statistic_interpretations!$B$7,statistic_interpretations!$B$1,IF(ABS(BL88)&lt;statistic_interpretations!$C$7,statistic_interpretations!$C$1,IF(ABS(BL88)&gt;statistic_interpretations!$C$7,statistic_interpretations!$D$1,"error")))))))))</f>
        <v>Small</v>
      </c>
      <c r="BP88" t="str">
        <f t="shared" si="18"/>
        <v>unknown</v>
      </c>
    </row>
    <row r="89" spans="1:68" x14ac:dyDescent="0.25">
      <c r="A89" t="str">
        <f>IF(ISBLANK(extractions!A89),"",extractions!A89)</f>
        <v>Officer in car at  time of dispatch</v>
      </c>
      <c r="B89" t="s">
        <v>399</v>
      </c>
      <c r="C89" t="str">
        <f>IF(ISBLANK(extractions!B89),"",extractions!B89)</f>
        <v>dichotomous</v>
      </c>
      <c r="D89" t="str">
        <f>IF(ISBLANK(extractions!C89),"",extractions!C89)</f>
        <v/>
      </c>
      <c r="E89" t="str">
        <f>IF(ISBLANK(extractions!D89),"",extractions!D89)</f>
        <v>not in car</v>
      </c>
      <c r="F89" t="str">
        <f>IF(ISBLANK(extractions!E89),"",extractions!E89)</f>
        <v>-</v>
      </c>
      <c r="G89" t="str">
        <f>IF(ISBLANK(extractions!G89),"",extractions!G89)</f>
        <v>travel time</v>
      </c>
      <c r="H89" t="str">
        <f>IF(ISBLANK(extractions!H89),"",extractions!H89)</f>
        <v>scale</v>
      </c>
      <c r="I89" t="str">
        <f>IF(ISBLANK(extractions!I89),"",extractions!I89)</f>
        <v>min/incident</v>
      </c>
      <c r="J89" t="str">
        <f>IF(ISBLANK(extractions!J89),"",extractions!J89)</f>
        <v>ln</v>
      </c>
      <c r="K89" t="str">
        <f>IF(ISBLANK(extractions!K89),"",extractions!K89)</f>
        <v>control</v>
      </c>
      <c r="L89" t="str">
        <f>IF(ISBLANK(extractions!L89),"",extractions!L89)</f>
        <v>Kessler (1985)</v>
      </c>
      <c r="M89" s="2" t="s">
        <v>893</v>
      </c>
      <c r="N89" t="str">
        <f>IF(ISBLANK(extractions!M89),"",extractions!M89)</f>
        <v>Table 5</v>
      </c>
      <c r="O89" t="str">
        <f>IF(ISBLANK(extractions!N89),"",extractions!N89)</f>
        <v>Multivariate regression</v>
      </c>
      <c r="P89" t="s">
        <v>148</v>
      </c>
      <c r="Q89" t="s">
        <v>903</v>
      </c>
      <c r="R89" t="s">
        <v>906</v>
      </c>
      <c r="S89" t="s">
        <v>397</v>
      </c>
      <c r="T89" t="s">
        <v>1187</v>
      </c>
      <c r="U89" t="str">
        <f>IF(ISBLANK(extractions!O89),"",extractions!O89)</f>
        <v/>
      </c>
      <c r="V89" t="str">
        <f>IF(ISBLANK(extractions!P89),"",extractions!P89)</f>
        <v>Sample</v>
      </c>
      <c r="W89" t="str">
        <f>IF(ISBLANK(extractions!Q89),"",extractions!Q89)</f>
        <v>Kansas City</v>
      </c>
      <c r="X89" t="str">
        <f>IF(ISBLANK(extractions!R89),"",extractions!R89)</f>
        <v>non random sample</v>
      </c>
      <c r="Y89" t="str">
        <f>IF(ISBLANK(extractions!S89),"",extractions!S89)</f>
        <v/>
      </c>
      <c r="Z89" t="str">
        <f>IF(ISBLANK(extractions!T89),"",extractions!T89)</f>
        <v/>
      </c>
      <c r="AA89" t="str">
        <f>IF(ISBLANK(extractions!U89),"",extractions!U89)</f>
        <v>calls with two officers responding</v>
      </c>
      <c r="AB89">
        <f>IF(ISBLANK(extractions!V89),"",extractions!V89)</f>
        <v>324</v>
      </c>
      <c r="AC89" t="str">
        <f>IF(ISBLANK(extractions!W89),"",extractions!W89)</f>
        <v>CFS</v>
      </c>
      <c r="AD89" t="str">
        <f>IF(ISBLANK(extractions!X89),"",extractions!X89)</f>
        <v>all part I crime</v>
      </c>
      <c r="AE89" t="str">
        <f>IF(ISBLANK(extractions!Y89),"",extractions!Y89)</f>
        <v>Beta</v>
      </c>
      <c r="AF89">
        <f>IF(ISBLANK(extractions!Z89),"",extractions!Z89)</f>
        <v>-0.12</v>
      </c>
      <c r="AG89" t="str">
        <f>IF(ISBLANK(extractions!AA89),"",extractions!AA89)</f>
        <v/>
      </c>
      <c r="AH89" t="str">
        <f>IF(ISBLANK(extractions!AB89),"",extractions!AB89)</f>
        <v>?</v>
      </c>
      <c r="AI89">
        <f>IF(ISBLANK(extractions!AC89),"",extractions!AC89)</f>
        <v>1</v>
      </c>
      <c r="AJ89" t="str">
        <f>IF(ISBLANK(extractions!AD89),"",extractions!AD89)</f>
        <v>mar</v>
      </c>
      <c r="AK89">
        <f>IF(ISBLANK(extractions!AE89),"",extractions!AE89)</f>
        <v>1975</v>
      </c>
      <c r="AL89">
        <f>IF(ISBLANK(extractions!AF89),"",extractions!AF89)</f>
        <v>31</v>
      </c>
      <c r="AM89" t="str">
        <f>IF(ISBLANK(extractions!AG89),"",extractions!AG89)</f>
        <v>jan</v>
      </c>
      <c r="AN89">
        <f>IF(ISBLANK(extractions!AH89),"",extractions!AH89)</f>
        <v>1976</v>
      </c>
      <c r="AO89" t="str">
        <f>IF(ISBLANK(extractions!AI89),"",extractions!AI89)</f>
        <v/>
      </c>
      <c r="AP89" t="str">
        <f>IF(ISBLANK(extractions!AJ89),"",extractions!AJ89)</f>
        <v/>
      </c>
      <c r="AQ89" t="str">
        <f>IF(ISBLANK(extractions!AK89),"",extractions!AK89)</f>
        <v/>
      </c>
      <c r="AR89" t="str">
        <f>IF(ISBLANK(extractions!AL89),"",extractions!AL89)</f>
        <v/>
      </c>
      <c r="AS89" t="str">
        <f>IF(ISBLANK(extractions!AM89),"",extractions!AM89)</f>
        <v/>
      </c>
      <c r="AT89" t="str">
        <f>IF(ISBLANK(extractions!AN89),"",extractions!AN89)</f>
        <v/>
      </c>
      <c r="AU89" t="str">
        <f>IF(ISBLANK(extractions!AO89),"",extractions!AO89)</f>
        <v/>
      </c>
      <c r="AV89" t="str">
        <f>IF(ISBLANK(extractions!AP89),"",extractions!AP89)</f>
        <v/>
      </c>
      <c r="AW89" t="str">
        <f>IF(ISBLANK(extractions!AQ89),"",extractions!AQ89)</f>
        <v/>
      </c>
      <c r="AX89" t="str">
        <f>IF(ISBLANK(extractions!AR89),"",extractions!AR89)</f>
        <v/>
      </c>
      <c r="AY89" t="str">
        <f>IF(ISBLANK(extractions!AS89),"",extractions!AS89)</f>
        <v/>
      </c>
      <c r="AZ89" t="str">
        <f>IF(ISBLANK(extractions!AT89),"",extractions!AT89)</f>
        <v/>
      </c>
      <c r="BA89" t="str">
        <f>IF(ISBLANK(extractions!AU89),"",extractions!AU89)</f>
        <v/>
      </c>
      <c r="BB89" t="str">
        <f>IF(ISBLANK(extractions!AV89),"",extractions!AV89)</f>
        <v/>
      </c>
      <c r="BC89" t="str">
        <f>IF(ISBLANK(extractions!AW89),"",extractions!AW89)</f>
        <v/>
      </c>
      <c r="BD89" t="str">
        <f>IF(ISBLANK(extractions!AX89),"",extractions!AX89)</f>
        <v/>
      </c>
      <c r="BE89" s="9" t="str">
        <f t="shared" si="13"/>
        <v/>
      </c>
      <c r="BF89" s="9" t="str">
        <f t="shared" si="19"/>
        <v/>
      </c>
      <c r="BG89" t="str">
        <f t="shared" si="20"/>
        <v/>
      </c>
      <c r="BK89" s="9" t="str">
        <f t="shared" si="16"/>
        <v>Beta</v>
      </c>
      <c r="BL89" s="9">
        <f t="shared" si="14"/>
        <v>-0.12</v>
      </c>
      <c r="BM89" s="13" t="str">
        <f t="shared" si="15"/>
        <v>?</v>
      </c>
      <c r="BN89" t="str">
        <f t="shared" si="17"/>
        <v>-</v>
      </c>
      <c r="BO89" s="9" t="str">
        <f>IF(BK89="Beta",IF(ABS(BL89)&lt;statistic_interpretations!$B$5,statistic_interpretations!$B$1,IF(ABS(BL89)&lt;statistic_interpretations!$C$5,statistic_interpretations!$C$1,IF(ABS(BL89)&gt;statistic_interpretations!$C$5,statistic_interpretations!$D$1,"error"))),IF(BK89="R",IF(ABS(BL89)&lt;statistic_interpretations!$B$2,statistic_interpretations!$B$1,IF(ABS(BL89)&lt;statistic_interpretations!$C$2,statistic_interpretations!$C$1,IF(ABS(BL89)&gt;statistic_interpretations!$C$2,statistic_interpretations!$D$1,"error"))),IF(BK89="D",IF(ABS(BL89)&lt;statistic_interpretations!$B$3,statistic_interpretations!$B$1,IF(ABS(BL89)&lt;statistic_interpretations!$C$3,statistic_interpretations!$C$1,IF(ABS(BL89)&gt;statistic_interpretations!$C$3,statistic_interpretations!$D$1,"error"))),IF(BK89="%",IF(ABS(BL89)&lt;statistic_interpretations!$B$9,statistic_interpretations!$B$1,IF(ABS(BL89)&lt;statistic_interpretations!$C$9,statistic_interpretations!$C$1,IF(ABS(BL89)&gt;statistic_interpretations!$C$9,statistic_interpretations!$D$1,"error"))),IF(BK89="χ2",IF(ABS(BL89)&lt;statistic_interpretations!$B$8,statistic_interpretations!$B$1,IF(ABS(BL89)&lt;statistic_interpretations!$C$8,statistic_interpretations!$C$1,IF(ABS(BL89)&gt;statistic_interpretations!$C$8,statistic_interpretations!$D$1,"error"))),IF(BK89="tau",IF(ABS(BL89)&lt;statistic_interpretations!$B$7,statistic_interpretations!$B$1,IF(ABS(BL89)&lt;statistic_interpretations!$C$7,statistic_interpretations!$C$1,IF(ABS(BL89)&gt;statistic_interpretations!$C$7,statistic_interpretations!$D$1,"error")))))))))</f>
        <v>Small</v>
      </c>
      <c r="BP89" t="str">
        <f t="shared" si="18"/>
        <v>unknown</v>
      </c>
    </row>
    <row r="90" spans="1:68" x14ac:dyDescent="0.25">
      <c r="A90" t="str">
        <f>IF(ISBLANK(extractions!A90),"",extractions!A90)</f>
        <v>Car in beat of  incident</v>
      </c>
      <c r="B90" t="s">
        <v>400</v>
      </c>
      <c r="C90" t="str">
        <f>IF(ISBLANK(extractions!B90),"",extractions!B90)</f>
        <v>dichotomous</v>
      </c>
      <c r="D90" t="str">
        <f>IF(ISBLANK(extractions!C90),"",extractions!C90)</f>
        <v/>
      </c>
      <c r="E90" t="str">
        <f>IF(ISBLANK(extractions!D90),"",extractions!D90)</f>
        <v>not in beat</v>
      </c>
      <c r="F90" t="str">
        <f>IF(ISBLANK(extractions!E90),"",extractions!E90)</f>
        <v>-</v>
      </c>
      <c r="G90" t="str">
        <f>IF(ISBLANK(extractions!G90),"",extractions!G90)</f>
        <v>travel time</v>
      </c>
      <c r="H90" t="str">
        <f>IF(ISBLANK(extractions!H90),"",extractions!H90)</f>
        <v>scale</v>
      </c>
      <c r="I90" t="str">
        <f>IF(ISBLANK(extractions!I90),"",extractions!I90)</f>
        <v>min/incident</v>
      </c>
      <c r="J90" t="str">
        <f>IF(ISBLANK(extractions!J90),"",extractions!J90)</f>
        <v>ln</v>
      </c>
      <c r="K90" t="str">
        <f>IF(ISBLANK(extractions!K90),"",extractions!K90)</f>
        <v>control</v>
      </c>
      <c r="L90" t="str">
        <f>IF(ISBLANK(extractions!L90),"",extractions!L90)</f>
        <v>Kessler (1985)</v>
      </c>
      <c r="M90" s="2" t="s">
        <v>893</v>
      </c>
      <c r="N90" t="str">
        <f>IF(ISBLANK(extractions!M90),"",extractions!M90)</f>
        <v>Table 5</v>
      </c>
      <c r="O90" t="str">
        <f>IF(ISBLANK(extractions!N90),"",extractions!N90)</f>
        <v>Multivariate regression</v>
      </c>
      <c r="P90" t="s">
        <v>148</v>
      </c>
      <c r="Q90" t="s">
        <v>903</v>
      </c>
      <c r="R90" t="s">
        <v>906</v>
      </c>
      <c r="S90" t="s">
        <v>890</v>
      </c>
      <c r="T90" t="s">
        <v>1187</v>
      </c>
      <c r="U90" t="str">
        <f>IF(ISBLANK(extractions!O90),"",extractions!O90)</f>
        <v/>
      </c>
      <c r="V90" t="str">
        <f>IF(ISBLANK(extractions!P90),"",extractions!P90)</f>
        <v>Sample</v>
      </c>
      <c r="W90" t="str">
        <f>IF(ISBLANK(extractions!Q90),"",extractions!Q90)</f>
        <v>Kansas City</v>
      </c>
      <c r="X90" t="str">
        <f>IF(ISBLANK(extractions!R90),"",extractions!R90)</f>
        <v>non random sample</v>
      </c>
      <c r="Y90" t="str">
        <f>IF(ISBLANK(extractions!S90),"",extractions!S90)</f>
        <v/>
      </c>
      <c r="Z90" t="str">
        <f>IF(ISBLANK(extractions!T90),"",extractions!T90)</f>
        <v/>
      </c>
      <c r="AA90" t="str">
        <f>IF(ISBLANK(extractions!U90),"",extractions!U90)</f>
        <v>calls with two officers responding</v>
      </c>
      <c r="AB90">
        <f>IF(ISBLANK(extractions!V90),"",extractions!V90)</f>
        <v>324</v>
      </c>
      <c r="AC90" t="str">
        <f>IF(ISBLANK(extractions!W90),"",extractions!W90)</f>
        <v>CFS</v>
      </c>
      <c r="AD90" t="str">
        <f>IF(ISBLANK(extractions!X90),"",extractions!X90)</f>
        <v>all part I crime</v>
      </c>
      <c r="AE90" t="str">
        <f>IF(ISBLANK(extractions!Y90),"",extractions!Y90)</f>
        <v>Beta</v>
      </c>
      <c r="AF90">
        <f>IF(ISBLANK(extractions!Z90),"",extractions!Z90)</f>
        <v>-0.23</v>
      </c>
      <c r="AG90" t="str">
        <f>IF(ISBLANK(extractions!AA90),"",extractions!AA90)</f>
        <v/>
      </c>
      <c r="AH90" t="str">
        <f>IF(ISBLANK(extractions!AB90),"",extractions!AB90)</f>
        <v>?</v>
      </c>
      <c r="AI90">
        <f>IF(ISBLANK(extractions!AC90),"",extractions!AC90)</f>
        <v>1</v>
      </c>
      <c r="AJ90" t="str">
        <f>IF(ISBLANK(extractions!AD90),"",extractions!AD90)</f>
        <v>mar</v>
      </c>
      <c r="AK90">
        <f>IF(ISBLANK(extractions!AE90),"",extractions!AE90)</f>
        <v>1975</v>
      </c>
      <c r="AL90">
        <f>IF(ISBLANK(extractions!AF90),"",extractions!AF90)</f>
        <v>31</v>
      </c>
      <c r="AM90" t="str">
        <f>IF(ISBLANK(extractions!AG90),"",extractions!AG90)</f>
        <v>jan</v>
      </c>
      <c r="AN90">
        <f>IF(ISBLANK(extractions!AH90),"",extractions!AH90)</f>
        <v>1976</v>
      </c>
      <c r="AO90" t="str">
        <f>IF(ISBLANK(extractions!AI90),"",extractions!AI90)</f>
        <v/>
      </c>
      <c r="AP90" t="str">
        <f>IF(ISBLANK(extractions!AJ90),"",extractions!AJ90)</f>
        <v/>
      </c>
      <c r="AQ90" t="str">
        <f>IF(ISBLANK(extractions!AK90),"",extractions!AK90)</f>
        <v/>
      </c>
      <c r="AR90" t="str">
        <f>IF(ISBLANK(extractions!AL90),"",extractions!AL90)</f>
        <v/>
      </c>
      <c r="AS90" t="str">
        <f>IF(ISBLANK(extractions!AM90),"",extractions!AM90)</f>
        <v/>
      </c>
      <c r="AT90" t="str">
        <f>IF(ISBLANK(extractions!AN90),"",extractions!AN90)</f>
        <v/>
      </c>
      <c r="AU90" t="str">
        <f>IF(ISBLANK(extractions!AO90),"",extractions!AO90)</f>
        <v/>
      </c>
      <c r="AV90" t="str">
        <f>IF(ISBLANK(extractions!AP90),"",extractions!AP90)</f>
        <v/>
      </c>
      <c r="AW90" t="str">
        <f>IF(ISBLANK(extractions!AQ90),"",extractions!AQ90)</f>
        <v/>
      </c>
      <c r="AX90" t="str">
        <f>IF(ISBLANK(extractions!AR90),"",extractions!AR90)</f>
        <v/>
      </c>
      <c r="AY90" t="str">
        <f>IF(ISBLANK(extractions!AS90),"",extractions!AS90)</f>
        <v/>
      </c>
      <c r="AZ90" t="str">
        <f>IF(ISBLANK(extractions!AT90),"",extractions!AT90)</f>
        <v/>
      </c>
      <c r="BA90" t="str">
        <f>IF(ISBLANK(extractions!AU90),"",extractions!AU90)</f>
        <v/>
      </c>
      <c r="BB90" t="str">
        <f>IF(ISBLANK(extractions!AV90),"",extractions!AV90)</f>
        <v/>
      </c>
      <c r="BC90" t="str">
        <f>IF(ISBLANK(extractions!AW90),"",extractions!AW90)</f>
        <v/>
      </c>
      <c r="BD90" t="str">
        <f>IF(ISBLANK(extractions!AX90),"",extractions!AX90)</f>
        <v/>
      </c>
      <c r="BE90" s="9" t="str">
        <f t="shared" si="13"/>
        <v/>
      </c>
      <c r="BF90" s="9" t="str">
        <f t="shared" si="19"/>
        <v/>
      </c>
      <c r="BG90" t="str">
        <f t="shared" si="20"/>
        <v/>
      </c>
      <c r="BK90" s="9" t="str">
        <f t="shared" si="16"/>
        <v>Beta</v>
      </c>
      <c r="BL90" s="9">
        <f t="shared" si="14"/>
        <v>-0.23</v>
      </c>
      <c r="BM90" s="13" t="str">
        <f t="shared" si="15"/>
        <v>?</v>
      </c>
      <c r="BN90" t="str">
        <f t="shared" si="17"/>
        <v>-</v>
      </c>
      <c r="BO90" s="9" t="str">
        <f>IF(BK90="Beta",IF(ABS(BL90)&lt;statistic_interpretations!$B$5,statistic_interpretations!$B$1,IF(ABS(BL90)&lt;statistic_interpretations!$C$5,statistic_interpretations!$C$1,IF(ABS(BL90)&gt;statistic_interpretations!$C$5,statistic_interpretations!$D$1,"error"))),IF(BK90="R",IF(ABS(BL90)&lt;statistic_interpretations!$B$2,statistic_interpretations!$B$1,IF(ABS(BL90)&lt;statistic_interpretations!$C$2,statistic_interpretations!$C$1,IF(ABS(BL90)&gt;statistic_interpretations!$C$2,statistic_interpretations!$D$1,"error"))),IF(BK90="D",IF(ABS(BL90)&lt;statistic_interpretations!$B$3,statistic_interpretations!$B$1,IF(ABS(BL90)&lt;statistic_interpretations!$C$3,statistic_interpretations!$C$1,IF(ABS(BL90)&gt;statistic_interpretations!$C$3,statistic_interpretations!$D$1,"error"))),IF(BK90="%",IF(ABS(BL90)&lt;statistic_interpretations!$B$9,statistic_interpretations!$B$1,IF(ABS(BL90)&lt;statistic_interpretations!$C$9,statistic_interpretations!$C$1,IF(ABS(BL90)&gt;statistic_interpretations!$C$9,statistic_interpretations!$D$1,"error"))),IF(BK90="χ2",IF(ABS(BL90)&lt;statistic_interpretations!$B$8,statistic_interpretations!$B$1,IF(ABS(BL90)&lt;statistic_interpretations!$C$8,statistic_interpretations!$C$1,IF(ABS(BL90)&gt;statistic_interpretations!$C$8,statistic_interpretations!$D$1,"error"))),IF(BK90="tau",IF(ABS(BL90)&lt;statistic_interpretations!$B$7,statistic_interpretations!$B$1,IF(ABS(BL90)&lt;statistic_interpretations!$C$7,statistic_interpretations!$C$1,IF(ABS(BL90)&gt;statistic_interpretations!$C$7,statistic_interpretations!$D$1,"error")))))))))</f>
        <v>Small</v>
      </c>
      <c r="BP90" t="str">
        <f t="shared" si="18"/>
        <v>unknown</v>
      </c>
    </row>
    <row r="91" spans="1:68" x14ac:dyDescent="0.25">
      <c r="A91" t="str">
        <f>IF(ISBLANK(extractions!A91),"",extractions!A91)</f>
        <v>Emergency equipment  used</v>
      </c>
      <c r="B91" t="s">
        <v>401</v>
      </c>
      <c r="C91" t="str">
        <f>IF(ISBLANK(extractions!B91),"",extractions!B91)</f>
        <v>dichotomous</v>
      </c>
      <c r="D91" t="str">
        <f>IF(ISBLANK(extractions!C91),"",extractions!C91)</f>
        <v/>
      </c>
      <c r="E91" t="str">
        <f>IF(ISBLANK(extractions!D91),"",extractions!D91)</f>
        <v>emergency equipement not used</v>
      </c>
      <c r="F91" t="str">
        <f>IF(ISBLANK(extractions!E91),"",extractions!E91)</f>
        <v>-</v>
      </c>
      <c r="G91" t="str">
        <f>IF(ISBLANK(extractions!G91),"",extractions!G91)</f>
        <v>travel time</v>
      </c>
      <c r="H91" t="str">
        <f>IF(ISBLANK(extractions!H91),"",extractions!H91)</f>
        <v>scale</v>
      </c>
      <c r="I91" t="str">
        <f>IF(ISBLANK(extractions!I91),"",extractions!I91)</f>
        <v>min/incident</v>
      </c>
      <c r="J91" t="str">
        <f>IF(ISBLANK(extractions!J91),"",extractions!J91)</f>
        <v>ln</v>
      </c>
      <c r="K91" t="str">
        <f>IF(ISBLANK(extractions!K91),"",extractions!K91)</f>
        <v>control</v>
      </c>
      <c r="L91" t="str">
        <f>IF(ISBLANK(extractions!L91),"",extractions!L91)</f>
        <v>Kessler (1985)</v>
      </c>
      <c r="M91" s="2" t="s">
        <v>893</v>
      </c>
      <c r="N91" t="str">
        <f>IF(ISBLANK(extractions!M91),"",extractions!M91)</f>
        <v>Table 5</v>
      </c>
      <c r="O91" t="str">
        <f>IF(ISBLANK(extractions!N91),"",extractions!N91)</f>
        <v>Multivariate regression</v>
      </c>
      <c r="P91" t="s">
        <v>148</v>
      </c>
      <c r="Q91" t="s">
        <v>903</v>
      </c>
      <c r="R91" t="s">
        <v>906</v>
      </c>
      <c r="S91" t="s">
        <v>899</v>
      </c>
      <c r="T91" t="s">
        <v>899</v>
      </c>
      <c r="U91" t="str">
        <f>IF(ISBLANK(extractions!O91),"",extractions!O91)</f>
        <v/>
      </c>
      <c r="V91" t="str">
        <f>IF(ISBLANK(extractions!P91),"",extractions!P91)</f>
        <v>Sample</v>
      </c>
      <c r="W91" t="str">
        <f>IF(ISBLANK(extractions!Q91),"",extractions!Q91)</f>
        <v>Kansas City</v>
      </c>
      <c r="X91" t="str">
        <f>IF(ISBLANK(extractions!R91),"",extractions!R91)</f>
        <v>non random sample</v>
      </c>
      <c r="Y91" t="str">
        <f>IF(ISBLANK(extractions!S91),"",extractions!S91)</f>
        <v/>
      </c>
      <c r="Z91" t="str">
        <f>IF(ISBLANK(extractions!T91),"",extractions!T91)</f>
        <v/>
      </c>
      <c r="AA91" t="str">
        <f>IF(ISBLANK(extractions!U91),"",extractions!U91)</f>
        <v>calls with two officers responding</v>
      </c>
      <c r="AB91">
        <f>IF(ISBLANK(extractions!V91),"",extractions!V91)</f>
        <v>324</v>
      </c>
      <c r="AC91" t="str">
        <f>IF(ISBLANK(extractions!W91),"",extractions!W91)</f>
        <v>CFS</v>
      </c>
      <c r="AD91" t="str">
        <f>IF(ISBLANK(extractions!X91),"",extractions!X91)</f>
        <v>all part I crime</v>
      </c>
      <c r="AE91" t="str">
        <f>IF(ISBLANK(extractions!Y91),"",extractions!Y91)</f>
        <v>Beta</v>
      </c>
      <c r="AF91">
        <f>IF(ISBLANK(extractions!Z91),"",extractions!Z91)</f>
        <v>0.13</v>
      </c>
      <c r="AG91" t="str">
        <f>IF(ISBLANK(extractions!AA91),"",extractions!AA91)</f>
        <v/>
      </c>
      <c r="AH91" t="str">
        <f>IF(ISBLANK(extractions!AB91),"",extractions!AB91)</f>
        <v>?</v>
      </c>
      <c r="AI91">
        <f>IF(ISBLANK(extractions!AC91),"",extractions!AC91)</f>
        <v>1</v>
      </c>
      <c r="AJ91" t="str">
        <f>IF(ISBLANK(extractions!AD91),"",extractions!AD91)</f>
        <v>mar</v>
      </c>
      <c r="AK91">
        <f>IF(ISBLANK(extractions!AE91),"",extractions!AE91)</f>
        <v>1975</v>
      </c>
      <c r="AL91">
        <f>IF(ISBLANK(extractions!AF91),"",extractions!AF91)</f>
        <v>31</v>
      </c>
      <c r="AM91" t="str">
        <f>IF(ISBLANK(extractions!AG91),"",extractions!AG91)</f>
        <v>jan</v>
      </c>
      <c r="AN91">
        <f>IF(ISBLANK(extractions!AH91),"",extractions!AH91)</f>
        <v>1976</v>
      </c>
      <c r="AO91" t="str">
        <f>IF(ISBLANK(extractions!AI91),"",extractions!AI91)</f>
        <v/>
      </c>
      <c r="AP91" t="str">
        <f>IF(ISBLANK(extractions!AJ91),"",extractions!AJ91)</f>
        <v/>
      </c>
      <c r="AQ91" t="str">
        <f>IF(ISBLANK(extractions!AK91),"",extractions!AK91)</f>
        <v/>
      </c>
      <c r="AR91" t="str">
        <f>IF(ISBLANK(extractions!AL91),"",extractions!AL91)</f>
        <v/>
      </c>
      <c r="AS91" t="str">
        <f>IF(ISBLANK(extractions!AM91),"",extractions!AM91)</f>
        <v/>
      </c>
      <c r="AT91" t="str">
        <f>IF(ISBLANK(extractions!AN91),"",extractions!AN91)</f>
        <v/>
      </c>
      <c r="AU91" t="str">
        <f>IF(ISBLANK(extractions!AO91),"",extractions!AO91)</f>
        <v/>
      </c>
      <c r="AV91" t="str">
        <f>IF(ISBLANK(extractions!AP91),"",extractions!AP91)</f>
        <v/>
      </c>
      <c r="AW91" t="str">
        <f>IF(ISBLANK(extractions!AQ91),"",extractions!AQ91)</f>
        <v/>
      </c>
      <c r="AX91" t="str">
        <f>IF(ISBLANK(extractions!AR91),"",extractions!AR91)</f>
        <v/>
      </c>
      <c r="AY91" t="str">
        <f>IF(ISBLANK(extractions!AS91),"",extractions!AS91)</f>
        <v/>
      </c>
      <c r="AZ91" t="str">
        <f>IF(ISBLANK(extractions!AT91),"",extractions!AT91)</f>
        <v/>
      </c>
      <c r="BA91" t="str">
        <f>IF(ISBLANK(extractions!AU91),"",extractions!AU91)</f>
        <v/>
      </c>
      <c r="BB91" t="str">
        <f>IF(ISBLANK(extractions!AV91),"",extractions!AV91)</f>
        <v/>
      </c>
      <c r="BC91" t="str">
        <f>IF(ISBLANK(extractions!AW91),"",extractions!AW91)</f>
        <v/>
      </c>
      <c r="BD91" t="str">
        <f>IF(ISBLANK(extractions!AX91),"",extractions!AX91)</f>
        <v/>
      </c>
      <c r="BE91" s="9" t="str">
        <f t="shared" si="13"/>
        <v/>
      </c>
      <c r="BF91" s="9" t="str">
        <f t="shared" si="19"/>
        <v/>
      </c>
      <c r="BG91" t="str">
        <f t="shared" si="20"/>
        <v/>
      </c>
      <c r="BK91" s="9" t="str">
        <f t="shared" si="16"/>
        <v>Beta</v>
      </c>
      <c r="BL91" s="9">
        <f t="shared" si="14"/>
        <v>0.13</v>
      </c>
      <c r="BM91" s="13" t="str">
        <f t="shared" si="15"/>
        <v>?</v>
      </c>
      <c r="BN91" t="str">
        <f t="shared" si="17"/>
        <v>+</v>
      </c>
      <c r="BO91" s="9" t="str">
        <f>IF(BK91="Beta",IF(ABS(BL91)&lt;statistic_interpretations!$B$5,statistic_interpretations!$B$1,IF(ABS(BL91)&lt;statistic_interpretations!$C$5,statistic_interpretations!$C$1,IF(ABS(BL91)&gt;statistic_interpretations!$C$5,statistic_interpretations!$D$1,"error"))),IF(BK91="R",IF(ABS(BL91)&lt;statistic_interpretations!$B$2,statistic_interpretations!$B$1,IF(ABS(BL91)&lt;statistic_interpretations!$C$2,statistic_interpretations!$C$1,IF(ABS(BL91)&gt;statistic_interpretations!$C$2,statistic_interpretations!$D$1,"error"))),IF(BK91="D",IF(ABS(BL91)&lt;statistic_interpretations!$B$3,statistic_interpretations!$B$1,IF(ABS(BL91)&lt;statistic_interpretations!$C$3,statistic_interpretations!$C$1,IF(ABS(BL91)&gt;statistic_interpretations!$C$3,statistic_interpretations!$D$1,"error"))),IF(BK91="%",IF(ABS(BL91)&lt;statistic_interpretations!$B$9,statistic_interpretations!$B$1,IF(ABS(BL91)&lt;statistic_interpretations!$C$9,statistic_interpretations!$C$1,IF(ABS(BL91)&gt;statistic_interpretations!$C$9,statistic_interpretations!$D$1,"error"))),IF(BK91="χ2",IF(ABS(BL91)&lt;statistic_interpretations!$B$8,statistic_interpretations!$B$1,IF(ABS(BL91)&lt;statistic_interpretations!$C$8,statistic_interpretations!$C$1,IF(ABS(BL91)&gt;statistic_interpretations!$C$8,statistic_interpretations!$D$1,"error"))),IF(BK91="tau",IF(ABS(BL91)&lt;statistic_interpretations!$B$7,statistic_interpretations!$B$1,IF(ABS(BL91)&lt;statistic_interpretations!$C$7,statistic_interpretations!$C$1,IF(ABS(BL91)&gt;statistic_interpretations!$C$7,statistic_interpretations!$D$1,"error")))))))))</f>
        <v>Small</v>
      </c>
      <c r="BP91" t="str">
        <f t="shared" si="18"/>
        <v>unknown</v>
      </c>
    </row>
    <row r="92" spans="1:68" x14ac:dyDescent="0.25">
      <c r="A92" t="str">
        <f>IF(ISBLANK(extractions!A92),"",extractions!A92)</f>
        <v>Call is busted</v>
      </c>
      <c r="B92" t="s">
        <v>402</v>
      </c>
      <c r="C92" t="str">
        <f>IF(ISBLANK(extractions!B92),"",extractions!B92)</f>
        <v>dichotomous</v>
      </c>
      <c r="D92" t="str">
        <f>IF(ISBLANK(extractions!C92),"",extractions!C92)</f>
        <v xml:space="preserve">Busted calls were those calls in which an  officer began dealing with the incident prior  to the arrival of the cover car. </v>
      </c>
      <c r="E92" t="str">
        <f>IF(ISBLANK(extractions!D92),"",extractions!D92)</f>
        <v>not busted</v>
      </c>
      <c r="F92" t="str">
        <f>IF(ISBLANK(extractions!E92),"",extractions!E92)</f>
        <v>-</v>
      </c>
      <c r="G92" t="str">
        <f>IF(ISBLANK(extractions!G92),"",extractions!G92)</f>
        <v>travel time</v>
      </c>
      <c r="H92" t="str">
        <f>IF(ISBLANK(extractions!H92),"",extractions!H92)</f>
        <v>scale</v>
      </c>
      <c r="I92" t="str">
        <f>IF(ISBLANK(extractions!I92),"",extractions!I92)</f>
        <v>min/incident</v>
      </c>
      <c r="J92" t="str">
        <f>IF(ISBLANK(extractions!J92),"",extractions!J92)</f>
        <v>ln</v>
      </c>
      <c r="K92" t="str">
        <f>IF(ISBLANK(extractions!K92),"",extractions!K92)</f>
        <v>control</v>
      </c>
      <c r="L92" t="str">
        <f>IF(ISBLANK(extractions!L92),"",extractions!L92)</f>
        <v>Kessler (1985)</v>
      </c>
      <c r="M92" s="2" t="s">
        <v>893</v>
      </c>
      <c r="N92" t="str">
        <f>IF(ISBLANK(extractions!M92),"",extractions!M92)</f>
        <v>Table 5</v>
      </c>
      <c r="O92" t="str">
        <f>IF(ISBLANK(extractions!N92),"",extractions!N92)</f>
        <v>Multivariate regression</v>
      </c>
      <c r="P92" t="s">
        <v>148</v>
      </c>
      <c r="Q92" t="s">
        <v>903</v>
      </c>
      <c r="R92" t="s">
        <v>906</v>
      </c>
      <c r="S92" t="s">
        <v>397</v>
      </c>
      <c r="T92" t="s">
        <v>1187</v>
      </c>
      <c r="U92" t="str">
        <f>IF(ISBLANK(extractions!O92),"",extractions!O92)</f>
        <v/>
      </c>
      <c r="V92" t="str">
        <f>IF(ISBLANK(extractions!P92),"",extractions!P92)</f>
        <v>Sample</v>
      </c>
      <c r="W92" t="str">
        <f>IF(ISBLANK(extractions!Q92),"",extractions!Q92)</f>
        <v>Kansas City</v>
      </c>
      <c r="X92" t="str">
        <f>IF(ISBLANK(extractions!R92),"",extractions!R92)</f>
        <v>non random sample</v>
      </c>
      <c r="Y92" t="str">
        <f>IF(ISBLANK(extractions!S92),"",extractions!S92)</f>
        <v/>
      </c>
      <c r="Z92" t="str">
        <f>IF(ISBLANK(extractions!T92),"",extractions!T92)</f>
        <v/>
      </c>
      <c r="AA92" t="str">
        <f>IF(ISBLANK(extractions!U92),"",extractions!U92)</f>
        <v>calls with two officers responding</v>
      </c>
      <c r="AB92">
        <f>IF(ISBLANK(extractions!V92),"",extractions!V92)</f>
        <v>324</v>
      </c>
      <c r="AC92" t="str">
        <f>IF(ISBLANK(extractions!W92),"",extractions!W92)</f>
        <v>CFS</v>
      </c>
      <c r="AD92" t="str">
        <f>IF(ISBLANK(extractions!X92),"",extractions!X92)</f>
        <v>all part I crime</v>
      </c>
      <c r="AE92" t="str">
        <f>IF(ISBLANK(extractions!Y92),"",extractions!Y92)</f>
        <v>Beta</v>
      </c>
      <c r="AF92">
        <f>IF(ISBLANK(extractions!Z92),"",extractions!Z92)</f>
        <v>-0.09</v>
      </c>
      <c r="AG92" t="str">
        <f>IF(ISBLANK(extractions!AA92),"",extractions!AA92)</f>
        <v/>
      </c>
      <c r="AH92" t="str">
        <f>IF(ISBLANK(extractions!AB92),"",extractions!AB92)</f>
        <v>?</v>
      </c>
      <c r="AI92">
        <f>IF(ISBLANK(extractions!AC92),"",extractions!AC92)</f>
        <v>1</v>
      </c>
      <c r="AJ92" t="str">
        <f>IF(ISBLANK(extractions!AD92),"",extractions!AD92)</f>
        <v>mar</v>
      </c>
      <c r="AK92">
        <f>IF(ISBLANK(extractions!AE92),"",extractions!AE92)</f>
        <v>1975</v>
      </c>
      <c r="AL92">
        <f>IF(ISBLANK(extractions!AF92),"",extractions!AF92)</f>
        <v>31</v>
      </c>
      <c r="AM92" t="str">
        <f>IF(ISBLANK(extractions!AG92),"",extractions!AG92)</f>
        <v>jan</v>
      </c>
      <c r="AN92">
        <f>IF(ISBLANK(extractions!AH92),"",extractions!AH92)</f>
        <v>1976</v>
      </c>
      <c r="AO92" t="str">
        <f>IF(ISBLANK(extractions!AI92),"",extractions!AI92)</f>
        <v/>
      </c>
      <c r="AP92" t="str">
        <f>IF(ISBLANK(extractions!AJ92),"",extractions!AJ92)</f>
        <v/>
      </c>
      <c r="AQ92" t="str">
        <f>IF(ISBLANK(extractions!AK92),"",extractions!AK92)</f>
        <v/>
      </c>
      <c r="AR92" t="str">
        <f>IF(ISBLANK(extractions!AL92),"",extractions!AL92)</f>
        <v/>
      </c>
      <c r="AS92" t="str">
        <f>IF(ISBLANK(extractions!AM92),"",extractions!AM92)</f>
        <v/>
      </c>
      <c r="AT92" t="str">
        <f>IF(ISBLANK(extractions!AN92),"",extractions!AN92)</f>
        <v/>
      </c>
      <c r="AU92" t="str">
        <f>IF(ISBLANK(extractions!AO92),"",extractions!AO92)</f>
        <v/>
      </c>
      <c r="AV92" t="str">
        <f>IF(ISBLANK(extractions!AP92),"",extractions!AP92)</f>
        <v/>
      </c>
      <c r="AW92" t="str">
        <f>IF(ISBLANK(extractions!AQ92),"",extractions!AQ92)</f>
        <v/>
      </c>
      <c r="AX92" t="str">
        <f>IF(ISBLANK(extractions!AR92),"",extractions!AR92)</f>
        <v/>
      </c>
      <c r="AY92" t="str">
        <f>IF(ISBLANK(extractions!AS92),"",extractions!AS92)</f>
        <v/>
      </c>
      <c r="AZ92" t="str">
        <f>IF(ISBLANK(extractions!AT92),"",extractions!AT92)</f>
        <v/>
      </c>
      <c r="BA92" t="str">
        <f>IF(ISBLANK(extractions!AU92),"",extractions!AU92)</f>
        <v/>
      </c>
      <c r="BB92" t="str">
        <f>IF(ISBLANK(extractions!AV92),"",extractions!AV92)</f>
        <v/>
      </c>
      <c r="BC92" t="str">
        <f>IF(ISBLANK(extractions!AW92),"",extractions!AW92)</f>
        <v/>
      </c>
      <c r="BD92" t="str">
        <f>IF(ISBLANK(extractions!AX92),"",extractions!AX92)</f>
        <v/>
      </c>
      <c r="BE92" s="9" t="str">
        <f t="shared" si="13"/>
        <v/>
      </c>
      <c r="BF92" s="9" t="str">
        <f t="shared" si="19"/>
        <v/>
      </c>
      <c r="BG92" t="str">
        <f t="shared" si="20"/>
        <v/>
      </c>
      <c r="BK92" s="9" t="str">
        <f t="shared" si="16"/>
        <v>Beta</v>
      </c>
      <c r="BL92" s="9">
        <f t="shared" si="14"/>
        <v>-0.09</v>
      </c>
      <c r="BM92" s="13" t="str">
        <f t="shared" si="15"/>
        <v>?</v>
      </c>
      <c r="BN92" t="str">
        <f t="shared" si="17"/>
        <v>-</v>
      </c>
      <c r="BO92" s="9" t="str">
        <f>IF(BK92="Beta",IF(ABS(BL92)&lt;statistic_interpretations!$B$5,statistic_interpretations!$B$1,IF(ABS(BL92)&lt;statistic_interpretations!$C$5,statistic_interpretations!$C$1,IF(ABS(BL92)&gt;statistic_interpretations!$C$5,statistic_interpretations!$D$1,"error"))),IF(BK92="R",IF(ABS(BL92)&lt;statistic_interpretations!$B$2,statistic_interpretations!$B$1,IF(ABS(BL92)&lt;statistic_interpretations!$C$2,statistic_interpretations!$C$1,IF(ABS(BL92)&gt;statistic_interpretations!$C$2,statistic_interpretations!$D$1,"error"))),IF(BK92="D",IF(ABS(BL92)&lt;statistic_interpretations!$B$3,statistic_interpretations!$B$1,IF(ABS(BL92)&lt;statistic_interpretations!$C$3,statistic_interpretations!$C$1,IF(ABS(BL92)&gt;statistic_interpretations!$C$3,statistic_interpretations!$D$1,"error"))),IF(BK92="%",IF(ABS(BL92)&lt;statistic_interpretations!$B$9,statistic_interpretations!$B$1,IF(ABS(BL92)&lt;statistic_interpretations!$C$9,statistic_interpretations!$C$1,IF(ABS(BL92)&gt;statistic_interpretations!$C$9,statistic_interpretations!$D$1,"error"))),IF(BK92="χ2",IF(ABS(BL92)&lt;statistic_interpretations!$B$8,statistic_interpretations!$B$1,IF(ABS(BL92)&lt;statistic_interpretations!$C$8,statistic_interpretations!$C$1,IF(ABS(BL92)&gt;statistic_interpretations!$C$8,statistic_interpretations!$D$1,"error"))),IF(BK92="tau",IF(ABS(BL92)&lt;statistic_interpretations!$B$7,statistic_interpretations!$B$1,IF(ABS(BL92)&lt;statistic_interpretations!$C$7,statistic_interpretations!$C$1,IF(ABS(BL92)&gt;statistic_interpretations!$C$7,statistic_interpretations!$D$1,"error")))))))))</f>
        <v>Small</v>
      </c>
      <c r="BP92" t="str">
        <f t="shared" si="18"/>
        <v>unknown</v>
      </c>
    </row>
    <row r="93" spans="1:68" x14ac:dyDescent="0.25">
      <c r="A93" t="str">
        <f>IF(ISBLANK(extractions!A93),"",extractions!A93)</f>
        <v xml:space="preserve">Rape  </v>
      </c>
      <c r="B93" t="s">
        <v>410</v>
      </c>
      <c r="C93" t="str">
        <f>IF(ISBLANK(extractions!B93),"",extractions!B93)</f>
        <v>nominal</v>
      </c>
      <c r="D93" t="str">
        <f>IF(ISBLANK(extractions!C93),"",extractions!C93)</f>
        <v/>
      </c>
      <c r="E93" t="str">
        <f>IF(ISBLANK(extractions!D93),"",extractions!D93)</f>
        <v>robbery</v>
      </c>
      <c r="F93" t="str">
        <f>IF(ISBLANK(extractions!E93),"",extractions!E93)</f>
        <v>-</v>
      </c>
      <c r="G93" t="str">
        <f>IF(ISBLANK(extractions!G93),"",extractions!G93)</f>
        <v>travel time</v>
      </c>
      <c r="H93" t="str">
        <f>IF(ISBLANK(extractions!H93),"",extractions!H93)</f>
        <v>scale</v>
      </c>
      <c r="I93" t="str">
        <f>IF(ISBLANK(extractions!I93),"",extractions!I93)</f>
        <v>min/incident</v>
      </c>
      <c r="J93" t="str">
        <f>IF(ISBLANK(extractions!J93),"",extractions!J93)</f>
        <v>ln</v>
      </c>
      <c r="K93" t="str">
        <f>IF(ISBLANK(extractions!K93),"",extractions!K93)</f>
        <v>control</v>
      </c>
      <c r="L93" t="str">
        <f>IF(ISBLANK(extractions!L93),"",extractions!L93)</f>
        <v>Kessler (1985)</v>
      </c>
      <c r="M93" s="2" t="s">
        <v>893</v>
      </c>
      <c r="N93" t="str">
        <f>IF(ISBLANK(extractions!M93),"",extractions!M93)</f>
        <v>Table 5</v>
      </c>
      <c r="O93" t="str">
        <f>IF(ISBLANK(extractions!N93),"",extractions!N93)</f>
        <v>Multivariate regression</v>
      </c>
      <c r="P93" t="s">
        <v>148</v>
      </c>
      <c r="Q93" t="s">
        <v>903</v>
      </c>
      <c r="R93" t="s">
        <v>906</v>
      </c>
      <c r="S93" t="s">
        <v>199</v>
      </c>
      <c r="T93" t="s">
        <v>199</v>
      </c>
      <c r="U93" t="str">
        <f>IF(ISBLANK(extractions!O93),"",extractions!O93)</f>
        <v/>
      </c>
      <c r="V93" t="str">
        <f>IF(ISBLANK(extractions!P93),"",extractions!P93)</f>
        <v>Sample</v>
      </c>
      <c r="W93" t="str">
        <f>IF(ISBLANK(extractions!Q93),"",extractions!Q93)</f>
        <v>Kansas City</v>
      </c>
      <c r="X93" t="str">
        <f>IF(ISBLANK(extractions!R93),"",extractions!R93)</f>
        <v>non random sample</v>
      </c>
      <c r="Y93" t="str">
        <f>IF(ISBLANK(extractions!S93),"",extractions!S93)</f>
        <v/>
      </c>
      <c r="Z93" t="str">
        <f>IF(ISBLANK(extractions!T93),"",extractions!T93)</f>
        <v/>
      </c>
      <c r="AA93" t="str">
        <f>IF(ISBLANK(extractions!U93),"",extractions!U93)</f>
        <v>calls with two officers responding</v>
      </c>
      <c r="AB93">
        <f>IF(ISBLANK(extractions!V93),"",extractions!V93)</f>
        <v>324</v>
      </c>
      <c r="AC93" t="str">
        <f>IF(ISBLANK(extractions!W93),"",extractions!W93)</f>
        <v>CFS</v>
      </c>
      <c r="AD93" t="str">
        <f>IF(ISBLANK(extractions!X93),"",extractions!X93)</f>
        <v>all part I crime</v>
      </c>
      <c r="AE93" t="str">
        <f>IF(ISBLANK(extractions!Y93),"",extractions!Y93)</f>
        <v>Beta</v>
      </c>
      <c r="AF93">
        <f>IF(ISBLANK(extractions!Z93),"",extractions!Z93)</f>
        <v>0.04</v>
      </c>
      <c r="AG93" t="str">
        <f>IF(ISBLANK(extractions!AA93),"",extractions!AA93)</f>
        <v/>
      </c>
      <c r="AH93" t="str">
        <f>IF(ISBLANK(extractions!AB93),"",extractions!AB93)</f>
        <v>?</v>
      </c>
      <c r="AI93">
        <f>IF(ISBLANK(extractions!AC93),"",extractions!AC93)</f>
        <v>1</v>
      </c>
      <c r="AJ93" t="str">
        <f>IF(ISBLANK(extractions!AD93),"",extractions!AD93)</f>
        <v>mar</v>
      </c>
      <c r="AK93">
        <f>IF(ISBLANK(extractions!AE93),"",extractions!AE93)</f>
        <v>1975</v>
      </c>
      <c r="AL93">
        <f>IF(ISBLANK(extractions!AF93),"",extractions!AF93)</f>
        <v>31</v>
      </c>
      <c r="AM93" t="str">
        <f>IF(ISBLANK(extractions!AG93),"",extractions!AG93)</f>
        <v>jan</v>
      </c>
      <c r="AN93">
        <f>IF(ISBLANK(extractions!AH93),"",extractions!AH93)</f>
        <v>1976</v>
      </c>
      <c r="AO93" t="str">
        <f>IF(ISBLANK(extractions!AI93),"",extractions!AI93)</f>
        <v/>
      </c>
      <c r="AP93" t="str">
        <f>IF(ISBLANK(extractions!AJ93),"",extractions!AJ93)</f>
        <v/>
      </c>
      <c r="AQ93" t="str">
        <f>IF(ISBLANK(extractions!AK93),"",extractions!AK93)</f>
        <v/>
      </c>
      <c r="AR93" t="str">
        <f>IF(ISBLANK(extractions!AL93),"",extractions!AL93)</f>
        <v/>
      </c>
      <c r="AS93" t="str">
        <f>IF(ISBLANK(extractions!AM93),"",extractions!AM93)</f>
        <v/>
      </c>
      <c r="AT93" t="str">
        <f>IF(ISBLANK(extractions!AN93),"",extractions!AN93)</f>
        <v/>
      </c>
      <c r="AU93" t="str">
        <f>IF(ISBLANK(extractions!AO93),"",extractions!AO93)</f>
        <v/>
      </c>
      <c r="AV93" t="str">
        <f>IF(ISBLANK(extractions!AP93),"",extractions!AP93)</f>
        <v/>
      </c>
      <c r="AW93" t="str">
        <f>IF(ISBLANK(extractions!AQ93),"",extractions!AQ93)</f>
        <v/>
      </c>
      <c r="AX93" t="str">
        <f>IF(ISBLANK(extractions!AR93),"",extractions!AR93)</f>
        <v/>
      </c>
      <c r="AY93" t="str">
        <f>IF(ISBLANK(extractions!AS93),"",extractions!AS93)</f>
        <v/>
      </c>
      <c r="AZ93" t="str">
        <f>IF(ISBLANK(extractions!AT93),"",extractions!AT93)</f>
        <v/>
      </c>
      <c r="BA93" t="str">
        <f>IF(ISBLANK(extractions!AU93),"",extractions!AU93)</f>
        <v/>
      </c>
      <c r="BB93" t="str">
        <f>IF(ISBLANK(extractions!AV93),"",extractions!AV93)</f>
        <v/>
      </c>
      <c r="BC93" t="str">
        <f>IF(ISBLANK(extractions!AW93),"",extractions!AW93)</f>
        <v/>
      </c>
      <c r="BD93" t="str">
        <f>IF(ISBLANK(extractions!AX93),"",extractions!AX93)</f>
        <v/>
      </c>
      <c r="BE93" s="9" t="str">
        <f t="shared" si="13"/>
        <v/>
      </c>
      <c r="BF93" s="9" t="str">
        <f t="shared" si="19"/>
        <v/>
      </c>
      <c r="BG93" t="str">
        <f t="shared" si="20"/>
        <v/>
      </c>
      <c r="BK93" s="9" t="str">
        <f t="shared" si="16"/>
        <v>Beta</v>
      </c>
      <c r="BL93" s="9">
        <f t="shared" si="14"/>
        <v>0.04</v>
      </c>
      <c r="BM93" s="13" t="str">
        <f t="shared" si="15"/>
        <v>?</v>
      </c>
      <c r="BN93" t="str">
        <f t="shared" si="17"/>
        <v>+</v>
      </c>
      <c r="BO93" s="9" t="str">
        <f>IF(BK93="Beta",IF(ABS(BL93)&lt;statistic_interpretations!$B$5,statistic_interpretations!$B$1,IF(ABS(BL93)&lt;statistic_interpretations!$C$5,statistic_interpretations!$C$1,IF(ABS(BL93)&gt;statistic_interpretations!$C$5,statistic_interpretations!$D$1,"error"))),IF(BK93="R",IF(ABS(BL93)&lt;statistic_interpretations!$B$2,statistic_interpretations!$B$1,IF(ABS(BL93)&lt;statistic_interpretations!$C$2,statistic_interpretations!$C$1,IF(ABS(BL93)&gt;statistic_interpretations!$C$2,statistic_interpretations!$D$1,"error"))),IF(BK93="D",IF(ABS(BL93)&lt;statistic_interpretations!$B$3,statistic_interpretations!$B$1,IF(ABS(BL93)&lt;statistic_interpretations!$C$3,statistic_interpretations!$C$1,IF(ABS(BL93)&gt;statistic_interpretations!$C$3,statistic_interpretations!$D$1,"error"))),IF(BK93="%",IF(ABS(BL93)&lt;statistic_interpretations!$B$9,statistic_interpretations!$B$1,IF(ABS(BL93)&lt;statistic_interpretations!$C$9,statistic_interpretations!$C$1,IF(ABS(BL93)&gt;statistic_interpretations!$C$9,statistic_interpretations!$D$1,"error"))),IF(BK93="χ2",IF(ABS(BL93)&lt;statistic_interpretations!$B$8,statistic_interpretations!$B$1,IF(ABS(BL93)&lt;statistic_interpretations!$C$8,statistic_interpretations!$C$1,IF(ABS(BL93)&gt;statistic_interpretations!$C$8,statistic_interpretations!$D$1,"error"))),IF(BK93="tau",IF(ABS(BL93)&lt;statistic_interpretations!$B$7,statistic_interpretations!$B$1,IF(ABS(BL93)&lt;statistic_interpretations!$C$7,statistic_interpretations!$C$1,IF(ABS(BL93)&gt;statistic_interpretations!$C$7,statistic_interpretations!$D$1,"error")))))))))</f>
        <v>Small</v>
      </c>
      <c r="BP93" t="str">
        <f t="shared" si="18"/>
        <v>unknown</v>
      </c>
    </row>
    <row r="94" spans="1:68" x14ac:dyDescent="0.25">
      <c r="A94" t="str">
        <f>IF(ISBLANK(extractions!A94),"",extractions!A94)</f>
        <v>Assault</v>
      </c>
      <c r="B94" t="s">
        <v>403</v>
      </c>
      <c r="C94" t="str">
        <f>IF(ISBLANK(extractions!B94),"",extractions!B94)</f>
        <v>nominal</v>
      </c>
      <c r="D94" t="str">
        <f>IF(ISBLANK(extractions!C94),"",extractions!C94)</f>
        <v/>
      </c>
      <c r="E94" t="str">
        <f>IF(ISBLANK(extractions!D94),"",extractions!D94)</f>
        <v>robbery</v>
      </c>
      <c r="F94" t="str">
        <f>IF(ISBLANK(extractions!E94),"",extractions!E94)</f>
        <v>-</v>
      </c>
      <c r="G94" t="str">
        <f>IF(ISBLANK(extractions!G94),"",extractions!G94)</f>
        <v>travel time</v>
      </c>
      <c r="H94" t="str">
        <f>IF(ISBLANK(extractions!H94),"",extractions!H94)</f>
        <v>scale</v>
      </c>
      <c r="I94" t="str">
        <f>IF(ISBLANK(extractions!I94),"",extractions!I94)</f>
        <v>min/incident</v>
      </c>
      <c r="J94" t="str">
        <f>IF(ISBLANK(extractions!J94),"",extractions!J94)</f>
        <v>ln</v>
      </c>
      <c r="K94" t="str">
        <f>IF(ISBLANK(extractions!K94),"",extractions!K94)</f>
        <v>control</v>
      </c>
      <c r="L94" t="str">
        <f>IF(ISBLANK(extractions!L94),"",extractions!L94)</f>
        <v>Kessler (1985)</v>
      </c>
      <c r="M94" s="2" t="s">
        <v>893</v>
      </c>
      <c r="N94" t="str">
        <f>IF(ISBLANK(extractions!M94),"",extractions!M94)</f>
        <v>Table 5</v>
      </c>
      <c r="O94" t="str">
        <f>IF(ISBLANK(extractions!N94),"",extractions!N94)</f>
        <v>Multivariate regression</v>
      </c>
      <c r="P94" t="s">
        <v>148</v>
      </c>
      <c r="Q94" t="s">
        <v>903</v>
      </c>
      <c r="R94" t="s">
        <v>906</v>
      </c>
      <c r="S94" t="s">
        <v>199</v>
      </c>
      <c r="T94" t="s">
        <v>199</v>
      </c>
      <c r="U94" t="str">
        <f>IF(ISBLANK(extractions!O94),"",extractions!O94)</f>
        <v/>
      </c>
      <c r="V94" t="str">
        <f>IF(ISBLANK(extractions!P94),"",extractions!P94)</f>
        <v>Sample</v>
      </c>
      <c r="W94" t="str">
        <f>IF(ISBLANK(extractions!Q94),"",extractions!Q94)</f>
        <v>Kansas City</v>
      </c>
      <c r="X94" t="str">
        <f>IF(ISBLANK(extractions!R94),"",extractions!R94)</f>
        <v>non random sample</v>
      </c>
      <c r="Y94" t="str">
        <f>IF(ISBLANK(extractions!S94),"",extractions!S94)</f>
        <v/>
      </c>
      <c r="Z94" t="str">
        <f>IF(ISBLANK(extractions!T94),"",extractions!T94)</f>
        <v/>
      </c>
      <c r="AA94" t="str">
        <f>IF(ISBLANK(extractions!U94),"",extractions!U94)</f>
        <v>calls with two officers responding</v>
      </c>
      <c r="AB94">
        <f>IF(ISBLANK(extractions!V94),"",extractions!V94)</f>
        <v>324</v>
      </c>
      <c r="AC94" t="str">
        <f>IF(ISBLANK(extractions!W94),"",extractions!W94)</f>
        <v>CFS</v>
      </c>
      <c r="AD94" t="str">
        <f>IF(ISBLANK(extractions!X94),"",extractions!X94)</f>
        <v>all part I crime</v>
      </c>
      <c r="AE94" t="str">
        <f>IF(ISBLANK(extractions!Y94),"",extractions!Y94)</f>
        <v>Beta</v>
      </c>
      <c r="AF94">
        <f>IF(ISBLANK(extractions!Z94),"",extractions!Z94)</f>
        <v>7.0000000000000007E-2</v>
      </c>
      <c r="AG94" t="str">
        <f>IF(ISBLANK(extractions!AA94),"",extractions!AA94)</f>
        <v/>
      </c>
      <c r="AH94" t="str">
        <f>IF(ISBLANK(extractions!AB94),"",extractions!AB94)</f>
        <v>?</v>
      </c>
      <c r="AI94">
        <f>IF(ISBLANK(extractions!AC94),"",extractions!AC94)</f>
        <v>1</v>
      </c>
      <c r="AJ94" t="str">
        <f>IF(ISBLANK(extractions!AD94),"",extractions!AD94)</f>
        <v>mar</v>
      </c>
      <c r="AK94">
        <f>IF(ISBLANK(extractions!AE94),"",extractions!AE94)</f>
        <v>1975</v>
      </c>
      <c r="AL94">
        <f>IF(ISBLANK(extractions!AF94),"",extractions!AF94)</f>
        <v>31</v>
      </c>
      <c r="AM94" t="str">
        <f>IF(ISBLANK(extractions!AG94),"",extractions!AG94)</f>
        <v>jan</v>
      </c>
      <c r="AN94">
        <f>IF(ISBLANK(extractions!AH94),"",extractions!AH94)</f>
        <v>1976</v>
      </c>
      <c r="AO94" t="str">
        <f>IF(ISBLANK(extractions!AI94),"",extractions!AI94)</f>
        <v/>
      </c>
      <c r="AP94" t="str">
        <f>IF(ISBLANK(extractions!AJ94),"",extractions!AJ94)</f>
        <v/>
      </c>
      <c r="AQ94" t="str">
        <f>IF(ISBLANK(extractions!AK94),"",extractions!AK94)</f>
        <v/>
      </c>
      <c r="AR94" t="str">
        <f>IF(ISBLANK(extractions!AL94),"",extractions!AL94)</f>
        <v/>
      </c>
      <c r="AS94" t="str">
        <f>IF(ISBLANK(extractions!AM94),"",extractions!AM94)</f>
        <v/>
      </c>
      <c r="AT94" t="str">
        <f>IF(ISBLANK(extractions!AN94),"",extractions!AN94)</f>
        <v/>
      </c>
      <c r="AU94" t="str">
        <f>IF(ISBLANK(extractions!AO94),"",extractions!AO94)</f>
        <v/>
      </c>
      <c r="AV94" t="str">
        <f>IF(ISBLANK(extractions!AP94),"",extractions!AP94)</f>
        <v/>
      </c>
      <c r="AW94" t="str">
        <f>IF(ISBLANK(extractions!AQ94),"",extractions!AQ94)</f>
        <v/>
      </c>
      <c r="AX94" t="str">
        <f>IF(ISBLANK(extractions!AR94),"",extractions!AR94)</f>
        <v/>
      </c>
      <c r="AY94" t="str">
        <f>IF(ISBLANK(extractions!AS94),"",extractions!AS94)</f>
        <v/>
      </c>
      <c r="AZ94" t="str">
        <f>IF(ISBLANK(extractions!AT94),"",extractions!AT94)</f>
        <v/>
      </c>
      <c r="BA94" t="str">
        <f>IF(ISBLANK(extractions!AU94),"",extractions!AU94)</f>
        <v/>
      </c>
      <c r="BB94" t="str">
        <f>IF(ISBLANK(extractions!AV94),"",extractions!AV94)</f>
        <v/>
      </c>
      <c r="BC94" t="str">
        <f>IF(ISBLANK(extractions!AW94),"",extractions!AW94)</f>
        <v/>
      </c>
      <c r="BD94" t="str">
        <f>IF(ISBLANK(extractions!AX94),"",extractions!AX94)</f>
        <v/>
      </c>
      <c r="BE94" s="9" t="str">
        <f t="shared" si="13"/>
        <v/>
      </c>
      <c r="BF94" s="9" t="str">
        <f t="shared" si="19"/>
        <v/>
      </c>
      <c r="BG94" t="str">
        <f t="shared" si="20"/>
        <v/>
      </c>
      <c r="BK94" s="9" t="str">
        <f t="shared" si="16"/>
        <v>Beta</v>
      </c>
      <c r="BL94" s="9">
        <f t="shared" si="14"/>
        <v>7.0000000000000007E-2</v>
      </c>
      <c r="BM94" s="13" t="str">
        <f t="shared" si="15"/>
        <v>?</v>
      </c>
      <c r="BN94" t="str">
        <f t="shared" si="17"/>
        <v>+</v>
      </c>
      <c r="BO94" s="9" t="str">
        <f>IF(BK94="Beta",IF(ABS(BL94)&lt;statistic_interpretations!$B$5,statistic_interpretations!$B$1,IF(ABS(BL94)&lt;statistic_interpretations!$C$5,statistic_interpretations!$C$1,IF(ABS(BL94)&gt;statistic_interpretations!$C$5,statistic_interpretations!$D$1,"error"))),IF(BK94="R",IF(ABS(BL94)&lt;statistic_interpretations!$B$2,statistic_interpretations!$B$1,IF(ABS(BL94)&lt;statistic_interpretations!$C$2,statistic_interpretations!$C$1,IF(ABS(BL94)&gt;statistic_interpretations!$C$2,statistic_interpretations!$D$1,"error"))),IF(BK94="D",IF(ABS(BL94)&lt;statistic_interpretations!$B$3,statistic_interpretations!$B$1,IF(ABS(BL94)&lt;statistic_interpretations!$C$3,statistic_interpretations!$C$1,IF(ABS(BL94)&gt;statistic_interpretations!$C$3,statistic_interpretations!$D$1,"error"))),IF(BK94="%",IF(ABS(BL94)&lt;statistic_interpretations!$B$9,statistic_interpretations!$B$1,IF(ABS(BL94)&lt;statistic_interpretations!$C$9,statistic_interpretations!$C$1,IF(ABS(BL94)&gt;statistic_interpretations!$C$9,statistic_interpretations!$D$1,"error"))),IF(BK94="χ2",IF(ABS(BL94)&lt;statistic_interpretations!$B$8,statistic_interpretations!$B$1,IF(ABS(BL94)&lt;statistic_interpretations!$C$8,statistic_interpretations!$C$1,IF(ABS(BL94)&gt;statistic_interpretations!$C$8,statistic_interpretations!$D$1,"error"))),IF(BK94="tau",IF(ABS(BL94)&lt;statistic_interpretations!$B$7,statistic_interpretations!$B$1,IF(ABS(BL94)&lt;statistic_interpretations!$C$7,statistic_interpretations!$C$1,IF(ABS(BL94)&gt;statistic_interpretations!$C$7,statistic_interpretations!$D$1,"error")))))))))</f>
        <v>Small</v>
      </c>
      <c r="BP94" t="str">
        <f t="shared" si="18"/>
        <v>unknown</v>
      </c>
    </row>
    <row r="95" spans="1:68" x14ac:dyDescent="0.25">
      <c r="A95" t="str">
        <f>IF(ISBLANK(extractions!A95),"",extractions!A95)</f>
        <v>Involvement burglary</v>
      </c>
      <c r="B95" t="s">
        <v>404</v>
      </c>
      <c r="C95" t="str">
        <f>IF(ISBLANK(extractions!B95),"",extractions!B95)</f>
        <v>nominal</v>
      </c>
      <c r="D95" t="str">
        <f>IF(ISBLANK(extractions!C95),"",extractions!C95)</f>
        <v/>
      </c>
      <c r="E95" t="str">
        <f>IF(ISBLANK(extractions!D95),"",extractions!D95)</f>
        <v>robbery</v>
      </c>
      <c r="F95" t="str">
        <f>IF(ISBLANK(extractions!E95),"",extractions!E95)</f>
        <v>-</v>
      </c>
      <c r="G95" t="str">
        <f>IF(ISBLANK(extractions!G95),"",extractions!G95)</f>
        <v>travel time</v>
      </c>
      <c r="H95" t="str">
        <f>IF(ISBLANK(extractions!H95),"",extractions!H95)</f>
        <v>scale</v>
      </c>
      <c r="I95" t="str">
        <f>IF(ISBLANK(extractions!I95),"",extractions!I95)</f>
        <v>min/incident</v>
      </c>
      <c r="J95" t="str">
        <f>IF(ISBLANK(extractions!J95),"",extractions!J95)</f>
        <v>ln</v>
      </c>
      <c r="K95" t="str">
        <f>IF(ISBLANK(extractions!K95),"",extractions!K95)</f>
        <v>control</v>
      </c>
      <c r="L95" t="str">
        <f>IF(ISBLANK(extractions!L95),"",extractions!L95)</f>
        <v>Kessler (1985)</v>
      </c>
      <c r="M95" s="2" t="s">
        <v>893</v>
      </c>
      <c r="N95" t="str">
        <f>IF(ISBLANK(extractions!M95),"",extractions!M95)</f>
        <v>Table 5</v>
      </c>
      <c r="O95" t="str">
        <f>IF(ISBLANK(extractions!N95),"",extractions!N95)</f>
        <v>Multivariate regression</v>
      </c>
      <c r="P95" t="s">
        <v>148</v>
      </c>
      <c r="Q95" t="s">
        <v>903</v>
      </c>
      <c r="R95" t="s">
        <v>906</v>
      </c>
      <c r="S95" t="s">
        <v>199</v>
      </c>
      <c r="T95" t="s">
        <v>199</v>
      </c>
      <c r="U95" t="str">
        <f>IF(ISBLANK(extractions!O95),"",extractions!O95)</f>
        <v/>
      </c>
      <c r="V95" t="str">
        <f>IF(ISBLANK(extractions!P95),"",extractions!P95)</f>
        <v>Sample</v>
      </c>
      <c r="W95" t="str">
        <f>IF(ISBLANK(extractions!Q95),"",extractions!Q95)</f>
        <v>Kansas City</v>
      </c>
      <c r="X95" t="str">
        <f>IF(ISBLANK(extractions!R95),"",extractions!R95)</f>
        <v>non random sample</v>
      </c>
      <c r="Y95" t="str">
        <f>IF(ISBLANK(extractions!S95),"",extractions!S95)</f>
        <v/>
      </c>
      <c r="Z95" t="str">
        <f>IF(ISBLANK(extractions!T95),"",extractions!T95)</f>
        <v/>
      </c>
      <c r="AA95" t="str">
        <f>IF(ISBLANK(extractions!U95),"",extractions!U95)</f>
        <v>calls with two officers responding</v>
      </c>
      <c r="AB95">
        <f>IF(ISBLANK(extractions!V95),"",extractions!V95)</f>
        <v>324</v>
      </c>
      <c r="AC95" t="str">
        <f>IF(ISBLANK(extractions!W95),"",extractions!W95)</f>
        <v>CFS</v>
      </c>
      <c r="AD95" t="str">
        <f>IF(ISBLANK(extractions!X95),"",extractions!X95)</f>
        <v>all part I crime</v>
      </c>
      <c r="AE95" t="str">
        <f>IF(ISBLANK(extractions!Y95),"",extractions!Y95)</f>
        <v>Beta</v>
      </c>
      <c r="AF95">
        <f>IF(ISBLANK(extractions!Z95),"",extractions!Z95)</f>
        <v>-2E-3</v>
      </c>
      <c r="AG95" t="str">
        <f>IF(ISBLANK(extractions!AA95),"",extractions!AA95)</f>
        <v/>
      </c>
      <c r="AH95" t="str">
        <f>IF(ISBLANK(extractions!AB95),"",extractions!AB95)</f>
        <v>?</v>
      </c>
      <c r="AI95">
        <f>IF(ISBLANK(extractions!AC95),"",extractions!AC95)</f>
        <v>1</v>
      </c>
      <c r="AJ95" t="str">
        <f>IF(ISBLANK(extractions!AD95),"",extractions!AD95)</f>
        <v>mar</v>
      </c>
      <c r="AK95">
        <f>IF(ISBLANK(extractions!AE95),"",extractions!AE95)</f>
        <v>1975</v>
      </c>
      <c r="AL95">
        <f>IF(ISBLANK(extractions!AF95),"",extractions!AF95)</f>
        <v>31</v>
      </c>
      <c r="AM95" t="str">
        <f>IF(ISBLANK(extractions!AG95),"",extractions!AG95)</f>
        <v>jan</v>
      </c>
      <c r="AN95">
        <f>IF(ISBLANK(extractions!AH95),"",extractions!AH95)</f>
        <v>1976</v>
      </c>
      <c r="AO95" t="str">
        <f>IF(ISBLANK(extractions!AI95),"",extractions!AI95)</f>
        <v/>
      </c>
      <c r="AP95" t="str">
        <f>IF(ISBLANK(extractions!AJ95),"",extractions!AJ95)</f>
        <v/>
      </c>
      <c r="AQ95" t="str">
        <f>IF(ISBLANK(extractions!AK95),"",extractions!AK95)</f>
        <v/>
      </c>
      <c r="AR95" t="str">
        <f>IF(ISBLANK(extractions!AL95),"",extractions!AL95)</f>
        <v/>
      </c>
      <c r="AS95" t="str">
        <f>IF(ISBLANK(extractions!AM95),"",extractions!AM95)</f>
        <v/>
      </c>
      <c r="AT95" t="str">
        <f>IF(ISBLANK(extractions!AN95),"",extractions!AN95)</f>
        <v/>
      </c>
      <c r="AU95" t="str">
        <f>IF(ISBLANK(extractions!AO95),"",extractions!AO95)</f>
        <v/>
      </c>
      <c r="AV95" t="str">
        <f>IF(ISBLANK(extractions!AP95),"",extractions!AP95)</f>
        <v/>
      </c>
      <c r="AW95" t="str">
        <f>IF(ISBLANK(extractions!AQ95),"",extractions!AQ95)</f>
        <v/>
      </c>
      <c r="AX95" t="str">
        <f>IF(ISBLANK(extractions!AR95),"",extractions!AR95)</f>
        <v/>
      </c>
      <c r="AY95" t="str">
        <f>IF(ISBLANK(extractions!AS95),"",extractions!AS95)</f>
        <v/>
      </c>
      <c r="AZ95" t="str">
        <f>IF(ISBLANK(extractions!AT95),"",extractions!AT95)</f>
        <v/>
      </c>
      <c r="BA95" t="str">
        <f>IF(ISBLANK(extractions!AU95),"",extractions!AU95)</f>
        <v/>
      </c>
      <c r="BB95" t="str">
        <f>IF(ISBLANK(extractions!AV95),"",extractions!AV95)</f>
        <v/>
      </c>
      <c r="BC95" t="str">
        <f>IF(ISBLANK(extractions!AW95),"",extractions!AW95)</f>
        <v/>
      </c>
      <c r="BD95" t="str">
        <f>IF(ISBLANK(extractions!AX95),"",extractions!AX95)</f>
        <v/>
      </c>
      <c r="BE95" s="9" t="str">
        <f t="shared" si="13"/>
        <v/>
      </c>
      <c r="BF95" s="9" t="str">
        <f t="shared" si="19"/>
        <v/>
      </c>
      <c r="BG95" t="str">
        <f t="shared" si="20"/>
        <v/>
      </c>
      <c r="BK95" s="9" t="str">
        <f t="shared" si="16"/>
        <v>Beta</v>
      </c>
      <c r="BL95" s="9">
        <f t="shared" si="14"/>
        <v>-2E-3</v>
      </c>
      <c r="BM95" s="13" t="str">
        <f t="shared" si="15"/>
        <v>?</v>
      </c>
      <c r="BN95" t="str">
        <f t="shared" si="17"/>
        <v>-</v>
      </c>
      <c r="BO95" s="9" t="str">
        <f>IF(BK95="Beta",IF(ABS(BL95)&lt;statistic_interpretations!$B$5,statistic_interpretations!$B$1,IF(ABS(BL95)&lt;statistic_interpretations!$C$5,statistic_interpretations!$C$1,IF(ABS(BL95)&gt;statistic_interpretations!$C$5,statistic_interpretations!$D$1,"error"))),IF(BK95="R",IF(ABS(BL95)&lt;statistic_interpretations!$B$2,statistic_interpretations!$B$1,IF(ABS(BL95)&lt;statistic_interpretations!$C$2,statistic_interpretations!$C$1,IF(ABS(BL95)&gt;statistic_interpretations!$C$2,statistic_interpretations!$D$1,"error"))),IF(BK95="D",IF(ABS(BL95)&lt;statistic_interpretations!$B$3,statistic_interpretations!$B$1,IF(ABS(BL95)&lt;statistic_interpretations!$C$3,statistic_interpretations!$C$1,IF(ABS(BL95)&gt;statistic_interpretations!$C$3,statistic_interpretations!$D$1,"error"))),IF(BK95="%",IF(ABS(BL95)&lt;statistic_interpretations!$B$9,statistic_interpretations!$B$1,IF(ABS(BL95)&lt;statistic_interpretations!$C$9,statistic_interpretations!$C$1,IF(ABS(BL95)&gt;statistic_interpretations!$C$9,statistic_interpretations!$D$1,"error"))),IF(BK95="χ2",IF(ABS(BL95)&lt;statistic_interpretations!$B$8,statistic_interpretations!$B$1,IF(ABS(BL95)&lt;statistic_interpretations!$C$8,statistic_interpretations!$C$1,IF(ABS(BL95)&gt;statistic_interpretations!$C$8,statistic_interpretations!$D$1,"error"))),IF(BK95="tau",IF(ABS(BL95)&lt;statistic_interpretations!$B$7,statistic_interpretations!$B$1,IF(ABS(BL95)&lt;statistic_interpretations!$C$7,statistic_interpretations!$C$1,IF(ABS(BL95)&gt;statistic_interpretations!$C$7,statistic_interpretations!$D$1,"error")))))))))</f>
        <v>Small</v>
      </c>
      <c r="BP95" t="str">
        <f t="shared" si="18"/>
        <v>unknown</v>
      </c>
    </row>
    <row r="96" spans="1:68" x14ac:dyDescent="0.25">
      <c r="A96" t="str">
        <f>IF(ISBLANK(extractions!A96),"",extractions!A96)</f>
        <v>Discovery burglary</v>
      </c>
      <c r="B96" t="s">
        <v>405</v>
      </c>
      <c r="C96" t="str">
        <f>IF(ISBLANK(extractions!B96),"",extractions!B96)</f>
        <v>nominal</v>
      </c>
      <c r="D96" t="str">
        <f>IF(ISBLANK(extractions!C96),"",extractions!C96)</f>
        <v/>
      </c>
      <c r="E96" t="str">
        <f>IF(ISBLANK(extractions!D96),"",extractions!D96)</f>
        <v>robbery</v>
      </c>
      <c r="F96" t="str">
        <f>IF(ISBLANK(extractions!E96),"",extractions!E96)</f>
        <v>-</v>
      </c>
      <c r="G96" t="str">
        <f>IF(ISBLANK(extractions!G96),"",extractions!G96)</f>
        <v>travel time</v>
      </c>
      <c r="H96" t="str">
        <f>IF(ISBLANK(extractions!H96),"",extractions!H96)</f>
        <v>scale</v>
      </c>
      <c r="I96" t="str">
        <f>IF(ISBLANK(extractions!I96),"",extractions!I96)</f>
        <v>min/incident</v>
      </c>
      <c r="J96" t="str">
        <f>IF(ISBLANK(extractions!J96),"",extractions!J96)</f>
        <v>ln</v>
      </c>
      <c r="K96" t="str">
        <f>IF(ISBLANK(extractions!K96),"",extractions!K96)</f>
        <v>control</v>
      </c>
      <c r="L96" t="str">
        <f>IF(ISBLANK(extractions!L96),"",extractions!L96)</f>
        <v>Kessler (1985)</v>
      </c>
      <c r="M96" s="2" t="s">
        <v>893</v>
      </c>
      <c r="N96" t="str">
        <f>IF(ISBLANK(extractions!M96),"",extractions!M96)</f>
        <v>Table 5</v>
      </c>
      <c r="O96" t="str">
        <f>IF(ISBLANK(extractions!N96),"",extractions!N96)</f>
        <v>Multivariate regression</v>
      </c>
      <c r="P96" t="s">
        <v>148</v>
      </c>
      <c r="Q96" t="s">
        <v>903</v>
      </c>
      <c r="R96" t="s">
        <v>906</v>
      </c>
      <c r="S96" t="s">
        <v>199</v>
      </c>
      <c r="T96" t="s">
        <v>199</v>
      </c>
      <c r="U96" t="str">
        <f>IF(ISBLANK(extractions!O96),"",extractions!O96)</f>
        <v/>
      </c>
      <c r="V96" t="str">
        <f>IF(ISBLANK(extractions!P96),"",extractions!P96)</f>
        <v>Sample</v>
      </c>
      <c r="W96" t="str">
        <f>IF(ISBLANK(extractions!Q96),"",extractions!Q96)</f>
        <v>Kansas City</v>
      </c>
      <c r="X96" t="str">
        <f>IF(ISBLANK(extractions!R96),"",extractions!R96)</f>
        <v>non random sample</v>
      </c>
      <c r="Y96" t="str">
        <f>IF(ISBLANK(extractions!S96),"",extractions!S96)</f>
        <v/>
      </c>
      <c r="Z96" t="str">
        <f>IF(ISBLANK(extractions!T96),"",extractions!T96)</f>
        <v/>
      </c>
      <c r="AA96" t="str">
        <f>IF(ISBLANK(extractions!U96),"",extractions!U96)</f>
        <v>calls with two officers responding</v>
      </c>
      <c r="AB96">
        <f>IF(ISBLANK(extractions!V96),"",extractions!V96)</f>
        <v>324</v>
      </c>
      <c r="AC96" t="str">
        <f>IF(ISBLANK(extractions!W96),"",extractions!W96)</f>
        <v>CFS</v>
      </c>
      <c r="AD96" t="str">
        <f>IF(ISBLANK(extractions!X96),"",extractions!X96)</f>
        <v>all part I crime</v>
      </c>
      <c r="AE96" t="str">
        <f>IF(ISBLANK(extractions!Y96),"",extractions!Y96)</f>
        <v>Beta</v>
      </c>
      <c r="AF96">
        <f>IF(ISBLANK(extractions!Z96),"",extractions!Z96)</f>
        <v>0.23</v>
      </c>
      <c r="AG96" t="str">
        <f>IF(ISBLANK(extractions!AA96),"",extractions!AA96)</f>
        <v/>
      </c>
      <c r="AH96" t="str">
        <f>IF(ISBLANK(extractions!AB96),"",extractions!AB96)</f>
        <v>?</v>
      </c>
      <c r="AI96">
        <f>IF(ISBLANK(extractions!AC96),"",extractions!AC96)</f>
        <v>1</v>
      </c>
      <c r="AJ96" t="str">
        <f>IF(ISBLANK(extractions!AD96),"",extractions!AD96)</f>
        <v>mar</v>
      </c>
      <c r="AK96">
        <f>IF(ISBLANK(extractions!AE96),"",extractions!AE96)</f>
        <v>1975</v>
      </c>
      <c r="AL96">
        <f>IF(ISBLANK(extractions!AF96),"",extractions!AF96)</f>
        <v>31</v>
      </c>
      <c r="AM96" t="str">
        <f>IF(ISBLANK(extractions!AG96),"",extractions!AG96)</f>
        <v>jan</v>
      </c>
      <c r="AN96">
        <f>IF(ISBLANK(extractions!AH96),"",extractions!AH96)</f>
        <v>1976</v>
      </c>
      <c r="AO96" t="str">
        <f>IF(ISBLANK(extractions!AI96),"",extractions!AI96)</f>
        <v/>
      </c>
      <c r="AP96" t="str">
        <f>IF(ISBLANK(extractions!AJ96),"",extractions!AJ96)</f>
        <v/>
      </c>
      <c r="AQ96" t="str">
        <f>IF(ISBLANK(extractions!AK96),"",extractions!AK96)</f>
        <v/>
      </c>
      <c r="AR96" t="str">
        <f>IF(ISBLANK(extractions!AL96),"",extractions!AL96)</f>
        <v/>
      </c>
      <c r="AS96" t="str">
        <f>IF(ISBLANK(extractions!AM96),"",extractions!AM96)</f>
        <v/>
      </c>
      <c r="AT96" t="str">
        <f>IF(ISBLANK(extractions!AN96),"",extractions!AN96)</f>
        <v/>
      </c>
      <c r="AU96" t="str">
        <f>IF(ISBLANK(extractions!AO96),"",extractions!AO96)</f>
        <v/>
      </c>
      <c r="AV96" t="str">
        <f>IF(ISBLANK(extractions!AP96),"",extractions!AP96)</f>
        <v/>
      </c>
      <c r="AW96" t="str">
        <f>IF(ISBLANK(extractions!AQ96),"",extractions!AQ96)</f>
        <v/>
      </c>
      <c r="AX96" t="str">
        <f>IF(ISBLANK(extractions!AR96),"",extractions!AR96)</f>
        <v/>
      </c>
      <c r="AY96" t="str">
        <f>IF(ISBLANK(extractions!AS96),"",extractions!AS96)</f>
        <v/>
      </c>
      <c r="AZ96" t="str">
        <f>IF(ISBLANK(extractions!AT96),"",extractions!AT96)</f>
        <v/>
      </c>
      <c r="BA96" t="str">
        <f>IF(ISBLANK(extractions!AU96),"",extractions!AU96)</f>
        <v/>
      </c>
      <c r="BB96" t="str">
        <f>IF(ISBLANK(extractions!AV96),"",extractions!AV96)</f>
        <v/>
      </c>
      <c r="BC96" t="str">
        <f>IF(ISBLANK(extractions!AW96),"",extractions!AW96)</f>
        <v/>
      </c>
      <c r="BD96" t="str">
        <f>IF(ISBLANK(extractions!AX96),"",extractions!AX96)</f>
        <v/>
      </c>
      <c r="BE96" s="9" t="str">
        <f t="shared" si="13"/>
        <v/>
      </c>
      <c r="BF96" s="9" t="str">
        <f t="shared" si="19"/>
        <v/>
      </c>
      <c r="BG96" t="str">
        <f t="shared" si="20"/>
        <v/>
      </c>
      <c r="BK96" s="9" t="str">
        <f t="shared" si="16"/>
        <v>Beta</v>
      </c>
      <c r="BL96" s="9">
        <f t="shared" si="14"/>
        <v>0.23</v>
      </c>
      <c r="BM96" s="13" t="str">
        <f t="shared" si="15"/>
        <v>?</v>
      </c>
      <c r="BN96" t="str">
        <f t="shared" si="17"/>
        <v>+</v>
      </c>
      <c r="BO96" s="9" t="str">
        <f>IF(BK96="Beta",IF(ABS(BL96)&lt;statistic_interpretations!$B$5,statistic_interpretations!$B$1,IF(ABS(BL96)&lt;statistic_interpretations!$C$5,statistic_interpretations!$C$1,IF(ABS(BL96)&gt;statistic_interpretations!$C$5,statistic_interpretations!$D$1,"error"))),IF(BK96="R",IF(ABS(BL96)&lt;statistic_interpretations!$B$2,statistic_interpretations!$B$1,IF(ABS(BL96)&lt;statistic_interpretations!$C$2,statistic_interpretations!$C$1,IF(ABS(BL96)&gt;statistic_interpretations!$C$2,statistic_interpretations!$D$1,"error"))),IF(BK96="D",IF(ABS(BL96)&lt;statistic_interpretations!$B$3,statistic_interpretations!$B$1,IF(ABS(BL96)&lt;statistic_interpretations!$C$3,statistic_interpretations!$C$1,IF(ABS(BL96)&gt;statistic_interpretations!$C$3,statistic_interpretations!$D$1,"error"))),IF(BK96="%",IF(ABS(BL96)&lt;statistic_interpretations!$B$9,statistic_interpretations!$B$1,IF(ABS(BL96)&lt;statistic_interpretations!$C$9,statistic_interpretations!$C$1,IF(ABS(BL96)&gt;statistic_interpretations!$C$9,statistic_interpretations!$D$1,"error"))),IF(BK96="χ2",IF(ABS(BL96)&lt;statistic_interpretations!$B$8,statistic_interpretations!$B$1,IF(ABS(BL96)&lt;statistic_interpretations!$C$8,statistic_interpretations!$C$1,IF(ABS(BL96)&gt;statistic_interpretations!$C$8,statistic_interpretations!$D$1,"error"))),IF(BK96="tau",IF(ABS(BL96)&lt;statistic_interpretations!$B$7,statistic_interpretations!$B$1,IF(ABS(BL96)&lt;statistic_interpretations!$C$7,statistic_interpretations!$C$1,IF(ABS(BL96)&gt;statistic_interpretations!$C$7,statistic_interpretations!$D$1,"error")))))))))</f>
        <v>Small</v>
      </c>
      <c r="BP96" t="str">
        <f t="shared" si="18"/>
        <v>unknown</v>
      </c>
    </row>
    <row r="97" spans="1:68" x14ac:dyDescent="0.25">
      <c r="A97" t="str">
        <f>IF(ISBLANK(extractions!A97),"",extractions!A97)</f>
        <v>Involvement larceny</v>
      </c>
      <c r="B97" t="s">
        <v>409</v>
      </c>
      <c r="C97" t="str">
        <f>IF(ISBLANK(extractions!B97),"",extractions!B97)</f>
        <v>nominal</v>
      </c>
      <c r="D97" t="str">
        <f>IF(ISBLANK(extractions!C97),"",extractions!C97)</f>
        <v/>
      </c>
      <c r="E97" t="str">
        <f>IF(ISBLANK(extractions!D97),"",extractions!D97)</f>
        <v>robbery</v>
      </c>
      <c r="F97" t="str">
        <f>IF(ISBLANK(extractions!E97),"",extractions!E97)</f>
        <v>-</v>
      </c>
      <c r="G97" t="str">
        <f>IF(ISBLANK(extractions!G97),"",extractions!G97)</f>
        <v>travel time</v>
      </c>
      <c r="H97" t="str">
        <f>IF(ISBLANK(extractions!H97),"",extractions!H97)</f>
        <v>scale</v>
      </c>
      <c r="I97" t="str">
        <f>IF(ISBLANK(extractions!I97),"",extractions!I97)</f>
        <v>min/incident</v>
      </c>
      <c r="J97" t="str">
        <f>IF(ISBLANK(extractions!J97),"",extractions!J97)</f>
        <v>ln</v>
      </c>
      <c r="K97" t="str">
        <f>IF(ISBLANK(extractions!K97),"",extractions!K97)</f>
        <v>control</v>
      </c>
      <c r="L97" t="str">
        <f>IF(ISBLANK(extractions!L97),"",extractions!L97)</f>
        <v>Kessler (1985)</v>
      </c>
      <c r="M97" s="2" t="s">
        <v>893</v>
      </c>
      <c r="N97" t="str">
        <f>IF(ISBLANK(extractions!M97),"",extractions!M97)</f>
        <v>Table 5</v>
      </c>
      <c r="O97" t="str">
        <f>IF(ISBLANK(extractions!N97),"",extractions!N97)</f>
        <v>Multivariate regression</v>
      </c>
      <c r="P97" t="s">
        <v>148</v>
      </c>
      <c r="Q97" t="s">
        <v>903</v>
      </c>
      <c r="R97" t="s">
        <v>906</v>
      </c>
      <c r="S97" t="s">
        <v>199</v>
      </c>
      <c r="T97" t="s">
        <v>199</v>
      </c>
      <c r="U97" t="str">
        <f>IF(ISBLANK(extractions!O97),"",extractions!O97)</f>
        <v/>
      </c>
      <c r="V97" t="str">
        <f>IF(ISBLANK(extractions!P97),"",extractions!P97)</f>
        <v>Sample</v>
      </c>
      <c r="W97" t="str">
        <f>IF(ISBLANK(extractions!Q97),"",extractions!Q97)</f>
        <v>Kansas City</v>
      </c>
      <c r="X97" t="str">
        <f>IF(ISBLANK(extractions!R97),"",extractions!R97)</f>
        <v>non random sample</v>
      </c>
      <c r="Y97" t="str">
        <f>IF(ISBLANK(extractions!S97),"",extractions!S97)</f>
        <v/>
      </c>
      <c r="Z97" t="str">
        <f>IF(ISBLANK(extractions!T97),"",extractions!T97)</f>
        <v/>
      </c>
      <c r="AA97" t="str">
        <f>IF(ISBLANK(extractions!U97),"",extractions!U97)</f>
        <v>calls with two officers responding</v>
      </c>
      <c r="AB97">
        <f>IF(ISBLANK(extractions!V97),"",extractions!V97)</f>
        <v>324</v>
      </c>
      <c r="AC97" t="str">
        <f>IF(ISBLANK(extractions!W97),"",extractions!W97)</f>
        <v>CFS</v>
      </c>
      <c r="AD97" t="str">
        <f>IF(ISBLANK(extractions!X97),"",extractions!X97)</f>
        <v>all part I crime</v>
      </c>
      <c r="AE97" t="str">
        <f>IF(ISBLANK(extractions!Y97),"",extractions!Y97)</f>
        <v>Beta</v>
      </c>
      <c r="AF97">
        <f>IF(ISBLANK(extractions!Z97),"",extractions!Z97)</f>
        <v>0.11</v>
      </c>
      <c r="AG97" t="str">
        <f>IF(ISBLANK(extractions!AA97),"",extractions!AA97)</f>
        <v/>
      </c>
      <c r="AH97" t="str">
        <f>IF(ISBLANK(extractions!AB97),"",extractions!AB97)</f>
        <v>?</v>
      </c>
      <c r="AI97">
        <f>IF(ISBLANK(extractions!AC97),"",extractions!AC97)</f>
        <v>1</v>
      </c>
      <c r="AJ97" t="str">
        <f>IF(ISBLANK(extractions!AD97),"",extractions!AD97)</f>
        <v>mar</v>
      </c>
      <c r="AK97">
        <f>IF(ISBLANK(extractions!AE97),"",extractions!AE97)</f>
        <v>1975</v>
      </c>
      <c r="AL97">
        <f>IF(ISBLANK(extractions!AF97),"",extractions!AF97)</f>
        <v>31</v>
      </c>
      <c r="AM97" t="str">
        <f>IF(ISBLANK(extractions!AG97),"",extractions!AG97)</f>
        <v>jan</v>
      </c>
      <c r="AN97">
        <f>IF(ISBLANK(extractions!AH97),"",extractions!AH97)</f>
        <v>1976</v>
      </c>
      <c r="AO97" t="str">
        <f>IF(ISBLANK(extractions!AI97),"",extractions!AI97)</f>
        <v/>
      </c>
      <c r="AP97" t="str">
        <f>IF(ISBLANK(extractions!AJ97),"",extractions!AJ97)</f>
        <v/>
      </c>
      <c r="AQ97" t="str">
        <f>IF(ISBLANK(extractions!AK97),"",extractions!AK97)</f>
        <v/>
      </c>
      <c r="AR97" t="str">
        <f>IF(ISBLANK(extractions!AL97),"",extractions!AL97)</f>
        <v/>
      </c>
      <c r="AS97" t="str">
        <f>IF(ISBLANK(extractions!AM97),"",extractions!AM97)</f>
        <v/>
      </c>
      <c r="AT97" t="str">
        <f>IF(ISBLANK(extractions!AN97),"",extractions!AN97)</f>
        <v/>
      </c>
      <c r="AU97" t="str">
        <f>IF(ISBLANK(extractions!AO97),"",extractions!AO97)</f>
        <v/>
      </c>
      <c r="AV97" t="str">
        <f>IF(ISBLANK(extractions!AP97),"",extractions!AP97)</f>
        <v/>
      </c>
      <c r="AW97" t="str">
        <f>IF(ISBLANK(extractions!AQ97),"",extractions!AQ97)</f>
        <v/>
      </c>
      <c r="AX97" t="str">
        <f>IF(ISBLANK(extractions!AR97),"",extractions!AR97)</f>
        <v/>
      </c>
      <c r="AY97" t="str">
        <f>IF(ISBLANK(extractions!AS97),"",extractions!AS97)</f>
        <v/>
      </c>
      <c r="AZ97" t="str">
        <f>IF(ISBLANK(extractions!AT97),"",extractions!AT97)</f>
        <v/>
      </c>
      <c r="BA97" t="str">
        <f>IF(ISBLANK(extractions!AU97),"",extractions!AU97)</f>
        <v/>
      </c>
      <c r="BB97" t="str">
        <f>IF(ISBLANK(extractions!AV97),"",extractions!AV97)</f>
        <v/>
      </c>
      <c r="BC97" t="str">
        <f>IF(ISBLANK(extractions!AW97),"",extractions!AW97)</f>
        <v/>
      </c>
      <c r="BD97" t="str">
        <f>IF(ISBLANK(extractions!AX97),"",extractions!AX97)</f>
        <v/>
      </c>
      <c r="BE97" s="9" t="str">
        <f t="shared" si="13"/>
        <v/>
      </c>
      <c r="BF97" s="9" t="str">
        <f t="shared" si="19"/>
        <v/>
      </c>
      <c r="BG97" t="str">
        <f t="shared" si="20"/>
        <v/>
      </c>
      <c r="BK97" s="9" t="str">
        <f t="shared" si="16"/>
        <v>Beta</v>
      </c>
      <c r="BL97" s="9">
        <f t="shared" si="14"/>
        <v>0.11</v>
      </c>
      <c r="BM97" s="13" t="str">
        <f t="shared" si="15"/>
        <v>?</v>
      </c>
      <c r="BN97" t="str">
        <f t="shared" si="17"/>
        <v>+</v>
      </c>
      <c r="BO97" s="9" t="str">
        <f>IF(BK97="Beta",IF(ABS(BL97)&lt;statistic_interpretations!$B$5,statistic_interpretations!$B$1,IF(ABS(BL97)&lt;statistic_interpretations!$C$5,statistic_interpretations!$C$1,IF(ABS(BL97)&gt;statistic_interpretations!$C$5,statistic_interpretations!$D$1,"error"))),IF(BK97="R",IF(ABS(BL97)&lt;statistic_interpretations!$B$2,statistic_interpretations!$B$1,IF(ABS(BL97)&lt;statistic_interpretations!$C$2,statistic_interpretations!$C$1,IF(ABS(BL97)&gt;statistic_interpretations!$C$2,statistic_interpretations!$D$1,"error"))),IF(BK97="D",IF(ABS(BL97)&lt;statistic_interpretations!$B$3,statistic_interpretations!$B$1,IF(ABS(BL97)&lt;statistic_interpretations!$C$3,statistic_interpretations!$C$1,IF(ABS(BL97)&gt;statistic_interpretations!$C$3,statistic_interpretations!$D$1,"error"))),IF(BK97="%",IF(ABS(BL97)&lt;statistic_interpretations!$B$9,statistic_interpretations!$B$1,IF(ABS(BL97)&lt;statistic_interpretations!$C$9,statistic_interpretations!$C$1,IF(ABS(BL97)&gt;statistic_interpretations!$C$9,statistic_interpretations!$D$1,"error"))),IF(BK97="χ2",IF(ABS(BL97)&lt;statistic_interpretations!$B$8,statistic_interpretations!$B$1,IF(ABS(BL97)&lt;statistic_interpretations!$C$8,statistic_interpretations!$C$1,IF(ABS(BL97)&gt;statistic_interpretations!$C$8,statistic_interpretations!$D$1,"error"))),IF(BK97="tau",IF(ABS(BL97)&lt;statistic_interpretations!$B$7,statistic_interpretations!$B$1,IF(ABS(BL97)&lt;statistic_interpretations!$C$7,statistic_interpretations!$C$1,IF(ABS(BL97)&gt;statistic_interpretations!$C$7,statistic_interpretations!$D$1,"error")))))))))</f>
        <v>Small</v>
      </c>
      <c r="BP97" t="str">
        <f t="shared" si="18"/>
        <v>unknown</v>
      </c>
    </row>
    <row r="98" spans="1:68" x14ac:dyDescent="0.25">
      <c r="A98" t="str">
        <f>IF(ISBLANK(extractions!A98),"",extractions!A98)</f>
        <v>Discovery larceny</v>
      </c>
      <c r="B98" t="s">
        <v>406</v>
      </c>
      <c r="C98" t="str">
        <f>IF(ISBLANK(extractions!B98),"",extractions!B98)</f>
        <v>nominal</v>
      </c>
      <c r="D98" t="str">
        <f>IF(ISBLANK(extractions!C98),"",extractions!C98)</f>
        <v/>
      </c>
      <c r="E98" t="str">
        <f>IF(ISBLANK(extractions!D98),"",extractions!D98)</f>
        <v>robbery</v>
      </c>
      <c r="F98" t="str">
        <f>IF(ISBLANK(extractions!E98),"",extractions!E98)</f>
        <v>-</v>
      </c>
      <c r="G98" t="str">
        <f>IF(ISBLANK(extractions!G98),"",extractions!G98)</f>
        <v>travel time</v>
      </c>
      <c r="H98" t="str">
        <f>IF(ISBLANK(extractions!H98),"",extractions!H98)</f>
        <v>scale</v>
      </c>
      <c r="I98" t="str">
        <f>IF(ISBLANK(extractions!I98),"",extractions!I98)</f>
        <v>min/incident</v>
      </c>
      <c r="J98" t="str">
        <f>IF(ISBLANK(extractions!J98),"",extractions!J98)</f>
        <v>ln</v>
      </c>
      <c r="K98" t="str">
        <f>IF(ISBLANK(extractions!K98),"",extractions!K98)</f>
        <v>control</v>
      </c>
      <c r="L98" t="str">
        <f>IF(ISBLANK(extractions!L98),"",extractions!L98)</f>
        <v>Kessler (1985)</v>
      </c>
      <c r="M98" s="2" t="s">
        <v>893</v>
      </c>
      <c r="N98" t="str">
        <f>IF(ISBLANK(extractions!M98),"",extractions!M98)</f>
        <v>Table 5</v>
      </c>
      <c r="O98" t="str">
        <f>IF(ISBLANK(extractions!N98),"",extractions!N98)</f>
        <v>Multivariate regression</v>
      </c>
      <c r="P98" t="s">
        <v>148</v>
      </c>
      <c r="Q98" t="s">
        <v>903</v>
      </c>
      <c r="R98" t="s">
        <v>906</v>
      </c>
      <c r="S98" t="s">
        <v>199</v>
      </c>
      <c r="T98" t="s">
        <v>199</v>
      </c>
      <c r="U98" t="str">
        <f>IF(ISBLANK(extractions!O98),"",extractions!O98)</f>
        <v/>
      </c>
      <c r="V98" t="str">
        <f>IF(ISBLANK(extractions!P98),"",extractions!P98)</f>
        <v>Sample</v>
      </c>
      <c r="W98" t="str">
        <f>IF(ISBLANK(extractions!Q98),"",extractions!Q98)</f>
        <v>Kansas City</v>
      </c>
      <c r="X98" t="str">
        <f>IF(ISBLANK(extractions!R98),"",extractions!R98)</f>
        <v>non random sample</v>
      </c>
      <c r="Y98" t="str">
        <f>IF(ISBLANK(extractions!S98),"",extractions!S98)</f>
        <v/>
      </c>
      <c r="Z98" t="str">
        <f>IF(ISBLANK(extractions!T98),"",extractions!T98)</f>
        <v/>
      </c>
      <c r="AA98" t="str">
        <f>IF(ISBLANK(extractions!U98),"",extractions!U98)</f>
        <v>calls with two officers responding</v>
      </c>
      <c r="AB98">
        <f>IF(ISBLANK(extractions!V98),"",extractions!V98)</f>
        <v>324</v>
      </c>
      <c r="AC98" t="str">
        <f>IF(ISBLANK(extractions!W98),"",extractions!W98)</f>
        <v>CFS</v>
      </c>
      <c r="AD98" t="str">
        <f>IF(ISBLANK(extractions!X98),"",extractions!X98)</f>
        <v>all part I crime</v>
      </c>
      <c r="AE98" t="str">
        <f>IF(ISBLANK(extractions!Y98),"",extractions!Y98)</f>
        <v>Beta</v>
      </c>
      <c r="AF98">
        <f>IF(ISBLANK(extractions!Z98),"",extractions!Z98)</f>
        <v>0.13</v>
      </c>
      <c r="AG98" t="str">
        <f>IF(ISBLANK(extractions!AA98),"",extractions!AA98)</f>
        <v/>
      </c>
      <c r="AH98" t="str">
        <f>IF(ISBLANK(extractions!AB98),"",extractions!AB98)</f>
        <v>?</v>
      </c>
      <c r="AI98">
        <f>IF(ISBLANK(extractions!AC98),"",extractions!AC98)</f>
        <v>1</v>
      </c>
      <c r="AJ98" t="str">
        <f>IF(ISBLANK(extractions!AD98),"",extractions!AD98)</f>
        <v>mar</v>
      </c>
      <c r="AK98">
        <f>IF(ISBLANK(extractions!AE98),"",extractions!AE98)</f>
        <v>1975</v>
      </c>
      <c r="AL98">
        <f>IF(ISBLANK(extractions!AF98),"",extractions!AF98)</f>
        <v>31</v>
      </c>
      <c r="AM98" t="str">
        <f>IF(ISBLANK(extractions!AG98),"",extractions!AG98)</f>
        <v>jan</v>
      </c>
      <c r="AN98">
        <f>IF(ISBLANK(extractions!AH98),"",extractions!AH98)</f>
        <v>1976</v>
      </c>
      <c r="AO98" t="str">
        <f>IF(ISBLANK(extractions!AI98),"",extractions!AI98)</f>
        <v/>
      </c>
      <c r="AP98" t="str">
        <f>IF(ISBLANK(extractions!AJ98),"",extractions!AJ98)</f>
        <v/>
      </c>
      <c r="AQ98" t="str">
        <f>IF(ISBLANK(extractions!AK98),"",extractions!AK98)</f>
        <v/>
      </c>
      <c r="AR98" t="str">
        <f>IF(ISBLANK(extractions!AL98),"",extractions!AL98)</f>
        <v/>
      </c>
      <c r="AS98" t="str">
        <f>IF(ISBLANK(extractions!AM98),"",extractions!AM98)</f>
        <v/>
      </c>
      <c r="AT98" t="str">
        <f>IF(ISBLANK(extractions!AN98),"",extractions!AN98)</f>
        <v/>
      </c>
      <c r="AU98" t="str">
        <f>IF(ISBLANK(extractions!AO98),"",extractions!AO98)</f>
        <v/>
      </c>
      <c r="AV98" t="str">
        <f>IF(ISBLANK(extractions!AP98),"",extractions!AP98)</f>
        <v/>
      </c>
      <c r="AW98" t="str">
        <f>IF(ISBLANK(extractions!AQ98),"",extractions!AQ98)</f>
        <v/>
      </c>
      <c r="AX98" t="str">
        <f>IF(ISBLANK(extractions!AR98),"",extractions!AR98)</f>
        <v/>
      </c>
      <c r="AY98" t="str">
        <f>IF(ISBLANK(extractions!AS98),"",extractions!AS98)</f>
        <v/>
      </c>
      <c r="AZ98" t="str">
        <f>IF(ISBLANK(extractions!AT98),"",extractions!AT98)</f>
        <v/>
      </c>
      <c r="BA98" t="str">
        <f>IF(ISBLANK(extractions!AU98),"",extractions!AU98)</f>
        <v/>
      </c>
      <c r="BB98" t="str">
        <f>IF(ISBLANK(extractions!AV98),"",extractions!AV98)</f>
        <v/>
      </c>
      <c r="BC98" t="str">
        <f>IF(ISBLANK(extractions!AW98),"",extractions!AW98)</f>
        <v/>
      </c>
      <c r="BD98" t="str">
        <f>IF(ISBLANK(extractions!AX98),"",extractions!AX98)</f>
        <v/>
      </c>
      <c r="BE98" s="9" t="str">
        <f t="shared" si="13"/>
        <v/>
      </c>
      <c r="BF98" s="9" t="str">
        <f t="shared" si="19"/>
        <v/>
      </c>
      <c r="BG98" t="str">
        <f t="shared" si="20"/>
        <v/>
      </c>
      <c r="BK98" s="9" t="str">
        <f t="shared" si="16"/>
        <v>Beta</v>
      </c>
      <c r="BL98" s="9">
        <f t="shared" si="14"/>
        <v>0.13</v>
      </c>
      <c r="BM98" s="13" t="str">
        <f t="shared" si="15"/>
        <v>?</v>
      </c>
      <c r="BN98" t="str">
        <f t="shared" si="17"/>
        <v>+</v>
      </c>
      <c r="BO98" s="9" t="str">
        <f>IF(BK98="Beta",IF(ABS(BL98)&lt;statistic_interpretations!$B$5,statistic_interpretations!$B$1,IF(ABS(BL98)&lt;statistic_interpretations!$C$5,statistic_interpretations!$C$1,IF(ABS(BL98)&gt;statistic_interpretations!$C$5,statistic_interpretations!$D$1,"error"))),IF(BK98="R",IF(ABS(BL98)&lt;statistic_interpretations!$B$2,statistic_interpretations!$B$1,IF(ABS(BL98)&lt;statistic_interpretations!$C$2,statistic_interpretations!$C$1,IF(ABS(BL98)&gt;statistic_interpretations!$C$2,statistic_interpretations!$D$1,"error"))),IF(BK98="D",IF(ABS(BL98)&lt;statistic_interpretations!$B$3,statistic_interpretations!$B$1,IF(ABS(BL98)&lt;statistic_interpretations!$C$3,statistic_interpretations!$C$1,IF(ABS(BL98)&gt;statistic_interpretations!$C$3,statistic_interpretations!$D$1,"error"))),IF(BK98="%",IF(ABS(BL98)&lt;statistic_interpretations!$B$9,statistic_interpretations!$B$1,IF(ABS(BL98)&lt;statistic_interpretations!$C$9,statistic_interpretations!$C$1,IF(ABS(BL98)&gt;statistic_interpretations!$C$9,statistic_interpretations!$D$1,"error"))),IF(BK98="χ2",IF(ABS(BL98)&lt;statistic_interpretations!$B$8,statistic_interpretations!$B$1,IF(ABS(BL98)&lt;statistic_interpretations!$C$8,statistic_interpretations!$C$1,IF(ABS(BL98)&gt;statistic_interpretations!$C$8,statistic_interpretations!$D$1,"error"))),IF(BK98="tau",IF(ABS(BL98)&lt;statistic_interpretations!$B$7,statistic_interpretations!$B$1,IF(ABS(BL98)&lt;statistic_interpretations!$C$7,statistic_interpretations!$C$1,IF(ABS(BL98)&gt;statistic_interpretations!$C$7,statistic_interpretations!$D$1,"error")))))))))</f>
        <v>Small</v>
      </c>
      <c r="BP98" t="str">
        <f t="shared" si="18"/>
        <v>unknown</v>
      </c>
    </row>
    <row r="99" spans="1:68" x14ac:dyDescent="0.25">
      <c r="A99" t="str">
        <f>IF(ISBLANK(extractions!A99),"",extractions!A99)</f>
        <v>Involvement auto theft</v>
      </c>
      <c r="B99" t="s">
        <v>407</v>
      </c>
      <c r="C99" t="str">
        <f>IF(ISBLANK(extractions!B99),"",extractions!B99)</f>
        <v>nominal</v>
      </c>
      <c r="D99" t="str">
        <f>IF(ISBLANK(extractions!C99),"",extractions!C99)</f>
        <v/>
      </c>
      <c r="E99" t="str">
        <f>IF(ISBLANK(extractions!D99),"",extractions!D99)</f>
        <v>robbery</v>
      </c>
      <c r="F99" t="str">
        <f>IF(ISBLANK(extractions!E99),"",extractions!E99)</f>
        <v>-</v>
      </c>
      <c r="G99" t="str">
        <f>IF(ISBLANK(extractions!G99),"",extractions!G99)</f>
        <v>travel time</v>
      </c>
      <c r="H99" t="str">
        <f>IF(ISBLANK(extractions!H99),"",extractions!H99)</f>
        <v>scale</v>
      </c>
      <c r="I99" t="str">
        <f>IF(ISBLANK(extractions!I99),"",extractions!I99)</f>
        <v>min/incident</v>
      </c>
      <c r="J99" t="str">
        <f>IF(ISBLANK(extractions!J99),"",extractions!J99)</f>
        <v>ln</v>
      </c>
      <c r="K99" t="str">
        <f>IF(ISBLANK(extractions!K99),"",extractions!K99)</f>
        <v>control</v>
      </c>
      <c r="L99" t="str">
        <f>IF(ISBLANK(extractions!L99),"",extractions!L99)</f>
        <v>Kessler (1985)</v>
      </c>
      <c r="M99" s="2" t="s">
        <v>893</v>
      </c>
      <c r="N99" t="str">
        <f>IF(ISBLANK(extractions!M99),"",extractions!M99)</f>
        <v>Table 5</v>
      </c>
      <c r="O99" t="str">
        <f>IF(ISBLANK(extractions!N99),"",extractions!N99)</f>
        <v>Multivariate regression</v>
      </c>
      <c r="P99" t="s">
        <v>148</v>
      </c>
      <c r="Q99" t="s">
        <v>903</v>
      </c>
      <c r="R99" t="s">
        <v>906</v>
      </c>
      <c r="S99" t="s">
        <v>199</v>
      </c>
      <c r="T99" t="s">
        <v>199</v>
      </c>
      <c r="U99" t="str">
        <f>IF(ISBLANK(extractions!O99),"",extractions!O99)</f>
        <v/>
      </c>
      <c r="V99" t="str">
        <f>IF(ISBLANK(extractions!P99),"",extractions!P99)</f>
        <v>Sample</v>
      </c>
      <c r="W99" t="str">
        <f>IF(ISBLANK(extractions!Q99),"",extractions!Q99)</f>
        <v>Kansas City</v>
      </c>
      <c r="X99" t="str">
        <f>IF(ISBLANK(extractions!R99),"",extractions!R99)</f>
        <v>non random sample</v>
      </c>
      <c r="Y99" t="str">
        <f>IF(ISBLANK(extractions!S99),"",extractions!S99)</f>
        <v/>
      </c>
      <c r="Z99" t="str">
        <f>IF(ISBLANK(extractions!T99),"",extractions!T99)</f>
        <v/>
      </c>
      <c r="AA99" t="str">
        <f>IF(ISBLANK(extractions!U99),"",extractions!U99)</f>
        <v>calls with two officers responding</v>
      </c>
      <c r="AB99">
        <f>IF(ISBLANK(extractions!V99),"",extractions!V99)</f>
        <v>324</v>
      </c>
      <c r="AC99" t="str">
        <f>IF(ISBLANK(extractions!W99),"",extractions!W99)</f>
        <v>CFS</v>
      </c>
      <c r="AD99" t="str">
        <f>IF(ISBLANK(extractions!X99),"",extractions!X99)</f>
        <v>all part I crime</v>
      </c>
      <c r="AE99" t="str">
        <f>IF(ISBLANK(extractions!Y99),"",extractions!Y99)</f>
        <v>Beta</v>
      </c>
      <c r="AF99" t="str">
        <f>IF(ISBLANK(extractions!Z99),"",extractions!Z99)</f>
        <v>-</v>
      </c>
      <c r="AG99" t="str">
        <f>IF(ISBLANK(extractions!AA99),"",extractions!AA99)</f>
        <v/>
      </c>
      <c r="AH99" t="str">
        <f>IF(ISBLANK(extractions!AB99),"",extractions!AB99)</f>
        <v>?</v>
      </c>
      <c r="AI99">
        <f>IF(ISBLANK(extractions!AC99),"",extractions!AC99)</f>
        <v>1</v>
      </c>
      <c r="AJ99" t="str">
        <f>IF(ISBLANK(extractions!AD99),"",extractions!AD99)</f>
        <v>mar</v>
      </c>
      <c r="AK99">
        <f>IF(ISBLANK(extractions!AE99),"",extractions!AE99)</f>
        <v>1975</v>
      </c>
      <c r="AL99">
        <f>IF(ISBLANK(extractions!AF99),"",extractions!AF99)</f>
        <v>31</v>
      </c>
      <c r="AM99" t="str">
        <f>IF(ISBLANK(extractions!AG99),"",extractions!AG99)</f>
        <v>jan</v>
      </c>
      <c r="AN99">
        <f>IF(ISBLANK(extractions!AH99),"",extractions!AH99)</f>
        <v>1976</v>
      </c>
      <c r="AO99" t="str">
        <f>IF(ISBLANK(extractions!AI99),"",extractions!AI99)</f>
        <v/>
      </c>
      <c r="AP99" t="str">
        <f>IF(ISBLANK(extractions!AJ99),"",extractions!AJ99)</f>
        <v/>
      </c>
      <c r="AQ99" t="str">
        <f>IF(ISBLANK(extractions!AK99),"",extractions!AK99)</f>
        <v/>
      </c>
      <c r="AR99" t="str">
        <f>IF(ISBLANK(extractions!AL99),"",extractions!AL99)</f>
        <v/>
      </c>
      <c r="AS99" t="str">
        <f>IF(ISBLANK(extractions!AM99),"",extractions!AM99)</f>
        <v/>
      </c>
      <c r="AT99" t="str">
        <f>IF(ISBLANK(extractions!AN99),"",extractions!AN99)</f>
        <v/>
      </c>
      <c r="AU99" t="str">
        <f>IF(ISBLANK(extractions!AO99),"",extractions!AO99)</f>
        <v/>
      </c>
      <c r="AV99" t="str">
        <f>IF(ISBLANK(extractions!AP99),"",extractions!AP99)</f>
        <v/>
      </c>
      <c r="AW99" t="str">
        <f>IF(ISBLANK(extractions!AQ99),"",extractions!AQ99)</f>
        <v/>
      </c>
      <c r="AX99" t="str">
        <f>IF(ISBLANK(extractions!AR99),"",extractions!AR99)</f>
        <v/>
      </c>
      <c r="AY99" t="str">
        <f>IF(ISBLANK(extractions!AS99),"",extractions!AS99)</f>
        <v/>
      </c>
      <c r="AZ99" t="str">
        <f>IF(ISBLANK(extractions!AT99),"",extractions!AT99)</f>
        <v/>
      </c>
      <c r="BA99" t="str">
        <f>IF(ISBLANK(extractions!AU99),"",extractions!AU99)</f>
        <v/>
      </c>
      <c r="BB99" t="str">
        <f>IF(ISBLANK(extractions!AV99),"",extractions!AV99)</f>
        <v/>
      </c>
      <c r="BC99" t="str">
        <f>IF(ISBLANK(extractions!AW99),"",extractions!AW99)</f>
        <v/>
      </c>
      <c r="BD99" t="str">
        <f>IF(ISBLANK(extractions!AX99),"",extractions!AX99)</f>
        <v/>
      </c>
      <c r="BE99" s="9" t="str">
        <f t="shared" si="13"/>
        <v/>
      </c>
      <c r="BF99" s="9" t="str">
        <f t="shared" si="19"/>
        <v/>
      </c>
      <c r="BG99" t="str">
        <f t="shared" si="20"/>
        <v/>
      </c>
      <c r="BK99" s="9" t="str">
        <f t="shared" si="16"/>
        <v>Beta</v>
      </c>
      <c r="BL99" s="9" t="str">
        <f t="shared" si="14"/>
        <v>-</v>
      </c>
      <c r="BM99" s="13" t="str">
        <f t="shared" si="15"/>
        <v>?</v>
      </c>
      <c r="BN99" t="str">
        <f t="shared" si="17"/>
        <v>+</v>
      </c>
      <c r="BO99" s="9" t="e">
        <f>IF(BK99="Beta",IF(ABS(BL99)&lt;statistic_interpretations!$B$5,statistic_interpretations!$B$1,IF(ABS(BL99)&lt;statistic_interpretations!$C$5,statistic_interpretations!$C$1,IF(ABS(BL99)&gt;statistic_interpretations!$C$5,statistic_interpretations!$D$1,"error"))),IF(BK99="R",IF(ABS(BL99)&lt;statistic_interpretations!$B$2,statistic_interpretations!$B$1,IF(ABS(BL99)&lt;statistic_interpretations!$C$2,statistic_interpretations!$C$1,IF(ABS(BL99)&gt;statistic_interpretations!$C$2,statistic_interpretations!$D$1,"error"))),IF(BK99="D",IF(ABS(BL99)&lt;statistic_interpretations!$B$3,statistic_interpretations!$B$1,IF(ABS(BL99)&lt;statistic_interpretations!$C$3,statistic_interpretations!$C$1,IF(ABS(BL99)&gt;statistic_interpretations!$C$3,statistic_interpretations!$D$1,"error"))),IF(BK99="%",IF(ABS(BL99)&lt;statistic_interpretations!$B$9,statistic_interpretations!$B$1,IF(ABS(BL99)&lt;statistic_interpretations!$C$9,statistic_interpretations!$C$1,IF(ABS(BL99)&gt;statistic_interpretations!$C$9,statistic_interpretations!$D$1,"error"))),IF(BK99="χ2",IF(ABS(BL99)&lt;statistic_interpretations!$B$8,statistic_interpretations!$B$1,IF(ABS(BL99)&lt;statistic_interpretations!$C$8,statistic_interpretations!$C$1,IF(ABS(BL99)&gt;statistic_interpretations!$C$8,statistic_interpretations!$D$1,"error"))),IF(BK99="tau",IF(ABS(BL99)&lt;statistic_interpretations!$B$7,statistic_interpretations!$B$1,IF(ABS(BL99)&lt;statistic_interpretations!$C$7,statistic_interpretations!$C$1,IF(ABS(BL99)&gt;statistic_interpretations!$C$7,statistic_interpretations!$D$1,"error")))))))))</f>
        <v>#VALUE!</v>
      </c>
      <c r="BP99" t="str">
        <f t="shared" si="18"/>
        <v>unknown</v>
      </c>
    </row>
    <row r="100" spans="1:68" x14ac:dyDescent="0.25">
      <c r="A100" t="str">
        <f>IF(ISBLANK(extractions!A100),"",extractions!A100)</f>
        <v>Discovery auto theft</v>
      </c>
      <c r="B100" t="s">
        <v>408</v>
      </c>
      <c r="C100" t="str">
        <f>IF(ISBLANK(extractions!B100),"",extractions!B100)</f>
        <v>nominal</v>
      </c>
      <c r="D100" t="str">
        <f>IF(ISBLANK(extractions!C100),"",extractions!C100)</f>
        <v/>
      </c>
      <c r="E100" t="str">
        <f>IF(ISBLANK(extractions!D100),"",extractions!D100)</f>
        <v>robbery</v>
      </c>
      <c r="F100" t="str">
        <f>IF(ISBLANK(extractions!E100),"",extractions!E100)</f>
        <v>-</v>
      </c>
      <c r="G100" t="str">
        <f>IF(ISBLANK(extractions!G100),"",extractions!G100)</f>
        <v>travel time</v>
      </c>
      <c r="H100" t="str">
        <f>IF(ISBLANK(extractions!H100),"",extractions!H100)</f>
        <v>scale</v>
      </c>
      <c r="I100" t="str">
        <f>IF(ISBLANK(extractions!I100),"",extractions!I100)</f>
        <v>min/incident</v>
      </c>
      <c r="J100" t="str">
        <f>IF(ISBLANK(extractions!J100),"",extractions!J100)</f>
        <v>ln</v>
      </c>
      <c r="K100" t="str">
        <f>IF(ISBLANK(extractions!K100),"",extractions!K100)</f>
        <v>control</v>
      </c>
      <c r="L100" t="str">
        <f>IF(ISBLANK(extractions!L100),"",extractions!L100)</f>
        <v>Kessler (1985)</v>
      </c>
      <c r="M100" s="2" t="s">
        <v>893</v>
      </c>
      <c r="N100" t="str">
        <f>IF(ISBLANK(extractions!M100),"",extractions!M100)</f>
        <v>Table 5</v>
      </c>
      <c r="O100" t="str">
        <f>IF(ISBLANK(extractions!N100),"",extractions!N100)</f>
        <v>Multivariate regression</v>
      </c>
      <c r="P100" t="s">
        <v>148</v>
      </c>
      <c r="Q100" t="s">
        <v>903</v>
      </c>
      <c r="R100" t="s">
        <v>906</v>
      </c>
      <c r="S100" t="s">
        <v>199</v>
      </c>
      <c r="T100" t="s">
        <v>199</v>
      </c>
      <c r="U100" t="str">
        <f>IF(ISBLANK(extractions!O100),"",extractions!O100)</f>
        <v/>
      </c>
      <c r="V100" t="str">
        <f>IF(ISBLANK(extractions!P100),"",extractions!P100)</f>
        <v>Sample</v>
      </c>
      <c r="W100" t="str">
        <f>IF(ISBLANK(extractions!Q100),"",extractions!Q100)</f>
        <v>Kansas City</v>
      </c>
      <c r="X100" t="str">
        <f>IF(ISBLANK(extractions!R100),"",extractions!R100)</f>
        <v>non random sample</v>
      </c>
      <c r="Y100" t="str">
        <f>IF(ISBLANK(extractions!S100),"",extractions!S100)</f>
        <v/>
      </c>
      <c r="Z100" t="str">
        <f>IF(ISBLANK(extractions!T100),"",extractions!T100)</f>
        <v/>
      </c>
      <c r="AA100" t="str">
        <f>IF(ISBLANK(extractions!U100),"",extractions!U100)</f>
        <v>calls with two officers responding</v>
      </c>
      <c r="AB100">
        <f>IF(ISBLANK(extractions!V100),"",extractions!V100)</f>
        <v>324</v>
      </c>
      <c r="AC100" t="str">
        <f>IF(ISBLANK(extractions!W100),"",extractions!W100)</f>
        <v>CFS</v>
      </c>
      <c r="AD100" t="str">
        <f>IF(ISBLANK(extractions!X100),"",extractions!X100)</f>
        <v>all part I crime</v>
      </c>
      <c r="AE100" t="str">
        <f>IF(ISBLANK(extractions!Y100),"",extractions!Y100)</f>
        <v>Beta</v>
      </c>
      <c r="AF100">
        <f>IF(ISBLANK(extractions!Z100),"",extractions!Z100)</f>
        <v>0.12</v>
      </c>
      <c r="AG100" t="str">
        <f>IF(ISBLANK(extractions!AA100),"",extractions!AA100)</f>
        <v/>
      </c>
      <c r="AH100" t="str">
        <f>IF(ISBLANK(extractions!AB100),"",extractions!AB100)</f>
        <v>?</v>
      </c>
      <c r="AI100">
        <f>IF(ISBLANK(extractions!AC100),"",extractions!AC100)</f>
        <v>1</v>
      </c>
      <c r="AJ100" t="str">
        <f>IF(ISBLANK(extractions!AD100),"",extractions!AD100)</f>
        <v>mar</v>
      </c>
      <c r="AK100">
        <f>IF(ISBLANK(extractions!AE100),"",extractions!AE100)</f>
        <v>1975</v>
      </c>
      <c r="AL100">
        <f>IF(ISBLANK(extractions!AF100),"",extractions!AF100)</f>
        <v>31</v>
      </c>
      <c r="AM100" t="str">
        <f>IF(ISBLANK(extractions!AG100),"",extractions!AG100)</f>
        <v>jan</v>
      </c>
      <c r="AN100">
        <f>IF(ISBLANK(extractions!AH100),"",extractions!AH100)</f>
        <v>1976</v>
      </c>
      <c r="AO100" t="str">
        <f>IF(ISBLANK(extractions!AI100),"",extractions!AI100)</f>
        <v/>
      </c>
      <c r="AP100" t="str">
        <f>IF(ISBLANK(extractions!AJ100),"",extractions!AJ100)</f>
        <v/>
      </c>
      <c r="AQ100" t="str">
        <f>IF(ISBLANK(extractions!AK100),"",extractions!AK100)</f>
        <v/>
      </c>
      <c r="AR100" t="str">
        <f>IF(ISBLANK(extractions!AL100),"",extractions!AL100)</f>
        <v/>
      </c>
      <c r="AS100" t="str">
        <f>IF(ISBLANK(extractions!AM100),"",extractions!AM100)</f>
        <v/>
      </c>
      <c r="AT100" t="str">
        <f>IF(ISBLANK(extractions!AN100),"",extractions!AN100)</f>
        <v/>
      </c>
      <c r="AU100" t="str">
        <f>IF(ISBLANK(extractions!AO100),"",extractions!AO100)</f>
        <v/>
      </c>
      <c r="AV100" t="str">
        <f>IF(ISBLANK(extractions!AP100),"",extractions!AP100)</f>
        <v/>
      </c>
      <c r="AW100" t="str">
        <f>IF(ISBLANK(extractions!AQ100),"",extractions!AQ100)</f>
        <v/>
      </c>
      <c r="AX100" t="str">
        <f>IF(ISBLANK(extractions!AR100),"",extractions!AR100)</f>
        <v/>
      </c>
      <c r="AY100" t="str">
        <f>IF(ISBLANK(extractions!AS100),"",extractions!AS100)</f>
        <v/>
      </c>
      <c r="AZ100" t="str">
        <f>IF(ISBLANK(extractions!AT100),"",extractions!AT100)</f>
        <v/>
      </c>
      <c r="BA100" t="str">
        <f>IF(ISBLANK(extractions!AU100),"",extractions!AU100)</f>
        <v/>
      </c>
      <c r="BB100" t="str">
        <f>IF(ISBLANK(extractions!AV100),"",extractions!AV100)</f>
        <v/>
      </c>
      <c r="BC100" t="str">
        <f>IF(ISBLANK(extractions!AW100),"",extractions!AW100)</f>
        <v/>
      </c>
      <c r="BD100" t="str">
        <f>IF(ISBLANK(extractions!AX100),"",extractions!AX100)</f>
        <v/>
      </c>
      <c r="BE100" s="9" t="str">
        <f t="shared" si="13"/>
        <v/>
      </c>
      <c r="BF100" s="9" t="str">
        <f t="shared" si="19"/>
        <v/>
      </c>
      <c r="BG100" t="str">
        <f t="shared" si="20"/>
        <v/>
      </c>
      <c r="BK100" s="9" t="str">
        <f t="shared" si="16"/>
        <v>Beta</v>
      </c>
      <c r="BL100" s="9">
        <f t="shared" si="14"/>
        <v>0.12</v>
      </c>
      <c r="BM100" s="13" t="str">
        <f t="shared" si="15"/>
        <v>?</v>
      </c>
      <c r="BN100" t="str">
        <f t="shared" si="17"/>
        <v>+</v>
      </c>
      <c r="BO100" s="9" t="str">
        <f>IF(BK100="Beta",IF(ABS(BL100)&lt;statistic_interpretations!$B$5,statistic_interpretations!$B$1,IF(ABS(BL100)&lt;statistic_interpretations!$C$5,statistic_interpretations!$C$1,IF(ABS(BL100)&gt;statistic_interpretations!$C$5,statistic_interpretations!$D$1,"error"))),IF(BK100="R",IF(ABS(BL100)&lt;statistic_interpretations!$B$2,statistic_interpretations!$B$1,IF(ABS(BL100)&lt;statistic_interpretations!$C$2,statistic_interpretations!$C$1,IF(ABS(BL100)&gt;statistic_interpretations!$C$2,statistic_interpretations!$D$1,"error"))),IF(BK100="D",IF(ABS(BL100)&lt;statistic_interpretations!$B$3,statistic_interpretations!$B$1,IF(ABS(BL100)&lt;statistic_interpretations!$C$3,statistic_interpretations!$C$1,IF(ABS(BL100)&gt;statistic_interpretations!$C$3,statistic_interpretations!$D$1,"error"))),IF(BK100="%",IF(ABS(BL100)&lt;statistic_interpretations!$B$9,statistic_interpretations!$B$1,IF(ABS(BL100)&lt;statistic_interpretations!$C$9,statistic_interpretations!$C$1,IF(ABS(BL100)&gt;statistic_interpretations!$C$9,statistic_interpretations!$D$1,"error"))),IF(BK100="χ2",IF(ABS(BL100)&lt;statistic_interpretations!$B$8,statistic_interpretations!$B$1,IF(ABS(BL100)&lt;statistic_interpretations!$C$8,statistic_interpretations!$C$1,IF(ABS(BL100)&gt;statistic_interpretations!$C$8,statistic_interpretations!$D$1,"error"))),IF(BK100="tau",IF(ABS(BL100)&lt;statistic_interpretations!$B$7,statistic_interpretations!$B$1,IF(ABS(BL100)&lt;statistic_interpretations!$C$7,statistic_interpretations!$C$1,IF(ABS(BL100)&gt;statistic_interpretations!$C$7,statistic_interpretations!$D$1,"error")))))))))</f>
        <v>Small</v>
      </c>
      <c r="BP100" t="str">
        <f t="shared" si="18"/>
        <v>unknown</v>
      </c>
    </row>
    <row r="101" spans="1:68" x14ac:dyDescent="0.25">
      <c r="A101" t="str">
        <f>IF(ISBLANK(extractions!A101),"",extractions!A101)</f>
        <v>concentrated disadvantage</v>
      </c>
      <c r="B101" t="s">
        <v>380</v>
      </c>
      <c r="C101" t="str">
        <f>IF(ISBLANK(extractions!B101),"",extractions!B101)</f>
        <v>scale</v>
      </c>
      <c r="D101" t="str">
        <f>IF(ISBLANK(extractions!C101),"",extractions!C101)</f>
        <v>factor score from census per neighborhood (0 - 1)</v>
      </c>
      <c r="E101" t="str">
        <f>IF(ISBLANK(extractions!D101),"",extractions!D101)</f>
        <v>-</v>
      </c>
      <c r="F101" t="str">
        <f>IF(ISBLANK(extractions!E101),"",extractions!E101)</f>
        <v xml:space="preserve">none </v>
      </c>
      <c r="G101" t="str">
        <f>IF(ISBLANK(extractions!G101),"",extractions!G101)</f>
        <v>dispatch time;travel time</v>
      </c>
      <c r="H101" t="str">
        <f>IF(ISBLANK(extractions!H101),"",extractions!H101)</f>
        <v>scale</v>
      </c>
      <c r="I101" t="str">
        <f>IF(ISBLANK(extractions!I101),"",extractions!I101)</f>
        <v>min/incident</v>
      </c>
      <c r="J101" t="str">
        <f>IF(ISBLANK(extractions!J101),"",extractions!J101)</f>
        <v>ln</v>
      </c>
      <c r="K101" t="str">
        <f>IF(ISBLANK(extractions!K101),"",extractions!K101)</f>
        <v>interest</v>
      </c>
      <c r="L101" t="str">
        <f>IF(ISBLANK(extractions!L101),"",extractions!L101)</f>
        <v>Cihan, Zhang and Hoover (2012)</v>
      </c>
      <c r="M101" s="2" t="s">
        <v>745</v>
      </c>
      <c r="N101" t="str">
        <f>IF(ISBLANK(extractions!M101),"",extractions!M101)</f>
        <v>Table 3</v>
      </c>
      <c r="O101" t="str">
        <f>IF(ISBLANK(extractions!N101),"",extractions!N101)</f>
        <v>Hierachical Lineair Model</v>
      </c>
      <c r="P101" t="s">
        <v>148</v>
      </c>
      <c r="Q101" t="s">
        <v>903</v>
      </c>
      <c r="R101" t="s">
        <v>906</v>
      </c>
      <c r="S101" t="s">
        <v>204</v>
      </c>
      <c r="T101" t="s">
        <v>895</v>
      </c>
      <c r="U101" t="str">
        <f>IF(ISBLANK(extractions!O101),"",extractions!O101)</f>
        <v>Results indicate that social disorganization indicators, concentrated disadvantage,  immigrant concentration, and residential stability are important and consistent predic-  tors of police response to in-progress burglary.</v>
      </c>
      <c r="V101" t="str">
        <f>IF(ISBLANK(extractions!P101),"",extractions!P101)</f>
        <v>Population</v>
      </c>
      <c r="W101" t="str">
        <f>IF(ISBLANK(extractions!Q101),"",extractions!Q101)</f>
        <v>Houston (USA)</v>
      </c>
      <c r="X101" t="str">
        <f>IF(ISBLANK(extractions!R101),"",extractions!R101)</f>
        <v>-</v>
      </c>
      <c r="Y101" t="str">
        <f>IF(ISBLANK(extractions!S101),"",extractions!S101)</f>
        <v>-</v>
      </c>
      <c r="Z101" t="str">
        <f>IF(ISBLANK(extractions!T101),"",extractions!T101)</f>
        <v/>
      </c>
      <c r="AA101" t="str">
        <f>IF(ISBLANK(extractions!U101),"",extractions!U101)</f>
        <v>-</v>
      </c>
      <c r="AB101">
        <f>IF(ISBLANK(extractions!V101),"",extractions!V101)</f>
        <v>5290</v>
      </c>
      <c r="AC101" t="str">
        <f>IF(ISBLANK(extractions!W101),"",extractions!W101)</f>
        <v>CFS</v>
      </c>
      <c r="AD101" t="str">
        <f>IF(ISBLANK(extractions!X101),"",extractions!X101)</f>
        <v>in-progress burglary</v>
      </c>
      <c r="AE101" t="str">
        <f>IF(ISBLANK(extractions!Y101),"",extractions!Y101)</f>
        <v>B</v>
      </c>
      <c r="AF101">
        <f>IF(ISBLANK(extractions!Z101),"",extractions!Z101)</f>
        <v>-0.01</v>
      </c>
      <c r="AG101" t="str">
        <f>IF(ISBLANK(extractions!AA101),"",extractions!AA101)</f>
        <v/>
      </c>
      <c r="AH101" t="str">
        <f>IF(ISBLANK(extractions!AB101),"",extractions!AB101)</f>
        <v>*</v>
      </c>
      <c r="AI101">
        <f>IF(ISBLANK(extractions!AC101),"",extractions!AC101)</f>
        <v>1</v>
      </c>
      <c r="AJ101" t="str">
        <f>IF(ISBLANK(extractions!AD101),"",extractions!AD101)</f>
        <v>jan</v>
      </c>
      <c r="AK101">
        <f>IF(ISBLANK(extractions!AE101),"",extractions!AE101)</f>
        <v>2007</v>
      </c>
      <c r="AL101">
        <f>IF(ISBLANK(extractions!AF101),"",extractions!AF101)</f>
        <v>31</v>
      </c>
      <c r="AM101" t="str">
        <f>IF(ISBLANK(extractions!AG101),"",extractions!AG101)</f>
        <v>dec</v>
      </c>
      <c r="AN101">
        <f>IF(ISBLANK(extractions!AH101),"",extractions!AH101)</f>
        <v>2007</v>
      </c>
      <c r="AO101" t="str">
        <f>IF(ISBLANK(extractions!AI101),"",extractions!AI101)</f>
        <v/>
      </c>
      <c r="AP101" t="str">
        <f>IF(ISBLANK(extractions!AJ101),"",extractions!AJ101)</f>
        <v/>
      </c>
      <c r="AQ101" t="str">
        <f>IF(ISBLANK(extractions!AK101),"",extractions!AK101)</f>
        <v/>
      </c>
      <c r="AR101" t="str">
        <f>IF(ISBLANK(extractions!AL101),"",extractions!AL101)</f>
        <v/>
      </c>
      <c r="AS101" t="str">
        <f>IF(ISBLANK(extractions!AM101),"",extractions!AM101)</f>
        <v/>
      </c>
      <c r="AT101" t="str">
        <f>IF(ISBLANK(extractions!AN101),"",extractions!AN101)</f>
        <v/>
      </c>
      <c r="AU101" t="str">
        <f>IF(ISBLANK(extractions!AO101),"",extractions!AO101)</f>
        <v/>
      </c>
      <c r="AV101" t="str">
        <f>IF(ISBLANK(extractions!AP101),"",extractions!AP101)</f>
        <v/>
      </c>
      <c r="AW101" t="str">
        <f>IF(ISBLANK(extractions!AQ101),"",extractions!AQ101)</f>
        <v/>
      </c>
      <c r="AX101" t="str">
        <f>IF(ISBLANK(extractions!AR101),"",extractions!AR101)</f>
        <v/>
      </c>
      <c r="AY101" t="str">
        <f>IF(ISBLANK(extractions!AS101),"",extractions!AS101)</f>
        <v/>
      </c>
      <c r="AZ101" t="str">
        <f>IF(ISBLANK(extractions!AT101),"",extractions!AT101)</f>
        <v/>
      </c>
      <c r="BA101">
        <f>IF(ISBLANK(extractions!AU101),"",extractions!AU101)</f>
        <v>2.66</v>
      </c>
      <c r="BB101" t="str">
        <f>IF(ISBLANK(extractions!AV101),"",extractions!AV101)</f>
        <v/>
      </c>
      <c r="BC101" t="str">
        <f>IF(ISBLANK(extractions!AW101),"",extractions!AW101)</f>
        <v/>
      </c>
      <c r="BD101" t="str">
        <f>IF(ISBLANK(extractions!AX101),"",extractions!AX101)</f>
        <v/>
      </c>
      <c r="BE101" s="9" t="str">
        <f t="shared" si="13"/>
        <v/>
      </c>
      <c r="BF101" s="9" t="str">
        <f t="shared" si="19"/>
        <v/>
      </c>
      <c r="BG101" t="e">
        <f t="shared" si="20"/>
        <v>#VALUE!</v>
      </c>
      <c r="BK101" s="9" t="str">
        <f t="shared" si="16"/>
        <v>B</v>
      </c>
      <c r="BL101" s="9">
        <f t="shared" si="14"/>
        <v>-0.01</v>
      </c>
      <c r="BM101" s="13" t="str">
        <f t="shared" si="15"/>
        <v>*</v>
      </c>
      <c r="BN101" t="str">
        <f t="shared" si="17"/>
        <v>-</v>
      </c>
      <c r="BO101" s="9" t="b">
        <f>IF(BK101="Beta",IF(ABS(BL101)&lt;statistic_interpretations!$B$5,statistic_interpretations!$B$1,IF(ABS(BL101)&lt;statistic_interpretations!$C$5,statistic_interpretations!$C$1,IF(ABS(BL101)&gt;statistic_interpretations!$C$5,statistic_interpretations!$D$1,"error"))),IF(BK101="R",IF(ABS(BL101)&lt;statistic_interpretations!$B$2,statistic_interpretations!$B$1,IF(ABS(BL101)&lt;statistic_interpretations!$C$2,statistic_interpretations!$C$1,IF(ABS(BL101)&gt;statistic_interpretations!$C$2,statistic_interpretations!$D$1,"error"))),IF(BK101="D",IF(ABS(BL101)&lt;statistic_interpretations!$B$3,statistic_interpretations!$B$1,IF(ABS(BL101)&lt;statistic_interpretations!$C$3,statistic_interpretations!$C$1,IF(ABS(BL101)&gt;statistic_interpretations!$C$3,statistic_interpretations!$D$1,"error"))),IF(BK101="%",IF(ABS(BL101)&lt;statistic_interpretations!$B$9,statistic_interpretations!$B$1,IF(ABS(BL101)&lt;statistic_interpretations!$C$9,statistic_interpretations!$C$1,IF(ABS(BL101)&gt;statistic_interpretations!$C$9,statistic_interpretations!$D$1,"error"))),IF(BK101="χ2",IF(ABS(BL101)&lt;statistic_interpretations!$B$8,statistic_interpretations!$B$1,IF(ABS(BL101)&lt;statistic_interpretations!$C$8,statistic_interpretations!$C$1,IF(ABS(BL101)&gt;statistic_interpretations!$C$8,statistic_interpretations!$D$1,"error"))),IF(BK101="tau",IF(ABS(BL101)&lt;statistic_interpretations!$B$7,statistic_interpretations!$B$1,IF(ABS(BL101)&lt;statistic_interpretations!$C$7,statistic_interpretations!$C$1,IF(ABS(BL101)&gt;statistic_interpretations!$C$7,statistic_interpretations!$D$1,"error")))))))))</f>
        <v>0</v>
      </c>
      <c r="BP101" t="str">
        <f t="shared" si="18"/>
        <v>not applicable</v>
      </c>
    </row>
    <row r="102" spans="1:68" x14ac:dyDescent="0.25">
      <c r="A102" t="str">
        <f>IF(ISBLANK(extractions!A102),"",extractions!A102)</f>
        <v>immigration concentration</v>
      </c>
      <c r="B102" t="s">
        <v>381</v>
      </c>
      <c r="C102" t="str">
        <f>IF(ISBLANK(extractions!B102),"",extractions!B102)</f>
        <v>scale</v>
      </c>
      <c r="D102" t="str">
        <f>IF(ISBLANK(extractions!C102),"",extractions!C102)</f>
        <v>factor score from census per neighborhood (0 - 1)</v>
      </c>
      <c r="E102" t="str">
        <f>IF(ISBLANK(extractions!D102),"",extractions!D102)</f>
        <v>-</v>
      </c>
      <c r="F102" t="str">
        <f>IF(ISBLANK(extractions!E102),"",extractions!E102)</f>
        <v xml:space="preserve">none </v>
      </c>
      <c r="G102" t="str">
        <f>IF(ISBLANK(extractions!G102),"",extractions!G102)</f>
        <v>dispatch time;travel time</v>
      </c>
      <c r="H102" t="str">
        <f>IF(ISBLANK(extractions!H102),"",extractions!H102)</f>
        <v>scale</v>
      </c>
      <c r="I102" t="str">
        <f>IF(ISBLANK(extractions!I102),"",extractions!I102)</f>
        <v>min/incident</v>
      </c>
      <c r="J102" t="str">
        <f>IF(ISBLANK(extractions!J102),"",extractions!J102)</f>
        <v>ln</v>
      </c>
      <c r="K102" t="str">
        <f>IF(ISBLANK(extractions!K102),"",extractions!K102)</f>
        <v>interest</v>
      </c>
      <c r="L102" t="str">
        <f>IF(ISBLANK(extractions!L102),"",extractions!L102)</f>
        <v>Cihan, Zhang and Hoover (2012)</v>
      </c>
      <c r="M102" s="2" t="s">
        <v>745</v>
      </c>
      <c r="N102" t="str">
        <f>IF(ISBLANK(extractions!M102),"",extractions!M102)</f>
        <v>Table 3</v>
      </c>
      <c r="O102" t="str">
        <f>IF(ISBLANK(extractions!N102),"",extractions!N102)</f>
        <v>Hierachical Lineair Model</v>
      </c>
      <c r="P102" t="s">
        <v>148</v>
      </c>
      <c r="Q102" t="s">
        <v>903</v>
      </c>
      <c r="R102" t="s">
        <v>906</v>
      </c>
      <c r="S102" t="s">
        <v>204</v>
      </c>
      <c r="T102" t="s">
        <v>895</v>
      </c>
      <c r="U102" t="str">
        <f>IF(ISBLANK(extractions!O102),"",extractions!O102)</f>
        <v>^</v>
      </c>
      <c r="V102" t="str">
        <f>IF(ISBLANK(extractions!P102),"",extractions!P102)</f>
        <v>Population</v>
      </c>
      <c r="W102" t="str">
        <f>IF(ISBLANK(extractions!Q102),"",extractions!Q102)</f>
        <v>Houston (USA)</v>
      </c>
      <c r="X102" t="str">
        <f>IF(ISBLANK(extractions!R102),"",extractions!R102)</f>
        <v>-</v>
      </c>
      <c r="Y102" t="str">
        <f>IF(ISBLANK(extractions!S102),"",extractions!S102)</f>
        <v>-</v>
      </c>
      <c r="Z102" t="str">
        <f>IF(ISBLANK(extractions!T102),"",extractions!T102)</f>
        <v/>
      </c>
      <c r="AA102" t="str">
        <f>IF(ISBLANK(extractions!U102),"",extractions!U102)</f>
        <v>-</v>
      </c>
      <c r="AB102">
        <f>IF(ISBLANK(extractions!V102),"",extractions!V102)</f>
        <v>5290</v>
      </c>
      <c r="AC102" t="str">
        <f>IF(ISBLANK(extractions!W102),"",extractions!W102)</f>
        <v>CFS</v>
      </c>
      <c r="AD102" t="str">
        <f>IF(ISBLANK(extractions!X102),"",extractions!X102)</f>
        <v>in-progress burglary</v>
      </c>
      <c r="AE102" t="str">
        <f>IF(ISBLANK(extractions!Y102),"",extractions!Y102)</f>
        <v>B</v>
      </c>
      <c r="AF102">
        <f>IF(ISBLANK(extractions!Z102),"",extractions!Z102)</f>
        <v>-0.02</v>
      </c>
      <c r="AG102" t="str">
        <f>IF(ISBLANK(extractions!AA102),"",extractions!AA102)</f>
        <v/>
      </c>
      <c r="AH102" t="str">
        <f>IF(ISBLANK(extractions!AB102),"",extractions!AB102)</f>
        <v>***</v>
      </c>
      <c r="AI102">
        <f>IF(ISBLANK(extractions!AC102),"",extractions!AC102)</f>
        <v>1</v>
      </c>
      <c r="AJ102" t="str">
        <f>IF(ISBLANK(extractions!AD102),"",extractions!AD102)</f>
        <v>jan</v>
      </c>
      <c r="AK102">
        <f>IF(ISBLANK(extractions!AE102),"",extractions!AE102)</f>
        <v>2007</v>
      </c>
      <c r="AL102">
        <f>IF(ISBLANK(extractions!AF102),"",extractions!AF102)</f>
        <v>31</v>
      </c>
      <c r="AM102" t="str">
        <f>IF(ISBLANK(extractions!AG102),"",extractions!AG102)</f>
        <v>dec</v>
      </c>
      <c r="AN102">
        <f>IF(ISBLANK(extractions!AH102),"",extractions!AH102)</f>
        <v>2007</v>
      </c>
      <c r="AO102" t="str">
        <f>IF(ISBLANK(extractions!AI102),"",extractions!AI102)</f>
        <v/>
      </c>
      <c r="AP102" t="str">
        <f>IF(ISBLANK(extractions!AJ102),"",extractions!AJ102)</f>
        <v/>
      </c>
      <c r="AQ102" t="str">
        <f>IF(ISBLANK(extractions!AK102),"",extractions!AK102)</f>
        <v/>
      </c>
      <c r="AR102" t="str">
        <f>IF(ISBLANK(extractions!AL102),"",extractions!AL102)</f>
        <v/>
      </c>
      <c r="AS102" t="str">
        <f>IF(ISBLANK(extractions!AM102),"",extractions!AM102)</f>
        <v/>
      </c>
      <c r="AT102" t="str">
        <f>IF(ISBLANK(extractions!AN102),"",extractions!AN102)</f>
        <v/>
      </c>
      <c r="AU102" t="str">
        <f>IF(ISBLANK(extractions!AO102),"",extractions!AO102)</f>
        <v/>
      </c>
      <c r="AV102" t="str">
        <f>IF(ISBLANK(extractions!AP102),"",extractions!AP102)</f>
        <v/>
      </c>
      <c r="AW102" t="str">
        <f>IF(ISBLANK(extractions!AQ102),"",extractions!AQ102)</f>
        <v/>
      </c>
      <c r="AX102" t="str">
        <f>IF(ISBLANK(extractions!AR102),"",extractions!AR102)</f>
        <v/>
      </c>
      <c r="AY102" t="str">
        <f>IF(ISBLANK(extractions!AS102),"",extractions!AS102)</f>
        <v/>
      </c>
      <c r="AZ102" t="str">
        <f>IF(ISBLANK(extractions!AT102),"",extractions!AT102)</f>
        <v/>
      </c>
      <c r="BA102">
        <f>IF(ISBLANK(extractions!AU102),"",extractions!AU102)</f>
        <v>2.66</v>
      </c>
      <c r="BB102" t="str">
        <f>IF(ISBLANK(extractions!AV102),"",extractions!AV102)</f>
        <v/>
      </c>
      <c r="BC102" t="str">
        <f>IF(ISBLANK(extractions!AW102),"",extractions!AW102)</f>
        <v/>
      </c>
      <c r="BD102" t="str">
        <f>IF(ISBLANK(extractions!AX102),"",extractions!AX102)</f>
        <v/>
      </c>
      <c r="BE102" s="9" t="str">
        <f t="shared" si="13"/>
        <v/>
      </c>
      <c r="BF102" s="9" t="str">
        <f t="shared" si="19"/>
        <v/>
      </c>
      <c r="BG102" t="e">
        <f t="shared" si="20"/>
        <v>#VALUE!</v>
      </c>
      <c r="BK102" s="9" t="str">
        <f t="shared" si="16"/>
        <v>B</v>
      </c>
      <c r="BL102" s="9">
        <f t="shared" si="14"/>
        <v>-0.02</v>
      </c>
      <c r="BM102" s="13" t="str">
        <f t="shared" si="15"/>
        <v>***</v>
      </c>
      <c r="BN102" t="str">
        <f t="shared" si="17"/>
        <v>-</v>
      </c>
      <c r="BO102" s="9" t="b">
        <f>IF(BK102="Beta",IF(ABS(BL102)&lt;statistic_interpretations!$B$5,statistic_interpretations!$B$1,IF(ABS(BL102)&lt;statistic_interpretations!$C$5,statistic_interpretations!$C$1,IF(ABS(BL102)&gt;statistic_interpretations!$C$5,statistic_interpretations!$D$1,"error"))),IF(BK102="R",IF(ABS(BL102)&lt;statistic_interpretations!$B$2,statistic_interpretations!$B$1,IF(ABS(BL102)&lt;statistic_interpretations!$C$2,statistic_interpretations!$C$1,IF(ABS(BL102)&gt;statistic_interpretations!$C$2,statistic_interpretations!$D$1,"error"))),IF(BK102="D",IF(ABS(BL102)&lt;statistic_interpretations!$B$3,statistic_interpretations!$B$1,IF(ABS(BL102)&lt;statistic_interpretations!$C$3,statistic_interpretations!$C$1,IF(ABS(BL102)&gt;statistic_interpretations!$C$3,statistic_interpretations!$D$1,"error"))),IF(BK102="%",IF(ABS(BL102)&lt;statistic_interpretations!$B$9,statistic_interpretations!$B$1,IF(ABS(BL102)&lt;statistic_interpretations!$C$9,statistic_interpretations!$C$1,IF(ABS(BL102)&gt;statistic_interpretations!$C$9,statistic_interpretations!$D$1,"error"))),IF(BK102="χ2",IF(ABS(BL102)&lt;statistic_interpretations!$B$8,statistic_interpretations!$B$1,IF(ABS(BL102)&lt;statistic_interpretations!$C$8,statistic_interpretations!$C$1,IF(ABS(BL102)&gt;statistic_interpretations!$C$8,statistic_interpretations!$D$1,"error"))),IF(BK102="tau",IF(ABS(BL102)&lt;statistic_interpretations!$B$7,statistic_interpretations!$B$1,IF(ABS(BL102)&lt;statistic_interpretations!$C$7,statistic_interpretations!$C$1,IF(ABS(BL102)&gt;statistic_interpretations!$C$7,statistic_interpretations!$D$1,"error")))))))))</f>
        <v>0</v>
      </c>
      <c r="BP102" t="str">
        <f t="shared" si="18"/>
        <v>not applicable</v>
      </c>
    </row>
    <row r="103" spans="1:68" x14ac:dyDescent="0.25">
      <c r="A103" t="str">
        <f>IF(ISBLANK(extractions!A103),"",extractions!A103)</f>
        <v>residential stability</v>
      </c>
      <c r="B103" t="s">
        <v>382</v>
      </c>
      <c r="C103" t="str">
        <f>IF(ISBLANK(extractions!B103),"",extractions!B103)</f>
        <v>scale</v>
      </c>
      <c r="D103" t="str">
        <f>IF(ISBLANK(extractions!C103),"",extractions!C103)</f>
        <v>factor score from census per neighborhood (0 - 1)</v>
      </c>
      <c r="E103" t="str">
        <f>IF(ISBLANK(extractions!D103),"",extractions!D103)</f>
        <v>-</v>
      </c>
      <c r="F103" t="str">
        <f>IF(ISBLANK(extractions!E103),"",extractions!E103)</f>
        <v xml:space="preserve">none </v>
      </c>
      <c r="G103" t="str">
        <f>IF(ISBLANK(extractions!G103),"",extractions!G103)</f>
        <v>dispatch time;travel time</v>
      </c>
      <c r="H103" t="str">
        <f>IF(ISBLANK(extractions!H103),"",extractions!H103)</f>
        <v>scale</v>
      </c>
      <c r="I103" t="str">
        <f>IF(ISBLANK(extractions!I103),"",extractions!I103)</f>
        <v>min/incident</v>
      </c>
      <c r="J103" t="str">
        <f>IF(ISBLANK(extractions!J103),"",extractions!J103)</f>
        <v>ln</v>
      </c>
      <c r="K103" t="str">
        <f>IF(ISBLANK(extractions!K103),"",extractions!K103)</f>
        <v>interest</v>
      </c>
      <c r="L103" t="str">
        <f>IF(ISBLANK(extractions!L103),"",extractions!L103)</f>
        <v>Cihan, Zhang and Hoover (2012)</v>
      </c>
      <c r="M103" s="2" t="s">
        <v>745</v>
      </c>
      <c r="N103" t="str">
        <f>IF(ISBLANK(extractions!M103),"",extractions!M103)</f>
        <v>Table 3</v>
      </c>
      <c r="O103" t="str">
        <f>IF(ISBLANK(extractions!N103),"",extractions!N103)</f>
        <v>Hierachical Lineair Model</v>
      </c>
      <c r="P103" t="s">
        <v>148</v>
      </c>
      <c r="Q103" t="s">
        <v>903</v>
      </c>
      <c r="R103" t="s">
        <v>906</v>
      </c>
      <c r="S103" t="s">
        <v>204</v>
      </c>
      <c r="T103" t="s">
        <v>895</v>
      </c>
      <c r="U103" t="str">
        <f>IF(ISBLANK(extractions!O103),"",extractions!O103)</f>
        <v>^</v>
      </c>
      <c r="V103" t="str">
        <f>IF(ISBLANK(extractions!P103),"",extractions!P103)</f>
        <v>Population</v>
      </c>
      <c r="W103" t="str">
        <f>IF(ISBLANK(extractions!Q103),"",extractions!Q103)</f>
        <v>Houston (USA)</v>
      </c>
      <c r="X103" t="str">
        <f>IF(ISBLANK(extractions!R103),"",extractions!R103)</f>
        <v>-</v>
      </c>
      <c r="Y103" t="str">
        <f>IF(ISBLANK(extractions!S103),"",extractions!S103)</f>
        <v>-</v>
      </c>
      <c r="Z103" t="str">
        <f>IF(ISBLANK(extractions!T103),"",extractions!T103)</f>
        <v/>
      </c>
      <c r="AA103" t="str">
        <f>IF(ISBLANK(extractions!U103),"",extractions!U103)</f>
        <v>-</v>
      </c>
      <c r="AB103">
        <f>IF(ISBLANK(extractions!V103),"",extractions!V103)</f>
        <v>5290</v>
      </c>
      <c r="AC103" t="str">
        <f>IF(ISBLANK(extractions!W103),"",extractions!W103)</f>
        <v>CFS</v>
      </c>
      <c r="AD103" t="str">
        <f>IF(ISBLANK(extractions!X103),"",extractions!X103)</f>
        <v>in-progress burglary</v>
      </c>
      <c r="AE103" t="str">
        <f>IF(ISBLANK(extractions!Y103),"",extractions!Y103)</f>
        <v>B</v>
      </c>
      <c r="AF103">
        <f>IF(ISBLANK(extractions!Z103),"",extractions!Z103)</f>
        <v>0.01</v>
      </c>
      <c r="AG103" t="str">
        <f>IF(ISBLANK(extractions!AA103),"",extractions!AA103)</f>
        <v/>
      </c>
      <c r="AH103" t="str">
        <f>IF(ISBLANK(extractions!AB103),"",extractions!AB103)</f>
        <v>***</v>
      </c>
      <c r="AI103">
        <f>IF(ISBLANK(extractions!AC103),"",extractions!AC103)</f>
        <v>1</v>
      </c>
      <c r="AJ103" t="str">
        <f>IF(ISBLANK(extractions!AD103),"",extractions!AD103)</f>
        <v>jan</v>
      </c>
      <c r="AK103">
        <f>IF(ISBLANK(extractions!AE103),"",extractions!AE103)</f>
        <v>2007</v>
      </c>
      <c r="AL103">
        <f>IF(ISBLANK(extractions!AF103),"",extractions!AF103)</f>
        <v>31</v>
      </c>
      <c r="AM103" t="str">
        <f>IF(ISBLANK(extractions!AG103),"",extractions!AG103)</f>
        <v>dec</v>
      </c>
      <c r="AN103">
        <f>IF(ISBLANK(extractions!AH103),"",extractions!AH103)</f>
        <v>2007</v>
      </c>
      <c r="AO103" t="str">
        <f>IF(ISBLANK(extractions!AI103),"",extractions!AI103)</f>
        <v/>
      </c>
      <c r="AP103" t="str">
        <f>IF(ISBLANK(extractions!AJ103),"",extractions!AJ103)</f>
        <v/>
      </c>
      <c r="AQ103" t="str">
        <f>IF(ISBLANK(extractions!AK103),"",extractions!AK103)</f>
        <v/>
      </c>
      <c r="AR103" t="str">
        <f>IF(ISBLANK(extractions!AL103),"",extractions!AL103)</f>
        <v/>
      </c>
      <c r="AS103" t="str">
        <f>IF(ISBLANK(extractions!AM103),"",extractions!AM103)</f>
        <v/>
      </c>
      <c r="AT103" t="str">
        <f>IF(ISBLANK(extractions!AN103),"",extractions!AN103)</f>
        <v/>
      </c>
      <c r="AU103" t="str">
        <f>IF(ISBLANK(extractions!AO103),"",extractions!AO103)</f>
        <v/>
      </c>
      <c r="AV103" t="str">
        <f>IF(ISBLANK(extractions!AP103),"",extractions!AP103)</f>
        <v/>
      </c>
      <c r="AW103" t="str">
        <f>IF(ISBLANK(extractions!AQ103),"",extractions!AQ103)</f>
        <v/>
      </c>
      <c r="AX103" t="str">
        <f>IF(ISBLANK(extractions!AR103),"",extractions!AR103)</f>
        <v/>
      </c>
      <c r="AY103" t="str">
        <f>IF(ISBLANK(extractions!AS103),"",extractions!AS103)</f>
        <v/>
      </c>
      <c r="AZ103" t="str">
        <f>IF(ISBLANK(extractions!AT103),"",extractions!AT103)</f>
        <v/>
      </c>
      <c r="BA103">
        <f>IF(ISBLANK(extractions!AU103),"",extractions!AU103)</f>
        <v>2.66</v>
      </c>
      <c r="BB103" t="str">
        <f>IF(ISBLANK(extractions!AV103),"",extractions!AV103)</f>
        <v/>
      </c>
      <c r="BC103" t="str">
        <f>IF(ISBLANK(extractions!AW103),"",extractions!AW103)</f>
        <v/>
      </c>
      <c r="BD103" t="str">
        <f>IF(ISBLANK(extractions!AX103),"",extractions!AX103)</f>
        <v/>
      </c>
      <c r="BE103" s="9" t="str">
        <f t="shared" si="13"/>
        <v/>
      </c>
      <c r="BF103" s="9" t="str">
        <f t="shared" si="19"/>
        <v/>
      </c>
      <c r="BG103" t="e">
        <f t="shared" si="20"/>
        <v>#VALUE!</v>
      </c>
      <c r="BK103" s="9" t="str">
        <f t="shared" si="16"/>
        <v>B</v>
      </c>
      <c r="BL103" s="9">
        <f t="shared" si="14"/>
        <v>0.01</v>
      </c>
      <c r="BM103" s="13" t="str">
        <f t="shared" si="15"/>
        <v>***</v>
      </c>
      <c r="BN103" t="str">
        <f t="shared" si="17"/>
        <v>+</v>
      </c>
      <c r="BO103" s="9" t="b">
        <f>IF(BK103="Beta",IF(ABS(BL103)&lt;statistic_interpretations!$B$5,statistic_interpretations!$B$1,IF(ABS(BL103)&lt;statistic_interpretations!$C$5,statistic_interpretations!$C$1,IF(ABS(BL103)&gt;statistic_interpretations!$C$5,statistic_interpretations!$D$1,"error"))),IF(BK103="R",IF(ABS(BL103)&lt;statistic_interpretations!$B$2,statistic_interpretations!$B$1,IF(ABS(BL103)&lt;statistic_interpretations!$C$2,statistic_interpretations!$C$1,IF(ABS(BL103)&gt;statistic_interpretations!$C$2,statistic_interpretations!$D$1,"error"))),IF(BK103="D",IF(ABS(BL103)&lt;statistic_interpretations!$B$3,statistic_interpretations!$B$1,IF(ABS(BL103)&lt;statistic_interpretations!$C$3,statistic_interpretations!$C$1,IF(ABS(BL103)&gt;statistic_interpretations!$C$3,statistic_interpretations!$D$1,"error"))),IF(BK103="%",IF(ABS(BL103)&lt;statistic_interpretations!$B$9,statistic_interpretations!$B$1,IF(ABS(BL103)&lt;statistic_interpretations!$C$9,statistic_interpretations!$C$1,IF(ABS(BL103)&gt;statistic_interpretations!$C$9,statistic_interpretations!$D$1,"error"))),IF(BK103="χ2",IF(ABS(BL103)&lt;statistic_interpretations!$B$8,statistic_interpretations!$B$1,IF(ABS(BL103)&lt;statistic_interpretations!$C$8,statistic_interpretations!$C$1,IF(ABS(BL103)&gt;statistic_interpretations!$C$8,statistic_interpretations!$D$1,"error"))),IF(BK103="tau",IF(ABS(BL103)&lt;statistic_interpretations!$B$7,statistic_interpretations!$B$1,IF(ABS(BL103)&lt;statistic_interpretations!$C$7,statistic_interpretations!$C$1,IF(ABS(BL103)&gt;statistic_interpretations!$C$7,statistic_interpretations!$D$1,"error")))))))))</f>
        <v>0</v>
      </c>
      <c r="BP103" t="str">
        <f t="shared" si="18"/>
        <v>not applicable</v>
      </c>
    </row>
    <row r="104" spans="1:68" x14ac:dyDescent="0.25">
      <c r="A104" t="str">
        <f>IF(ISBLANK(extractions!A104),"",extractions!A104)</f>
        <v>Call rate</v>
      </c>
      <c r="B104" t="s">
        <v>954</v>
      </c>
      <c r="C104" t="str">
        <f>IF(ISBLANK(extractions!B104),"",extractions!B104)</f>
        <v>scale</v>
      </c>
      <c r="D104" t="str">
        <f>IF(ISBLANK(extractions!C104),"",extractions!C104)</f>
        <v>amount of CFS per 1000 citizens</v>
      </c>
      <c r="E104" t="str">
        <f>IF(ISBLANK(extractions!D104),"",extractions!D104)</f>
        <v>-</v>
      </c>
      <c r="F104" t="str">
        <f>IF(ISBLANK(extractions!E104),"",extractions!E104)</f>
        <v xml:space="preserve">none </v>
      </c>
      <c r="G104" t="str">
        <f>IF(ISBLANK(extractions!G104),"",extractions!G104)</f>
        <v>dispatch time;travel time</v>
      </c>
      <c r="H104" t="str">
        <f>IF(ISBLANK(extractions!H104),"",extractions!H104)</f>
        <v>scale</v>
      </c>
      <c r="I104" t="str">
        <f>IF(ISBLANK(extractions!I104),"",extractions!I104)</f>
        <v>min/incident</v>
      </c>
      <c r="J104" t="str">
        <f>IF(ISBLANK(extractions!J104),"",extractions!J104)</f>
        <v>ln</v>
      </c>
      <c r="K104" t="str">
        <f>IF(ISBLANK(extractions!K104),"",extractions!K104)</f>
        <v>control</v>
      </c>
      <c r="L104" t="str">
        <f>IF(ISBLANK(extractions!L104),"",extractions!L104)</f>
        <v>Cihan, Zhang and Hoover (2012)</v>
      </c>
      <c r="M104" s="2" t="s">
        <v>745</v>
      </c>
      <c r="N104" t="str">
        <f>IF(ISBLANK(extractions!M104),"",extractions!M104)</f>
        <v>Table 3</v>
      </c>
      <c r="O104" t="str">
        <f>IF(ISBLANK(extractions!N104),"",extractions!N104)</f>
        <v>Hierachical Lineair Model</v>
      </c>
      <c r="P104" t="s">
        <v>148</v>
      </c>
      <c r="Q104" t="s">
        <v>903</v>
      </c>
      <c r="R104" t="s">
        <v>906</v>
      </c>
      <c r="S104" t="s">
        <v>1363</v>
      </c>
      <c r="T104" t="s">
        <v>896</v>
      </c>
      <c r="U104" t="str">
        <f>IF(ISBLANK(extractions!O104),"",extractions!O104)</f>
        <v>^</v>
      </c>
      <c r="V104" t="str">
        <f>IF(ISBLANK(extractions!P104),"",extractions!P104)</f>
        <v>Population</v>
      </c>
      <c r="W104" t="str">
        <f>IF(ISBLANK(extractions!Q104),"",extractions!Q104)</f>
        <v>Houston (USA)</v>
      </c>
      <c r="X104" t="str">
        <f>IF(ISBLANK(extractions!R104),"",extractions!R104)</f>
        <v>-</v>
      </c>
      <c r="Y104" t="str">
        <f>IF(ISBLANK(extractions!S104),"",extractions!S104)</f>
        <v>-</v>
      </c>
      <c r="Z104" t="str">
        <f>IF(ISBLANK(extractions!T104),"",extractions!T104)</f>
        <v/>
      </c>
      <c r="AA104" t="str">
        <f>IF(ISBLANK(extractions!U104),"",extractions!U104)</f>
        <v>-</v>
      </c>
      <c r="AB104">
        <f>IF(ISBLANK(extractions!V104),"",extractions!V104)</f>
        <v>5290</v>
      </c>
      <c r="AC104" t="str">
        <f>IF(ISBLANK(extractions!W104),"",extractions!W104)</f>
        <v>CFS</v>
      </c>
      <c r="AD104" t="str">
        <f>IF(ISBLANK(extractions!X104),"",extractions!X104)</f>
        <v>in-progress burglary</v>
      </c>
      <c r="AE104" t="str">
        <f>IF(ISBLANK(extractions!Y104),"",extractions!Y104)</f>
        <v>B</v>
      </c>
      <c r="AF104">
        <f>IF(ISBLANK(extractions!Z104),"",extractions!Z104)</f>
        <v>-0.04</v>
      </c>
      <c r="AG104" t="str">
        <f>IF(ISBLANK(extractions!AA104),"",extractions!AA104)</f>
        <v/>
      </c>
      <c r="AH104" t="str">
        <f>IF(ISBLANK(extractions!AB104),"",extractions!AB104)</f>
        <v>***</v>
      </c>
      <c r="AI104">
        <f>IF(ISBLANK(extractions!AC104),"",extractions!AC104)</f>
        <v>1</v>
      </c>
      <c r="AJ104" t="str">
        <f>IF(ISBLANK(extractions!AD104),"",extractions!AD104)</f>
        <v>jan</v>
      </c>
      <c r="AK104">
        <f>IF(ISBLANK(extractions!AE104),"",extractions!AE104)</f>
        <v>2007</v>
      </c>
      <c r="AL104">
        <f>IF(ISBLANK(extractions!AF104),"",extractions!AF104)</f>
        <v>31</v>
      </c>
      <c r="AM104" t="str">
        <f>IF(ISBLANK(extractions!AG104),"",extractions!AG104)</f>
        <v>dec</v>
      </c>
      <c r="AN104">
        <f>IF(ISBLANK(extractions!AH104),"",extractions!AH104)</f>
        <v>2007</v>
      </c>
      <c r="AO104" t="str">
        <f>IF(ISBLANK(extractions!AI104),"",extractions!AI104)</f>
        <v/>
      </c>
      <c r="AP104" t="str">
        <f>IF(ISBLANK(extractions!AJ104),"",extractions!AJ104)</f>
        <v/>
      </c>
      <c r="AQ104" t="str">
        <f>IF(ISBLANK(extractions!AK104),"",extractions!AK104)</f>
        <v/>
      </c>
      <c r="AR104" t="str">
        <f>IF(ISBLANK(extractions!AL104),"",extractions!AL104)</f>
        <v/>
      </c>
      <c r="AS104" t="str">
        <f>IF(ISBLANK(extractions!AM104),"",extractions!AM104)</f>
        <v/>
      </c>
      <c r="AT104" t="str">
        <f>IF(ISBLANK(extractions!AN104),"",extractions!AN104)</f>
        <v/>
      </c>
      <c r="AU104" t="str">
        <f>IF(ISBLANK(extractions!AO104),"",extractions!AO104)</f>
        <v/>
      </c>
      <c r="AV104" t="str">
        <f>IF(ISBLANK(extractions!AP104),"",extractions!AP104)</f>
        <v/>
      </c>
      <c r="AW104" t="str">
        <f>IF(ISBLANK(extractions!AQ104),"",extractions!AQ104)</f>
        <v/>
      </c>
      <c r="AX104" t="str">
        <f>IF(ISBLANK(extractions!AR104),"",extractions!AR104)</f>
        <v/>
      </c>
      <c r="AY104" t="str">
        <f>IF(ISBLANK(extractions!AS104),"",extractions!AS104)</f>
        <v/>
      </c>
      <c r="AZ104" t="str">
        <f>IF(ISBLANK(extractions!AT104),"",extractions!AT104)</f>
        <v/>
      </c>
      <c r="BA104">
        <f>IF(ISBLANK(extractions!AU104),"",extractions!AU104)</f>
        <v>2.66</v>
      </c>
      <c r="BB104">
        <f>IF(ISBLANK(extractions!AV104),"",extractions!AV104)</f>
        <v>541.1</v>
      </c>
      <c r="BC104" t="str">
        <f>IF(ISBLANK(extractions!AW104),"",extractions!AW104)</f>
        <v/>
      </c>
      <c r="BD104" t="str">
        <f>IF(ISBLANK(extractions!AX104),"",extractions!AX104)</f>
        <v/>
      </c>
      <c r="BE104" s="9" t="str">
        <f t="shared" si="13"/>
        <v/>
      </c>
      <c r="BF104" s="9" t="str">
        <f t="shared" si="19"/>
        <v/>
      </c>
      <c r="BG104">
        <f t="shared" si="20"/>
        <v>-8.1368421052631579</v>
      </c>
      <c r="BK104" s="9" t="str">
        <f t="shared" si="16"/>
        <v>Beta</v>
      </c>
      <c r="BL104" s="9">
        <f t="shared" si="14"/>
        <v>-8.1368421052631579</v>
      </c>
      <c r="BM104" s="13" t="str">
        <f t="shared" si="15"/>
        <v>***</v>
      </c>
      <c r="BN104" t="str">
        <f t="shared" si="17"/>
        <v>-</v>
      </c>
      <c r="BO104" s="9" t="str">
        <f>IF(BK104="Beta",IF(ABS(BL104)&lt;statistic_interpretations!$B$5,statistic_interpretations!$B$1,IF(ABS(BL104)&lt;statistic_interpretations!$C$5,statistic_interpretations!$C$1,IF(ABS(BL104)&gt;statistic_interpretations!$C$5,statistic_interpretations!$D$1,"error"))),IF(BK104="R",IF(ABS(BL104)&lt;statistic_interpretations!$B$2,statistic_interpretations!$B$1,IF(ABS(BL104)&lt;statistic_interpretations!$C$2,statistic_interpretations!$C$1,IF(ABS(BL104)&gt;statistic_interpretations!$C$2,statistic_interpretations!$D$1,"error"))),IF(BK104="D",IF(ABS(BL104)&lt;statistic_interpretations!$B$3,statistic_interpretations!$B$1,IF(ABS(BL104)&lt;statistic_interpretations!$C$3,statistic_interpretations!$C$1,IF(ABS(BL104)&gt;statistic_interpretations!$C$3,statistic_interpretations!$D$1,"error"))),IF(BK104="%",IF(ABS(BL104)&lt;statistic_interpretations!$B$9,statistic_interpretations!$B$1,IF(ABS(BL104)&lt;statistic_interpretations!$C$9,statistic_interpretations!$C$1,IF(ABS(BL104)&gt;statistic_interpretations!$C$9,statistic_interpretations!$D$1,"error"))),IF(BK104="χ2",IF(ABS(BL104)&lt;statistic_interpretations!$B$8,statistic_interpretations!$B$1,IF(ABS(BL104)&lt;statistic_interpretations!$C$8,statistic_interpretations!$C$1,IF(ABS(BL104)&gt;statistic_interpretations!$C$8,statistic_interpretations!$D$1,"error"))),IF(BK104="tau",IF(ABS(BL104)&lt;statistic_interpretations!$B$7,statistic_interpretations!$B$1,IF(ABS(BL104)&lt;statistic_interpretations!$C$7,statistic_interpretations!$C$1,IF(ABS(BL104)&gt;statistic_interpretations!$C$7,statistic_interpretations!$D$1,"error")))))))))</f>
        <v>Large</v>
      </c>
      <c r="BP104" t="str">
        <f t="shared" si="18"/>
        <v>not applicable</v>
      </c>
    </row>
    <row r="105" spans="1:68" x14ac:dyDescent="0.25">
      <c r="A105" t="str">
        <f>IF(ISBLANK(extractions!A105),"",extractions!A105)</f>
        <v>weekends</v>
      </c>
      <c r="B105" t="s">
        <v>136</v>
      </c>
      <c r="C105" t="str">
        <f>IF(ISBLANK(extractions!B105),"",extractions!B105)</f>
        <v>dichotomous</v>
      </c>
      <c r="D105" t="str">
        <f>IF(ISBLANK(extractions!C105),"",extractions!C105)</f>
        <v/>
      </c>
      <c r="E105" t="str">
        <f>IF(ISBLANK(extractions!D105),"",extractions!D105)</f>
        <v>weekdays</v>
      </c>
      <c r="F105" t="str">
        <f>IF(ISBLANK(extractions!E105),"",extractions!E105)</f>
        <v>-</v>
      </c>
      <c r="G105" t="str">
        <f>IF(ISBLANK(extractions!G105),"",extractions!G105)</f>
        <v>dispatch time;travel time</v>
      </c>
      <c r="H105" t="str">
        <f>IF(ISBLANK(extractions!H105),"",extractions!H105)</f>
        <v>scale</v>
      </c>
      <c r="I105" t="str">
        <f>IF(ISBLANK(extractions!I105),"",extractions!I105)</f>
        <v>min/incident</v>
      </c>
      <c r="J105" t="str">
        <f>IF(ISBLANK(extractions!J105),"",extractions!J105)</f>
        <v>ln</v>
      </c>
      <c r="K105" t="str">
        <f>IF(ISBLANK(extractions!K105),"",extractions!K105)</f>
        <v>control</v>
      </c>
      <c r="L105" t="str">
        <f>IF(ISBLANK(extractions!L105),"",extractions!L105)</f>
        <v>Cihan, Zhang and Hoover (2012)</v>
      </c>
      <c r="M105" s="2" t="s">
        <v>745</v>
      </c>
      <c r="N105" t="str">
        <f>IF(ISBLANK(extractions!M105),"",extractions!M105)</f>
        <v>Table 3</v>
      </c>
      <c r="O105" t="str">
        <f>IF(ISBLANK(extractions!N105),"",extractions!N105)</f>
        <v>Hierachical Lineair Model</v>
      </c>
      <c r="P105" t="s">
        <v>148</v>
      </c>
      <c r="Q105" t="s">
        <v>903</v>
      </c>
      <c r="R105" t="s">
        <v>906</v>
      </c>
      <c r="S105" t="s">
        <v>195</v>
      </c>
      <c r="T105" t="s">
        <v>896</v>
      </c>
      <c r="U105" t="str">
        <f>IF(ISBLANK(extractions!O105),"",extractions!O105)</f>
        <v>^</v>
      </c>
      <c r="V105" t="str">
        <f>IF(ISBLANK(extractions!P105),"",extractions!P105)</f>
        <v>Population</v>
      </c>
      <c r="W105" t="str">
        <f>IF(ISBLANK(extractions!Q105),"",extractions!Q105)</f>
        <v>Houston (USA)</v>
      </c>
      <c r="X105" t="str">
        <f>IF(ISBLANK(extractions!R105),"",extractions!R105)</f>
        <v>-</v>
      </c>
      <c r="Y105" t="str">
        <f>IF(ISBLANK(extractions!S105),"",extractions!S105)</f>
        <v>-</v>
      </c>
      <c r="Z105" t="str">
        <f>IF(ISBLANK(extractions!T105),"",extractions!T105)</f>
        <v/>
      </c>
      <c r="AA105" t="str">
        <f>IF(ISBLANK(extractions!U105),"",extractions!U105)</f>
        <v>-</v>
      </c>
      <c r="AB105">
        <f>IF(ISBLANK(extractions!V105),"",extractions!V105)</f>
        <v>5290</v>
      </c>
      <c r="AC105" t="str">
        <f>IF(ISBLANK(extractions!W105),"",extractions!W105)</f>
        <v>CFS</v>
      </c>
      <c r="AD105" t="str">
        <f>IF(ISBLANK(extractions!X105),"",extractions!X105)</f>
        <v>in-progress burglary</v>
      </c>
      <c r="AE105" t="str">
        <f>IF(ISBLANK(extractions!Y105),"",extractions!Y105)</f>
        <v>B</v>
      </c>
      <c r="AF105">
        <f>IF(ISBLANK(extractions!Z105),"",extractions!Z105)</f>
        <v>0.01</v>
      </c>
      <c r="AG105" t="str">
        <f>IF(ISBLANK(extractions!AA105),"",extractions!AA105)</f>
        <v/>
      </c>
      <c r="AH105" t="str">
        <f>IF(ISBLANK(extractions!AB105),"",extractions!AB105)</f>
        <v>#</v>
      </c>
      <c r="AI105">
        <f>IF(ISBLANK(extractions!AC105),"",extractions!AC105)</f>
        <v>1</v>
      </c>
      <c r="AJ105" t="str">
        <f>IF(ISBLANK(extractions!AD105),"",extractions!AD105)</f>
        <v>jan</v>
      </c>
      <c r="AK105">
        <f>IF(ISBLANK(extractions!AE105),"",extractions!AE105)</f>
        <v>2007</v>
      </c>
      <c r="AL105">
        <f>IF(ISBLANK(extractions!AF105),"",extractions!AF105)</f>
        <v>31</v>
      </c>
      <c r="AM105" t="str">
        <f>IF(ISBLANK(extractions!AG105),"",extractions!AG105)</f>
        <v>dec</v>
      </c>
      <c r="AN105">
        <f>IF(ISBLANK(extractions!AH105),"",extractions!AH105)</f>
        <v>2007</v>
      </c>
      <c r="AO105" t="str">
        <f>IF(ISBLANK(extractions!AI105),"",extractions!AI105)</f>
        <v/>
      </c>
      <c r="AP105" t="str">
        <f>IF(ISBLANK(extractions!AJ105),"",extractions!AJ105)</f>
        <v/>
      </c>
      <c r="AQ105" t="str">
        <f>IF(ISBLANK(extractions!AK105),"",extractions!AK105)</f>
        <v/>
      </c>
      <c r="AR105" t="str">
        <f>IF(ISBLANK(extractions!AL105),"",extractions!AL105)</f>
        <v/>
      </c>
      <c r="AS105" t="str">
        <f>IF(ISBLANK(extractions!AM105),"",extractions!AM105)</f>
        <v/>
      </c>
      <c r="AT105" t="str">
        <f>IF(ISBLANK(extractions!AN105),"",extractions!AN105)</f>
        <v/>
      </c>
      <c r="AU105" t="str">
        <f>IF(ISBLANK(extractions!AO105),"",extractions!AO105)</f>
        <v/>
      </c>
      <c r="AV105">
        <f>IF(ISBLANK(extractions!AP105),"",extractions!AP105)</f>
        <v>28</v>
      </c>
      <c r="AW105" t="str">
        <f>IF(ISBLANK(extractions!AQ105),"",extractions!AQ105)</f>
        <v/>
      </c>
      <c r="AX105" t="str">
        <f>IF(ISBLANK(extractions!AR105),"",extractions!AR105)</f>
        <v/>
      </c>
      <c r="AY105" t="str">
        <f>IF(ISBLANK(extractions!AS105),"",extractions!AS105)</f>
        <v/>
      </c>
      <c r="AZ105" t="str">
        <f>IF(ISBLANK(extractions!AT105),"",extractions!AT105)</f>
        <v/>
      </c>
      <c r="BA105">
        <f>IF(ISBLANK(extractions!AU105),"",extractions!AU105)</f>
        <v>2.66</v>
      </c>
      <c r="BB105" t="str">
        <f>IF(ISBLANK(extractions!AV105),"",extractions!AV105)</f>
        <v/>
      </c>
      <c r="BC105" t="str">
        <f>IF(ISBLANK(extractions!AW105),"",extractions!AW105)</f>
        <v/>
      </c>
      <c r="BD105" t="str">
        <f>IF(ISBLANK(extractions!AX105),"",extractions!AX105)</f>
        <v/>
      </c>
      <c r="BE105" s="9" t="str">
        <f t="shared" si="13"/>
        <v/>
      </c>
      <c r="BF105" s="9" t="str">
        <f t="shared" si="19"/>
        <v/>
      </c>
      <c r="BG105" t="e">
        <f t="shared" si="20"/>
        <v>#VALUE!</v>
      </c>
      <c r="BK105" s="9" t="str">
        <f t="shared" si="16"/>
        <v>B</v>
      </c>
      <c r="BL105" s="9">
        <f t="shared" si="14"/>
        <v>0.01</v>
      </c>
      <c r="BM105" s="13" t="str">
        <f t="shared" si="15"/>
        <v/>
      </c>
      <c r="BN105" t="str">
        <f t="shared" si="17"/>
        <v>+</v>
      </c>
      <c r="BO105" s="9" t="b">
        <f>IF(BK105="Beta",IF(ABS(BL105)&lt;statistic_interpretations!$B$5,statistic_interpretations!$B$1,IF(ABS(BL105)&lt;statistic_interpretations!$C$5,statistic_interpretations!$C$1,IF(ABS(BL105)&gt;statistic_interpretations!$C$5,statistic_interpretations!$D$1,"error"))),IF(BK105="R",IF(ABS(BL105)&lt;statistic_interpretations!$B$2,statistic_interpretations!$B$1,IF(ABS(BL105)&lt;statistic_interpretations!$C$2,statistic_interpretations!$C$1,IF(ABS(BL105)&gt;statistic_interpretations!$C$2,statistic_interpretations!$D$1,"error"))),IF(BK105="D",IF(ABS(BL105)&lt;statistic_interpretations!$B$3,statistic_interpretations!$B$1,IF(ABS(BL105)&lt;statistic_interpretations!$C$3,statistic_interpretations!$C$1,IF(ABS(BL105)&gt;statistic_interpretations!$C$3,statistic_interpretations!$D$1,"error"))),IF(BK105="%",IF(ABS(BL105)&lt;statistic_interpretations!$B$9,statistic_interpretations!$B$1,IF(ABS(BL105)&lt;statistic_interpretations!$C$9,statistic_interpretations!$C$1,IF(ABS(BL105)&gt;statistic_interpretations!$C$9,statistic_interpretations!$D$1,"error"))),IF(BK105="χ2",IF(ABS(BL105)&lt;statistic_interpretations!$B$8,statistic_interpretations!$B$1,IF(ABS(BL105)&lt;statistic_interpretations!$C$8,statistic_interpretations!$C$1,IF(ABS(BL105)&gt;statistic_interpretations!$C$8,statistic_interpretations!$D$1,"error"))),IF(BK105="tau",IF(ABS(BL105)&lt;statistic_interpretations!$B$7,statistic_interpretations!$B$1,IF(ABS(BL105)&lt;statistic_interpretations!$C$7,statistic_interpretations!$C$1,IF(ABS(BL105)&gt;statistic_interpretations!$C$7,statistic_interpretations!$D$1,"error")))))))))</f>
        <v>0</v>
      </c>
      <c r="BP105" t="str">
        <f t="shared" si="18"/>
        <v>not applicable</v>
      </c>
    </row>
    <row r="106" spans="1:68" x14ac:dyDescent="0.25">
      <c r="A106" t="str">
        <f>IF(ISBLANK(extractions!A106),"",extractions!A106)</f>
        <v>source of call</v>
      </c>
      <c r="B106" t="s">
        <v>389</v>
      </c>
      <c r="C106" t="str">
        <f>IF(ISBLANK(extractions!B106),"",extractions!B106)</f>
        <v>dichotomous</v>
      </c>
      <c r="D106">
        <f>IF(ISBLANK(extractions!C106),"",extractions!C106)</f>
        <v>911</v>
      </c>
      <c r="E106" t="str">
        <f>IF(ISBLANK(extractions!D106),"",extractions!D106)</f>
        <v>10 digit calls (source of the call)</v>
      </c>
      <c r="F106" t="str">
        <f>IF(ISBLANK(extractions!E106),"",extractions!E106)</f>
        <v>-</v>
      </c>
      <c r="G106" t="str">
        <f>IF(ISBLANK(extractions!G106),"",extractions!G106)</f>
        <v>dispatch time;travel time</v>
      </c>
      <c r="H106" t="str">
        <f>IF(ISBLANK(extractions!H106),"",extractions!H106)</f>
        <v>scale</v>
      </c>
      <c r="I106" t="str">
        <f>IF(ISBLANK(extractions!I106),"",extractions!I106)</f>
        <v>min/incident</v>
      </c>
      <c r="J106" t="str">
        <f>IF(ISBLANK(extractions!J106),"",extractions!J106)</f>
        <v>ln</v>
      </c>
      <c r="K106" t="str">
        <f>IF(ISBLANK(extractions!K106),"",extractions!K106)</f>
        <v>control</v>
      </c>
      <c r="L106" t="str">
        <f>IF(ISBLANK(extractions!L106),"",extractions!L106)</f>
        <v>Cihan, Zhang and Hoover (2012)</v>
      </c>
      <c r="M106" s="2" t="s">
        <v>745</v>
      </c>
      <c r="N106" t="str">
        <f>IF(ISBLANK(extractions!M106),"",extractions!M106)</f>
        <v>Table 3</v>
      </c>
      <c r="O106" t="str">
        <f>IF(ISBLANK(extractions!N106),"",extractions!N106)</f>
        <v>Hierachical Lineair Model</v>
      </c>
      <c r="P106" t="s">
        <v>148</v>
      </c>
      <c r="Q106" t="s">
        <v>903</v>
      </c>
      <c r="R106" t="s">
        <v>906</v>
      </c>
      <c r="S106" t="s">
        <v>899</v>
      </c>
      <c r="T106" t="s">
        <v>1187</v>
      </c>
      <c r="U106" t="str">
        <f>IF(ISBLANK(extractions!O106),"",extractions!O106)</f>
        <v>^</v>
      </c>
      <c r="V106" t="str">
        <f>IF(ISBLANK(extractions!P106),"",extractions!P106)</f>
        <v>Population</v>
      </c>
      <c r="W106" t="str">
        <f>IF(ISBLANK(extractions!Q106),"",extractions!Q106)</f>
        <v>Houston (USA)</v>
      </c>
      <c r="X106" t="str">
        <f>IF(ISBLANK(extractions!R106),"",extractions!R106)</f>
        <v>-</v>
      </c>
      <c r="Y106" t="str">
        <f>IF(ISBLANK(extractions!S106),"",extractions!S106)</f>
        <v>-</v>
      </c>
      <c r="Z106" t="str">
        <f>IF(ISBLANK(extractions!T106),"",extractions!T106)</f>
        <v/>
      </c>
      <c r="AA106" t="str">
        <f>IF(ISBLANK(extractions!U106),"",extractions!U106)</f>
        <v>-</v>
      </c>
      <c r="AB106">
        <f>IF(ISBLANK(extractions!V106),"",extractions!V106)</f>
        <v>5290</v>
      </c>
      <c r="AC106" t="str">
        <f>IF(ISBLANK(extractions!W106),"",extractions!W106)</f>
        <v>CFS</v>
      </c>
      <c r="AD106" t="str">
        <f>IF(ISBLANK(extractions!X106),"",extractions!X106)</f>
        <v>in-progress burglary</v>
      </c>
      <c r="AE106" t="str">
        <f>IF(ISBLANK(extractions!Y106),"",extractions!Y106)</f>
        <v>B</v>
      </c>
      <c r="AF106">
        <f>IF(ISBLANK(extractions!Z106),"",extractions!Z106)</f>
        <v>0.02</v>
      </c>
      <c r="AG106" t="str">
        <f>IF(ISBLANK(extractions!AA106),"",extractions!AA106)</f>
        <v/>
      </c>
      <c r="AH106" t="str">
        <f>IF(ISBLANK(extractions!AB106),"",extractions!AB106)</f>
        <v>*</v>
      </c>
      <c r="AI106">
        <f>IF(ISBLANK(extractions!AC106),"",extractions!AC106)</f>
        <v>1</v>
      </c>
      <c r="AJ106" t="str">
        <f>IF(ISBLANK(extractions!AD106),"",extractions!AD106)</f>
        <v>jan</v>
      </c>
      <c r="AK106">
        <f>IF(ISBLANK(extractions!AE106),"",extractions!AE106)</f>
        <v>2007</v>
      </c>
      <c r="AL106">
        <f>IF(ISBLANK(extractions!AF106),"",extractions!AF106)</f>
        <v>31</v>
      </c>
      <c r="AM106" t="str">
        <f>IF(ISBLANK(extractions!AG106),"",extractions!AG106)</f>
        <v>dec</v>
      </c>
      <c r="AN106">
        <f>IF(ISBLANK(extractions!AH106),"",extractions!AH106)</f>
        <v>2007</v>
      </c>
      <c r="AO106" t="str">
        <f>IF(ISBLANK(extractions!AI106),"",extractions!AI106)</f>
        <v/>
      </c>
      <c r="AP106" t="str">
        <f>IF(ISBLANK(extractions!AJ106),"",extractions!AJ106)</f>
        <v/>
      </c>
      <c r="AQ106" t="str">
        <f>IF(ISBLANK(extractions!AK106),"",extractions!AK106)</f>
        <v/>
      </c>
      <c r="AR106" t="str">
        <f>IF(ISBLANK(extractions!AL106),"",extractions!AL106)</f>
        <v/>
      </c>
      <c r="AS106" t="str">
        <f>IF(ISBLANK(extractions!AM106),"",extractions!AM106)</f>
        <v/>
      </c>
      <c r="AT106" t="str">
        <f>IF(ISBLANK(extractions!AN106),"",extractions!AN106)</f>
        <v/>
      </c>
      <c r="AU106" t="str">
        <f>IF(ISBLANK(extractions!AO106),"",extractions!AO106)</f>
        <v/>
      </c>
      <c r="AV106">
        <f>IF(ISBLANK(extractions!AP106),"",extractions!AP106)</f>
        <v>37</v>
      </c>
      <c r="AW106" t="str">
        <f>IF(ISBLANK(extractions!AQ106),"",extractions!AQ106)</f>
        <v/>
      </c>
      <c r="AX106" t="str">
        <f>IF(ISBLANK(extractions!AR106),"",extractions!AR106)</f>
        <v/>
      </c>
      <c r="AY106" t="str">
        <f>IF(ISBLANK(extractions!AS106),"",extractions!AS106)</f>
        <v/>
      </c>
      <c r="AZ106" t="str">
        <f>IF(ISBLANK(extractions!AT106),"",extractions!AT106)</f>
        <v/>
      </c>
      <c r="BA106">
        <f>IF(ISBLANK(extractions!AU106),"",extractions!AU106)</f>
        <v>2.66</v>
      </c>
      <c r="BB106">
        <f>IF(ISBLANK(extractions!AV106),"",extractions!AV106)</f>
        <v>0.48280430818293246</v>
      </c>
      <c r="BC106" t="str">
        <f>IF(ISBLANK(extractions!AW106),"",extractions!AW106)</f>
        <v/>
      </c>
      <c r="BD106" t="str">
        <f>IF(ISBLANK(extractions!AX106),"",extractions!AX106)</f>
        <v/>
      </c>
      <c r="BE106" s="9" t="str">
        <f t="shared" si="13"/>
        <v/>
      </c>
      <c r="BF106" s="9" t="str">
        <f t="shared" si="19"/>
        <v/>
      </c>
      <c r="BG106">
        <f t="shared" si="20"/>
        <v>3.6301075803228003E-3</v>
      </c>
      <c r="BK106" s="9" t="str">
        <f t="shared" si="16"/>
        <v>Beta</v>
      </c>
      <c r="BL106" s="9">
        <f t="shared" si="14"/>
        <v>3.6301075803228003E-3</v>
      </c>
      <c r="BM106" s="13" t="str">
        <f t="shared" si="15"/>
        <v>*</v>
      </c>
      <c r="BN106" t="str">
        <f t="shared" si="17"/>
        <v>+</v>
      </c>
      <c r="BO106" s="9" t="str">
        <f>IF(BK106="Beta",IF(ABS(BL106)&lt;statistic_interpretations!$B$5,statistic_interpretations!$B$1,IF(ABS(BL106)&lt;statistic_interpretations!$C$5,statistic_interpretations!$C$1,IF(ABS(BL106)&gt;statistic_interpretations!$C$5,statistic_interpretations!$D$1,"error"))),IF(BK106="R",IF(ABS(BL106)&lt;statistic_interpretations!$B$2,statistic_interpretations!$B$1,IF(ABS(BL106)&lt;statistic_interpretations!$C$2,statistic_interpretations!$C$1,IF(ABS(BL106)&gt;statistic_interpretations!$C$2,statistic_interpretations!$D$1,"error"))),IF(BK106="D",IF(ABS(BL106)&lt;statistic_interpretations!$B$3,statistic_interpretations!$B$1,IF(ABS(BL106)&lt;statistic_interpretations!$C$3,statistic_interpretations!$C$1,IF(ABS(BL106)&gt;statistic_interpretations!$C$3,statistic_interpretations!$D$1,"error"))),IF(BK106="%",IF(ABS(BL106)&lt;statistic_interpretations!$B$9,statistic_interpretations!$B$1,IF(ABS(BL106)&lt;statistic_interpretations!$C$9,statistic_interpretations!$C$1,IF(ABS(BL106)&gt;statistic_interpretations!$C$9,statistic_interpretations!$D$1,"error"))),IF(BK106="χ2",IF(ABS(BL106)&lt;statistic_interpretations!$B$8,statistic_interpretations!$B$1,IF(ABS(BL106)&lt;statistic_interpretations!$C$8,statistic_interpretations!$C$1,IF(ABS(BL106)&gt;statistic_interpretations!$C$8,statistic_interpretations!$D$1,"error"))),IF(BK106="tau",IF(ABS(BL106)&lt;statistic_interpretations!$B$7,statistic_interpretations!$B$1,IF(ABS(BL106)&lt;statistic_interpretations!$C$7,statistic_interpretations!$C$1,IF(ABS(BL106)&gt;statistic_interpretations!$C$7,statistic_interpretations!$D$1,"error")))))))))</f>
        <v>Small</v>
      </c>
      <c r="BP106" t="str">
        <f t="shared" si="18"/>
        <v>not applicable</v>
      </c>
    </row>
    <row r="107" spans="1:68" x14ac:dyDescent="0.25">
      <c r="A107" t="str">
        <f>IF(ISBLANK(extractions!A107),"",extractions!A107)</f>
        <v>type of burglary</v>
      </c>
      <c r="B107" t="s">
        <v>956</v>
      </c>
      <c r="C107" t="str">
        <f>IF(ISBLANK(extractions!B107),"",extractions!B107)</f>
        <v>dichotomous</v>
      </c>
      <c r="D107" t="str">
        <f>IF(ISBLANK(extractions!C107),"",extractions!C107)</f>
        <v>residential</v>
      </c>
      <c r="E107" t="str">
        <f>IF(ISBLANK(extractions!D107),"",extractions!D107)</f>
        <v>commercial</v>
      </c>
      <c r="F107" t="str">
        <f>IF(ISBLANK(extractions!E107),"",extractions!E107)</f>
        <v>-</v>
      </c>
      <c r="G107" t="str">
        <f>IF(ISBLANK(extractions!G107),"",extractions!G107)</f>
        <v>dispatch time;travel time</v>
      </c>
      <c r="H107" t="str">
        <f>IF(ISBLANK(extractions!H107),"",extractions!H107)</f>
        <v>scale</v>
      </c>
      <c r="I107" t="str">
        <f>IF(ISBLANK(extractions!I107),"",extractions!I107)</f>
        <v>min/incident</v>
      </c>
      <c r="J107" t="str">
        <f>IF(ISBLANK(extractions!J107),"",extractions!J107)</f>
        <v>ln</v>
      </c>
      <c r="K107" t="str">
        <f>IF(ISBLANK(extractions!K107),"",extractions!K107)</f>
        <v>control</v>
      </c>
      <c r="L107" t="str">
        <f>IF(ISBLANK(extractions!L107),"",extractions!L107)</f>
        <v>Cihan, Zhang and Hoover (2012)</v>
      </c>
      <c r="M107" s="2" t="s">
        <v>745</v>
      </c>
      <c r="N107" t="str">
        <f>IF(ISBLANK(extractions!M107),"",extractions!M107)</f>
        <v>Table 3</v>
      </c>
      <c r="O107" t="str">
        <f>IF(ISBLANK(extractions!N107),"",extractions!N107)</f>
        <v>Hierachical Lineair Model</v>
      </c>
      <c r="P107" t="s">
        <v>148</v>
      </c>
      <c r="Q107" t="s">
        <v>903</v>
      </c>
      <c r="R107" t="s">
        <v>906</v>
      </c>
      <c r="S107" t="s">
        <v>199</v>
      </c>
      <c r="T107" t="s">
        <v>199</v>
      </c>
      <c r="U107" t="str">
        <f>IF(ISBLANK(extractions!O107),"",extractions!O107)</f>
        <v>^</v>
      </c>
      <c r="V107" t="str">
        <f>IF(ISBLANK(extractions!P107),"",extractions!P107)</f>
        <v>Population</v>
      </c>
      <c r="W107" t="str">
        <f>IF(ISBLANK(extractions!Q107),"",extractions!Q107)</f>
        <v>Houston (USA)</v>
      </c>
      <c r="X107" t="str">
        <f>IF(ISBLANK(extractions!R107),"",extractions!R107)</f>
        <v>-</v>
      </c>
      <c r="Y107" t="str">
        <f>IF(ISBLANK(extractions!S107),"",extractions!S107)</f>
        <v>-</v>
      </c>
      <c r="Z107" t="str">
        <f>IF(ISBLANK(extractions!T107),"",extractions!T107)</f>
        <v/>
      </c>
      <c r="AA107" t="str">
        <f>IF(ISBLANK(extractions!U107),"",extractions!U107)</f>
        <v>-</v>
      </c>
      <c r="AB107">
        <f>IF(ISBLANK(extractions!V107),"",extractions!V107)</f>
        <v>5290</v>
      </c>
      <c r="AC107" t="str">
        <f>IF(ISBLANK(extractions!W107),"",extractions!W107)</f>
        <v>CFS</v>
      </c>
      <c r="AD107" t="str">
        <f>IF(ISBLANK(extractions!X107),"",extractions!X107)</f>
        <v>in-progress burglary</v>
      </c>
      <c r="AE107" t="str">
        <f>IF(ISBLANK(extractions!Y107),"",extractions!Y107)</f>
        <v>B</v>
      </c>
      <c r="AF107">
        <f>IF(ISBLANK(extractions!Z107),"",extractions!Z107)</f>
        <v>0.12</v>
      </c>
      <c r="AG107" t="str">
        <f>IF(ISBLANK(extractions!AA107),"",extractions!AA107)</f>
        <v/>
      </c>
      <c r="AH107" t="str">
        <f>IF(ISBLANK(extractions!AB107),"",extractions!AB107)</f>
        <v>***</v>
      </c>
      <c r="AI107">
        <f>IF(ISBLANK(extractions!AC107),"",extractions!AC107)</f>
        <v>1</v>
      </c>
      <c r="AJ107" t="str">
        <f>IF(ISBLANK(extractions!AD107),"",extractions!AD107)</f>
        <v>jan</v>
      </c>
      <c r="AK107">
        <f>IF(ISBLANK(extractions!AE107),"",extractions!AE107)</f>
        <v>2007</v>
      </c>
      <c r="AL107">
        <f>IF(ISBLANK(extractions!AF107),"",extractions!AF107)</f>
        <v>31</v>
      </c>
      <c r="AM107" t="str">
        <f>IF(ISBLANK(extractions!AG107),"",extractions!AG107)</f>
        <v>dec</v>
      </c>
      <c r="AN107">
        <f>IF(ISBLANK(extractions!AH107),"",extractions!AH107)</f>
        <v>2007</v>
      </c>
      <c r="AO107" t="str">
        <f>IF(ISBLANK(extractions!AI107),"",extractions!AI107)</f>
        <v/>
      </c>
      <c r="AP107" t="str">
        <f>IF(ISBLANK(extractions!AJ107),"",extractions!AJ107)</f>
        <v/>
      </c>
      <c r="AQ107" t="str">
        <f>IF(ISBLANK(extractions!AK107),"",extractions!AK107)</f>
        <v/>
      </c>
      <c r="AR107" t="str">
        <f>IF(ISBLANK(extractions!AL107),"",extractions!AL107)</f>
        <v/>
      </c>
      <c r="AS107" t="str">
        <f>IF(ISBLANK(extractions!AM107),"",extractions!AM107)</f>
        <v/>
      </c>
      <c r="AT107" t="str">
        <f>IF(ISBLANK(extractions!AN107),"",extractions!AN107)</f>
        <v/>
      </c>
      <c r="AU107" t="str">
        <f>IF(ISBLANK(extractions!AO107),"",extractions!AO107)</f>
        <v/>
      </c>
      <c r="AV107">
        <f>IF(ISBLANK(extractions!AP107),"",extractions!AP107)</f>
        <v>77</v>
      </c>
      <c r="AW107" t="str">
        <f>IF(ISBLANK(extractions!AQ107),"",extractions!AQ107)</f>
        <v/>
      </c>
      <c r="AX107" t="str">
        <f>IF(ISBLANK(extractions!AR107),"",extractions!AR107)</f>
        <v/>
      </c>
      <c r="AY107" t="str">
        <f>IF(ISBLANK(extractions!AS107),"",extractions!AS107)</f>
        <v/>
      </c>
      <c r="AZ107" t="str">
        <f>IF(ISBLANK(extractions!AT107),"",extractions!AT107)</f>
        <v/>
      </c>
      <c r="BA107">
        <f>IF(ISBLANK(extractions!AU107),"",extractions!AU107)</f>
        <v>2.66</v>
      </c>
      <c r="BB107">
        <f>IF(ISBLANK(extractions!AV107),"",extractions!AV107)</f>
        <v>0.42083250825001622</v>
      </c>
      <c r="BC107" t="str">
        <f>IF(ISBLANK(extractions!AW107),"",extractions!AW107)</f>
        <v/>
      </c>
      <c r="BD107" t="str">
        <f>IF(ISBLANK(extractions!AX107),"",extractions!AX107)</f>
        <v/>
      </c>
      <c r="BE107" s="9" t="str">
        <f t="shared" si="13"/>
        <v/>
      </c>
      <c r="BF107" s="9" t="str">
        <f t="shared" si="19"/>
        <v/>
      </c>
      <c r="BG107">
        <f t="shared" si="20"/>
        <v>1.8984925184211257E-2</v>
      </c>
      <c r="BK107" s="9" t="str">
        <f t="shared" si="16"/>
        <v>Beta</v>
      </c>
      <c r="BL107" s="9">
        <f t="shared" si="14"/>
        <v>1.8984925184211257E-2</v>
      </c>
      <c r="BM107" s="13" t="str">
        <f t="shared" si="15"/>
        <v>***</v>
      </c>
      <c r="BN107" t="str">
        <f t="shared" si="17"/>
        <v>+</v>
      </c>
      <c r="BO107" s="9" t="str">
        <f>IF(BK107="Beta",IF(ABS(BL107)&lt;statistic_interpretations!$B$5,statistic_interpretations!$B$1,IF(ABS(BL107)&lt;statistic_interpretations!$C$5,statistic_interpretations!$C$1,IF(ABS(BL107)&gt;statistic_interpretations!$C$5,statistic_interpretations!$D$1,"error"))),IF(BK107="R",IF(ABS(BL107)&lt;statistic_interpretations!$B$2,statistic_interpretations!$B$1,IF(ABS(BL107)&lt;statistic_interpretations!$C$2,statistic_interpretations!$C$1,IF(ABS(BL107)&gt;statistic_interpretations!$C$2,statistic_interpretations!$D$1,"error"))),IF(BK107="D",IF(ABS(BL107)&lt;statistic_interpretations!$B$3,statistic_interpretations!$B$1,IF(ABS(BL107)&lt;statistic_interpretations!$C$3,statistic_interpretations!$C$1,IF(ABS(BL107)&gt;statistic_interpretations!$C$3,statistic_interpretations!$D$1,"error"))),IF(BK107="%",IF(ABS(BL107)&lt;statistic_interpretations!$B$9,statistic_interpretations!$B$1,IF(ABS(BL107)&lt;statistic_interpretations!$C$9,statistic_interpretations!$C$1,IF(ABS(BL107)&gt;statistic_interpretations!$C$9,statistic_interpretations!$D$1,"error"))),IF(BK107="χ2",IF(ABS(BL107)&lt;statistic_interpretations!$B$8,statistic_interpretations!$B$1,IF(ABS(BL107)&lt;statistic_interpretations!$C$8,statistic_interpretations!$C$1,IF(ABS(BL107)&gt;statistic_interpretations!$C$8,statistic_interpretations!$D$1,"error"))),IF(BK107="tau",IF(ABS(BL107)&lt;statistic_interpretations!$B$7,statistic_interpretations!$B$1,IF(ABS(BL107)&lt;statistic_interpretations!$C$7,statistic_interpretations!$C$1,IF(ABS(BL107)&gt;statistic_interpretations!$C$7,statistic_interpretations!$D$1,"error")))))))))</f>
        <v>Small</v>
      </c>
      <c r="BP107" t="str">
        <f t="shared" si="18"/>
        <v>not applicable</v>
      </c>
    </row>
    <row r="108" spans="1:68" x14ac:dyDescent="0.25">
      <c r="A108" t="str">
        <f>IF(ISBLANK(extractions!A108),"",extractions!A108)</f>
        <v>night time</v>
      </c>
      <c r="B108" t="s">
        <v>941</v>
      </c>
      <c r="C108" t="str">
        <f>IF(ISBLANK(extractions!B108),"",extractions!B108)</f>
        <v>dichotomous</v>
      </c>
      <c r="D108" t="str">
        <f>IF(ISBLANK(extractions!C108),"",extractions!C108)</f>
        <v/>
      </c>
      <c r="E108" t="str">
        <f>IF(ISBLANK(extractions!D108),"",extractions!D108)</f>
        <v>daytime</v>
      </c>
      <c r="F108" t="str">
        <f>IF(ISBLANK(extractions!E108),"",extractions!E108)</f>
        <v>-</v>
      </c>
      <c r="G108" t="str">
        <f>IF(ISBLANK(extractions!G108),"",extractions!G108)</f>
        <v>dispatch time;travel time</v>
      </c>
      <c r="H108" t="str">
        <f>IF(ISBLANK(extractions!H108),"",extractions!H108)</f>
        <v>scale</v>
      </c>
      <c r="I108" t="str">
        <f>IF(ISBLANK(extractions!I108),"",extractions!I108)</f>
        <v>min/incident</v>
      </c>
      <c r="J108" t="str">
        <f>IF(ISBLANK(extractions!J108),"",extractions!J108)</f>
        <v>ln</v>
      </c>
      <c r="K108" t="str">
        <f>IF(ISBLANK(extractions!K108),"",extractions!K108)</f>
        <v>control</v>
      </c>
      <c r="L108" t="str">
        <f>IF(ISBLANK(extractions!L108),"",extractions!L108)</f>
        <v>Cihan, Zhang and Hoover (2012)</v>
      </c>
      <c r="M108" s="2" t="s">
        <v>745</v>
      </c>
      <c r="N108" t="str">
        <f>IF(ISBLANK(extractions!M108),"",extractions!M108)</f>
        <v>Table 3</v>
      </c>
      <c r="O108" t="str">
        <f>IF(ISBLANK(extractions!N108),"",extractions!N108)</f>
        <v>Hierachical Lineair Model</v>
      </c>
      <c r="P108" t="s">
        <v>148</v>
      </c>
      <c r="Q108" t="s">
        <v>903</v>
      </c>
      <c r="R108" t="s">
        <v>906</v>
      </c>
      <c r="S108" t="s">
        <v>390</v>
      </c>
      <c r="T108" t="s">
        <v>896</v>
      </c>
      <c r="U108" t="str">
        <f>IF(ISBLANK(extractions!O108),"",extractions!O108)</f>
        <v>^</v>
      </c>
      <c r="V108" t="str">
        <f>IF(ISBLANK(extractions!P108),"",extractions!P108)</f>
        <v>Population</v>
      </c>
      <c r="W108" t="str">
        <f>IF(ISBLANK(extractions!Q108),"",extractions!Q108)</f>
        <v>Houston (USA)</v>
      </c>
      <c r="X108" t="str">
        <f>IF(ISBLANK(extractions!R108),"",extractions!R108)</f>
        <v>-</v>
      </c>
      <c r="Y108" t="str">
        <f>IF(ISBLANK(extractions!S108),"",extractions!S108)</f>
        <v>-</v>
      </c>
      <c r="Z108" t="str">
        <f>IF(ISBLANK(extractions!T108),"",extractions!T108)</f>
        <v/>
      </c>
      <c r="AA108" t="str">
        <f>IF(ISBLANK(extractions!U108),"",extractions!U108)</f>
        <v>-</v>
      </c>
      <c r="AB108">
        <f>IF(ISBLANK(extractions!V108),"",extractions!V108)</f>
        <v>5290</v>
      </c>
      <c r="AC108" t="str">
        <f>IF(ISBLANK(extractions!W108),"",extractions!W108)</f>
        <v>CFS</v>
      </c>
      <c r="AD108" t="str">
        <f>IF(ISBLANK(extractions!X108),"",extractions!X108)</f>
        <v>in-progress burglary</v>
      </c>
      <c r="AE108" t="str">
        <f>IF(ISBLANK(extractions!Y108),"",extractions!Y108)</f>
        <v>B</v>
      </c>
      <c r="AF108">
        <f>IF(ISBLANK(extractions!Z108),"",extractions!Z108)</f>
        <v>-0.08</v>
      </c>
      <c r="AG108" t="str">
        <f>IF(ISBLANK(extractions!AA108),"",extractions!AA108)</f>
        <v/>
      </c>
      <c r="AH108" t="str">
        <f>IF(ISBLANK(extractions!AB108),"",extractions!AB108)</f>
        <v>***</v>
      </c>
      <c r="AI108">
        <f>IF(ISBLANK(extractions!AC108),"",extractions!AC108)</f>
        <v>1</v>
      </c>
      <c r="AJ108" t="str">
        <f>IF(ISBLANK(extractions!AD108),"",extractions!AD108)</f>
        <v>jan</v>
      </c>
      <c r="AK108">
        <f>IF(ISBLANK(extractions!AE108),"",extractions!AE108)</f>
        <v>2007</v>
      </c>
      <c r="AL108">
        <f>IF(ISBLANK(extractions!AF108),"",extractions!AF108)</f>
        <v>31</v>
      </c>
      <c r="AM108" t="str">
        <f>IF(ISBLANK(extractions!AG108),"",extractions!AG108)</f>
        <v>dec</v>
      </c>
      <c r="AN108">
        <f>IF(ISBLANK(extractions!AH108),"",extractions!AH108)</f>
        <v>2007</v>
      </c>
      <c r="AO108" t="str">
        <f>IF(ISBLANK(extractions!AI108),"",extractions!AI108)</f>
        <v/>
      </c>
      <c r="AP108" t="str">
        <f>IF(ISBLANK(extractions!AJ108),"",extractions!AJ108)</f>
        <v/>
      </c>
      <c r="AQ108" t="str">
        <f>IF(ISBLANK(extractions!AK108),"",extractions!AK108)</f>
        <v/>
      </c>
      <c r="AR108" t="str">
        <f>IF(ISBLANK(extractions!AL108),"",extractions!AL108)</f>
        <v/>
      </c>
      <c r="AS108" t="str">
        <f>IF(ISBLANK(extractions!AM108),"",extractions!AM108)</f>
        <v/>
      </c>
      <c r="AT108" t="str">
        <f>IF(ISBLANK(extractions!AN108),"",extractions!AN108)</f>
        <v/>
      </c>
      <c r="AU108" t="str">
        <f>IF(ISBLANK(extractions!AO108),"",extractions!AO108)</f>
        <v/>
      </c>
      <c r="AV108">
        <f>IF(ISBLANK(extractions!AP108),"",extractions!AP108)</f>
        <v>55</v>
      </c>
      <c r="AW108" t="str">
        <f>IF(ISBLANK(extractions!AQ108),"",extractions!AQ108)</f>
        <v/>
      </c>
      <c r="AX108" t="str">
        <f>IF(ISBLANK(extractions!AR108),"",extractions!AR108)</f>
        <v/>
      </c>
      <c r="AY108" t="str">
        <f>IF(ISBLANK(extractions!AS108),"",extractions!AS108)</f>
        <v/>
      </c>
      <c r="AZ108" t="str">
        <f>IF(ISBLANK(extractions!AT108),"",extractions!AT108)</f>
        <v/>
      </c>
      <c r="BA108">
        <f>IF(ISBLANK(extractions!AU108),"",extractions!AU108)</f>
        <v>2.66</v>
      </c>
      <c r="BB108">
        <f>IF(ISBLANK(extractions!AV108),"",extractions!AV108)</f>
        <v>0.49749371855330998</v>
      </c>
      <c r="BC108" t="str">
        <f>IF(ISBLANK(extractions!AW108),"",extractions!AW108)</f>
        <v/>
      </c>
      <c r="BD108" t="str">
        <f>IF(ISBLANK(extractions!AX108),"",extractions!AX108)</f>
        <v/>
      </c>
      <c r="BE108" s="9" t="str">
        <f t="shared" si="13"/>
        <v/>
      </c>
      <c r="BF108" s="9" t="str">
        <f t="shared" si="19"/>
        <v/>
      </c>
      <c r="BG108">
        <f t="shared" si="20"/>
        <v>-1.4962217099347669E-2</v>
      </c>
      <c r="BK108" s="9" t="str">
        <f t="shared" si="16"/>
        <v>Beta</v>
      </c>
      <c r="BL108" s="9">
        <f t="shared" si="14"/>
        <v>-1.4962217099347669E-2</v>
      </c>
      <c r="BM108" s="13" t="str">
        <f t="shared" si="15"/>
        <v>***</v>
      </c>
      <c r="BN108" t="str">
        <f t="shared" si="17"/>
        <v>-</v>
      </c>
      <c r="BO108" s="9" t="str">
        <f>IF(BK108="Beta",IF(ABS(BL108)&lt;statistic_interpretations!$B$5,statistic_interpretations!$B$1,IF(ABS(BL108)&lt;statistic_interpretations!$C$5,statistic_interpretations!$C$1,IF(ABS(BL108)&gt;statistic_interpretations!$C$5,statistic_interpretations!$D$1,"error"))),IF(BK108="R",IF(ABS(BL108)&lt;statistic_interpretations!$B$2,statistic_interpretations!$B$1,IF(ABS(BL108)&lt;statistic_interpretations!$C$2,statistic_interpretations!$C$1,IF(ABS(BL108)&gt;statistic_interpretations!$C$2,statistic_interpretations!$D$1,"error"))),IF(BK108="D",IF(ABS(BL108)&lt;statistic_interpretations!$B$3,statistic_interpretations!$B$1,IF(ABS(BL108)&lt;statistic_interpretations!$C$3,statistic_interpretations!$C$1,IF(ABS(BL108)&gt;statistic_interpretations!$C$3,statistic_interpretations!$D$1,"error"))),IF(BK108="%",IF(ABS(BL108)&lt;statistic_interpretations!$B$9,statistic_interpretations!$B$1,IF(ABS(BL108)&lt;statistic_interpretations!$C$9,statistic_interpretations!$C$1,IF(ABS(BL108)&gt;statistic_interpretations!$C$9,statistic_interpretations!$D$1,"error"))),IF(BK108="χ2",IF(ABS(BL108)&lt;statistic_interpretations!$B$8,statistic_interpretations!$B$1,IF(ABS(BL108)&lt;statistic_interpretations!$C$8,statistic_interpretations!$C$1,IF(ABS(BL108)&gt;statistic_interpretations!$C$8,statistic_interpretations!$D$1,"error"))),IF(BK108="tau",IF(ABS(BL108)&lt;statistic_interpretations!$B$7,statistic_interpretations!$B$1,IF(ABS(BL108)&lt;statistic_interpretations!$C$7,statistic_interpretations!$C$1,IF(ABS(BL108)&gt;statistic_interpretations!$C$7,statistic_interpretations!$D$1,"error")))))))))</f>
        <v>Small</v>
      </c>
      <c r="BP108" t="str">
        <f t="shared" si="18"/>
        <v>not applicable</v>
      </c>
    </row>
    <row r="109" spans="1:68" x14ac:dyDescent="0.25">
      <c r="A109" t="str">
        <f>IF(ISBLANK(extractions!A109),"",extractions!A109)</f>
        <v>distance travelled</v>
      </c>
      <c r="B109" t="s">
        <v>958</v>
      </c>
      <c r="C109" t="str">
        <f>IF(ISBLANK(extractions!B109),"",extractions!B109)</f>
        <v>scale</v>
      </c>
      <c r="D109" t="str">
        <f>IF(ISBLANK(extractions!C109),"",extractions!C109)</f>
        <v>experimental area: effect of travel speed on response times</v>
      </c>
      <c r="E109" t="str">
        <f>IF(ISBLANK(extractions!D109),"",extractions!D109)</f>
        <v>-</v>
      </c>
      <c r="F109" t="str">
        <f>IF(ISBLANK(extractions!E109),"",extractions!E109)</f>
        <v>km</v>
      </c>
      <c r="G109" t="str">
        <f>IF(ISBLANK(extractions!G109),"",extractions!G109)</f>
        <v>travel time</v>
      </c>
      <c r="H109" t="str">
        <f>IF(ISBLANK(extractions!H109),"",extractions!H109)</f>
        <v>scale</v>
      </c>
      <c r="I109" t="str">
        <f>IF(ISBLANK(extractions!I109),"",extractions!I109)</f>
        <v>min/incident</v>
      </c>
      <c r="J109" t="str">
        <f>IF(ISBLANK(extractions!J109),"",extractions!J109)</f>
        <v>-</v>
      </c>
      <c r="K109" t="str">
        <f>IF(ISBLANK(extractions!K109),"",extractions!K109)</f>
        <v>interest</v>
      </c>
      <c r="L109" t="str">
        <f>IF(ISBLANK(extractions!L109),"",extractions!L109)</f>
        <v>Pate et al. (1976)</v>
      </c>
      <c r="M109" s="2" t="s">
        <v>747</v>
      </c>
      <c r="N109" t="str">
        <f>IF(ISBLANK(extractions!M109),"",extractions!M109)</f>
        <v>Table 9</v>
      </c>
      <c r="O109" t="str">
        <f>IF(ISBLANK(extractions!N109),"",extractions!N109)</f>
        <v>Bivariate regression</v>
      </c>
      <c r="P109" t="s">
        <v>148</v>
      </c>
      <c r="Q109" t="s">
        <v>903</v>
      </c>
      <c r="R109" t="s">
        <v>907</v>
      </c>
      <c r="S109" t="s">
        <v>890</v>
      </c>
      <c r="T109" t="s">
        <v>898</v>
      </c>
      <c r="U109" t="str">
        <f>IF(ISBLANK(extractions!O109),"",extractions!O109)</f>
        <v/>
      </c>
      <c r="V109" t="str">
        <f>IF(ISBLANK(extractions!P109),"",extractions!P109)</f>
        <v>Sample</v>
      </c>
      <c r="W109" t="str">
        <f>IF(ISBLANK(extractions!Q109),"",extractions!Q109)</f>
        <v>Kansas City</v>
      </c>
      <c r="X109" t="str">
        <f>IF(ISBLANK(extractions!R109),"",extractions!R109)</f>
        <v xml:space="preserve">non random sample (explicitly mentioned) observers rode the busiest beats during peak hours etc. </v>
      </c>
      <c r="Y109" t="str">
        <f>IF(ISBLANK(extractions!S109),"",extractions!S109)</f>
        <v/>
      </c>
      <c r="Z109" t="str">
        <f>IF(ISBLANK(extractions!T109),"",extractions!T109)</f>
        <v/>
      </c>
      <c r="AA109" t="str">
        <f>IF(ISBLANK(extractions!U109),"",extractions!U109)</f>
        <v>Only includes: citizen-initiated calls, only calls were observer/officer were first to scene, no automobile accidents.</v>
      </c>
      <c r="AB109">
        <f>IF(ISBLANK(extractions!V109),"",extractions!V109)</f>
        <v>576</v>
      </c>
      <c r="AC109" t="str">
        <f>IF(ISBLANK(extractions!W109),"",extractions!W109)</f>
        <v>CFS</v>
      </c>
      <c r="AD109" t="str">
        <f>IF(ISBLANK(extractions!X109),"",extractions!X109)</f>
        <v>crime related CFS</v>
      </c>
      <c r="AE109" t="str">
        <f>IF(ISBLANK(extractions!Y109),"",extractions!Y109)</f>
        <v>R</v>
      </c>
      <c r="AF109">
        <f>IF(ISBLANK(extractions!Z109),"",extractions!Z109)</f>
        <v>0.53200000000000003</v>
      </c>
      <c r="AG109" t="str">
        <f>IF(ISBLANK(extractions!AA109),"",extractions!AA109)</f>
        <v/>
      </c>
      <c r="AH109" t="str">
        <f>IF(ISBLANK(extractions!AB109),"",extractions!AB109)</f>
        <v>***</v>
      </c>
      <c r="AI109">
        <f>IF(ISBLANK(extractions!AC109),"",extractions!AC109)</f>
        <v>1</v>
      </c>
      <c r="AJ109" t="str">
        <f>IF(ISBLANK(extractions!AD109),"",extractions!AD109)</f>
        <v>jun</v>
      </c>
      <c r="AK109">
        <f>IF(ISBLANK(extractions!AE109),"",extractions!AE109)</f>
        <v>1973</v>
      </c>
      <c r="AL109">
        <f>IF(ISBLANK(extractions!AF109),"",extractions!AF109)</f>
        <v>30</v>
      </c>
      <c r="AM109" t="str">
        <f>IF(ISBLANK(extractions!AG109),"",extractions!AG109)</f>
        <v>sept</v>
      </c>
      <c r="AN109">
        <f>IF(ISBLANK(extractions!AH109),"",extractions!AH109)</f>
        <v>1973</v>
      </c>
      <c r="AO109" t="str">
        <f>IF(ISBLANK(extractions!AI109),"",extractions!AI109)</f>
        <v/>
      </c>
      <c r="AP109" t="str">
        <f>IF(ISBLANK(extractions!AJ109),"",extractions!AJ109)</f>
        <v/>
      </c>
      <c r="AQ109" t="str">
        <f>IF(ISBLANK(extractions!AK109),"",extractions!AK109)</f>
        <v/>
      </c>
      <c r="AR109" t="str">
        <f>IF(ISBLANK(extractions!AL109),"",extractions!AL109)</f>
        <v/>
      </c>
      <c r="AS109" t="str">
        <f>IF(ISBLANK(extractions!AM109),"",extractions!AM109)</f>
        <v/>
      </c>
      <c r="AT109" t="str">
        <f>IF(ISBLANK(extractions!AN109),"",extractions!AN109)</f>
        <v/>
      </c>
      <c r="AU109" t="str">
        <f>IF(ISBLANK(extractions!AO109),"",extractions!AO109)</f>
        <v/>
      </c>
      <c r="AV109" t="str">
        <f>IF(ISBLANK(extractions!AP109),"",extractions!AP109)</f>
        <v/>
      </c>
      <c r="AW109" t="str">
        <f>IF(ISBLANK(extractions!AQ109),"",extractions!AQ109)</f>
        <v/>
      </c>
      <c r="AX109" t="str">
        <f>IF(ISBLANK(extractions!AR109),"",extractions!AR109)</f>
        <v/>
      </c>
      <c r="AY109" t="str">
        <f>IF(ISBLANK(extractions!AS109),"",extractions!AS109)</f>
        <v/>
      </c>
      <c r="AZ109" t="str">
        <f>IF(ISBLANK(extractions!AT109),"",extractions!AT109)</f>
        <v/>
      </c>
      <c r="BA109" t="str">
        <f>IF(ISBLANK(extractions!AU109),"",extractions!AU109)</f>
        <v/>
      </c>
      <c r="BB109" t="str">
        <f>IF(ISBLANK(extractions!AV109),"",extractions!AV109)</f>
        <v/>
      </c>
      <c r="BC109" t="str">
        <f>IF(ISBLANK(extractions!AW109),"",extractions!AW109)</f>
        <v/>
      </c>
      <c r="BD109" t="str">
        <f>IF(ISBLANK(extractions!AX109),"",extractions!AX109)</f>
        <v/>
      </c>
      <c r="BE109" s="9" t="str">
        <f t="shared" si="13"/>
        <v/>
      </c>
      <c r="BF109" s="9" t="str">
        <f t="shared" si="19"/>
        <v/>
      </c>
      <c r="BG109" t="str">
        <f t="shared" si="20"/>
        <v/>
      </c>
      <c r="BK109" s="9" t="str">
        <f t="shared" si="16"/>
        <v>R</v>
      </c>
      <c r="BL109" s="9">
        <f t="shared" si="14"/>
        <v>0.53200000000000003</v>
      </c>
      <c r="BM109" s="13" t="str">
        <f t="shared" si="15"/>
        <v>***</v>
      </c>
      <c r="BN109" t="str">
        <f t="shared" si="17"/>
        <v>+</v>
      </c>
      <c r="BO109" s="9" t="str">
        <f>IF(BK109="Beta",IF(ABS(BL109)&lt;statistic_interpretations!$B$5,statistic_interpretations!$B$1,IF(ABS(BL109)&lt;statistic_interpretations!$C$5,statistic_interpretations!$C$1,IF(ABS(BL109)&gt;statistic_interpretations!$C$5,statistic_interpretations!$D$1,"error"))),IF(BK109="R",IF(ABS(BL109)&lt;statistic_interpretations!$B$2,statistic_interpretations!$B$1,IF(ABS(BL109)&lt;statistic_interpretations!$C$2,statistic_interpretations!$C$1,IF(ABS(BL109)&gt;statistic_interpretations!$C$2,statistic_interpretations!$D$1,"error"))),IF(BK109="D",IF(ABS(BL109)&lt;statistic_interpretations!$B$3,statistic_interpretations!$B$1,IF(ABS(BL109)&lt;statistic_interpretations!$C$3,statistic_interpretations!$C$1,IF(ABS(BL109)&gt;statistic_interpretations!$C$3,statistic_interpretations!$D$1,"error"))),IF(BK109="%",IF(ABS(BL109)&lt;statistic_interpretations!$B$9,statistic_interpretations!$B$1,IF(ABS(BL109)&lt;statistic_interpretations!$C$9,statistic_interpretations!$C$1,IF(ABS(BL109)&gt;statistic_interpretations!$C$9,statistic_interpretations!$D$1,"error"))),IF(BK109="χ2",IF(ABS(BL109)&lt;statistic_interpretations!$B$8,statistic_interpretations!$B$1,IF(ABS(BL109)&lt;statistic_interpretations!$C$8,statistic_interpretations!$C$1,IF(ABS(BL109)&gt;statistic_interpretations!$C$8,statistic_interpretations!$D$1,"error"))),IF(BK109="tau",IF(ABS(BL109)&lt;statistic_interpretations!$B$7,statistic_interpretations!$B$1,IF(ABS(BL109)&lt;statistic_interpretations!$C$7,statistic_interpretations!$C$1,IF(ABS(BL109)&gt;statistic_interpretations!$C$7,statistic_interpretations!$D$1,"error")))))))))</f>
        <v xml:space="preserve">Medium </v>
      </c>
      <c r="BP109" t="str">
        <f t="shared" si="18"/>
        <v>sign.</v>
      </c>
    </row>
    <row r="110" spans="1:68" x14ac:dyDescent="0.25">
      <c r="A110" t="str">
        <f>IF(ISBLANK(extractions!A110),"",extractions!A110)</f>
        <v xml:space="preserve">Talking Delay </v>
      </c>
      <c r="B110" t="s">
        <v>552</v>
      </c>
      <c r="C110" t="str">
        <f>IF(ISBLANK(extractions!B110),"",extractions!B110)</f>
        <v>scale</v>
      </c>
      <c r="D110" t="str">
        <f>IF(ISBLANK(extractions!C110),"",extractions!C110)</f>
        <v>experimental area: effect of time taken to starting to call on response times</v>
      </c>
      <c r="E110" t="str">
        <f>IF(ISBLANK(extractions!D110),"",extractions!D110)</f>
        <v>-</v>
      </c>
      <c r="F110" t="str">
        <f>IF(ISBLANK(extractions!E110),"",extractions!E110)</f>
        <v>s</v>
      </c>
      <c r="G110" t="str">
        <f>IF(ISBLANK(extractions!G110),"",extractions!G110)</f>
        <v>travel time</v>
      </c>
      <c r="H110" t="str">
        <f>IF(ISBLANK(extractions!H110),"",extractions!H110)</f>
        <v>scale</v>
      </c>
      <c r="I110" t="str">
        <f>IF(ISBLANK(extractions!I110),"",extractions!I110)</f>
        <v>min/incident</v>
      </c>
      <c r="J110" t="str">
        <f>IF(ISBLANK(extractions!J110),"",extractions!J110)</f>
        <v>-</v>
      </c>
      <c r="K110" t="str">
        <f>IF(ISBLANK(extractions!K110),"",extractions!K110)</f>
        <v>interest</v>
      </c>
      <c r="L110" t="str">
        <f>IF(ISBLANK(extractions!L110),"",extractions!L110)</f>
        <v>Pate et al. (1976)</v>
      </c>
      <c r="M110" s="2" t="s">
        <v>747</v>
      </c>
      <c r="N110" t="str">
        <f>IF(ISBLANK(extractions!M110),"",extractions!M110)</f>
        <v>Table 10</v>
      </c>
      <c r="O110" t="str">
        <f>IF(ISBLANK(extractions!N110),"",extractions!N110)</f>
        <v>Bivariate regression</v>
      </c>
      <c r="P110" t="s">
        <v>148</v>
      </c>
      <c r="Q110" t="s">
        <v>903</v>
      </c>
      <c r="R110" t="s">
        <v>907</v>
      </c>
      <c r="S110" t="s">
        <v>200</v>
      </c>
      <c r="T110" t="s">
        <v>1187</v>
      </c>
      <c r="U110" t="str">
        <f>IF(ISBLANK(extractions!O110),"",extractions!O110)</f>
        <v/>
      </c>
      <c r="V110" t="str">
        <f>IF(ISBLANK(extractions!P110),"",extractions!P110)</f>
        <v>Sample</v>
      </c>
      <c r="W110" t="str">
        <f>IF(ISBLANK(extractions!Q110),"",extractions!Q110)</f>
        <v>Kansas City</v>
      </c>
      <c r="X110" t="str">
        <f>IF(ISBLANK(extractions!R110),"",extractions!R110)</f>
        <v xml:space="preserve">non random sample (explicitly mentioned) observers rode the busiest beats during peak hours etc. </v>
      </c>
      <c r="Y110" t="str">
        <f>IF(ISBLANK(extractions!S110),"",extractions!S110)</f>
        <v/>
      </c>
      <c r="Z110" t="str">
        <f>IF(ISBLANK(extractions!T110),"",extractions!T110)</f>
        <v/>
      </c>
      <c r="AA110" t="str">
        <f>IF(ISBLANK(extractions!U110),"",extractions!U110)</f>
        <v>Only includes: citizen-initiated calls, only calls were observer/officer were first to scene, no automobile accidents.</v>
      </c>
      <c r="AB110">
        <f>IF(ISBLANK(extractions!V110),"",extractions!V110)</f>
        <v>576</v>
      </c>
      <c r="AC110" t="str">
        <f>IF(ISBLANK(extractions!W110),"",extractions!W110)</f>
        <v>CFS</v>
      </c>
      <c r="AD110" t="str">
        <f>IF(ISBLANK(extractions!X110),"",extractions!X110)</f>
        <v>crime related CFS</v>
      </c>
      <c r="AE110" t="str">
        <f>IF(ISBLANK(extractions!Y110),"",extractions!Y110)</f>
        <v>R</v>
      </c>
      <c r="AF110">
        <f>IF(ISBLANK(extractions!Z110),"",extractions!Z110)</f>
        <v>0.55000000000000004</v>
      </c>
      <c r="AG110" t="str">
        <f>IF(ISBLANK(extractions!AA110),"",extractions!AA110)</f>
        <v/>
      </c>
      <c r="AH110" t="str">
        <f>IF(ISBLANK(extractions!AB110),"",extractions!AB110)</f>
        <v>***</v>
      </c>
      <c r="AI110">
        <f>IF(ISBLANK(extractions!AC110),"",extractions!AC110)</f>
        <v>1</v>
      </c>
      <c r="AJ110" t="str">
        <f>IF(ISBLANK(extractions!AD110),"",extractions!AD110)</f>
        <v>jun</v>
      </c>
      <c r="AK110">
        <f>IF(ISBLANK(extractions!AE110),"",extractions!AE110)</f>
        <v>1973</v>
      </c>
      <c r="AL110">
        <f>IF(ISBLANK(extractions!AF110),"",extractions!AF110)</f>
        <v>30</v>
      </c>
      <c r="AM110" t="str">
        <f>IF(ISBLANK(extractions!AG110),"",extractions!AG110)</f>
        <v>sept</v>
      </c>
      <c r="AN110">
        <f>IF(ISBLANK(extractions!AH110),"",extractions!AH110)</f>
        <v>1973</v>
      </c>
      <c r="AO110" t="str">
        <f>IF(ISBLANK(extractions!AI110),"",extractions!AI110)</f>
        <v/>
      </c>
      <c r="AP110" t="str">
        <f>IF(ISBLANK(extractions!AJ110),"",extractions!AJ110)</f>
        <v/>
      </c>
      <c r="AQ110" t="str">
        <f>IF(ISBLANK(extractions!AK110),"",extractions!AK110)</f>
        <v/>
      </c>
      <c r="AR110" t="str">
        <f>IF(ISBLANK(extractions!AL110),"",extractions!AL110)</f>
        <v/>
      </c>
      <c r="AS110" t="str">
        <f>IF(ISBLANK(extractions!AM110),"",extractions!AM110)</f>
        <v/>
      </c>
      <c r="AT110" t="str">
        <f>IF(ISBLANK(extractions!AN110),"",extractions!AN110)</f>
        <v/>
      </c>
      <c r="AU110" t="str">
        <f>IF(ISBLANK(extractions!AO110),"",extractions!AO110)</f>
        <v/>
      </c>
      <c r="AV110" t="str">
        <f>IF(ISBLANK(extractions!AP110),"",extractions!AP110)</f>
        <v/>
      </c>
      <c r="AW110" t="str">
        <f>IF(ISBLANK(extractions!AQ110),"",extractions!AQ110)</f>
        <v/>
      </c>
      <c r="AX110" t="str">
        <f>IF(ISBLANK(extractions!AR110),"",extractions!AR110)</f>
        <v/>
      </c>
      <c r="AY110" t="str">
        <f>IF(ISBLANK(extractions!AS110),"",extractions!AS110)</f>
        <v/>
      </c>
      <c r="AZ110" t="str">
        <f>IF(ISBLANK(extractions!AT110),"",extractions!AT110)</f>
        <v/>
      </c>
      <c r="BA110" t="str">
        <f>IF(ISBLANK(extractions!AU110),"",extractions!AU110)</f>
        <v/>
      </c>
      <c r="BB110" t="str">
        <f>IF(ISBLANK(extractions!AV110),"",extractions!AV110)</f>
        <v/>
      </c>
      <c r="BC110" t="str">
        <f>IF(ISBLANK(extractions!AW110),"",extractions!AW110)</f>
        <v/>
      </c>
      <c r="BD110" t="str">
        <f>IF(ISBLANK(extractions!AX110),"",extractions!AX110)</f>
        <v/>
      </c>
      <c r="BE110" s="9" t="str">
        <f t="shared" si="13"/>
        <v/>
      </c>
      <c r="BF110" s="9" t="str">
        <f t="shared" si="19"/>
        <v/>
      </c>
      <c r="BG110" t="str">
        <f t="shared" si="20"/>
        <v/>
      </c>
      <c r="BK110" s="9" t="str">
        <f t="shared" si="16"/>
        <v>R</v>
      </c>
      <c r="BL110" s="9">
        <f t="shared" si="14"/>
        <v>0.55000000000000004</v>
      </c>
      <c r="BM110" s="13" t="str">
        <f t="shared" si="15"/>
        <v>***</v>
      </c>
      <c r="BN110" t="str">
        <f t="shared" si="17"/>
        <v>+</v>
      </c>
      <c r="BO110" s="9" t="str">
        <f>IF(BK110="Beta",IF(ABS(BL110)&lt;statistic_interpretations!$B$5,statistic_interpretations!$B$1,IF(ABS(BL110)&lt;statistic_interpretations!$C$5,statistic_interpretations!$C$1,IF(ABS(BL110)&gt;statistic_interpretations!$C$5,statistic_interpretations!$D$1,"error"))),IF(BK110="R",IF(ABS(BL110)&lt;statistic_interpretations!$B$2,statistic_interpretations!$B$1,IF(ABS(BL110)&lt;statistic_interpretations!$C$2,statistic_interpretations!$C$1,IF(ABS(BL110)&gt;statistic_interpretations!$C$2,statistic_interpretations!$D$1,"error"))),IF(BK110="D",IF(ABS(BL110)&lt;statistic_interpretations!$B$3,statistic_interpretations!$B$1,IF(ABS(BL110)&lt;statistic_interpretations!$C$3,statistic_interpretations!$C$1,IF(ABS(BL110)&gt;statistic_interpretations!$C$3,statistic_interpretations!$D$1,"error"))),IF(BK110="%",IF(ABS(BL110)&lt;statistic_interpretations!$B$9,statistic_interpretations!$B$1,IF(ABS(BL110)&lt;statistic_interpretations!$C$9,statistic_interpretations!$C$1,IF(ABS(BL110)&gt;statistic_interpretations!$C$9,statistic_interpretations!$D$1,"error"))),IF(BK110="χ2",IF(ABS(BL110)&lt;statistic_interpretations!$B$8,statistic_interpretations!$B$1,IF(ABS(BL110)&lt;statistic_interpretations!$C$8,statistic_interpretations!$C$1,IF(ABS(BL110)&gt;statistic_interpretations!$C$8,statistic_interpretations!$D$1,"error"))),IF(BK110="tau",IF(ABS(BL110)&lt;statistic_interpretations!$B$7,statistic_interpretations!$B$1,IF(ABS(BL110)&lt;statistic_interpretations!$C$7,statistic_interpretations!$C$1,IF(ABS(BL110)&gt;statistic_interpretations!$C$7,statistic_interpretations!$D$1,"error")))))))))</f>
        <v xml:space="preserve">Medium </v>
      </c>
      <c r="BP110" t="str">
        <f t="shared" si="18"/>
        <v>sign.</v>
      </c>
    </row>
    <row r="111" spans="1:68" x14ac:dyDescent="0.25">
      <c r="A111" t="str">
        <f>IF(ISBLANK(extractions!A111),"",extractions!A111)</f>
        <v>travel speed</v>
      </c>
      <c r="B111" t="s">
        <v>197</v>
      </c>
      <c r="C111" t="str">
        <f>IF(ISBLANK(extractions!B111),"",extractions!B111)</f>
        <v>scale</v>
      </c>
      <c r="D111" t="str">
        <f>IF(ISBLANK(extractions!C111),"",extractions!C111)</f>
        <v>experimental area: effect of driving speed on response times</v>
      </c>
      <c r="E111" t="str">
        <f>IF(ISBLANK(extractions!D111),"",extractions!D111)</f>
        <v>-</v>
      </c>
      <c r="F111" t="str">
        <f>IF(ISBLANK(extractions!E111),"",extractions!E111)</f>
        <v>km/h</v>
      </c>
      <c r="G111" t="str">
        <f>IF(ISBLANK(extractions!G111),"",extractions!G111)</f>
        <v>travel time</v>
      </c>
      <c r="H111" t="str">
        <f>IF(ISBLANK(extractions!H111),"",extractions!H111)</f>
        <v>scale</v>
      </c>
      <c r="I111" t="str">
        <f>IF(ISBLANK(extractions!I111),"",extractions!I111)</f>
        <v>min/incident</v>
      </c>
      <c r="J111" t="str">
        <f>IF(ISBLANK(extractions!J111),"",extractions!J111)</f>
        <v>-</v>
      </c>
      <c r="K111" t="str">
        <f>IF(ISBLANK(extractions!K111),"",extractions!K111)</f>
        <v>interest</v>
      </c>
      <c r="L111" t="str">
        <f>IF(ISBLANK(extractions!L111),"",extractions!L111)</f>
        <v>Pate et al. (1976)</v>
      </c>
      <c r="M111" s="2" t="s">
        <v>747</v>
      </c>
      <c r="N111" t="str">
        <f>IF(ISBLANK(extractions!M111),"",extractions!M111)</f>
        <v>Table 13</v>
      </c>
      <c r="O111" t="str">
        <f>IF(ISBLANK(extractions!N111),"",extractions!N111)</f>
        <v>Bivariate regression</v>
      </c>
      <c r="P111" t="s">
        <v>148</v>
      </c>
      <c r="Q111" t="s">
        <v>903</v>
      </c>
      <c r="R111" t="s">
        <v>907</v>
      </c>
      <c r="S111" t="s">
        <v>197</v>
      </c>
      <c r="T111" t="s">
        <v>197</v>
      </c>
      <c r="U111" t="str">
        <f>IF(ISBLANK(extractions!O111),"",extractions!O111)</f>
        <v/>
      </c>
      <c r="V111" t="str">
        <f>IF(ISBLANK(extractions!P111),"",extractions!P111)</f>
        <v>Sample</v>
      </c>
      <c r="W111" t="str">
        <f>IF(ISBLANK(extractions!Q111),"",extractions!Q111)</f>
        <v>Kansas City</v>
      </c>
      <c r="X111" t="str">
        <f>IF(ISBLANK(extractions!R111),"",extractions!R111)</f>
        <v xml:space="preserve">non random sample (explicitly mentioned) observers rode the busiest beats during peak hours etc. </v>
      </c>
      <c r="Y111" t="str">
        <f>IF(ISBLANK(extractions!S111),"",extractions!S111)</f>
        <v/>
      </c>
      <c r="Z111" t="str">
        <f>IF(ISBLANK(extractions!T111),"",extractions!T111)</f>
        <v/>
      </c>
      <c r="AA111" t="str">
        <f>IF(ISBLANK(extractions!U111),"",extractions!U111)</f>
        <v>Only includes: citizen-initiated calls, only calls were observer/officer were first to scene, no automobile accidents.</v>
      </c>
      <c r="AB111">
        <f>IF(ISBLANK(extractions!V111),"",extractions!V111)</f>
        <v>576</v>
      </c>
      <c r="AC111" t="str">
        <f>IF(ISBLANK(extractions!W111),"",extractions!W111)</f>
        <v>CFS</v>
      </c>
      <c r="AD111" t="str">
        <f>IF(ISBLANK(extractions!X111),"",extractions!X111)</f>
        <v>crime related CFS</v>
      </c>
      <c r="AE111" t="str">
        <f>IF(ISBLANK(extractions!Y111),"",extractions!Y111)</f>
        <v>R</v>
      </c>
      <c r="AF111">
        <f>IF(ISBLANK(extractions!Z111),"",extractions!Z111)</f>
        <v>1.6E-2</v>
      </c>
      <c r="AG111" t="str">
        <f>IF(ISBLANK(extractions!AA111),"",extractions!AA111)</f>
        <v/>
      </c>
      <c r="AH111">
        <f>IF(ISBLANK(extractions!AB111),"",extractions!AB111)</f>
        <v>0.25</v>
      </c>
      <c r="AI111">
        <f>IF(ISBLANK(extractions!AC111),"",extractions!AC111)</f>
        <v>1</v>
      </c>
      <c r="AJ111" t="str">
        <f>IF(ISBLANK(extractions!AD111),"",extractions!AD111)</f>
        <v>jun</v>
      </c>
      <c r="AK111">
        <f>IF(ISBLANK(extractions!AE111),"",extractions!AE111)</f>
        <v>1973</v>
      </c>
      <c r="AL111">
        <f>IF(ISBLANK(extractions!AF111),"",extractions!AF111)</f>
        <v>30</v>
      </c>
      <c r="AM111" t="str">
        <f>IF(ISBLANK(extractions!AG111),"",extractions!AG111)</f>
        <v>sept</v>
      </c>
      <c r="AN111">
        <f>IF(ISBLANK(extractions!AH111),"",extractions!AH111)</f>
        <v>1973</v>
      </c>
      <c r="AO111" t="str">
        <f>IF(ISBLANK(extractions!AI111),"",extractions!AI111)</f>
        <v/>
      </c>
      <c r="AP111" t="str">
        <f>IF(ISBLANK(extractions!AJ111),"",extractions!AJ111)</f>
        <v/>
      </c>
      <c r="AQ111" t="str">
        <f>IF(ISBLANK(extractions!AK111),"",extractions!AK111)</f>
        <v/>
      </c>
      <c r="AR111" t="str">
        <f>IF(ISBLANK(extractions!AL111),"",extractions!AL111)</f>
        <v/>
      </c>
      <c r="AS111" t="str">
        <f>IF(ISBLANK(extractions!AM111),"",extractions!AM111)</f>
        <v/>
      </c>
      <c r="AT111" t="str">
        <f>IF(ISBLANK(extractions!AN111),"",extractions!AN111)</f>
        <v/>
      </c>
      <c r="AU111" t="str">
        <f>IF(ISBLANK(extractions!AO111),"",extractions!AO111)</f>
        <v/>
      </c>
      <c r="AV111" t="str">
        <f>IF(ISBLANK(extractions!AP111),"",extractions!AP111)</f>
        <v/>
      </c>
      <c r="AW111" t="str">
        <f>IF(ISBLANK(extractions!AQ111),"",extractions!AQ111)</f>
        <v/>
      </c>
      <c r="AX111" t="str">
        <f>IF(ISBLANK(extractions!AR111),"",extractions!AR111)</f>
        <v/>
      </c>
      <c r="AY111" t="str">
        <f>IF(ISBLANK(extractions!AS111),"",extractions!AS111)</f>
        <v/>
      </c>
      <c r="AZ111" t="str">
        <f>IF(ISBLANK(extractions!AT111),"",extractions!AT111)</f>
        <v/>
      </c>
      <c r="BA111" t="str">
        <f>IF(ISBLANK(extractions!AU111),"",extractions!AU111)</f>
        <v/>
      </c>
      <c r="BB111" t="str">
        <f>IF(ISBLANK(extractions!AV111),"",extractions!AV111)</f>
        <v/>
      </c>
      <c r="BC111" t="str">
        <f>IF(ISBLANK(extractions!AW111),"",extractions!AW111)</f>
        <v/>
      </c>
      <c r="BD111" t="str">
        <f>IF(ISBLANK(extractions!AX111),"",extractions!AX111)</f>
        <v/>
      </c>
      <c r="BE111" s="9" t="str">
        <f t="shared" si="13"/>
        <v/>
      </c>
      <c r="BF111" s="9" t="str">
        <f t="shared" si="19"/>
        <v/>
      </c>
      <c r="BG111" t="str">
        <f t="shared" si="20"/>
        <v/>
      </c>
      <c r="BK111" s="9" t="str">
        <f t="shared" si="16"/>
        <v>R</v>
      </c>
      <c r="BL111" s="9">
        <f t="shared" si="14"/>
        <v>1.6E-2</v>
      </c>
      <c r="BM111" s="13" t="str">
        <f t="shared" si="15"/>
        <v/>
      </c>
      <c r="BN111" t="str">
        <f t="shared" si="17"/>
        <v>+</v>
      </c>
      <c r="BO111" s="9" t="str">
        <f>IF(BK111="Beta",IF(ABS(BL111)&lt;statistic_interpretations!$B$5,statistic_interpretations!$B$1,IF(ABS(BL111)&lt;statistic_interpretations!$C$5,statistic_interpretations!$C$1,IF(ABS(BL111)&gt;statistic_interpretations!$C$5,statistic_interpretations!$D$1,"error"))),IF(BK111="R",IF(ABS(BL111)&lt;statistic_interpretations!$B$2,statistic_interpretations!$B$1,IF(ABS(BL111)&lt;statistic_interpretations!$C$2,statistic_interpretations!$C$1,IF(ABS(BL111)&gt;statistic_interpretations!$C$2,statistic_interpretations!$D$1,"error"))),IF(BK111="D",IF(ABS(BL111)&lt;statistic_interpretations!$B$3,statistic_interpretations!$B$1,IF(ABS(BL111)&lt;statistic_interpretations!$C$3,statistic_interpretations!$C$1,IF(ABS(BL111)&gt;statistic_interpretations!$C$3,statistic_interpretations!$D$1,"error"))),IF(BK111="%",IF(ABS(BL111)&lt;statistic_interpretations!$B$9,statistic_interpretations!$B$1,IF(ABS(BL111)&lt;statistic_interpretations!$C$9,statistic_interpretations!$C$1,IF(ABS(BL111)&gt;statistic_interpretations!$C$9,statistic_interpretations!$D$1,"error"))),IF(BK111="χ2",IF(ABS(BL111)&lt;statistic_interpretations!$B$8,statistic_interpretations!$B$1,IF(ABS(BL111)&lt;statistic_interpretations!$C$8,statistic_interpretations!$C$1,IF(ABS(BL111)&gt;statistic_interpretations!$C$8,statistic_interpretations!$D$1,"error"))),IF(BK111="tau",IF(ABS(BL111)&lt;statistic_interpretations!$B$7,statistic_interpretations!$B$1,IF(ABS(BL111)&lt;statistic_interpretations!$C$7,statistic_interpretations!$C$1,IF(ABS(BL111)&gt;statistic_interpretations!$C$7,statistic_interpretations!$D$1,"error")))))))))</f>
        <v>Small</v>
      </c>
      <c r="BP111" t="str">
        <f t="shared" si="18"/>
        <v>non sign.</v>
      </c>
    </row>
    <row r="112" spans="1:68" x14ac:dyDescent="0.25">
      <c r="A112" t="str">
        <f>IF(ISBLANK(extractions!A112),"",extractions!A112)</f>
        <v>Murder-manslaughter</v>
      </c>
      <c r="B112" t="s">
        <v>431</v>
      </c>
      <c r="C112" t="str">
        <f>IF(ISBLANK(extractions!B112),"",extractions!B112)</f>
        <v>nominal</v>
      </c>
      <c r="D112" t="str">
        <f>IF(ISBLANK(extractions!C112),"",extractions!C112)</f>
        <v>adjusted response time</v>
      </c>
      <c r="E112" t="str">
        <f>IF(ISBLANK(extractions!D112),"",extractions!D112)</f>
        <v>Grand Mean (08:04 min)</v>
      </c>
      <c r="F112" t="str">
        <f>IF(ISBLANK(extractions!E112),"",extractions!E112)</f>
        <v>-</v>
      </c>
      <c r="G112" t="str">
        <f>IF(ISBLANK(extractions!G112),"",extractions!G112)</f>
        <v>dispatch time;travel time</v>
      </c>
      <c r="H112" t="str">
        <f>IF(ISBLANK(extractions!H112),"",extractions!H112)</f>
        <v>scale</v>
      </c>
      <c r="I112" t="str">
        <f>IF(ISBLANK(extractions!I112),"",extractions!I112)</f>
        <v>min/incident</v>
      </c>
      <c r="J112" t="str">
        <f>IF(ISBLANK(extractions!J112),"",extractions!J112)</f>
        <v>-</v>
      </c>
      <c r="K112" t="str">
        <f>IF(ISBLANK(extractions!K112),"",extractions!K112)</f>
        <v>interest</v>
      </c>
      <c r="L112" t="str">
        <f>IF(ISBLANK(extractions!L112),"",extractions!L112)</f>
        <v>Stevens, Webster and Stipak (1980)</v>
      </c>
      <c r="M112" s="2" t="s">
        <v>748</v>
      </c>
      <c r="N112" t="str">
        <f>IF(ISBLANK(extractions!M112),"",extractions!M112)</f>
        <v>Table 1</v>
      </c>
      <c r="O112" t="str">
        <f>IF(ISBLANK(extractions!N112),"",extractions!N112)</f>
        <v>Multiple Classification Analysis</v>
      </c>
      <c r="P112" t="s">
        <v>148</v>
      </c>
      <c r="Q112" t="s">
        <v>903</v>
      </c>
      <c r="R112" t="s">
        <v>906</v>
      </c>
      <c r="S112" t="s">
        <v>199</v>
      </c>
      <c r="T112" t="s">
        <v>199</v>
      </c>
      <c r="U112" t="str">
        <f>IF(ISBLANK(extractions!O112),"",extractions!O112)</f>
        <v>The analysis of the deviation of the rnean response time for each  class from the overall mean suggests the presence of implicit prior-  ities for responding to calls for service. The calls with rapid re-  sponse times tend to be associated with incidents that are either  in progress or have just occurred, and that are likely to pose an  immediate threat to life or property. Slower average response times  are found for incidents that often have a delay in reporting, and  incidents posing no immediate threat to life or property. For Part 1  offenses such as murder and aggravated assault there is an extreme-  ly rapid response. In contrast, Part 1 property crimes such as  burglary and theft have response times that are 2.00 and 3.88 min-  utes longer than the overall mean, respectively. Police may respond  more slowly to these calls because burglaries and thefts are often reported long after they were committed. Similar pattens are ob-  served for both the Part 2 and "Other" classes. For example, drunk  driving and false fire alarms, which pose an immediate threat to  life or property, are responded to in -5.38 and -5.02 minutes less  than the overall mean. The same patterns hold for the adjusted  deviations, which indicate that there is little impact of location  or time upon the relation between class of service and response  time. To the extent that these differences reflect conscious deci-  sions about the relative importance of various calls for service,  the patterns are the result of efforts to improve the overall perform-  ance of police service.</v>
      </c>
      <c r="V112" t="str">
        <f>IF(ISBLANK(extractions!P112),"",extractions!P112)</f>
        <v>Sample</v>
      </c>
      <c r="W112" t="str">
        <f>IF(ISBLANK(extractions!Q112),"",extractions!Q112)</f>
        <v>York</v>
      </c>
      <c r="X112" t="str">
        <f>IF(ISBLANK(extractions!R112),"",extractions!R112)</f>
        <v xml:space="preserve"> disproportionate stratified sampling</v>
      </c>
      <c r="Y112" t="str">
        <f>IF(ISBLANK(extractions!S112),"",extractions!S112)</f>
        <v/>
      </c>
      <c r="Z112" t="str">
        <f>IF(ISBLANK(extractions!T112),"",extractions!T112)</f>
        <v/>
      </c>
      <c r="AA112" t="str">
        <f>IF(ISBLANK(extractions!U112),"",extractions!U112)</f>
        <v>-</v>
      </c>
      <c r="AB112">
        <f>IF(ISBLANK(extractions!V112),"",extractions!V112)</f>
        <v>8</v>
      </c>
      <c r="AC112" t="str">
        <f>IF(ISBLANK(extractions!W112),"",extractions!W112)</f>
        <v>CFS</v>
      </c>
      <c r="AD112" t="str">
        <f>IF(ISBLANK(extractions!X112),"",extractions!X112)</f>
        <v>ALL CFSs</v>
      </c>
      <c r="AE112" t="str">
        <f>IF(ISBLANK(extractions!Y112),"",extractions!Y112)</f>
        <v>B</v>
      </c>
      <c r="AF112">
        <f>IF(ISBLANK(extractions!Z112),"",extractions!Z112)</f>
        <v>-6.35</v>
      </c>
      <c r="AG112" t="str">
        <f>IF(ISBLANK(extractions!AA112),"",extractions!AA112)</f>
        <v/>
      </c>
      <c r="AH112" t="str">
        <f>IF(ISBLANK(extractions!AB112),"",extractions!AB112)</f>
        <v>?</v>
      </c>
      <c r="AI112">
        <f>IF(ISBLANK(extractions!AC112),"",extractions!AC112)</f>
        <v>1</v>
      </c>
      <c r="AJ112" t="str">
        <f>IF(ISBLANK(extractions!AD112),"",extractions!AD112)</f>
        <v>sept</v>
      </c>
      <c r="AK112">
        <f>IF(ISBLANK(extractions!AE112),"",extractions!AE112)</f>
        <v>1976</v>
      </c>
      <c r="AL112">
        <f>IF(ISBLANK(extractions!AF112),"",extractions!AF112)</f>
        <v>31</v>
      </c>
      <c r="AM112" t="str">
        <f>IF(ISBLANK(extractions!AG112),"",extractions!AG112)</f>
        <v>dec</v>
      </c>
      <c r="AN112">
        <f>IF(ISBLANK(extractions!AH112),"",extractions!AH112)</f>
        <v>1976</v>
      </c>
      <c r="AO112" t="str">
        <f>IF(ISBLANK(extractions!AI112),"",extractions!AI112)</f>
        <v/>
      </c>
      <c r="AP112" t="str">
        <f>IF(ISBLANK(extractions!AJ112),"",extractions!AJ112)</f>
        <v/>
      </c>
      <c r="AQ112" t="str">
        <f>IF(ISBLANK(extractions!AK112),"",extractions!AK112)</f>
        <v/>
      </c>
      <c r="AR112" t="str">
        <f>IF(ISBLANK(extractions!AL112),"",extractions!AL112)</f>
        <v/>
      </c>
      <c r="AS112" t="str">
        <f>IF(ISBLANK(extractions!AM112),"",extractions!AM112)</f>
        <v/>
      </c>
      <c r="AT112" t="str">
        <f>IF(ISBLANK(extractions!AN112),"",extractions!AN112)</f>
        <v/>
      </c>
      <c r="AU112" t="str">
        <f>IF(ISBLANK(extractions!AO112),"",extractions!AO112)</f>
        <v/>
      </c>
      <c r="AV112" t="str">
        <f>IF(ISBLANK(extractions!AP112),"",extractions!AP112)</f>
        <v/>
      </c>
      <c r="AW112" t="str">
        <f>IF(ISBLANK(extractions!AQ112),"",extractions!AQ112)</f>
        <v/>
      </c>
      <c r="AX112" t="str">
        <f>IF(ISBLANK(extractions!AR112),"",extractions!AR112)</f>
        <v/>
      </c>
      <c r="AY112" t="str">
        <f>IF(ISBLANK(extractions!AS112),"",extractions!AS112)</f>
        <v/>
      </c>
      <c r="AZ112" t="str">
        <f>IF(ISBLANK(extractions!AT112),"",extractions!AT112)</f>
        <v/>
      </c>
      <c r="BA112" t="str">
        <f>IF(ISBLANK(extractions!AU112),"",extractions!AU112)</f>
        <v/>
      </c>
      <c r="BB112" t="str">
        <f>IF(ISBLANK(extractions!AV112),"",extractions!AV112)</f>
        <v/>
      </c>
      <c r="BC112" t="str">
        <f>IF(ISBLANK(extractions!AW112),"",extractions!AW112)</f>
        <v/>
      </c>
      <c r="BD112" t="str">
        <f>IF(ISBLANK(extractions!AX112),"",extractions!AX112)</f>
        <v/>
      </c>
      <c r="BE112" s="9" t="str">
        <f t="shared" si="13"/>
        <v/>
      </c>
      <c r="BF112" s="9" t="str">
        <f t="shared" si="19"/>
        <v/>
      </c>
      <c r="BG112" t="e">
        <f>IF(AE112="B",IF(AF112*(BB112/BA112)= 0, "",AF112*(BB112/BA112)),"")</f>
        <v>#VALUE!</v>
      </c>
      <c r="BK112" s="9" t="str">
        <f t="shared" si="16"/>
        <v>B</v>
      </c>
      <c r="BL112" s="9">
        <f t="shared" si="14"/>
        <v>-6.35</v>
      </c>
      <c r="BM112" s="13" t="str">
        <f t="shared" si="15"/>
        <v>?</v>
      </c>
      <c r="BN112" t="str">
        <f t="shared" si="17"/>
        <v>-</v>
      </c>
      <c r="BO112" s="9" t="b">
        <f>IF(BK112="Beta",IF(ABS(BL112)&lt;statistic_interpretations!$B$5,statistic_interpretations!$B$1,IF(ABS(BL112)&lt;statistic_interpretations!$C$5,statistic_interpretations!$C$1,IF(ABS(BL112)&gt;statistic_interpretations!$C$5,statistic_interpretations!$D$1,"error"))),IF(BK112="R",IF(ABS(BL112)&lt;statistic_interpretations!$B$2,statistic_interpretations!$B$1,IF(ABS(BL112)&lt;statistic_interpretations!$C$2,statistic_interpretations!$C$1,IF(ABS(BL112)&gt;statistic_interpretations!$C$2,statistic_interpretations!$D$1,"error"))),IF(BK112="D",IF(ABS(BL112)&lt;statistic_interpretations!$B$3,statistic_interpretations!$B$1,IF(ABS(BL112)&lt;statistic_interpretations!$C$3,statistic_interpretations!$C$1,IF(ABS(BL112)&gt;statistic_interpretations!$C$3,statistic_interpretations!$D$1,"error"))),IF(BK112="%",IF(ABS(BL112)&lt;statistic_interpretations!$B$9,statistic_interpretations!$B$1,IF(ABS(BL112)&lt;statistic_interpretations!$C$9,statistic_interpretations!$C$1,IF(ABS(BL112)&gt;statistic_interpretations!$C$9,statistic_interpretations!$D$1,"error"))),IF(BK112="χ2",IF(ABS(BL112)&lt;statistic_interpretations!$B$8,statistic_interpretations!$B$1,IF(ABS(BL112)&lt;statistic_interpretations!$C$8,statistic_interpretations!$C$1,IF(ABS(BL112)&gt;statistic_interpretations!$C$8,statistic_interpretations!$D$1,"error"))),IF(BK112="tau",IF(ABS(BL112)&lt;statistic_interpretations!$B$7,statistic_interpretations!$B$1,IF(ABS(BL112)&lt;statistic_interpretations!$C$7,statistic_interpretations!$C$1,IF(ABS(BL112)&gt;statistic_interpretations!$C$7,statistic_interpretations!$D$1,"error")))))))))</f>
        <v>0</v>
      </c>
      <c r="BP112" t="str">
        <f t="shared" si="18"/>
        <v>unknown</v>
      </c>
    </row>
    <row r="113" spans="1:68" x14ac:dyDescent="0.25">
      <c r="A113" t="str">
        <f>IF(ISBLANK(extractions!A113),"",extractions!A113)</f>
        <v>Aggrevated assault</v>
      </c>
      <c r="B113" t="s">
        <v>432</v>
      </c>
      <c r="C113" t="str">
        <f>IF(ISBLANK(extractions!B113),"",extractions!B113)</f>
        <v>nominal</v>
      </c>
      <c r="D113" t="str">
        <f>IF(ISBLANK(extractions!C113),"",extractions!C113)</f>
        <v>adjusted response time</v>
      </c>
      <c r="E113" t="str">
        <f>IF(ISBLANK(extractions!D113),"",extractions!D113)</f>
        <v>Grand Mean (08:04 min)</v>
      </c>
      <c r="F113" t="str">
        <f>IF(ISBLANK(extractions!E113),"",extractions!E113)</f>
        <v>-</v>
      </c>
      <c r="G113" t="str">
        <f>IF(ISBLANK(extractions!G113),"",extractions!G113)</f>
        <v>dispatch time;travel time</v>
      </c>
      <c r="H113" t="str">
        <f>IF(ISBLANK(extractions!H113),"",extractions!H113)</f>
        <v>scale</v>
      </c>
      <c r="I113" t="str">
        <f>IF(ISBLANK(extractions!I113),"",extractions!I113)</f>
        <v>min/incident</v>
      </c>
      <c r="J113" t="str">
        <f>IF(ISBLANK(extractions!J113),"",extractions!J113)</f>
        <v>-</v>
      </c>
      <c r="K113" t="str">
        <f>IF(ISBLANK(extractions!K113),"",extractions!K113)</f>
        <v>interest</v>
      </c>
      <c r="L113" t="str">
        <f>IF(ISBLANK(extractions!L113),"",extractions!L113)</f>
        <v>Stevens, Webster and Stipak (1980)</v>
      </c>
      <c r="M113" s="2" t="s">
        <v>748</v>
      </c>
      <c r="N113" t="str">
        <f>IF(ISBLANK(extractions!M113),"",extractions!M113)</f>
        <v>Table 1</v>
      </c>
      <c r="O113" t="str">
        <f>IF(ISBLANK(extractions!N113),"",extractions!N113)</f>
        <v>Multiple Classification Analysis</v>
      </c>
      <c r="P113" t="s">
        <v>148</v>
      </c>
      <c r="Q113" t="s">
        <v>903</v>
      </c>
      <c r="R113" t="s">
        <v>906</v>
      </c>
      <c r="S113" t="s">
        <v>199</v>
      </c>
      <c r="T113" t="s">
        <v>199</v>
      </c>
      <c r="U113" t="str">
        <f>IF(ISBLANK(extractions!O113),"",extractions!O113)</f>
        <v>^</v>
      </c>
      <c r="V113" t="str">
        <f>IF(ISBLANK(extractions!P113),"",extractions!P113)</f>
        <v>Sample</v>
      </c>
      <c r="W113" t="str">
        <f>IF(ISBLANK(extractions!Q113),"",extractions!Q113)</f>
        <v>York</v>
      </c>
      <c r="X113" t="str">
        <f>IF(ISBLANK(extractions!R113),"",extractions!R113)</f>
        <v xml:space="preserve"> disproportionate stratified sampling</v>
      </c>
      <c r="Y113" t="str">
        <f>IF(ISBLANK(extractions!S113),"",extractions!S113)</f>
        <v/>
      </c>
      <c r="Z113" t="str">
        <f>IF(ISBLANK(extractions!T113),"",extractions!T113)</f>
        <v/>
      </c>
      <c r="AA113" t="str">
        <f>IF(ISBLANK(extractions!U113),"",extractions!U113)</f>
        <v>-</v>
      </c>
      <c r="AB113">
        <f>IF(ISBLANK(extractions!V113),"",extractions!V113)</f>
        <v>77</v>
      </c>
      <c r="AC113" t="str">
        <f>IF(ISBLANK(extractions!W113),"",extractions!W113)</f>
        <v>CFS</v>
      </c>
      <c r="AD113" t="str">
        <f>IF(ISBLANK(extractions!X113),"",extractions!X113)</f>
        <v>ALL CFSs</v>
      </c>
      <c r="AE113" t="str">
        <f>IF(ISBLANK(extractions!Y113),"",extractions!Y113)</f>
        <v>B</v>
      </c>
      <c r="AF113">
        <f>IF(ISBLANK(extractions!Z113),"",extractions!Z113)</f>
        <v>-3.19</v>
      </c>
      <c r="AG113" t="str">
        <f>IF(ISBLANK(extractions!AA113),"",extractions!AA113)</f>
        <v/>
      </c>
      <c r="AH113" t="str">
        <f>IF(ISBLANK(extractions!AB113),"",extractions!AB113)</f>
        <v>?</v>
      </c>
      <c r="AI113">
        <f>IF(ISBLANK(extractions!AC113),"",extractions!AC113)</f>
        <v>1</v>
      </c>
      <c r="AJ113" t="str">
        <f>IF(ISBLANK(extractions!AD113),"",extractions!AD113)</f>
        <v>sept</v>
      </c>
      <c r="AK113">
        <f>IF(ISBLANK(extractions!AE113),"",extractions!AE113)</f>
        <v>1976</v>
      </c>
      <c r="AL113">
        <f>IF(ISBLANK(extractions!AF113),"",extractions!AF113)</f>
        <v>31</v>
      </c>
      <c r="AM113" t="str">
        <f>IF(ISBLANK(extractions!AG113),"",extractions!AG113)</f>
        <v>dec</v>
      </c>
      <c r="AN113">
        <f>IF(ISBLANK(extractions!AH113),"",extractions!AH113)</f>
        <v>1976</v>
      </c>
      <c r="AO113" t="str">
        <f>IF(ISBLANK(extractions!AI113),"",extractions!AI113)</f>
        <v/>
      </c>
      <c r="AP113" t="str">
        <f>IF(ISBLANK(extractions!AJ113),"",extractions!AJ113)</f>
        <v/>
      </c>
      <c r="AQ113" t="str">
        <f>IF(ISBLANK(extractions!AK113),"",extractions!AK113)</f>
        <v/>
      </c>
      <c r="AR113" t="str">
        <f>IF(ISBLANK(extractions!AL113),"",extractions!AL113)</f>
        <v/>
      </c>
      <c r="AS113" t="str">
        <f>IF(ISBLANK(extractions!AM113),"",extractions!AM113)</f>
        <v/>
      </c>
      <c r="AT113" t="str">
        <f>IF(ISBLANK(extractions!AN113),"",extractions!AN113)</f>
        <v/>
      </c>
      <c r="AU113" t="str">
        <f>IF(ISBLANK(extractions!AO113),"",extractions!AO113)</f>
        <v/>
      </c>
      <c r="AV113" t="str">
        <f>IF(ISBLANK(extractions!AP113),"",extractions!AP113)</f>
        <v/>
      </c>
      <c r="AW113" t="str">
        <f>IF(ISBLANK(extractions!AQ113),"",extractions!AQ113)</f>
        <v/>
      </c>
      <c r="AX113" t="str">
        <f>IF(ISBLANK(extractions!AR113),"",extractions!AR113)</f>
        <v/>
      </c>
      <c r="AY113" t="str">
        <f>IF(ISBLANK(extractions!AS113),"",extractions!AS113)</f>
        <v/>
      </c>
      <c r="AZ113" t="str">
        <f>IF(ISBLANK(extractions!AT113),"",extractions!AT113)</f>
        <v/>
      </c>
      <c r="BA113" t="str">
        <f>IF(ISBLANK(extractions!AU113),"",extractions!AU113)</f>
        <v/>
      </c>
      <c r="BB113" t="str">
        <f>IF(ISBLANK(extractions!AV113),"",extractions!AV113)</f>
        <v/>
      </c>
      <c r="BC113" t="str">
        <f>IF(ISBLANK(extractions!AW113),"",extractions!AW113)</f>
        <v/>
      </c>
      <c r="BD113" t="str">
        <f>IF(ISBLANK(extractions!AX113),"",extractions!AX113)</f>
        <v/>
      </c>
      <c r="BE113" s="9" t="str">
        <f t="shared" si="13"/>
        <v/>
      </c>
      <c r="BF113" s="9" t="str">
        <f t="shared" si="19"/>
        <v/>
      </c>
      <c r="BG113" t="e">
        <f t="shared" si="20"/>
        <v>#VALUE!</v>
      </c>
      <c r="BK113" s="9" t="str">
        <f t="shared" si="16"/>
        <v>B</v>
      </c>
      <c r="BL113" s="9">
        <f t="shared" si="14"/>
        <v>-3.19</v>
      </c>
      <c r="BM113" s="13" t="str">
        <f t="shared" si="15"/>
        <v>?</v>
      </c>
      <c r="BN113" t="str">
        <f t="shared" si="17"/>
        <v>-</v>
      </c>
      <c r="BO113" s="9" t="b">
        <f>IF(BK113="Beta",IF(ABS(BL113)&lt;statistic_interpretations!$B$5,statistic_interpretations!$B$1,IF(ABS(BL113)&lt;statistic_interpretations!$C$5,statistic_interpretations!$C$1,IF(ABS(BL113)&gt;statistic_interpretations!$C$5,statistic_interpretations!$D$1,"error"))),IF(BK113="R",IF(ABS(BL113)&lt;statistic_interpretations!$B$2,statistic_interpretations!$B$1,IF(ABS(BL113)&lt;statistic_interpretations!$C$2,statistic_interpretations!$C$1,IF(ABS(BL113)&gt;statistic_interpretations!$C$2,statistic_interpretations!$D$1,"error"))),IF(BK113="D",IF(ABS(BL113)&lt;statistic_interpretations!$B$3,statistic_interpretations!$B$1,IF(ABS(BL113)&lt;statistic_interpretations!$C$3,statistic_interpretations!$C$1,IF(ABS(BL113)&gt;statistic_interpretations!$C$3,statistic_interpretations!$D$1,"error"))),IF(BK113="%",IF(ABS(BL113)&lt;statistic_interpretations!$B$9,statistic_interpretations!$B$1,IF(ABS(BL113)&lt;statistic_interpretations!$C$9,statistic_interpretations!$C$1,IF(ABS(BL113)&gt;statistic_interpretations!$C$9,statistic_interpretations!$D$1,"error"))),IF(BK113="χ2",IF(ABS(BL113)&lt;statistic_interpretations!$B$8,statistic_interpretations!$B$1,IF(ABS(BL113)&lt;statistic_interpretations!$C$8,statistic_interpretations!$C$1,IF(ABS(BL113)&gt;statistic_interpretations!$C$8,statistic_interpretations!$D$1,"error"))),IF(BK113="tau",IF(ABS(BL113)&lt;statistic_interpretations!$B$7,statistic_interpretations!$B$1,IF(ABS(BL113)&lt;statistic_interpretations!$C$7,statistic_interpretations!$C$1,IF(ABS(BL113)&gt;statistic_interpretations!$C$7,statistic_interpretations!$D$1,"error")))))))))</f>
        <v>0</v>
      </c>
      <c r="BP113" t="str">
        <f t="shared" si="18"/>
        <v>unknown</v>
      </c>
    </row>
    <row r="114" spans="1:68" x14ac:dyDescent="0.25">
      <c r="A114" t="str">
        <f>IF(ISBLANK(extractions!A114),"",extractions!A114)</f>
        <v>Robbery</v>
      </c>
      <c r="B114" t="s">
        <v>433</v>
      </c>
      <c r="C114" t="str">
        <f>IF(ISBLANK(extractions!B114),"",extractions!B114)</f>
        <v>nominal</v>
      </c>
      <c r="D114" t="str">
        <f>IF(ISBLANK(extractions!C114),"",extractions!C114)</f>
        <v>adjusted response time</v>
      </c>
      <c r="E114" t="str">
        <f>IF(ISBLANK(extractions!D114),"",extractions!D114)</f>
        <v>Grand Mean (08:04 min)</v>
      </c>
      <c r="F114" t="str">
        <f>IF(ISBLANK(extractions!E114),"",extractions!E114)</f>
        <v>-</v>
      </c>
      <c r="G114" t="str">
        <f>IF(ISBLANK(extractions!G114),"",extractions!G114)</f>
        <v>dispatch time;travel time</v>
      </c>
      <c r="H114" t="str">
        <f>IF(ISBLANK(extractions!H114),"",extractions!H114)</f>
        <v>scale</v>
      </c>
      <c r="I114" t="str">
        <f>IF(ISBLANK(extractions!I114),"",extractions!I114)</f>
        <v>min/incident</v>
      </c>
      <c r="J114" t="str">
        <f>IF(ISBLANK(extractions!J114),"",extractions!J114)</f>
        <v>-</v>
      </c>
      <c r="K114" t="str">
        <f>IF(ISBLANK(extractions!K114),"",extractions!K114)</f>
        <v>interest</v>
      </c>
      <c r="L114" t="str">
        <f>IF(ISBLANK(extractions!L114),"",extractions!L114)</f>
        <v>Stevens, Webster and Stipak (1980)</v>
      </c>
      <c r="M114" s="2" t="s">
        <v>748</v>
      </c>
      <c r="N114" t="str">
        <f>IF(ISBLANK(extractions!M114),"",extractions!M114)</f>
        <v>Table 1</v>
      </c>
      <c r="O114" t="str">
        <f>IF(ISBLANK(extractions!N114),"",extractions!N114)</f>
        <v>Multiple Classification Analysis</v>
      </c>
      <c r="P114" t="s">
        <v>148</v>
      </c>
      <c r="Q114" t="s">
        <v>903</v>
      </c>
      <c r="R114" t="s">
        <v>906</v>
      </c>
      <c r="S114" t="s">
        <v>199</v>
      </c>
      <c r="T114" t="s">
        <v>199</v>
      </c>
      <c r="U114" t="str">
        <f>IF(ISBLANK(extractions!O114),"",extractions!O114)</f>
        <v>^</v>
      </c>
      <c r="V114" t="str">
        <f>IF(ISBLANK(extractions!P114),"",extractions!P114)</f>
        <v>Sample</v>
      </c>
      <c r="W114" t="str">
        <f>IF(ISBLANK(extractions!Q114),"",extractions!Q114)</f>
        <v>York</v>
      </c>
      <c r="X114" t="str">
        <f>IF(ISBLANK(extractions!R114),"",extractions!R114)</f>
        <v xml:space="preserve"> disproportionate stratified sampling</v>
      </c>
      <c r="Y114" t="str">
        <f>IF(ISBLANK(extractions!S114),"",extractions!S114)</f>
        <v/>
      </c>
      <c r="Z114" t="str">
        <f>IF(ISBLANK(extractions!T114),"",extractions!T114)</f>
        <v/>
      </c>
      <c r="AA114" t="str">
        <f>IF(ISBLANK(extractions!U114),"",extractions!U114)</f>
        <v>-</v>
      </c>
      <c r="AB114">
        <f>IF(ISBLANK(extractions!V114),"",extractions!V114)</f>
        <v>141</v>
      </c>
      <c r="AC114" t="str">
        <f>IF(ISBLANK(extractions!W114),"",extractions!W114)</f>
        <v>CFS</v>
      </c>
      <c r="AD114" t="str">
        <f>IF(ISBLANK(extractions!X114),"",extractions!X114)</f>
        <v>ALL CFSs</v>
      </c>
      <c r="AE114" t="str">
        <f>IF(ISBLANK(extractions!Y114),"",extractions!Y114)</f>
        <v>B</v>
      </c>
      <c r="AF114">
        <f>IF(ISBLANK(extractions!Z114),"",extractions!Z114)</f>
        <v>-2.13</v>
      </c>
      <c r="AG114" t="str">
        <f>IF(ISBLANK(extractions!AA114),"",extractions!AA114)</f>
        <v/>
      </c>
      <c r="AH114" t="str">
        <f>IF(ISBLANK(extractions!AB114),"",extractions!AB114)</f>
        <v>?</v>
      </c>
      <c r="AI114">
        <f>IF(ISBLANK(extractions!AC114),"",extractions!AC114)</f>
        <v>1</v>
      </c>
      <c r="AJ114" t="str">
        <f>IF(ISBLANK(extractions!AD114),"",extractions!AD114)</f>
        <v>sept</v>
      </c>
      <c r="AK114">
        <f>IF(ISBLANK(extractions!AE114),"",extractions!AE114)</f>
        <v>1976</v>
      </c>
      <c r="AL114">
        <f>IF(ISBLANK(extractions!AF114),"",extractions!AF114)</f>
        <v>31</v>
      </c>
      <c r="AM114" t="str">
        <f>IF(ISBLANK(extractions!AG114),"",extractions!AG114)</f>
        <v>dec</v>
      </c>
      <c r="AN114">
        <f>IF(ISBLANK(extractions!AH114),"",extractions!AH114)</f>
        <v>1976</v>
      </c>
      <c r="AO114" t="str">
        <f>IF(ISBLANK(extractions!AI114),"",extractions!AI114)</f>
        <v/>
      </c>
      <c r="AP114" t="str">
        <f>IF(ISBLANK(extractions!AJ114),"",extractions!AJ114)</f>
        <v/>
      </c>
      <c r="AQ114" t="str">
        <f>IF(ISBLANK(extractions!AK114),"",extractions!AK114)</f>
        <v/>
      </c>
      <c r="AR114" t="str">
        <f>IF(ISBLANK(extractions!AL114),"",extractions!AL114)</f>
        <v/>
      </c>
      <c r="AS114" t="str">
        <f>IF(ISBLANK(extractions!AM114),"",extractions!AM114)</f>
        <v/>
      </c>
      <c r="AT114" t="str">
        <f>IF(ISBLANK(extractions!AN114),"",extractions!AN114)</f>
        <v/>
      </c>
      <c r="AU114" t="str">
        <f>IF(ISBLANK(extractions!AO114),"",extractions!AO114)</f>
        <v/>
      </c>
      <c r="AV114" t="str">
        <f>IF(ISBLANK(extractions!AP114),"",extractions!AP114)</f>
        <v/>
      </c>
      <c r="AW114" t="str">
        <f>IF(ISBLANK(extractions!AQ114),"",extractions!AQ114)</f>
        <v/>
      </c>
      <c r="AX114" t="str">
        <f>IF(ISBLANK(extractions!AR114),"",extractions!AR114)</f>
        <v/>
      </c>
      <c r="AY114" t="str">
        <f>IF(ISBLANK(extractions!AS114),"",extractions!AS114)</f>
        <v/>
      </c>
      <c r="AZ114" t="str">
        <f>IF(ISBLANK(extractions!AT114),"",extractions!AT114)</f>
        <v/>
      </c>
      <c r="BA114" t="str">
        <f>IF(ISBLANK(extractions!AU114),"",extractions!AU114)</f>
        <v/>
      </c>
      <c r="BB114" t="str">
        <f>IF(ISBLANK(extractions!AV114),"",extractions!AV114)</f>
        <v/>
      </c>
      <c r="BC114" t="str">
        <f>IF(ISBLANK(extractions!AW114),"",extractions!AW114)</f>
        <v/>
      </c>
      <c r="BD114" t="str">
        <f>IF(ISBLANK(extractions!AX114),"",extractions!AX114)</f>
        <v/>
      </c>
      <c r="BE114" s="9" t="str">
        <f t="shared" si="13"/>
        <v/>
      </c>
      <c r="BF114" s="9" t="str">
        <f t="shared" si="19"/>
        <v/>
      </c>
      <c r="BG114" t="e">
        <f t="shared" si="20"/>
        <v>#VALUE!</v>
      </c>
      <c r="BK114" s="9" t="str">
        <f t="shared" si="16"/>
        <v>B</v>
      </c>
      <c r="BL114" s="9">
        <f t="shared" si="14"/>
        <v>-2.13</v>
      </c>
      <c r="BM114" s="13" t="str">
        <f t="shared" si="15"/>
        <v>?</v>
      </c>
      <c r="BN114" t="str">
        <f t="shared" si="17"/>
        <v>-</v>
      </c>
      <c r="BO114" s="9" t="b">
        <f>IF(BK114="Beta",IF(ABS(BL114)&lt;statistic_interpretations!$B$5,statistic_interpretations!$B$1,IF(ABS(BL114)&lt;statistic_interpretations!$C$5,statistic_interpretations!$C$1,IF(ABS(BL114)&gt;statistic_interpretations!$C$5,statistic_interpretations!$D$1,"error"))),IF(BK114="R",IF(ABS(BL114)&lt;statistic_interpretations!$B$2,statistic_interpretations!$B$1,IF(ABS(BL114)&lt;statistic_interpretations!$C$2,statistic_interpretations!$C$1,IF(ABS(BL114)&gt;statistic_interpretations!$C$2,statistic_interpretations!$D$1,"error"))),IF(BK114="D",IF(ABS(BL114)&lt;statistic_interpretations!$B$3,statistic_interpretations!$B$1,IF(ABS(BL114)&lt;statistic_interpretations!$C$3,statistic_interpretations!$C$1,IF(ABS(BL114)&gt;statistic_interpretations!$C$3,statistic_interpretations!$D$1,"error"))),IF(BK114="%",IF(ABS(BL114)&lt;statistic_interpretations!$B$9,statistic_interpretations!$B$1,IF(ABS(BL114)&lt;statistic_interpretations!$C$9,statistic_interpretations!$C$1,IF(ABS(BL114)&gt;statistic_interpretations!$C$9,statistic_interpretations!$D$1,"error"))),IF(BK114="χ2",IF(ABS(BL114)&lt;statistic_interpretations!$B$8,statistic_interpretations!$B$1,IF(ABS(BL114)&lt;statistic_interpretations!$C$8,statistic_interpretations!$C$1,IF(ABS(BL114)&gt;statistic_interpretations!$C$8,statistic_interpretations!$D$1,"error"))),IF(BK114="tau",IF(ABS(BL114)&lt;statistic_interpretations!$B$7,statistic_interpretations!$B$1,IF(ABS(BL114)&lt;statistic_interpretations!$C$7,statistic_interpretations!$C$1,IF(ABS(BL114)&gt;statistic_interpretations!$C$7,statistic_interpretations!$D$1,"error")))))))))</f>
        <v>0</v>
      </c>
      <c r="BP114" t="str">
        <f t="shared" si="18"/>
        <v>unknown</v>
      </c>
    </row>
    <row r="115" spans="1:68" x14ac:dyDescent="0.25">
      <c r="A115" t="str">
        <f>IF(ISBLANK(extractions!A115),"",extractions!A115)</f>
        <v xml:space="preserve">Rape  </v>
      </c>
      <c r="B115" t="s">
        <v>410</v>
      </c>
      <c r="C115" t="str">
        <f>IF(ISBLANK(extractions!B115),"",extractions!B115)</f>
        <v>nominal</v>
      </c>
      <c r="D115" t="str">
        <f>IF(ISBLANK(extractions!C115),"",extractions!C115)</f>
        <v>adjusted response time</v>
      </c>
      <c r="E115" t="str">
        <f>IF(ISBLANK(extractions!D115),"",extractions!D115)</f>
        <v>Grand Mean (08:04 min)</v>
      </c>
      <c r="F115" t="str">
        <f>IF(ISBLANK(extractions!E115),"",extractions!E115)</f>
        <v>-</v>
      </c>
      <c r="G115" t="str">
        <f>IF(ISBLANK(extractions!G115),"",extractions!G115)</f>
        <v>dispatch time;travel time</v>
      </c>
      <c r="H115" t="str">
        <f>IF(ISBLANK(extractions!H115),"",extractions!H115)</f>
        <v>scale</v>
      </c>
      <c r="I115" t="str">
        <f>IF(ISBLANK(extractions!I115),"",extractions!I115)</f>
        <v>min/incident</v>
      </c>
      <c r="J115" t="str">
        <f>IF(ISBLANK(extractions!J115),"",extractions!J115)</f>
        <v>-</v>
      </c>
      <c r="K115" t="str">
        <f>IF(ISBLANK(extractions!K115),"",extractions!K115)</f>
        <v>interest</v>
      </c>
      <c r="L115" t="str">
        <f>IF(ISBLANK(extractions!L115),"",extractions!L115)</f>
        <v>Stevens, Webster and Stipak (1980)</v>
      </c>
      <c r="M115" s="2" t="s">
        <v>748</v>
      </c>
      <c r="N115" t="str">
        <f>IF(ISBLANK(extractions!M115),"",extractions!M115)</f>
        <v>Table 1</v>
      </c>
      <c r="O115" t="str">
        <f>IF(ISBLANK(extractions!N115),"",extractions!N115)</f>
        <v>Multiple Classification Analysis</v>
      </c>
      <c r="P115" t="s">
        <v>148</v>
      </c>
      <c r="Q115" t="s">
        <v>903</v>
      </c>
      <c r="R115" t="s">
        <v>906</v>
      </c>
      <c r="S115" t="s">
        <v>199</v>
      </c>
      <c r="T115" t="s">
        <v>199</v>
      </c>
      <c r="U115" t="str">
        <f>IF(ISBLANK(extractions!O115),"",extractions!O115)</f>
        <v>^</v>
      </c>
      <c r="V115" t="str">
        <f>IF(ISBLANK(extractions!P115),"",extractions!P115)</f>
        <v>Sample</v>
      </c>
      <c r="W115" t="str">
        <f>IF(ISBLANK(extractions!Q115),"",extractions!Q115)</f>
        <v>York</v>
      </c>
      <c r="X115" t="str">
        <f>IF(ISBLANK(extractions!R115),"",extractions!R115)</f>
        <v xml:space="preserve"> disproportionate stratified sampling</v>
      </c>
      <c r="Y115" t="str">
        <f>IF(ISBLANK(extractions!S115),"",extractions!S115)</f>
        <v/>
      </c>
      <c r="Z115" t="str">
        <f>IF(ISBLANK(extractions!T115),"",extractions!T115)</f>
        <v/>
      </c>
      <c r="AA115" t="str">
        <f>IF(ISBLANK(extractions!U115),"",extractions!U115)</f>
        <v>-</v>
      </c>
      <c r="AB115">
        <f>IF(ISBLANK(extractions!V115),"",extractions!V115)</f>
        <v>24</v>
      </c>
      <c r="AC115" t="str">
        <f>IF(ISBLANK(extractions!W115),"",extractions!W115)</f>
        <v>CFS</v>
      </c>
      <c r="AD115" t="str">
        <f>IF(ISBLANK(extractions!X115),"",extractions!X115)</f>
        <v>ALL CFSs</v>
      </c>
      <c r="AE115" t="str">
        <f>IF(ISBLANK(extractions!Y115),"",extractions!Y115)</f>
        <v>B</v>
      </c>
      <c r="AF115">
        <f>IF(ISBLANK(extractions!Z115),"",extractions!Z115)</f>
        <v>-0.73</v>
      </c>
      <c r="AG115" t="str">
        <f>IF(ISBLANK(extractions!AA115),"",extractions!AA115)</f>
        <v/>
      </c>
      <c r="AH115" t="str">
        <f>IF(ISBLANK(extractions!AB115),"",extractions!AB115)</f>
        <v>?</v>
      </c>
      <c r="AI115">
        <f>IF(ISBLANK(extractions!AC115),"",extractions!AC115)</f>
        <v>1</v>
      </c>
      <c r="AJ115" t="str">
        <f>IF(ISBLANK(extractions!AD115),"",extractions!AD115)</f>
        <v>sept</v>
      </c>
      <c r="AK115">
        <f>IF(ISBLANK(extractions!AE115),"",extractions!AE115)</f>
        <v>1976</v>
      </c>
      <c r="AL115">
        <f>IF(ISBLANK(extractions!AF115),"",extractions!AF115)</f>
        <v>31</v>
      </c>
      <c r="AM115" t="str">
        <f>IF(ISBLANK(extractions!AG115),"",extractions!AG115)</f>
        <v>dec</v>
      </c>
      <c r="AN115">
        <f>IF(ISBLANK(extractions!AH115),"",extractions!AH115)</f>
        <v>1976</v>
      </c>
      <c r="AO115" t="str">
        <f>IF(ISBLANK(extractions!AI115),"",extractions!AI115)</f>
        <v/>
      </c>
      <c r="AP115" t="str">
        <f>IF(ISBLANK(extractions!AJ115),"",extractions!AJ115)</f>
        <v/>
      </c>
      <c r="AQ115" t="str">
        <f>IF(ISBLANK(extractions!AK115),"",extractions!AK115)</f>
        <v/>
      </c>
      <c r="AR115" t="str">
        <f>IF(ISBLANK(extractions!AL115),"",extractions!AL115)</f>
        <v/>
      </c>
      <c r="AS115" t="str">
        <f>IF(ISBLANK(extractions!AM115),"",extractions!AM115)</f>
        <v/>
      </c>
      <c r="AT115" t="str">
        <f>IF(ISBLANK(extractions!AN115),"",extractions!AN115)</f>
        <v/>
      </c>
      <c r="AU115" t="str">
        <f>IF(ISBLANK(extractions!AO115),"",extractions!AO115)</f>
        <v/>
      </c>
      <c r="AV115" t="str">
        <f>IF(ISBLANK(extractions!AP115),"",extractions!AP115)</f>
        <v/>
      </c>
      <c r="AW115" t="str">
        <f>IF(ISBLANK(extractions!AQ115),"",extractions!AQ115)</f>
        <v/>
      </c>
      <c r="AX115" t="str">
        <f>IF(ISBLANK(extractions!AR115),"",extractions!AR115)</f>
        <v/>
      </c>
      <c r="AY115" t="str">
        <f>IF(ISBLANK(extractions!AS115),"",extractions!AS115)</f>
        <v/>
      </c>
      <c r="AZ115" t="str">
        <f>IF(ISBLANK(extractions!AT115),"",extractions!AT115)</f>
        <v/>
      </c>
      <c r="BA115" t="str">
        <f>IF(ISBLANK(extractions!AU115),"",extractions!AU115)</f>
        <v/>
      </c>
      <c r="BB115" t="str">
        <f>IF(ISBLANK(extractions!AV115),"",extractions!AV115)</f>
        <v/>
      </c>
      <c r="BC115" t="str">
        <f>IF(ISBLANK(extractions!AW115),"",extractions!AW115)</f>
        <v/>
      </c>
      <c r="BD115" t="str">
        <f>IF(ISBLANK(extractions!AX115),"",extractions!AX115)</f>
        <v/>
      </c>
      <c r="BE115" s="9" t="str">
        <f t="shared" si="13"/>
        <v/>
      </c>
      <c r="BF115" s="9" t="str">
        <f t="shared" si="19"/>
        <v/>
      </c>
      <c r="BG115" t="e">
        <f t="shared" si="20"/>
        <v>#VALUE!</v>
      </c>
      <c r="BK115" s="9" t="str">
        <f t="shared" si="16"/>
        <v>B</v>
      </c>
      <c r="BL115" s="9">
        <f t="shared" si="14"/>
        <v>-0.73</v>
      </c>
      <c r="BM115" s="13" t="str">
        <f t="shared" si="15"/>
        <v>?</v>
      </c>
      <c r="BN115" t="str">
        <f t="shared" si="17"/>
        <v>-</v>
      </c>
      <c r="BO115" s="9" t="b">
        <f>IF(BK115="Beta",IF(ABS(BL115)&lt;statistic_interpretations!$B$5,statistic_interpretations!$B$1,IF(ABS(BL115)&lt;statistic_interpretations!$C$5,statistic_interpretations!$C$1,IF(ABS(BL115)&gt;statistic_interpretations!$C$5,statistic_interpretations!$D$1,"error"))),IF(BK115="R",IF(ABS(BL115)&lt;statistic_interpretations!$B$2,statistic_interpretations!$B$1,IF(ABS(BL115)&lt;statistic_interpretations!$C$2,statistic_interpretations!$C$1,IF(ABS(BL115)&gt;statistic_interpretations!$C$2,statistic_interpretations!$D$1,"error"))),IF(BK115="D",IF(ABS(BL115)&lt;statistic_interpretations!$B$3,statistic_interpretations!$B$1,IF(ABS(BL115)&lt;statistic_interpretations!$C$3,statistic_interpretations!$C$1,IF(ABS(BL115)&gt;statistic_interpretations!$C$3,statistic_interpretations!$D$1,"error"))),IF(BK115="%",IF(ABS(BL115)&lt;statistic_interpretations!$B$9,statistic_interpretations!$B$1,IF(ABS(BL115)&lt;statistic_interpretations!$C$9,statistic_interpretations!$C$1,IF(ABS(BL115)&gt;statistic_interpretations!$C$9,statistic_interpretations!$D$1,"error"))),IF(BK115="χ2",IF(ABS(BL115)&lt;statistic_interpretations!$B$8,statistic_interpretations!$B$1,IF(ABS(BL115)&lt;statistic_interpretations!$C$8,statistic_interpretations!$C$1,IF(ABS(BL115)&gt;statistic_interpretations!$C$8,statistic_interpretations!$D$1,"error"))),IF(BK115="tau",IF(ABS(BL115)&lt;statistic_interpretations!$B$7,statistic_interpretations!$B$1,IF(ABS(BL115)&lt;statistic_interpretations!$C$7,statistic_interpretations!$C$1,IF(ABS(BL115)&gt;statistic_interpretations!$C$7,statistic_interpretations!$D$1,"error")))))))))</f>
        <v>0</v>
      </c>
      <c r="BP115" t="str">
        <f t="shared" si="18"/>
        <v>unknown</v>
      </c>
    </row>
    <row r="116" spans="1:68" x14ac:dyDescent="0.25">
      <c r="A116" t="str">
        <f>IF(ISBLANK(extractions!A116),"",extractions!A116)</f>
        <v>Auto theft</v>
      </c>
      <c r="B116" t="s">
        <v>434</v>
      </c>
      <c r="C116" t="str">
        <f>IF(ISBLANK(extractions!B116),"",extractions!B116)</f>
        <v>nominal</v>
      </c>
      <c r="D116" t="str">
        <f>IF(ISBLANK(extractions!C116),"",extractions!C116)</f>
        <v>adjusted response time</v>
      </c>
      <c r="E116" t="str">
        <f>IF(ISBLANK(extractions!D116),"",extractions!D116)</f>
        <v>Grand Mean (08:04 min)</v>
      </c>
      <c r="F116" t="str">
        <f>IF(ISBLANK(extractions!E116),"",extractions!E116)</f>
        <v>-</v>
      </c>
      <c r="G116" t="str">
        <f>IF(ISBLANK(extractions!G116),"",extractions!G116)</f>
        <v>dispatch time;travel time</v>
      </c>
      <c r="H116" t="str">
        <f>IF(ISBLANK(extractions!H116),"",extractions!H116)</f>
        <v>scale</v>
      </c>
      <c r="I116" t="str">
        <f>IF(ISBLANK(extractions!I116),"",extractions!I116)</f>
        <v>min/incident</v>
      </c>
      <c r="J116" t="str">
        <f>IF(ISBLANK(extractions!J116),"",extractions!J116)</f>
        <v>-</v>
      </c>
      <c r="K116" t="str">
        <f>IF(ISBLANK(extractions!K116),"",extractions!K116)</f>
        <v>interest</v>
      </c>
      <c r="L116" t="str">
        <f>IF(ISBLANK(extractions!L116),"",extractions!L116)</f>
        <v>Stevens, Webster and Stipak (1980)</v>
      </c>
      <c r="M116" s="2" t="s">
        <v>748</v>
      </c>
      <c r="N116" t="str">
        <f>IF(ISBLANK(extractions!M116),"",extractions!M116)</f>
        <v>Table 1</v>
      </c>
      <c r="O116" t="str">
        <f>IF(ISBLANK(extractions!N116),"",extractions!N116)</f>
        <v>Multiple Classification Analysis</v>
      </c>
      <c r="P116" t="s">
        <v>148</v>
      </c>
      <c r="Q116" t="s">
        <v>903</v>
      </c>
      <c r="R116" t="s">
        <v>906</v>
      </c>
      <c r="S116" t="s">
        <v>199</v>
      </c>
      <c r="T116" t="s">
        <v>199</v>
      </c>
      <c r="U116" t="str">
        <f>IF(ISBLANK(extractions!O116),"",extractions!O116)</f>
        <v>^</v>
      </c>
      <c r="V116" t="str">
        <f>IF(ISBLANK(extractions!P116),"",extractions!P116)</f>
        <v>Sample</v>
      </c>
      <c r="W116" t="str">
        <f>IF(ISBLANK(extractions!Q116),"",extractions!Q116)</f>
        <v>York</v>
      </c>
      <c r="X116" t="str">
        <f>IF(ISBLANK(extractions!R116),"",extractions!R116)</f>
        <v xml:space="preserve"> disproportionate stratified sampling</v>
      </c>
      <c r="Y116" t="str">
        <f>IF(ISBLANK(extractions!S116),"",extractions!S116)</f>
        <v/>
      </c>
      <c r="Z116" t="str">
        <f>IF(ISBLANK(extractions!T116),"",extractions!T116)</f>
        <v/>
      </c>
      <c r="AA116" t="str">
        <f>IF(ISBLANK(extractions!U116),"",extractions!U116)</f>
        <v>-</v>
      </c>
      <c r="AB116">
        <f>IF(ISBLANK(extractions!V116),"",extractions!V116)</f>
        <v>309</v>
      </c>
      <c r="AC116" t="str">
        <f>IF(ISBLANK(extractions!W116),"",extractions!W116)</f>
        <v>CFS</v>
      </c>
      <c r="AD116" t="str">
        <f>IF(ISBLANK(extractions!X116),"",extractions!X116)</f>
        <v>ALL CFSs</v>
      </c>
      <c r="AE116" t="str">
        <f>IF(ISBLANK(extractions!Y116),"",extractions!Y116)</f>
        <v>B</v>
      </c>
      <c r="AF116">
        <f>IF(ISBLANK(extractions!Z116),"",extractions!Z116)</f>
        <v>0.8</v>
      </c>
      <c r="AG116" t="str">
        <f>IF(ISBLANK(extractions!AA116),"",extractions!AA116)</f>
        <v/>
      </c>
      <c r="AH116" t="str">
        <f>IF(ISBLANK(extractions!AB116),"",extractions!AB116)</f>
        <v>?</v>
      </c>
      <c r="AI116">
        <f>IF(ISBLANK(extractions!AC116),"",extractions!AC116)</f>
        <v>1</v>
      </c>
      <c r="AJ116" t="str">
        <f>IF(ISBLANK(extractions!AD116),"",extractions!AD116)</f>
        <v>sept</v>
      </c>
      <c r="AK116">
        <f>IF(ISBLANK(extractions!AE116),"",extractions!AE116)</f>
        <v>1976</v>
      </c>
      <c r="AL116">
        <f>IF(ISBLANK(extractions!AF116),"",extractions!AF116)</f>
        <v>31</v>
      </c>
      <c r="AM116" t="str">
        <f>IF(ISBLANK(extractions!AG116),"",extractions!AG116)</f>
        <v>dec</v>
      </c>
      <c r="AN116">
        <f>IF(ISBLANK(extractions!AH116),"",extractions!AH116)</f>
        <v>1976</v>
      </c>
      <c r="AO116" t="str">
        <f>IF(ISBLANK(extractions!AI116),"",extractions!AI116)</f>
        <v/>
      </c>
      <c r="AP116" t="str">
        <f>IF(ISBLANK(extractions!AJ116),"",extractions!AJ116)</f>
        <v/>
      </c>
      <c r="AQ116" t="str">
        <f>IF(ISBLANK(extractions!AK116),"",extractions!AK116)</f>
        <v/>
      </c>
      <c r="AR116" t="str">
        <f>IF(ISBLANK(extractions!AL116),"",extractions!AL116)</f>
        <v/>
      </c>
      <c r="AS116" t="str">
        <f>IF(ISBLANK(extractions!AM116),"",extractions!AM116)</f>
        <v/>
      </c>
      <c r="AT116" t="str">
        <f>IF(ISBLANK(extractions!AN116),"",extractions!AN116)</f>
        <v/>
      </c>
      <c r="AU116" t="str">
        <f>IF(ISBLANK(extractions!AO116),"",extractions!AO116)</f>
        <v/>
      </c>
      <c r="AV116" t="str">
        <f>IF(ISBLANK(extractions!AP116),"",extractions!AP116)</f>
        <v/>
      </c>
      <c r="AW116" t="str">
        <f>IF(ISBLANK(extractions!AQ116),"",extractions!AQ116)</f>
        <v/>
      </c>
      <c r="AX116" t="str">
        <f>IF(ISBLANK(extractions!AR116),"",extractions!AR116)</f>
        <v/>
      </c>
      <c r="AY116" t="str">
        <f>IF(ISBLANK(extractions!AS116),"",extractions!AS116)</f>
        <v/>
      </c>
      <c r="AZ116" t="str">
        <f>IF(ISBLANK(extractions!AT116),"",extractions!AT116)</f>
        <v/>
      </c>
      <c r="BA116" t="str">
        <f>IF(ISBLANK(extractions!AU116),"",extractions!AU116)</f>
        <v/>
      </c>
      <c r="BB116" t="str">
        <f>IF(ISBLANK(extractions!AV116),"",extractions!AV116)</f>
        <v/>
      </c>
      <c r="BC116" t="str">
        <f>IF(ISBLANK(extractions!AW116),"",extractions!AW116)</f>
        <v/>
      </c>
      <c r="BD116" t="str">
        <f>IF(ISBLANK(extractions!AX116),"",extractions!AX116)</f>
        <v/>
      </c>
      <c r="BE116" s="9" t="str">
        <f t="shared" si="13"/>
        <v/>
      </c>
      <c r="BF116" s="9" t="str">
        <f t="shared" si="19"/>
        <v/>
      </c>
      <c r="BG116" t="e">
        <f t="shared" si="20"/>
        <v>#VALUE!</v>
      </c>
      <c r="BK116" s="9" t="str">
        <f t="shared" si="16"/>
        <v>B</v>
      </c>
      <c r="BL116" s="9">
        <f t="shared" si="14"/>
        <v>0.8</v>
      </c>
      <c r="BM116" s="13" t="str">
        <f t="shared" si="15"/>
        <v>?</v>
      </c>
      <c r="BN116" t="str">
        <f t="shared" si="17"/>
        <v>+</v>
      </c>
      <c r="BO116" s="9" t="b">
        <f>IF(BK116="Beta",IF(ABS(BL116)&lt;statistic_interpretations!$B$5,statistic_interpretations!$B$1,IF(ABS(BL116)&lt;statistic_interpretations!$C$5,statistic_interpretations!$C$1,IF(ABS(BL116)&gt;statistic_interpretations!$C$5,statistic_interpretations!$D$1,"error"))),IF(BK116="R",IF(ABS(BL116)&lt;statistic_interpretations!$B$2,statistic_interpretations!$B$1,IF(ABS(BL116)&lt;statistic_interpretations!$C$2,statistic_interpretations!$C$1,IF(ABS(BL116)&gt;statistic_interpretations!$C$2,statistic_interpretations!$D$1,"error"))),IF(BK116="D",IF(ABS(BL116)&lt;statistic_interpretations!$B$3,statistic_interpretations!$B$1,IF(ABS(BL116)&lt;statistic_interpretations!$C$3,statistic_interpretations!$C$1,IF(ABS(BL116)&gt;statistic_interpretations!$C$3,statistic_interpretations!$D$1,"error"))),IF(BK116="%",IF(ABS(BL116)&lt;statistic_interpretations!$B$9,statistic_interpretations!$B$1,IF(ABS(BL116)&lt;statistic_interpretations!$C$9,statistic_interpretations!$C$1,IF(ABS(BL116)&gt;statistic_interpretations!$C$9,statistic_interpretations!$D$1,"error"))),IF(BK116="χ2",IF(ABS(BL116)&lt;statistic_interpretations!$B$8,statistic_interpretations!$B$1,IF(ABS(BL116)&lt;statistic_interpretations!$C$8,statistic_interpretations!$C$1,IF(ABS(BL116)&gt;statistic_interpretations!$C$8,statistic_interpretations!$D$1,"error"))),IF(BK116="tau",IF(ABS(BL116)&lt;statistic_interpretations!$B$7,statistic_interpretations!$B$1,IF(ABS(BL116)&lt;statistic_interpretations!$C$7,statistic_interpretations!$C$1,IF(ABS(BL116)&gt;statistic_interpretations!$C$7,statistic_interpretations!$D$1,"error")))))))))</f>
        <v>0</v>
      </c>
      <c r="BP116" t="str">
        <f t="shared" si="18"/>
        <v>unknown</v>
      </c>
    </row>
    <row r="117" spans="1:68" x14ac:dyDescent="0.25">
      <c r="A117" t="str">
        <f>IF(ISBLANK(extractions!A117),"",extractions!A117)</f>
        <v>Burglary</v>
      </c>
      <c r="B117" t="s">
        <v>435</v>
      </c>
      <c r="C117" t="str">
        <f>IF(ISBLANK(extractions!B117),"",extractions!B117)</f>
        <v>nominal</v>
      </c>
      <c r="D117" t="str">
        <f>IF(ISBLANK(extractions!C117),"",extractions!C117)</f>
        <v>adjusted response time</v>
      </c>
      <c r="E117" t="str">
        <f>IF(ISBLANK(extractions!D117),"",extractions!D117)</f>
        <v>Grand Mean (08:04 min)</v>
      </c>
      <c r="F117" t="str">
        <f>IF(ISBLANK(extractions!E117),"",extractions!E117)</f>
        <v>-</v>
      </c>
      <c r="G117" t="str">
        <f>IF(ISBLANK(extractions!G117),"",extractions!G117)</f>
        <v>dispatch time;travel time</v>
      </c>
      <c r="H117" t="str">
        <f>IF(ISBLANK(extractions!H117),"",extractions!H117)</f>
        <v>scale</v>
      </c>
      <c r="I117" t="str">
        <f>IF(ISBLANK(extractions!I117),"",extractions!I117)</f>
        <v>min/incident</v>
      </c>
      <c r="J117" t="str">
        <f>IF(ISBLANK(extractions!J117),"",extractions!J117)</f>
        <v>-</v>
      </c>
      <c r="K117" t="str">
        <f>IF(ISBLANK(extractions!K117),"",extractions!K117)</f>
        <v>interest</v>
      </c>
      <c r="L117" t="str">
        <f>IF(ISBLANK(extractions!L117),"",extractions!L117)</f>
        <v>Stevens, Webster and Stipak (1980)</v>
      </c>
      <c r="M117" s="2" t="s">
        <v>748</v>
      </c>
      <c r="N117" t="str">
        <f>IF(ISBLANK(extractions!M117),"",extractions!M117)</f>
        <v>Table 1</v>
      </c>
      <c r="O117" t="str">
        <f>IF(ISBLANK(extractions!N117),"",extractions!N117)</f>
        <v>Multiple Classification Analysis</v>
      </c>
      <c r="P117" t="s">
        <v>148</v>
      </c>
      <c r="Q117" t="s">
        <v>903</v>
      </c>
      <c r="R117" t="s">
        <v>906</v>
      </c>
      <c r="S117" t="s">
        <v>199</v>
      </c>
      <c r="T117" t="s">
        <v>199</v>
      </c>
      <c r="U117" t="str">
        <f>IF(ISBLANK(extractions!O117),"",extractions!O117)</f>
        <v>^</v>
      </c>
      <c r="V117" t="str">
        <f>IF(ISBLANK(extractions!P117),"",extractions!P117)</f>
        <v>Sample</v>
      </c>
      <c r="W117" t="str">
        <f>IF(ISBLANK(extractions!Q117),"",extractions!Q117)</f>
        <v>York</v>
      </c>
      <c r="X117" t="str">
        <f>IF(ISBLANK(extractions!R117),"",extractions!R117)</f>
        <v xml:space="preserve"> disproportionate stratified sampling</v>
      </c>
      <c r="Y117" t="str">
        <f>IF(ISBLANK(extractions!S117),"",extractions!S117)</f>
        <v/>
      </c>
      <c r="Z117" t="str">
        <f>IF(ISBLANK(extractions!T117),"",extractions!T117)</f>
        <v/>
      </c>
      <c r="AA117" t="str">
        <f>IF(ISBLANK(extractions!U117),"",extractions!U117)</f>
        <v>-</v>
      </c>
      <c r="AB117">
        <f>IF(ISBLANK(extractions!V117),"",extractions!V117)</f>
        <v>1353</v>
      </c>
      <c r="AC117" t="str">
        <f>IF(ISBLANK(extractions!W117),"",extractions!W117)</f>
        <v>CFS</v>
      </c>
      <c r="AD117" t="str">
        <f>IF(ISBLANK(extractions!X117),"",extractions!X117)</f>
        <v>ALL CFSs</v>
      </c>
      <c r="AE117" t="str">
        <f>IF(ISBLANK(extractions!Y117),"",extractions!Y117)</f>
        <v>B</v>
      </c>
      <c r="AF117">
        <f>IF(ISBLANK(extractions!Z117),"",extractions!Z117)</f>
        <v>1.94</v>
      </c>
      <c r="AG117" t="str">
        <f>IF(ISBLANK(extractions!AA117),"",extractions!AA117)</f>
        <v/>
      </c>
      <c r="AH117" t="str">
        <f>IF(ISBLANK(extractions!AB117),"",extractions!AB117)</f>
        <v>?</v>
      </c>
      <c r="AI117">
        <f>IF(ISBLANK(extractions!AC117),"",extractions!AC117)</f>
        <v>1</v>
      </c>
      <c r="AJ117" t="str">
        <f>IF(ISBLANK(extractions!AD117),"",extractions!AD117)</f>
        <v>sept</v>
      </c>
      <c r="AK117">
        <f>IF(ISBLANK(extractions!AE117),"",extractions!AE117)</f>
        <v>1976</v>
      </c>
      <c r="AL117">
        <f>IF(ISBLANK(extractions!AF117),"",extractions!AF117)</f>
        <v>31</v>
      </c>
      <c r="AM117" t="str">
        <f>IF(ISBLANK(extractions!AG117),"",extractions!AG117)</f>
        <v>dec</v>
      </c>
      <c r="AN117">
        <f>IF(ISBLANK(extractions!AH117),"",extractions!AH117)</f>
        <v>1976</v>
      </c>
      <c r="AO117" t="str">
        <f>IF(ISBLANK(extractions!AI117),"",extractions!AI117)</f>
        <v/>
      </c>
      <c r="AP117" t="str">
        <f>IF(ISBLANK(extractions!AJ117),"",extractions!AJ117)</f>
        <v/>
      </c>
      <c r="AQ117" t="str">
        <f>IF(ISBLANK(extractions!AK117),"",extractions!AK117)</f>
        <v/>
      </c>
      <c r="AR117" t="str">
        <f>IF(ISBLANK(extractions!AL117),"",extractions!AL117)</f>
        <v/>
      </c>
      <c r="AS117" t="str">
        <f>IF(ISBLANK(extractions!AM117),"",extractions!AM117)</f>
        <v/>
      </c>
      <c r="AT117" t="str">
        <f>IF(ISBLANK(extractions!AN117),"",extractions!AN117)</f>
        <v/>
      </c>
      <c r="AU117" t="str">
        <f>IF(ISBLANK(extractions!AO117),"",extractions!AO117)</f>
        <v/>
      </c>
      <c r="AV117" t="str">
        <f>IF(ISBLANK(extractions!AP117),"",extractions!AP117)</f>
        <v/>
      </c>
      <c r="AW117" t="str">
        <f>IF(ISBLANK(extractions!AQ117),"",extractions!AQ117)</f>
        <v/>
      </c>
      <c r="AX117" t="str">
        <f>IF(ISBLANK(extractions!AR117),"",extractions!AR117)</f>
        <v/>
      </c>
      <c r="AY117" t="str">
        <f>IF(ISBLANK(extractions!AS117),"",extractions!AS117)</f>
        <v/>
      </c>
      <c r="AZ117" t="str">
        <f>IF(ISBLANK(extractions!AT117),"",extractions!AT117)</f>
        <v/>
      </c>
      <c r="BA117" t="str">
        <f>IF(ISBLANK(extractions!AU117),"",extractions!AU117)</f>
        <v/>
      </c>
      <c r="BB117" t="str">
        <f>IF(ISBLANK(extractions!AV117),"",extractions!AV117)</f>
        <v/>
      </c>
      <c r="BC117" t="str">
        <f>IF(ISBLANK(extractions!AW117),"",extractions!AW117)</f>
        <v/>
      </c>
      <c r="BD117" t="str">
        <f>IF(ISBLANK(extractions!AX117),"",extractions!AX117)</f>
        <v/>
      </c>
      <c r="BE117" s="9" t="str">
        <f t="shared" si="13"/>
        <v/>
      </c>
      <c r="BF117" s="9" t="str">
        <f t="shared" si="19"/>
        <v/>
      </c>
      <c r="BG117" t="e">
        <f t="shared" si="20"/>
        <v>#VALUE!</v>
      </c>
      <c r="BK117" s="9" t="str">
        <f t="shared" si="16"/>
        <v>B</v>
      </c>
      <c r="BL117" s="9">
        <f t="shared" si="14"/>
        <v>1.94</v>
      </c>
      <c r="BM117" s="13" t="str">
        <f t="shared" si="15"/>
        <v>?</v>
      </c>
      <c r="BN117" t="str">
        <f t="shared" si="17"/>
        <v>+</v>
      </c>
      <c r="BO117" s="9" t="b">
        <f>IF(BK117="Beta",IF(ABS(BL117)&lt;statistic_interpretations!$B$5,statistic_interpretations!$B$1,IF(ABS(BL117)&lt;statistic_interpretations!$C$5,statistic_interpretations!$C$1,IF(ABS(BL117)&gt;statistic_interpretations!$C$5,statistic_interpretations!$D$1,"error"))),IF(BK117="R",IF(ABS(BL117)&lt;statistic_interpretations!$B$2,statistic_interpretations!$B$1,IF(ABS(BL117)&lt;statistic_interpretations!$C$2,statistic_interpretations!$C$1,IF(ABS(BL117)&gt;statistic_interpretations!$C$2,statistic_interpretations!$D$1,"error"))),IF(BK117="D",IF(ABS(BL117)&lt;statistic_interpretations!$B$3,statistic_interpretations!$B$1,IF(ABS(BL117)&lt;statistic_interpretations!$C$3,statistic_interpretations!$C$1,IF(ABS(BL117)&gt;statistic_interpretations!$C$3,statistic_interpretations!$D$1,"error"))),IF(BK117="%",IF(ABS(BL117)&lt;statistic_interpretations!$B$9,statistic_interpretations!$B$1,IF(ABS(BL117)&lt;statistic_interpretations!$C$9,statistic_interpretations!$C$1,IF(ABS(BL117)&gt;statistic_interpretations!$C$9,statistic_interpretations!$D$1,"error"))),IF(BK117="χ2",IF(ABS(BL117)&lt;statistic_interpretations!$B$8,statistic_interpretations!$B$1,IF(ABS(BL117)&lt;statistic_interpretations!$C$8,statistic_interpretations!$C$1,IF(ABS(BL117)&gt;statistic_interpretations!$C$8,statistic_interpretations!$D$1,"error"))),IF(BK117="tau",IF(ABS(BL117)&lt;statistic_interpretations!$B$7,statistic_interpretations!$B$1,IF(ABS(BL117)&lt;statistic_interpretations!$C$7,statistic_interpretations!$C$1,IF(ABS(BL117)&gt;statistic_interpretations!$C$7,statistic_interpretations!$D$1,"error")))))))))</f>
        <v>0</v>
      </c>
      <c r="BP117" t="str">
        <f t="shared" si="18"/>
        <v>unknown</v>
      </c>
    </row>
    <row r="118" spans="1:68" x14ac:dyDescent="0.25">
      <c r="A118" t="str">
        <f>IF(ISBLANK(extractions!A118),"",extractions!A118)</f>
        <v>Theft</v>
      </c>
      <c r="B118" t="s">
        <v>436</v>
      </c>
      <c r="C118" t="str">
        <f>IF(ISBLANK(extractions!B118),"",extractions!B118)</f>
        <v>nominal</v>
      </c>
      <c r="D118" t="str">
        <f>IF(ISBLANK(extractions!C118),"",extractions!C118)</f>
        <v>adjusted response time</v>
      </c>
      <c r="E118" t="str">
        <f>IF(ISBLANK(extractions!D118),"",extractions!D118)</f>
        <v>Grand Mean (08:04 min)</v>
      </c>
      <c r="F118" t="str">
        <f>IF(ISBLANK(extractions!E118),"",extractions!E118)</f>
        <v>-</v>
      </c>
      <c r="G118" t="str">
        <f>IF(ISBLANK(extractions!G118),"",extractions!G118)</f>
        <v>dispatch time;travel time</v>
      </c>
      <c r="H118" t="str">
        <f>IF(ISBLANK(extractions!H118),"",extractions!H118)</f>
        <v>scale</v>
      </c>
      <c r="I118" t="str">
        <f>IF(ISBLANK(extractions!I118),"",extractions!I118)</f>
        <v>min/incident</v>
      </c>
      <c r="J118" t="str">
        <f>IF(ISBLANK(extractions!J118),"",extractions!J118)</f>
        <v>-</v>
      </c>
      <c r="K118" t="str">
        <f>IF(ISBLANK(extractions!K118),"",extractions!K118)</f>
        <v>interest</v>
      </c>
      <c r="L118" t="str">
        <f>IF(ISBLANK(extractions!L118),"",extractions!L118)</f>
        <v>Stevens, Webster and Stipak (1980)</v>
      </c>
      <c r="M118" s="2" t="s">
        <v>748</v>
      </c>
      <c r="N118" t="str">
        <f>IF(ISBLANK(extractions!M118),"",extractions!M118)</f>
        <v>Table 1</v>
      </c>
      <c r="O118" t="str">
        <f>IF(ISBLANK(extractions!N118),"",extractions!N118)</f>
        <v>Multiple Classification Analysis</v>
      </c>
      <c r="P118" t="s">
        <v>148</v>
      </c>
      <c r="Q118" t="s">
        <v>903</v>
      </c>
      <c r="R118" t="s">
        <v>906</v>
      </c>
      <c r="S118" t="s">
        <v>199</v>
      </c>
      <c r="T118" t="s">
        <v>199</v>
      </c>
      <c r="U118" t="str">
        <f>IF(ISBLANK(extractions!O118),"",extractions!O118)</f>
        <v>^</v>
      </c>
      <c r="V118" t="str">
        <f>IF(ISBLANK(extractions!P118),"",extractions!P118)</f>
        <v>Sample</v>
      </c>
      <c r="W118" t="str">
        <f>IF(ISBLANK(extractions!Q118),"",extractions!Q118)</f>
        <v>York</v>
      </c>
      <c r="X118" t="str">
        <f>IF(ISBLANK(extractions!R118),"",extractions!R118)</f>
        <v xml:space="preserve"> disproportionate stratified sampling</v>
      </c>
      <c r="Y118" t="str">
        <f>IF(ISBLANK(extractions!S118),"",extractions!S118)</f>
        <v/>
      </c>
      <c r="Z118" t="str">
        <f>IF(ISBLANK(extractions!T118),"",extractions!T118)</f>
        <v/>
      </c>
      <c r="AA118" t="str">
        <f>IF(ISBLANK(extractions!U118),"",extractions!U118)</f>
        <v>-</v>
      </c>
      <c r="AB118">
        <f>IF(ISBLANK(extractions!V118),"",extractions!V118)</f>
        <v>1861</v>
      </c>
      <c r="AC118" t="str">
        <f>IF(ISBLANK(extractions!W118),"",extractions!W118)</f>
        <v>CFS</v>
      </c>
      <c r="AD118" t="str">
        <f>IF(ISBLANK(extractions!X118),"",extractions!X118)</f>
        <v>ALL CFSs</v>
      </c>
      <c r="AE118" t="str">
        <f>IF(ISBLANK(extractions!Y118),"",extractions!Y118)</f>
        <v>B</v>
      </c>
      <c r="AF118">
        <f>IF(ISBLANK(extractions!Z118),"",extractions!Z118)</f>
        <v>3.37</v>
      </c>
      <c r="AG118" t="str">
        <f>IF(ISBLANK(extractions!AA118),"",extractions!AA118)</f>
        <v/>
      </c>
      <c r="AH118" t="str">
        <f>IF(ISBLANK(extractions!AB118),"",extractions!AB118)</f>
        <v>?</v>
      </c>
      <c r="AI118">
        <f>IF(ISBLANK(extractions!AC118),"",extractions!AC118)</f>
        <v>1</v>
      </c>
      <c r="AJ118" t="str">
        <f>IF(ISBLANK(extractions!AD118),"",extractions!AD118)</f>
        <v>sept</v>
      </c>
      <c r="AK118">
        <f>IF(ISBLANK(extractions!AE118),"",extractions!AE118)</f>
        <v>1976</v>
      </c>
      <c r="AL118">
        <f>IF(ISBLANK(extractions!AF118),"",extractions!AF118)</f>
        <v>31</v>
      </c>
      <c r="AM118" t="str">
        <f>IF(ISBLANK(extractions!AG118),"",extractions!AG118)</f>
        <v>dec</v>
      </c>
      <c r="AN118">
        <f>IF(ISBLANK(extractions!AH118),"",extractions!AH118)</f>
        <v>1976</v>
      </c>
      <c r="AO118" t="str">
        <f>IF(ISBLANK(extractions!AI118),"",extractions!AI118)</f>
        <v/>
      </c>
      <c r="AP118" t="str">
        <f>IF(ISBLANK(extractions!AJ118),"",extractions!AJ118)</f>
        <v/>
      </c>
      <c r="AQ118" t="str">
        <f>IF(ISBLANK(extractions!AK118),"",extractions!AK118)</f>
        <v/>
      </c>
      <c r="AR118" t="str">
        <f>IF(ISBLANK(extractions!AL118),"",extractions!AL118)</f>
        <v/>
      </c>
      <c r="AS118" t="str">
        <f>IF(ISBLANK(extractions!AM118),"",extractions!AM118)</f>
        <v/>
      </c>
      <c r="AT118" t="str">
        <f>IF(ISBLANK(extractions!AN118),"",extractions!AN118)</f>
        <v/>
      </c>
      <c r="AU118" t="str">
        <f>IF(ISBLANK(extractions!AO118),"",extractions!AO118)</f>
        <v/>
      </c>
      <c r="AV118" t="str">
        <f>IF(ISBLANK(extractions!AP118),"",extractions!AP118)</f>
        <v/>
      </c>
      <c r="AW118" t="str">
        <f>IF(ISBLANK(extractions!AQ118),"",extractions!AQ118)</f>
        <v/>
      </c>
      <c r="AX118" t="str">
        <f>IF(ISBLANK(extractions!AR118),"",extractions!AR118)</f>
        <v/>
      </c>
      <c r="AY118" t="str">
        <f>IF(ISBLANK(extractions!AS118),"",extractions!AS118)</f>
        <v/>
      </c>
      <c r="AZ118" t="str">
        <f>IF(ISBLANK(extractions!AT118),"",extractions!AT118)</f>
        <v/>
      </c>
      <c r="BA118" t="str">
        <f>IF(ISBLANK(extractions!AU118),"",extractions!AU118)</f>
        <v/>
      </c>
      <c r="BB118" t="str">
        <f>IF(ISBLANK(extractions!AV118),"",extractions!AV118)</f>
        <v/>
      </c>
      <c r="BC118" t="str">
        <f>IF(ISBLANK(extractions!AW118),"",extractions!AW118)</f>
        <v/>
      </c>
      <c r="BD118" t="str">
        <f>IF(ISBLANK(extractions!AX118),"",extractions!AX118)</f>
        <v/>
      </c>
      <c r="BE118" s="9" t="str">
        <f t="shared" si="13"/>
        <v/>
      </c>
      <c r="BF118" s="9" t="str">
        <f t="shared" si="19"/>
        <v/>
      </c>
      <c r="BG118" t="e">
        <f t="shared" si="20"/>
        <v>#VALUE!</v>
      </c>
      <c r="BK118" s="9" t="str">
        <f t="shared" si="16"/>
        <v>B</v>
      </c>
      <c r="BL118" s="9">
        <f t="shared" si="14"/>
        <v>3.37</v>
      </c>
      <c r="BM118" s="13" t="str">
        <f t="shared" si="15"/>
        <v>?</v>
      </c>
      <c r="BN118" t="str">
        <f t="shared" si="17"/>
        <v>+</v>
      </c>
      <c r="BO118" s="9" t="b">
        <f>IF(BK118="Beta",IF(ABS(BL118)&lt;statistic_interpretations!$B$5,statistic_interpretations!$B$1,IF(ABS(BL118)&lt;statistic_interpretations!$C$5,statistic_interpretations!$C$1,IF(ABS(BL118)&gt;statistic_interpretations!$C$5,statistic_interpretations!$D$1,"error"))),IF(BK118="R",IF(ABS(BL118)&lt;statistic_interpretations!$B$2,statistic_interpretations!$B$1,IF(ABS(BL118)&lt;statistic_interpretations!$C$2,statistic_interpretations!$C$1,IF(ABS(BL118)&gt;statistic_interpretations!$C$2,statistic_interpretations!$D$1,"error"))),IF(BK118="D",IF(ABS(BL118)&lt;statistic_interpretations!$B$3,statistic_interpretations!$B$1,IF(ABS(BL118)&lt;statistic_interpretations!$C$3,statistic_interpretations!$C$1,IF(ABS(BL118)&gt;statistic_interpretations!$C$3,statistic_interpretations!$D$1,"error"))),IF(BK118="%",IF(ABS(BL118)&lt;statistic_interpretations!$B$9,statistic_interpretations!$B$1,IF(ABS(BL118)&lt;statistic_interpretations!$C$9,statistic_interpretations!$C$1,IF(ABS(BL118)&gt;statistic_interpretations!$C$9,statistic_interpretations!$D$1,"error"))),IF(BK118="χ2",IF(ABS(BL118)&lt;statistic_interpretations!$B$8,statistic_interpretations!$B$1,IF(ABS(BL118)&lt;statistic_interpretations!$C$8,statistic_interpretations!$C$1,IF(ABS(BL118)&gt;statistic_interpretations!$C$8,statistic_interpretations!$D$1,"error"))),IF(BK118="tau",IF(ABS(BL118)&lt;statistic_interpretations!$B$7,statistic_interpretations!$B$1,IF(ABS(BL118)&lt;statistic_interpretations!$C$7,statistic_interpretations!$C$1,IF(ABS(BL118)&gt;statistic_interpretations!$C$7,statistic_interpretations!$D$1,"error")))))))))</f>
        <v>0</v>
      </c>
      <c r="BP118" t="str">
        <f t="shared" si="18"/>
        <v>unknown</v>
      </c>
    </row>
    <row r="119" spans="1:68" x14ac:dyDescent="0.25">
      <c r="A119" t="str">
        <f>IF(ISBLANK(extractions!A119),"",extractions!A119)</f>
        <v>Drunk driving</v>
      </c>
      <c r="B119" t="s">
        <v>437</v>
      </c>
      <c r="C119" t="str">
        <f>IF(ISBLANK(extractions!B119),"",extractions!B119)</f>
        <v>nominal</v>
      </c>
      <c r="D119" t="str">
        <f>IF(ISBLANK(extractions!C119),"",extractions!C119)</f>
        <v>adjusted response time</v>
      </c>
      <c r="E119" t="str">
        <f>IF(ISBLANK(extractions!D119),"",extractions!D119)</f>
        <v>Grand Mean (08:04 min)</v>
      </c>
      <c r="F119" t="str">
        <f>IF(ISBLANK(extractions!E119),"",extractions!E119)</f>
        <v>-</v>
      </c>
      <c r="G119" t="str">
        <f>IF(ISBLANK(extractions!G119),"",extractions!G119)</f>
        <v>dispatch time;travel time</v>
      </c>
      <c r="H119" t="str">
        <f>IF(ISBLANK(extractions!H119),"",extractions!H119)</f>
        <v>scale</v>
      </c>
      <c r="I119" t="str">
        <f>IF(ISBLANK(extractions!I119),"",extractions!I119)</f>
        <v>min/incident</v>
      </c>
      <c r="J119" t="str">
        <f>IF(ISBLANK(extractions!J119),"",extractions!J119)</f>
        <v>-</v>
      </c>
      <c r="K119" t="str">
        <f>IF(ISBLANK(extractions!K119),"",extractions!K119)</f>
        <v>interest</v>
      </c>
      <c r="L119" t="str">
        <f>IF(ISBLANK(extractions!L119),"",extractions!L119)</f>
        <v>Stevens, Webster and Stipak (1980)</v>
      </c>
      <c r="M119" s="2" t="s">
        <v>748</v>
      </c>
      <c r="N119" t="str">
        <f>IF(ISBLANK(extractions!M119),"",extractions!M119)</f>
        <v>Table 1</v>
      </c>
      <c r="O119" t="str">
        <f>IF(ISBLANK(extractions!N119),"",extractions!N119)</f>
        <v>Multiple Classification Analysis</v>
      </c>
      <c r="P119" t="s">
        <v>148</v>
      </c>
      <c r="Q119" t="s">
        <v>903</v>
      </c>
      <c r="R119" t="s">
        <v>906</v>
      </c>
      <c r="S119" t="s">
        <v>199</v>
      </c>
      <c r="T119" t="s">
        <v>199</v>
      </c>
      <c r="U119" t="str">
        <f>IF(ISBLANK(extractions!O119),"",extractions!O119)</f>
        <v>^</v>
      </c>
      <c r="V119" t="str">
        <f>IF(ISBLANK(extractions!P119),"",extractions!P119)</f>
        <v>Sample</v>
      </c>
      <c r="W119" t="str">
        <f>IF(ISBLANK(extractions!Q119),"",extractions!Q119)</f>
        <v>York</v>
      </c>
      <c r="X119" t="str">
        <f>IF(ISBLANK(extractions!R119),"",extractions!R119)</f>
        <v xml:space="preserve"> disproportionate stratified sampling</v>
      </c>
      <c r="Y119" t="str">
        <f>IF(ISBLANK(extractions!S119),"",extractions!S119)</f>
        <v/>
      </c>
      <c r="Z119" t="str">
        <f>IF(ISBLANK(extractions!T119),"",extractions!T119)</f>
        <v/>
      </c>
      <c r="AA119" t="str">
        <f>IF(ISBLANK(extractions!U119),"",extractions!U119)</f>
        <v>-</v>
      </c>
      <c r="AB119">
        <f>IF(ISBLANK(extractions!V119),"",extractions!V119)</f>
        <v>38</v>
      </c>
      <c r="AC119" t="str">
        <f>IF(ISBLANK(extractions!W119),"",extractions!W119)</f>
        <v>CFS</v>
      </c>
      <c r="AD119" t="str">
        <f>IF(ISBLANK(extractions!X119),"",extractions!X119)</f>
        <v>ALL CFSs</v>
      </c>
      <c r="AE119" t="str">
        <f>IF(ISBLANK(extractions!Y119),"",extractions!Y119)</f>
        <v>B</v>
      </c>
      <c r="AF119">
        <f>IF(ISBLANK(extractions!Z119),"",extractions!Z119)</f>
        <v>-5.01</v>
      </c>
      <c r="AG119" t="str">
        <f>IF(ISBLANK(extractions!AA119),"",extractions!AA119)</f>
        <v/>
      </c>
      <c r="AH119" t="str">
        <f>IF(ISBLANK(extractions!AB119),"",extractions!AB119)</f>
        <v>?</v>
      </c>
      <c r="AI119">
        <f>IF(ISBLANK(extractions!AC119),"",extractions!AC119)</f>
        <v>1</v>
      </c>
      <c r="AJ119" t="str">
        <f>IF(ISBLANK(extractions!AD119),"",extractions!AD119)</f>
        <v>sept</v>
      </c>
      <c r="AK119">
        <f>IF(ISBLANK(extractions!AE119),"",extractions!AE119)</f>
        <v>1976</v>
      </c>
      <c r="AL119">
        <f>IF(ISBLANK(extractions!AF119),"",extractions!AF119)</f>
        <v>31</v>
      </c>
      <c r="AM119" t="str">
        <f>IF(ISBLANK(extractions!AG119),"",extractions!AG119)</f>
        <v>dec</v>
      </c>
      <c r="AN119">
        <f>IF(ISBLANK(extractions!AH119),"",extractions!AH119)</f>
        <v>1976</v>
      </c>
      <c r="AO119" t="str">
        <f>IF(ISBLANK(extractions!AI119),"",extractions!AI119)</f>
        <v/>
      </c>
      <c r="AP119" t="str">
        <f>IF(ISBLANK(extractions!AJ119),"",extractions!AJ119)</f>
        <v/>
      </c>
      <c r="AQ119" t="str">
        <f>IF(ISBLANK(extractions!AK119),"",extractions!AK119)</f>
        <v/>
      </c>
      <c r="AR119" t="str">
        <f>IF(ISBLANK(extractions!AL119),"",extractions!AL119)</f>
        <v/>
      </c>
      <c r="AS119" t="str">
        <f>IF(ISBLANK(extractions!AM119),"",extractions!AM119)</f>
        <v/>
      </c>
      <c r="AT119" t="str">
        <f>IF(ISBLANK(extractions!AN119),"",extractions!AN119)</f>
        <v/>
      </c>
      <c r="AU119" t="str">
        <f>IF(ISBLANK(extractions!AO119),"",extractions!AO119)</f>
        <v/>
      </c>
      <c r="AV119" t="str">
        <f>IF(ISBLANK(extractions!AP119),"",extractions!AP119)</f>
        <v/>
      </c>
      <c r="AW119" t="str">
        <f>IF(ISBLANK(extractions!AQ119),"",extractions!AQ119)</f>
        <v/>
      </c>
      <c r="AX119" t="str">
        <f>IF(ISBLANK(extractions!AR119),"",extractions!AR119)</f>
        <v/>
      </c>
      <c r="AY119" t="str">
        <f>IF(ISBLANK(extractions!AS119),"",extractions!AS119)</f>
        <v/>
      </c>
      <c r="AZ119" t="str">
        <f>IF(ISBLANK(extractions!AT119),"",extractions!AT119)</f>
        <v/>
      </c>
      <c r="BA119" t="str">
        <f>IF(ISBLANK(extractions!AU119),"",extractions!AU119)</f>
        <v/>
      </c>
      <c r="BB119" t="str">
        <f>IF(ISBLANK(extractions!AV119),"",extractions!AV119)</f>
        <v/>
      </c>
      <c r="BC119" t="str">
        <f>IF(ISBLANK(extractions!AW119),"",extractions!AW119)</f>
        <v/>
      </c>
      <c r="BD119" t="str">
        <f>IF(ISBLANK(extractions!AX119),"",extractions!AX119)</f>
        <v/>
      </c>
      <c r="BE119" s="9" t="str">
        <f t="shared" si="13"/>
        <v/>
      </c>
      <c r="BF119" s="9" t="str">
        <f t="shared" si="19"/>
        <v/>
      </c>
      <c r="BG119" t="e">
        <f t="shared" si="20"/>
        <v>#VALUE!</v>
      </c>
      <c r="BK119" s="9" t="str">
        <f t="shared" si="16"/>
        <v>B</v>
      </c>
      <c r="BL119" s="9">
        <f t="shared" si="14"/>
        <v>-5.01</v>
      </c>
      <c r="BM119" s="13" t="str">
        <f t="shared" si="15"/>
        <v>?</v>
      </c>
      <c r="BN119" t="str">
        <f t="shared" si="17"/>
        <v>-</v>
      </c>
      <c r="BO119" s="9" t="b">
        <f>IF(BK119="Beta",IF(ABS(BL119)&lt;statistic_interpretations!$B$5,statistic_interpretations!$B$1,IF(ABS(BL119)&lt;statistic_interpretations!$C$5,statistic_interpretations!$C$1,IF(ABS(BL119)&gt;statistic_interpretations!$C$5,statistic_interpretations!$D$1,"error"))),IF(BK119="R",IF(ABS(BL119)&lt;statistic_interpretations!$B$2,statistic_interpretations!$B$1,IF(ABS(BL119)&lt;statistic_interpretations!$C$2,statistic_interpretations!$C$1,IF(ABS(BL119)&gt;statistic_interpretations!$C$2,statistic_interpretations!$D$1,"error"))),IF(BK119="D",IF(ABS(BL119)&lt;statistic_interpretations!$B$3,statistic_interpretations!$B$1,IF(ABS(BL119)&lt;statistic_interpretations!$C$3,statistic_interpretations!$C$1,IF(ABS(BL119)&gt;statistic_interpretations!$C$3,statistic_interpretations!$D$1,"error"))),IF(BK119="%",IF(ABS(BL119)&lt;statistic_interpretations!$B$9,statistic_interpretations!$B$1,IF(ABS(BL119)&lt;statistic_interpretations!$C$9,statistic_interpretations!$C$1,IF(ABS(BL119)&gt;statistic_interpretations!$C$9,statistic_interpretations!$D$1,"error"))),IF(BK119="χ2",IF(ABS(BL119)&lt;statistic_interpretations!$B$8,statistic_interpretations!$B$1,IF(ABS(BL119)&lt;statistic_interpretations!$C$8,statistic_interpretations!$C$1,IF(ABS(BL119)&gt;statistic_interpretations!$C$8,statistic_interpretations!$D$1,"error"))),IF(BK119="tau",IF(ABS(BL119)&lt;statistic_interpretations!$B$7,statistic_interpretations!$B$1,IF(ABS(BL119)&lt;statistic_interpretations!$C$7,statistic_interpretations!$C$1,IF(ABS(BL119)&gt;statistic_interpretations!$C$7,statistic_interpretations!$D$1,"error")))))))))</f>
        <v>0</v>
      </c>
      <c r="BP119" t="str">
        <f t="shared" si="18"/>
        <v>unknown</v>
      </c>
    </row>
    <row r="120" spans="1:68" x14ac:dyDescent="0.25">
      <c r="A120" t="str">
        <f>IF(ISBLANK(extractions!A120),"",extractions!A120)</f>
        <v>Narcotics</v>
      </c>
      <c r="B120" t="s">
        <v>438</v>
      </c>
      <c r="C120" t="str">
        <f>IF(ISBLANK(extractions!B120),"",extractions!B120)</f>
        <v>nominal</v>
      </c>
      <c r="D120" t="str">
        <f>IF(ISBLANK(extractions!C120),"",extractions!C120)</f>
        <v>adjusted response time</v>
      </c>
      <c r="E120" t="str">
        <f>IF(ISBLANK(extractions!D120),"",extractions!D120)</f>
        <v>Grand Mean (08:04 min)</v>
      </c>
      <c r="F120" t="str">
        <f>IF(ISBLANK(extractions!E120),"",extractions!E120)</f>
        <v>-</v>
      </c>
      <c r="G120" t="str">
        <f>IF(ISBLANK(extractions!G120),"",extractions!G120)</f>
        <v>dispatch time;travel time</v>
      </c>
      <c r="H120" t="str">
        <f>IF(ISBLANK(extractions!H120),"",extractions!H120)</f>
        <v>scale</v>
      </c>
      <c r="I120" t="str">
        <f>IF(ISBLANK(extractions!I120),"",extractions!I120)</f>
        <v>min/incident</v>
      </c>
      <c r="J120" t="str">
        <f>IF(ISBLANK(extractions!J120),"",extractions!J120)</f>
        <v>-</v>
      </c>
      <c r="K120" t="str">
        <f>IF(ISBLANK(extractions!K120),"",extractions!K120)</f>
        <v>interest</v>
      </c>
      <c r="L120" t="str">
        <f>IF(ISBLANK(extractions!L120),"",extractions!L120)</f>
        <v>Stevens, Webster and Stipak (1980)</v>
      </c>
      <c r="M120" s="2" t="s">
        <v>748</v>
      </c>
      <c r="N120" t="str">
        <f>IF(ISBLANK(extractions!M120),"",extractions!M120)</f>
        <v>Table 1</v>
      </c>
      <c r="O120" t="str">
        <f>IF(ISBLANK(extractions!N120),"",extractions!N120)</f>
        <v>Multiple Classification Analysis</v>
      </c>
      <c r="P120" t="s">
        <v>148</v>
      </c>
      <c r="Q120" t="s">
        <v>903</v>
      </c>
      <c r="R120" t="s">
        <v>906</v>
      </c>
      <c r="S120" t="s">
        <v>199</v>
      </c>
      <c r="T120" t="s">
        <v>199</v>
      </c>
      <c r="U120" t="str">
        <f>IF(ISBLANK(extractions!O120),"",extractions!O120)</f>
        <v>^</v>
      </c>
      <c r="V120" t="str">
        <f>IF(ISBLANK(extractions!P120),"",extractions!P120)</f>
        <v>Sample</v>
      </c>
      <c r="W120" t="str">
        <f>IF(ISBLANK(extractions!Q120),"",extractions!Q120)</f>
        <v>York</v>
      </c>
      <c r="X120" t="str">
        <f>IF(ISBLANK(extractions!R120),"",extractions!R120)</f>
        <v xml:space="preserve"> disproportionate stratified sampling</v>
      </c>
      <c r="Y120" t="str">
        <f>IF(ISBLANK(extractions!S120),"",extractions!S120)</f>
        <v/>
      </c>
      <c r="Z120" t="str">
        <f>IF(ISBLANK(extractions!T120),"",extractions!T120)</f>
        <v/>
      </c>
      <c r="AA120" t="str">
        <f>IF(ISBLANK(extractions!U120),"",extractions!U120)</f>
        <v>-</v>
      </c>
      <c r="AB120">
        <f>IF(ISBLANK(extractions!V120),"",extractions!V120)</f>
        <v>51</v>
      </c>
      <c r="AC120" t="str">
        <f>IF(ISBLANK(extractions!W120),"",extractions!W120)</f>
        <v>CFS</v>
      </c>
      <c r="AD120" t="str">
        <f>IF(ISBLANK(extractions!X120),"",extractions!X120)</f>
        <v>ALL CFSs</v>
      </c>
      <c r="AE120" t="str">
        <f>IF(ISBLANK(extractions!Y120),"",extractions!Y120)</f>
        <v>B</v>
      </c>
      <c r="AF120">
        <f>IF(ISBLANK(extractions!Z120),"",extractions!Z120)</f>
        <v>-4.41</v>
      </c>
      <c r="AG120" t="str">
        <f>IF(ISBLANK(extractions!AA120),"",extractions!AA120)</f>
        <v/>
      </c>
      <c r="AH120" t="str">
        <f>IF(ISBLANK(extractions!AB120),"",extractions!AB120)</f>
        <v>?</v>
      </c>
      <c r="AI120">
        <f>IF(ISBLANK(extractions!AC120),"",extractions!AC120)</f>
        <v>1</v>
      </c>
      <c r="AJ120" t="str">
        <f>IF(ISBLANK(extractions!AD120),"",extractions!AD120)</f>
        <v>sept</v>
      </c>
      <c r="AK120">
        <f>IF(ISBLANK(extractions!AE120),"",extractions!AE120)</f>
        <v>1976</v>
      </c>
      <c r="AL120">
        <f>IF(ISBLANK(extractions!AF120),"",extractions!AF120)</f>
        <v>31</v>
      </c>
      <c r="AM120" t="str">
        <f>IF(ISBLANK(extractions!AG120),"",extractions!AG120)</f>
        <v>dec</v>
      </c>
      <c r="AN120">
        <f>IF(ISBLANK(extractions!AH120),"",extractions!AH120)</f>
        <v>1976</v>
      </c>
      <c r="AO120" t="str">
        <f>IF(ISBLANK(extractions!AI120),"",extractions!AI120)</f>
        <v/>
      </c>
      <c r="AP120" t="str">
        <f>IF(ISBLANK(extractions!AJ120),"",extractions!AJ120)</f>
        <v/>
      </c>
      <c r="AQ120" t="str">
        <f>IF(ISBLANK(extractions!AK120),"",extractions!AK120)</f>
        <v/>
      </c>
      <c r="AR120" t="str">
        <f>IF(ISBLANK(extractions!AL120),"",extractions!AL120)</f>
        <v/>
      </c>
      <c r="AS120" t="str">
        <f>IF(ISBLANK(extractions!AM120),"",extractions!AM120)</f>
        <v/>
      </c>
      <c r="AT120" t="str">
        <f>IF(ISBLANK(extractions!AN120),"",extractions!AN120)</f>
        <v/>
      </c>
      <c r="AU120" t="str">
        <f>IF(ISBLANK(extractions!AO120),"",extractions!AO120)</f>
        <v/>
      </c>
      <c r="AV120" t="str">
        <f>IF(ISBLANK(extractions!AP120),"",extractions!AP120)</f>
        <v/>
      </c>
      <c r="AW120" t="str">
        <f>IF(ISBLANK(extractions!AQ120),"",extractions!AQ120)</f>
        <v/>
      </c>
      <c r="AX120" t="str">
        <f>IF(ISBLANK(extractions!AR120),"",extractions!AR120)</f>
        <v/>
      </c>
      <c r="AY120" t="str">
        <f>IF(ISBLANK(extractions!AS120),"",extractions!AS120)</f>
        <v/>
      </c>
      <c r="AZ120" t="str">
        <f>IF(ISBLANK(extractions!AT120),"",extractions!AT120)</f>
        <v/>
      </c>
      <c r="BA120" t="str">
        <f>IF(ISBLANK(extractions!AU120),"",extractions!AU120)</f>
        <v/>
      </c>
      <c r="BB120" t="str">
        <f>IF(ISBLANK(extractions!AV120),"",extractions!AV120)</f>
        <v/>
      </c>
      <c r="BC120" t="str">
        <f>IF(ISBLANK(extractions!AW120),"",extractions!AW120)</f>
        <v/>
      </c>
      <c r="BD120" t="str">
        <f>IF(ISBLANK(extractions!AX120),"",extractions!AX120)</f>
        <v/>
      </c>
      <c r="BE120" s="9" t="str">
        <f t="shared" si="13"/>
        <v/>
      </c>
      <c r="BF120" s="9" t="str">
        <f t="shared" si="19"/>
        <v/>
      </c>
      <c r="BG120" t="e">
        <f t="shared" si="20"/>
        <v>#VALUE!</v>
      </c>
      <c r="BK120" s="9" t="str">
        <f t="shared" si="16"/>
        <v>B</v>
      </c>
      <c r="BL120" s="9">
        <f t="shared" si="14"/>
        <v>-4.41</v>
      </c>
      <c r="BM120" s="13" t="str">
        <f t="shared" si="15"/>
        <v>?</v>
      </c>
      <c r="BN120" t="str">
        <f t="shared" si="17"/>
        <v>-</v>
      </c>
      <c r="BO120" s="9" t="b">
        <f>IF(BK120="Beta",IF(ABS(BL120)&lt;statistic_interpretations!$B$5,statistic_interpretations!$B$1,IF(ABS(BL120)&lt;statistic_interpretations!$C$5,statistic_interpretations!$C$1,IF(ABS(BL120)&gt;statistic_interpretations!$C$5,statistic_interpretations!$D$1,"error"))),IF(BK120="R",IF(ABS(BL120)&lt;statistic_interpretations!$B$2,statistic_interpretations!$B$1,IF(ABS(BL120)&lt;statistic_interpretations!$C$2,statistic_interpretations!$C$1,IF(ABS(BL120)&gt;statistic_interpretations!$C$2,statistic_interpretations!$D$1,"error"))),IF(BK120="D",IF(ABS(BL120)&lt;statistic_interpretations!$B$3,statistic_interpretations!$B$1,IF(ABS(BL120)&lt;statistic_interpretations!$C$3,statistic_interpretations!$C$1,IF(ABS(BL120)&gt;statistic_interpretations!$C$3,statistic_interpretations!$D$1,"error"))),IF(BK120="%",IF(ABS(BL120)&lt;statistic_interpretations!$B$9,statistic_interpretations!$B$1,IF(ABS(BL120)&lt;statistic_interpretations!$C$9,statistic_interpretations!$C$1,IF(ABS(BL120)&gt;statistic_interpretations!$C$9,statistic_interpretations!$D$1,"error"))),IF(BK120="χ2",IF(ABS(BL120)&lt;statistic_interpretations!$B$8,statistic_interpretations!$B$1,IF(ABS(BL120)&lt;statistic_interpretations!$C$8,statistic_interpretations!$C$1,IF(ABS(BL120)&gt;statistic_interpretations!$C$8,statistic_interpretations!$D$1,"error"))),IF(BK120="tau",IF(ABS(BL120)&lt;statistic_interpretations!$B$7,statistic_interpretations!$B$1,IF(ABS(BL120)&lt;statistic_interpretations!$C$7,statistic_interpretations!$C$1,IF(ABS(BL120)&gt;statistic_interpretations!$C$7,statistic_interpretations!$D$1,"error")))))))))</f>
        <v>0</v>
      </c>
      <c r="BP120" t="str">
        <f t="shared" si="18"/>
        <v>unknown</v>
      </c>
    </row>
    <row r="121" spans="1:68" x14ac:dyDescent="0.25">
      <c r="A121" t="str">
        <f>IF(ISBLANK(extractions!A121),"",extractions!A121)</f>
        <v>Weapons</v>
      </c>
      <c r="B121" t="s">
        <v>439</v>
      </c>
      <c r="C121" t="str">
        <f>IF(ISBLANK(extractions!B121),"",extractions!B121)</f>
        <v>nominal</v>
      </c>
      <c r="D121" t="str">
        <f>IF(ISBLANK(extractions!C121),"",extractions!C121)</f>
        <v>adjusted response time</v>
      </c>
      <c r="E121" t="str">
        <f>IF(ISBLANK(extractions!D121),"",extractions!D121)</f>
        <v>Grand Mean (08:04 min)</v>
      </c>
      <c r="F121" t="str">
        <f>IF(ISBLANK(extractions!E121),"",extractions!E121)</f>
        <v>-</v>
      </c>
      <c r="G121" t="str">
        <f>IF(ISBLANK(extractions!G121),"",extractions!G121)</f>
        <v>dispatch time;travel time</v>
      </c>
      <c r="H121" t="str">
        <f>IF(ISBLANK(extractions!H121),"",extractions!H121)</f>
        <v>scale</v>
      </c>
      <c r="I121" t="str">
        <f>IF(ISBLANK(extractions!I121),"",extractions!I121)</f>
        <v>min/incident</v>
      </c>
      <c r="J121" t="str">
        <f>IF(ISBLANK(extractions!J121),"",extractions!J121)</f>
        <v>-</v>
      </c>
      <c r="K121" t="str">
        <f>IF(ISBLANK(extractions!K121),"",extractions!K121)</f>
        <v>interest</v>
      </c>
      <c r="L121" t="str">
        <f>IF(ISBLANK(extractions!L121),"",extractions!L121)</f>
        <v>Stevens, Webster and Stipak (1980)</v>
      </c>
      <c r="M121" s="2" t="s">
        <v>748</v>
      </c>
      <c r="N121" t="str">
        <f>IF(ISBLANK(extractions!M121),"",extractions!M121)</f>
        <v>Table 1</v>
      </c>
      <c r="O121" t="str">
        <f>IF(ISBLANK(extractions!N121),"",extractions!N121)</f>
        <v>Multiple Classification Analysis</v>
      </c>
      <c r="P121" t="s">
        <v>148</v>
      </c>
      <c r="Q121" t="s">
        <v>903</v>
      </c>
      <c r="R121" t="s">
        <v>906</v>
      </c>
      <c r="S121" t="s">
        <v>199</v>
      </c>
      <c r="T121" t="s">
        <v>199</v>
      </c>
      <c r="U121" t="str">
        <f>IF(ISBLANK(extractions!O121),"",extractions!O121)</f>
        <v>^</v>
      </c>
      <c r="V121" t="str">
        <f>IF(ISBLANK(extractions!P121),"",extractions!P121)</f>
        <v>Sample</v>
      </c>
      <c r="W121" t="str">
        <f>IF(ISBLANK(extractions!Q121),"",extractions!Q121)</f>
        <v>York</v>
      </c>
      <c r="X121" t="str">
        <f>IF(ISBLANK(extractions!R121),"",extractions!R121)</f>
        <v xml:space="preserve"> disproportionate stratified sampling</v>
      </c>
      <c r="Y121" t="str">
        <f>IF(ISBLANK(extractions!S121),"",extractions!S121)</f>
        <v/>
      </c>
      <c r="Z121" t="str">
        <f>IF(ISBLANK(extractions!T121),"",extractions!T121)</f>
        <v/>
      </c>
      <c r="AA121" t="str">
        <f>IF(ISBLANK(extractions!U121),"",extractions!U121)</f>
        <v>-</v>
      </c>
      <c r="AB121">
        <f>IF(ISBLANK(extractions!V121),"",extractions!V121)</f>
        <v>121</v>
      </c>
      <c r="AC121" t="str">
        <f>IF(ISBLANK(extractions!W121),"",extractions!W121)</f>
        <v>CFS</v>
      </c>
      <c r="AD121" t="str">
        <f>IF(ISBLANK(extractions!X121),"",extractions!X121)</f>
        <v>ALL CFSs</v>
      </c>
      <c r="AE121" t="str">
        <f>IF(ISBLANK(extractions!Y121),"",extractions!Y121)</f>
        <v>B</v>
      </c>
      <c r="AF121">
        <f>IF(ISBLANK(extractions!Z121),"",extractions!Z121)</f>
        <v>-3.38</v>
      </c>
      <c r="AG121" t="str">
        <f>IF(ISBLANK(extractions!AA121),"",extractions!AA121)</f>
        <v/>
      </c>
      <c r="AH121" t="str">
        <f>IF(ISBLANK(extractions!AB121),"",extractions!AB121)</f>
        <v>?</v>
      </c>
      <c r="AI121">
        <f>IF(ISBLANK(extractions!AC121),"",extractions!AC121)</f>
        <v>1</v>
      </c>
      <c r="AJ121" t="str">
        <f>IF(ISBLANK(extractions!AD121),"",extractions!AD121)</f>
        <v>sept</v>
      </c>
      <c r="AK121">
        <f>IF(ISBLANK(extractions!AE121),"",extractions!AE121)</f>
        <v>1976</v>
      </c>
      <c r="AL121">
        <f>IF(ISBLANK(extractions!AF121),"",extractions!AF121)</f>
        <v>31</v>
      </c>
      <c r="AM121" t="str">
        <f>IF(ISBLANK(extractions!AG121),"",extractions!AG121)</f>
        <v>dec</v>
      </c>
      <c r="AN121">
        <f>IF(ISBLANK(extractions!AH121),"",extractions!AH121)</f>
        <v>1976</v>
      </c>
      <c r="AO121" t="str">
        <f>IF(ISBLANK(extractions!AI121),"",extractions!AI121)</f>
        <v/>
      </c>
      <c r="AP121" t="str">
        <f>IF(ISBLANK(extractions!AJ121),"",extractions!AJ121)</f>
        <v/>
      </c>
      <c r="AQ121" t="str">
        <f>IF(ISBLANK(extractions!AK121),"",extractions!AK121)</f>
        <v/>
      </c>
      <c r="AR121" t="str">
        <f>IF(ISBLANK(extractions!AL121),"",extractions!AL121)</f>
        <v/>
      </c>
      <c r="AS121" t="str">
        <f>IF(ISBLANK(extractions!AM121),"",extractions!AM121)</f>
        <v/>
      </c>
      <c r="AT121" t="str">
        <f>IF(ISBLANK(extractions!AN121),"",extractions!AN121)</f>
        <v/>
      </c>
      <c r="AU121" t="str">
        <f>IF(ISBLANK(extractions!AO121),"",extractions!AO121)</f>
        <v/>
      </c>
      <c r="AV121" t="str">
        <f>IF(ISBLANK(extractions!AP121),"",extractions!AP121)</f>
        <v/>
      </c>
      <c r="AW121" t="str">
        <f>IF(ISBLANK(extractions!AQ121),"",extractions!AQ121)</f>
        <v/>
      </c>
      <c r="AX121" t="str">
        <f>IF(ISBLANK(extractions!AR121),"",extractions!AR121)</f>
        <v/>
      </c>
      <c r="AY121" t="str">
        <f>IF(ISBLANK(extractions!AS121),"",extractions!AS121)</f>
        <v/>
      </c>
      <c r="AZ121" t="str">
        <f>IF(ISBLANK(extractions!AT121),"",extractions!AT121)</f>
        <v/>
      </c>
      <c r="BA121" t="str">
        <f>IF(ISBLANK(extractions!AU121),"",extractions!AU121)</f>
        <v/>
      </c>
      <c r="BB121" t="str">
        <f>IF(ISBLANK(extractions!AV121),"",extractions!AV121)</f>
        <v/>
      </c>
      <c r="BC121" t="str">
        <f>IF(ISBLANK(extractions!AW121),"",extractions!AW121)</f>
        <v/>
      </c>
      <c r="BD121" t="str">
        <f>IF(ISBLANK(extractions!AX121),"",extractions!AX121)</f>
        <v/>
      </c>
      <c r="BE121" s="9" t="str">
        <f t="shared" si="13"/>
        <v/>
      </c>
      <c r="BF121" s="9" t="str">
        <f t="shared" si="19"/>
        <v/>
      </c>
      <c r="BG121" t="e">
        <f t="shared" si="20"/>
        <v>#VALUE!</v>
      </c>
      <c r="BK121" s="9" t="str">
        <f t="shared" si="16"/>
        <v>B</v>
      </c>
      <c r="BL121" s="9">
        <f t="shared" si="14"/>
        <v>-3.38</v>
      </c>
      <c r="BM121" s="13" t="str">
        <f t="shared" si="15"/>
        <v>?</v>
      </c>
      <c r="BN121" t="str">
        <f t="shared" si="17"/>
        <v>-</v>
      </c>
      <c r="BO121" s="9" t="b">
        <f>IF(BK121="Beta",IF(ABS(BL121)&lt;statistic_interpretations!$B$5,statistic_interpretations!$B$1,IF(ABS(BL121)&lt;statistic_interpretations!$C$5,statistic_interpretations!$C$1,IF(ABS(BL121)&gt;statistic_interpretations!$C$5,statistic_interpretations!$D$1,"error"))),IF(BK121="R",IF(ABS(BL121)&lt;statistic_interpretations!$B$2,statistic_interpretations!$B$1,IF(ABS(BL121)&lt;statistic_interpretations!$C$2,statistic_interpretations!$C$1,IF(ABS(BL121)&gt;statistic_interpretations!$C$2,statistic_interpretations!$D$1,"error"))),IF(BK121="D",IF(ABS(BL121)&lt;statistic_interpretations!$B$3,statistic_interpretations!$B$1,IF(ABS(BL121)&lt;statistic_interpretations!$C$3,statistic_interpretations!$C$1,IF(ABS(BL121)&gt;statistic_interpretations!$C$3,statistic_interpretations!$D$1,"error"))),IF(BK121="%",IF(ABS(BL121)&lt;statistic_interpretations!$B$9,statistic_interpretations!$B$1,IF(ABS(BL121)&lt;statistic_interpretations!$C$9,statistic_interpretations!$C$1,IF(ABS(BL121)&gt;statistic_interpretations!$C$9,statistic_interpretations!$D$1,"error"))),IF(BK121="χ2",IF(ABS(BL121)&lt;statistic_interpretations!$B$8,statistic_interpretations!$B$1,IF(ABS(BL121)&lt;statistic_interpretations!$C$8,statistic_interpretations!$C$1,IF(ABS(BL121)&gt;statistic_interpretations!$C$8,statistic_interpretations!$D$1,"error"))),IF(BK121="tau",IF(ABS(BL121)&lt;statistic_interpretations!$B$7,statistic_interpretations!$B$1,IF(ABS(BL121)&lt;statistic_interpretations!$C$7,statistic_interpretations!$C$1,IF(ABS(BL121)&gt;statistic_interpretations!$C$7,statistic_interpretations!$D$1,"error")))))))))</f>
        <v>0</v>
      </c>
      <c r="BP121" t="str">
        <f t="shared" si="18"/>
        <v>unknown</v>
      </c>
    </row>
    <row r="122" spans="1:68" x14ac:dyDescent="0.25">
      <c r="A122" t="str">
        <f>IF(ISBLANK(extractions!A122),"",extractions!A122)</f>
        <v>Drunk-disorderly</v>
      </c>
      <c r="B122" t="s">
        <v>440</v>
      </c>
      <c r="C122" t="str">
        <f>IF(ISBLANK(extractions!B122),"",extractions!B122)</f>
        <v>nominal</v>
      </c>
      <c r="D122" t="str">
        <f>IF(ISBLANK(extractions!C122),"",extractions!C122)</f>
        <v>adjusted response time</v>
      </c>
      <c r="E122" t="str">
        <f>IF(ISBLANK(extractions!D122),"",extractions!D122)</f>
        <v>Grand Mean (08:04 min)</v>
      </c>
      <c r="F122" t="str">
        <f>IF(ISBLANK(extractions!E122),"",extractions!E122)</f>
        <v>-</v>
      </c>
      <c r="G122" t="str">
        <f>IF(ISBLANK(extractions!G122),"",extractions!G122)</f>
        <v>dispatch time;travel time</v>
      </c>
      <c r="H122" t="str">
        <f>IF(ISBLANK(extractions!H122),"",extractions!H122)</f>
        <v>scale</v>
      </c>
      <c r="I122" t="str">
        <f>IF(ISBLANK(extractions!I122),"",extractions!I122)</f>
        <v>min/incident</v>
      </c>
      <c r="J122" t="str">
        <f>IF(ISBLANK(extractions!J122),"",extractions!J122)</f>
        <v>-</v>
      </c>
      <c r="K122" t="str">
        <f>IF(ISBLANK(extractions!K122),"",extractions!K122)</f>
        <v>interest</v>
      </c>
      <c r="L122" t="str">
        <f>IF(ISBLANK(extractions!L122),"",extractions!L122)</f>
        <v>Stevens, Webster and Stipak (1980)</v>
      </c>
      <c r="M122" s="2" t="s">
        <v>748</v>
      </c>
      <c r="N122" t="str">
        <f>IF(ISBLANK(extractions!M122),"",extractions!M122)</f>
        <v>Table 1</v>
      </c>
      <c r="O122" t="str">
        <f>IF(ISBLANK(extractions!N122),"",extractions!N122)</f>
        <v>Multiple Classification Analysis</v>
      </c>
      <c r="P122" t="s">
        <v>148</v>
      </c>
      <c r="Q122" t="s">
        <v>903</v>
      </c>
      <c r="R122" t="s">
        <v>906</v>
      </c>
      <c r="S122" t="s">
        <v>199</v>
      </c>
      <c r="T122" t="s">
        <v>199</v>
      </c>
      <c r="U122" t="str">
        <f>IF(ISBLANK(extractions!O122),"",extractions!O122)</f>
        <v>^</v>
      </c>
      <c r="V122" t="str">
        <f>IF(ISBLANK(extractions!P122),"",extractions!P122)</f>
        <v>Sample</v>
      </c>
      <c r="W122" t="str">
        <f>IF(ISBLANK(extractions!Q122),"",extractions!Q122)</f>
        <v>York</v>
      </c>
      <c r="X122" t="str">
        <f>IF(ISBLANK(extractions!R122),"",extractions!R122)</f>
        <v xml:space="preserve"> disproportionate stratified sampling</v>
      </c>
      <c r="Y122" t="str">
        <f>IF(ISBLANK(extractions!S122),"",extractions!S122)</f>
        <v/>
      </c>
      <c r="Z122" t="str">
        <f>IF(ISBLANK(extractions!T122),"",extractions!T122)</f>
        <v/>
      </c>
      <c r="AA122" t="str">
        <f>IF(ISBLANK(extractions!U122),"",extractions!U122)</f>
        <v>-</v>
      </c>
      <c r="AB122">
        <f>IF(ISBLANK(extractions!V122),"",extractions!V122)</f>
        <v>353</v>
      </c>
      <c r="AC122" t="str">
        <f>IF(ISBLANK(extractions!W122),"",extractions!W122)</f>
        <v>CFS</v>
      </c>
      <c r="AD122" t="str">
        <f>IF(ISBLANK(extractions!X122),"",extractions!X122)</f>
        <v>ALL CFSs</v>
      </c>
      <c r="AE122" t="str">
        <f>IF(ISBLANK(extractions!Y122),"",extractions!Y122)</f>
        <v>B</v>
      </c>
      <c r="AF122">
        <f>IF(ISBLANK(extractions!Z122),"",extractions!Z122)</f>
        <v>-2.2799999999999998</v>
      </c>
      <c r="AG122" t="str">
        <f>IF(ISBLANK(extractions!AA122),"",extractions!AA122)</f>
        <v/>
      </c>
      <c r="AH122" t="str">
        <f>IF(ISBLANK(extractions!AB122),"",extractions!AB122)</f>
        <v>?</v>
      </c>
      <c r="AI122">
        <f>IF(ISBLANK(extractions!AC122),"",extractions!AC122)</f>
        <v>1</v>
      </c>
      <c r="AJ122" t="str">
        <f>IF(ISBLANK(extractions!AD122),"",extractions!AD122)</f>
        <v>sept</v>
      </c>
      <c r="AK122">
        <f>IF(ISBLANK(extractions!AE122),"",extractions!AE122)</f>
        <v>1976</v>
      </c>
      <c r="AL122">
        <f>IF(ISBLANK(extractions!AF122),"",extractions!AF122)</f>
        <v>31</v>
      </c>
      <c r="AM122" t="str">
        <f>IF(ISBLANK(extractions!AG122),"",extractions!AG122)</f>
        <v>dec</v>
      </c>
      <c r="AN122">
        <f>IF(ISBLANK(extractions!AH122),"",extractions!AH122)</f>
        <v>1976</v>
      </c>
      <c r="AO122" t="str">
        <f>IF(ISBLANK(extractions!AI122),"",extractions!AI122)</f>
        <v/>
      </c>
      <c r="AP122" t="str">
        <f>IF(ISBLANK(extractions!AJ122),"",extractions!AJ122)</f>
        <v/>
      </c>
      <c r="AQ122" t="str">
        <f>IF(ISBLANK(extractions!AK122),"",extractions!AK122)</f>
        <v/>
      </c>
      <c r="AR122" t="str">
        <f>IF(ISBLANK(extractions!AL122),"",extractions!AL122)</f>
        <v/>
      </c>
      <c r="AS122" t="str">
        <f>IF(ISBLANK(extractions!AM122),"",extractions!AM122)</f>
        <v/>
      </c>
      <c r="AT122" t="str">
        <f>IF(ISBLANK(extractions!AN122),"",extractions!AN122)</f>
        <v/>
      </c>
      <c r="AU122" t="str">
        <f>IF(ISBLANK(extractions!AO122),"",extractions!AO122)</f>
        <v/>
      </c>
      <c r="AV122" t="str">
        <f>IF(ISBLANK(extractions!AP122),"",extractions!AP122)</f>
        <v/>
      </c>
      <c r="AW122" t="str">
        <f>IF(ISBLANK(extractions!AQ122),"",extractions!AQ122)</f>
        <v/>
      </c>
      <c r="AX122" t="str">
        <f>IF(ISBLANK(extractions!AR122),"",extractions!AR122)</f>
        <v/>
      </c>
      <c r="AY122" t="str">
        <f>IF(ISBLANK(extractions!AS122),"",extractions!AS122)</f>
        <v/>
      </c>
      <c r="AZ122" t="str">
        <f>IF(ISBLANK(extractions!AT122),"",extractions!AT122)</f>
        <v/>
      </c>
      <c r="BA122" t="str">
        <f>IF(ISBLANK(extractions!AU122),"",extractions!AU122)</f>
        <v/>
      </c>
      <c r="BB122" t="str">
        <f>IF(ISBLANK(extractions!AV122),"",extractions!AV122)</f>
        <v/>
      </c>
      <c r="BC122" t="str">
        <f>IF(ISBLANK(extractions!AW122),"",extractions!AW122)</f>
        <v/>
      </c>
      <c r="BD122" t="str">
        <f>IF(ISBLANK(extractions!AX122),"",extractions!AX122)</f>
        <v/>
      </c>
      <c r="BE122" s="9" t="str">
        <f t="shared" si="13"/>
        <v/>
      </c>
      <c r="BF122" s="9" t="str">
        <f t="shared" si="19"/>
        <v/>
      </c>
      <c r="BG122" t="e">
        <f t="shared" si="20"/>
        <v>#VALUE!</v>
      </c>
      <c r="BK122" s="9" t="str">
        <f t="shared" si="16"/>
        <v>B</v>
      </c>
      <c r="BL122" s="9">
        <f t="shared" si="14"/>
        <v>-2.2799999999999998</v>
      </c>
      <c r="BM122" s="13" t="str">
        <f t="shared" si="15"/>
        <v>?</v>
      </c>
      <c r="BN122" t="str">
        <f t="shared" si="17"/>
        <v>-</v>
      </c>
      <c r="BO122" s="9" t="b">
        <f>IF(BK122="Beta",IF(ABS(BL122)&lt;statistic_interpretations!$B$5,statistic_interpretations!$B$1,IF(ABS(BL122)&lt;statistic_interpretations!$C$5,statistic_interpretations!$C$1,IF(ABS(BL122)&gt;statistic_interpretations!$C$5,statistic_interpretations!$D$1,"error"))),IF(BK122="R",IF(ABS(BL122)&lt;statistic_interpretations!$B$2,statistic_interpretations!$B$1,IF(ABS(BL122)&lt;statistic_interpretations!$C$2,statistic_interpretations!$C$1,IF(ABS(BL122)&gt;statistic_interpretations!$C$2,statistic_interpretations!$D$1,"error"))),IF(BK122="D",IF(ABS(BL122)&lt;statistic_interpretations!$B$3,statistic_interpretations!$B$1,IF(ABS(BL122)&lt;statistic_interpretations!$C$3,statistic_interpretations!$C$1,IF(ABS(BL122)&gt;statistic_interpretations!$C$3,statistic_interpretations!$D$1,"error"))),IF(BK122="%",IF(ABS(BL122)&lt;statistic_interpretations!$B$9,statistic_interpretations!$B$1,IF(ABS(BL122)&lt;statistic_interpretations!$C$9,statistic_interpretations!$C$1,IF(ABS(BL122)&gt;statistic_interpretations!$C$9,statistic_interpretations!$D$1,"error"))),IF(BK122="χ2",IF(ABS(BL122)&lt;statistic_interpretations!$B$8,statistic_interpretations!$B$1,IF(ABS(BL122)&lt;statistic_interpretations!$C$8,statistic_interpretations!$C$1,IF(ABS(BL122)&gt;statistic_interpretations!$C$8,statistic_interpretations!$D$1,"error"))),IF(BK122="tau",IF(ABS(BL122)&lt;statistic_interpretations!$B$7,statistic_interpretations!$B$1,IF(ABS(BL122)&lt;statistic_interpretations!$C$7,statistic_interpretations!$C$1,IF(ABS(BL122)&gt;statistic_interpretations!$C$7,statistic_interpretations!$D$1,"error")))))))))</f>
        <v>0</v>
      </c>
      <c r="BP122" t="str">
        <f t="shared" si="18"/>
        <v>unknown</v>
      </c>
    </row>
    <row r="123" spans="1:68" x14ac:dyDescent="0.25">
      <c r="A123" t="str">
        <f>IF(ISBLANK(extractions!A123),"",extractions!A123)</f>
        <v>Liquor laws</v>
      </c>
      <c r="B123" t="s">
        <v>441</v>
      </c>
      <c r="C123" t="str">
        <f>IF(ISBLANK(extractions!B123),"",extractions!B123)</f>
        <v>nominal</v>
      </c>
      <c r="D123" t="str">
        <f>IF(ISBLANK(extractions!C123),"",extractions!C123)</f>
        <v>adjusted response time</v>
      </c>
      <c r="E123" t="str">
        <f>IF(ISBLANK(extractions!D123),"",extractions!D123)</f>
        <v>Grand Mean (08:04 min)</v>
      </c>
      <c r="F123" t="str">
        <f>IF(ISBLANK(extractions!E123),"",extractions!E123)</f>
        <v>-</v>
      </c>
      <c r="G123" t="str">
        <f>IF(ISBLANK(extractions!G123),"",extractions!G123)</f>
        <v>dispatch time;travel time</v>
      </c>
      <c r="H123" t="str">
        <f>IF(ISBLANK(extractions!H123),"",extractions!H123)</f>
        <v>scale</v>
      </c>
      <c r="I123" t="str">
        <f>IF(ISBLANK(extractions!I123),"",extractions!I123)</f>
        <v>min/incident</v>
      </c>
      <c r="J123" t="str">
        <f>IF(ISBLANK(extractions!J123),"",extractions!J123)</f>
        <v>-</v>
      </c>
      <c r="K123" t="str">
        <f>IF(ISBLANK(extractions!K123),"",extractions!K123)</f>
        <v>interest</v>
      </c>
      <c r="L123" t="str">
        <f>IF(ISBLANK(extractions!L123),"",extractions!L123)</f>
        <v>Stevens, Webster and Stipak (1980)</v>
      </c>
      <c r="M123" s="2" t="s">
        <v>748</v>
      </c>
      <c r="N123" t="str">
        <f>IF(ISBLANK(extractions!M123),"",extractions!M123)</f>
        <v>Table 1</v>
      </c>
      <c r="O123" t="str">
        <f>IF(ISBLANK(extractions!N123),"",extractions!N123)</f>
        <v>Multiple Classification Analysis</v>
      </c>
      <c r="P123" t="s">
        <v>148</v>
      </c>
      <c r="Q123" t="s">
        <v>903</v>
      </c>
      <c r="R123" t="s">
        <v>906</v>
      </c>
      <c r="S123" t="s">
        <v>199</v>
      </c>
      <c r="T123" t="s">
        <v>199</v>
      </c>
      <c r="U123" t="str">
        <f>IF(ISBLANK(extractions!O123),"",extractions!O123)</f>
        <v>^</v>
      </c>
      <c r="V123" t="str">
        <f>IF(ISBLANK(extractions!P123),"",extractions!P123)</f>
        <v>Sample</v>
      </c>
      <c r="W123" t="str">
        <f>IF(ISBLANK(extractions!Q123),"",extractions!Q123)</f>
        <v>York</v>
      </c>
      <c r="X123" t="str">
        <f>IF(ISBLANK(extractions!R123),"",extractions!R123)</f>
        <v xml:space="preserve"> disproportionate stratified sampling</v>
      </c>
      <c r="Y123" t="str">
        <f>IF(ISBLANK(extractions!S123),"",extractions!S123)</f>
        <v/>
      </c>
      <c r="Z123" t="str">
        <f>IF(ISBLANK(extractions!T123),"",extractions!T123)</f>
        <v/>
      </c>
      <c r="AA123" t="str">
        <f>IF(ISBLANK(extractions!U123),"",extractions!U123)</f>
        <v>-</v>
      </c>
      <c r="AB123">
        <f>IF(ISBLANK(extractions!V123),"",extractions!V123)</f>
        <v>38</v>
      </c>
      <c r="AC123" t="str">
        <f>IF(ISBLANK(extractions!W123),"",extractions!W123)</f>
        <v>CFS</v>
      </c>
      <c r="AD123" t="str">
        <f>IF(ISBLANK(extractions!X123),"",extractions!X123)</f>
        <v>ALL CFSs</v>
      </c>
      <c r="AE123" t="str">
        <f>IF(ISBLANK(extractions!Y123),"",extractions!Y123)</f>
        <v>B</v>
      </c>
      <c r="AF123">
        <f>IF(ISBLANK(extractions!Z123),"",extractions!Z123)</f>
        <v>-2.61</v>
      </c>
      <c r="AG123" t="str">
        <f>IF(ISBLANK(extractions!AA123),"",extractions!AA123)</f>
        <v/>
      </c>
      <c r="AH123" t="str">
        <f>IF(ISBLANK(extractions!AB123),"",extractions!AB123)</f>
        <v>?</v>
      </c>
      <c r="AI123">
        <f>IF(ISBLANK(extractions!AC123),"",extractions!AC123)</f>
        <v>1</v>
      </c>
      <c r="AJ123" t="str">
        <f>IF(ISBLANK(extractions!AD123),"",extractions!AD123)</f>
        <v>sept</v>
      </c>
      <c r="AK123">
        <f>IF(ISBLANK(extractions!AE123),"",extractions!AE123)</f>
        <v>1976</v>
      </c>
      <c r="AL123">
        <f>IF(ISBLANK(extractions!AF123),"",extractions!AF123)</f>
        <v>31</v>
      </c>
      <c r="AM123" t="str">
        <f>IF(ISBLANK(extractions!AG123),"",extractions!AG123)</f>
        <v>dec</v>
      </c>
      <c r="AN123">
        <f>IF(ISBLANK(extractions!AH123),"",extractions!AH123)</f>
        <v>1976</v>
      </c>
      <c r="AO123" t="str">
        <f>IF(ISBLANK(extractions!AI123),"",extractions!AI123)</f>
        <v/>
      </c>
      <c r="AP123" t="str">
        <f>IF(ISBLANK(extractions!AJ123),"",extractions!AJ123)</f>
        <v/>
      </c>
      <c r="AQ123" t="str">
        <f>IF(ISBLANK(extractions!AK123),"",extractions!AK123)</f>
        <v/>
      </c>
      <c r="AR123" t="str">
        <f>IF(ISBLANK(extractions!AL123),"",extractions!AL123)</f>
        <v/>
      </c>
      <c r="AS123" t="str">
        <f>IF(ISBLANK(extractions!AM123),"",extractions!AM123)</f>
        <v/>
      </c>
      <c r="AT123" t="str">
        <f>IF(ISBLANK(extractions!AN123),"",extractions!AN123)</f>
        <v/>
      </c>
      <c r="AU123" t="str">
        <f>IF(ISBLANK(extractions!AO123),"",extractions!AO123)</f>
        <v/>
      </c>
      <c r="AV123" t="str">
        <f>IF(ISBLANK(extractions!AP123),"",extractions!AP123)</f>
        <v/>
      </c>
      <c r="AW123" t="str">
        <f>IF(ISBLANK(extractions!AQ123),"",extractions!AQ123)</f>
        <v/>
      </c>
      <c r="AX123" t="str">
        <f>IF(ISBLANK(extractions!AR123),"",extractions!AR123)</f>
        <v/>
      </c>
      <c r="AY123" t="str">
        <f>IF(ISBLANK(extractions!AS123),"",extractions!AS123)</f>
        <v/>
      </c>
      <c r="AZ123" t="str">
        <f>IF(ISBLANK(extractions!AT123),"",extractions!AT123)</f>
        <v/>
      </c>
      <c r="BA123" t="str">
        <f>IF(ISBLANK(extractions!AU123),"",extractions!AU123)</f>
        <v/>
      </c>
      <c r="BB123" t="str">
        <f>IF(ISBLANK(extractions!AV123),"",extractions!AV123)</f>
        <v/>
      </c>
      <c r="BC123" t="str">
        <f>IF(ISBLANK(extractions!AW123),"",extractions!AW123)</f>
        <v/>
      </c>
      <c r="BD123" t="str">
        <f>IF(ISBLANK(extractions!AX123),"",extractions!AX123)</f>
        <v/>
      </c>
      <c r="BE123" s="9" t="str">
        <f t="shared" si="13"/>
        <v/>
      </c>
      <c r="BF123" s="9" t="str">
        <f t="shared" si="19"/>
        <v/>
      </c>
      <c r="BG123" t="e">
        <f t="shared" si="20"/>
        <v>#VALUE!</v>
      </c>
      <c r="BK123" s="9" t="str">
        <f t="shared" si="16"/>
        <v>B</v>
      </c>
      <c r="BL123" s="9">
        <f t="shared" si="14"/>
        <v>-2.61</v>
      </c>
      <c r="BM123" s="13" t="str">
        <f t="shared" si="15"/>
        <v>?</v>
      </c>
      <c r="BN123" t="str">
        <f t="shared" si="17"/>
        <v>-</v>
      </c>
      <c r="BO123" s="9" t="b">
        <f>IF(BK123="Beta",IF(ABS(BL123)&lt;statistic_interpretations!$B$5,statistic_interpretations!$B$1,IF(ABS(BL123)&lt;statistic_interpretations!$C$5,statistic_interpretations!$C$1,IF(ABS(BL123)&gt;statistic_interpretations!$C$5,statistic_interpretations!$D$1,"error"))),IF(BK123="R",IF(ABS(BL123)&lt;statistic_interpretations!$B$2,statistic_interpretations!$B$1,IF(ABS(BL123)&lt;statistic_interpretations!$C$2,statistic_interpretations!$C$1,IF(ABS(BL123)&gt;statistic_interpretations!$C$2,statistic_interpretations!$D$1,"error"))),IF(BK123="D",IF(ABS(BL123)&lt;statistic_interpretations!$B$3,statistic_interpretations!$B$1,IF(ABS(BL123)&lt;statistic_interpretations!$C$3,statistic_interpretations!$C$1,IF(ABS(BL123)&gt;statistic_interpretations!$C$3,statistic_interpretations!$D$1,"error"))),IF(BK123="%",IF(ABS(BL123)&lt;statistic_interpretations!$B$9,statistic_interpretations!$B$1,IF(ABS(BL123)&lt;statistic_interpretations!$C$9,statistic_interpretations!$C$1,IF(ABS(BL123)&gt;statistic_interpretations!$C$9,statistic_interpretations!$D$1,"error"))),IF(BK123="χ2",IF(ABS(BL123)&lt;statistic_interpretations!$B$8,statistic_interpretations!$B$1,IF(ABS(BL123)&lt;statistic_interpretations!$C$8,statistic_interpretations!$C$1,IF(ABS(BL123)&gt;statistic_interpretations!$C$8,statistic_interpretations!$D$1,"error"))),IF(BK123="tau",IF(ABS(BL123)&lt;statistic_interpretations!$B$7,statistic_interpretations!$B$1,IF(ABS(BL123)&lt;statistic_interpretations!$C$7,statistic_interpretations!$C$1,IF(ABS(BL123)&gt;statistic_interpretations!$C$7,statistic_interpretations!$D$1,"error")))))))))</f>
        <v>0</v>
      </c>
      <c r="BP123" t="str">
        <f t="shared" si="18"/>
        <v>unknown</v>
      </c>
    </row>
    <row r="124" spans="1:68" x14ac:dyDescent="0.25">
      <c r="A124" t="str">
        <f>IF(ISBLANK(extractions!A124),"",extractions!A124)</f>
        <v>Arson</v>
      </c>
      <c r="B124" t="s">
        <v>442</v>
      </c>
      <c r="C124" t="str">
        <f>IF(ISBLANK(extractions!B124),"",extractions!B124)</f>
        <v>nominal</v>
      </c>
      <c r="D124" t="str">
        <f>IF(ISBLANK(extractions!C124),"",extractions!C124)</f>
        <v>adjusted response time</v>
      </c>
      <c r="E124" t="str">
        <f>IF(ISBLANK(extractions!D124),"",extractions!D124)</f>
        <v>Grand Mean (08:04 min)</v>
      </c>
      <c r="F124" t="str">
        <f>IF(ISBLANK(extractions!E124),"",extractions!E124)</f>
        <v>-</v>
      </c>
      <c r="G124" t="str">
        <f>IF(ISBLANK(extractions!G124),"",extractions!G124)</f>
        <v>dispatch time;travel time</v>
      </c>
      <c r="H124" t="str">
        <f>IF(ISBLANK(extractions!H124),"",extractions!H124)</f>
        <v>scale</v>
      </c>
      <c r="I124" t="str">
        <f>IF(ISBLANK(extractions!I124),"",extractions!I124)</f>
        <v>min/incident</v>
      </c>
      <c r="J124" t="str">
        <f>IF(ISBLANK(extractions!J124),"",extractions!J124)</f>
        <v>-</v>
      </c>
      <c r="K124" t="str">
        <f>IF(ISBLANK(extractions!K124),"",extractions!K124)</f>
        <v>interest</v>
      </c>
      <c r="L124" t="str">
        <f>IF(ISBLANK(extractions!L124),"",extractions!L124)</f>
        <v>Stevens, Webster and Stipak (1980)</v>
      </c>
      <c r="M124" s="2" t="s">
        <v>748</v>
      </c>
      <c r="N124" t="str">
        <f>IF(ISBLANK(extractions!M124),"",extractions!M124)</f>
        <v>Table 1</v>
      </c>
      <c r="O124" t="str">
        <f>IF(ISBLANK(extractions!N124),"",extractions!N124)</f>
        <v>Multiple Classification Analysis</v>
      </c>
      <c r="P124" t="s">
        <v>148</v>
      </c>
      <c r="Q124" t="s">
        <v>903</v>
      </c>
      <c r="R124" t="s">
        <v>906</v>
      </c>
      <c r="S124" t="s">
        <v>199</v>
      </c>
      <c r="T124" t="s">
        <v>199</v>
      </c>
      <c r="U124" t="str">
        <f>IF(ISBLANK(extractions!O124),"",extractions!O124)</f>
        <v>^</v>
      </c>
      <c r="V124" t="str">
        <f>IF(ISBLANK(extractions!P124),"",extractions!P124)</f>
        <v>Sample</v>
      </c>
      <c r="W124" t="str">
        <f>IF(ISBLANK(extractions!Q124),"",extractions!Q124)</f>
        <v>York</v>
      </c>
      <c r="X124" t="str">
        <f>IF(ISBLANK(extractions!R124),"",extractions!R124)</f>
        <v xml:space="preserve"> disproportionate stratified sampling</v>
      </c>
      <c r="Y124" t="str">
        <f>IF(ISBLANK(extractions!S124),"",extractions!S124)</f>
        <v/>
      </c>
      <c r="Z124" t="str">
        <f>IF(ISBLANK(extractions!T124),"",extractions!T124)</f>
        <v/>
      </c>
      <c r="AA124" t="str">
        <f>IF(ISBLANK(extractions!U124),"",extractions!U124)</f>
        <v>-</v>
      </c>
      <c r="AB124">
        <f>IF(ISBLANK(extractions!V124),"",extractions!V124)</f>
        <v>26</v>
      </c>
      <c r="AC124" t="str">
        <f>IF(ISBLANK(extractions!W124),"",extractions!W124)</f>
        <v>CFS</v>
      </c>
      <c r="AD124" t="str">
        <f>IF(ISBLANK(extractions!X124),"",extractions!X124)</f>
        <v>ALL CFSs</v>
      </c>
      <c r="AE124" t="str">
        <f>IF(ISBLANK(extractions!Y124),"",extractions!Y124)</f>
        <v>B</v>
      </c>
      <c r="AF124">
        <f>IF(ISBLANK(extractions!Z124),"",extractions!Z124)</f>
        <v>-0.12</v>
      </c>
      <c r="AG124" t="str">
        <f>IF(ISBLANK(extractions!AA124),"",extractions!AA124)</f>
        <v/>
      </c>
      <c r="AH124" t="str">
        <f>IF(ISBLANK(extractions!AB124),"",extractions!AB124)</f>
        <v>?</v>
      </c>
      <c r="AI124">
        <f>IF(ISBLANK(extractions!AC124),"",extractions!AC124)</f>
        <v>1</v>
      </c>
      <c r="AJ124" t="str">
        <f>IF(ISBLANK(extractions!AD124),"",extractions!AD124)</f>
        <v>sept</v>
      </c>
      <c r="AK124">
        <f>IF(ISBLANK(extractions!AE124),"",extractions!AE124)</f>
        <v>1976</v>
      </c>
      <c r="AL124">
        <f>IF(ISBLANK(extractions!AF124),"",extractions!AF124)</f>
        <v>31</v>
      </c>
      <c r="AM124" t="str">
        <f>IF(ISBLANK(extractions!AG124),"",extractions!AG124)</f>
        <v>dec</v>
      </c>
      <c r="AN124">
        <f>IF(ISBLANK(extractions!AH124),"",extractions!AH124)</f>
        <v>1976</v>
      </c>
      <c r="AO124" t="str">
        <f>IF(ISBLANK(extractions!AI124),"",extractions!AI124)</f>
        <v/>
      </c>
      <c r="AP124" t="str">
        <f>IF(ISBLANK(extractions!AJ124),"",extractions!AJ124)</f>
        <v/>
      </c>
      <c r="AQ124" t="str">
        <f>IF(ISBLANK(extractions!AK124),"",extractions!AK124)</f>
        <v/>
      </c>
      <c r="AR124" t="str">
        <f>IF(ISBLANK(extractions!AL124),"",extractions!AL124)</f>
        <v/>
      </c>
      <c r="AS124" t="str">
        <f>IF(ISBLANK(extractions!AM124),"",extractions!AM124)</f>
        <v/>
      </c>
      <c r="AT124" t="str">
        <f>IF(ISBLANK(extractions!AN124),"",extractions!AN124)</f>
        <v/>
      </c>
      <c r="AU124" t="str">
        <f>IF(ISBLANK(extractions!AO124),"",extractions!AO124)</f>
        <v/>
      </c>
      <c r="AV124" t="str">
        <f>IF(ISBLANK(extractions!AP124),"",extractions!AP124)</f>
        <v/>
      </c>
      <c r="AW124" t="str">
        <f>IF(ISBLANK(extractions!AQ124),"",extractions!AQ124)</f>
        <v/>
      </c>
      <c r="AX124" t="str">
        <f>IF(ISBLANK(extractions!AR124),"",extractions!AR124)</f>
        <v/>
      </c>
      <c r="AY124" t="str">
        <f>IF(ISBLANK(extractions!AS124),"",extractions!AS124)</f>
        <v/>
      </c>
      <c r="AZ124" t="str">
        <f>IF(ISBLANK(extractions!AT124),"",extractions!AT124)</f>
        <v/>
      </c>
      <c r="BA124" t="str">
        <f>IF(ISBLANK(extractions!AU124),"",extractions!AU124)</f>
        <v/>
      </c>
      <c r="BB124" t="str">
        <f>IF(ISBLANK(extractions!AV124),"",extractions!AV124)</f>
        <v/>
      </c>
      <c r="BC124" t="str">
        <f>IF(ISBLANK(extractions!AW124),"",extractions!AW124)</f>
        <v/>
      </c>
      <c r="BD124" t="str">
        <f>IF(ISBLANK(extractions!AX124),"",extractions!AX124)</f>
        <v/>
      </c>
      <c r="BE124" s="9" t="str">
        <f t="shared" si="13"/>
        <v/>
      </c>
      <c r="BF124" s="9" t="str">
        <f t="shared" si="19"/>
        <v/>
      </c>
      <c r="BG124" t="e">
        <f t="shared" si="20"/>
        <v>#VALUE!</v>
      </c>
      <c r="BK124" s="9" t="str">
        <f t="shared" si="16"/>
        <v>B</v>
      </c>
      <c r="BL124" s="9">
        <f t="shared" si="14"/>
        <v>-0.12</v>
      </c>
      <c r="BM124" s="13" t="str">
        <f t="shared" si="15"/>
        <v>?</v>
      </c>
      <c r="BN124" t="str">
        <f t="shared" si="17"/>
        <v>-</v>
      </c>
      <c r="BO124" s="9" t="b">
        <f>IF(BK124="Beta",IF(ABS(BL124)&lt;statistic_interpretations!$B$5,statistic_interpretations!$B$1,IF(ABS(BL124)&lt;statistic_interpretations!$C$5,statistic_interpretations!$C$1,IF(ABS(BL124)&gt;statistic_interpretations!$C$5,statistic_interpretations!$D$1,"error"))),IF(BK124="R",IF(ABS(BL124)&lt;statistic_interpretations!$B$2,statistic_interpretations!$B$1,IF(ABS(BL124)&lt;statistic_interpretations!$C$2,statistic_interpretations!$C$1,IF(ABS(BL124)&gt;statistic_interpretations!$C$2,statistic_interpretations!$D$1,"error"))),IF(BK124="D",IF(ABS(BL124)&lt;statistic_interpretations!$B$3,statistic_interpretations!$B$1,IF(ABS(BL124)&lt;statistic_interpretations!$C$3,statistic_interpretations!$C$1,IF(ABS(BL124)&gt;statistic_interpretations!$C$3,statistic_interpretations!$D$1,"error"))),IF(BK124="%",IF(ABS(BL124)&lt;statistic_interpretations!$B$9,statistic_interpretations!$B$1,IF(ABS(BL124)&lt;statistic_interpretations!$C$9,statistic_interpretations!$C$1,IF(ABS(BL124)&gt;statistic_interpretations!$C$9,statistic_interpretations!$D$1,"error"))),IF(BK124="χ2",IF(ABS(BL124)&lt;statistic_interpretations!$B$8,statistic_interpretations!$B$1,IF(ABS(BL124)&lt;statistic_interpretations!$C$8,statistic_interpretations!$C$1,IF(ABS(BL124)&gt;statistic_interpretations!$C$8,statistic_interpretations!$D$1,"error"))),IF(BK124="tau",IF(ABS(BL124)&lt;statistic_interpretations!$B$7,statistic_interpretations!$B$1,IF(ABS(BL124)&lt;statistic_interpretations!$C$7,statistic_interpretations!$C$1,IF(ABS(BL124)&gt;statistic_interpretations!$C$7,statistic_interpretations!$D$1,"error")))))))))</f>
        <v>0</v>
      </c>
      <c r="BP124" t="str">
        <f t="shared" si="18"/>
        <v>unknown</v>
      </c>
    </row>
    <row r="125" spans="1:68" x14ac:dyDescent="0.25">
      <c r="A125" t="str">
        <f>IF(ISBLANK(extractions!A125),"",extractions!A125)</f>
        <v>All other offenses</v>
      </c>
      <c r="B125" t="s">
        <v>443</v>
      </c>
      <c r="C125" t="str">
        <f>IF(ISBLANK(extractions!B125),"",extractions!B125)</f>
        <v>nominal</v>
      </c>
      <c r="D125" t="str">
        <f>IF(ISBLANK(extractions!C125),"",extractions!C125)</f>
        <v>adjusted response time</v>
      </c>
      <c r="E125" t="str">
        <f>IF(ISBLANK(extractions!D125),"",extractions!D125)</f>
        <v>Grand Mean (08:04 min)</v>
      </c>
      <c r="F125" t="str">
        <f>IF(ISBLANK(extractions!E125),"",extractions!E125)</f>
        <v>-</v>
      </c>
      <c r="G125" t="str">
        <f>IF(ISBLANK(extractions!G125),"",extractions!G125)</f>
        <v>dispatch time;travel time</v>
      </c>
      <c r="H125" t="str">
        <f>IF(ISBLANK(extractions!H125),"",extractions!H125)</f>
        <v>scale</v>
      </c>
      <c r="I125" t="str">
        <f>IF(ISBLANK(extractions!I125),"",extractions!I125)</f>
        <v>min/incident</v>
      </c>
      <c r="J125" t="str">
        <f>IF(ISBLANK(extractions!J125),"",extractions!J125)</f>
        <v>-</v>
      </c>
      <c r="K125" t="str">
        <f>IF(ISBLANK(extractions!K125),"",extractions!K125)</f>
        <v>interest</v>
      </c>
      <c r="L125" t="str">
        <f>IF(ISBLANK(extractions!L125),"",extractions!L125)</f>
        <v>Stevens, Webster and Stipak (1980)</v>
      </c>
      <c r="M125" s="2" t="s">
        <v>748</v>
      </c>
      <c r="N125" t="str">
        <f>IF(ISBLANK(extractions!M125),"",extractions!M125)</f>
        <v>Table 1</v>
      </c>
      <c r="O125" t="str">
        <f>IF(ISBLANK(extractions!N125),"",extractions!N125)</f>
        <v>Multiple Classification Analysis</v>
      </c>
      <c r="P125" t="s">
        <v>148</v>
      </c>
      <c r="Q125" t="s">
        <v>903</v>
      </c>
      <c r="R125" t="s">
        <v>906</v>
      </c>
      <c r="S125" t="s">
        <v>199</v>
      </c>
      <c r="T125" t="s">
        <v>199</v>
      </c>
      <c r="U125" t="str">
        <f>IF(ISBLANK(extractions!O125),"",extractions!O125)</f>
        <v>^</v>
      </c>
      <c r="V125" t="str">
        <f>IF(ISBLANK(extractions!P125),"",extractions!P125)</f>
        <v>Sample</v>
      </c>
      <c r="W125" t="str">
        <f>IF(ISBLANK(extractions!Q125),"",extractions!Q125)</f>
        <v>York</v>
      </c>
      <c r="X125" t="str">
        <f>IF(ISBLANK(extractions!R125),"",extractions!R125)</f>
        <v xml:space="preserve"> disproportionate stratified sampling</v>
      </c>
      <c r="Y125" t="str">
        <f>IF(ISBLANK(extractions!S125),"",extractions!S125)</f>
        <v/>
      </c>
      <c r="Z125" t="str">
        <f>IF(ISBLANK(extractions!T125),"",extractions!T125)</f>
        <v/>
      </c>
      <c r="AA125" t="str">
        <f>IF(ISBLANK(extractions!U125),"",extractions!U125)</f>
        <v>-</v>
      </c>
      <c r="AB125">
        <f>IF(ISBLANK(extractions!V125),"",extractions!V125)</f>
        <v>758</v>
      </c>
      <c r="AC125" t="str">
        <f>IF(ISBLANK(extractions!W125),"",extractions!W125)</f>
        <v>CFS</v>
      </c>
      <c r="AD125" t="str">
        <f>IF(ISBLANK(extractions!X125),"",extractions!X125)</f>
        <v>ALL CFSs</v>
      </c>
      <c r="AE125" t="str">
        <f>IF(ISBLANK(extractions!Y125),"",extractions!Y125)</f>
        <v>B</v>
      </c>
      <c r="AF125">
        <f>IF(ISBLANK(extractions!Z125),"",extractions!Z125)</f>
        <v>0.22</v>
      </c>
      <c r="AG125" t="str">
        <f>IF(ISBLANK(extractions!AA125),"",extractions!AA125)</f>
        <v/>
      </c>
      <c r="AH125" t="str">
        <f>IF(ISBLANK(extractions!AB125),"",extractions!AB125)</f>
        <v>?</v>
      </c>
      <c r="AI125">
        <f>IF(ISBLANK(extractions!AC125),"",extractions!AC125)</f>
        <v>1</v>
      </c>
      <c r="AJ125" t="str">
        <f>IF(ISBLANK(extractions!AD125),"",extractions!AD125)</f>
        <v>sept</v>
      </c>
      <c r="AK125">
        <f>IF(ISBLANK(extractions!AE125),"",extractions!AE125)</f>
        <v>1976</v>
      </c>
      <c r="AL125">
        <f>IF(ISBLANK(extractions!AF125),"",extractions!AF125)</f>
        <v>31</v>
      </c>
      <c r="AM125" t="str">
        <f>IF(ISBLANK(extractions!AG125),"",extractions!AG125)</f>
        <v>dec</v>
      </c>
      <c r="AN125">
        <f>IF(ISBLANK(extractions!AH125),"",extractions!AH125)</f>
        <v>1976</v>
      </c>
      <c r="AO125" t="str">
        <f>IF(ISBLANK(extractions!AI125),"",extractions!AI125)</f>
        <v/>
      </c>
      <c r="AP125" t="str">
        <f>IF(ISBLANK(extractions!AJ125),"",extractions!AJ125)</f>
        <v/>
      </c>
      <c r="AQ125" t="str">
        <f>IF(ISBLANK(extractions!AK125),"",extractions!AK125)</f>
        <v/>
      </c>
      <c r="AR125" t="str">
        <f>IF(ISBLANK(extractions!AL125),"",extractions!AL125)</f>
        <v/>
      </c>
      <c r="AS125" t="str">
        <f>IF(ISBLANK(extractions!AM125),"",extractions!AM125)</f>
        <v/>
      </c>
      <c r="AT125" t="str">
        <f>IF(ISBLANK(extractions!AN125),"",extractions!AN125)</f>
        <v/>
      </c>
      <c r="AU125" t="str">
        <f>IF(ISBLANK(extractions!AO125),"",extractions!AO125)</f>
        <v/>
      </c>
      <c r="AV125" t="str">
        <f>IF(ISBLANK(extractions!AP125),"",extractions!AP125)</f>
        <v/>
      </c>
      <c r="AW125" t="str">
        <f>IF(ISBLANK(extractions!AQ125),"",extractions!AQ125)</f>
        <v/>
      </c>
      <c r="AX125" t="str">
        <f>IF(ISBLANK(extractions!AR125),"",extractions!AR125)</f>
        <v/>
      </c>
      <c r="AY125" t="str">
        <f>IF(ISBLANK(extractions!AS125),"",extractions!AS125)</f>
        <v/>
      </c>
      <c r="AZ125" t="str">
        <f>IF(ISBLANK(extractions!AT125),"",extractions!AT125)</f>
        <v/>
      </c>
      <c r="BA125" t="str">
        <f>IF(ISBLANK(extractions!AU125),"",extractions!AU125)</f>
        <v/>
      </c>
      <c r="BB125" t="str">
        <f>IF(ISBLANK(extractions!AV125),"",extractions!AV125)</f>
        <v/>
      </c>
      <c r="BC125" t="str">
        <f>IF(ISBLANK(extractions!AW125),"",extractions!AW125)</f>
        <v/>
      </c>
      <c r="BD125" t="str">
        <f>IF(ISBLANK(extractions!AX125),"",extractions!AX125)</f>
        <v/>
      </c>
      <c r="BE125" s="9" t="str">
        <f t="shared" si="13"/>
        <v/>
      </c>
      <c r="BF125" s="9" t="str">
        <f t="shared" si="19"/>
        <v/>
      </c>
      <c r="BG125" t="e">
        <f t="shared" si="20"/>
        <v>#VALUE!</v>
      </c>
      <c r="BK125" s="9" t="str">
        <f t="shared" si="16"/>
        <v>B</v>
      </c>
      <c r="BL125" s="9">
        <f t="shared" si="14"/>
        <v>0.22</v>
      </c>
      <c r="BM125" s="13" t="str">
        <f t="shared" si="15"/>
        <v>?</v>
      </c>
      <c r="BN125" t="str">
        <f t="shared" si="17"/>
        <v>+</v>
      </c>
      <c r="BO125" s="9" t="b">
        <f>IF(BK125="Beta",IF(ABS(BL125)&lt;statistic_interpretations!$B$5,statistic_interpretations!$B$1,IF(ABS(BL125)&lt;statistic_interpretations!$C$5,statistic_interpretations!$C$1,IF(ABS(BL125)&gt;statistic_interpretations!$C$5,statistic_interpretations!$D$1,"error"))),IF(BK125="R",IF(ABS(BL125)&lt;statistic_interpretations!$B$2,statistic_interpretations!$B$1,IF(ABS(BL125)&lt;statistic_interpretations!$C$2,statistic_interpretations!$C$1,IF(ABS(BL125)&gt;statistic_interpretations!$C$2,statistic_interpretations!$D$1,"error"))),IF(BK125="D",IF(ABS(BL125)&lt;statistic_interpretations!$B$3,statistic_interpretations!$B$1,IF(ABS(BL125)&lt;statistic_interpretations!$C$3,statistic_interpretations!$C$1,IF(ABS(BL125)&gt;statistic_interpretations!$C$3,statistic_interpretations!$D$1,"error"))),IF(BK125="%",IF(ABS(BL125)&lt;statistic_interpretations!$B$9,statistic_interpretations!$B$1,IF(ABS(BL125)&lt;statistic_interpretations!$C$9,statistic_interpretations!$C$1,IF(ABS(BL125)&gt;statistic_interpretations!$C$9,statistic_interpretations!$D$1,"error"))),IF(BK125="χ2",IF(ABS(BL125)&lt;statistic_interpretations!$B$8,statistic_interpretations!$B$1,IF(ABS(BL125)&lt;statistic_interpretations!$C$8,statistic_interpretations!$C$1,IF(ABS(BL125)&gt;statistic_interpretations!$C$8,statistic_interpretations!$D$1,"error"))),IF(BK125="tau",IF(ABS(BL125)&lt;statistic_interpretations!$B$7,statistic_interpretations!$B$1,IF(ABS(BL125)&lt;statistic_interpretations!$C$7,statistic_interpretations!$C$1,IF(ABS(BL125)&gt;statistic_interpretations!$C$7,statistic_interpretations!$D$1,"error")))))))))</f>
        <v>0</v>
      </c>
      <c r="BP125" t="str">
        <f t="shared" si="18"/>
        <v>unknown</v>
      </c>
    </row>
    <row r="126" spans="1:68" x14ac:dyDescent="0.25">
      <c r="A126" t="str">
        <f>IF(ISBLANK(extractions!A126),"",extractions!A126)</f>
        <v>Fraud</v>
      </c>
      <c r="B126" t="s">
        <v>444</v>
      </c>
      <c r="C126" t="str">
        <f>IF(ISBLANK(extractions!B126),"",extractions!B126)</f>
        <v>nominal</v>
      </c>
      <c r="D126" t="str">
        <f>IF(ISBLANK(extractions!C126),"",extractions!C126)</f>
        <v>adjusted response time</v>
      </c>
      <c r="E126" t="str">
        <f>IF(ISBLANK(extractions!D126),"",extractions!D126)</f>
        <v>Grand Mean (08:04 min)</v>
      </c>
      <c r="F126" t="str">
        <f>IF(ISBLANK(extractions!E126),"",extractions!E126)</f>
        <v>-</v>
      </c>
      <c r="G126" t="str">
        <f>IF(ISBLANK(extractions!G126),"",extractions!G126)</f>
        <v>dispatch time;travel time</v>
      </c>
      <c r="H126" t="str">
        <f>IF(ISBLANK(extractions!H126),"",extractions!H126)</f>
        <v>scale</v>
      </c>
      <c r="I126" t="str">
        <f>IF(ISBLANK(extractions!I126),"",extractions!I126)</f>
        <v>min/incident</v>
      </c>
      <c r="J126" t="str">
        <f>IF(ISBLANK(extractions!J126),"",extractions!J126)</f>
        <v>-</v>
      </c>
      <c r="K126" t="str">
        <f>IF(ISBLANK(extractions!K126),"",extractions!K126)</f>
        <v>interest</v>
      </c>
      <c r="L126" t="str">
        <f>IF(ISBLANK(extractions!L126),"",extractions!L126)</f>
        <v>Stevens, Webster and Stipak (1980)</v>
      </c>
      <c r="M126" s="2" t="s">
        <v>748</v>
      </c>
      <c r="N126" t="str">
        <f>IF(ISBLANK(extractions!M126),"",extractions!M126)</f>
        <v>Table 1</v>
      </c>
      <c r="O126" t="str">
        <f>IF(ISBLANK(extractions!N126),"",extractions!N126)</f>
        <v>Multiple Classification Analysis</v>
      </c>
      <c r="P126" t="s">
        <v>148</v>
      </c>
      <c r="Q126" t="s">
        <v>903</v>
      </c>
      <c r="R126" t="s">
        <v>906</v>
      </c>
      <c r="S126" t="s">
        <v>199</v>
      </c>
      <c r="T126" t="s">
        <v>199</v>
      </c>
      <c r="U126" t="str">
        <f>IF(ISBLANK(extractions!O126),"",extractions!O126)</f>
        <v>^</v>
      </c>
      <c r="V126" t="str">
        <f>IF(ISBLANK(extractions!P126),"",extractions!P126)</f>
        <v>Sample</v>
      </c>
      <c r="W126" t="str">
        <f>IF(ISBLANK(extractions!Q126),"",extractions!Q126)</f>
        <v>York</v>
      </c>
      <c r="X126" t="str">
        <f>IF(ISBLANK(extractions!R126),"",extractions!R126)</f>
        <v xml:space="preserve"> disproportionate stratified sampling</v>
      </c>
      <c r="Y126" t="str">
        <f>IF(ISBLANK(extractions!S126),"",extractions!S126)</f>
        <v/>
      </c>
      <c r="Z126" t="str">
        <f>IF(ISBLANK(extractions!T126),"",extractions!T126)</f>
        <v/>
      </c>
      <c r="AA126" t="str">
        <f>IF(ISBLANK(extractions!U126),"",extractions!U126)</f>
        <v>-</v>
      </c>
      <c r="AB126">
        <f>IF(ISBLANK(extractions!V126),"",extractions!V126)</f>
        <v>31</v>
      </c>
      <c r="AC126" t="str">
        <f>IF(ISBLANK(extractions!W126),"",extractions!W126)</f>
        <v>CFS</v>
      </c>
      <c r="AD126" t="str">
        <f>IF(ISBLANK(extractions!X126),"",extractions!X126)</f>
        <v>ALL CFSs</v>
      </c>
      <c r="AE126" t="str">
        <f>IF(ISBLANK(extractions!Y126),"",extractions!Y126)</f>
        <v>B</v>
      </c>
      <c r="AF126">
        <f>IF(ISBLANK(extractions!Z126),"",extractions!Z126)</f>
        <v>-0.52</v>
      </c>
      <c r="AG126" t="str">
        <f>IF(ISBLANK(extractions!AA126),"",extractions!AA126)</f>
        <v/>
      </c>
      <c r="AH126" t="str">
        <f>IF(ISBLANK(extractions!AB126),"",extractions!AB126)</f>
        <v>?</v>
      </c>
      <c r="AI126">
        <f>IF(ISBLANK(extractions!AC126),"",extractions!AC126)</f>
        <v>1</v>
      </c>
      <c r="AJ126" t="str">
        <f>IF(ISBLANK(extractions!AD126),"",extractions!AD126)</f>
        <v>sept</v>
      </c>
      <c r="AK126">
        <f>IF(ISBLANK(extractions!AE126),"",extractions!AE126)</f>
        <v>1976</v>
      </c>
      <c r="AL126">
        <f>IF(ISBLANK(extractions!AF126),"",extractions!AF126)</f>
        <v>31</v>
      </c>
      <c r="AM126" t="str">
        <f>IF(ISBLANK(extractions!AG126),"",extractions!AG126)</f>
        <v>dec</v>
      </c>
      <c r="AN126">
        <f>IF(ISBLANK(extractions!AH126),"",extractions!AH126)</f>
        <v>1976</v>
      </c>
      <c r="AO126" t="str">
        <f>IF(ISBLANK(extractions!AI126),"",extractions!AI126)</f>
        <v/>
      </c>
      <c r="AP126" t="str">
        <f>IF(ISBLANK(extractions!AJ126),"",extractions!AJ126)</f>
        <v/>
      </c>
      <c r="AQ126" t="str">
        <f>IF(ISBLANK(extractions!AK126),"",extractions!AK126)</f>
        <v/>
      </c>
      <c r="AR126" t="str">
        <f>IF(ISBLANK(extractions!AL126),"",extractions!AL126)</f>
        <v/>
      </c>
      <c r="AS126" t="str">
        <f>IF(ISBLANK(extractions!AM126),"",extractions!AM126)</f>
        <v/>
      </c>
      <c r="AT126" t="str">
        <f>IF(ISBLANK(extractions!AN126),"",extractions!AN126)</f>
        <v/>
      </c>
      <c r="AU126" t="str">
        <f>IF(ISBLANK(extractions!AO126),"",extractions!AO126)</f>
        <v/>
      </c>
      <c r="AV126" t="str">
        <f>IF(ISBLANK(extractions!AP126),"",extractions!AP126)</f>
        <v/>
      </c>
      <c r="AW126" t="str">
        <f>IF(ISBLANK(extractions!AQ126),"",extractions!AQ126)</f>
        <v/>
      </c>
      <c r="AX126" t="str">
        <f>IF(ISBLANK(extractions!AR126),"",extractions!AR126)</f>
        <v/>
      </c>
      <c r="AY126" t="str">
        <f>IF(ISBLANK(extractions!AS126),"",extractions!AS126)</f>
        <v/>
      </c>
      <c r="AZ126" t="str">
        <f>IF(ISBLANK(extractions!AT126),"",extractions!AT126)</f>
        <v/>
      </c>
      <c r="BA126" t="str">
        <f>IF(ISBLANK(extractions!AU126),"",extractions!AU126)</f>
        <v/>
      </c>
      <c r="BB126" t="str">
        <f>IF(ISBLANK(extractions!AV126),"",extractions!AV126)</f>
        <v/>
      </c>
      <c r="BC126" t="str">
        <f>IF(ISBLANK(extractions!AW126),"",extractions!AW126)</f>
        <v/>
      </c>
      <c r="BD126" t="str">
        <f>IF(ISBLANK(extractions!AX126),"",extractions!AX126)</f>
        <v/>
      </c>
      <c r="BE126" s="9" t="str">
        <f t="shared" ref="BE126:BE189" si="21">IFERROR((AX126-AW126)/(SQRT((AY126^2+AZ126^2)/2)),"")</f>
        <v/>
      </c>
      <c r="BF126" s="9" t="str">
        <f t="shared" si="19"/>
        <v/>
      </c>
      <c r="BG126" t="e">
        <f t="shared" si="20"/>
        <v>#VALUE!</v>
      </c>
      <c r="BK126" s="9" t="str">
        <f t="shared" si="16"/>
        <v>B</v>
      </c>
      <c r="BL126" s="9">
        <f t="shared" si="14"/>
        <v>-0.52</v>
      </c>
      <c r="BM126" s="13" t="str">
        <f t="shared" si="15"/>
        <v>?</v>
      </c>
      <c r="BN126" t="str">
        <f t="shared" si="17"/>
        <v>-</v>
      </c>
      <c r="BO126" s="9" t="b">
        <f>IF(BK126="Beta",IF(ABS(BL126)&lt;statistic_interpretations!$B$5,statistic_interpretations!$B$1,IF(ABS(BL126)&lt;statistic_interpretations!$C$5,statistic_interpretations!$C$1,IF(ABS(BL126)&gt;statistic_interpretations!$C$5,statistic_interpretations!$D$1,"error"))),IF(BK126="R",IF(ABS(BL126)&lt;statistic_interpretations!$B$2,statistic_interpretations!$B$1,IF(ABS(BL126)&lt;statistic_interpretations!$C$2,statistic_interpretations!$C$1,IF(ABS(BL126)&gt;statistic_interpretations!$C$2,statistic_interpretations!$D$1,"error"))),IF(BK126="D",IF(ABS(BL126)&lt;statistic_interpretations!$B$3,statistic_interpretations!$B$1,IF(ABS(BL126)&lt;statistic_interpretations!$C$3,statistic_interpretations!$C$1,IF(ABS(BL126)&gt;statistic_interpretations!$C$3,statistic_interpretations!$D$1,"error"))),IF(BK126="%",IF(ABS(BL126)&lt;statistic_interpretations!$B$9,statistic_interpretations!$B$1,IF(ABS(BL126)&lt;statistic_interpretations!$C$9,statistic_interpretations!$C$1,IF(ABS(BL126)&gt;statistic_interpretations!$C$9,statistic_interpretations!$D$1,"error"))),IF(BK126="χ2",IF(ABS(BL126)&lt;statistic_interpretations!$B$8,statistic_interpretations!$B$1,IF(ABS(BL126)&lt;statistic_interpretations!$C$8,statistic_interpretations!$C$1,IF(ABS(BL126)&gt;statistic_interpretations!$C$8,statistic_interpretations!$D$1,"error"))),IF(BK126="tau",IF(ABS(BL126)&lt;statistic_interpretations!$B$7,statistic_interpretations!$B$1,IF(ABS(BL126)&lt;statistic_interpretations!$C$7,statistic_interpretations!$C$1,IF(ABS(BL126)&gt;statistic_interpretations!$C$7,statistic_interpretations!$D$1,"error")))))))))</f>
        <v>0</v>
      </c>
      <c r="BP126" t="str">
        <f t="shared" si="18"/>
        <v>unknown</v>
      </c>
    </row>
    <row r="127" spans="1:68" x14ac:dyDescent="0.25">
      <c r="A127" t="str">
        <f>IF(ISBLANK(extractions!A127),"",extractions!A127)</f>
        <v>Disorderly conduct</v>
      </c>
      <c r="B127" t="s">
        <v>445</v>
      </c>
      <c r="C127" t="str">
        <f>IF(ISBLANK(extractions!B127),"",extractions!B127)</f>
        <v>nominal</v>
      </c>
      <c r="D127" t="str">
        <f>IF(ISBLANK(extractions!C127),"",extractions!C127)</f>
        <v>adjusted response time</v>
      </c>
      <c r="E127" t="str">
        <f>IF(ISBLANK(extractions!D127),"",extractions!D127)</f>
        <v>Grand Mean (08:04 min)</v>
      </c>
      <c r="F127" t="str">
        <f>IF(ISBLANK(extractions!E127),"",extractions!E127)</f>
        <v>-</v>
      </c>
      <c r="G127" t="str">
        <f>IF(ISBLANK(extractions!G127),"",extractions!G127)</f>
        <v>dispatch time;travel time</v>
      </c>
      <c r="H127" t="str">
        <f>IF(ISBLANK(extractions!H127),"",extractions!H127)</f>
        <v>scale</v>
      </c>
      <c r="I127" t="str">
        <f>IF(ISBLANK(extractions!I127),"",extractions!I127)</f>
        <v>min/incident</v>
      </c>
      <c r="J127" t="str">
        <f>IF(ISBLANK(extractions!J127),"",extractions!J127)</f>
        <v>-</v>
      </c>
      <c r="K127" t="str">
        <f>IF(ISBLANK(extractions!K127),"",extractions!K127)</f>
        <v>interest</v>
      </c>
      <c r="L127" t="str">
        <f>IF(ISBLANK(extractions!L127),"",extractions!L127)</f>
        <v>Stevens, Webster and Stipak (1980)</v>
      </c>
      <c r="M127" s="2" t="s">
        <v>748</v>
      </c>
      <c r="N127" t="str">
        <f>IF(ISBLANK(extractions!M127),"",extractions!M127)</f>
        <v>Table 1</v>
      </c>
      <c r="O127" t="str">
        <f>IF(ISBLANK(extractions!N127),"",extractions!N127)</f>
        <v>Multiple Classification Analysis</v>
      </c>
      <c r="P127" t="s">
        <v>148</v>
      </c>
      <c r="Q127" t="s">
        <v>903</v>
      </c>
      <c r="R127" t="s">
        <v>906</v>
      </c>
      <c r="S127" t="s">
        <v>199</v>
      </c>
      <c r="T127" t="s">
        <v>199</v>
      </c>
      <c r="U127" t="str">
        <f>IF(ISBLANK(extractions!O127),"",extractions!O127)</f>
        <v>^</v>
      </c>
      <c r="V127" t="str">
        <f>IF(ISBLANK(extractions!P127),"",extractions!P127)</f>
        <v>Sample</v>
      </c>
      <c r="W127" t="str">
        <f>IF(ISBLANK(extractions!Q127),"",extractions!Q127)</f>
        <v>York</v>
      </c>
      <c r="X127" t="str">
        <f>IF(ISBLANK(extractions!R127),"",extractions!R127)</f>
        <v xml:space="preserve"> disproportionate stratified sampling</v>
      </c>
      <c r="Y127" t="str">
        <f>IF(ISBLANK(extractions!S127),"",extractions!S127)</f>
        <v/>
      </c>
      <c r="Z127" t="str">
        <f>IF(ISBLANK(extractions!T127),"",extractions!T127)</f>
        <v/>
      </c>
      <c r="AA127" t="str">
        <f>IF(ISBLANK(extractions!U127),"",extractions!U127)</f>
        <v>-</v>
      </c>
      <c r="AB127">
        <f>IF(ISBLANK(extractions!V127),"",extractions!V127)</f>
        <v>4257</v>
      </c>
      <c r="AC127" t="str">
        <f>IF(ISBLANK(extractions!W127),"",extractions!W127)</f>
        <v>CFS</v>
      </c>
      <c r="AD127" t="str">
        <f>IF(ISBLANK(extractions!X127),"",extractions!X127)</f>
        <v>ALL CFSs</v>
      </c>
      <c r="AE127" t="str">
        <f>IF(ISBLANK(extractions!Y127),"",extractions!Y127)</f>
        <v>B</v>
      </c>
      <c r="AF127">
        <f>IF(ISBLANK(extractions!Z127),"",extractions!Z127)</f>
        <v>0.96</v>
      </c>
      <c r="AG127" t="str">
        <f>IF(ISBLANK(extractions!AA127),"",extractions!AA127)</f>
        <v/>
      </c>
      <c r="AH127" t="str">
        <f>IF(ISBLANK(extractions!AB127),"",extractions!AB127)</f>
        <v>?</v>
      </c>
      <c r="AI127">
        <f>IF(ISBLANK(extractions!AC127),"",extractions!AC127)</f>
        <v>1</v>
      </c>
      <c r="AJ127" t="str">
        <f>IF(ISBLANK(extractions!AD127),"",extractions!AD127)</f>
        <v>sept</v>
      </c>
      <c r="AK127">
        <f>IF(ISBLANK(extractions!AE127),"",extractions!AE127)</f>
        <v>1976</v>
      </c>
      <c r="AL127">
        <f>IF(ISBLANK(extractions!AF127),"",extractions!AF127)</f>
        <v>31</v>
      </c>
      <c r="AM127" t="str">
        <f>IF(ISBLANK(extractions!AG127),"",extractions!AG127)</f>
        <v>dec</v>
      </c>
      <c r="AN127">
        <f>IF(ISBLANK(extractions!AH127),"",extractions!AH127)</f>
        <v>1976</v>
      </c>
      <c r="AO127" t="str">
        <f>IF(ISBLANK(extractions!AI127),"",extractions!AI127)</f>
        <v/>
      </c>
      <c r="AP127" t="str">
        <f>IF(ISBLANK(extractions!AJ127),"",extractions!AJ127)</f>
        <v/>
      </c>
      <c r="AQ127" t="str">
        <f>IF(ISBLANK(extractions!AK127),"",extractions!AK127)</f>
        <v/>
      </c>
      <c r="AR127" t="str">
        <f>IF(ISBLANK(extractions!AL127),"",extractions!AL127)</f>
        <v/>
      </c>
      <c r="AS127" t="str">
        <f>IF(ISBLANK(extractions!AM127),"",extractions!AM127)</f>
        <v/>
      </c>
      <c r="AT127" t="str">
        <f>IF(ISBLANK(extractions!AN127),"",extractions!AN127)</f>
        <v/>
      </c>
      <c r="AU127" t="str">
        <f>IF(ISBLANK(extractions!AO127),"",extractions!AO127)</f>
        <v/>
      </c>
      <c r="AV127" t="str">
        <f>IF(ISBLANK(extractions!AP127),"",extractions!AP127)</f>
        <v/>
      </c>
      <c r="AW127" t="str">
        <f>IF(ISBLANK(extractions!AQ127),"",extractions!AQ127)</f>
        <v/>
      </c>
      <c r="AX127" t="str">
        <f>IF(ISBLANK(extractions!AR127),"",extractions!AR127)</f>
        <v/>
      </c>
      <c r="AY127" t="str">
        <f>IF(ISBLANK(extractions!AS127),"",extractions!AS127)</f>
        <v/>
      </c>
      <c r="AZ127" t="str">
        <f>IF(ISBLANK(extractions!AT127),"",extractions!AT127)</f>
        <v/>
      </c>
      <c r="BA127" t="str">
        <f>IF(ISBLANK(extractions!AU127),"",extractions!AU127)</f>
        <v/>
      </c>
      <c r="BB127" t="str">
        <f>IF(ISBLANK(extractions!AV127),"",extractions!AV127)</f>
        <v/>
      </c>
      <c r="BC127" t="str">
        <f>IF(ISBLANK(extractions!AW127),"",extractions!AW127)</f>
        <v/>
      </c>
      <c r="BD127" t="str">
        <f>IF(ISBLANK(extractions!AX127),"",extractions!AX127)</f>
        <v/>
      </c>
      <c r="BE127" s="9" t="str">
        <f t="shared" si="21"/>
        <v/>
      </c>
      <c r="BF127" s="9" t="str">
        <f t="shared" si="19"/>
        <v/>
      </c>
      <c r="BG127" t="e">
        <f t="shared" si="20"/>
        <v>#VALUE!</v>
      </c>
      <c r="BK127" s="9" t="str">
        <f t="shared" si="16"/>
        <v>B</v>
      </c>
      <c r="BL127" s="9">
        <f t="shared" si="14"/>
        <v>0.96</v>
      </c>
      <c r="BM127" s="13" t="str">
        <f t="shared" si="15"/>
        <v>?</v>
      </c>
      <c r="BN127" t="str">
        <f t="shared" si="17"/>
        <v>+</v>
      </c>
      <c r="BO127" s="9" t="b">
        <f>IF(BK127="Beta",IF(ABS(BL127)&lt;statistic_interpretations!$B$5,statistic_interpretations!$B$1,IF(ABS(BL127)&lt;statistic_interpretations!$C$5,statistic_interpretations!$C$1,IF(ABS(BL127)&gt;statistic_interpretations!$C$5,statistic_interpretations!$D$1,"error"))),IF(BK127="R",IF(ABS(BL127)&lt;statistic_interpretations!$B$2,statistic_interpretations!$B$1,IF(ABS(BL127)&lt;statistic_interpretations!$C$2,statistic_interpretations!$C$1,IF(ABS(BL127)&gt;statistic_interpretations!$C$2,statistic_interpretations!$D$1,"error"))),IF(BK127="D",IF(ABS(BL127)&lt;statistic_interpretations!$B$3,statistic_interpretations!$B$1,IF(ABS(BL127)&lt;statistic_interpretations!$C$3,statistic_interpretations!$C$1,IF(ABS(BL127)&gt;statistic_interpretations!$C$3,statistic_interpretations!$D$1,"error"))),IF(BK127="%",IF(ABS(BL127)&lt;statistic_interpretations!$B$9,statistic_interpretations!$B$1,IF(ABS(BL127)&lt;statistic_interpretations!$C$9,statistic_interpretations!$C$1,IF(ABS(BL127)&gt;statistic_interpretations!$C$9,statistic_interpretations!$D$1,"error"))),IF(BK127="χ2",IF(ABS(BL127)&lt;statistic_interpretations!$B$8,statistic_interpretations!$B$1,IF(ABS(BL127)&lt;statistic_interpretations!$C$8,statistic_interpretations!$C$1,IF(ABS(BL127)&gt;statistic_interpretations!$C$8,statistic_interpretations!$D$1,"error"))),IF(BK127="tau",IF(ABS(BL127)&lt;statistic_interpretations!$B$7,statistic_interpretations!$B$1,IF(ABS(BL127)&lt;statistic_interpretations!$C$7,statistic_interpretations!$C$1,IF(ABS(BL127)&gt;statistic_interpretations!$C$7,statistic_interpretations!$D$1,"error")))))))))</f>
        <v>0</v>
      </c>
      <c r="BP127" t="str">
        <f t="shared" si="18"/>
        <v>unknown</v>
      </c>
    </row>
    <row r="128" spans="1:68" x14ac:dyDescent="0.25">
      <c r="A128" t="str">
        <f>IF(ISBLANK(extractions!A128),"",extractions!A128)</f>
        <v>Assault</v>
      </c>
      <c r="B128" t="s">
        <v>403</v>
      </c>
      <c r="C128" t="str">
        <f>IF(ISBLANK(extractions!B128),"",extractions!B128)</f>
        <v>nominal</v>
      </c>
      <c r="D128" t="str">
        <f>IF(ISBLANK(extractions!C128),"",extractions!C128)</f>
        <v>adjusted response time</v>
      </c>
      <c r="E128" t="str">
        <f>IF(ISBLANK(extractions!D128),"",extractions!D128)</f>
        <v>Grand Mean (08:04 min)</v>
      </c>
      <c r="F128" t="str">
        <f>IF(ISBLANK(extractions!E128),"",extractions!E128)</f>
        <v>-</v>
      </c>
      <c r="G128" t="str">
        <f>IF(ISBLANK(extractions!G128),"",extractions!G128)</f>
        <v>dispatch time;travel time</v>
      </c>
      <c r="H128" t="str">
        <f>IF(ISBLANK(extractions!H128),"",extractions!H128)</f>
        <v>scale</v>
      </c>
      <c r="I128" t="str">
        <f>IF(ISBLANK(extractions!I128),"",extractions!I128)</f>
        <v>min/incident</v>
      </c>
      <c r="J128" t="str">
        <f>IF(ISBLANK(extractions!J128),"",extractions!J128)</f>
        <v>-</v>
      </c>
      <c r="K128" t="str">
        <f>IF(ISBLANK(extractions!K128),"",extractions!K128)</f>
        <v>interest</v>
      </c>
      <c r="L128" t="str">
        <f>IF(ISBLANK(extractions!L128),"",extractions!L128)</f>
        <v>Stevens, Webster and Stipak (1980)</v>
      </c>
      <c r="M128" s="2" t="s">
        <v>748</v>
      </c>
      <c r="N128" t="str">
        <f>IF(ISBLANK(extractions!M128),"",extractions!M128)</f>
        <v>Table 1</v>
      </c>
      <c r="O128" t="str">
        <f>IF(ISBLANK(extractions!N128),"",extractions!N128)</f>
        <v>Multiple Classification Analysis</v>
      </c>
      <c r="P128" t="s">
        <v>148</v>
      </c>
      <c r="Q128" t="s">
        <v>903</v>
      </c>
      <c r="R128" t="s">
        <v>906</v>
      </c>
      <c r="S128" t="s">
        <v>199</v>
      </c>
      <c r="T128" t="s">
        <v>199</v>
      </c>
      <c r="U128" t="str">
        <f>IF(ISBLANK(extractions!O128),"",extractions!O128)</f>
        <v>^</v>
      </c>
      <c r="V128" t="str">
        <f>IF(ISBLANK(extractions!P128),"",extractions!P128)</f>
        <v>Sample</v>
      </c>
      <c r="W128" t="str">
        <f>IF(ISBLANK(extractions!Q128),"",extractions!Q128)</f>
        <v>York</v>
      </c>
      <c r="X128" t="str">
        <f>IF(ISBLANK(extractions!R128),"",extractions!R128)</f>
        <v xml:space="preserve"> disproportionate stratified sampling</v>
      </c>
      <c r="Y128" t="str">
        <f>IF(ISBLANK(extractions!S128),"",extractions!S128)</f>
        <v/>
      </c>
      <c r="Z128" t="str">
        <f>IF(ISBLANK(extractions!T128),"",extractions!T128)</f>
        <v/>
      </c>
      <c r="AA128" t="str">
        <f>IF(ISBLANK(extractions!U128),"",extractions!U128)</f>
        <v>-</v>
      </c>
      <c r="AB128">
        <f>IF(ISBLANK(extractions!V128),"",extractions!V128)</f>
        <v>233</v>
      </c>
      <c r="AC128" t="str">
        <f>IF(ISBLANK(extractions!W128),"",extractions!W128)</f>
        <v>CFS</v>
      </c>
      <c r="AD128" t="str">
        <f>IF(ISBLANK(extractions!X128),"",extractions!X128)</f>
        <v>ALL CFSs</v>
      </c>
      <c r="AE128" t="str">
        <f>IF(ISBLANK(extractions!Y128),"",extractions!Y128)</f>
        <v>B</v>
      </c>
      <c r="AF128">
        <f>IF(ISBLANK(extractions!Z128),"",extractions!Z128)</f>
        <v>0.88</v>
      </c>
      <c r="AG128" t="str">
        <f>IF(ISBLANK(extractions!AA128),"",extractions!AA128)</f>
        <v/>
      </c>
      <c r="AH128" t="str">
        <f>IF(ISBLANK(extractions!AB128),"",extractions!AB128)</f>
        <v>?</v>
      </c>
      <c r="AI128">
        <f>IF(ISBLANK(extractions!AC128),"",extractions!AC128)</f>
        <v>1</v>
      </c>
      <c r="AJ128" t="str">
        <f>IF(ISBLANK(extractions!AD128),"",extractions!AD128)</f>
        <v>sept</v>
      </c>
      <c r="AK128">
        <f>IF(ISBLANK(extractions!AE128),"",extractions!AE128)</f>
        <v>1976</v>
      </c>
      <c r="AL128">
        <f>IF(ISBLANK(extractions!AF128),"",extractions!AF128)</f>
        <v>31</v>
      </c>
      <c r="AM128" t="str">
        <f>IF(ISBLANK(extractions!AG128),"",extractions!AG128)</f>
        <v>dec</v>
      </c>
      <c r="AN128">
        <f>IF(ISBLANK(extractions!AH128),"",extractions!AH128)</f>
        <v>1976</v>
      </c>
      <c r="AO128" t="str">
        <f>IF(ISBLANK(extractions!AI128),"",extractions!AI128)</f>
        <v/>
      </c>
      <c r="AP128" t="str">
        <f>IF(ISBLANK(extractions!AJ128),"",extractions!AJ128)</f>
        <v/>
      </c>
      <c r="AQ128" t="str">
        <f>IF(ISBLANK(extractions!AK128),"",extractions!AK128)</f>
        <v/>
      </c>
      <c r="AR128" t="str">
        <f>IF(ISBLANK(extractions!AL128),"",extractions!AL128)</f>
        <v/>
      </c>
      <c r="AS128" t="str">
        <f>IF(ISBLANK(extractions!AM128),"",extractions!AM128)</f>
        <v/>
      </c>
      <c r="AT128" t="str">
        <f>IF(ISBLANK(extractions!AN128),"",extractions!AN128)</f>
        <v/>
      </c>
      <c r="AU128" t="str">
        <f>IF(ISBLANK(extractions!AO128),"",extractions!AO128)</f>
        <v/>
      </c>
      <c r="AV128" t="str">
        <f>IF(ISBLANK(extractions!AP128),"",extractions!AP128)</f>
        <v/>
      </c>
      <c r="AW128" t="str">
        <f>IF(ISBLANK(extractions!AQ128),"",extractions!AQ128)</f>
        <v/>
      </c>
      <c r="AX128" t="str">
        <f>IF(ISBLANK(extractions!AR128),"",extractions!AR128)</f>
        <v/>
      </c>
      <c r="AY128" t="str">
        <f>IF(ISBLANK(extractions!AS128),"",extractions!AS128)</f>
        <v/>
      </c>
      <c r="AZ128" t="str">
        <f>IF(ISBLANK(extractions!AT128),"",extractions!AT128)</f>
        <v/>
      </c>
      <c r="BA128" t="str">
        <f>IF(ISBLANK(extractions!AU128),"",extractions!AU128)</f>
        <v/>
      </c>
      <c r="BB128" t="str">
        <f>IF(ISBLANK(extractions!AV128),"",extractions!AV128)</f>
        <v/>
      </c>
      <c r="BC128" t="str">
        <f>IF(ISBLANK(extractions!AW128),"",extractions!AW128)</f>
        <v/>
      </c>
      <c r="BD128" t="str">
        <f>IF(ISBLANK(extractions!AX128),"",extractions!AX128)</f>
        <v/>
      </c>
      <c r="BE128" s="9" t="str">
        <f t="shared" si="21"/>
        <v/>
      </c>
      <c r="BF128" s="9" t="str">
        <f t="shared" si="19"/>
        <v/>
      </c>
      <c r="BG128" t="e">
        <f t="shared" si="20"/>
        <v>#VALUE!</v>
      </c>
      <c r="BK128" s="9" t="str">
        <f t="shared" si="16"/>
        <v>B</v>
      </c>
      <c r="BL128" s="9">
        <f t="shared" si="14"/>
        <v>0.88</v>
      </c>
      <c r="BM128" s="13" t="str">
        <f t="shared" si="15"/>
        <v>?</v>
      </c>
      <c r="BN128" t="str">
        <f t="shared" si="17"/>
        <v>+</v>
      </c>
      <c r="BO128" s="9" t="b">
        <f>IF(BK128="Beta",IF(ABS(BL128)&lt;statistic_interpretations!$B$5,statistic_interpretations!$B$1,IF(ABS(BL128)&lt;statistic_interpretations!$C$5,statistic_interpretations!$C$1,IF(ABS(BL128)&gt;statistic_interpretations!$C$5,statistic_interpretations!$D$1,"error"))),IF(BK128="R",IF(ABS(BL128)&lt;statistic_interpretations!$B$2,statistic_interpretations!$B$1,IF(ABS(BL128)&lt;statistic_interpretations!$C$2,statistic_interpretations!$C$1,IF(ABS(BL128)&gt;statistic_interpretations!$C$2,statistic_interpretations!$D$1,"error"))),IF(BK128="D",IF(ABS(BL128)&lt;statistic_interpretations!$B$3,statistic_interpretations!$B$1,IF(ABS(BL128)&lt;statistic_interpretations!$C$3,statistic_interpretations!$C$1,IF(ABS(BL128)&gt;statistic_interpretations!$C$3,statistic_interpretations!$D$1,"error"))),IF(BK128="%",IF(ABS(BL128)&lt;statistic_interpretations!$B$9,statistic_interpretations!$B$1,IF(ABS(BL128)&lt;statistic_interpretations!$C$9,statistic_interpretations!$C$1,IF(ABS(BL128)&gt;statistic_interpretations!$C$9,statistic_interpretations!$D$1,"error"))),IF(BK128="χ2",IF(ABS(BL128)&lt;statistic_interpretations!$B$8,statistic_interpretations!$B$1,IF(ABS(BL128)&lt;statistic_interpretations!$C$8,statistic_interpretations!$C$1,IF(ABS(BL128)&gt;statistic_interpretations!$C$8,statistic_interpretations!$D$1,"error"))),IF(BK128="tau",IF(ABS(BL128)&lt;statistic_interpretations!$B$7,statistic_interpretations!$B$1,IF(ABS(BL128)&lt;statistic_interpretations!$C$7,statistic_interpretations!$C$1,IF(ABS(BL128)&gt;statistic_interpretations!$C$7,statistic_interpretations!$D$1,"error")))))))))</f>
        <v>0</v>
      </c>
      <c r="BP128" t="str">
        <f t="shared" si="18"/>
        <v>unknown</v>
      </c>
    </row>
    <row r="129" spans="1:68" x14ac:dyDescent="0.25">
      <c r="A129" t="str">
        <f>IF(ISBLANK(extractions!A129),"",extractions!A129)</f>
        <v>Forgery</v>
      </c>
      <c r="B129" t="s">
        <v>446</v>
      </c>
      <c r="C129" t="str">
        <f>IF(ISBLANK(extractions!B129),"",extractions!B129)</f>
        <v>nominal</v>
      </c>
      <c r="D129" t="str">
        <f>IF(ISBLANK(extractions!C129),"",extractions!C129)</f>
        <v>adjusted response time</v>
      </c>
      <c r="E129" t="str">
        <f>IF(ISBLANK(extractions!D129),"",extractions!D129)</f>
        <v>Grand Mean (08:04 min)</v>
      </c>
      <c r="F129" t="str">
        <f>IF(ISBLANK(extractions!E129),"",extractions!E129)</f>
        <v>-</v>
      </c>
      <c r="G129" t="str">
        <f>IF(ISBLANK(extractions!G129),"",extractions!G129)</f>
        <v>dispatch time;travel time</v>
      </c>
      <c r="H129" t="str">
        <f>IF(ISBLANK(extractions!H129),"",extractions!H129)</f>
        <v>scale</v>
      </c>
      <c r="I129" t="str">
        <f>IF(ISBLANK(extractions!I129),"",extractions!I129)</f>
        <v>min/incident</v>
      </c>
      <c r="J129" t="str">
        <f>IF(ISBLANK(extractions!J129),"",extractions!J129)</f>
        <v>-</v>
      </c>
      <c r="K129" t="str">
        <f>IF(ISBLANK(extractions!K129),"",extractions!K129)</f>
        <v>interest</v>
      </c>
      <c r="L129" t="str">
        <f>IF(ISBLANK(extractions!L129),"",extractions!L129)</f>
        <v>Stevens, Webster and Stipak (1980)</v>
      </c>
      <c r="M129" s="2" t="s">
        <v>748</v>
      </c>
      <c r="N129" t="str">
        <f>IF(ISBLANK(extractions!M129),"",extractions!M129)</f>
        <v>Table 1</v>
      </c>
      <c r="O129" t="str">
        <f>IF(ISBLANK(extractions!N129),"",extractions!N129)</f>
        <v>Multiple Classification Analysis</v>
      </c>
      <c r="P129" t="s">
        <v>148</v>
      </c>
      <c r="Q129" t="s">
        <v>903</v>
      </c>
      <c r="R129" t="s">
        <v>906</v>
      </c>
      <c r="S129" t="s">
        <v>199</v>
      </c>
      <c r="T129" t="s">
        <v>199</v>
      </c>
      <c r="U129" t="str">
        <f>IF(ISBLANK(extractions!O129),"",extractions!O129)</f>
        <v>^</v>
      </c>
      <c r="V129" t="str">
        <f>IF(ISBLANK(extractions!P129),"",extractions!P129)</f>
        <v>Sample</v>
      </c>
      <c r="W129" t="str">
        <f>IF(ISBLANK(extractions!Q129),"",extractions!Q129)</f>
        <v>York</v>
      </c>
      <c r="X129" t="str">
        <f>IF(ISBLANK(extractions!R129),"",extractions!R129)</f>
        <v xml:space="preserve"> disproportionate stratified sampling</v>
      </c>
      <c r="Y129" t="str">
        <f>IF(ISBLANK(extractions!S129),"",extractions!S129)</f>
        <v/>
      </c>
      <c r="Z129" t="str">
        <f>IF(ISBLANK(extractions!T129),"",extractions!T129)</f>
        <v/>
      </c>
      <c r="AA129" t="str">
        <f>IF(ISBLANK(extractions!U129),"",extractions!U129)</f>
        <v>-</v>
      </c>
      <c r="AB129">
        <f>IF(ISBLANK(extractions!V129),"",extractions!V129)</f>
        <v>21</v>
      </c>
      <c r="AC129" t="str">
        <f>IF(ISBLANK(extractions!W129),"",extractions!W129)</f>
        <v>CFS</v>
      </c>
      <c r="AD129" t="str">
        <f>IF(ISBLANK(extractions!X129),"",extractions!X129)</f>
        <v>ALL CFSs</v>
      </c>
      <c r="AE129" t="str">
        <f>IF(ISBLANK(extractions!Y129),"",extractions!Y129)</f>
        <v>B</v>
      </c>
      <c r="AF129">
        <f>IF(ISBLANK(extractions!Z129),"",extractions!Z129)</f>
        <v>0.96</v>
      </c>
      <c r="AG129" t="str">
        <f>IF(ISBLANK(extractions!AA129),"",extractions!AA129)</f>
        <v/>
      </c>
      <c r="AH129" t="str">
        <f>IF(ISBLANK(extractions!AB129),"",extractions!AB129)</f>
        <v>?</v>
      </c>
      <c r="AI129">
        <f>IF(ISBLANK(extractions!AC129),"",extractions!AC129)</f>
        <v>1</v>
      </c>
      <c r="AJ129" t="str">
        <f>IF(ISBLANK(extractions!AD129),"",extractions!AD129)</f>
        <v>sept</v>
      </c>
      <c r="AK129">
        <f>IF(ISBLANK(extractions!AE129),"",extractions!AE129)</f>
        <v>1976</v>
      </c>
      <c r="AL129">
        <f>IF(ISBLANK(extractions!AF129),"",extractions!AF129)</f>
        <v>31</v>
      </c>
      <c r="AM129" t="str">
        <f>IF(ISBLANK(extractions!AG129),"",extractions!AG129)</f>
        <v>dec</v>
      </c>
      <c r="AN129">
        <f>IF(ISBLANK(extractions!AH129),"",extractions!AH129)</f>
        <v>1976</v>
      </c>
      <c r="AO129" t="str">
        <f>IF(ISBLANK(extractions!AI129),"",extractions!AI129)</f>
        <v/>
      </c>
      <c r="AP129" t="str">
        <f>IF(ISBLANK(extractions!AJ129),"",extractions!AJ129)</f>
        <v/>
      </c>
      <c r="AQ129" t="str">
        <f>IF(ISBLANK(extractions!AK129),"",extractions!AK129)</f>
        <v/>
      </c>
      <c r="AR129" t="str">
        <f>IF(ISBLANK(extractions!AL129),"",extractions!AL129)</f>
        <v/>
      </c>
      <c r="AS129" t="str">
        <f>IF(ISBLANK(extractions!AM129),"",extractions!AM129)</f>
        <v/>
      </c>
      <c r="AT129" t="str">
        <f>IF(ISBLANK(extractions!AN129),"",extractions!AN129)</f>
        <v/>
      </c>
      <c r="AU129" t="str">
        <f>IF(ISBLANK(extractions!AO129),"",extractions!AO129)</f>
        <v/>
      </c>
      <c r="AV129" t="str">
        <f>IF(ISBLANK(extractions!AP129),"",extractions!AP129)</f>
        <v/>
      </c>
      <c r="AW129" t="str">
        <f>IF(ISBLANK(extractions!AQ129),"",extractions!AQ129)</f>
        <v/>
      </c>
      <c r="AX129" t="str">
        <f>IF(ISBLANK(extractions!AR129),"",extractions!AR129)</f>
        <v/>
      </c>
      <c r="AY129" t="str">
        <f>IF(ISBLANK(extractions!AS129),"",extractions!AS129)</f>
        <v/>
      </c>
      <c r="AZ129" t="str">
        <f>IF(ISBLANK(extractions!AT129),"",extractions!AT129)</f>
        <v/>
      </c>
      <c r="BA129" t="str">
        <f>IF(ISBLANK(extractions!AU129),"",extractions!AU129)</f>
        <v/>
      </c>
      <c r="BB129" t="str">
        <f>IF(ISBLANK(extractions!AV129),"",extractions!AV129)</f>
        <v/>
      </c>
      <c r="BC129" t="str">
        <f>IF(ISBLANK(extractions!AW129),"",extractions!AW129)</f>
        <v/>
      </c>
      <c r="BD129" t="str">
        <f>IF(ISBLANK(extractions!AX129),"",extractions!AX129)</f>
        <v/>
      </c>
      <c r="BE129" s="9" t="str">
        <f t="shared" si="21"/>
        <v/>
      </c>
      <c r="BF129" s="9" t="str">
        <f t="shared" si="19"/>
        <v/>
      </c>
      <c r="BG129" t="e">
        <f t="shared" si="20"/>
        <v>#VALUE!</v>
      </c>
      <c r="BK129" s="9" t="str">
        <f t="shared" si="16"/>
        <v>B</v>
      </c>
      <c r="BL129" s="9">
        <f t="shared" si="14"/>
        <v>0.96</v>
      </c>
      <c r="BM129" s="13" t="str">
        <f t="shared" si="15"/>
        <v>?</v>
      </c>
      <c r="BN129" t="str">
        <f t="shared" si="17"/>
        <v>+</v>
      </c>
      <c r="BO129" s="9" t="b">
        <f>IF(BK129="Beta",IF(ABS(BL129)&lt;statistic_interpretations!$B$5,statistic_interpretations!$B$1,IF(ABS(BL129)&lt;statistic_interpretations!$C$5,statistic_interpretations!$C$1,IF(ABS(BL129)&gt;statistic_interpretations!$C$5,statistic_interpretations!$D$1,"error"))),IF(BK129="R",IF(ABS(BL129)&lt;statistic_interpretations!$B$2,statistic_interpretations!$B$1,IF(ABS(BL129)&lt;statistic_interpretations!$C$2,statistic_interpretations!$C$1,IF(ABS(BL129)&gt;statistic_interpretations!$C$2,statistic_interpretations!$D$1,"error"))),IF(BK129="D",IF(ABS(BL129)&lt;statistic_interpretations!$B$3,statistic_interpretations!$B$1,IF(ABS(BL129)&lt;statistic_interpretations!$C$3,statistic_interpretations!$C$1,IF(ABS(BL129)&gt;statistic_interpretations!$C$3,statistic_interpretations!$D$1,"error"))),IF(BK129="%",IF(ABS(BL129)&lt;statistic_interpretations!$B$9,statistic_interpretations!$B$1,IF(ABS(BL129)&lt;statistic_interpretations!$C$9,statistic_interpretations!$C$1,IF(ABS(BL129)&gt;statistic_interpretations!$C$9,statistic_interpretations!$D$1,"error"))),IF(BK129="χ2",IF(ABS(BL129)&lt;statistic_interpretations!$B$8,statistic_interpretations!$B$1,IF(ABS(BL129)&lt;statistic_interpretations!$C$8,statistic_interpretations!$C$1,IF(ABS(BL129)&gt;statistic_interpretations!$C$8,statistic_interpretations!$D$1,"error"))),IF(BK129="tau",IF(ABS(BL129)&lt;statistic_interpretations!$B$7,statistic_interpretations!$B$1,IF(ABS(BL129)&lt;statistic_interpretations!$C$7,statistic_interpretations!$C$1,IF(ABS(BL129)&gt;statistic_interpretations!$C$7,statistic_interpretations!$D$1,"error")))))))))</f>
        <v>0</v>
      </c>
      <c r="BP129" t="str">
        <f t="shared" si="18"/>
        <v>unknown</v>
      </c>
    </row>
    <row r="130" spans="1:68" x14ac:dyDescent="0.25">
      <c r="A130" t="str">
        <f>IF(ISBLANK(extractions!A130),"",extractions!A130)</f>
        <v>Sex offenses</v>
      </c>
      <c r="B130" t="s">
        <v>447</v>
      </c>
      <c r="C130" t="str">
        <f>IF(ISBLANK(extractions!B130),"",extractions!B130)</f>
        <v>nominal</v>
      </c>
      <c r="D130" t="str">
        <f>IF(ISBLANK(extractions!C130),"",extractions!C130)</f>
        <v>adjusted response time</v>
      </c>
      <c r="E130" t="str">
        <f>IF(ISBLANK(extractions!D130),"",extractions!D130)</f>
        <v>Grand Mean (08:04 min)</v>
      </c>
      <c r="F130" t="str">
        <f>IF(ISBLANK(extractions!E130),"",extractions!E130)</f>
        <v>-</v>
      </c>
      <c r="G130" t="str">
        <f>IF(ISBLANK(extractions!G130),"",extractions!G130)</f>
        <v>dispatch time;travel time</v>
      </c>
      <c r="H130" t="str">
        <f>IF(ISBLANK(extractions!H130),"",extractions!H130)</f>
        <v>scale</v>
      </c>
      <c r="I130" t="str">
        <f>IF(ISBLANK(extractions!I130),"",extractions!I130)</f>
        <v>min/incident</v>
      </c>
      <c r="J130" t="str">
        <f>IF(ISBLANK(extractions!J130),"",extractions!J130)</f>
        <v>-</v>
      </c>
      <c r="K130" t="str">
        <f>IF(ISBLANK(extractions!K130),"",extractions!K130)</f>
        <v>interest</v>
      </c>
      <c r="L130" t="str">
        <f>IF(ISBLANK(extractions!L130),"",extractions!L130)</f>
        <v>Stevens, Webster and Stipak (1980)</v>
      </c>
      <c r="M130" s="2" t="s">
        <v>748</v>
      </c>
      <c r="N130" t="str">
        <f>IF(ISBLANK(extractions!M130),"",extractions!M130)</f>
        <v>Table 1</v>
      </c>
      <c r="O130" t="str">
        <f>IF(ISBLANK(extractions!N130),"",extractions!N130)</f>
        <v>Multiple Classification Analysis</v>
      </c>
      <c r="P130" t="s">
        <v>148</v>
      </c>
      <c r="Q130" t="s">
        <v>903</v>
      </c>
      <c r="R130" t="s">
        <v>906</v>
      </c>
      <c r="S130" t="s">
        <v>199</v>
      </c>
      <c r="T130" t="s">
        <v>199</v>
      </c>
      <c r="U130" t="str">
        <f>IF(ISBLANK(extractions!O130),"",extractions!O130)</f>
        <v>^</v>
      </c>
      <c r="V130" t="str">
        <f>IF(ISBLANK(extractions!P130),"",extractions!P130)</f>
        <v>Sample</v>
      </c>
      <c r="W130" t="str">
        <f>IF(ISBLANK(extractions!Q130),"",extractions!Q130)</f>
        <v>York</v>
      </c>
      <c r="X130" t="str">
        <f>IF(ISBLANK(extractions!R130),"",extractions!R130)</f>
        <v xml:space="preserve"> disproportionate stratified sampling</v>
      </c>
      <c r="Y130" t="str">
        <f>IF(ISBLANK(extractions!S130),"",extractions!S130)</f>
        <v/>
      </c>
      <c r="Z130" t="str">
        <f>IF(ISBLANK(extractions!T130),"",extractions!T130)</f>
        <v/>
      </c>
      <c r="AA130" t="str">
        <f>IF(ISBLANK(extractions!U130),"",extractions!U130)</f>
        <v>-</v>
      </c>
      <c r="AB130">
        <f>IF(ISBLANK(extractions!V130),"",extractions!V130)</f>
        <v>46</v>
      </c>
      <c r="AC130" t="str">
        <f>IF(ISBLANK(extractions!W130),"",extractions!W130)</f>
        <v>CFS</v>
      </c>
      <c r="AD130" t="str">
        <f>IF(ISBLANK(extractions!X130),"",extractions!X130)</f>
        <v>ALL CFSs</v>
      </c>
      <c r="AE130" t="str">
        <f>IF(ISBLANK(extractions!Y130),"",extractions!Y130)</f>
        <v>B</v>
      </c>
      <c r="AF130">
        <f>IF(ISBLANK(extractions!Z130),"",extractions!Z130)</f>
        <v>1.35</v>
      </c>
      <c r="AG130" t="str">
        <f>IF(ISBLANK(extractions!AA130),"",extractions!AA130)</f>
        <v/>
      </c>
      <c r="AH130" t="str">
        <f>IF(ISBLANK(extractions!AB130),"",extractions!AB130)</f>
        <v>?</v>
      </c>
      <c r="AI130">
        <f>IF(ISBLANK(extractions!AC130),"",extractions!AC130)</f>
        <v>1</v>
      </c>
      <c r="AJ130" t="str">
        <f>IF(ISBLANK(extractions!AD130),"",extractions!AD130)</f>
        <v>sept</v>
      </c>
      <c r="AK130">
        <f>IF(ISBLANK(extractions!AE130),"",extractions!AE130)</f>
        <v>1976</v>
      </c>
      <c r="AL130">
        <f>IF(ISBLANK(extractions!AF130),"",extractions!AF130)</f>
        <v>31</v>
      </c>
      <c r="AM130" t="str">
        <f>IF(ISBLANK(extractions!AG130),"",extractions!AG130)</f>
        <v>dec</v>
      </c>
      <c r="AN130">
        <f>IF(ISBLANK(extractions!AH130),"",extractions!AH130)</f>
        <v>1976</v>
      </c>
      <c r="AO130" t="str">
        <f>IF(ISBLANK(extractions!AI130),"",extractions!AI130)</f>
        <v/>
      </c>
      <c r="AP130" t="str">
        <f>IF(ISBLANK(extractions!AJ130),"",extractions!AJ130)</f>
        <v/>
      </c>
      <c r="AQ130" t="str">
        <f>IF(ISBLANK(extractions!AK130),"",extractions!AK130)</f>
        <v/>
      </c>
      <c r="AR130" t="str">
        <f>IF(ISBLANK(extractions!AL130),"",extractions!AL130)</f>
        <v/>
      </c>
      <c r="AS130" t="str">
        <f>IF(ISBLANK(extractions!AM130),"",extractions!AM130)</f>
        <v/>
      </c>
      <c r="AT130" t="str">
        <f>IF(ISBLANK(extractions!AN130),"",extractions!AN130)</f>
        <v/>
      </c>
      <c r="AU130" t="str">
        <f>IF(ISBLANK(extractions!AO130),"",extractions!AO130)</f>
        <v/>
      </c>
      <c r="AV130" t="str">
        <f>IF(ISBLANK(extractions!AP130),"",extractions!AP130)</f>
        <v/>
      </c>
      <c r="AW130" t="str">
        <f>IF(ISBLANK(extractions!AQ130),"",extractions!AQ130)</f>
        <v/>
      </c>
      <c r="AX130" t="str">
        <f>IF(ISBLANK(extractions!AR130),"",extractions!AR130)</f>
        <v/>
      </c>
      <c r="AY130" t="str">
        <f>IF(ISBLANK(extractions!AS130),"",extractions!AS130)</f>
        <v/>
      </c>
      <c r="AZ130" t="str">
        <f>IF(ISBLANK(extractions!AT130),"",extractions!AT130)</f>
        <v/>
      </c>
      <c r="BA130" t="str">
        <f>IF(ISBLANK(extractions!AU130),"",extractions!AU130)</f>
        <v/>
      </c>
      <c r="BB130" t="str">
        <f>IF(ISBLANK(extractions!AV130),"",extractions!AV130)</f>
        <v/>
      </c>
      <c r="BC130" t="str">
        <f>IF(ISBLANK(extractions!AW130),"",extractions!AW130)</f>
        <v/>
      </c>
      <c r="BD130" t="str">
        <f>IF(ISBLANK(extractions!AX130),"",extractions!AX130)</f>
        <v/>
      </c>
      <c r="BE130" s="9" t="str">
        <f t="shared" si="21"/>
        <v/>
      </c>
      <c r="BF130" s="9" t="str">
        <f t="shared" si="19"/>
        <v/>
      </c>
      <c r="BG130" t="e">
        <f t="shared" si="20"/>
        <v>#VALUE!</v>
      </c>
      <c r="BK130" s="9" t="str">
        <f t="shared" si="16"/>
        <v>B</v>
      </c>
      <c r="BL130" s="9">
        <f t="shared" ref="BL130:BL193" si="22">IF(ISNUMBER(BF130)=TRUE,BF130,IF(ISNUMBER(BE130)=TRUE,BE130,IF(ISNUMBER(BG130)=TRUE,BG130,IF(ISNUMBER(BI130)=TRUE,BI130,IF(ISNUMBER(BH130)=TRUE,BH130,AF130)))))</f>
        <v>1.35</v>
      </c>
      <c r="BM130" s="13" t="str">
        <f t="shared" ref="BM130:BM193" si="23">IF(AH130="#", "",IF(ISNUMBER(AH130), IF(AH130&lt;=0.001, "***",IF(AH130&lt;=0.01, "**",IF(AH130&lt;=0.05, "*", ""))),IF(AH130="","",AH130)))</f>
        <v>?</v>
      </c>
      <c r="BN130" t="str">
        <f t="shared" si="17"/>
        <v>+</v>
      </c>
      <c r="BO130" s="9" t="b">
        <f>IF(BK130="Beta",IF(ABS(BL130)&lt;statistic_interpretations!$B$5,statistic_interpretations!$B$1,IF(ABS(BL130)&lt;statistic_interpretations!$C$5,statistic_interpretations!$C$1,IF(ABS(BL130)&gt;statistic_interpretations!$C$5,statistic_interpretations!$D$1,"error"))),IF(BK130="R",IF(ABS(BL130)&lt;statistic_interpretations!$B$2,statistic_interpretations!$B$1,IF(ABS(BL130)&lt;statistic_interpretations!$C$2,statistic_interpretations!$C$1,IF(ABS(BL130)&gt;statistic_interpretations!$C$2,statistic_interpretations!$D$1,"error"))),IF(BK130="D",IF(ABS(BL130)&lt;statistic_interpretations!$B$3,statistic_interpretations!$B$1,IF(ABS(BL130)&lt;statistic_interpretations!$C$3,statistic_interpretations!$C$1,IF(ABS(BL130)&gt;statistic_interpretations!$C$3,statistic_interpretations!$D$1,"error"))),IF(BK130="%",IF(ABS(BL130)&lt;statistic_interpretations!$B$9,statistic_interpretations!$B$1,IF(ABS(BL130)&lt;statistic_interpretations!$C$9,statistic_interpretations!$C$1,IF(ABS(BL130)&gt;statistic_interpretations!$C$9,statistic_interpretations!$D$1,"error"))),IF(BK130="χ2",IF(ABS(BL130)&lt;statistic_interpretations!$B$8,statistic_interpretations!$B$1,IF(ABS(BL130)&lt;statistic_interpretations!$C$8,statistic_interpretations!$C$1,IF(ABS(BL130)&gt;statistic_interpretations!$C$8,statistic_interpretations!$D$1,"error"))),IF(BK130="tau",IF(ABS(BL130)&lt;statistic_interpretations!$B$7,statistic_interpretations!$B$1,IF(ABS(BL130)&lt;statistic_interpretations!$C$7,statistic_interpretations!$C$1,IF(ABS(BL130)&gt;statistic_interpretations!$C$7,statistic_interpretations!$D$1,"error")))))))))</f>
        <v>0</v>
      </c>
      <c r="BP130" t="str">
        <f t="shared" si="18"/>
        <v>unknown</v>
      </c>
    </row>
    <row r="131" spans="1:68" x14ac:dyDescent="0.25">
      <c r="A131" t="str">
        <f>IF(ISBLANK(extractions!A131),"",extractions!A131)</f>
        <v>Vandalism</v>
      </c>
      <c r="B131" t="s">
        <v>448</v>
      </c>
      <c r="C131" t="str">
        <f>IF(ISBLANK(extractions!B131),"",extractions!B131)</f>
        <v>nominal</v>
      </c>
      <c r="D131" t="str">
        <f>IF(ISBLANK(extractions!C131),"",extractions!C131)</f>
        <v>adjusted response time</v>
      </c>
      <c r="E131" t="str">
        <f>IF(ISBLANK(extractions!D131),"",extractions!D131)</f>
        <v>Grand Mean (08:04 min)</v>
      </c>
      <c r="F131" t="str">
        <f>IF(ISBLANK(extractions!E131),"",extractions!E131)</f>
        <v>-</v>
      </c>
      <c r="G131" t="str">
        <f>IF(ISBLANK(extractions!G131),"",extractions!G131)</f>
        <v>dispatch time;travel time</v>
      </c>
      <c r="H131" t="str">
        <f>IF(ISBLANK(extractions!H131),"",extractions!H131)</f>
        <v>scale</v>
      </c>
      <c r="I131" t="str">
        <f>IF(ISBLANK(extractions!I131),"",extractions!I131)</f>
        <v>min/incident</v>
      </c>
      <c r="J131" t="str">
        <f>IF(ISBLANK(extractions!J131),"",extractions!J131)</f>
        <v>-</v>
      </c>
      <c r="K131" t="str">
        <f>IF(ISBLANK(extractions!K131),"",extractions!K131)</f>
        <v>interest</v>
      </c>
      <c r="L131" t="str">
        <f>IF(ISBLANK(extractions!L131),"",extractions!L131)</f>
        <v>Stevens, Webster and Stipak (1980)</v>
      </c>
      <c r="M131" s="2" t="s">
        <v>748</v>
      </c>
      <c r="N131" t="str">
        <f>IF(ISBLANK(extractions!M131),"",extractions!M131)</f>
        <v>Table 1</v>
      </c>
      <c r="O131" t="str">
        <f>IF(ISBLANK(extractions!N131),"",extractions!N131)</f>
        <v>Multiple Classification Analysis</v>
      </c>
      <c r="P131" t="s">
        <v>148</v>
      </c>
      <c r="Q131" t="s">
        <v>903</v>
      </c>
      <c r="R131" t="s">
        <v>906</v>
      </c>
      <c r="S131" t="s">
        <v>199</v>
      </c>
      <c r="T131" t="s">
        <v>199</v>
      </c>
      <c r="U131" t="str">
        <f>IF(ISBLANK(extractions!O131),"",extractions!O131)</f>
        <v>^</v>
      </c>
      <c r="V131" t="str">
        <f>IF(ISBLANK(extractions!P131),"",extractions!P131)</f>
        <v>Sample</v>
      </c>
      <c r="W131" t="str">
        <f>IF(ISBLANK(extractions!Q131),"",extractions!Q131)</f>
        <v>York</v>
      </c>
      <c r="X131" t="str">
        <f>IF(ISBLANK(extractions!R131),"",extractions!R131)</f>
        <v xml:space="preserve"> disproportionate stratified sampling</v>
      </c>
      <c r="Y131" t="str">
        <f>IF(ISBLANK(extractions!S131),"",extractions!S131)</f>
        <v/>
      </c>
      <c r="Z131" t="str">
        <f>IF(ISBLANK(extractions!T131),"",extractions!T131)</f>
        <v/>
      </c>
      <c r="AA131" t="str">
        <f>IF(ISBLANK(extractions!U131),"",extractions!U131)</f>
        <v>-</v>
      </c>
      <c r="AB131">
        <f>IF(ISBLANK(extractions!V131),"",extractions!V131)</f>
        <v>956</v>
      </c>
      <c r="AC131" t="str">
        <f>IF(ISBLANK(extractions!W131),"",extractions!W131)</f>
        <v>CFS</v>
      </c>
      <c r="AD131" t="str">
        <f>IF(ISBLANK(extractions!X131),"",extractions!X131)</f>
        <v>ALL CFSs</v>
      </c>
      <c r="AE131" t="str">
        <f>IF(ISBLANK(extractions!Y131),"",extractions!Y131)</f>
        <v>B</v>
      </c>
      <c r="AF131">
        <f>IF(ISBLANK(extractions!Z131),"",extractions!Z131)</f>
        <v>2.1800000000000002</v>
      </c>
      <c r="AG131" t="str">
        <f>IF(ISBLANK(extractions!AA131),"",extractions!AA131)</f>
        <v/>
      </c>
      <c r="AH131" t="str">
        <f>IF(ISBLANK(extractions!AB131),"",extractions!AB131)</f>
        <v>?</v>
      </c>
      <c r="AI131">
        <f>IF(ISBLANK(extractions!AC131),"",extractions!AC131)</f>
        <v>1</v>
      </c>
      <c r="AJ131" t="str">
        <f>IF(ISBLANK(extractions!AD131),"",extractions!AD131)</f>
        <v>sept</v>
      </c>
      <c r="AK131">
        <f>IF(ISBLANK(extractions!AE131),"",extractions!AE131)</f>
        <v>1976</v>
      </c>
      <c r="AL131">
        <f>IF(ISBLANK(extractions!AF131),"",extractions!AF131)</f>
        <v>31</v>
      </c>
      <c r="AM131" t="str">
        <f>IF(ISBLANK(extractions!AG131),"",extractions!AG131)</f>
        <v>dec</v>
      </c>
      <c r="AN131">
        <f>IF(ISBLANK(extractions!AH131),"",extractions!AH131)</f>
        <v>1976</v>
      </c>
      <c r="AO131" t="str">
        <f>IF(ISBLANK(extractions!AI131),"",extractions!AI131)</f>
        <v/>
      </c>
      <c r="AP131" t="str">
        <f>IF(ISBLANK(extractions!AJ131),"",extractions!AJ131)</f>
        <v/>
      </c>
      <c r="AQ131" t="str">
        <f>IF(ISBLANK(extractions!AK131),"",extractions!AK131)</f>
        <v/>
      </c>
      <c r="AR131" t="str">
        <f>IF(ISBLANK(extractions!AL131),"",extractions!AL131)</f>
        <v/>
      </c>
      <c r="AS131" t="str">
        <f>IF(ISBLANK(extractions!AM131),"",extractions!AM131)</f>
        <v/>
      </c>
      <c r="AT131" t="str">
        <f>IF(ISBLANK(extractions!AN131),"",extractions!AN131)</f>
        <v/>
      </c>
      <c r="AU131" t="str">
        <f>IF(ISBLANK(extractions!AO131),"",extractions!AO131)</f>
        <v/>
      </c>
      <c r="AV131" t="str">
        <f>IF(ISBLANK(extractions!AP131),"",extractions!AP131)</f>
        <v/>
      </c>
      <c r="AW131" t="str">
        <f>IF(ISBLANK(extractions!AQ131),"",extractions!AQ131)</f>
        <v/>
      </c>
      <c r="AX131" t="str">
        <f>IF(ISBLANK(extractions!AR131),"",extractions!AR131)</f>
        <v/>
      </c>
      <c r="AY131" t="str">
        <f>IF(ISBLANK(extractions!AS131),"",extractions!AS131)</f>
        <v/>
      </c>
      <c r="AZ131" t="str">
        <f>IF(ISBLANK(extractions!AT131),"",extractions!AT131)</f>
        <v/>
      </c>
      <c r="BA131" t="str">
        <f>IF(ISBLANK(extractions!AU131),"",extractions!AU131)</f>
        <v/>
      </c>
      <c r="BB131" t="str">
        <f>IF(ISBLANK(extractions!AV131),"",extractions!AV131)</f>
        <v/>
      </c>
      <c r="BC131" t="str">
        <f>IF(ISBLANK(extractions!AW131),"",extractions!AW131)</f>
        <v/>
      </c>
      <c r="BD131" t="str">
        <f>IF(ISBLANK(extractions!AX131),"",extractions!AX131)</f>
        <v/>
      </c>
      <c r="BE131" s="9" t="str">
        <f t="shared" si="21"/>
        <v/>
      </c>
      <c r="BF131" s="9" t="str">
        <f t="shared" ref="BF131:BF194" si="24">IFERROR(BE131/(SQRT((BE131^2)+4)), "")</f>
        <v/>
      </c>
      <c r="BG131" t="e">
        <f t="shared" si="20"/>
        <v>#VALUE!</v>
      </c>
      <c r="BK131" s="9" t="str">
        <f t="shared" ref="BK131:BK194" si="25">IF(ISNUMBER(BF131)=TRUE,$BF$1,IF(ISNUMBER(BE131)=TRUE,$BE$1,IF(ISNUMBER(BG131)=TRUE,$BG$1,IF(ISNUMBER(BI131)=TRUE,$BI$1,IF(ISNUMBER(BH131)=TRUE,$BH$1,AE131)))))</f>
        <v>B</v>
      </c>
      <c r="BL131" s="9">
        <f t="shared" si="22"/>
        <v>2.1800000000000002</v>
      </c>
      <c r="BM131" s="13" t="str">
        <f t="shared" si="23"/>
        <v>?</v>
      </c>
      <c r="BN131" t="str">
        <f t="shared" ref="BN131:BN194" si="26">IF(BL131&gt;0, "+", "-")</f>
        <v>+</v>
      </c>
      <c r="BO131" s="9" t="b">
        <f>IF(BK131="Beta",IF(ABS(BL131)&lt;statistic_interpretations!$B$5,statistic_interpretations!$B$1,IF(ABS(BL131)&lt;statistic_interpretations!$C$5,statistic_interpretations!$C$1,IF(ABS(BL131)&gt;statistic_interpretations!$C$5,statistic_interpretations!$D$1,"error"))),IF(BK131="R",IF(ABS(BL131)&lt;statistic_interpretations!$B$2,statistic_interpretations!$B$1,IF(ABS(BL131)&lt;statistic_interpretations!$C$2,statistic_interpretations!$C$1,IF(ABS(BL131)&gt;statistic_interpretations!$C$2,statistic_interpretations!$D$1,"error"))),IF(BK131="D",IF(ABS(BL131)&lt;statistic_interpretations!$B$3,statistic_interpretations!$B$1,IF(ABS(BL131)&lt;statistic_interpretations!$C$3,statistic_interpretations!$C$1,IF(ABS(BL131)&gt;statistic_interpretations!$C$3,statistic_interpretations!$D$1,"error"))),IF(BK131="%",IF(ABS(BL131)&lt;statistic_interpretations!$B$9,statistic_interpretations!$B$1,IF(ABS(BL131)&lt;statistic_interpretations!$C$9,statistic_interpretations!$C$1,IF(ABS(BL131)&gt;statistic_interpretations!$C$9,statistic_interpretations!$D$1,"error"))),IF(BK131="χ2",IF(ABS(BL131)&lt;statistic_interpretations!$B$8,statistic_interpretations!$B$1,IF(ABS(BL131)&lt;statistic_interpretations!$C$8,statistic_interpretations!$C$1,IF(ABS(BL131)&gt;statistic_interpretations!$C$8,statistic_interpretations!$D$1,"error"))),IF(BK131="tau",IF(ABS(BL131)&lt;statistic_interpretations!$B$7,statistic_interpretations!$B$1,IF(ABS(BL131)&lt;statistic_interpretations!$C$7,statistic_interpretations!$C$1,IF(ABS(BL131)&gt;statistic_interpretations!$C$7,statistic_interpretations!$D$1,"error")))))))))</f>
        <v>0</v>
      </c>
      <c r="BP131" t="str">
        <f t="shared" ref="BP131:BP194" si="27">IF(V131="Population","not applicable",IF(BM131="","non sign.",IF(BM131="?","unknown","sign.")))</f>
        <v>unknown</v>
      </c>
    </row>
    <row r="132" spans="1:68" x14ac:dyDescent="0.25">
      <c r="A132" t="str">
        <f>IF(ISBLANK(extractions!A132),"",extractions!A132)</f>
        <v>Family offenses</v>
      </c>
      <c r="B132" t="s">
        <v>449</v>
      </c>
      <c r="C132" t="str">
        <f>IF(ISBLANK(extractions!B132),"",extractions!B132)</f>
        <v>nominal</v>
      </c>
      <c r="D132" t="str">
        <f>IF(ISBLANK(extractions!C132),"",extractions!C132)</f>
        <v>adjusted response time</v>
      </c>
      <c r="E132" t="str">
        <f>IF(ISBLANK(extractions!D132),"",extractions!D132)</f>
        <v>Grand Mean (08:04 min)</v>
      </c>
      <c r="F132" t="str">
        <f>IF(ISBLANK(extractions!E132),"",extractions!E132)</f>
        <v>-</v>
      </c>
      <c r="G132" t="str">
        <f>IF(ISBLANK(extractions!G132),"",extractions!G132)</f>
        <v>dispatch time;travel time</v>
      </c>
      <c r="H132" t="str">
        <f>IF(ISBLANK(extractions!H132),"",extractions!H132)</f>
        <v>scale</v>
      </c>
      <c r="I132" t="str">
        <f>IF(ISBLANK(extractions!I132),"",extractions!I132)</f>
        <v>min/incident</v>
      </c>
      <c r="J132" t="str">
        <f>IF(ISBLANK(extractions!J132),"",extractions!J132)</f>
        <v>-</v>
      </c>
      <c r="K132" t="str">
        <f>IF(ISBLANK(extractions!K132),"",extractions!K132)</f>
        <v>interest</v>
      </c>
      <c r="L132" t="str">
        <f>IF(ISBLANK(extractions!L132),"",extractions!L132)</f>
        <v>Stevens, Webster and Stipak (1980)</v>
      </c>
      <c r="M132" s="2" t="s">
        <v>748</v>
      </c>
      <c r="N132" t="str">
        <f>IF(ISBLANK(extractions!M132),"",extractions!M132)</f>
        <v>Table 1</v>
      </c>
      <c r="O132" t="str">
        <f>IF(ISBLANK(extractions!N132),"",extractions!N132)</f>
        <v>Multiple Classification Analysis</v>
      </c>
      <c r="P132" t="s">
        <v>148</v>
      </c>
      <c r="Q132" t="s">
        <v>903</v>
      </c>
      <c r="R132" t="s">
        <v>906</v>
      </c>
      <c r="S132" t="s">
        <v>199</v>
      </c>
      <c r="T132" t="s">
        <v>199</v>
      </c>
      <c r="U132" t="str">
        <f>IF(ISBLANK(extractions!O132),"",extractions!O132)</f>
        <v>^</v>
      </c>
      <c r="V132" t="str">
        <f>IF(ISBLANK(extractions!P132),"",extractions!P132)</f>
        <v>Sample</v>
      </c>
      <c r="W132" t="str">
        <f>IF(ISBLANK(extractions!Q132),"",extractions!Q132)</f>
        <v>York</v>
      </c>
      <c r="X132" t="str">
        <f>IF(ISBLANK(extractions!R132),"",extractions!R132)</f>
        <v xml:space="preserve"> disproportionate stratified sampling</v>
      </c>
      <c r="Y132" t="str">
        <f>IF(ISBLANK(extractions!S132),"",extractions!S132)</f>
        <v/>
      </c>
      <c r="Z132" t="str">
        <f>IF(ISBLANK(extractions!T132),"",extractions!T132)</f>
        <v/>
      </c>
      <c r="AA132" t="str">
        <f>IF(ISBLANK(extractions!U132),"",extractions!U132)</f>
        <v>-</v>
      </c>
      <c r="AB132">
        <f>IF(ISBLANK(extractions!V132),"",extractions!V132)</f>
        <v>18</v>
      </c>
      <c r="AC132" t="str">
        <f>IF(ISBLANK(extractions!W132),"",extractions!W132)</f>
        <v>CFS</v>
      </c>
      <c r="AD132" t="str">
        <f>IF(ISBLANK(extractions!X132),"",extractions!X132)</f>
        <v>ALL CFSs</v>
      </c>
      <c r="AE132" t="str">
        <f>IF(ISBLANK(extractions!Y132),"",extractions!Y132)</f>
        <v>B</v>
      </c>
      <c r="AF132">
        <f>IF(ISBLANK(extractions!Z132),"",extractions!Z132)</f>
        <v>5.89</v>
      </c>
      <c r="AG132" t="str">
        <f>IF(ISBLANK(extractions!AA132),"",extractions!AA132)</f>
        <v/>
      </c>
      <c r="AH132" t="str">
        <f>IF(ISBLANK(extractions!AB132),"",extractions!AB132)</f>
        <v>?</v>
      </c>
      <c r="AI132">
        <f>IF(ISBLANK(extractions!AC132),"",extractions!AC132)</f>
        <v>1</v>
      </c>
      <c r="AJ132" t="str">
        <f>IF(ISBLANK(extractions!AD132),"",extractions!AD132)</f>
        <v>sept</v>
      </c>
      <c r="AK132">
        <f>IF(ISBLANK(extractions!AE132),"",extractions!AE132)</f>
        <v>1976</v>
      </c>
      <c r="AL132">
        <f>IF(ISBLANK(extractions!AF132),"",extractions!AF132)</f>
        <v>31</v>
      </c>
      <c r="AM132" t="str">
        <f>IF(ISBLANK(extractions!AG132),"",extractions!AG132)</f>
        <v>dec</v>
      </c>
      <c r="AN132">
        <f>IF(ISBLANK(extractions!AH132),"",extractions!AH132)</f>
        <v>1976</v>
      </c>
      <c r="AO132" t="str">
        <f>IF(ISBLANK(extractions!AI132),"",extractions!AI132)</f>
        <v/>
      </c>
      <c r="AP132" t="str">
        <f>IF(ISBLANK(extractions!AJ132),"",extractions!AJ132)</f>
        <v/>
      </c>
      <c r="AQ132" t="str">
        <f>IF(ISBLANK(extractions!AK132),"",extractions!AK132)</f>
        <v/>
      </c>
      <c r="AR132" t="str">
        <f>IF(ISBLANK(extractions!AL132),"",extractions!AL132)</f>
        <v/>
      </c>
      <c r="AS132" t="str">
        <f>IF(ISBLANK(extractions!AM132),"",extractions!AM132)</f>
        <v/>
      </c>
      <c r="AT132" t="str">
        <f>IF(ISBLANK(extractions!AN132),"",extractions!AN132)</f>
        <v/>
      </c>
      <c r="AU132" t="str">
        <f>IF(ISBLANK(extractions!AO132),"",extractions!AO132)</f>
        <v/>
      </c>
      <c r="AV132" t="str">
        <f>IF(ISBLANK(extractions!AP132),"",extractions!AP132)</f>
        <v/>
      </c>
      <c r="AW132" t="str">
        <f>IF(ISBLANK(extractions!AQ132),"",extractions!AQ132)</f>
        <v/>
      </c>
      <c r="AX132" t="str">
        <f>IF(ISBLANK(extractions!AR132),"",extractions!AR132)</f>
        <v/>
      </c>
      <c r="AY132" t="str">
        <f>IF(ISBLANK(extractions!AS132),"",extractions!AS132)</f>
        <v/>
      </c>
      <c r="AZ132" t="str">
        <f>IF(ISBLANK(extractions!AT132),"",extractions!AT132)</f>
        <v/>
      </c>
      <c r="BA132" t="str">
        <f>IF(ISBLANK(extractions!AU132),"",extractions!AU132)</f>
        <v/>
      </c>
      <c r="BB132" t="str">
        <f>IF(ISBLANK(extractions!AV132),"",extractions!AV132)</f>
        <v/>
      </c>
      <c r="BC132" t="str">
        <f>IF(ISBLANK(extractions!AW132),"",extractions!AW132)</f>
        <v/>
      </c>
      <c r="BD132" t="str">
        <f>IF(ISBLANK(extractions!AX132),"",extractions!AX132)</f>
        <v/>
      </c>
      <c r="BE132" s="9" t="str">
        <f t="shared" si="21"/>
        <v/>
      </c>
      <c r="BF132" s="9" t="str">
        <f t="shared" si="24"/>
        <v/>
      </c>
      <c r="BG132" t="e">
        <f t="shared" si="20"/>
        <v>#VALUE!</v>
      </c>
      <c r="BK132" s="9" t="str">
        <f t="shared" si="25"/>
        <v>B</v>
      </c>
      <c r="BL132" s="9">
        <f t="shared" si="22"/>
        <v>5.89</v>
      </c>
      <c r="BM132" s="13" t="str">
        <f t="shared" si="23"/>
        <v>?</v>
      </c>
      <c r="BN132" t="str">
        <f t="shared" si="26"/>
        <v>+</v>
      </c>
      <c r="BO132" s="9" t="b">
        <f>IF(BK132="Beta",IF(ABS(BL132)&lt;statistic_interpretations!$B$5,statistic_interpretations!$B$1,IF(ABS(BL132)&lt;statistic_interpretations!$C$5,statistic_interpretations!$C$1,IF(ABS(BL132)&gt;statistic_interpretations!$C$5,statistic_interpretations!$D$1,"error"))),IF(BK132="R",IF(ABS(BL132)&lt;statistic_interpretations!$B$2,statistic_interpretations!$B$1,IF(ABS(BL132)&lt;statistic_interpretations!$C$2,statistic_interpretations!$C$1,IF(ABS(BL132)&gt;statistic_interpretations!$C$2,statistic_interpretations!$D$1,"error"))),IF(BK132="D",IF(ABS(BL132)&lt;statistic_interpretations!$B$3,statistic_interpretations!$B$1,IF(ABS(BL132)&lt;statistic_interpretations!$C$3,statistic_interpretations!$C$1,IF(ABS(BL132)&gt;statistic_interpretations!$C$3,statistic_interpretations!$D$1,"error"))),IF(BK132="%",IF(ABS(BL132)&lt;statistic_interpretations!$B$9,statistic_interpretations!$B$1,IF(ABS(BL132)&lt;statistic_interpretations!$C$9,statistic_interpretations!$C$1,IF(ABS(BL132)&gt;statistic_interpretations!$C$9,statistic_interpretations!$D$1,"error"))),IF(BK132="χ2",IF(ABS(BL132)&lt;statistic_interpretations!$B$8,statistic_interpretations!$B$1,IF(ABS(BL132)&lt;statistic_interpretations!$C$8,statistic_interpretations!$C$1,IF(ABS(BL132)&gt;statistic_interpretations!$C$8,statistic_interpretations!$D$1,"error"))),IF(BK132="tau",IF(ABS(BL132)&lt;statistic_interpretations!$B$7,statistic_interpretations!$B$1,IF(ABS(BL132)&lt;statistic_interpretations!$C$7,statistic_interpretations!$C$1,IF(ABS(BL132)&gt;statistic_interpretations!$C$7,statistic_interpretations!$D$1,"error")))))))))</f>
        <v>0</v>
      </c>
      <c r="BP132" t="str">
        <f t="shared" si="27"/>
        <v>unknown</v>
      </c>
    </row>
    <row r="133" spans="1:68" x14ac:dyDescent="0.25">
      <c r="A133" t="str">
        <f>IF(ISBLANK(extractions!A133),"",extractions!A133)</f>
        <v>False Alarm fires</v>
      </c>
      <c r="B133" t="s">
        <v>450</v>
      </c>
      <c r="C133" t="str">
        <f>IF(ISBLANK(extractions!B133),"",extractions!B133)</f>
        <v>nominal</v>
      </c>
      <c r="D133" t="str">
        <f>IF(ISBLANK(extractions!C133),"",extractions!C133)</f>
        <v>adjusted response time</v>
      </c>
      <c r="E133" t="str">
        <f>IF(ISBLANK(extractions!D133),"",extractions!D133)</f>
        <v>Grand Mean (08:04 min)</v>
      </c>
      <c r="F133" t="str">
        <f>IF(ISBLANK(extractions!E133),"",extractions!E133)</f>
        <v>-</v>
      </c>
      <c r="G133" t="str">
        <f>IF(ISBLANK(extractions!G133),"",extractions!G133)</f>
        <v>dispatch time;travel time</v>
      </c>
      <c r="H133" t="str">
        <f>IF(ISBLANK(extractions!H133),"",extractions!H133)</f>
        <v>scale</v>
      </c>
      <c r="I133" t="str">
        <f>IF(ISBLANK(extractions!I133),"",extractions!I133)</f>
        <v>min/incident</v>
      </c>
      <c r="J133" t="str">
        <f>IF(ISBLANK(extractions!J133),"",extractions!J133)</f>
        <v>-</v>
      </c>
      <c r="K133" t="str">
        <f>IF(ISBLANK(extractions!K133),"",extractions!K133)</f>
        <v>interest</v>
      </c>
      <c r="L133" t="str">
        <f>IF(ISBLANK(extractions!L133),"",extractions!L133)</f>
        <v>Stevens, Webster and Stipak (1980)</v>
      </c>
      <c r="M133" s="2" t="s">
        <v>748</v>
      </c>
      <c r="N133" t="str">
        <f>IF(ISBLANK(extractions!M133),"",extractions!M133)</f>
        <v>Table 1</v>
      </c>
      <c r="O133" t="str">
        <f>IF(ISBLANK(extractions!N133),"",extractions!N133)</f>
        <v>Multiple Classification Analysis</v>
      </c>
      <c r="P133" t="s">
        <v>148</v>
      </c>
      <c r="Q133" t="s">
        <v>903</v>
      </c>
      <c r="R133" t="s">
        <v>906</v>
      </c>
      <c r="S133" t="s">
        <v>199</v>
      </c>
      <c r="T133" t="s">
        <v>199</v>
      </c>
      <c r="U133" t="str">
        <f>IF(ISBLANK(extractions!O133),"",extractions!O133)</f>
        <v>^</v>
      </c>
      <c r="V133" t="str">
        <f>IF(ISBLANK(extractions!P133),"",extractions!P133)</f>
        <v>Sample</v>
      </c>
      <c r="W133" t="str">
        <f>IF(ISBLANK(extractions!Q133),"",extractions!Q133)</f>
        <v>York</v>
      </c>
      <c r="X133" t="str">
        <f>IF(ISBLANK(extractions!R133),"",extractions!R133)</f>
        <v xml:space="preserve"> disproportionate stratified sampling</v>
      </c>
      <c r="Y133" t="str">
        <f>IF(ISBLANK(extractions!S133),"",extractions!S133)</f>
        <v/>
      </c>
      <c r="Z133" t="str">
        <f>IF(ISBLANK(extractions!T133),"",extractions!T133)</f>
        <v/>
      </c>
      <c r="AA133" t="str">
        <f>IF(ISBLANK(extractions!U133),"",extractions!U133)</f>
        <v>-</v>
      </c>
      <c r="AB133">
        <f>IF(ISBLANK(extractions!V133),"",extractions!V133)</f>
        <v>103</v>
      </c>
      <c r="AC133" t="str">
        <f>IF(ISBLANK(extractions!W133),"",extractions!W133)</f>
        <v>CFS</v>
      </c>
      <c r="AD133" t="str">
        <f>IF(ISBLANK(extractions!X133),"",extractions!X133)</f>
        <v>ALL CFSs</v>
      </c>
      <c r="AE133" t="str">
        <f>IF(ISBLANK(extractions!Y133),"",extractions!Y133)</f>
        <v>B</v>
      </c>
      <c r="AF133">
        <f>IF(ISBLANK(extractions!Z133),"",extractions!Z133)</f>
        <v>-3.99</v>
      </c>
      <c r="AG133" t="str">
        <f>IF(ISBLANK(extractions!AA133),"",extractions!AA133)</f>
        <v/>
      </c>
      <c r="AH133" t="str">
        <f>IF(ISBLANK(extractions!AB133),"",extractions!AB133)</f>
        <v>?</v>
      </c>
      <c r="AI133">
        <f>IF(ISBLANK(extractions!AC133),"",extractions!AC133)</f>
        <v>1</v>
      </c>
      <c r="AJ133" t="str">
        <f>IF(ISBLANK(extractions!AD133),"",extractions!AD133)</f>
        <v>sept</v>
      </c>
      <c r="AK133">
        <f>IF(ISBLANK(extractions!AE133),"",extractions!AE133)</f>
        <v>1976</v>
      </c>
      <c r="AL133">
        <f>IF(ISBLANK(extractions!AF133),"",extractions!AF133)</f>
        <v>31</v>
      </c>
      <c r="AM133" t="str">
        <f>IF(ISBLANK(extractions!AG133),"",extractions!AG133)</f>
        <v>dec</v>
      </c>
      <c r="AN133">
        <f>IF(ISBLANK(extractions!AH133),"",extractions!AH133)</f>
        <v>1976</v>
      </c>
      <c r="AO133" t="str">
        <f>IF(ISBLANK(extractions!AI133),"",extractions!AI133)</f>
        <v/>
      </c>
      <c r="AP133" t="str">
        <f>IF(ISBLANK(extractions!AJ133),"",extractions!AJ133)</f>
        <v/>
      </c>
      <c r="AQ133" t="str">
        <f>IF(ISBLANK(extractions!AK133),"",extractions!AK133)</f>
        <v/>
      </c>
      <c r="AR133" t="str">
        <f>IF(ISBLANK(extractions!AL133),"",extractions!AL133)</f>
        <v/>
      </c>
      <c r="AS133" t="str">
        <f>IF(ISBLANK(extractions!AM133),"",extractions!AM133)</f>
        <v/>
      </c>
      <c r="AT133" t="str">
        <f>IF(ISBLANK(extractions!AN133),"",extractions!AN133)</f>
        <v/>
      </c>
      <c r="AU133" t="str">
        <f>IF(ISBLANK(extractions!AO133),"",extractions!AO133)</f>
        <v/>
      </c>
      <c r="AV133" t="str">
        <f>IF(ISBLANK(extractions!AP133),"",extractions!AP133)</f>
        <v/>
      </c>
      <c r="AW133" t="str">
        <f>IF(ISBLANK(extractions!AQ133),"",extractions!AQ133)</f>
        <v/>
      </c>
      <c r="AX133" t="str">
        <f>IF(ISBLANK(extractions!AR133),"",extractions!AR133)</f>
        <v/>
      </c>
      <c r="AY133" t="str">
        <f>IF(ISBLANK(extractions!AS133),"",extractions!AS133)</f>
        <v/>
      </c>
      <c r="AZ133" t="str">
        <f>IF(ISBLANK(extractions!AT133),"",extractions!AT133)</f>
        <v/>
      </c>
      <c r="BA133" t="str">
        <f>IF(ISBLANK(extractions!AU133),"",extractions!AU133)</f>
        <v/>
      </c>
      <c r="BB133" t="str">
        <f>IF(ISBLANK(extractions!AV133),"",extractions!AV133)</f>
        <v/>
      </c>
      <c r="BC133" t="str">
        <f>IF(ISBLANK(extractions!AW133),"",extractions!AW133)</f>
        <v/>
      </c>
      <c r="BD133" t="str">
        <f>IF(ISBLANK(extractions!AX133),"",extractions!AX133)</f>
        <v/>
      </c>
      <c r="BE133" s="9" t="str">
        <f t="shared" si="21"/>
        <v/>
      </c>
      <c r="BF133" s="9" t="str">
        <f t="shared" si="24"/>
        <v/>
      </c>
      <c r="BG133" t="e">
        <f t="shared" si="20"/>
        <v>#VALUE!</v>
      </c>
      <c r="BK133" s="9" t="str">
        <f t="shared" si="25"/>
        <v>B</v>
      </c>
      <c r="BL133" s="9">
        <f t="shared" si="22"/>
        <v>-3.99</v>
      </c>
      <c r="BM133" s="13" t="str">
        <f t="shared" si="23"/>
        <v>?</v>
      </c>
      <c r="BN133" t="str">
        <f t="shared" si="26"/>
        <v>-</v>
      </c>
      <c r="BO133" s="9" t="b">
        <f>IF(BK133="Beta",IF(ABS(BL133)&lt;statistic_interpretations!$B$5,statistic_interpretations!$B$1,IF(ABS(BL133)&lt;statistic_interpretations!$C$5,statistic_interpretations!$C$1,IF(ABS(BL133)&gt;statistic_interpretations!$C$5,statistic_interpretations!$D$1,"error"))),IF(BK133="R",IF(ABS(BL133)&lt;statistic_interpretations!$B$2,statistic_interpretations!$B$1,IF(ABS(BL133)&lt;statistic_interpretations!$C$2,statistic_interpretations!$C$1,IF(ABS(BL133)&gt;statistic_interpretations!$C$2,statistic_interpretations!$D$1,"error"))),IF(BK133="D",IF(ABS(BL133)&lt;statistic_interpretations!$B$3,statistic_interpretations!$B$1,IF(ABS(BL133)&lt;statistic_interpretations!$C$3,statistic_interpretations!$C$1,IF(ABS(BL133)&gt;statistic_interpretations!$C$3,statistic_interpretations!$D$1,"error"))),IF(BK133="%",IF(ABS(BL133)&lt;statistic_interpretations!$B$9,statistic_interpretations!$B$1,IF(ABS(BL133)&lt;statistic_interpretations!$C$9,statistic_interpretations!$C$1,IF(ABS(BL133)&gt;statistic_interpretations!$C$9,statistic_interpretations!$D$1,"error"))),IF(BK133="χ2",IF(ABS(BL133)&lt;statistic_interpretations!$B$8,statistic_interpretations!$B$1,IF(ABS(BL133)&lt;statistic_interpretations!$C$8,statistic_interpretations!$C$1,IF(ABS(BL133)&gt;statistic_interpretations!$C$8,statistic_interpretations!$D$1,"error"))),IF(BK133="tau",IF(ABS(BL133)&lt;statistic_interpretations!$B$7,statistic_interpretations!$B$1,IF(ABS(BL133)&lt;statistic_interpretations!$C$7,statistic_interpretations!$C$1,IF(ABS(BL133)&gt;statistic_interpretations!$C$7,statistic_interpretations!$D$1,"error")))))))))</f>
        <v>0</v>
      </c>
      <c r="BP133" t="str">
        <f t="shared" si="27"/>
        <v>unknown</v>
      </c>
    </row>
    <row r="134" spans="1:68" x14ac:dyDescent="0.25">
      <c r="A134" t="str">
        <f>IF(ISBLANK(extractions!A134),"",extractions!A134)</f>
        <v>Alarms</v>
      </c>
      <c r="B134" t="s">
        <v>451</v>
      </c>
      <c r="C134" t="str">
        <f>IF(ISBLANK(extractions!B134),"",extractions!B134)</f>
        <v>nominal</v>
      </c>
      <c r="D134" t="str">
        <f>IF(ISBLANK(extractions!C134),"",extractions!C134)</f>
        <v>adjusted response time</v>
      </c>
      <c r="E134" t="str">
        <f>IF(ISBLANK(extractions!D134),"",extractions!D134)</f>
        <v>Grand Mean (08:04 min)</v>
      </c>
      <c r="F134" t="str">
        <f>IF(ISBLANK(extractions!E134),"",extractions!E134)</f>
        <v>-</v>
      </c>
      <c r="G134" t="str">
        <f>IF(ISBLANK(extractions!G134),"",extractions!G134)</f>
        <v>dispatch time;travel time</v>
      </c>
      <c r="H134" t="str">
        <f>IF(ISBLANK(extractions!H134),"",extractions!H134)</f>
        <v>scale</v>
      </c>
      <c r="I134" t="str">
        <f>IF(ISBLANK(extractions!I134),"",extractions!I134)</f>
        <v>min/incident</v>
      </c>
      <c r="J134" t="str">
        <f>IF(ISBLANK(extractions!J134),"",extractions!J134)</f>
        <v>-</v>
      </c>
      <c r="K134" t="str">
        <f>IF(ISBLANK(extractions!K134),"",extractions!K134)</f>
        <v>interest</v>
      </c>
      <c r="L134" t="str">
        <f>IF(ISBLANK(extractions!L134),"",extractions!L134)</f>
        <v>Stevens, Webster and Stipak (1980)</v>
      </c>
      <c r="M134" s="2" t="s">
        <v>748</v>
      </c>
      <c r="N134" t="str">
        <f>IF(ISBLANK(extractions!M134),"",extractions!M134)</f>
        <v>Table 1</v>
      </c>
      <c r="O134" t="str">
        <f>IF(ISBLANK(extractions!N134),"",extractions!N134)</f>
        <v>Multiple Classification Analysis</v>
      </c>
      <c r="P134" t="s">
        <v>148</v>
      </c>
      <c r="Q134" t="s">
        <v>903</v>
      </c>
      <c r="R134" t="s">
        <v>906</v>
      </c>
      <c r="S134" t="s">
        <v>199</v>
      </c>
      <c r="T134" t="s">
        <v>199</v>
      </c>
      <c r="U134" t="str">
        <f>IF(ISBLANK(extractions!O134),"",extractions!O134)</f>
        <v>^</v>
      </c>
      <c r="V134" t="str">
        <f>IF(ISBLANK(extractions!P134),"",extractions!P134)</f>
        <v>Sample</v>
      </c>
      <c r="W134" t="str">
        <f>IF(ISBLANK(extractions!Q134),"",extractions!Q134)</f>
        <v>York</v>
      </c>
      <c r="X134" t="str">
        <f>IF(ISBLANK(extractions!R134),"",extractions!R134)</f>
        <v xml:space="preserve"> disproportionate stratified sampling</v>
      </c>
      <c r="Y134" t="str">
        <f>IF(ISBLANK(extractions!S134),"",extractions!S134)</f>
        <v/>
      </c>
      <c r="Z134" t="str">
        <f>IF(ISBLANK(extractions!T134),"",extractions!T134)</f>
        <v/>
      </c>
      <c r="AA134" t="str">
        <f>IF(ISBLANK(extractions!U134),"",extractions!U134)</f>
        <v>-</v>
      </c>
      <c r="AB134">
        <f>IF(ISBLANK(extractions!V134),"",extractions!V134)</f>
        <v>1846</v>
      </c>
      <c r="AC134" t="str">
        <f>IF(ISBLANK(extractions!W134),"",extractions!W134)</f>
        <v>CFS</v>
      </c>
      <c r="AD134" t="str">
        <f>IF(ISBLANK(extractions!X134),"",extractions!X134)</f>
        <v>ALL CFSs</v>
      </c>
      <c r="AE134" t="str">
        <f>IF(ISBLANK(extractions!Y134),"",extractions!Y134)</f>
        <v>B</v>
      </c>
      <c r="AF134">
        <f>IF(ISBLANK(extractions!Z134),"",extractions!Z134)</f>
        <v>-4.6100000000000003</v>
      </c>
      <c r="AG134" t="str">
        <f>IF(ISBLANK(extractions!AA134),"",extractions!AA134)</f>
        <v/>
      </c>
      <c r="AH134" t="str">
        <f>IF(ISBLANK(extractions!AB134),"",extractions!AB134)</f>
        <v>?</v>
      </c>
      <c r="AI134">
        <f>IF(ISBLANK(extractions!AC134),"",extractions!AC134)</f>
        <v>1</v>
      </c>
      <c r="AJ134" t="str">
        <f>IF(ISBLANK(extractions!AD134),"",extractions!AD134)</f>
        <v>sept</v>
      </c>
      <c r="AK134">
        <f>IF(ISBLANK(extractions!AE134),"",extractions!AE134)</f>
        <v>1976</v>
      </c>
      <c r="AL134">
        <f>IF(ISBLANK(extractions!AF134),"",extractions!AF134)</f>
        <v>31</v>
      </c>
      <c r="AM134" t="str">
        <f>IF(ISBLANK(extractions!AG134),"",extractions!AG134)</f>
        <v>dec</v>
      </c>
      <c r="AN134">
        <f>IF(ISBLANK(extractions!AH134),"",extractions!AH134)</f>
        <v>1976</v>
      </c>
      <c r="AO134" t="str">
        <f>IF(ISBLANK(extractions!AI134),"",extractions!AI134)</f>
        <v/>
      </c>
      <c r="AP134" t="str">
        <f>IF(ISBLANK(extractions!AJ134),"",extractions!AJ134)</f>
        <v/>
      </c>
      <c r="AQ134" t="str">
        <f>IF(ISBLANK(extractions!AK134),"",extractions!AK134)</f>
        <v/>
      </c>
      <c r="AR134" t="str">
        <f>IF(ISBLANK(extractions!AL134),"",extractions!AL134)</f>
        <v/>
      </c>
      <c r="AS134" t="str">
        <f>IF(ISBLANK(extractions!AM134),"",extractions!AM134)</f>
        <v/>
      </c>
      <c r="AT134" t="str">
        <f>IF(ISBLANK(extractions!AN134),"",extractions!AN134)</f>
        <v/>
      </c>
      <c r="AU134" t="str">
        <f>IF(ISBLANK(extractions!AO134),"",extractions!AO134)</f>
        <v/>
      </c>
      <c r="AV134" t="str">
        <f>IF(ISBLANK(extractions!AP134),"",extractions!AP134)</f>
        <v/>
      </c>
      <c r="AW134" t="str">
        <f>IF(ISBLANK(extractions!AQ134),"",extractions!AQ134)</f>
        <v/>
      </c>
      <c r="AX134" t="str">
        <f>IF(ISBLANK(extractions!AR134),"",extractions!AR134)</f>
        <v/>
      </c>
      <c r="AY134" t="str">
        <f>IF(ISBLANK(extractions!AS134),"",extractions!AS134)</f>
        <v/>
      </c>
      <c r="AZ134" t="str">
        <f>IF(ISBLANK(extractions!AT134),"",extractions!AT134)</f>
        <v/>
      </c>
      <c r="BA134" t="str">
        <f>IF(ISBLANK(extractions!AU134),"",extractions!AU134)</f>
        <v/>
      </c>
      <c r="BB134" t="str">
        <f>IF(ISBLANK(extractions!AV134),"",extractions!AV134)</f>
        <v/>
      </c>
      <c r="BC134" t="str">
        <f>IF(ISBLANK(extractions!AW134),"",extractions!AW134)</f>
        <v/>
      </c>
      <c r="BD134" t="str">
        <f>IF(ISBLANK(extractions!AX134),"",extractions!AX134)</f>
        <v/>
      </c>
      <c r="BE134" s="9" t="str">
        <f t="shared" si="21"/>
        <v/>
      </c>
      <c r="BF134" s="9" t="str">
        <f t="shared" si="24"/>
        <v/>
      </c>
      <c r="BG134" t="e">
        <f t="shared" ref="BG134:BG197" si="28">IF(AE134="B",IF(AF134*(BB134/BA134)= 0, "",AF134*(BB134/BA134)),"")</f>
        <v>#VALUE!</v>
      </c>
      <c r="BK134" s="9" t="str">
        <f t="shared" si="25"/>
        <v>B</v>
      </c>
      <c r="BL134" s="9">
        <f t="shared" si="22"/>
        <v>-4.6100000000000003</v>
      </c>
      <c r="BM134" s="13" t="str">
        <f t="shared" si="23"/>
        <v>?</v>
      </c>
      <c r="BN134" t="str">
        <f t="shared" si="26"/>
        <v>-</v>
      </c>
      <c r="BO134" s="9" t="b">
        <f>IF(BK134="Beta",IF(ABS(BL134)&lt;statistic_interpretations!$B$5,statistic_interpretations!$B$1,IF(ABS(BL134)&lt;statistic_interpretations!$C$5,statistic_interpretations!$C$1,IF(ABS(BL134)&gt;statistic_interpretations!$C$5,statistic_interpretations!$D$1,"error"))),IF(BK134="R",IF(ABS(BL134)&lt;statistic_interpretations!$B$2,statistic_interpretations!$B$1,IF(ABS(BL134)&lt;statistic_interpretations!$C$2,statistic_interpretations!$C$1,IF(ABS(BL134)&gt;statistic_interpretations!$C$2,statistic_interpretations!$D$1,"error"))),IF(BK134="D",IF(ABS(BL134)&lt;statistic_interpretations!$B$3,statistic_interpretations!$B$1,IF(ABS(BL134)&lt;statistic_interpretations!$C$3,statistic_interpretations!$C$1,IF(ABS(BL134)&gt;statistic_interpretations!$C$3,statistic_interpretations!$D$1,"error"))),IF(BK134="%",IF(ABS(BL134)&lt;statistic_interpretations!$B$9,statistic_interpretations!$B$1,IF(ABS(BL134)&lt;statistic_interpretations!$C$9,statistic_interpretations!$C$1,IF(ABS(BL134)&gt;statistic_interpretations!$C$9,statistic_interpretations!$D$1,"error"))),IF(BK134="χ2",IF(ABS(BL134)&lt;statistic_interpretations!$B$8,statistic_interpretations!$B$1,IF(ABS(BL134)&lt;statistic_interpretations!$C$8,statistic_interpretations!$C$1,IF(ABS(BL134)&gt;statistic_interpretations!$C$8,statistic_interpretations!$D$1,"error"))),IF(BK134="tau",IF(ABS(BL134)&lt;statistic_interpretations!$B$7,statistic_interpretations!$B$1,IF(ABS(BL134)&lt;statistic_interpretations!$C$7,statistic_interpretations!$C$1,IF(ABS(BL134)&gt;statistic_interpretations!$C$7,statistic_interpretations!$D$1,"error")))))))))</f>
        <v>0</v>
      </c>
      <c r="BP134" t="str">
        <f t="shared" si="27"/>
        <v>unknown</v>
      </c>
    </row>
    <row r="135" spans="1:68" x14ac:dyDescent="0.25">
      <c r="A135" t="str">
        <f>IF(ISBLANK(extractions!A135),"",extractions!A135)</f>
        <v>Family trouble</v>
      </c>
      <c r="B135" t="s">
        <v>452</v>
      </c>
      <c r="C135" t="str">
        <f>IF(ISBLANK(extractions!B135),"",extractions!B135)</f>
        <v>nominal</v>
      </c>
      <c r="D135" t="str">
        <f>IF(ISBLANK(extractions!C135),"",extractions!C135)</f>
        <v>adjusted response time</v>
      </c>
      <c r="E135" t="str">
        <f>IF(ISBLANK(extractions!D135),"",extractions!D135)</f>
        <v>Grand Mean (08:04 min)</v>
      </c>
      <c r="F135" t="str">
        <f>IF(ISBLANK(extractions!E135),"",extractions!E135)</f>
        <v>-</v>
      </c>
      <c r="G135" t="str">
        <f>IF(ISBLANK(extractions!G135),"",extractions!G135)</f>
        <v>dispatch time;travel time</v>
      </c>
      <c r="H135" t="str">
        <f>IF(ISBLANK(extractions!H135),"",extractions!H135)</f>
        <v>scale</v>
      </c>
      <c r="I135" t="str">
        <f>IF(ISBLANK(extractions!I135),"",extractions!I135)</f>
        <v>min/incident</v>
      </c>
      <c r="J135" t="str">
        <f>IF(ISBLANK(extractions!J135),"",extractions!J135)</f>
        <v>-</v>
      </c>
      <c r="K135" t="str">
        <f>IF(ISBLANK(extractions!K135),"",extractions!K135)</f>
        <v>interest</v>
      </c>
      <c r="L135" t="str">
        <f>IF(ISBLANK(extractions!L135),"",extractions!L135)</f>
        <v>Stevens, Webster and Stipak (1980)</v>
      </c>
      <c r="M135" s="2" t="s">
        <v>748</v>
      </c>
      <c r="N135" t="str">
        <f>IF(ISBLANK(extractions!M135),"",extractions!M135)</f>
        <v>Table 1</v>
      </c>
      <c r="O135" t="str">
        <f>IF(ISBLANK(extractions!N135),"",extractions!N135)</f>
        <v>Multiple Classification Analysis</v>
      </c>
      <c r="P135" t="s">
        <v>148</v>
      </c>
      <c r="Q135" t="s">
        <v>903</v>
      </c>
      <c r="R135" t="s">
        <v>906</v>
      </c>
      <c r="S135" t="s">
        <v>199</v>
      </c>
      <c r="T135" t="s">
        <v>199</v>
      </c>
      <c r="U135" t="str">
        <f>IF(ISBLANK(extractions!O135),"",extractions!O135)</f>
        <v>^</v>
      </c>
      <c r="V135" t="str">
        <f>IF(ISBLANK(extractions!P135),"",extractions!P135)</f>
        <v>Sample</v>
      </c>
      <c r="W135" t="str">
        <f>IF(ISBLANK(extractions!Q135),"",extractions!Q135)</f>
        <v>York</v>
      </c>
      <c r="X135" t="str">
        <f>IF(ISBLANK(extractions!R135),"",extractions!R135)</f>
        <v xml:space="preserve"> disproportionate stratified sampling</v>
      </c>
      <c r="Y135" t="str">
        <f>IF(ISBLANK(extractions!S135),"",extractions!S135)</f>
        <v/>
      </c>
      <c r="Z135" t="str">
        <f>IF(ISBLANK(extractions!T135),"",extractions!T135)</f>
        <v/>
      </c>
      <c r="AA135" t="str">
        <f>IF(ISBLANK(extractions!U135),"",extractions!U135)</f>
        <v>-</v>
      </c>
      <c r="AB135">
        <f>IF(ISBLANK(extractions!V135),"",extractions!V135)</f>
        <v>1024</v>
      </c>
      <c r="AC135" t="str">
        <f>IF(ISBLANK(extractions!W135),"",extractions!W135)</f>
        <v>CFS</v>
      </c>
      <c r="AD135" t="str">
        <f>IF(ISBLANK(extractions!X135),"",extractions!X135)</f>
        <v>ALL CFSs</v>
      </c>
      <c r="AE135" t="str">
        <f>IF(ISBLANK(extractions!Y135),"",extractions!Y135)</f>
        <v>B</v>
      </c>
      <c r="AF135">
        <f>IF(ISBLANK(extractions!Z135),"",extractions!Z135)</f>
        <v>-3.3</v>
      </c>
      <c r="AG135" t="str">
        <f>IF(ISBLANK(extractions!AA135),"",extractions!AA135)</f>
        <v/>
      </c>
      <c r="AH135" t="str">
        <f>IF(ISBLANK(extractions!AB135),"",extractions!AB135)</f>
        <v>?</v>
      </c>
      <c r="AI135">
        <f>IF(ISBLANK(extractions!AC135),"",extractions!AC135)</f>
        <v>1</v>
      </c>
      <c r="AJ135" t="str">
        <f>IF(ISBLANK(extractions!AD135),"",extractions!AD135)</f>
        <v>sept</v>
      </c>
      <c r="AK135">
        <f>IF(ISBLANK(extractions!AE135),"",extractions!AE135)</f>
        <v>1976</v>
      </c>
      <c r="AL135">
        <f>IF(ISBLANK(extractions!AF135),"",extractions!AF135)</f>
        <v>31</v>
      </c>
      <c r="AM135" t="str">
        <f>IF(ISBLANK(extractions!AG135),"",extractions!AG135)</f>
        <v>dec</v>
      </c>
      <c r="AN135">
        <f>IF(ISBLANK(extractions!AH135),"",extractions!AH135)</f>
        <v>1976</v>
      </c>
      <c r="AO135" t="str">
        <f>IF(ISBLANK(extractions!AI135),"",extractions!AI135)</f>
        <v/>
      </c>
      <c r="AP135" t="str">
        <f>IF(ISBLANK(extractions!AJ135),"",extractions!AJ135)</f>
        <v/>
      </c>
      <c r="AQ135" t="str">
        <f>IF(ISBLANK(extractions!AK135),"",extractions!AK135)</f>
        <v/>
      </c>
      <c r="AR135" t="str">
        <f>IF(ISBLANK(extractions!AL135),"",extractions!AL135)</f>
        <v/>
      </c>
      <c r="AS135" t="str">
        <f>IF(ISBLANK(extractions!AM135),"",extractions!AM135)</f>
        <v/>
      </c>
      <c r="AT135" t="str">
        <f>IF(ISBLANK(extractions!AN135),"",extractions!AN135)</f>
        <v/>
      </c>
      <c r="AU135" t="str">
        <f>IF(ISBLANK(extractions!AO135),"",extractions!AO135)</f>
        <v/>
      </c>
      <c r="AV135" t="str">
        <f>IF(ISBLANK(extractions!AP135),"",extractions!AP135)</f>
        <v/>
      </c>
      <c r="AW135" t="str">
        <f>IF(ISBLANK(extractions!AQ135),"",extractions!AQ135)</f>
        <v/>
      </c>
      <c r="AX135" t="str">
        <f>IF(ISBLANK(extractions!AR135),"",extractions!AR135)</f>
        <v/>
      </c>
      <c r="AY135" t="str">
        <f>IF(ISBLANK(extractions!AS135),"",extractions!AS135)</f>
        <v/>
      </c>
      <c r="AZ135" t="str">
        <f>IF(ISBLANK(extractions!AT135),"",extractions!AT135)</f>
        <v/>
      </c>
      <c r="BA135" t="str">
        <f>IF(ISBLANK(extractions!AU135),"",extractions!AU135)</f>
        <v/>
      </c>
      <c r="BB135" t="str">
        <f>IF(ISBLANK(extractions!AV135),"",extractions!AV135)</f>
        <v/>
      </c>
      <c r="BC135" t="str">
        <f>IF(ISBLANK(extractions!AW135),"",extractions!AW135)</f>
        <v/>
      </c>
      <c r="BD135" t="str">
        <f>IF(ISBLANK(extractions!AX135),"",extractions!AX135)</f>
        <v/>
      </c>
      <c r="BE135" s="9" t="str">
        <f t="shared" si="21"/>
        <v/>
      </c>
      <c r="BF135" s="9" t="str">
        <f t="shared" si="24"/>
        <v/>
      </c>
      <c r="BG135" t="e">
        <f t="shared" si="28"/>
        <v>#VALUE!</v>
      </c>
      <c r="BK135" s="9" t="str">
        <f t="shared" si="25"/>
        <v>B</v>
      </c>
      <c r="BL135" s="9">
        <f t="shared" si="22"/>
        <v>-3.3</v>
      </c>
      <c r="BM135" s="13" t="str">
        <f t="shared" si="23"/>
        <v>?</v>
      </c>
      <c r="BN135" t="str">
        <f t="shared" si="26"/>
        <v>-</v>
      </c>
      <c r="BO135" s="9" t="b">
        <f>IF(BK135="Beta",IF(ABS(BL135)&lt;statistic_interpretations!$B$5,statistic_interpretations!$B$1,IF(ABS(BL135)&lt;statistic_interpretations!$C$5,statistic_interpretations!$C$1,IF(ABS(BL135)&gt;statistic_interpretations!$C$5,statistic_interpretations!$D$1,"error"))),IF(BK135="R",IF(ABS(BL135)&lt;statistic_interpretations!$B$2,statistic_interpretations!$B$1,IF(ABS(BL135)&lt;statistic_interpretations!$C$2,statistic_interpretations!$C$1,IF(ABS(BL135)&gt;statistic_interpretations!$C$2,statistic_interpretations!$D$1,"error"))),IF(BK135="D",IF(ABS(BL135)&lt;statistic_interpretations!$B$3,statistic_interpretations!$B$1,IF(ABS(BL135)&lt;statistic_interpretations!$C$3,statistic_interpretations!$C$1,IF(ABS(BL135)&gt;statistic_interpretations!$C$3,statistic_interpretations!$D$1,"error"))),IF(BK135="%",IF(ABS(BL135)&lt;statistic_interpretations!$B$9,statistic_interpretations!$B$1,IF(ABS(BL135)&lt;statistic_interpretations!$C$9,statistic_interpretations!$C$1,IF(ABS(BL135)&gt;statistic_interpretations!$C$9,statistic_interpretations!$D$1,"error"))),IF(BK135="χ2",IF(ABS(BL135)&lt;statistic_interpretations!$B$8,statistic_interpretations!$B$1,IF(ABS(BL135)&lt;statistic_interpretations!$C$8,statistic_interpretations!$C$1,IF(ABS(BL135)&gt;statistic_interpretations!$C$8,statistic_interpretations!$D$1,"error"))),IF(BK135="tau",IF(ABS(BL135)&lt;statistic_interpretations!$B$7,statistic_interpretations!$B$1,IF(ABS(BL135)&lt;statistic_interpretations!$C$7,statistic_interpretations!$C$1,IF(ABS(BL135)&gt;statistic_interpretations!$C$7,statistic_interpretations!$D$1,"error")))))))))</f>
        <v>0</v>
      </c>
      <c r="BP135" t="str">
        <f t="shared" si="27"/>
        <v>unknown</v>
      </c>
    </row>
    <row r="136" spans="1:68" x14ac:dyDescent="0.25">
      <c r="A136" t="str">
        <f>IF(ISBLANK(extractions!A136),"",extractions!A136)</f>
        <v>unattended death</v>
      </c>
      <c r="B136" t="s">
        <v>453</v>
      </c>
      <c r="C136" t="str">
        <f>IF(ISBLANK(extractions!B136),"",extractions!B136)</f>
        <v>nominal</v>
      </c>
      <c r="D136" t="str">
        <f>IF(ISBLANK(extractions!C136),"",extractions!C136)</f>
        <v>adjusted response time</v>
      </c>
      <c r="E136" t="str">
        <f>IF(ISBLANK(extractions!D136),"",extractions!D136)</f>
        <v>Grand Mean (08:04 min)</v>
      </c>
      <c r="F136" t="str">
        <f>IF(ISBLANK(extractions!E136),"",extractions!E136)</f>
        <v>-</v>
      </c>
      <c r="G136" t="str">
        <f>IF(ISBLANK(extractions!G136),"",extractions!G136)</f>
        <v>dispatch time;travel time</v>
      </c>
      <c r="H136" t="str">
        <f>IF(ISBLANK(extractions!H136),"",extractions!H136)</f>
        <v>scale</v>
      </c>
      <c r="I136" t="str">
        <f>IF(ISBLANK(extractions!I136),"",extractions!I136)</f>
        <v>min/incident</v>
      </c>
      <c r="J136" t="str">
        <f>IF(ISBLANK(extractions!J136),"",extractions!J136)</f>
        <v>-</v>
      </c>
      <c r="K136" t="str">
        <f>IF(ISBLANK(extractions!K136),"",extractions!K136)</f>
        <v>interest</v>
      </c>
      <c r="L136" t="str">
        <f>IF(ISBLANK(extractions!L136),"",extractions!L136)</f>
        <v>Stevens, Webster and Stipak (1980)</v>
      </c>
      <c r="M136" s="2" t="s">
        <v>748</v>
      </c>
      <c r="N136" t="str">
        <f>IF(ISBLANK(extractions!M136),"",extractions!M136)</f>
        <v>Table 1</v>
      </c>
      <c r="O136" t="str">
        <f>IF(ISBLANK(extractions!N136),"",extractions!N136)</f>
        <v>Multiple Classification Analysis</v>
      </c>
      <c r="P136" t="s">
        <v>148</v>
      </c>
      <c r="Q136" t="s">
        <v>903</v>
      </c>
      <c r="R136" t="s">
        <v>906</v>
      </c>
      <c r="S136" t="s">
        <v>199</v>
      </c>
      <c r="T136" t="s">
        <v>199</v>
      </c>
      <c r="U136" t="str">
        <f>IF(ISBLANK(extractions!O136),"",extractions!O136)</f>
        <v>^</v>
      </c>
      <c r="V136" t="str">
        <f>IF(ISBLANK(extractions!P136),"",extractions!P136)</f>
        <v>Sample</v>
      </c>
      <c r="W136" t="str">
        <f>IF(ISBLANK(extractions!Q136),"",extractions!Q136)</f>
        <v>York</v>
      </c>
      <c r="X136" t="str">
        <f>IF(ISBLANK(extractions!R136),"",extractions!R136)</f>
        <v xml:space="preserve"> disproportionate stratified sampling</v>
      </c>
      <c r="Y136" t="str">
        <f>IF(ISBLANK(extractions!S136),"",extractions!S136)</f>
        <v/>
      </c>
      <c r="Z136" t="str">
        <f>IF(ISBLANK(extractions!T136),"",extractions!T136)</f>
        <v/>
      </c>
      <c r="AA136" t="str">
        <f>IF(ISBLANK(extractions!U136),"",extractions!U136)</f>
        <v>-</v>
      </c>
      <c r="AB136">
        <f>IF(ISBLANK(extractions!V136),"",extractions!V136)</f>
        <v>51</v>
      </c>
      <c r="AC136" t="str">
        <f>IF(ISBLANK(extractions!W136),"",extractions!W136)</f>
        <v>CFS</v>
      </c>
      <c r="AD136" t="str">
        <f>IF(ISBLANK(extractions!X136),"",extractions!X136)</f>
        <v>ALL CFSs</v>
      </c>
      <c r="AE136" t="str">
        <f>IF(ISBLANK(extractions!Y136),"",extractions!Y136)</f>
        <v>B</v>
      </c>
      <c r="AF136">
        <f>IF(ISBLANK(extractions!Z136),"",extractions!Z136)</f>
        <v>-3.61</v>
      </c>
      <c r="AG136" t="str">
        <f>IF(ISBLANK(extractions!AA136),"",extractions!AA136)</f>
        <v/>
      </c>
      <c r="AH136" t="str">
        <f>IF(ISBLANK(extractions!AB136),"",extractions!AB136)</f>
        <v>?</v>
      </c>
      <c r="AI136">
        <f>IF(ISBLANK(extractions!AC136),"",extractions!AC136)</f>
        <v>1</v>
      </c>
      <c r="AJ136" t="str">
        <f>IF(ISBLANK(extractions!AD136),"",extractions!AD136)</f>
        <v>sept</v>
      </c>
      <c r="AK136">
        <f>IF(ISBLANK(extractions!AE136),"",extractions!AE136)</f>
        <v>1976</v>
      </c>
      <c r="AL136">
        <f>IF(ISBLANK(extractions!AF136),"",extractions!AF136)</f>
        <v>31</v>
      </c>
      <c r="AM136" t="str">
        <f>IF(ISBLANK(extractions!AG136),"",extractions!AG136)</f>
        <v>dec</v>
      </c>
      <c r="AN136">
        <f>IF(ISBLANK(extractions!AH136),"",extractions!AH136)</f>
        <v>1976</v>
      </c>
      <c r="AO136" t="str">
        <f>IF(ISBLANK(extractions!AI136),"",extractions!AI136)</f>
        <v/>
      </c>
      <c r="AP136" t="str">
        <f>IF(ISBLANK(extractions!AJ136),"",extractions!AJ136)</f>
        <v/>
      </c>
      <c r="AQ136" t="str">
        <f>IF(ISBLANK(extractions!AK136),"",extractions!AK136)</f>
        <v/>
      </c>
      <c r="AR136" t="str">
        <f>IF(ISBLANK(extractions!AL136),"",extractions!AL136)</f>
        <v/>
      </c>
      <c r="AS136" t="str">
        <f>IF(ISBLANK(extractions!AM136),"",extractions!AM136)</f>
        <v/>
      </c>
      <c r="AT136" t="str">
        <f>IF(ISBLANK(extractions!AN136),"",extractions!AN136)</f>
        <v/>
      </c>
      <c r="AU136" t="str">
        <f>IF(ISBLANK(extractions!AO136),"",extractions!AO136)</f>
        <v/>
      </c>
      <c r="AV136" t="str">
        <f>IF(ISBLANK(extractions!AP136),"",extractions!AP136)</f>
        <v/>
      </c>
      <c r="AW136" t="str">
        <f>IF(ISBLANK(extractions!AQ136),"",extractions!AQ136)</f>
        <v/>
      </c>
      <c r="AX136" t="str">
        <f>IF(ISBLANK(extractions!AR136),"",extractions!AR136)</f>
        <v/>
      </c>
      <c r="AY136" t="str">
        <f>IF(ISBLANK(extractions!AS136),"",extractions!AS136)</f>
        <v/>
      </c>
      <c r="AZ136" t="str">
        <f>IF(ISBLANK(extractions!AT136),"",extractions!AT136)</f>
        <v/>
      </c>
      <c r="BA136" t="str">
        <f>IF(ISBLANK(extractions!AU136),"",extractions!AU136)</f>
        <v/>
      </c>
      <c r="BB136" t="str">
        <f>IF(ISBLANK(extractions!AV136),"",extractions!AV136)</f>
        <v/>
      </c>
      <c r="BC136" t="str">
        <f>IF(ISBLANK(extractions!AW136),"",extractions!AW136)</f>
        <v/>
      </c>
      <c r="BD136" t="str">
        <f>IF(ISBLANK(extractions!AX136),"",extractions!AX136)</f>
        <v/>
      </c>
      <c r="BE136" s="9" t="str">
        <f t="shared" si="21"/>
        <v/>
      </c>
      <c r="BF136" s="9" t="str">
        <f t="shared" si="24"/>
        <v/>
      </c>
      <c r="BG136" t="e">
        <f t="shared" si="28"/>
        <v>#VALUE!</v>
      </c>
      <c r="BK136" s="9" t="str">
        <f t="shared" si="25"/>
        <v>B</v>
      </c>
      <c r="BL136" s="9">
        <f t="shared" si="22"/>
        <v>-3.61</v>
      </c>
      <c r="BM136" s="13" t="str">
        <f t="shared" si="23"/>
        <v>?</v>
      </c>
      <c r="BN136" t="str">
        <f t="shared" si="26"/>
        <v>-</v>
      </c>
      <c r="BO136" s="9" t="b">
        <f>IF(BK136="Beta",IF(ABS(BL136)&lt;statistic_interpretations!$B$5,statistic_interpretations!$B$1,IF(ABS(BL136)&lt;statistic_interpretations!$C$5,statistic_interpretations!$C$1,IF(ABS(BL136)&gt;statistic_interpretations!$C$5,statistic_interpretations!$D$1,"error"))),IF(BK136="R",IF(ABS(BL136)&lt;statistic_interpretations!$B$2,statistic_interpretations!$B$1,IF(ABS(BL136)&lt;statistic_interpretations!$C$2,statistic_interpretations!$C$1,IF(ABS(BL136)&gt;statistic_interpretations!$C$2,statistic_interpretations!$D$1,"error"))),IF(BK136="D",IF(ABS(BL136)&lt;statistic_interpretations!$B$3,statistic_interpretations!$B$1,IF(ABS(BL136)&lt;statistic_interpretations!$C$3,statistic_interpretations!$C$1,IF(ABS(BL136)&gt;statistic_interpretations!$C$3,statistic_interpretations!$D$1,"error"))),IF(BK136="%",IF(ABS(BL136)&lt;statistic_interpretations!$B$9,statistic_interpretations!$B$1,IF(ABS(BL136)&lt;statistic_interpretations!$C$9,statistic_interpretations!$C$1,IF(ABS(BL136)&gt;statistic_interpretations!$C$9,statistic_interpretations!$D$1,"error"))),IF(BK136="χ2",IF(ABS(BL136)&lt;statistic_interpretations!$B$8,statistic_interpretations!$B$1,IF(ABS(BL136)&lt;statistic_interpretations!$C$8,statistic_interpretations!$C$1,IF(ABS(BL136)&gt;statistic_interpretations!$C$8,statistic_interpretations!$D$1,"error"))),IF(BK136="tau",IF(ABS(BL136)&lt;statistic_interpretations!$B$7,statistic_interpretations!$B$1,IF(ABS(BL136)&lt;statistic_interpretations!$C$7,statistic_interpretations!$C$1,IF(ABS(BL136)&gt;statistic_interpretations!$C$7,statistic_interpretations!$D$1,"error")))))))))</f>
        <v>0</v>
      </c>
      <c r="BP136" t="str">
        <f t="shared" si="27"/>
        <v>unknown</v>
      </c>
    </row>
    <row r="137" spans="1:68" x14ac:dyDescent="0.25">
      <c r="A137" t="str">
        <f>IF(ISBLANK(extractions!A137),"",extractions!A137)</f>
        <v>curfew</v>
      </c>
      <c r="B137" t="s">
        <v>454</v>
      </c>
      <c r="C137" t="str">
        <f>IF(ISBLANK(extractions!B137),"",extractions!B137)</f>
        <v>nominal</v>
      </c>
      <c r="D137" t="str">
        <f>IF(ISBLANK(extractions!C137),"",extractions!C137)</f>
        <v>adjusted response time</v>
      </c>
      <c r="E137" t="str">
        <f>IF(ISBLANK(extractions!D137),"",extractions!D137)</f>
        <v>Grand Mean (08:04 min)</v>
      </c>
      <c r="F137" t="str">
        <f>IF(ISBLANK(extractions!E137),"",extractions!E137)</f>
        <v>-</v>
      </c>
      <c r="G137" t="str">
        <f>IF(ISBLANK(extractions!G137),"",extractions!G137)</f>
        <v>dispatch time;travel time</v>
      </c>
      <c r="H137" t="str">
        <f>IF(ISBLANK(extractions!H137),"",extractions!H137)</f>
        <v>scale</v>
      </c>
      <c r="I137" t="str">
        <f>IF(ISBLANK(extractions!I137),"",extractions!I137)</f>
        <v>min/incident</v>
      </c>
      <c r="J137" t="str">
        <f>IF(ISBLANK(extractions!J137),"",extractions!J137)</f>
        <v>-</v>
      </c>
      <c r="K137" t="str">
        <f>IF(ISBLANK(extractions!K137),"",extractions!K137)</f>
        <v>interest</v>
      </c>
      <c r="L137" t="str">
        <f>IF(ISBLANK(extractions!L137),"",extractions!L137)</f>
        <v>Stevens, Webster and Stipak (1980)</v>
      </c>
      <c r="M137" s="2" t="s">
        <v>748</v>
      </c>
      <c r="N137" t="str">
        <f>IF(ISBLANK(extractions!M137),"",extractions!M137)</f>
        <v>Table 1</v>
      </c>
      <c r="O137" t="str">
        <f>IF(ISBLANK(extractions!N137),"",extractions!N137)</f>
        <v>Multiple Classification Analysis</v>
      </c>
      <c r="P137" t="s">
        <v>148</v>
      </c>
      <c r="Q137" t="s">
        <v>903</v>
      </c>
      <c r="R137" t="s">
        <v>906</v>
      </c>
      <c r="S137" t="s">
        <v>199</v>
      </c>
      <c r="T137" t="s">
        <v>199</v>
      </c>
      <c r="U137" t="str">
        <f>IF(ISBLANK(extractions!O137),"",extractions!O137)</f>
        <v>^</v>
      </c>
      <c r="V137" t="str">
        <f>IF(ISBLANK(extractions!P137),"",extractions!P137)</f>
        <v>Sample</v>
      </c>
      <c r="W137" t="str">
        <f>IF(ISBLANK(extractions!Q137),"",extractions!Q137)</f>
        <v>York</v>
      </c>
      <c r="X137" t="str">
        <f>IF(ISBLANK(extractions!R137),"",extractions!R137)</f>
        <v xml:space="preserve"> disproportionate stratified sampling</v>
      </c>
      <c r="Y137" t="str">
        <f>IF(ISBLANK(extractions!S137),"",extractions!S137)</f>
        <v/>
      </c>
      <c r="Z137" t="str">
        <f>IF(ISBLANK(extractions!T137),"",extractions!T137)</f>
        <v/>
      </c>
      <c r="AA137" t="str">
        <f>IF(ISBLANK(extractions!U137),"",extractions!U137)</f>
        <v>-</v>
      </c>
      <c r="AB137">
        <f>IF(ISBLANK(extractions!V137),"",extractions!V137)</f>
        <v>55</v>
      </c>
      <c r="AC137" t="str">
        <f>IF(ISBLANK(extractions!W137),"",extractions!W137)</f>
        <v>CFS</v>
      </c>
      <c r="AD137" t="str">
        <f>IF(ISBLANK(extractions!X137),"",extractions!X137)</f>
        <v>ALL CFSs</v>
      </c>
      <c r="AE137" t="str">
        <f>IF(ISBLANK(extractions!Y137),"",extractions!Y137)</f>
        <v>B</v>
      </c>
      <c r="AF137">
        <f>IF(ISBLANK(extractions!Z137),"",extractions!Z137)</f>
        <v>-1.04</v>
      </c>
      <c r="AG137" t="str">
        <f>IF(ISBLANK(extractions!AA137),"",extractions!AA137)</f>
        <v/>
      </c>
      <c r="AH137" t="str">
        <f>IF(ISBLANK(extractions!AB137),"",extractions!AB137)</f>
        <v>?</v>
      </c>
      <c r="AI137">
        <f>IF(ISBLANK(extractions!AC137),"",extractions!AC137)</f>
        <v>1</v>
      </c>
      <c r="AJ137" t="str">
        <f>IF(ISBLANK(extractions!AD137),"",extractions!AD137)</f>
        <v>sept</v>
      </c>
      <c r="AK137">
        <f>IF(ISBLANK(extractions!AE137),"",extractions!AE137)</f>
        <v>1976</v>
      </c>
      <c r="AL137">
        <f>IF(ISBLANK(extractions!AF137),"",extractions!AF137)</f>
        <v>31</v>
      </c>
      <c r="AM137" t="str">
        <f>IF(ISBLANK(extractions!AG137),"",extractions!AG137)</f>
        <v>dec</v>
      </c>
      <c r="AN137">
        <f>IF(ISBLANK(extractions!AH137),"",extractions!AH137)</f>
        <v>1976</v>
      </c>
      <c r="AO137" t="str">
        <f>IF(ISBLANK(extractions!AI137),"",extractions!AI137)</f>
        <v/>
      </c>
      <c r="AP137" t="str">
        <f>IF(ISBLANK(extractions!AJ137),"",extractions!AJ137)</f>
        <v/>
      </c>
      <c r="AQ137" t="str">
        <f>IF(ISBLANK(extractions!AK137),"",extractions!AK137)</f>
        <v/>
      </c>
      <c r="AR137" t="str">
        <f>IF(ISBLANK(extractions!AL137),"",extractions!AL137)</f>
        <v/>
      </c>
      <c r="AS137" t="str">
        <f>IF(ISBLANK(extractions!AM137),"",extractions!AM137)</f>
        <v/>
      </c>
      <c r="AT137" t="str">
        <f>IF(ISBLANK(extractions!AN137),"",extractions!AN137)</f>
        <v/>
      </c>
      <c r="AU137" t="str">
        <f>IF(ISBLANK(extractions!AO137),"",extractions!AO137)</f>
        <v/>
      </c>
      <c r="AV137" t="str">
        <f>IF(ISBLANK(extractions!AP137),"",extractions!AP137)</f>
        <v/>
      </c>
      <c r="AW137" t="str">
        <f>IF(ISBLANK(extractions!AQ137),"",extractions!AQ137)</f>
        <v/>
      </c>
      <c r="AX137" t="str">
        <f>IF(ISBLANK(extractions!AR137),"",extractions!AR137)</f>
        <v/>
      </c>
      <c r="AY137" t="str">
        <f>IF(ISBLANK(extractions!AS137),"",extractions!AS137)</f>
        <v/>
      </c>
      <c r="AZ137" t="str">
        <f>IF(ISBLANK(extractions!AT137),"",extractions!AT137)</f>
        <v/>
      </c>
      <c r="BA137" t="str">
        <f>IF(ISBLANK(extractions!AU137),"",extractions!AU137)</f>
        <v/>
      </c>
      <c r="BB137" t="str">
        <f>IF(ISBLANK(extractions!AV137),"",extractions!AV137)</f>
        <v/>
      </c>
      <c r="BC137" t="str">
        <f>IF(ISBLANK(extractions!AW137),"",extractions!AW137)</f>
        <v/>
      </c>
      <c r="BD137" t="str">
        <f>IF(ISBLANK(extractions!AX137),"",extractions!AX137)</f>
        <v/>
      </c>
      <c r="BE137" s="9" t="str">
        <f t="shared" si="21"/>
        <v/>
      </c>
      <c r="BF137" s="9" t="str">
        <f t="shared" si="24"/>
        <v/>
      </c>
      <c r="BG137" t="e">
        <f t="shared" si="28"/>
        <v>#VALUE!</v>
      </c>
      <c r="BK137" s="9" t="str">
        <f t="shared" si="25"/>
        <v>B</v>
      </c>
      <c r="BL137" s="9">
        <f t="shared" si="22"/>
        <v>-1.04</v>
      </c>
      <c r="BM137" s="13" t="str">
        <f t="shared" si="23"/>
        <v>?</v>
      </c>
      <c r="BN137" t="str">
        <f t="shared" si="26"/>
        <v>-</v>
      </c>
      <c r="BO137" s="9" t="b">
        <f>IF(BK137="Beta",IF(ABS(BL137)&lt;statistic_interpretations!$B$5,statistic_interpretations!$B$1,IF(ABS(BL137)&lt;statistic_interpretations!$C$5,statistic_interpretations!$C$1,IF(ABS(BL137)&gt;statistic_interpretations!$C$5,statistic_interpretations!$D$1,"error"))),IF(BK137="R",IF(ABS(BL137)&lt;statistic_interpretations!$B$2,statistic_interpretations!$B$1,IF(ABS(BL137)&lt;statistic_interpretations!$C$2,statistic_interpretations!$C$1,IF(ABS(BL137)&gt;statistic_interpretations!$C$2,statistic_interpretations!$D$1,"error"))),IF(BK137="D",IF(ABS(BL137)&lt;statistic_interpretations!$B$3,statistic_interpretations!$B$1,IF(ABS(BL137)&lt;statistic_interpretations!$C$3,statistic_interpretations!$C$1,IF(ABS(BL137)&gt;statistic_interpretations!$C$3,statistic_interpretations!$D$1,"error"))),IF(BK137="%",IF(ABS(BL137)&lt;statistic_interpretations!$B$9,statistic_interpretations!$B$1,IF(ABS(BL137)&lt;statistic_interpretations!$C$9,statistic_interpretations!$C$1,IF(ABS(BL137)&gt;statistic_interpretations!$C$9,statistic_interpretations!$D$1,"error"))),IF(BK137="χ2",IF(ABS(BL137)&lt;statistic_interpretations!$B$8,statistic_interpretations!$B$1,IF(ABS(BL137)&lt;statistic_interpretations!$C$8,statistic_interpretations!$C$1,IF(ABS(BL137)&gt;statistic_interpretations!$C$8,statistic_interpretations!$D$1,"error"))),IF(BK137="tau",IF(ABS(BL137)&lt;statistic_interpretations!$B$7,statistic_interpretations!$B$1,IF(ABS(BL137)&lt;statistic_interpretations!$C$7,statistic_interpretations!$C$1,IF(ABS(BL137)&gt;statistic_interpretations!$C$7,statistic_interpretations!$D$1,"error")))))))))</f>
        <v>0</v>
      </c>
      <c r="BP137" t="str">
        <f t="shared" si="27"/>
        <v>unknown</v>
      </c>
    </row>
    <row r="138" spans="1:68" x14ac:dyDescent="0.25">
      <c r="A138" t="str">
        <f>IF(ISBLANK(extractions!A138),"",extractions!A138)</f>
        <v>aiding other police department</v>
      </c>
      <c r="B138" t="s">
        <v>455</v>
      </c>
      <c r="C138" t="str">
        <f>IF(ISBLANK(extractions!B138),"",extractions!B138)</f>
        <v>nominal</v>
      </c>
      <c r="D138" t="str">
        <f>IF(ISBLANK(extractions!C138),"",extractions!C138)</f>
        <v>adjusted response time</v>
      </c>
      <c r="E138" t="str">
        <f>IF(ISBLANK(extractions!D138),"",extractions!D138)</f>
        <v>Grand Mean (08:04 min)</v>
      </c>
      <c r="F138" t="str">
        <f>IF(ISBLANK(extractions!E138),"",extractions!E138)</f>
        <v>-</v>
      </c>
      <c r="G138" t="str">
        <f>IF(ISBLANK(extractions!G138),"",extractions!G138)</f>
        <v>dispatch time;travel time</v>
      </c>
      <c r="H138" t="str">
        <f>IF(ISBLANK(extractions!H138),"",extractions!H138)</f>
        <v>scale</v>
      </c>
      <c r="I138" t="str">
        <f>IF(ISBLANK(extractions!I138),"",extractions!I138)</f>
        <v>min/incident</v>
      </c>
      <c r="J138" t="str">
        <f>IF(ISBLANK(extractions!J138),"",extractions!J138)</f>
        <v>-</v>
      </c>
      <c r="K138" t="str">
        <f>IF(ISBLANK(extractions!K138),"",extractions!K138)</f>
        <v>interest</v>
      </c>
      <c r="L138" t="str">
        <f>IF(ISBLANK(extractions!L138),"",extractions!L138)</f>
        <v>Stevens, Webster and Stipak (1980)</v>
      </c>
      <c r="M138" s="2" t="s">
        <v>748</v>
      </c>
      <c r="N138" t="str">
        <f>IF(ISBLANK(extractions!M138),"",extractions!M138)</f>
        <v>Table 1</v>
      </c>
      <c r="O138" t="str">
        <f>IF(ISBLANK(extractions!N138),"",extractions!N138)</f>
        <v>Multiple Classification Analysis</v>
      </c>
      <c r="P138" t="s">
        <v>148</v>
      </c>
      <c r="Q138" t="s">
        <v>903</v>
      </c>
      <c r="R138" t="s">
        <v>906</v>
      </c>
      <c r="S138" t="s">
        <v>199</v>
      </c>
      <c r="T138" t="s">
        <v>199</v>
      </c>
      <c r="U138" t="str">
        <f>IF(ISBLANK(extractions!O138),"",extractions!O138)</f>
        <v>^</v>
      </c>
      <c r="V138" t="str">
        <f>IF(ISBLANK(extractions!P138),"",extractions!P138)</f>
        <v>Sample</v>
      </c>
      <c r="W138" t="str">
        <f>IF(ISBLANK(extractions!Q138),"",extractions!Q138)</f>
        <v>York</v>
      </c>
      <c r="X138" t="str">
        <f>IF(ISBLANK(extractions!R138),"",extractions!R138)</f>
        <v xml:space="preserve"> disproportionate stratified sampling</v>
      </c>
      <c r="Y138" t="str">
        <f>IF(ISBLANK(extractions!S138),"",extractions!S138)</f>
        <v/>
      </c>
      <c r="Z138" t="str">
        <f>IF(ISBLANK(extractions!T138),"",extractions!T138)</f>
        <v/>
      </c>
      <c r="AA138" t="str">
        <f>IF(ISBLANK(extractions!U138),"",extractions!U138)</f>
        <v>-</v>
      </c>
      <c r="AB138">
        <f>IF(ISBLANK(extractions!V138),"",extractions!V138)</f>
        <v>200</v>
      </c>
      <c r="AC138" t="str">
        <f>IF(ISBLANK(extractions!W138),"",extractions!W138)</f>
        <v>CFS</v>
      </c>
      <c r="AD138" t="str">
        <f>IF(ISBLANK(extractions!X138),"",extractions!X138)</f>
        <v>ALL CFSs</v>
      </c>
      <c r="AE138" t="str">
        <f>IF(ISBLANK(extractions!Y138),"",extractions!Y138)</f>
        <v>B</v>
      </c>
      <c r="AF138">
        <f>IF(ISBLANK(extractions!Z138),"",extractions!Z138)</f>
        <v>-2.83</v>
      </c>
      <c r="AG138" t="str">
        <f>IF(ISBLANK(extractions!AA138),"",extractions!AA138)</f>
        <v/>
      </c>
      <c r="AH138" t="str">
        <f>IF(ISBLANK(extractions!AB138),"",extractions!AB138)</f>
        <v>?</v>
      </c>
      <c r="AI138">
        <f>IF(ISBLANK(extractions!AC138),"",extractions!AC138)</f>
        <v>1</v>
      </c>
      <c r="AJ138" t="str">
        <f>IF(ISBLANK(extractions!AD138),"",extractions!AD138)</f>
        <v>sept</v>
      </c>
      <c r="AK138">
        <f>IF(ISBLANK(extractions!AE138),"",extractions!AE138)</f>
        <v>1976</v>
      </c>
      <c r="AL138">
        <f>IF(ISBLANK(extractions!AF138),"",extractions!AF138)</f>
        <v>31</v>
      </c>
      <c r="AM138" t="str">
        <f>IF(ISBLANK(extractions!AG138),"",extractions!AG138)</f>
        <v>dec</v>
      </c>
      <c r="AN138">
        <f>IF(ISBLANK(extractions!AH138),"",extractions!AH138)</f>
        <v>1976</v>
      </c>
      <c r="AO138" t="str">
        <f>IF(ISBLANK(extractions!AI138),"",extractions!AI138)</f>
        <v/>
      </c>
      <c r="AP138" t="str">
        <f>IF(ISBLANK(extractions!AJ138),"",extractions!AJ138)</f>
        <v/>
      </c>
      <c r="AQ138" t="str">
        <f>IF(ISBLANK(extractions!AK138),"",extractions!AK138)</f>
        <v/>
      </c>
      <c r="AR138" t="str">
        <f>IF(ISBLANK(extractions!AL138),"",extractions!AL138)</f>
        <v/>
      </c>
      <c r="AS138" t="str">
        <f>IF(ISBLANK(extractions!AM138),"",extractions!AM138)</f>
        <v/>
      </c>
      <c r="AT138" t="str">
        <f>IF(ISBLANK(extractions!AN138),"",extractions!AN138)</f>
        <v/>
      </c>
      <c r="AU138" t="str">
        <f>IF(ISBLANK(extractions!AO138),"",extractions!AO138)</f>
        <v/>
      </c>
      <c r="AV138" t="str">
        <f>IF(ISBLANK(extractions!AP138),"",extractions!AP138)</f>
        <v/>
      </c>
      <c r="AW138" t="str">
        <f>IF(ISBLANK(extractions!AQ138),"",extractions!AQ138)</f>
        <v/>
      </c>
      <c r="AX138" t="str">
        <f>IF(ISBLANK(extractions!AR138),"",extractions!AR138)</f>
        <v/>
      </c>
      <c r="AY138" t="str">
        <f>IF(ISBLANK(extractions!AS138),"",extractions!AS138)</f>
        <v/>
      </c>
      <c r="AZ138" t="str">
        <f>IF(ISBLANK(extractions!AT138),"",extractions!AT138)</f>
        <v/>
      </c>
      <c r="BA138" t="str">
        <f>IF(ISBLANK(extractions!AU138),"",extractions!AU138)</f>
        <v/>
      </c>
      <c r="BB138" t="str">
        <f>IF(ISBLANK(extractions!AV138),"",extractions!AV138)</f>
        <v/>
      </c>
      <c r="BC138" t="str">
        <f>IF(ISBLANK(extractions!AW138),"",extractions!AW138)</f>
        <v/>
      </c>
      <c r="BD138" t="str">
        <f>IF(ISBLANK(extractions!AX138),"",extractions!AX138)</f>
        <v/>
      </c>
      <c r="BE138" s="9" t="str">
        <f t="shared" si="21"/>
        <v/>
      </c>
      <c r="BF138" s="9" t="str">
        <f t="shared" si="24"/>
        <v/>
      </c>
      <c r="BG138" t="e">
        <f t="shared" si="28"/>
        <v>#VALUE!</v>
      </c>
      <c r="BK138" s="9" t="str">
        <f t="shared" si="25"/>
        <v>B</v>
      </c>
      <c r="BL138" s="9">
        <f t="shared" si="22"/>
        <v>-2.83</v>
      </c>
      <c r="BM138" s="13" t="str">
        <f t="shared" si="23"/>
        <v>?</v>
      </c>
      <c r="BN138" t="str">
        <f t="shared" si="26"/>
        <v>-</v>
      </c>
      <c r="BO138" s="9" t="b">
        <f>IF(BK138="Beta",IF(ABS(BL138)&lt;statistic_interpretations!$B$5,statistic_interpretations!$B$1,IF(ABS(BL138)&lt;statistic_interpretations!$C$5,statistic_interpretations!$C$1,IF(ABS(BL138)&gt;statistic_interpretations!$C$5,statistic_interpretations!$D$1,"error"))),IF(BK138="R",IF(ABS(BL138)&lt;statistic_interpretations!$B$2,statistic_interpretations!$B$1,IF(ABS(BL138)&lt;statistic_interpretations!$C$2,statistic_interpretations!$C$1,IF(ABS(BL138)&gt;statistic_interpretations!$C$2,statistic_interpretations!$D$1,"error"))),IF(BK138="D",IF(ABS(BL138)&lt;statistic_interpretations!$B$3,statistic_interpretations!$B$1,IF(ABS(BL138)&lt;statistic_interpretations!$C$3,statistic_interpretations!$C$1,IF(ABS(BL138)&gt;statistic_interpretations!$C$3,statistic_interpretations!$D$1,"error"))),IF(BK138="%",IF(ABS(BL138)&lt;statistic_interpretations!$B$9,statistic_interpretations!$B$1,IF(ABS(BL138)&lt;statistic_interpretations!$C$9,statistic_interpretations!$C$1,IF(ABS(BL138)&gt;statistic_interpretations!$C$9,statistic_interpretations!$D$1,"error"))),IF(BK138="χ2",IF(ABS(BL138)&lt;statistic_interpretations!$B$8,statistic_interpretations!$B$1,IF(ABS(BL138)&lt;statistic_interpretations!$C$8,statistic_interpretations!$C$1,IF(ABS(BL138)&gt;statistic_interpretations!$C$8,statistic_interpretations!$D$1,"error"))),IF(BK138="tau",IF(ABS(BL138)&lt;statistic_interpretations!$B$7,statistic_interpretations!$B$1,IF(ABS(BL138)&lt;statistic_interpretations!$C$7,statistic_interpretations!$C$1,IF(ABS(BL138)&gt;statistic_interpretations!$C$7,statistic_interpretations!$D$1,"error")))))))))</f>
        <v>0</v>
      </c>
      <c r="BP138" t="str">
        <f t="shared" si="27"/>
        <v>unknown</v>
      </c>
    </row>
    <row r="139" spans="1:68" x14ac:dyDescent="0.25">
      <c r="A139" t="str">
        <f>IF(ISBLANK(extractions!A139),"",extractions!A139)</f>
        <v>All other accidents</v>
      </c>
      <c r="B139" t="s">
        <v>507</v>
      </c>
      <c r="C139" t="str">
        <f>IF(ISBLANK(extractions!B139),"",extractions!B139)</f>
        <v>nominal</v>
      </c>
      <c r="D139" t="str">
        <f>IF(ISBLANK(extractions!C139),"",extractions!C139)</f>
        <v>adjusted response time</v>
      </c>
      <c r="E139" t="str">
        <f>IF(ISBLANK(extractions!D139),"",extractions!D139)</f>
        <v>Grand Mean (08:04 min)</v>
      </c>
      <c r="F139" t="str">
        <f>IF(ISBLANK(extractions!E139),"",extractions!E139)</f>
        <v>-</v>
      </c>
      <c r="G139" t="str">
        <f>IF(ISBLANK(extractions!G139),"",extractions!G139)</f>
        <v>dispatch time;travel time</v>
      </c>
      <c r="H139" t="str">
        <f>IF(ISBLANK(extractions!H139),"",extractions!H139)</f>
        <v>scale</v>
      </c>
      <c r="I139" t="str">
        <f>IF(ISBLANK(extractions!I139),"",extractions!I139)</f>
        <v>min/incident</v>
      </c>
      <c r="J139" t="str">
        <f>IF(ISBLANK(extractions!J139),"",extractions!J139)</f>
        <v>-</v>
      </c>
      <c r="K139" t="str">
        <f>IF(ISBLANK(extractions!K139),"",extractions!K139)</f>
        <v>interest</v>
      </c>
      <c r="L139" t="str">
        <f>IF(ISBLANK(extractions!L139),"",extractions!L139)</f>
        <v>Stevens, Webster and Stipak (1980)</v>
      </c>
      <c r="M139" s="2" t="s">
        <v>748</v>
      </c>
      <c r="N139" t="str">
        <f>IF(ISBLANK(extractions!M139),"",extractions!M139)</f>
        <v>Table 1</v>
      </c>
      <c r="O139" t="str">
        <f>IF(ISBLANK(extractions!N139),"",extractions!N139)</f>
        <v>Multiple Classification Analysis</v>
      </c>
      <c r="P139" t="s">
        <v>148</v>
      </c>
      <c r="Q139" t="s">
        <v>903</v>
      </c>
      <c r="R139" t="s">
        <v>906</v>
      </c>
      <c r="S139" t="s">
        <v>199</v>
      </c>
      <c r="T139" t="s">
        <v>199</v>
      </c>
      <c r="U139" t="str">
        <f>IF(ISBLANK(extractions!O139),"",extractions!O139)</f>
        <v>^</v>
      </c>
      <c r="V139" t="str">
        <f>IF(ISBLANK(extractions!P139),"",extractions!P139)</f>
        <v>Sample</v>
      </c>
      <c r="W139" t="str">
        <f>IF(ISBLANK(extractions!Q139),"",extractions!Q139)</f>
        <v>York</v>
      </c>
      <c r="X139" t="str">
        <f>IF(ISBLANK(extractions!R139),"",extractions!R139)</f>
        <v xml:space="preserve"> disproportionate stratified sampling</v>
      </c>
      <c r="Y139" t="str">
        <f>IF(ISBLANK(extractions!S139),"",extractions!S139)</f>
        <v/>
      </c>
      <c r="Z139" t="str">
        <f>IF(ISBLANK(extractions!T139),"",extractions!T139)</f>
        <v/>
      </c>
      <c r="AA139" t="str">
        <f>IF(ISBLANK(extractions!U139),"",extractions!U139)</f>
        <v>-</v>
      </c>
      <c r="AB139">
        <f>IF(ISBLANK(extractions!V139),"",extractions!V139)</f>
        <v>88</v>
      </c>
      <c r="AC139" t="str">
        <f>IF(ISBLANK(extractions!W139),"",extractions!W139)</f>
        <v>CFS</v>
      </c>
      <c r="AD139" t="str">
        <f>IF(ISBLANK(extractions!X139),"",extractions!X139)</f>
        <v>ALL CFSs</v>
      </c>
      <c r="AE139" t="str">
        <f>IF(ISBLANK(extractions!Y139),"",extractions!Y139)</f>
        <v>B</v>
      </c>
      <c r="AF139">
        <f>IF(ISBLANK(extractions!Z139),"",extractions!Z139)</f>
        <v>-1.68</v>
      </c>
      <c r="AG139" t="str">
        <f>IF(ISBLANK(extractions!AA139),"",extractions!AA139)</f>
        <v/>
      </c>
      <c r="AH139" t="str">
        <f>IF(ISBLANK(extractions!AB139),"",extractions!AB139)</f>
        <v>?</v>
      </c>
      <c r="AI139">
        <f>IF(ISBLANK(extractions!AC139),"",extractions!AC139)</f>
        <v>1</v>
      </c>
      <c r="AJ139" t="str">
        <f>IF(ISBLANK(extractions!AD139),"",extractions!AD139)</f>
        <v>sept</v>
      </c>
      <c r="AK139">
        <f>IF(ISBLANK(extractions!AE139),"",extractions!AE139)</f>
        <v>1976</v>
      </c>
      <c r="AL139">
        <f>IF(ISBLANK(extractions!AF139),"",extractions!AF139)</f>
        <v>31</v>
      </c>
      <c r="AM139" t="str">
        <f>IF(ISBLANK(extractions!AG139),"",extractions!AG139)</f>
        <v>dec</v>
      </c>
      <c r="AN139">
        <f>IF(ISBLANK(extractions!AH139),"",extractions!AH139)</f>
        <v>1976</v>
      </c>
      <c r="AO139" t="str">
        <f>IF(ISBLANK(extractions!AI139),"",extractions!AI139)</f>
        <v/>
      </c>
      <c r="AP139" t="str">
        <f>IF(ISBLANK(extractions!AJ139),"",extractions!AJ139)</f>
        <v/>
      </c>
      <c r="AQ139" t="str">
        <f>IF(ISBLANK(extractions!AK139),"",extractions!AK139)</f>
        <v/>
      </c>
      <c r="AR139" t="str">
        <f>IF(ISBLANK(extractions!AL139),"",extractions!AL139)</f>
        <v/>
      </c>
      <c r="AS139" t="str">
        <f>IF(ISBLANK(extractions!AM139),"",extractions!AM139)</f>
        <v/>
      </c>
      <c r="AT139" t="str">
        <f>IF(ISBLANK(extractions!AN139),"",extractions!AN139)</f>
        <v/>
      </c>
      <c r="AU139" t="str">
        <f>IF(ISBLANK(extractions!AO139),"",extractions!AO139)</f>
        <v/>
      </c>
      <c r="AV139" t="str">
        <f>IF(ISBLANK(extractions!AP139),"",extractions!AP139)</f>
        <v/>
      </c>
      <c r="AW139" t="str">
        <f>IF(ISBLANK(extractions!AQ139),"",extractions!AQ139)</f>
        <v/>
      </c>
      <c r="AX139" t="str">
        <f>IF(ISBLANK(extractions!AR139),"",extractions!AR139)</f>
        <v/>
      </c>
      <c r="AY139" t="str">
        <f>IF(ISBLANK(extractions!AS139),"",extractions!AS139)</f>
        <v/>
      </c>
      <c r="AZ139" t="str">
        <f>IF(ISBLANK(extractions!AT139),"",extractions!AT139)</f>
        <v/>
      </c>
      <c r="BA139" t="str">
        <f>IF(ISBLANK(extractions!AU139),"",extractions!AU139)</f>
        <v/>
      </c>
      <c r="BB139" t="str">
        <f>IF(ISBLANK(extractions!AV139),"",extractions!AV139)</f>
        <v/>
      </c>
      <c r="BC139" t="str">
        <f>IF(ISBLANK(extractions!AW139),"",extractions!AW139)</f>
        <v/>
      </c>
      <c r="BD139" t="str">
        <f>IF(ISBLANK(extractions!AX139),"",extractions!AX139)</f>
        <v/>
      </c>
      <c r="BE139" s="9" t="str">
        <f t="shared" si="21"/>
        <v/>
      </c>
      <c r="BF139" s="9" t="str">
        <f t="shared" si="24"/>
        <v/>
      </c>
      <c r="BG139" t="e">
        <f t="shared" si="28"/>
        <v>#VALUE!</v>
      </c>
      <c r="BK139" s="9" t="str">
        <f t="shared" si="25"/>
        <v>B</v>
      </c>
      <c r="BL139" s="9">
        <f t="shared" si="22"/>
        <v>-1.68</v>
      </c>
      <c r="BM139" s="13" t="str">
        <f t="shared" si="23"/>
        <v>?</v>
      </c>
      <c r="BN139" t="str">
        <f t="shared" si="26"/>
        <v>-</v>
      </c>
      <c r="BO139" s="9" t="b">
        <f>IF(BK139="Beta",IF(ABS(BL139)&lt;statistic_interpretations!$B$5,statistic_interpretations!$B$1,IF(ABS(BL139)&lt;statistic_interpretations!$C$5,statistic_interpretations!$C$1,IF(ABS(BL139)&gt;statistic_interpretations!$C$5,statistic_interpretations!$D$1,"error"))),IF(BK139="R",IF(ABS(BL139)&lt;statistic_interpretations!$B$2,statistic_interpretations!$B$1,IF(ABS(BL139)&lt;statistic_interpretations!$C$2,statistic_interpretations!$C$1,IF(ABS(BL139)&gt;statistic_interpretations!$C$2,statistic_interpretations!$D$1,"error"))),IF(BK139="D",IF(ABS(BL139)&lt;statistic_interpretations!$B$3,statistic_interpretations!$B$1,IF(ABS(BL139)&lt;statistic_interpretations!$C$3,statistic_interpretations!$C$1,IF(ABS(BL139)&gt;statistic_interpretations!$C$3,statistic_interpretations!$D$1,"error"))),IF(BK139="%",IF(ABS(BL139)&lt;statistic_interpretations!$B$9,statistic_interpretations!$B$1,IF(ABS(BL139)&lt;statistic_interpretations!$C$9,statistic_interpretations!$C$1,IF(ABS(BL139)&gt;statistic_interpretations!$C$9,statistic_interpretations!$D$1,"error"))),IF(BK139="χ2",IF(ABS(BL139)&lt;statistic_interpretations!$B$8,statistic_interpretations!$B$1,IF(ABS(BL139)&lt;statistic_interpretations!$C$8,statistic_interpretations!$C$1,IF(ABS(BL139)&gt;statistic_interpretations!$C$8,statistic_interpretations!$D$1,"error"))),IF(BK139="tau",IF(ABS(BL139)&lt;statistic_interpretations!$B$7,statistic_interpretations!$B$1,IF(ABS(BL139)&lt;statistic_interpretations!$C$7,statistic_interpretations!$C$1,IF(ABS(BL139)&gt;statistic_interpretations!$C$7,statistic_interpretations!$D$1,"error")))))))))</f>
        <v>0</v>
      </c>
      <c r="BP139" t="str">
        <f t="shared" si="27"/>
        <v>unknown</v>
      </c>
    </row>
    <row r="140" spans="1:68" x14ac:dyDescent="0.25">
      <c r="A140" t="str">
        <f>IF(ISBLANK(extractions!A140),"",extractions!A140)</f>
        <v>miscellaneous</v>
      </c>
      <c r="B140" t="s">
        <v>456</v>
      </c>
      <c r="C140" t="str">
        <f>IF(ISBLANK(extractions!B140),"",extractions!B140)</f>
        <v>nominal</v>
      </c>
      <c r="D140" t="str">
        <f>IF(ISBLANK(extractions!C140),"",extractions!C140)</f>
        <v>adjusted response time</v>
      </c>
      <c r="E140" t="str">
        <f>IF(ISBLANK(extractions!D140),"",extractions!D140)</f>
        <v>Grand Mean (08:04 min)</v>
      </c>
      <c r="F140" t="str">
        <f>IF(ISBLANK(extractions!E140),"",extractions!E140)</f>
        <v>-</v>
      </c>
      <c r="G140" t="str">
        <f>IF(ISBLANK(extractions!G140),"",extractions!G140)</f>
        <v>dispatch time;travel time</v>
      </c>
      <c r="H140" t="str">
        <f>IF(ISBLANK(extractions!H140),"",extractions!H140)</f>
        <v>scale</v>
      </c>
      <c r="I140" t="str">
        <f>IF(ISBLANK(extractions!I140),"",extractions!I140)</f>
        <v>min/incident</v>
      </c>
      <c r="J140" t="str">
        <f>IF(ISBLANK(extractions!J140),"",extractions!J140)</f>
        <v>-</v>
      </c>
      <c r="K140" t="str">
        <f>IF(ISBLANK(extractions!K140),"",extractions!K140)</f>
        <v>interest</v>
      </c>
      <c r="L140" t="str">
        <f>IF(ISBLANK(extractions!L140),"",extractions!L140)</f>
        <v>Stevens, Webster and Stipak (1980)</v>
      </c>
      <c r="M140" s="2" t="s">
        <v>748</v>
      </c>
      <c r="N140" t="str">
        <f>IF(ISBLANK(extractions!M140),"",extractions!M140)</f>
        <v>Table 1</v>
      </c>
      <c r="O140" t="str">
        <f>IF(ISBLANK(extractions!N140),"",extractions!N140)</f>
        <v>Multiple Classification Analysis</v>
      </c>
      <c r="P140" t="s">
        <v>148</v>
      </c>
      <c r="Q140" t="s">
        <v>903</v>
      </c>
      <c r="R140" t="s">
        <v>906</v>
      </c>
      <c r="S140" t="s">
        <v>199</v>
      </c>
      <c r="T140" t="s">
        <v>199</v>
      </c>
      <c r="U140" t="str">
        <f>IF(ISBLANK(extractions!O140),"",extractions!O140)</f>
        <v>^</v>
      </c>
      <c r="V140" t="str">
        <f>IF(ISBLANK(extractions!P140),"",extractions!P140)</f>
        <v>Sample</v>
      </c>
      <c r="W140" t="str">
        <f>IF(ISBLANK(extractions!Q140),"",extractions!Q140)</f>
        <v>York</v>
      </c>
      <c r="X140" t="str">
        <f>IF(ISBLANK(extractions!R140),"",extractions!R140)</f>
        <v xml:space="preserve"> disproportionate stratified sampling</v>
      </c>
      <c r="Y140" t="str">
        <f>IF(ISBLANK(extractions!S140),"",extractions!S140)</f>
        <v/>
      </c>
      <c r="Z140" t="str">
        <f>IF(ISBLANK(extractions!T140),"",extractions!T140)</f>
        <v/>
      </c>
      <c r="AA140" t="str">
        <f>IF(ISBLANK(extractions!U140),"",extractions!U140)</f>
        <v>-</v>
      </c>
      <c r="AB140">
        <f>IF(ISBLANK(extractions!V140),"",extractions!V140)</f>
        <v>1715</v>
      </c>
      <c r="AC140" t="str">
        <f>IF(ISBLANK(extractions!W140),"",extractions!W140)</f>
        <v>CFS</v>
      </c>
      <c r="AD140" t="str">
        <f>IF(ISBLANK(extractions!X140),"",extractions!X140)</f>
        <v>ALL CFSs</v>
      </c>
      <c r="AE140" t="str">
        <f>IF(ISBLANK(extractions!Y140),"",extractions!Y140)</f>
        <v>B</v>
      </c>
      <c r="AF140">
        <f>IF(ISBLANK(extractions!Z140),"",extractions!Z140)</f>
        <v>-2.1</v>
      </c>
      <c r="AG140" t="str">
        <f>IF(ISBLANK(extractions!AA140),"",extractions!AA140)</f>
        <v/>
      </c>
      <c r="AH140" t="str">
        <f>IF(ISBLANK(extractions!AB140),"",extractions!AB140)</f>
        <v>?</v>
      </c>
      <c r="AI140">
        <f>IF(ISBLANK(extractions!AC140),"",extractions!AC140)</f>
        <v>1</v>
      </c>
      <c r="AJ140" t="str">
        <f>IF(ISBLANK(extractions!AD140),"",extractions!AD140)</f>
        <v>sept</v>
      </c>
      <c r="AK140">
        <f>IF(ISBLANK(extractions!AE140),"",extractions!AE140)</f>
        <v>1976</v>
      </c>
      <c r="AL140">
        <f>IF(ISBLANK(extractions!AF140),"",extractions!AF140)</f>
        <v>31</v>
      </c>
      <c r="AM140" t="str">
        <f>IF(ISBLANK(extractions!AG140),"",extractions!AG140)</f>
        <v>dec</v>
      </c>
      <c r="AN140">
        <f>IF(ISBLANK(extractions!AH140),"",extractions!AH140)</f>
        <v>1976</v>
      </c>
      <c r="AO140" t="str">
        <f>IF(ISBLANK(extractions!AI140),"",extractions!AI140)</f>
        <v/>
      </c>
      <c r="AP140" t="str">
        <f>IF(ISBLANK(extractions!AJ140),"",extractions!AJ140)</f>
        <v/>
      </c>
      <c r="AQ140" t="str">
        <f>IF(ISBLANK(extractions!AK140),"",extractions!AK140)</f>
        <v/>
      </c>
      <c r="AR140" t="str">
        <f>IF(ISBLANK(extractions!AL140),"",extractions!AL140)</f>
        <v/>
      </c>
      <c r="AS140" t="str">
        <f>IF(ISBLANK(extractions!AM140),"",extractions!AM140)</f>
        <v/>
      </c>
      <c r="AT140" t="str">
        <f>IF(ISBLANK(extractions!AN140),"",extractions!AN140)</f>
        <v/>
      </c>
      <c r="AU140" t="str">
        <f>IF(ISBLANK(extractions!AO140),"",extractions!AO140)</f>
        <v/>
      </c>
      <c r="AV140" t="str">
        <f>IF(ISBLANK(extractions!AP140),"",extractions!AP140)</f>
        <v/>
      </c>
      <c r="AW140" t="str">
        <f>IF(ISBLANK(extractions!AQ140),"",extractions!AQ140)</f>
        <v/>
      </c>
      <c r="AX140" t="str">
        <f>IF(ISBLANK(extractions!AR140),"",extractions!AR140)</f>
        <v/>
      </c>
      <c r="AY140" t="str">
        <f>IF(ISBLANK(extractions!AS140),"",extractions!AS140)</f>
        <v/>
      </c>
      <c r="AZ140" t="str">
        <f>IF(ISBLANK(extractions!AT140),"",extractions!AT140)</f>
        <v/>
      </c>
      <c r="BA140" t="str">
        <f>IF(ISBLANK(extractions!AU140),"",extractions!AU140)</f>
        <v/>
      </c>
      <c r="BB140" t="str">
        <f>IF(ISBLANK(extractions!AV140),"",extractions!AV140)</f>
        <v/>
      </c>
      <c r="BC140" t="str">
        <f>IF(ISBLANK(extractions!AW140),"",extractions!AW140)</f>
        <v/>
      </c>
      <c r="BD140" t="str">
        <f>IF(ISBLANK(extractions!AX140),"",extractions!AX140)</f>
        <v/>
      </c>
      <c r="BE140" s="9" t="str">
        <f t="shared" si="21"/>
        <v/>
      </c>
      <c r="BF140" s="9" t="str">
        <f t="shared" si="24"/>
        <v/>
      </c>
      <c r="BG140" t="e">
        <f t="shared" si="28"/>
        <v>#VALUE!</v>
      </c>
      <c r="BK140" s="9" t="str">
        <f t="shared" si="25"/>
        <v>B</v>
      </c>
      <c r="BL140" s="9">
        <f t="shared" si="22"/>
        <v>-2.1</v>
      </c>
      <c r="BM140" s="13" t="str">
        <f t="shared" si="23"/>
        <v>?</v>
      </c>
      <c r="BN140" t="str">
        <f t="shared" si="26"/>
        <v>-</v>
      </c>
      <c r="BO140" s="9" t="b">
        <f>IF(BK140="Beta",IF(ABS(BL140)&lt;statistic_interpretations!$B$5,statistic_interpretations!$B$1,IF(ABS(BL140)&lt;statistic_interpretations!$C$5,statistic_interpretations!$C$1,IF(ABS(BL140)&gt;statistic_interpretations!$C$5,statistic_interpretations!$D$1,"error"))),IF(BK140="R",IF(ABS(BL140)&lt;statistic_interpretations!$B$2,statistic_interpretations!$B$1,IF(ABS(BL140)&lt;statistic_interpretations!$C$2,statistic_interpretations!$C$1,IF(ABS(BL140)&gt;statistic_interpretations!$C$2,statistic_interpretations!$D$1,"error"))),IF(BK140="D",IF(ABS(BL140)&lt;statistic_interpretations!$B$3,statistic_interpretations!$B$1,IF(ABS(BL140)&lt;statistic_interpretations!$C$3,statistic_interpretations!$C$1,IF(ABS(BL140)&gt;statistic_interpretations!$C$3,statistic_interpretations!$D$1,"error"))),IF(BK140="%",IF(ABS(BL140)&lt;statistic_interpretations!$B$9,statistic_interpretations!$B$1,IF(ABS(BL140)&lt;statistic_interpretations!$C$9,statistic_interpretations!$C$1,IF(ABS(BL140)&gt;statistic_interpretations!$C$9,statistic_interpretations!$D$1,"error"))),IF(BK140="χ2",IF(ABS(BL140)&lt;statistic_interpretations!$B$8,statistic_interpretations!$B$1,IF(ABS(BL140)&lt;statistic_interpretations!$C$8,statistic_interpretations!$C$1,IF(ABS(BL140)&gt;statistic_interpretations!$C$8,statistic_interpretations!$D$1,"error"))),IF(BK140="tau",IF(ABS(BL140)&lt;statistic_interpretations!$B$7,statistic_interpretations!$B$1,IF(ABS(BL140)&lt;statistic_interpretations!$C$7,statistic_interpretations!$C$1,IF(ABS(BL140)&gt;statistic_interpretations!$C$7,statistic_interpretations!$D$1,"error")))))))))</f>
        <v>0</v>
      </c>
      <c r="BP140" t="str">
        <f t="shared" si="27"/>
        <v>unknown</v>
      </c>
    </row>
    <row r="141" spans="1:68" x14ac:dyDescent="0.25">
      <c r="A141" t="str">
        <f>IF(ISBLANK(extractions!A141),"",extractions!A141)</f>
        <v>suspicion</v>
      </c>
      <c r="B141" t="s">
        <v>457</v>
      </c>
      <c r="C141" t="str">
        <f>IF(ISBLANK(extractions!B141),"",extractions!B141)</f>
        <v>nominal</v>
      </c>
      <c r="D141" t="str">
        <f>IF(ISBLANK(extractions!C141),"",extractions!C141)</f>
        <v>adjusted response time</v>
      </c>
      <c r="E141" t="str">
        <f>IF(ISBLANK(extractions!D141),"",extractions!D141)</f>
        <v>Grand Mean (08:04 min)</v>
      </c>
      <c r="F141" t="str">
        <f>IF(ISBLANK(extractions!E141),"",extractions!E141)</f>
        <v>-</v>
      </c>
      <c r="G141" t="str">
        <f>IF(ISBLANK(extractions!G141),"",extractions!G141)</f>
        <v>dispatch time;travel time</v>
      </c>
      <c r="H141" t="str">
        <f>IF(ISBLANK(extractions!H141),"",extractions!H141)</f>
        <v>scale</v>
      </c>
      <c r="I141" t="str">
        <f>IF(ISBLANK(extractions!I141),"",extractions!I141)</f>
        <v>min/incident</v>
      </c>
      <c r="J141" t="str">
        <f>IF(ISBLANK(extractions!J141),"",extractions!J141)</f>
        <v>-</v>
      </c>
      <c r="K141" t="str">
        <f>IF(ISBLANK(extractions!K141),"",extractions!K141)</f>
        <v>interest</v>
      </c>
      <c r="L141" t="str">
        <f>IF(ISBLANK(extractions!L141),"",extractions!L141)</f>
        <v>Stevens, Webster and Stipak (1980)</v>
      </c>
      <c r="M141" s="2" t="s">
        <v>748</v>
      </c>
      <c r="N141" t="str">
        <f>IF(ISBLANK(extractions!M141),"",extractions!M141)</f>
        <v>Table 1</v>
      </c>
      <c r="O141" t="str">
        <f>IF(ISBLANK(extractions!N141),"",extractions!N141)</f>
        <v>Multiple Classification Analysis</v>
      </c>
      <c r="P141" t="s">
        <v>148</v>
      </c>
      <c r="Q141" t="s">
        <v>903</v>
      </c>
      <c r="R141" t="s">
        <v>906</v>
      </c>
      <c r="S141" t="s">
        <v>199</v>
      </c>
      <c r="T141" t="s">
        <v>199</v>
      </c>
      <c r="U141" t="str">
        <f>IF(ISBLANK(extractions!O141),"",extractions!O141)</f>
        <v>^</v>
      </c>
      <c r="V141" t="str">
        <f>IF(ISBLANK(extractions!P141),"",extractions!P141)</f>
        <v>Sample</v>
      </c>
      <c r="W141" t="str">
        <f>IF(ISBLANK(extractions!Q141),"",extractions!Q141)</f>
        <v>York</v>
      </c>
      <c r="X141" t="str">
        <f>IF(ISBLANK(extractions!R141),"",extractions!R141)</f>
        <v xml:space="preserve"> disproportionate stratified sampling</v>
      </c>
      <c r="Y141" t="str">
        <f>IF(ISBLANK(extractions!S141),"",extractions!S141)</f>
        <v/>
      </c>
      <c r="Z141" t="str">
        <f>IF(ISBLANK(extractions!T141),"",extractions!T141)</f>
        <v/>
      </c>
      <c r="AA141" t="str">
        <f>IF(ISBLANK(extractions!U141),"",extractions!U141)</f>
        <v>-</v>
      </c>
      <c r="AB141">
        <f>IF(ISBLANK(extractions!V141),"",extractions!V141)</f>
        <v>730</v>
      </c>
      <c r="AC141" t="str">
        <f>IF(ISBLANK(extractions!W141),"",extractions!W141)</f>
        <v>CFS</v>
      </c>
      <c r="AD141" t="str">
        <f>IF(ISBLANK(extractions!X141),"",extractions!X141)</f>
        <v>ALL CFSs</v>
      </c>
      <c r="AE141" t="str">
        <f>IF(ISBLANK(extractions!Y141),"",extractions!Y141)</f>
        <v>B</v>
      </c>
      <c r="AF141">
        <f>IF(ISBLANK(extractions!Z141),"",extractions!Z141)</f>
        <v>-1.01</v>
      </c>
      <c r="AG141" t="str">
        <f>IF(ISBLANK(extractions!AA141),"",extractions!AA141)</f>
        <v/>
      </c>
      <c r="AH141" t="str">
        <f>IF(ISBLANK(extractions!AB141),"",extractions!AB141)</f>
        <v>?</v>
      </c>
      <c r="AI141">
        <f>IF(ISBLANK(extractions!AC141),"",extractions!AC141)</f>
        <v>1</v>
      </c>
      <c r="AJ141" t="str">
        <f>IF(ISBLANK(extractions!AD141),"",extractions!AD141)</f>
        <v>sept</v>
      </c>
      <c r="AK141">
        <f>IF(ISBLANK(extractions!AE141),"",extractions!AE141)</f>
        <v>1976</v>
      </c>
      <c r="AL141">
        <f>IF(ISBLANK(extractions!AF141),"",extractions!AF141)</f>
        <v>31</v>
      </c>
      <c r="AM141" t="str">
        <f>IF(ISBLANK(extractions!AG141),"",extractions!AG141)</f>
        <v>dec</v>
      </c>
      <c r="AN141">
        <f>IF(ISBLANK(extractions!AH141),"",extractions!AH141)</f>
        <v>1976</v>
      </c>
      <c r="AO141" t="str">
        <f>IF(ISBLANK(extractions!AI141),"",extractions!AI141)</f>
        <v/>
      </c>
      <c r="AP141" t="str">
        <f>IF(ISBLANK(extractions!AJ141),"",extractions!AJ141)</f>
        <v/>
      </c>
      <c r="AQ141" t="str">
        <f>IF(ISBLANK(extractions!AK141),"",extractions!AK141)</f>
        <v/>
      </c>
      <c r="AR141" t="str">
        <f>IF(ISBLANK(extractions!AL141),"",extractions!AL141)</f>
        <v/>
      </c>
      <c r="AS141" t="str">
        <f>IF(ISBLANK(extractions!AM141),"",extractions!AM141)</f>
        <v/>
      </c>
      <c r="AT141" t="str">
        <f>IF(ISBLANK(extractions!AN141),"",extractions!AN141)</f>
        <v/>
      </c>
      <c r="AU141" t="str">
        <f>IF(ISBLANK(extractions!AO141),"",extractions!AO141)</f>
        <v/>
      </c>
      <c r="AV141" t="str">
        <f>IF(ISBLANK(extractions!AP141),"",extractions!AP141)</f>
        <v/>
      </c>
      <c r="AW141" t="str">
        <f>IF(ISBLANK(extractions!AQ141),"",extractions!AQ141)</f>
        <v/>
      </c>
      <c r="AX141" t="str">
        <f>IF(ISBLANK(extractions!AR141),"",extractions!AR141)</f>
        <v/>
      </c>
      <c r="AY141" t="str">
        <f>IF(ISBLANK(extractions!AS141),"",extractions!AS141)</f>
        <v/>
      </c>
      <c r="AZ141" t="str">
        <f>IF(ISBLANK(extractions!AT141),"",extractions!AT141)</f>
        <v/>
      </c>
      <c r="BA141" t="str">
        <f>IF(ISBLANK(extractions!AU141),"",extractions!AU141)</f>
        <v/>
      </c>
      <c r="BB141" t="str">
        <f>IF(ISBLANK(extractions!AV141),"",extractions!AV141)</f>
        <v/>
      </c>
      <c r="BC141" t="str">
        <f>IF(ISBLANK(extractions!AW141),"",extractions!AW141)</f>
        <v/>
      </c>
      <c r="BD141" t="str">
        <f>IF(ISBLANK(extractions!AX141),"",extractions!AX141)</f>
        <v/>
      </c>
      <c r="BE141" s="9" t="str">
        <f t="shared" si="21"/>
        <v/>
      </c>
      <c r="BF141" s="9" t="str">
        <f t="shared" si="24"/>
        <v/>
      </c>
      <c r="BG141" t="e">
        <f t="shared" si="28"/>
        <v>#VALUE!</v>
      </c>
      <c r="BK141" s="9" t="str">
        <f t="shared" si="25"/>
        <v>B</v>
      </c>
      <c r="BL141" s="9">
        <f t="shared" si="22"/>
        <v>-1.01</v>
      </c>
      <c r="BM141" s="13" t="str">
        <f t="shared" si="23"/>
        <v>?</v>
      </c>
      <c r="BN141" t="str">
        <f t="shared" si="26"/>
        <v>-</v>
      </c>
      <c r="BO141" s="9" t="b">
        <f>IF(BK141="Beta",IF(ABS(BL141)&lt;statistic_interpretations!$B$5,statistic_interpretations!$B$1,IF(ABS(BL141)&lt;statistic_interpretations!$C$5,statistic_interpretations!$C$1,IF(ABS(BL141)&gt;statistic_interpretations!$C$5,statistic_interpretations!$D$1,"error"))),IF(BK141="R",IF(ABS(BL141)&lt;statistic_interpretations!$B$2,statistic_interpretations!$B$1,IF(ABS(BL141)&lt;statistic_interpretations!$C$2,statistic_interpretations!$C$1,IF(ABS(BL141)&gt;statistic_interpretations!$C$2,statistic_interpretations!$D$1,"error"))),IF(BK141="D",IF(ABS(BL141)&lt;statistic_interpretations!$B$3,statistic_interpretations!$B$1,IF(ABS(BL141)&lt;statistic_interpretations!$C$3,statistic_interpretations!$C$1,IF(ABS(BL141)&gt;statistic_interpretations!$C$3,statistic_interpretations!$D$1,"error"))),IF(BK141="%",IF(ABS(BL141)&lt;statistic_interpretations!$B$9,statistic_interpretations!$B$1,IF(ABS(BL141)&lt;statistic_interpretations!$C$9,statistic_interpretations!$C$1,IF(ABS(BL141)&gt;statistic_interpretations!$C$9,statistic_interpretations!$D$1,"error"))),IF(BK141="χ2",IF(ABS(BL141)&lt;statistic_interpretations!$B$8,statistic_interpretations!$B$1,IF(ABS(BL141)&lt;statistic_interpretations!$C$8,statistic_interpretations!$C$1,IF(ABS(BL141)&gt;statistic_interpretations!$C$8,statistic_interpretations!$D$1,"error"))),IF(BK141="tau",IF(ABS(BL141)&lt;statistic_interpretations!$B$7,statistic_interpretations!$B$1,IF(ABS(BL141)&lt;statistic_interpretations!$C$7,statistic_interpretations!$C$1,IF(ABS(BL141)&gt;statistic_interpretations!$C$7,statistic_interpretations!$D$1,"error")))))))))</f>
        <v>0</v>
      </c>
      <c r="BP141" t="str">
        <f t="shared" si="27"/>
        <v>unknown</v>
      </c>
    </row>
    <row r="142" spans="1:68" x14ac:dyDescent="0.25">
      <c r="A142" t="str">
        <f>IF(ISBLANK(extractions!A142),"",extractions!A142)</f>
        <v>vehicle accident</v>
      </c>
      <c r="B142" t="s">
        <v>458</v>
      </c>
      <c r="C142" t="str">
        <f>IF(ISBLANK(extractions!B142),"",extractions!B142)</f>
        <v>nominal</v>
      </c>
      <c r="D142" t="str">
        <f>IF(ISBLANK(extractions!C142),"",extractions!C142)</f>
        <v>adjusted response time</v>
      </c>
      <c r="E142" t="str">
        <f>IF(ISBLANK(extractions!D142),"",extractions!D142)</f>
        <v>Grand Mean (08:04 min)</v>
      </c>
      <c r="F142" t="str">
        <f>IF(ISBLANK(extractions!E142),"",extractions!E142)</f>
        <v>-</v>
      </c>
      <c r="G142" t="str">
        <f>IF(ISBLANK(extractions!G142),"",extractions!G142)</f>
        <v>dispatch time;travel time</v>
      </c>
      <c r="H142" t="str">
        <f>IF(ISBLANK(extractions!H142),"",extractions!H142)</f>
        <v>scale</v>
      </c>
      <c r="I142" t="str">
        <f>IF(ISBLANK(extractions!I142),"",extractions!I142)</f>
        <v>min/incident</v>
      </c>
      <c r="J142" t="str">
        <f>IF(ISBLANK(extractions!J142),"",extractions!J142)</f>
        <v>-</v>
      </c>
      <c r="K142" t="str">
        <f>IF(ISBLANK(extractions!K142),"",extractions!K142)</f>
        <v>interest</v>
      </c>
      <c r="L142" t="str">
        <f>IF(ISBLANK(extractions!L142),"",extractions!L142)</f>
        <v>Stevens, Webster and Stipak (1980)</v>
      </c>
      <c r="M142" s="2" t="s">
        <v>748</v>
      </c>
      <c r="N142" t="str">
        <f>IF(ISBLANK(extractions!M142),"",extractions!M142)</f>
        <v>Table 1</v>
      </c>
      <c r="O142" t="str">
        <f>IF(ISBLANK(extractions!N142),"",extractions!N142)</f>
        <v>Multiple Classification Analysis</v>
      </c>
      <c r="P142" t="s">
        <v>148</v>
      </c>
      <c r="Q142" t="s">
        <v>903</v>
      </c>
      <c r="R142" t="s">
        <v>906</v>
      </c>
      <c r="S142" t="s">
        <v>199</v>
      </c>
      <c r="T142" t="s">
        <v>199</v>
      </c>
      <c r="U142" t="str">
        <f>IF(ISBLANK(extractions!O142),"",extractions!O142)</f>
        <v>^</v>
      </c>
      <c r="V142" t="str">
        <f>IF(ISBLANK(extractions!P142),"",extractions!P142)</f>
        <v>Sample</v>
      </c>
      <c r="W142" t="str">
        <f>IF(ISBLANK(extractions!Q142),"",extractions!Q142)</f>
        <v>York</v>
      </c>
      <c r="X142" t="str">
        <f>IF(ISBLANK(extractions!R142),"",extractions!R142)</f>
        <v xml:space="preserve"> disproportionate stratified sampling</v>
      </c>
      <c r="Y142" t="str">
        <f>IF(ISBLANK(extractions!S142),"",extractions!S142)</f>
        <v/>
      </c>
      <c r="Z142" t="str">
        <f>IF(ISBLANK(extractions!T142),"",extractions!T142)</f>
        <v/>
      </c>
      <c r="AA142" t="str">
        <f>IF(ISBLANK(extractions!U142),"",extractions!U142)</f>
        <v>-</v>
      </c>
      <c r="AB142">
        <f>IF(ISBLANK(extractions!V142),"",extractions!V142)</f>
        <v>2161</v>
      </c>
      <c r="AC142" t="str">
        <f>IF(ISBLANK(extractions!W142),"",extractions!W142)</f>
        <v>CFS</v>
      </c>
      <c r="AD142" t="str">
        <f>IF(ISBLANK(extractions!X142),"",extractions!X142)</f>
        <v>ALL CFSs</v>
      </c>
      <c r="AE142" t="str">
        <f>IF(ISBLANK(extractions!Y142),"",extractions!Y142)</f>
        <v>B</v>
      </c>
      <c r="AF142">
        <f>IF(ISBLANK(extractions!Z142),"",extractions!Z142)</f>
        <v>-1.41</v>
      </c>
      <c r="AG142" t="str">
        <f>IF(ISBLANK(extractions!AA142),"",extractions!AA142)</f>
        <v/>
      </c>
      <c r="AH142" t="str">
        <f>IF(ISBLANK(extractions!AB142),"",extractions!AB142)</f>
        <v>?</v>
      </c>
      <c r="AI142">
        <f>IF(ISBLANK(extractions!AC142),"",extractions!AC142)</f>
        <v>1</v>
      </c>
      <c r="AJ142" t="str">
        <f>IF(ISBLANK(extractions!AD142),"",extractions!AD142)</f>
        <v>sept</v>
      </c>
      <c r="AK142">
        <f>IF(ISBLANK(extractions!AE142),"",extractions!AE142)</f>
        <v>1976</v>
      </c>
      <c r="AL142">
        <f>IF(ISBLANK(extractions!AF142),"",extractions!AF142)</f>
        <v>31</v>
      </c>
      <c r="AM142" t="str">
        <f>IF(ISBLANK(extractions!AG142),"",extractions!AG142)</f>
        <v>dec</v>
      </c>
      <c r="AN142">
        <f>IF(ISBLANK(extractions!AH142),"",extractions!AH142)</f>
        <v>1976</v>
      </c>
      <c r="AO142" t="str">
        <f>IF(ISBLANK(extractions!AI142),"",extractions!AI142)</f>
        <v/>
      </c>
      <c r="AP142" t="str">
        <f>IF(ISBLANK(extractions!AJ142),"",extractions!AJ142)</f>
        <v/>
      </c>
      <c r="AQ142" t="str">
        <f>IF(ISBLANK(extractions!AK142),"",extractions!AK142)</f>
        <v/>
      </c>
      <c r="AR142" t="str">
        <f>IF(ISBLANK(extractions!AL142),"",extractions!AL142)</f>
        <v/>
      </c>
      <c r="AS142" t="str">
        <f>IF(ISBLANK(extractions!AM142),"",extractions!AM142)</f>
        <v/>
      </c>
      <c r="AT142" t="str">
        <f>IF(ISBLANK(extractions!AN142),"",extractions!AN142)</f>
        <v/>
      </c>
      <c r="AU142" t="str">
        <f>IF(ISBLANK(extractions!AO142),"",extractions!AO142)</f>
        <v/>
      </c>
      <c r="AV142" t="str">
        <f>IF(ISBLANK(extractions!AP142),"",extractions!AP142)</f>
        <v/>
      </c>
      <c r="AW142" t="str">
        <f>IF(ISBLANK(extractions!AQ142),"",extractions!AQ142)</f>
        <v/>
      </c>
      <c r="AX142" t="str">
        <f>IF(ISBLANK(extractions!AR142),"",extractions!AR142)</f>
        <v/>
      </c>
      <c r="AY142" t="str">
        <f>IF(ISBLANK(extractions!AS142),"",extractions!AS142)</f>
        <v/>
      </c>
      <c r="AZ142" t="str">
        <f>IF(ISBLANK(extractions!AT142),"",extractions!AT142)</f>
        <v/>
      </c>
      <c r="BA142" t="str">
        <f>IF(ISBLANK(extractions!AU142),"",extractions!AU142)</f>
        <v/>
      </c>
      <c r="BB142" t="str">
        <f>IF(ISBLANK(extractions!AV142),"",extractions!AV142)</f>
        <v/>
      </c>
      <c r="BC142" t="str">
        <f>IF(ISBLANK(extractions!AW142),"",extractions!AW142)</f>
        <v/>
      </c>
      <c r="BD142" t="str">
        <f>IF(ISBLANK(extractions!AX142),"",extractions!AX142)</f>
        <v/>
      </c>
      <c r="BE142" s="9" t="str">
        <f t="shared" si="21"/>
        <v/>
      </c>
      <c r="BF142" s="9" t="str">
        <f t="shared" si="24"/>
        <v/>
      </c>
      <c r="BG142" t="e">
        <f t="shared" si="28"/>
        <v>#VALUE!</v>
      </c>
      <c r="BK142" s="9" t="str">
        <f t="shared" si="25"/>
        <v>B</v>
      </c>
      <c r="BL142" s="9">
        <f t="shared" si="22"/>
        <v>-1.41</v>
      </c>
      <c r="BM142" s="13" t="str">
        <f t="shared" si="23"/>
        <v>?</v>
      </c>
      <c r="BN142" t="str">
        <f t="shared" si="26"/>
        <v>-</v>
      </c>
      <c r="BO142" s="9" t="b">
        <f>IF(BK142="Beta",IF(ABS(BL142)&lt;statistic_interpretations!$B$5,statistic_interpretations!$B$1,IF(ABS(BL142)&lt;statistic_interpretations!$C$5,statistic_interpretations!$C$1,IF(ABS(BL142)&gt;statistic_interpretations!$C$5,statistic_interpretations!$D$1,"error"))),IF(BK142="R",IF(ABS(BL142)&lt;statistic_interpretations!$B$2,statistic_interpretations!$B$1,IF(ABS(BL142)&lt;statistic_interpretations!$C$2,statistic_interpretations!$C$1,IF(ABS(BL142)&gt;statistic_interpretations!$C$2,statistic_interpretations!$D$1,"error"))),IF(BK142="D",IF(ABS(BL142)&lt;statistic_interpretations!$B$3,statistic_interpretations!$B$1,IF(ABS(BL142)&lt;statistic_interpretations!$C$3,statistic_interpretations!$C$1,IF(ABS(BL142)&gt;statistic_interpretations!$C$3,statistic_interpretations!$D$1,"error"))),IF(BK142="%",IF(ABS(BL142)&lt;statistic_interpretations!$B$9,statistic_interpretations!$B$1,IF(ABS(BL142)&lt;statistic_interpretations!$C$9,statistic_interpretations!$C$1,IF(ABS(BL142)&gt;statistic_interpretations!$C$9,statistic_interpretations!$D$1,"error"))),IF(BK142="χ2",IF(ABS(BL142)&lt;statistic_interpretations!$B$8,statistic_interpretations!$B$1,IF(ABS(BL142)&lt;statistic_interpretations!$C$8,statistic_interpretations!$C$1,IF(ABS(BL142)&gt;statistic_interpretations!$C$8,statistic_interpretations!$D$1,"error"))),IF(BK142="tau",IF(ABS(BL142)&lt;statistic_interpretations!$B$7,statistic_interpretations!$B$1,IF(ABS(BL142)&lt;statistic_interpretations!$C$7,statistic_interpretations!$C$1,IF(ABS(BL142)&gt;statistic_interpretations!$C$7,statistic_interpretations!$D$1,"error")))))))))</f>
        <v>0</v>
      </c>
      <c r="BP142" t="str">
        <f t="shared" si="27"/>
        <v>unknown</v>
      </c>
    </row>
    <row r="143" spans="1:68" x14ac:dyDescent="0.25">
      <c r="A143" t="str">
        <f>IF(ISBLANK(extractions!A143),"",extractions!A143)</f>
        <v>Run aways</v>
      </c>
      <c r="B143" t="s">
        <v>459</v>
      </c>
      <c r="C143" t="str">
        <f>IF(ISBLANK(extractions!B143),"",extractions!B143)</f>
        <v>nominal</v>
      </c>
      <c r="D143" t="str">
        <f>IF(ISBLANK(extractions!C143),"",extractions!C143)</f>
        <v>adjusted response time</v>
      </c>
      <c r="E143" t="str">
        <f>IF(ISBLANK(extractions!D143),"",extractions!D143)</f>
        <v>Grand Mean (08:04 min)</v>
      </c>
      <c r="F143" t="str">
        <f>IF(ISBLANK(extractions!E143),"",extractions!E143)</f>
        <v>-</v>
      </c>
      <c r="G143" t="str">
        <f>IF(ISBLANK(extractions!G143),"",extractions!G143)</f>
        <v>dispatch time;travel time</v>
      </c>
      <c r="H143" t="str">
        <f>IF(ISBLANK(extractions!H143),"",extractions!H143)</f>
        <v>scale</v>
      </c>
      <c r="I143" t="str">
        <f>IF(ISBLANK(extractions!I143),"",extractions!I143)</f>
        <v>min/incident</v>
      </c>
      <c r="J143" t="str">
        <f>IF(ISBLANK(extractions!J143),"",extractions!J143)</f>
        <v>-</v>
      </c>
      <c r="K143" t="str">
        <f>IF(ISBLANK(extractions!K143),"",extractions!K143)</f>
        <v>interest</v>
      </c>
      <c r="L143" t="str">
        <f>IF(ISBLANK(extractions!L143),"",extractions!L143)</f>
        <v>Stevens, Webster and Stipak (1980)</v>
      </c>
      <c r="M143" s="2" t="s">
        <v>748</v>
      </c>
      <c r="N143" t="str">
        <f>IF(ISBLANK(extractions!M143),"",extractions!M143)</f>
        <v>Table 1</v>
      </c>
      <c r="O143" t="str">
        <f>IF(ISBLANK(extractions!N143),"",extractions!N143)</f>
        <v>Multiple Classification Analysis</v>
      </c>
      <c r="P143" t="s">
        <v>148</v>
      </c>
      <c r="Q143" t="s">
        <v>903</v>
      </c>
      <c r="R143" t="s">
        <v>906</v>
      </c>
      <c r="S143" t="s">
        <v>199</v>
      </c>
      <c r="T143" t="s">
        <v>199</v>
      </c>
      <c r="U143" t="str">
        <f>IF(ISBLANK(extractions!O143),"",extractions!O143)</f>
        <v>^</v>
      </c>
      <c r="V143" t="str">
        <f>IF(ISBLANK(extractions!P143),"",extractions!P143)</f>
        <v>Sample</v>
      </c>
      <c r="W143" t="str">
        <f>IF(ISBLANK(extractions!Q143),"",extractions!Q143)</f>
        <v>York</v>
      </c>
      <c r="X143" t="str">
        <f>IF(ISBLANK(extractions!R143),"",extractions!R143)</f>
        <v xml:space="preserve"> disproportionate stratified sampling</v>
      </c>
      <c r="Y143" t="str">
        <f>IF(ISBLANK(extractions!S143),"",extractions!S143)</f>
        <v/>
      </c>
      <c r="Z143" t="str">
        <f>IF(ISBLANK(extractions!T143),"",extractions!T143)</f>
        <v/>
      </c>
      <c r="AA143" t="str">
        <f>IF(ISBLANK(extractions!U143),"",extractions!U143)</f>
        <v>-</v>
      </c>
      <c r="AB143">
        <f>IF(ISBLANK(extractions!V143),"",extractions!V143)</f>
        <v>111</v>
      </c>
      <c r="AC143" t="str">
        <f>IF(ISBLANK(extractions!W143),"",extractions!W143)</f>
        <v>CFS</v>
      </c>
      <c r="AD143" t="str">
        <f>IF(ISBLANK(extractions!X143),"",extractions!X143)</f>
        <v>ALL CFSs</v>
      </c>
      <c r="AE143" t="str">
        <f>IF(ISBLANK(extractions!Y143),"",extractions!Y143)</f>
        <v>B</v>
      </c>
      <c r="AF143">
        <f>IF(ISBLANK(extractions!Z143),"",extractions!Z143)</f>
        <v>-0.71</v>
      </c>
      <c r="AG143" t="str">
        <f>IF(ISBLANK(extractions!AA143),"",extractions!AA143)</f>
        <v/>
      </c>
      <c r="AH143" t="str">
        <f>IF(ISBLANK(extractions!AB143),"",extractions!AB143)</f>
        <v>?</v>
      </c>
      <c r="AI143">
        <f>IF(ISBLANK(extractions!AC143),"",extractions!AC143)</f>
        <v>1</v>
      </c>
      <c r="AJ143" t="str">
        <f>IF(ISBLANK(extractions!AD143),"",extractions!AD143)</f>
        <v>sept</v>
      </c>
      <c r="AK143">
        <f>IF(ISBLANK(extractions!AE143),"",extractions!AE143)</f>
        <v>1976</v>
      </c>
      <c r="AL143">
        <f>IF(ISBLANK(extractions!AF143),"",extractions!AF143)</f>
        <v>31</v>
      </c>
      <c r="AM143" t="str">
        <f>IF(ISBLANK(extractions!AG143),"",extractions!AG143)</f>
        <v>dec</v>
      </c>
      <c r="AN143">
        <f>IF(ISBLANK(extractions!AH143),"",extractions!AH143)</f>
        <v>1976</v>
      </c>
      <c r="AO143" t="str">
        <f>IF(ISBLANK(extractions!AI143),"",extractions!AI143)</f>
        <v/>
      </c>
      <c r="AP143" t="str">
        <f>IF(ISBLANK(extractions!AJ143),"",extractions!AJ143)</f>
        <v/>
      </c>
      <c r="AQ143" t="str">
        <f>IF(ISBLANK(extractions!AK143),"",extractions!AK143)</f>
        <v/>
      </c>
      <c r="AR143" t="str">
        <f>IF(ISBLANK(extractions!AL143),"",extractions!AL143)</f>
        <v/>
      </c>
      <c r="AS143" t="str">
        <f>IF(ISBLANK(extractions!AM143),"",extractions!AM143)</f>
        <v/>
      </c>
      <c r="AT143" t="str">
        <f>IF(ISBLANK(extractions!AN143),"",extractions!AN143)</f>
        <v/>
      </c>
      <c r="AU143" t="str">
        <f>IF(ISBLANK(extractions!AO143),"",extractions!AO143)</f>
        <v/>
      </c>
      <c r="AV143" t="str">
        <f>IF(ISBLANK(extractions!AP143),"",extractions!AP143)</f>
        <v/>
      </c>
      <c r="AW143" t="str">
        <f>IF(ISBLANK(extractions!AQ143),"",extractions!AQ143)</f>
        <v/>
      </c>
      <c r="AX143" t="str">
        <f>IF(ISBLANK(extractions!AR143),"",extractions!AR143)</f>
        <v/>
      </c>
      <c r="AY143" t="str">
        <f>IF(ISBLANK(extractions!AS143),"",extractions!AS143)</f>
        <v/>
      </c>
      <c r="AZ143" t="str">
        <f>IF(ISBLANK(extractions!AT143),"",extractions!AT143)</f>
        <v/>
      </c>
      <c r="BA143" t="str">
        <f>IF(ISBLANK(extractions!AU143),"",extractions!AU143)</f>
        <v/>
      </c>
      <c r="BB143" t="str">
        <f>IF(ISBLANK(extractions!AV143),"",extractions!AV143)</f>
        <v/>
      </c>
      <c r="BC143" t="str">
        <f>IF(ISBLANK(extractions!AW143),"",extractions!AW143)</f>
        <v/>
      </c>
      <c r="BD143" t="str">
        <f>IF(ISBLANK(extractions!AX143),"",extractions!AX143)</f>
        <v/>
      </c>
      <c r="BE143" s="9" t="str">
        <f t="shared" si="21"/>
        <v/>
      </c>
      <c r="BF143" s="9" t="str">
        <f t="shared" si="24"/>
        <v/>
      </c>
      <c r="BG143" t="e">
        <f t="shared" si="28"/>
        <v>#VALUE!</v>
      </c>
      <c r="BK143" s="9" t="str">
        <f t="shared" si="25"/>
        <v>B</v>
      </c>
      <c r="BL143" s="9">
        <f t="shared" si="22"/>
        <v>-0.71</v>
      </c>
      <c r="BM143" s="13" t="str">
        <f t="shared" si="23"/>
        <v>?</v>
      </c>
      <c r="BN143" t="str">
        <f t="shared" si="26"/>
        <v>-</v>
      </c>
      <c r="BO143" s="9" t="b">
        <f>IF(BK143="Beta",IF(ABS(BL143)&lt;statistic_interpretations!$B$5,statistic_interpretations!$B$1,IF(ABS(BL143)&lt;statistic_interpretations!$C$5,statistic_interpretations!$C$1,IF(ABS(BL143)&gt;statistic_interpretations!$C$5,statistic_interpretations!$D$1,"error"))),IF(BK143="R",IF(ABS(BL143)&lt;statistic_interpretations!$B$2,statistic_interpretations!$B$1,IF(ABS(BL143)&lt;statistic_interpretations!$C$2,statistic_interpretations!$C$1,IF(ABS(BL143)&gt;statistic_interpretations!$C$2,statistic_interpretations!$D$1,"error"))),IF(BK143="D",IF(ABS(BL143)&lt;statistic_interpretations!$B$3,statistic_interpretations!$B$1,IF(ABS(BL143)&lt;statistic_interpretations!$C$3,statistic_interpretations!$C$1,IF(ABS(BL143)&gt;statistic_interpretations!$C$3,statistic_interpretations!$D$1,"error"))),IF(BK143="%",IF(ABS(BL143)&lt;statistic_interpretations!$B$9,statistic_interpretations!$B$1,IF(ABS(BL143)&lt;statistic_interpretations!$C$9,statistic_interpretations!$C$1,IF(ABS(BL143)&gt;statistic_interpretations!$C$9,statistic_interpretations!$D$1,"error"))),IF(BK143="χ2",IF(ABS(BL143)&lt;statistic_interpretations!$B$8,statistic_interpretations!$B$1,IF(ABS(BL143)&lt;statistic_interpretations!$C$8,statistic_interpretations!$C$1,IF(ABS(BL143)&gt;statistic_interpretations!$C$8,statistic_interpretations!$D$1,"error"))),IF(BK143="tau",IF(ABS(BL143)&lt;statistic_interpretations!$B$7,statistic_interpretations!$B$1,IF(ABS(BL143)&lt;statistic_interpretations!$C$7,statistic_interpretations!$C$1,IF(ABS(BL143)&gt;statistic_interpretations!$C$7,statistic_interpretations!$D$1,"error")))))))))</f>
        <v>0</v>
      </c>
      <c r="BP143" t="str">
        <f t="shared" si="27"/>
        <v>unknown</v>
      </c>
    </row>
    <row r="144" spans="1:68" x14ac:dyDescent="0.25">
      <c r="A144" t="str">
        <f>IF(ISBLANK(extractions!A144),"",extractions!A144)</f>
        <v>mental cases</v>
      </c>
      <c r="B144" t="s">
        <v>460</v>
      </c>
      <c r="C144" t="str">
        <f>IF(ISBLANK(extractions!B144),"",extractions!B144)</f>
        <v>nominal</v>
      </c>
      <c r="D144" t="str">
        <f>IF(ISBLANK(extractions!C144),"",extractions!C144)</f>
        <v>adjusted response time</v>
      </c>
      <c r="E144" t="str">
        <f>IF(ISBLANK(extractions!D144),"",extractions!D144)</f>
        <v>Grand Mean (08:04 min)</v>
      </c>
      <c r="F144" t="str">
        <f>IF(ISBLANK(extractions!E144),"",extractions!E144)</f>
        <v>-</v>
      </c>
      <c r="G144" t="str">
        <f>IF(ISBLANK(extractions!G144),"",extractions!G144)</f>
        <v>dispatch time;travel time</v>
      </c>
      <c r="H144" t="str">
        <f>IF(ISBLANK(extractions!H144),"",extractions!H144)</f>
        <v>scale</v>
      </c>
      <c r="I144" t="str">
        <f>IF(ISBLANK(extractions!I144),"",extractions!I144)</f>
        <v>min/incident</v>
      </c>
      <c r="J144" t="str">
        <f>IF(ISBLANK(extractions!J144),"",extractions!J144)</f>
        <v>-</v>
      </c>
      <c r="K144" t="str">
        <f>IF(ISBLANK(extractions!K144),"",extractions!K144)</f>
        <v>interest</v>
      </c>
      <c r="L144" t="str">
        <f>IF(ISBLANK(extractions!L144),"",extractions!L144)</f>
        <v>Stevens, Webster and Stipak (1980)</v>
      </c>
      <c r="M144" s="2" t="s">
        <v>748</v>
      </c>
      <c r="N144" t="str">
        <f>IF(ISBLANK(extractions!M144),"",extractions!M144)</f>
        <v>Table 1</v>
      </c>
      <c r="O144" t="str">
        <f>IF(ISBLANK(extractions!N144),"",extractions!N144)</f>
        <v>Multiple Classification Analysis</v>
      </c>
      <c r="P144" t="s">
        <v>148</v>
      </c>
      <c r="Q144" t="s">
        <v>903</v>
      </c>
      <c r="R144" t="s">
        <v>906</v>
      </c>
      <c r="S144" t="s">
        <v>199</v>
      </c>
      <c r="T144" t="s">
        <v>199</v>
      </c>
      <c r="U144" t="str">
        <f>IF(ISBLANK(extractions!O144),"",extractions!O144)</f>
        <v>^</v>
      </c>
      <c r="V144" t="str">
        <f>IF(ISBLANK(extractions!P144),"",extractions!P144)</f>
        <v>Sample</v>
      </c>
      <c r="W144" t="str">
        <f>IF(ISBLANK(extractions!Q144),"",extractions!Q144)</f>
        <v>York</v>
      </c>
      <c r="X144" t="str">
        <f>IF(ISBLANK(extractions!R144),"",extractions!R144)</f>
        <v xml:space="preserve"> disproportionate stratified sampling</v>
      </c>
      <c r="Y144" t="str">
        <f>IF(ISBLANK(extractions!S144),"",extractions!S144)</f>
        <v/>
      </c>
      <c r="Z144" t="str">
        <f>IF(ISBLANK(extractions!T144),"",extractions!T144)</f>
        <v/>
      </c>
      <c r="AA144" t="str">
        <f>IF(ISBLANK(extractions!U144),"",extractions!U144)</f>
        <v>-</v>
      </c>
      <c r="AB144">
        <f>IF(ISBLANK(extractions!V144),"",extractions!V144)</f>
        <v>106</v>
      </c>
      <c r="AC144" t="str">
        <f>IF(ISBLANK(extractions!W144),"",extractions!W144)</f>
        <v>CFS</v>
      </c>
      <c r="AD144" t="str">
        <f>IF(ISBLANK(extractions!X144),"",extractions!X144)</f>
        <v>ALL CFSs</v>
      </c>
      <c r="AE144" t="str">
        <f>IF(ISBLANK(extractions!Y144),"",extractions!Y144)</f>
        <v>B</v>
      </c>
      <c r="AF144">
        <f>IF(ISBLANK(extractions!Z144),"",extractions!Z144)</f>
        <v>-0.8</v>
      </c>
      <c r="AG144" t="str">
        <f>IF(ISBLANK(extractions!AA144),"",extractions!AA144)</f>
        <v/>
      </c>
      <c r="AH144" t="str">
        <f>IF(ISBLANK(extractions!AB144),"",extractions!AB144)</f>
        <v>?</v>
      </c>
      <c r="AI144">
        <f>IF(ISBLANK(extractions!AC144),"",extractions!AC144)</f>
        <v>1</v>
      </c>
      <c r="AJ144" t="str">
        <f>IF(ISBLANK(extractions!AD144),"",extractions!AD144)</f>
        <v>sept</v>
      </c>
      <c r="AK144">
        <f>IF(ISBLANK(extractions!AE144),"",extractions!AE144)</f>
        <v>1976</v>
      </c>
      <c r="AL144">
        <f>IF(ISBLANK(extractions!AF144),"",extractions!AF144)</f>
        <v>31</v>
      </c>
      <c r="AM144" t="str">
        <f>IF(ISBLANK(extractions!AG144),"",extractions!AG144)</f>
        <v>dec</v>
      </c>
      <c r="AN144">
        <f>IF(ISBLANK(extractions!AH144),"",extractions!AH144)</f>
        <v>1976</v>
      </c>
      <c r="AO144" t="str">
        <f>IF(ISBLANK(extractions!AI144),"",extractions!AI144)</f>
        <v/>
      </c>
      <c r="AP144" t="str">
        <f>IF(ISBLANK(extractions!AJ144),"",extractions!AJ144)</f>
        <v/>
      </c>
      <c r="AQ144" t="str">
        <f>IF(ISBLANK(extractions!AK144),"",extractions!AK144)</f>
        <v/>
      </c>
      <c r="AR144" t="str">
        <f>IF(ISBLANK(extractions!AL144),"",extractions!AL144)</f>
        <v/>
      </c>
      <c r="AS144" t="str">
        <f>IF(ISBLANK(extractions!AM144),"",extractions!AM144)</f>
        <v/>
      </c>
      <c r="AT144" t="str">
        <f>IF(ISBLANK(extractions!AN144),"",extractions!AN144)</f>
        <v/>
      </c>
      <c r="AU144" t="str">
        <f>IF(ISBLANK(extractions!AO144),"",extractions!AO144)</f>
        <v/>
      </c>
      <c r="AV144" t="str">
        <f>IF(ISBLANK(extractions!AP144),"",extractions!AP144)</f>
        <v/>
      </c>
      <c r="AW144" t="str">
        <f>IF(ISBLANK(extractions!AQ144),"",extractions!AQ144)</f>
        <v/>
      </c>
      <c r="AX144" t="str">
        <f>IF(ISBLANK(extractions!AR144),"",extractions!AR144)</f>
        <v/>
      </c>
      <c r="AY144" t="str">
        <f>IF(ISBLANK(extractions!AS144),"",extractions!AS144)</f>
        <v/>
      </c>
      <c r="AZ144" t="str">
        <f>IF(ISBLANK(extractions!AT144),"",extractions!AT144)</f>
        <v/>
      </c>
      <c r="BA144" t="str">
        <f>IF(ISBLANK(extractions!AU144),"",extractions!AU144)</f>
        <v/>
      </c>
      <c r="BB144" t="str">
        <f>IF(ISBLANK(extractions!AV144),"",extractions!AV144)</f>
        <v/>
      </c>
      <c r="BC144" t="str">
        <f>IF(ISBLANK(extractions!AW144),"",extractions!AW144)</f>
        <v/>
      </c>
      <c r="BD144" t="str">
        <f>IF(ISBLANK(extractions!AX144),"",extractions!AX144)</f>
        <v/>
      </c>
      <c r="BE144" s="9" t="str">
        <f t="shared" si="21"/>
        <v/>
      </c>
      <c r="BF144" s="9" t="str">
        <f t="shared" si="24"/>
        <v/>
      </c>
      <c r="BG144" t="e">
        <f t="shared" si="28"/>
        <v>#VALUE!</v>
      </c>
      <c r="BK144" s="9" t="str">
        <f t="shared" si="25"/>
        <v>B</v>
      </c>
      <c r="BL144" s="9">
        <f t="shared" si="22"/>
        <v>-0.8</v>
      </c>
      <c r="BM144" s="13" t="str">
        <f t="shared" si="23"/>
        <v>?</v>
      </c>
      <c r="BN144" t="str">
        <f t="shared" si="26"/>
        <v>-</v>
      </c>
      <c r="BO144" s="9" t="b">
        <f>IF(BK144="Beta",IF(ABS(BL144)&lt;statistic_interpretations!$B$5,statistic_interpretations!$B$1,IF(ABS(BL144)&lt;statistic_interpretations!$C$5,statistic_interpretations!$C$1,IF(ABS(BL144)&gt;statistic_interpretations!$C$5,statistic_interpretations!$D$1,"error"))),IF(BK144="R",IF(ABS(BL144)&lt;statistic_interpretations!$B$2,statistic_interpretations!$B$1,IF(ABS(BL144)&lt;statistic_interpretations!$C$2,statistic_interpretations!$C$1,IF(ABS(BL144)&gt;statistic_interpretations!$C$2,statistic_interpretations!$D$1,"error"))),IF(BK144="D",IF(ABS(BL144)&lt;statistic_interpretations!$B$3,statistic_interpretations!$B$1,IF(ABS(BL144)&lt;statistic_interpretations!$C$3,statistic_interpretations!$C$1,IF(ABS(BL144)&gt;statistic_interpretations!$C$3,statistic_interpretations!$D$1,"error"))),IF(BK144="%",IF(ABS(BL144)&lt;statistic_interpretations!$B$9,statistic_interpretations!$B$1,IF(ABS(BL144)&lt;statistic_interpretations!$C$9,statistic_interpretations!$C$1,IF(ABS(BL144)&gt;statistic_interpretations!$C$9,statistic_interpretations!$D$1,"error"))),IF(BK144="χ2",IF(ABS(BL144)&lt;statistic_interpretations!$B$8,statistic_interpretations!$B$1,IF(ABS(BL144)&lt;statistic_interpretations!$C$8,statistic_interpretations!$C$1,IF(ABS(BL144)&gt;statistic_interpretations!$C$8,statistic_interpretations!$D$1,"error"))),IF(BK144="tau",IF(ABS(BL144)&lt;statistic_interpretations!$B$7,statistic_interpretations!$B$1,IF(ABS(BL144)&lt;statistic_interpretations!$C$7,statistic_interpretations!$C$1,IF(ABS(BL144)&gt;statistic_interpretations!$C$7,statistic_interpretations!$D$1,"error")))))))))</f>
        <v>0</v>
      </c>
      <c r="BP144" t="str">
        <f t="shared" si="27"/>
        <v>unknown</v>
      </c>
    </row>
    <row r="145" spans="1:68" x14ac:dyDescent="0.25">
      <c r="A145" t="str">
        <f>IF(ISBLANK(extractions!A145),"",extractions!A145)</f>
        <v>suicide</v>
      </c>
      <c r="B145" t="s">
        <v>461</v>
      </c>
      <c r="C145" t="str">
        <f>IF(ISBLANK(extractions!B145),"",extractions!B145)</f>
        <v>nominal</v>
      </c>
      <c r="D145" t="str">
        <f>IF(ISBLANK(extractions!C145),"",extractions!C145)</f>
        <v>adjusted response time</v>
      </c>
      <c r="E145" t="str">
        <f>IF(ISBLANK(extractions!D145),"",extractions!D145)</f>
        <v>Grand Mean (08:04 min)</v>
      </c>
      <c r="F145" t="str">
        <f>IF(ISBLANK(extractions!E145),"",extractions!E145)</f>
        <v>-</v>
      </c>
      <c r="G145" t="str">
        <f>IF(ISBLANK(extractions!G145),"",extractions!G145)</f>
        <v>dispatch time;travel time</v>
      </c>
      <c r="H145" t="str">
        <f>IF(ISBLANK(extractions!H145),"",extractions!H145)</f>
        <v>scale</v>
      </c>
      <c r="I145" t="str">
        <f>IF(ISBLANK(extractions!I145),"",extractions!I145)</f>
        <v>min/incident</v>
      </c>
      <c r="J145" t="str">
        <f>IF(ISBLANK(extractions!J145),"",extractions!J145)</f>
        <v>-</v>
      </c>
      <c r="K145" t="str">
        <f>IF(ISBLANK(extractions!K145),"",extractions!K145)</f>
        <v>interest</v>
      </c>
      <c r="L145" t="str">
        <f>IF(ISBLANK(extractions!L145),"",extractions!L145)</f>
        <v>Stevens, Webster and Stipak (1980)</v>
      </c>
      <c r="M145" s="2" t="s">
        <v>748</v>
      </c>
      <c r="N145" t="str">
        <f>IF(ISBLANK(extractions!M145),"",extractions!M145)</f>
        <v>Table 1</v>
      </c>
      <c r="O145" t="str">
        <f>IF(ISBLANK(extractions!N145),"",extractions!N145)</f>
        <v>Multiple Classification Analysis</v>
      </c>
      <c r="P145" t="s">
        <v>148</v>
      </c>
      <c r="Q145" t="s">
        <v>903</v>
      </c>
      <c r="R145" t="s">
        <v>906</v>
      </c>
      <c r="S145" t="s">
        <v>199</v>
      </c>
      <c r="T145" t="s">
        <v>199</v>
      </c>
      <c r="U145" t="str">
        <f>IF(ISBLANK(extractions!O145),"",extractions!O145)</f>
        <v>^</v>
      </c>
      <c r="V145" t="str">
        <f>IF(ISBLANK(extractions!P145),"",extractions!P145)</f>
        <v>Sample</v>
      </c>
      <c r="W145" t="str">
        <f>IF(ISBLANK(extractions!Q145),"",extractions!Q145)</f>
        <v>York</v>
      </c>
      <c r="X145" t="str">
        <f>IF(ISBLANK(extractions!R145),"",extractions!R145)</f>
        <v xml:space="preserve"> disproportionate stratified sampling</v>
      </c>
      <c r="Y145" t="str">
        <f>IF(ISBLANK(extractions!S145),"",extractions!S145)</f>
        <v/>
      </c>
      <c r="Z145" t="str">
        <f>IF(ISBLANK(extractions!T145),"",extractions!T145)</f>
        <v/>
      </c>
      <c r="AA145" t="str">
        <f>IF(ISBLANK(extractions!U145),"",extractions!U145)</f>
        <v>-</v>
      </c>
      <c r="AB145">
        <f>IF(ISBLANK(extractions!V145),"",extractions!V145)</f>
        <v>42</v>
      </c>
      <c r="AC145" t="str">
        <f>IF(ISBLANK(extractions!W145),"",extractions!W145)</f>
        <v>CFS</v>
      </c>
      <c r="AD145" t="str">
        <f>IF(ISBLANK(extractions!X145),"",extractions!X145)</f>
        <v>ALL CFSs</v>
      </c>
      <c r="AE145" t="str">
        <f>IF(ISBLANK(extractions!Y145),"",extractions!Y145)</f>
        <v>B</v>
      </c>
      <c r="AF145">
        <f>IF(ISBLANK(extractions!Z145),"",extractions!Z145)</f>
        <v>7.0000000000000007E-2</v>
      </c>
      <c r="AG145" t="str">
        <f>IF(ISBLANK(extractions!AA145),"",extractions!AA145)</f>
        <v/>
      </c>
      <c r="AH145" t="str">
        <f>IF(ISBLANK(extractions!AB145),"",extractions!AB145)</f>
        <v>?</v>
      </c>
      <c r="AI145">
        <f>IF(ISBLANK(extractions!AC145),"",extractions!AC145)</f>
        <v>1</v>
      </c>
      <c r="AJ145" t="str">
        <f>IF(ISBLANK(extractions!AD145),"",extractions!AD145)</f>
        <v>sept</v>
      </c>
      <c r="AK145">
        <f>IF(ISBLANK(extractions!AE145),"",extractions!AE145)</f>
        <v>1976</v>
      </c>
      <c r="AL145">
        <f>IF(ISBLANK(extractions!AF145),"",extractions!AF145)</f>
        <v>31</v>
      </c>
      <c r="AM145" t="str">
        <f>IF(ISBLANK(extractions!AG145),"",extractions!AG145)</f>
        <v>dec</v>
      </c>
      <c r="AN145">
        <f>IF(ISBLANK(extractions!AH145),"",extractions!AH145)</f>
        <v>1976</v>
      </c>
      <c r="AO145" t="str">
        <f>IF(ISBLANK(extractions!AI145),"",extractions!AI145)</f>
        <v/>
      </c>
      <c r="AP145" t="str">
        <f>IF(ISBLANK(extractions!AJ145),"",extractions!AJ145)</f>
        <v/>
      </c>
      <c r="AQ145" t="str">
        <f>IF(ISBLANK(extractions!AK145),"",extractions!AK145)</f>
        <v/>
      </c>
      <c r="AR145" t="str">
        <f>IF(ISBLANK(extractions!AL145),"",extractions!AL145)</f>
        <v/>
      </c>
      <c r="AS145" t="str">
        <f>IF(ISBLANK(extractions!AM145),"",extractions!AM145)</f>
        <v/>
      </c>
      <c r="AT145" t="str">
        <f>IF(ISBLANK(extractions!AN145),"",extractions!AN145)</f>
        <v/>
      </c>
      <c r="AU145" t="str">
        <f>IF(ISBLANK(extractions!AO145),"",extractions!AO145)</f>
        <v/>
      </c>
      <c r="AV145" t="str">
        <f>IF(ISBLANK(extractions!AP145),"",extractions!AP145)</f>
        <v/>
      </c>
      <c r="AW145" t="str">
        <f>IF(ISBLANK(extractions!AQ145),"",extractions!AQ145)</f>
        <v/>
      </c>
      <c r="AX145" t="str">
        <f>IF(ISBLANK(extractions!AR145),"",extractions!AR145)</f>
        <v/>
      </c>
      <c r="AY145" t="str">
        <f>IF(ISBLANK(extractions!AS145),"",extractions!AS145)</f>
        <v/>
      </c>
      <c r="AZ145" t="str">
        <f>IF(ISBLANK(extractions!AT145),"",extractions!AT145)</f>
        <v/>
      </c>
      <c r="BA145" t="str">
        <f>IF(ISBLANK(extractions!AU145),"",extractions!AU145)</f>
        <v/>
      </c>
      <c r="BB145" t="str">
        <f>IF(ISBLANK(extractions!AV145),"",extractions!AV145)</f>
        <v/>
      </c>
      <c r="BC145" t="str">
        <f>IF(ISBLANK(extractions!AW145),"",extractions!AW145)</f>
        <v/>
      </c>
      <c r="BD145" t="str">
        <f>IF(ISBLANK(extractions!AX145),"",extractions!AX145)</f>
        <v/>
      </c>
      <c r="BE145" s="9" t="str">
        <f t="shared" si="21"/>
        <v/>
      </c>
      <c r="BF145" s="9" t="str">
        <f t="shared" si="24"/>
        <v/>
      </c>
      <c r="BG145" t="e">
        <f t="shared" si="28"/>
        <v>#VALUE!</v>
      </c>
      <c r="BK145" s="9" t="str">
        <f t="shared" si="25"/>
        <v>B</v>
      </c>
      <c r="BL145" s="9">
        <f t="shared" si="22"/>
        <v>7.0000000000000007E-2</v>
      </c>
      <c r="BM145" s="13" t="str">
        <f t="shared" si="23"/>
        <v>?</v>
      </c>
      <c r="BN145" t="str">
        <f t="shared" si="26"/>
        <v>+</v>
      </c>
      <c r="BO145" s="9" t="b">
        <f>IF(BK145="Beta",IF(ABS(BL145)&lt;statistic_interpretations!$B$5,statistic_interpretations!$B$1,IF(ABS(BL145)&lt;statistic_interpretations!$C$5,statistic_interpretations!$C$1,IF(ABS(BL145)&gt;statistic_interpretations!$C$5,statistic_interpretations!$D$1,"error"))),IF(BK145="R",IF(ABS(BL145)&lt;statistic_interpretations!$B$2,statistic_interpretations!$B$1,IF(ABS(BL145)&lt;statistic_interpretations!$C$2,statistic_interpretations!$C$1,IF(ABS(BL145)&gt;statistic_interpretations!$C$2,statistic_interpretations!$D$1,"error"))),IF(BK145="D",IF(ABS(BL145)&lt;statistic_interpretations!$B$3,statistic_interpretations!$B$1,IF(ABS(BL145)&lt;statistic_interpretations!$C$3,statistic_interpretations!$C$1,IF(ABS(BL145)&gt;statistic_interpretations!$C$3,statistic_interpretations!$D$1,"error"))),IF(BK145="%",IF(ABS(BL145)&lt;statistic_interpretations!$B$9,statistic_interpretations!$B$1,IF(ABS(BL145)&lt;statistic_interpretations!$C$9,statistic_interpretations!$C$1,IF(ABS(BL145)&gt;statistic_interpretations!$C$9,statistic_interpretations!$D$1,"error"))),IF(BK145="χ2",IF(ABS(BL145)&lt;statistic_interpretations!$B$8,statistic_interpretations!$B$1,IF(ABS(BL145)&lt;statistic_interpretations!$C$8,statistic_interpretations!$C$1,IF(ABS(BL145)&gt;statistic_interpretations!$C$8,statistic_interpretations!$D$1,"error"))),IF(BK145="tau",IF(ABS(BL145)&lt;statistic_interpretations!$B$7,statistic_interpretations!$B$1,IF(ABS(BL145)&lt;statistic_interpretations!$C$7,statistic_interpretations!$C$1,IF(ABS(BL145)&gt;statistic_interpretations!$C$7,statistic_interpretations!$D$1,"error")))))))))</f>
        <v>0</v>
      </c>
      <c r="BP145" t="str">
        <f t="shared" si="27"/>
        <v>unknown</v>
      </c>
    </row>
    <row r="146" spans="1:68" x14ac:dyDescent="0.25">
      <c r="A146" t="str">
        <f>IF(ISBLANK(extractions!A146),"",extractions!A146)</f>
        <v>animal complaint</v>
      </c>
      <c r="B146" t="s">
        <v>462</v>
      </c>
      <c r="C146" t="str">
        <f>IF(ISBLANK(extractions!B146),"",extractions!B146)</f>
        <v>nominal</v>
      </c>
      <c r="D146" t="str">
        <f>IF(ISBLANK(extractions!C146),"",extractions!C146)</f>
        <v>adjusted response time</v>
      </c>
      <c r="E146" t="str">
        <f>IF(ISBLANK(extractions!D146),"",extractions!D146)</f>
        <v>Grand Mean (08:04 min)</v>
      </c>
      <c r="F146" t="str">
        <f>IF(ISBLANK(extractions!E146),"",extractions!E146)</f>
        <v>-</v>
      </c>
      <c r="G146" t="str">
        <f>IF(ISBLANK(extractions!G146),"",extractions!G146)</f>
        <v>dispatch time;travel time</v>
      </c>
      <c r="H146" t="str">
        <f>IF(ISBLANK(extractions!H146),"",extractions!H146)</f>
        <v>scale</v>
      </c>
      <c r="I146" t="str">
        <f>IF(ISBLANK(extractions!I146),"",extractions!I146)</f>
        <v>min/incident</v>
      </c>
      <c r="J146" t="str">
        <f>IF(ISBLANK(extractions!J146),"",extractions!J146)</f>
        <v>-</v>
      </c>
      <c r="K146" t="str">
        <f>IF(ISBLANK(extractions!K146),"",extractions!K146)</f>
        <v>interest</v>
      </c>
      <c r="L146" t="str">
        <f>IF(ISBLANK(extractions!L146),"",extractions!L146)</f>
        <v>Stevens, Webster and Stipak (1980)</v>
      </c>
      <c r="M146" s="2" t="s">
        <v>748</v>
      </c>
      <c r="N146" t="str">
        <f>IF(ISBLANK(extractions!M146),"",extractions!M146)</f>
        <v>Table 1</v>
      </c>
      <c r="O146" t="str">
        <f>IF(ISBLANK(extractions!N146),"",extractions!N146)</f>
        <v>Multiple Classification Analysis</v>
      </c>
      <c r="P146" t="s">
        <v>148</v>
      </c>
      <c r="Q146" t="s">
        <v>903</v>
      </c>
      <c r="R146" t="s">
        <v>906</v>
      </c>
      <c r="S146" t="s">
        <v>199</v>
      </c>
      <c r="T146" t="s">
        <v>199</v>
      </c>
      <c r="U146" t="str">
        <f>IF(ISBLANK(extractions!O146),"",extractions!O146)</f>
        <v>^</v>
      </c>
      <c r="V146" t="str">
        <f>IF(ISBLANK(extractions!P146),"",extractions!P146)</f>
        <v>Sample</v>
      </c>
      <c r="W146" t="str">
        <f>IF(ISBLANK(extractions!Q146),"",extractions!Q146)</f>
        <v>York</v>
      </c>
      <c r="X146" t="str">
        <f>IF(ISBLANK(extractions!R146),"",extractions!R146)</f>
        <v xml:space="preserve"> disproportionate stratified sampling</v>
      </c>
      <c r="Y146" t="str">
        <f>IF(ISBLANK(extractions!S146),"",extractions!S146)</f>
        <v/>
      </c>
      <c r="Z146" t="str">
        <f>IF(ISBLANK(extractions!T146),"",extractions!T146)</f>
        <v/>
      </c>
      <c r="AA146" t="str">
        <f>IF(ISBLANK(extractions!U146),"",extractions!U146)</f>
        <v>-</v>
      </c>
      <c r="AB146">
        <f>IF(ISBLANK(extractions!V146),"",extractions!V146)</f>
        <v>451</v>
      </c>
      <c r="AC146" t="str">
        <f>IF(ISBLANK(extractions!W146),"",extractions!W146)</f>
        <v>CFS</v>
      </c>
      <c r="AD146" t="str">
        <f>IF(ISBLANK(extractions!X146),"",extractions!X146)</f>
        <v>ALL CFSs</v>
      </c>
      <c r="AE146" t="str">
        <f>IF(ISBLANK(extractions!Y146),"",extractions!Y146)</f>
        <v>B</v>
      </c>
      <c r="AF146">
        <f>IF(ISBLANK(extractions!Z146),"",extractions!Z146)</f>
        <v>0.45</v>
      </c>
      <c r="AG146" t="str">
        <f>IF(ISBLANK(extractions!AA146),"",extractions!AA146)</f>
        <v/>
      </c>
      <c r="AH146" t="str">
        <f>IF(ISBLANK(extractions!AB146),"",extractions!AB146)</f>
        <v>?</v>
      </c>
      <c r="AI146">
        <f>IF(ISBLANK(extractions!AC146),"",extractions!AC146)</f>
        <v>1</v>
      </c>
      <c r="AJ146" t="str">
        <f>IF(ISBLANK(extractions!AD146),"",extractions!AD146)</f>
        <v>sept</v>
      </c>
      <c r="AK146">
        <f>IF(ISBLANK(extractions!AE146),"",extractions!AE146)</f>
        <v>1976</v>
      </c>
      <c r="AL146">
        <f>IF(ISBLANK(extractions!AF146),"",extractions!AF146)</f>
        <v>31</v>
      </c>
      <c r="AM146" t="str">
        <f>IF(ISBLANK(extractions!AG146),"",extractions!AG146)</f>
        <v>dec</v>
      </c>
      <c r="AN146">
        <f>IF(ISBLANK(extractions!AH146),"",extractions!AH146)</f>
        <v>1976</v>
      </c>
      <c r="AO146" t="str">
        <f>IF(ISBLANK(extractions!AI146),"",extractions!AI146)</f>
        <v/>
      </c>
      <c r="AP146" t="str">
        <f>IF(ISBLANK(extractions!AJ146),"",extractions!AJ146)</f>
        <v/>
      </c>
      <c r="AQ146" t="str">
        <f>IF(ISBLANK(extractions!AK146),"",extractions!AK146)</f>
        <v/>
      </c>
      <c r="AR146" t="str">
        <f>IF(ISBLANK(extractions!AL146),"",extractions!AL146)</f>
        <v/>
      </c>
      <c r="AS146" t="str">
        <f>IF(ISBLANK(extractions!AM146),"",extractions!AM146)</f>
        <v/>
      </c>
      <c r="AT146" t="str">
        <f>IF(ISBLANK(extractions!AN146),"",extractions!AN146)</f>
        <v/>
      </c>
      <c r="AU146" t="str">
        <f>IF(ISBLANK(extractions!AO146),"",extractions!AO146)</f>
        <v/>
      </c>
      <c r="AV146" t="str">
        <f>IF(ISBLANK(extractions!AP146),"",extractions!AP146)</f>
        <v/>
      </c>
      <c r="AW146" t="str">
        <f>IF(ISBLANK(extractions!AQ146),"",extractions!AQ146)</f>
        <v/>
      </c>
      <c r="AX146" t="str">
        <f>IF(ISBLANK(extractions!AR146),"",extractions!AR146)</f>
        <v/>
      </c>
      <c r="AY146" t="str">
        <f>IF(ISBLANK(extractions!AS146),"",extractions!AS146)</f>
        <v/>
      </c>
      <c r="AZ146" t="str">
        <f>IF(ISBLANK(extractions!AT146),"",extractions!AT146)</f>
        <v/>
      </c>
      <c r="BA146" t="str">
        <f>IF(ISBLANK(extractions!AU146),"",extractions!AU146)</f>
        <v/>
      </c>
      <c r="BB146" t="str">
        <f>IF(ISBLANK(extractions!AV146),"",extractions!AV146)</f>
        <v/>
      </c>
      <c r="BC146" t="str">
        <f>IF(ISBLANK(extractions!AW146),"",extractions!AW146)</f>
        <v/>
      </c>
      <c r="BD146" t="str">
        <f>IF(ISBLANK(extractions!AX146),"",extractions!AX146)</f>
        <v/>
      </c>
      <c r="BE146" s="9" t="str">
        <f t="shared" si="21"/>
        <v/>
      </c>
      <c r="BF146" s="9" t="str">
        <f t="shared" si="24"/>
        <v/>
      </c>
      <c r="BG146" t="e">
        <f t="shared" si="28"/>
        <v>#VALUE!</v>
      </c>
      <c r="BK146" s="9" t="str">
        <f t="shared" si="25"/>
        <v>B</v>
      </c>
      <c r="BL146" s="9">
        <f t="shared" si="22"/>
        <v>0.45</v>
      </c>
      <c r="BM146" s="13" t="str">
        <f t="shared" si="23"/>
        <v>?</v>
      </c>
      <c r="BN146" t="str">
        <f t="shared" si="26"/>
        <v>+</v>
      </c>
      <c r="BO146" s="9" t="b">
        <f>IF(BK146="Beta",IF(ABS(BL146)&lt;statistic_interpretations!$B$5,statistic_interpretations!$B$1,IF(ABS(BL146)&lt;statistic_interpretations!$C$5,statistic_interpretations!$C$1,IF(ABS(BL146)&gt;statistic_interpretations!$C$5,statistic_interpretations!$D$1,"error"))),IF(BK146="R",IF(ABS(BL146)&lt;statistic_interpretations!$B$2,statistic_interpretations!$B$1,IF(ABS(BL146)&lt;statistic_interpretations!$C$2,statistic_interpretations!$C$1,IF(ABS(BL146)&gt;statistic_interpretations!$C$2,statistic_interpretations!$D$1,"error"))),IF(BK146="D",IF(ABS(BL146)&lt;statistic_interpretations!$B$3,statistic_interpretations!$B$1,IF(ABS(BL146)&lt;statistic_interpretations!$C$3,statistic_interpretations!$C$1,IF(ABS(BL146)&gt;statistic_interpretations!$C$3,statistic_interpretations!$D$1,"error"))),IF(BK146="%",IF(ABS(BL146)&lt;statistic_interpretations!$B$9,statistic_interpretations!$B$1,IF(ABS(BL146)&lt;statistic_interpretations!$C$9,statistic_interpretations!$C$1,IF(ABS(BL146)&gt;statistic_interpretations!$C$9,statistic_interpretations!$D$1,"error"))),IF(BK146="χ2",IF(ABS(BL146)&lt;statistic_interpretations!$B$8,statistic_interpretations!$B$1,IF(ABS(BL146)&lt;statistic_interpretations!$C$8,statistic_interpretations!$C$1,IF(ABS(BL146)&gt;statistic_interpretations!$C$8,statistic_interpretations!$D$1,"error"))),IF(BK146="tau",IF(ABS(BL146)&lt;statistic_interpretations!$B$7,statistic_interpretations!$B$1,IF(ABS(BL146)&lt;statistic_interpretations!$C$7,statistic_interpretations!$C$1,IF(ABS(BL146)&gt;statistic_interpretations!$C$7,statistic_interpretations!$D$1,"error")))))))))</f>
        <v>0</v>
      </c>
      <c r="BP146" t="str">
        <f t="shared" si="27"/>
        <v>unknown</v>
      </c>
    </row>
    <row r="147" spans="1:68" x14ac:dyDescent="0.25">
      <c r="A147" t="str">
        <f>IF(ISBLANK(extractions!A147),"",extractions!A147)</f>
        <v>assisting motorist</v>
      </c>
      <c r="B147" t="s">
        <v>463</v>
      </c>
      <c r="C147" t="str">
        <f>IF(ISBLANK(extractions!B147),"",extractions!B147)</f>
        <v>nominal</v>
      </c>
      <c r="D147" t="str">
        <f>IF(ISBLANK(extractions!C147),"",extractions!C147)</f>
        <v>adjusted response time</v>
      </c>
      <c r="E147" t="str">
        <f>IF(ISBLANK(extractions!D147),"",extractions!D147)</f>
        <v>Grand Mean (08:04 min)</v>
      </c>
      <c r="F147" t="str">
        <f>IF(ISBLANK(extractions!E147),"",extractions!E147)</f>
        <v>-</v>
      </c>
      <c r="G147" t="str">
        <f>IF(ISBLANK(extractions!G147),"",extractions!G147)</f>
        <v>dispatch time;travel time</v>
      </c>
      <c r="H147" t="str">
        <f>IF(ISBLANK(extractions!H147),"",extractions!H147)</f>
        <v>scale</v>
      </c>
      <c r="I147" t="str">
        <f>IF(ISBLANK(extractions!I147),"",extractions!I147)</f>
        <v>min/incident</v>
      </c>
      <c r="J147" t="str">
        <f>IF(ISBLANK(extractions!J147),"",extractions!J147)</f>
        <v>-</v>
      </c>
      <c r="K147" t="str">
        <f>IF(ISBLANK(extractions!K147),"",extractions!K147)</f>
        <v>interest</v>
      </c>
      <c r="L147" t="str">
        <f>IF(ISBLANK(extractions!L147),"",extractions!L147)</f>
        <v>Stevens, Webster and Stipak (1980)</v>
      </c>
      <c r="M147" s="2" t="s">
        <v>748</v>
      </c>
      <c r="N147" t="str">
        <f>IF(ISBLANK(extractions!M147),"",extractions!M147)</f>
        <v>Table 1</v>
      </c>
      <c r="O147" t="str">
        <f>IF(ISBLANK(extractions!N147),"",extractions!N147)</f>
        <v>Multiple Classification Analysis</v>
      </c>
      <c r="P147" t="s">
        <v>148</v>
      </c>
      <c r="Q147" t="s">
        <v>903</v>
      </c>
      <c r="R147" t="s">
        <v>906</v>
      </c>
      <c r="S147" t="s">
        <v>199</v>
      </c>
      <c r="T147" t="s">
        <v>199</v>
      </c>
      <c r="U147" t="str">
        <f>IF(ISBLANK(extractions!O147),"",extractions!O147)</f>
        <v>^</v>
      </c>
      <c r="V147" t="str">
        <f>IF(ISBLANK(extractions!P147),"",extractions!P147)</f>
        <v>Sample</v>
      </c>
      <c r="W147" t="str">
        <f>IF(ISBLANK(extractions!Q147),"",extractions!Q147)</f>
        <v>York</v>
      </c>
      <c r="X147" t="str">
        <f>IF(ISBLANK(extractions!R147),"",extractions!R147)</f>
        <v xml:space="preserve"> disproportionate stratified sampling</v>
      </c>
      <c r="Y147" t="str">
        <f>IF(ISBLANK(extractions!S147),"",extractions!S147)</f>
        <v/>
      </c>
      <c r="Z147" t="str">
        <f>IF(ISBLANK(extractions!T147),"",extractions!T147)</f>
        <v/>
      </c>
      <c r="AA147" t="str">
        <f>IF(ISBLANK(extractions!U147),"",extractions!U147)</f>
        <v>-</v>
      </c>
      <c r="AB147">
        <f>IF(ISBLANK(extractions!V147),"",extractions!V147)</f>
        <v>262</v>
      </c>
      <c r="AC147" t="str">
        <f>IF(ISBLANK(extractions!W147),"",extractions!W147)</f>
        <v>CFS</v>
      </c>
      <c r="AD147" t="str">
        <f>IF(ISBLANK(extractions!X147),"",extractions!X147)</f>
        <v>ALL CFSs</v>
      </c>
      <c r="AE147" t="str">
        <f>IF(ISBLANK(extractions!Y147),"",extractions!Y147)</f>
        <v>B</v>
      </c>
      <c r="AF147">
        <f>IF(ISBLANK(extractions!Z147),"",extractions!Z147)</f>
        <v>0.87</v>
      </c>
      <c r="AG147" t="str">
        <f>IF(ISBLANK(extractions!AA147),"",extractions!AA147)</f>
        <v/>
      </c>
      <c r="AH147" t="str">
        <f>IF(ISBLANK(extractions!AB147),"",extractions!AB147)</f>
        <v>?</v>
      </c>
      <c r="AI147">
        <f>IF(ISBLANK(extractions!AC147),"",extractions!AC147)</f>
        <v>1</v>
      </c>
      <c r="AJ147" t="str">
        <f>IF(ISBLANK(extractions!AD147),"",extractions!AD147)</f>
        <v>sept</v>
      </c>
      <c r="AK147">
        <f>IF(ISBLANK(extractions!AE147),"",extractions!AE147)</f>
        <v>1976</v>
      </c>
      <c r="AL147">
        <f>IF(ISBLANK(extractions!AF147),"",extractions!AF147)</f>
        <v>31</v>
      </c>
      <c r="AM147" t="str">
        <f>IF(ISBLANK(extractions!AG147),"",extractions!AG147)</f>
        <v>dec</v>
      </c>
      <c r="AN147">
        <f>IF(ISBLANK(extractions!AH147),"",extractions!AH147)</f>
        <v>1976</v>
      </c>
      <c r="AO147" t="str">
        <f>IF(ISBLANK(extractions!AI147),"",extractions!AI147)</f>
        <v/>
      </c>
      <c r="AP147" t="str">
        <f>IF(ISBLANK(extractions!AJ147),"",extractions!AJ147)</f>
        <v/>
      </c>
      <c r="AQ147" t="str">
        <f>IF(ISBLANK(extractions!AK147),"",extractions!AK147)</f>
        <v/>
      </c>
      <c r="AR147" t="str">
        <f>IF(ISBLANK(extractions!AL147),"",extractions!AL147)</f>
        <v/>
      </c>
      <c r="AS147" t="str">
        <f>IF(ISBLANK(extractions!AM147),"",extractions!AM147)</f>
        <v/>
      </c>
      <c r="AT147" t="str">
        <f>IF(ISBLANK(extractions!AN147),"",extractions!AN147)</f>
        <v/>
      </c>
      <c r="AU147" t="str">
        <f>IF(ISBLANK(extractions!AO147),"",extractions!AO147)</f>
        <v/>
      </c>
      <c r="AV147" t="str">
        <f>IF(ISBLANK(extractions!AP147),"",extractions!AP147)</f>
        <v/>
      </c>
      <c r="AW147" t="str">
        <f>IF(ISBLANK(extractions!AQ147),"",extractions!AQ147)</f>
        <v/>
      </c>
      <c r="AX147" t="str">
        <f>IF(ISBLANK(extractions!AR147),"",extractions!AR147)</f>
        <v/>
      </c>
      <c r="AY147" t="str">
        <f>IF(ISBLANK(extractions!AS147),"",extractions!AS147)</f>
        <v/>
      </c>
      <c r="AZ147" t="str">
        <f>IF(ISBLANK(extractions!AT147),"",extractions!AT147)</f>
        <v/>
      </c>
      <c r="BA147" t="str">
        <f>IF(ISBLANK(extractions!AU147),"",extractions!AU147)</f>
        <v/>
      </c>
      <c r="BB147" t="str">
        <f>IF(ISBLANK(extractions!AV147),"",extractions!AV147)</f>
        <v/>
      </c>
      <c r="BC147" t="str">
        <f>IF(ISBLANK(extractions!AW147),"",extractions!AW147)</f>
        <v/>
      </c>
      <c r="BD147" t="str">
        <f>IF(ISBLANK(extractions!AX147),"",extractions!AX147)</f>
        <v/>
      </c>
      <c r="BE147" s="9" t="str">
        <f t="shared" si="21"/>
        <v/>
      </c>
      <c r="BF147" s="9" t="str">
        <f t="shared" si="24"/>
        <v/>
      </c>
      <c r="BG147" t="e">
        <f t="shared" si="28"/>
        <v>#VALUE!</v>
      </c>
      <c r="BK147" s="9" t="str">
        <f t="shared" si="25"/>
        <v>B</v>
      </c>
      <c r="BL147" s="9">
        <f t="shared" si="22"/>
        <v>0.87</v>
      </c>
      <c r="BM147" s="13" t="str">
        <f t="shared" si="23"/>
        <v>?</v>
      </c>
      <c r="BN147" t="str">
        <f t="shared" si="26"/>
        <v>+</v>
      </c>
      <c r="BO147" s="9" t="b">
        <f>IF(BK147="Beta",IF(ABS(BL147)&lt;statistic_interpretations!$B$5,statistic_interpretations!$B$1,IF(ABS(BL147)&lt;statistic_interpretations!$C$5,statistic_interpretations!$C$1,IF(ABS(BL147)&gt;statistic_interpretations!$C$5,statistic_interpretations!$D$1,"error"))),IF(BK147="R",IF(ABS(BL147)&lt;statistic_interpretations!$B$2,statistic_interpretations!$B$1,IF(ABS(BL147)&lt;statistic_interpretations!$C$2,statistic_interpretations!$C$1,IF(ABS(BL147)&gt;statistic_interpretations!$C$2,statistic_interpretations!$D$1,"error"))),IF(BK147="D",IF(ABS(BL147)&lt;statistic_interpretations!$B$3,statistic_interpretations!$B$1,IF(ABS(BL147)&lt;statistic_interpretations!$C$3,statistic_interpretations!$C$1,IF(ABS(BL147)&gt;statistic_interpretations!$C$3,statistic_interpretations!$D$1,"error"))),IF(BK147="%",IF(ABS(BL147)&lt;statistic_interpretations!$B$9,statistic_interpretations!$B$1,IF(ABS(BL147)&lt;statistic_interpretations!$C$9,statistic_interpretations!$C$1,IF(ABS(BL147)&gt;statistic_interpretations!$C$9,statistic_interpretations!$D$1,"error"))),IF(BK147="χ2",IF(ABS(BL147)&lt;statistic_interpretations!$B$8,statistic_interpretations!$B$1,IF(ABS(BL147)&lt;statistic_interpretations!$C$8,statistic_interpretations!$C$1,IF(ABS(BL147)&gt;statistic_interpretations!$C$8,statistic_interpretations!$D$1,"error"))),IF(BK147="tau",IF(ABS(BL147)&lt;statistic_interpretations!$B$7,statistic_interpretations!$B$1,IF(ABS(BL147)&lt;statistic_interpretations!$C$7,statistic_interpretations!$C$1,IF(ABS(BL147)&gt;statistic_interpretations!$C$7,statistic_interpretations!$D$1,"error")))))))))</f>
        <v>0</v>
      </c>
      <c r="BP147" t="str">
        <f t="shared" si="27"/>
        <v>unknown</v>
      </c>
    </row>
    <row r="148" spans="1:68" x14ac:dyDescent="0.25">
      <c r="A148" t="str">
        <f>IF(ISBLANK(extractions!A148),"",extractions!A148)</f>
        <v>missing person</v>
      </c>
      <c r="B148" t="s">
        <v>464</v>
      </c>
      <c r="C148" t="str">
        <f>IF(ISBLANK(extractions!B148),"",extractions!B148)</f>
        <v>nominal</v>
      </c>
      <c r="D148" t="str">
        <f>IF(ISBLANK(extractions!C148),"",extractions!C148)</f>
        <v>adjusted response time</v>
      </c>
      <c r="E148" t="str">
        <f>IF(ISBLANK(extractions!D148),"",extractions!D148)</f>
        <v>Grand Mean (08:04 min)</v>
      </c>
      <c r="F148" t="str">
        <f>IF(ISBLANK(extractions!E148),"",extractions!E148)</f>
        <v>-</v>
      </c>
      <c r="G148" t="str">
        <f>IF(ISBLANK(extractions!G148),"",extractions!G148)</f>
        <v>dispatch time;travel time</v>
      </c>
      <c r="H148" t="str">
        <f>IF(ISBLANK(extractions!H148),"",extractions!H148)</f>
        <v>scale</v>
      </c>
      <c r="I148" t="str">
        <f>IF(ISBLANK(extractions!I148),"",extractions!I148)</f>
        <v>min/incident</v>
      </c>
      <c r="J148" t="str">
        <f>IF(ISBLANK(extractions!J148),"",extractions!J148)</f>
        <v>-</v>
      </c>
      <c r="K148" t="str">
        <f>IF(ISBLANK(extractions!K148),"",extractions!K148)</f>
        <v>interest</v>
      </c>
      <c r="L148" t="str">
        <f>IF(ISBLANK(extractions!L148),"",extractions!L148)</f>
        <v>Stevens, Webster and Stipak (1980)</v>
      </c>
      <c r="M148" s="2" t="s">
        <v>748</v>
      </c>
      <c r="N148" t="str">
        <f>IF(ISBLANK(extractions!M148),"",extractions!M148)</f>
        <v>Table 1</v>
      </c>
      <c r="O148" t="str">
        <f>IF(ISBLANK(extractions!N148),"",extractions!N148)</f>
        <v>Multiple Classification Analysis</v>
      </c>
      <c r="P148" t="s">
        <v>148</v>
      </c>
      <c r="Q148" t="s">
        <v>903</v>
      </c>
      <c r="R148" t="s">
        <v>906</v>
      </c>
      <c r="S148" t="s">
        <v>199</v>
      </c>
      <c r="T148" t="s">
        <v>199</v>
      </c>
      <c r="U148" t="str">
        <f>IF(ISBLANK(extractions!O148),"",extractions!O148)</f>
        <v>^</v>
      </c>
      <c r="V148" t="str">
        <f>IF(ISBLANK(extractions!P148),"",extractions!P148)</f>
        <v>Sample</v>
      </c>
      <c r="W148" t="str">
        <f>IF(ISBLANK(extractions!Q148),"",extractions!Q148)</f>
        <v>York</v>
      </c>
      <c r="X148" t="str">
        <f>IF(ISBLANK(extractions!R148),"",extractions!R148)</f>
        <v xml:space="preserve"> disproportionate stratified sampling</v>
      </c>
      <c r="Y148" t="str">
        <f>IF(ISBLANK(extractions!S148),"",extractions!S148)</f>
        <v/>
      </c>
      <c r="Z148" t="str">
        <f>IF(ISBLANK(extractions!T148),"",extractions!T148)</f>
        <v/>
      </c>
      <c r="AA148" t="str">
        <f>IF(ISBLANK(extractions!U148),"",extractions!U148)</f>
        <v>-</v>
      </c>
      <c r="AB148">
        <f>IF(ISBLANK(extractions!V148),"",extractions!V148)</f>
        <v>116</v>
      </c>
      <c r="AC148" t="str">
        <f>IF(ISBLANK(extractions!W148),"",extractions!W148)</f>
        <v>CFS</v>
      </c>
      <c r="AD148" t="str">
        <f>IF(ISBLANK(extractions!X148),"",extractions!X148)</f>
        <v>ALL CFSs</v>
      </c>
      <c r="AE148" t="str">
        <f>IF(ISBLANK(extractions!Y148),"",extractions!Y148)</f>
        <v>B</v>
      </c>
      <c r="AF148">
        <f>IF(ISBLANK(extractions!Z148),"",extractions!Z148)</f>
        <v>1.5</v>
      </c>
      <c r="AG148" t="str">
        <f>IF(ISBLANK(extractions!AA148),"",extractions!AA148)</f>
        <v/>
      </c>
      <c r="AH148" t="str">
        <f>IF(ISBLANK(extractions!AB148),"",extractions!AB148)</f>
        <v>?</v>
      </c>
      <c r="AI148">
        <f>IF(ISBLANK(extractions!AC148),"",extractions!AC148)</f>
        <v>1</v>
      </c>
      <c r="AJ148" t="str">
        <f>IF(ISBLANK(extractions!AD148),"",extractions!AD148)</f>
        <v>sept</v>
      </c>
      <c r="AK148">
        <f>IF(ISBLANK(extractions!AE148),"",extractions!AE148)</f>
        <v>1976</v>
      </c>
      <c r="AL148">
        <f>IF(ISBLANK(extractions!AF148),"",extractions!AF148)</f>
        <v>31</v>
      </c>
      <c r="AM148" t="str">
        <f>IF(ISBLANK(extractions!AG148),"",extractions!AG148)</f>
        <v>dec</v>
      </c>
      <c r="AN148">
        <f>IF(ISBLANK(extractions!AH148),"",extractions!AH148)</f>
        <v>1976</v>
      </c>
      <c r="AO148" t="str">
        <f>IF(ISBLANK(extractions!AI148),"",extractions!AI148)</f>
        <v/>
      </c>
      <c r="AP148" t="str">
        <f>IF(ISBLANK(extractions!AJ148),"",extractions!AJ148)</f>
        <v/>
      </c>
      <c r="AQ148" t="str">
        <f>IF(ISBLANK(extractions!AK148),"",extractions!AK148)</f>
        <v/>
      </c>
      <c r="AR148" t="str">
        <f>IF(ISBLANK(extractions!AL148),"",extractions!AL148)</f>
        <v/>
      </c>
      <c r="AS148" t="str">
        <f>IF(ISBLANK(extractions!AM148),"",extractions!AM148)</f>
        <v/>
      </c>
      <c r="AT148" t="str">
        <f>IF(ISBLANK(extractions!AN148),"",extractions!AN148)</f>
        <v/>
      </c>
      <c r="AU148" t="str">
        <f>IF(ISBLANK(extractions!AO148),"",extractions!AO148)</f>
        <v/>
      </c>
      <c r="AV148" t="str">
        <f>IF(ISBLANK(extractions!AP148),"",extractions!AP148)</f>
        <v/>
      </c>
      <c r="AW148" t="str">
        <f>IF(ISBLANK(extractions!AQ148),"",extractions!AQ148)</f>
        <v/>
      </c>
      <c r="AX148" t="str">
        <f>IF(ISBLANK(extractions!AR148),"",extractions!AR148)</f>
        <v/>
      </c>
      <c r="AY148" t="str">
        <f>IF(ISBLANK(extractions!AS148),"",extractions!AS148)</f>
        <v/>
      </c>
      <c r="AZ148" t="str">
        <f>IF(ISBLANK(extractions!AT148),"",extractions!AT148)</f>
        <v/>
      </c>
      <c r="BA148" t="str">
        <f>IF(ISBLANK(extractions!AU148),"",extractions!AU148)</f>
        <v/>
      </c>
      <c r="BB148" t="str">
        <f>IF(ISBLANK(extractions!AV148),"",extractions!AV148)</f>
        <v/>
      </c>
      <c r="BC148" t="str">
        <f>IF(ISBLANK(extractions!AW148),"",extractions!AW148)</f>
        <v/>
      </c>
      <c r="BD148" t="str">
        <f>IF(ISBLANK(extractions!AX148),"",extractions!AX148)</f>
        <v/>
      </c>
      <c r="BE148" s="9" t="str">
        <f t="shared" si="21"/>
        <v/>
      </c>
      <c r="BF148" s="9" t="str">
        <f t="shared" si="24"/>
        <v/>
      </c>
      <c r="BG148" t="e">
        <f t="shared" si="28"/>
        <v>#VALUE!</v>
      </c>
      <c r="BK148" s="9" t="str">
        <f t="shared" si="25"/>
        <v>B</v>
      </c>
      <c r="BL148" s="9">
        <f t="shared" si="22"/>
        <v>1.5</v>
      </c>
      <c r="BM148" s="13" t="str">
        <f t="shared" si="23"/>
        <v>?</v>
      </c>
      <c r="BN148" t="str">
        <f t="shared" si="26"/>
        <v>+</v>
      </c>
      <c r="BO148" s="9" t="b">
        <f>IF(BK148="Beta",IF(ABS(BL148)&lt;statistic_interpretations!$B$5,statistic_interpretations!$B$1,IF(ABS(BL148)&lt;statistic_interpretations!$C$5,statistic_interpretations!$C$1,IF(ABS(BL148)&gt;statistic_interpretations!$C$5,statistic_interpretations!$D$1,"error"))),IF(BK148="R",IF(ABS(BL148)&lt;statistic_interpretations!$B$2,statistic_interpretations!$B$1,IF(ABS(BL148)&lt;statistic_interpretations!$C$2,statistic_interpretations!$C$1,IF(ABS(BL148)&gt;statistic_interpretations!$C$2,statistic_interpretations!$D$1,"error"))),IF(BK148="D",IF(ABS(BL148)&lt;statistic_interpretations!$B$3,statistic_interpretations!$B$1,IF(ABS(BL148)&lt;statistic_interpretations!$C$3,statistic_interpretations!$C$1,IF(ABS(BL148)&gt;statistic_interpretations!$C$3,statistic_interpretations!$D$1,"error"))),IF(BK148="%",IF(ABS(BL148)&lt;statistic_interpretations!$B$9,statistic_interpretations!$B$1,IF(ABS(BL148)&lt;statistic_interpretations!$C$9,statistic_interpretations!$C$1,IF(ABS(BL148)&gt;statistic_interpretations!$C$9,statistic_interpretations!$D$1,"error"))),IF(BK148="χ2",IF(ABS(BL148)&lt;statistic_interpretations!$B$8,statistic_interpretations!$B$1,IF(ABS(BL148)&lt;statistic_interpretations!$C$8,statistic_interpretations!$C$1,IF(ABS(BL148)&gt;statistic_interpretations!$C$8,statistic_interpretations!$D$1,"error"))),IF(BK148="tau",IF(ABS(BL148)&lt;statistic_interpretations!$B$7,statistic_interpretations!$B$1,IF(ABS(BL148)&lt;statistic_interpretations!$C$7,statistic_interpretations!$C$1,IF(ABS(BL148)&gt;statistic_interpretations!$C$7,statistic_interpretations!$D$1,"error")))))))))</f>
        <v>0</v>
      </c>
      <c r="BP148" t="str">
        <f t="shared" si="27"/>
        <v>unknown</v>
      </c>
    </row>
    <row r="149" spans="1:68" x14ac:dyDescent="0.25">
      <c r="A149" t="str">
        <f>IF(ISBLANK(extractions!A149),"",extractions!A149)</f>
        <v>lost-missing</v>
      </c>
      <c r="B149" t="s">
        <v>465</v>
      </c>
      <c r="C149" t="str">
        <f>IF(ISBLANK(extractions!B149),"",extractions!B149)</f>
        <v>nominal</v>
      </c>
      <c r="D149" t="str">
        <f>IF(ISBLANK(extractions!C149),"",extractions!C149)</f>
        <v>adjusted response time</v>
      </c>
      <c r="E149" t="str">
        <f>IF(ISBLANK(extractions!D149),"",extractions!D149)</f>
        <v>Grand Mean (08:04 min)</v>
      </c>
      <c r="F149" t="str">
        <f>IF(ISBLANK(extractions!E149),"",extractions!E149)</f>
        <v>-</v>
      </c>
      <c r="G149" t="str">
        <f>IF(ISBLANK(extractions!G149),"",extractions!G149)</f>
        <v>dispatch time;travel time</v>
      </c>
      <c r="H149" t="str">
        <f>IF(ISBLANK(extractions!H149),"",extractions!H149)</f>
        <v>scale</v>
      </c>
      <c r="I149" t="str">
        <f>IF(ISBLANK(extractions!I149),"",extractions!I149)</f>
        <v>min/incident</v>
      </c>
      <c r="J149" t="str">
        <f>IF(ISBLANK(extractions!J149),"",extractions!J149)</f>
        <v>-</v>
      </c>
      <c r="K149" t="str">
        <f>IF(ISBLANK(extractions!K149),"",extractions!K149)</f>
        <v>interest</v>
      </c>
      <c r="L149" t="str">
        <f>IF(ISBLANK(extractions!L149),"",extractions!L149)</f>
        <v>Stevens, Webster and Stipak (1980)</v>
      </c>
      <c r="M149" s="2" t="s">
        <v>748</v>
      </c>
      <c r="N149" t="str">
        <f>IF(ISBLANK(extractions!M149),"",extractions!M149)</f>
        <v>Table 1</v>
      </c>
      <c r="O149" t="str">
        <f>IF(ISBLANK(extractions!N149),"",extractions!N149)</f>
        <v>Multiple Classification Analysis</v>
      </c>
      <c r="P149" t="s">
        <v>148</v>
      </c>
      <c r="Q149" t="s">
        <v>903</v>
      </c>
      <c r="R149" t="s">
        <v>906</v>
      </c>
      <c r="S149" t="s">
        <v>199</v>
      </c>
      <c r="T149" t="s">
        <v>199</v>
      </c>
      <c r="U149" t="str">
        <f>IF(ISBLANK(extractions!O149),"",extractions!O149)</f>
        <v>^</v>
      </c>
      <c r="V149" t="str">
        <f>IF(ISBLANK(extractions!P149),"",extractions!P149)</f>
        <v>Sample</v>
      </c>
      <c r="W149" t="str">
        <f>IF(ISBLANK(extractions!Q149),"",extractions!Q149)</f>
        <v>York</v>
      </c>
      <c r="X149" t="str">
        <f>IF(ISBLANK(extractions!R149),"",extractions!R149)</f>
        <v xml:space="preserve"> disproportionate stratified sampling</v>
      </c>
      <c r="Y149" t="str">
        <f>IF(ISBLANK(extractions!S149),"",extractions!S149)</f>
        <v/>
      </c>
      <c r="Z149" t="str">
        <f>IF(ISBLANK(extractions!T149),"",extractions!T149)</f>
        <v/>
      </c>
      <c r="AA149" t="str">
        <f>IF(ISBLANK(extractions!U149),"",extractions!U149)</f>
        <v>-</v>
      </c>
      <c r="AB149">
        <f>IF(ISBLANK(extractions!V149),"",extractions!V149)</f>
        <v>32</v>
      </c>
      <c r="AC149" t="str">
        <f>IF(ISBLANK(extractions!W149),"",extractions!W149)</f>
        <v>CFS</v>
      </c>
      <c r="AD149" t="str">
        <f>IF(ISBLANK(extractions!X149),"",extractions!X149)</f>
        <v>ALL CFSs</v>
      </c>
      <c r="AE149" t="str">
        <f>IF(ISBLANK(extractions!Y149),"",extractions!Y149)</f>
        <v>B</v>
      </c>
      <c r="AF149">
        <f>IF(ISBLANK(extractions!Z149),"",extractions!Z149)</f>
        <v>1.1100000000000001</v>
      </c>
      <c r="AG149" t="str">
        <f>IF(ISBLANK(extractions!AA149),"",extractions!AA149)</f>
        <v/>
      </c>
      <c r="AH149" t="str">
        <f>IF(ISBLANK(extractions!AB149),"",extractions!AB149)</f>
        <v>?</v>
      </c>
      <c r="AI149">
        <f>IF(ISBLANK(extractions!AC149),"",extractions!AC149)</f>
        <v>1</v>
      </c>
      <c r="AJ149" t="str">
        <f>IF(ISBLANK(extractions!AD149),"",extractions!AD149)</f>
        <v>sept</v>
      </c>
      <c r="AK149">
        <f>IF(ISBLANK(extractions!AE149),"",extractions!AE149)</f>
        <v>1976</v>
      </c>
      <c r="AL149">
        <f>IF(ISBLANK(extractions!AF149),"",extractions!AF149)</f>
        <v>31</v>
      </c>
      <c r="AM149" t="str">
        <f>IF(ISBLANK(extractions!AG149),"",extractions!AG149)</f>
        <v>dec</v>
      </c>
      <c r="AN149">
        <f>IF(ISBLANK(extractions!AH149),"",extractions!AH149)</f>
        <v>1976</v>
      </c>
      <c r="AO149" t="str">
        <f>IF(ISBLANK(extractions!AI149),"",extractions!AI149)</f>
        <v/>
      </c>
      <c r="AP149" t="str">
        <f>IF(ISBLANK(extractions!AJ149),"",extractions!AJ149)</f>
        <v/>
      </c>
      <c r="AQ149" t="str">
        <f>IF(ISBLANK(extractions!AK149),"",extractions!AK149)</f>
        <v/>
      </c>
      <c r="AR149" t="str">
        <f>IF(ISBLANK(extractions!AL149),"",extractions!AL149)</f>
        <v/>
      </c>
      <c r="AS149" t="str">
        <f>IF(ISBLANK(extractions!AM149),"",extractions!AM149)</f>
        <v/>
      </c>
      <c r="AT149" t="str">
        <f>IF(ISBLANK(extractions!AN149),"",extractions!AN149)</f>
        <v/>
      </c>
      <c r="AU149" t="str">
        <f>IF(ISBLANK(extractions!AO149),"",extractions!AO149)</f>
        <v/>
      </c>
      <c r="AV149" t="str">
        <f>IF(ISBLANK(extractions!AP149),"",extractions!AP149)</f>
        <v/>
      </c>
      <c r="AW149" t="str">
        <f>IF(ISBLANK(extractions!AQ149),"",extractions!AQ149)</f>
        <v/>
      </c>
      <c r="AX149" t="str">
        <f>IF(ISBLANK(extractions!AR149),"",extractions!AR149)</f>
        <v/>
      </c>
      <c r="AY149" t="str">
        <f>IF(ISBLANK(extractions!AS149),"",extractions!AS149)</f>
        <v/>
      </c>
      <c r="AZ149" t="str">
        <f>IF(ISBLANK(extractions!AT149),"",extractions!AT149)</f>
        <v/>
      </c>
      <c r="BA149" t="str">
        <f>IF(ISBLANK(extractions!AU149),"",extractions!AU149)</f>
        <v/>
      </c>
      <c r="BB149" t="str">
        <f>IF(ISBLANK(extractions!AV149),"",extractions!AV149)</f>
        <v/>
      </c>
      <c r="BC149" t="str">
        <f>IF(ISBLANK(extractions!AW149),"",extractions!AW149)</f>
        <v/>
      </c>
      <c r="BD149" t="str">
        <f>IF(ISBLANK(extractions!AX149),"",extractions!AX149)</f>
        <v/>
      </c>
      <c r="BE149" s="9" t="str">
        <f t="shared" si="21"/>
        <v/>
      </c>
      <c r="BF149" s="9" t="str">
        <f t="shared" si="24"/>
        <v/>
      </c>
      <c r="BG149" t="e">
        <f t="shared" si="28"/>
        <v>#VALUE!</v>
      </c>
      <c r="BK149" s="9" t="str">
        <f t="shared" si="25"/>
        <v>B</v>
      </c>
      <c r="BL149" s="9">
        <f t="shared" si="22"/>
        <v>1.1100000000000001</v>
      </c>
      <c r="BM149" s="13" t="str">
        <f t="shared" si="23"/>
        <v>?</v>
      </c>
      <c r="BN149" t="str">
        <f t="shared" si="26"/>
        <v>+</v>
      </c>
      <c r="BO149" s="9" t="b">
        <f>IF(BK149="Beta",IF(ABS(BL149)&lt;statistic_interpretations!$B$5,statistic_interpretations!$B$1,IF(ABS(BL149)&lt;statistic_interpretations!$C$5,statistic_interpretations!$C$1,IF(ABS(BL149)&gt;statistic_interpretations!$C$5,statistic_interpretations!$D$1,"error"))),IF(BK149="R",IF(ABS(BL149)&lt;statistic_interpretations!$B$2,statistic_interpretations!$B$1,IF(ABS(BL149)&lt;statistic_interpretations!$C$2,statistic_interpretations!$C$1,IF(ABS(BL149)&gt;statistic_interpretations!$C$2,statistic_interpretations!$D$1,"error"))),IF(BK149="D",IF(ABS(BL149)&lt;statistic_interpretations!$B$3,statistic_interpretations!$B$1,IF(ABS(BL149)&lt;statistic_interpretations!$C$3,statistic_interpretations!$C$1,IF(ABS(BL149)&gt;statistic_interpretations!$C$3,statistic_interpretations!$D$1,"error"))),IF(BK149="%",IF(ABS(BL149)&lt;statistic_interpretations!$B$9,statistic_interpretations!$B$1,IF(ABS(BL149)&lt;statistic_interpretations!$C$9,statistic_interpretations!$C$1,IF(ABS(BL149)&gt;statistic_interpretations!$C$9,statistic_interpretations!$D$1,"error"))),IF(BK149="χ2",IF(ABS(BL149)&lt;statistic_interpretations!$B$8,statistic_interpretations!$B$1,IF(ABS(BL149)&lt;statistic_interpretations!$C$8,statistic_interpretations!$C$1,IF(ABS(BL149)&gt;statistic_interpretations!$C$8,statistic_interpretations!$D$1,"error"))),IF(BK149="tau",IF(ABS(BL149)&lt;statistic_interpretations!$B$7,statistic_interpretations!$B$1,IF(ABS(BL149)&lt;statistic_interpretations!$C$7,statistic_interpretations!$C$1,IF(ABS(BL149)&gt;statistic_interpretations!$C$7,statistic_interpretations!$D$1,"error")))))))))</f>
        <v>0</v>
      </c>
      <c r="BP149" t="str">
        <f t="shared" si="27"/>
        <v>unknown</v>
      </c>
    </row>
    <row r="150" spans="1:68" x14ac:dyDescent="0.25">
      <c r="A150" t="str">
        <f>IF(ISBLANK(extractions!A150),"",extractions!A150)</f>
        <v>parking</v>
      </c>
      <c r="B150" t="s">
        <v>466</v>
      </c>
      <c r="C150" t="str">
        <f>IF(ISBLANK(extractions!B150),"",extractions!B150)</f>
        <v>nominal</v>
      </c>
      <c r="D150" t="str">
        <f>IF(ISBLANK(extractions!C150),"",extractions!C150)</f>
        <v>adjusted response time</v>
      </c>
      <c r="E150" t="str">
        <f>IF(ISBLANK(extractions!D150),"",extractions!D150)</f>
        <v>Grand Mean (08:04 min)</v>
      </c>
      <c r="F150" t="str">
        <f>IF(ISBLANK(extractions!E150),"",extractions!E150)</f>
        <v>-</v>
      </c>
      <c r="G150" t="str">
        <f>IF(ISBLANK(extractions!G150),"",extractions!G150)</f>
        <v>dispatch time;travel time</v>
      </c>
      <c r="H150" t="str">
        <f>IF(ISBLANK(extractions!H150),"",extractions!H150)</f>
        <v>scale</v>
      </c>
      <c r="I150" t="str">
        <f>IF(ISBLANK(extractions!I150),"",extractions!I150)</f>
        <v>min/incident</v>
      </c>
      <c r="J150" t="str">
        <f>IF(ISBLANK(extractions!J150),"",extractions!J150)</f>
        <v>-</v>
      </c>
      <c r="K150" t="str">
        <f>IF(ISBLANK(extractions!K150),"",extractions!K150)</f>
        <v>interest</v>
      </c>
      <c r="L150" t="str">
        <f>IF(ISBLANK(extractions!L150),"",extractions!L150)</f>
        <v>Stevens, Webster and Stipak (1980)</v>
      </c>
      <c r="M150" s="2" t="s">
        <v>748</v>
      </c>
      <c r="N150" t="str">
        <f>IF(ISBLANK(extractions!M150),"",extractions!M150)</f>
        <v>Table 1</v>
      </c>
      <c r="O150" t="str">
        <f>IF(ISBLANK(extractions!N150),"",extractions!N150)</f>
        <v>Multiple Classification Analysis</v>
      </c>
      <c r="P150" t="s">
        <v>148</v>
      </c>
      <c r="Q150" t="s">
        <v>903</v>
      </c>
      <c r="R150" t="s">
        <v>906</v>
      </c>
      <c r="S150" t="s">
        <v>199</v>
      </c>
      <c r="T150" t="s">
        <v>199</v>
      </c>
      <c r="U150" t="str">
        <f>IF(ISBLANK(extractions!O150),"",extractions!O150)</f>
        <v>^</v>
      </c>
      <c r="V150" t="str">
        <f>IF(ISBLANK(extractions!P150),"",extractions!P150)</f>
        <v>Sample</v>
      </c>
      <c r="W150" t="str">
        <f>IF(ISBLANK(extractions!Q150),"",extractions!Q150)</f>
        <v>York</v>
      </c>
      <c r="X150" t="str">
        <f>IF(ISBLANK(extractions!R150),"",extractions!R150)</f>
        <v xml:space="preserve"> disproportionate stratified sampling</v>
      </c>
      <c r="Y150" t="str">
        <f>IF(ISBLANK(extractions!S150),"",extractions!S150)</f>
        <v/>
      </c>
      <c r="Z150" t="str">
        <f>IF(ISBLANK(extractions!T150),"",extractions!T150)</f>
        <v/>
      </c>
      <c r="AA150" t="str">
        <f>IF(ISBLANK(extractions!U150),"",extractions!U150)</f>
        <v>-</v>
      </c>
      <c r="AB150">
        <f>IF(ISBLANK(extractions!V150),"",extractions!V150)</f>
        <v>1649</v>
      </c>
      <c r="AC150" t="str">
        <f>IF(ISBLANK(extractions!W150),"",extractions!W150)</f>
        <v>CFS</v>
      </c>
      <c r="AD150" t="str">
        <f>IF(ISBLANK(extractions!X150),"",extractions!X150)</f>
        <v>ALL CFSs</v>
      </c>
      <c r="AE150" t="str">
        <f>IF(ISBLANK(extractions!Y150),"",extractions!Y150)</f>
        <v>B</v>
      </c>
      <c r="AF150">
        <f>IF(ISBLANK(extractions!Z150),"",extractions!Z150)</f>
        <v>2.86</v>
      </c>
      <c r="AG150" t="str">
        <f>IF(ISBLANK(extractions!AA150),"",extractions!AA150)</f>
        <v/>
      </c>
      <c r="AH150" t="str">
        <f>IF(ISBLANK(extractions!AB150),"",extractions!AB150)</f>
        <v>?</v>
      </c>
      <c r="AI150">
        <f>IF(ISBLANK(extractions!AC150),"",extractions!AC150)</f>
        <v>1</v>
      </c>
      <c r="AJ150" t="str">
        <f>IF(ISBLANK(extractions!AD150),"",extractions!AD150)</f>
        <v>sept</v>
      </c>
      <c r="AK150">
        <f>IF(ISBLANK(extractions!AE150),"",extractions!AE150)</f>
        <v>1976</v>
      </c>
      <c r="AL150">
        <f>IF(ISBLANK(extractions!AF150),"",extractions!AF150)</f>
        <v>31</v>
      </c>
      <c r="AM150" t="str">
        <f>IF(ISBLANK(extractions!AG150),"",extractions!AG150)</f>
        <v>dec</v>
      </c>
      <c r="AN150">
        <f>IF(ISBLANK(extractions!AH150),"",extractions!AH150)</f>
        <v>1976</v>
      </c>
      <c r="AO150" t="str">
        <f>IF(ISBLANK(extractions!AI150),"",extractions!AI150)</f>
        <v/>
      </c>
      <c r="AP150" t="str">
        <f>IF(ISBLANK(extractions!AJ150),"",extractions!AJ150)</f>
        <v/>
      </c>
      <c r="AQ150" t="str">
        <f>IF(ISBLANK(extractions!AK150),"",extractions!AK150)</f>
        <v/>
      </c>
      <c r="AR150" t="str">
        <f>IF(ISBLANK(extractions!AL150),"",extractions!AL150)</f>
        <v/>
      </c>
      <c r="AS150" t="str">
        <f>IF(ISBLANK(extractions!AM150),"",extractions!AM150)</f>
        <v/>
      </c>
      <c r="AT150" t="str">
        <f>IF(ISBLANK(extractions!AN150),"",extractions!AN150)</f>
        <v/>
      </c>
      <c r="AU150" t="str">
        <f>IF(ISBLANK(extractions!AO150),"",extractions!AO150)</f>
        <v/>
      </c>
      <c r="AV150" t="str">
        <f>IF(ISBLANK(extractions!AP150),"",extractions!AP150)</f>
        <v/>
      </c>
      <c r="AW150" t="str">
        <f>IF(ISBLANK(extractions!AQ150),"",extractions!AQ150)</f>
        <v/>
      </c>
      <c r="AX150" t="str">
        <f>IF(ISBLANK(extractions!AR150),"",extractions!AR150)</f>
        <v/>
      </c>
      <c r="AY150" t="str">
        <f>IF(ISBLANK(extractions!AS150),"",extractions!AS150)</f>
        <v/>
      </c>
      <c r="AZ150" t="str">
        <f>IF(ISBLANK(extractions!AT150),"",extractions!AT150)</f>
        <v/>
      </c>
      <c r="BA150" t="str">
        <f>IF(ISBLANK(extractions!AU150),"",extractions!AU150)</f>
        <v/>
      </c>
      <c r="BB150" t="str">
        <f>IF(ISBLANK(extractions!AV150),"",extractions!AV150)</f>
        <v/>
      </c>
      <c r="BC150" t="str">
        <f>IF(ISBLANK(extractions!AW150),"",extractions!AW150)</f>
        <v/>
      </c>
      <c r="BD150" t="str">
        <f>IF(ISBLANK(extractions!AX150),"",extractions!AX150)</f>
        <v/>
      </c>
      <c r="BE150" s="9" t="str">
        <f t="shared" si="21"/>
        <v/>
      </c>
      <c r="BF150" s="9" t="str">
        <f t="shared" si="24"/>
        <v/>
      </c>
      <c r="BG150" t="e">
        <f t="shared" si="28"/>
        <v>#VALUE!</v>
      </c>
      <c r="BK150" s="9" t="str">
        <f t="shared" si="25"/>
        <v>B</v>
      </c>
      <c r="BL150" s="9">
        <f t="shared" si="22"/>
        <v>2.86</v>
      </c>
      <c r="BM150" s="13" t="str">
        <f t="shared" si="23"/>
        <v>?</v>
      </c>
      <c r="BN150" t="str">
        <f t="shared" si="26"/>
        <v>+</v>
      </c>
      <c r="BO150" s="9" t="b">
        <f>IF(BK150="Beta",IF(ABS(BL150)&lt;statistic_interpretations!$B$5,statistic_interpretations!$B$1,IF(ABS(BL150)&lt;statistic_interpretations!$C$5,statistic_interpretations!$C$1,IF(ABS(BL150)&gt;statistic_interpretations!$C$5,statistic_interpretations!$D$1,"error"))),IF(BK150="R",IF(ABS(BL150)&lt;statistic_interpretations!$B$2,statistic_interpretations!$B$1,IF(ABS(BL150)&lt;statistic_interpretations!$C$2,statistic_interpretations!$C$1,IF(ABS(BL150)&gt;statistic_interpretations!$C$2,statistic_interpretations!$D$1,"error"))),IF(BK150="D",IF(ABS(BL150)&lt;statistic_interpretations!$B$3,statistic_interpretations!$B$1,IF(ABS(BL150)&lt;statistic_interpretations!$C$3,statistic_interpretations!$C$1,IF(ABS(BL150)&gt;statistic_interpretations!$C$3,statistic_interpretations!$D$1,"error"))),IF(BK150="%",IF(ABS(BL150)&lt;statistic_interpretations!$B$9,statistic_interpretations!$B$1,IF(ABS(BL150)&lt;statistic_interpretations!$C$9,statistic_interpretations!$C$1,IF(ABS(BL150)&gt;statistic_interpretations!$C$9,statistic_interpretations!$D$1,"error"))),IF(BK150="χ2",IF(ABS(BL150)&lt;statistic_interpretations!$B$8,statistic_interpretations!$B$1,IF(ABS(BL150)&lt;statistic_interpretations!$C$8,statistic_interpretations!$C$1,IF(ABS(BL150)&gt;statistic_interpretations!$C$8,statistic_interpretations!$D$1,"error"))),IF(BK150="tau",IF(ABS(BL150)&lt;statistic_interpretations!$B$7,statistic_interpretations!$B$1,IF(ABS(BL150)&lt;statistic_interpretations!$C$7,statistic_interpretations!$C$1,IF(ABS(BL150)&gt;statistic_interpretations!$C$7,statistic_interpretations!$D$1,"error")))))))))</f>
        <v>0</v>
      </c>
      <c r="BP150" t="str">
        <f t="shared" si="27"/>
        <v>unknown</v>
      </c>
    </row>
    <row r="151" spans="1:68" x14ac:dyDescent="0.25">
      <c r="A151" t="str">
        <f>IF(ISBLANK(extractions!A151),"",extractions!A151)</f>
        <v>motor vehicle</v>
      </c>
      <c r="B151" t="s">
        <v>467</v>
      </c>
      <c r="C151" t="str">
        <f>IF(ISBLANK(extractions!B151),"",extractions!B151)</f>
        <v>nominal</v>
      </c>
      <c r="D151" t="str">
        <f>IF(ISBLANK(extractions!C151),"",extractions!C151)</f>
        <v>adjusted response time</v>
      </c>
      <c r="E151" t="str">
        <f>IF(ISBLANK(extractions!D151),"",extractions!D151)</f>
        <v>Grand Mean (08:04 min)</v>
      </c>
      <c r="F151" t="str">
        <f>IF(ISBLANK(extractions!E151),"",extractions!E151)</f>
        <v>-</v>
      </c>
      <c r="G151" t="str">
        <f>IF(ISBLANK(extractions!G151),"",extractions!G151)</f>
        <v>dispatch time;travel time</v>
      </c>
      <c r="H151" t="str">
        <f>IF(ISBLANK(extractions!H151),"",extractions!H151)</f>
        <v>scale</v>
      </c>
      <c r="I151" t="str">
        <f>IF(ISBLANK(extractions!I151),"",extractions!I151)</f>
        <v>min/incident</v>
      </c>
      <c r="J151" t="str">
        <f>IF(ISBLANK(extractions!J151),"",extractions!J151)</f>
        <v>-</v>
      </c>
      <c r="K151" t="str">
        <f>IF(ISBLANK(extractions!K151),"",extractions!K151)</f>
        <v>interest</v>
      </c>
      <c r="L151" t="str">
        <f>IF(ISBLANK(extractions!L151),"",extractions!L151)</f>
        <v>Stevens, Webster and Stipak (1980)</v>
      </c>
      <c r="M151" s="2" t="s">
        <v>748</v>
      </c>
      <c r="N151" t="str">
        <f>IF(ISBLANK(extractions!M151),"",extractions!M151)</f>
        <v>Table 1</v>
      </c>
      <c r="O151" t="str">
        <f>IF(ISBLANK(extractions!N151),"",extractions!N151)</f>
        <v>Multiple Classification Analysis</v>
      </c>
      <c r="P151" t="s">
        <v>148</v>
      </c>
      <c r="Q151" t="s">
        <v>903</v>
      </c>
      <c r="R151" t="s">
        <v>906</v>
      </c>
      <c r="S151" t="s">
        <v>199</v>
      </c>
      <c r="T151" t="s">
        <v>199</v>
      </c>
      <c r="U151" t="str">
        <f>IF(ISBLANK(extractions!O151),"",extractions!O151)</f>
        <v>^</v>
      </c>
      <c r="V151" t="str">
        <f>IF(ISBLANK(extractions!P151),"",extractions!P151)</f>
        <v>Sample</v>
      </c>
      <c r="W151" t="str">
        <f>IF(ISBLANK(extractions!Q151),"",extractions!Q151)</f>
        <v>York</v>
      </c>
      <c r="X151" t="str">
        <f>IF(ISBLANK(extractions!R151),"",extractions!R151)</f>
        <v xml:space="preserve"> disproportionate stratified sampling</v>
      </c>
      <c r="Y151" t="str">
        <f>IF(ISBLANK(extractions!S151),"",extractions!S151)</f>
        <v/>
      </c>
      <c r="Z151" t="str">
        <f>IF(ISBLANK(extractions!T151),"",extractions!T151)</f>
        <v/>
      </c>
      <c r="AA151" t="str">
        <f>IF(ISBLANK(extractions!U151),"",extractions!U151)</f>
        <v>-</v>
      </c>
      <c r="AB151">
        <f>IF(ISBLANK(extractions!V151),"",extractions!V151)</f>
        <v>192</v>
      </c>
      <c r="AC151" t="str">
        <f>IF(ISBLANK(extractions!W151),"",extractions!W151)</f>
        <v>CFS</v>
      </c>
      <c r="AD151" t="str">
        <f>IF(ISBLANK(extractions!X151),"",extractions!X151)</f>
        <v>ALL CFSs</v>
      </c>
      <c r="AE151" t="str">
        <f>IF(ISBLANK(extractions!Y151),"",extractions!Y151)</f>
        <v>B</v>
      </c>
      <c r="AF151">
        <f>IF(ISBLANK(extractions!Z151),"",extractions!Z151)</f>
        <v>3.78</v>
      </c>
      <c r="AG151" t="str">
        <f>IF(ISBLANK(extractions!AA151),"",extractions!AA151)</f>
        <v/>
      </c>
      <c r="AH151" t="str">
        <f>IF(ISBLANK(extractions!AB151),"",extractions!AB151)</f>
        <v>?</v>
      </c>
      <c r="AI151">
        <f>IF(ISBLANK(extractions!AC151),"",extractions!AC151)</f>
        <v>1</v>
      </c>
      <c r="AJ151" t="str">
        <f>IF(ISBLANK(extractions!AD151),"",extractions!AD151)</f>
        <v>sept</v>
      </c>
      <c r="AK151">
        <f>IF(ISBLANK(extractions!AE151),"",extractions!AE151)</f>
        <v>1976</v>
      </c>
      <c r="AL151">
        <f>IF(ISBLANK(extractions!AF151),"",extractions!AF151)</f>
        <v>31</v>
      </c>
      <c r="AM151" t="str">
        <f>IF(ISBLANK(extractions!AG151),"",extractions!AG151)</f>
        <v>dec</v>
      </c>
      <c r="AN151">
        <f>IF(ISBLANK(extractions!AH151),"",extractions!AH151)</f>
        <v>1976</v>
      </c>
      <c r="AO151" t="str">
        <f>IF(ISBLANK(extractions!AI151),"",extractions!AI151)</f>
        <v/>
      </c>
      <c r="AP151" t="str">
        <f>IF(ISBLANK(extractions!AJ151),"",extractions!AJ151)</f>
        <v/>
      </c>
      <c r="AQ151" t="str">
        <f>IF(ISBLANK(extractions!AK151),"",extractions!AK151)</f>
        <v/>
      </c>
      <c r="AR151" t="str">
        <f>IF(ISBLANK(extractions!AL151),"",extractions!AL151)</f>
        <v/>
      </c>
      <c r="AS151" t="str">
        <f>IF(ISBLANK(extractions!AM151),"",extractions!AM151)</f>
        <v/>
      </c>
      <c r="AT151" t="str">
        <f>IF(ISBLANK(extractions!AN151),"",extractions!AN151)</f>
        <v/>
      </c>
      <c r="AU151" t="str">
        <f>IF(ISBLANK(extractions!AO151),"",extractions!AO151)</f>
        <v/>
      </c>
      <c r="AV151" t="str">
        <f>IF(ISBLANK(extractions!AP151),"",extractions!AP151)</f>
        <v/>
      </c>
      <c r="AW151" t="str">
        <f>IF(ISBLANK(extractions!AQ151),"",extractions!AQ151)</f>
        <v/>
      </c>
      <c r="AX151" t="str">
        <f>IF(ISBLANK(extractions!AR151),"",extractions!AR151)</f>
        <v/>
      </c>
      <c r="AY151" t="str">
        <f>IF(ISBLANK(extractions!AS151),"",extractions!AS151)</f>
        <v/>
      </c>
      <c r="AZ151" t="str">
        <f>IF(ISBLANK(extractions!AT151),"",extractions!AT151)</f>
        <v/>
      </c>
      <c r="BA151" t="str">
        <f>IF(ISBLANK(extractions!AU151),"",extractions!AU151)</f>
        <v/>
      </c>
      <c r="BB151" t="str">
        <f>IF(ISBLANK(extractions!AV151),"",extractions!AV151)</f>
        <v/>
      </c>
      <c r="BC151" t="str">
        <f>IF(ISBLANK(extractions!AW151),"",extractions!AW151)</f>
        <v/>
      </c>
      <c r="BD151" t="str">
        <f>IF(ISBLANK(extractions!AX151),"",extractions!AX151)</f>
        <v/>
      </c>
      <c r="BE151" s="9" t="str">
        <f t="shared" si="21"/>
        <v/>
      </c>
      <c r="BF151" s="9" t="str">
        <f t="shared" si="24"/>
        <v/>
      </c>
      <c r="BG151" t="e">
        <f t="shared" si="28"/>
        <v>#VALUE!</v>
      </c>
      <c r="BK151" s="9" t="str">
        <f t="shared" si="25"/>
        <v>B</v>
      </c>
      <c r="BL151" s="9">
        <f t="shared" si="22"/>
        <v>3.78</v>
      </c>
      <c r="BM151" s="13" t="str">
        <f t="shared" si="23"/>
        <v>?</v>
      </c>
      <c r="BN151" t="str">
        <f t="shared" si="26"/>
        <v>+</v>
      </c>
      <c r="BO151" s="9" t="b">
        <f>IF(BK151="Beta",IF(ABS(BL151)&lt;statistic_interpretations!$B$5,statistic_interpretations!$B$1,IF(ABS(BL151)&lt;statistic_interpretations!$C$5,statistic_interpretations!$C$1,IF(ABS(BL151)&gt;statistic_interpretations!$C$5,statistic_interpretations!$D$1,"error"))),IF(BK151="R",IF(ABS(BL151)&lt;statistic_interpretations!$B$2,statistic_interpretations!$B$1,IF(ABS(BL151)&lt;statistic_interpretations!$C$2,statistic_interpretations!$C$1,IF(ABS(BL151)&gt;statistic_interpretations!$C$2,statistic_interpretations!$D$1,"error"))),IF(BK151="D",IF(ABS(BL151)&lt;statistic_interpretations!$B$3,statistic_interpretations!$B$1,IF(ABS(BL151)&lt;statistic_interpretations!$C$3,statistic_interpretations!$C$1,IF(ABS(BL151)&gt;statistic_interpretations!$C$3,statistic_interpretations!$D$1,"error"))),IF(BK151="%",IF(ABS(BL151)&lt;statistic_interpretations!$B$9,statistic_interpretations!$B$1,IF(ABS(BL151)&lt;statistic_interpretations!$C$9,statistic_interpretations!$C$1,IF(ABS(BL151)&gt;statistic_interpretations!$C$9,statistic_interpretations!$D$1,"error"))),IF(BK151="χ2",IF(ABS(BL151)&lt;statistic_interpretations!$B$8,statistic_interpretations!$B$1,IF(ABS(BL151)&lt;statistic_interpretations!$C$8,statistic_interpretations!$C$1,IF(ABS(BL151)&gt;statistic_interpretations!$C$8,statistic_interpretations!$D$1,"error"))),IF(BK151="tau",IF(ABS(BL151)&lt;statistic_interpretations!$B$7,statistic_interpretations!$B$1,IF(ABS(BL151)&lt;statistic_interpretations!$C$7,statistic_interpretations!$C$1,IF(ABS(BL151)&gt;statistic_interpretations!$C$7,statistic_interpretations!$D$1,"error")))))))))</f>
        <v>0</v>
      </c>
      <c r="BP151" t="str">
        <f t="shared" si="27"/>
        <v>unknown</v>
      </c>
    </row>
    <row r="152" spans="1:68" x14ac:dyDescent="0.25">
      <c r="A152" t="str">
        <f>IF(ISBLANK(extractions!A152),"",extractions!A152)</f>
        <v>found</v>
      </c>
      <c r="B152" t="s">
        <v>468</v>
      </c>
      <c r="C152" t="str">
        <f>IF(ISBLANK(extractions!B152),"",extractions!B152)</f>
        <v>nominal</v>
      </c>
      <c r="D152" t="str">
        <f>IF(ISBLANK(extractions!C152),"",extractions!C152)</f>
        <v>adjusted response time</v>
      </c>
      <c r="E152" t="str">
        <f>IF(ISBLANK(extractions!D152),"",extractions!D152)</f>
        <v>Grand Mean (08:04 min)</v>
      </c>
      <c r="F152" t="str">
        <f>IF(ISBLANK(extractions!E152),"",extractions!E152)</f>
        <v>-</v>
      </c>
      <c r="G152" t="str">
        <f>IF(ISBLANK(extractions!G152),"",extractions!G152)</f>
        <v>dispatch time;travel time</v>
      </c>
      <c r="H152" t="str">
        <f>IF(ISBLANK(extractions!H152),"",extractions!H152)</f>
        <v>scale</v>
      </c>
      <c r="I152" t="str">
        <f>IF(ISBLANK(extractions!I152),"",extractions!I152)</f>
        <v>min/incident</v>
      </c>
      <c r="J152" t="str">
        <f>IF(ISBLANK(extractions!J152),"",extractions!J152)</f>
        <v>-</v>
      </c>
      <c r="K152" t="str">
        <f>IF(ISBLANK(extractions!K152),"",extractions!K152)</f>
        <v>interest</v>
      </c>
      <c r="L152" t="str">
        <f>IF(ISBLANK(extractions!L152),"",extractions!L152)</f>
        <v>Stevens, Webster and Stipak (1980)</v>
      </c>
      <c r="M152" s="2" t="s">
        <v>748</v>
      </c>
      <c r="N152" t="str">
        <f>IF(ISBLANK(extractions!M152),"",extractions!M152)</f>
        <v>Table 1</v>
      </c>
      <c r="O152" t="str">
        <f>IF(ISBLANK(extractions!N152),"",extractions!N152)</f>
        <v>Multiple Classification Analysis</v>
      </c>
      <c r="P152" t="s">
        <v>148</v>
      </c>
      <c r="Q152" t="s">
        <v>903</v>
      </c>
      <c r="R152" t="s">
        <v>906</v>
      </c>
      <c r="S152" t="s">
        <v>199</v>
      </c>
      <c r="T152" t="s">
        <v>199</v>
      </c>
      <c r="U152" t="str">
        <f>IF(ISBLANK(extractions!O152),"",extractions!O152)</f>
        <v>^</v>
      </c>
      <c r="V152" t="str">
        <f>IF(ISBLANK(extractions!P152),"",extractions!P152)</f>
        <v>Sample</v>
      </c>
      <c r="W152" t="str">
        <f>IF(ISBLANK(extractions!Q152),"",extractions!Q152)</f>
        <v>York</v>
      </c>
      <c r="X152" t="str">
        <f>IF(ISBLANK(extractions!R152),"",extractions!R152)</f>
        <v xml:space="preserve"> disproportionate stratified sampling</v>
      </c>
      <c r="Y152" t="str">
        <f>IF(ISBLANK(extractions!S152),"",extractions!S152)</f>
        <v/>
      </c>
      <c r="Z152" t="str">
        <f>IF(ISBLANK(extractions!T152),"",extractions!T152)</f>
        <v/>
      </c>
      <c r="AA152" t="str">
        <f>IF(ISBLANK(extractions!U152),"",extractions!U152)</f>
        <v>-</v>
      </c>
      <c r="AB152">
        <f>IF(ISBLANK(extractions!V152),"",extractions!V152)</f>
        <v>258</v>
      </c>
      <c r="AC152" t="str">
        <f>IF(ISBLANK(extractions!W152),"",extractions!W152)</f>
        <v>CFS</v>
      </c>
      <c r="AD152" t="str">
        <f>IF(ISBLANK(extractions!X152),"",extractions!X152)</f>
        <v>ALL CFSs</v>
      </c>
      <c r="AE152" t="str">
        <f>IF(ISBLANK(extractions!Y152),"",extractions!Y152)</f>
        <v>B</v>
      </c>
      <c r="AF152">
        <f>IF(ISBLANK(extractions!Z152),"",extractions!Z152)</f>
        <v>4.17</v>
      </c>
      <c r="AG152" t="str">
        <f>IF(ISBLANK(extractions!AA152),"",extractions!AA152)</f>
        <v/>
      </c>
      <c r="AH152" t="str">
        <f>IF(ISBLANK(extractions!AB152),"",extractions!AB152)</f>
        <v>?</v>
      </c>
      <c r="AI152">
        <f>IF(ISBLANK(extractions!AC152),"",extractions!AC152)</f>
        <v>1</v>
      </c>
      <c r="AJ152" t="str">
        <f>IF(ISBLANK(extractions!AD152),"",extractions!AD152)</f>
        <v>sept</v>
      </c>
      <c r="AK152">
        <f>IF(ISBLANK(extractions!AE152),"",extractions!AE152)</f>
        <v>1976</v>
      </c>
      <c r="AL152">
        <f>IF(ISBLANK(extractions!AF152),"",extractions!AF152)</f>
        <v>31</v>
      </c>
      <c r="AM152" t="str">
        <f>IF(ISBLANK(extractions!AG152),"",extractions!AG152)</f>
        <v>dec</v>
      </c>
      <c r="AN152">
        <f>IF(ISBLANK(extractions!AH152),"",extractions!AH152)</f>
        <v>1976</v>
      </c>
      <c r="AO152" t="str">
        <f>IF(ISBLANK(extractions!AI152),"",extractions!AI152)</f>
        <v/>
      </c>
      <c r="AP152" t="str">
        <f>IF(ISBLANK(extractions!AJ152),"",extractions!AJ152)</f>
        <v/>
      </c>
      <c r="AQ152" t="str">
        <f>IF(ISBLANK(extractions!AK152),"",extractions!AK152)</f>
        <v/>
      </c>
      <c r="AR152" t="str">
        <f>IF(ISBLANK(extractions!AL152),"",extractions!AL152)</f>
        <v/>
      </c>
      <c r="AS152" t="str">
        <f>IF(ISBLANK(extractions!AM152),"",extractions!AM152)</f>
        <v/>
      </c>
      <c r="AT152" t="str">
        <f>IF(ISBLANK(extractions!AN152),"",extractions!AN152)</f>
        <v/>
      </c>
      <c r="AU152" t="str">
        <f>IF(ISBLANK(extractions!AO152),"",extractions!AO152)</f>
        <v/>
      </c>
      <c r="AV152" t="str">
        <f>IF(ISBLANK(extractions!AP152),"",extractions!AP152)</f>
        <v/>
      </c>
      <c r="AW152" t="str">
        <f>IF(ISBLANK(extractions!AQ152),"",extractions!AQ152)</f>
        <v/>
      </c>
      <c r="AX152" t="str">
        <f>IF(ISBLANK(extractions!AR152),"",extractions!AR152)</f>
        <v/>
      </c>
      <c r="AY152" t="str">
        <f>IF(ISBLANK(extractions!AS152),"",extractions!AS152)</f>
        <v/>
      </c>
      <c r="AZ152" t="str">
        <f>IF(ISBLANK(extractions!AT152),"",extractions!AT152)</f>
        <v/>
      </c>
      <c r="BA152" t="str">
        <f>IF(ISBLANK(extractions!AU152),"",extractions!AU152)</f>
        <v/>
      </c>
      <c r="BB152" t="str">
        <f>IF(ISBLANK(extractions!AV152),"",extractions!AV152)</f>
        <v/>
      </c>
      <c r="BC152" t="str">
        <f>IF(ISBLANK(extractions!AW152),"",extractions!AW152)</f>
        <v/>
      </c>
      <c r="BD152" t="str">
        <f>IF(ISBLANK(extractions!AX152),"",extractions!AX152)</f>
        <v/>
      </c>
      <c r="BE152" s="9" t="str">
        <f t="shared" si="21"/>
        <v/>
      </c>
      <c r="BF152" s="9" t="str">
        <f t="shared" si="24"/>
        <v/>
      </c>
      <c r="BG152" t="e">
        <f t="shared" si="28"/>
        <v>#VALUE!</v>
      </c>
      <c r="BK152" s="9" t="str">
        <f t="shared" si="25"/>
        <v>B</v>
      </c>
      <c r="BL152" s="9">
        <f t="shared" si="22"/>
        <v>4.17</v>
      </c>
      <c r="BM152" s="13" t="str">
        <f t="shared" si="23"/>
        <v>?</v>
      </c>
      <c r="BN152" t="str">
        <f t="shared" si="26"/>
        <v>+</v>
      </c>
      <c r="BO152" s="9" t="b">
        <f>IF(BK152="Beta",IF(ABS(BL152)&lt;statistic_interpretations!$B$5,statistic_interpretations!$B$1,IF(ABS(BL152)&lt;statistic_interpretations!$C$5,statistic_interpretations!$C$1,IF(ABS(BL152)&gt;statistic_interpretations!$C$5,statistic_interpretations!$D$1,"error"))),IF(BK152="R",IF(ABS(BL152)&lt;statistic_interpretations!$B$2,statistic_interpretations!$B$1,IF(ABS(BL152)&lt;statistic_interpretations!$C$2,statistic_interpretations!$C$1,IF(ABS(BL152)&gt;statistic_interpretations!$C$2,statistic_interpretations!$D$1,"error"))),IF(BK152="D",IF(ABS(BL152)&lt;statistic_interpretations!$B$3,statistic_interpretations!$B$1,IF(ABS(BL152)&lt;statistic_interpretations!$C$3,statistic_interpretations!$C$1,IF(ABS(BL152)&gt;statistic_interpretations!$C$3,statistic_interpretations!$D$1,"error"))),IF(BK152="%",IF(ABS(BL152)&lt;statistic_interpretations!$B$9,statistic_interpretations!$B$1,IF(ABS(BL152)&lt;statistic_interpretations!$C$9,statistic_interpretations!$C$1,IF(ABS(BL152)&gt;statistic_interpretations!$C$9,statistic_interpretations!$D$1,"error"))),IF(BK152="χ2",IF(ABS(BL152)&lt;statistic_interpretations!$B$8,statistic_interpretations!$B$1,IF(ABS(BL152)&lt;statistic_interpretations!$C$8,statistic_interpretations!$C$1,IF(ABS(BL152)&gt;statistic_interpretations!$C$8,statistic_interpretations!$D$1,"error"))),IF(BK152="tau",IF(ABS(BL152)&lt;statistic_interpretations!$B$7,statistic_interpretations!$B$1,IF(ABS(BL152)&lt;statistic_interpretations!$C$7,statistic_interpretations!$C$1,IF(ABS(BL152)&gt;statistic_interpretations!$C$7,statistic_interpretations!$D$1,"error")))))))))</f>
        <v>0</v>
      </c>
      <c r="BP152" t="str">
        <f t="shared" si="27"/>
        <v>unknown</v>
      </c>
    </row>
    <row r="153" spans="1:68" x14ac:dyDescent="0.25">
      <c r="A153" t="str">
        <f>IF(ISBLANK(extractions!A153),"",extractions!A153)</f>
        <v>Census tract 1</v>
      </c>
      <c r="B153" t="s">
        <v>196</v>
      </c>
      <c r="C153" t="str">
        <f>IF(ISBLANK(extractions!B153),"",extractions!B153)</f>
        <v>nominal</v>
      </c>
      <c r="D153" t="str">
        <f>IF(ISBLANK(extractions!C153),"",extractions!C153)</f>
        <v>adjusted response time</v>
      </c>
      <c r="E153" t="str">
        <f>IF(ISBLANK(extractions!D153),"",extractions!D153)</f>
        <v>Grand Mean (08:04 min)</v>
      </c>
      <c r="F153" t="str">
        <f>IF(ISBLANK(extractions!E153),"",extractions!E153)</f>
        <v>-</v>
      </c>
      <c r="G153" t="str">
        <f>IF(ISBLANK(extractions!G153),"",extractions!G153)</f>
        <v>dispatch time;travel time</v>
      </c>
      <c r="H153" t="str">
        <f>IF(ISBLANK(extractions!H153),"",extractions!H153)</f>
        <v>scale</v>
      </c>
      <c r="I153" t="str">
        <f>IF(ISBLANK(extractions!I153),"",extractions!I153)</f>
        <v>min/incident</v>
      </c>
      <c r="J153" t="str">
        <f>IF(ISBLANK(extractions!J153),"",extractions!J153)</f>
        <v>-</v>
      </c>
      <c r="K153" t="str">
        <f>IF(ISBLANK(extractions!K153),"",extractions!K153)</f>
        <v>interest</v>
      </c>
      <c r="L153" t="str">
        <f>IF(ISBLANK(extractions!L153),"",extractions!L153)</f>
        <v>Stevens, Webster and Stipak (1980)</v>
      </c>
      <c r="M153" s="2" t="s">
        <v>748</v>
      </c>
      <c r="N153" t="str">
        <f>IF(ISBLANK(extractions!M153),"",extractions!M153)</f>
        <v>Table 1</v>
      </c>
      <c r="O153" t="str">
        <f>IF(ISBLANK(extractions!N153),"",extractions!N153)</f>
        <v>Multiple Classification Analysis</v>
      </c>
      <c r="P153" t="s">
        <v>148</v>
      </c>
      <c r="Q153" t="s">
        <v>903</v>
      </c>
      <c r="R153" t="s">
        <v>906</v>
      </c>
      <c r="S153" t="s">
        <v>196</v>
      </c>
      <c r="T153" t="s">
        <v>1187</v>
      </c>
      <c r="U153" t="str">
        <f>IF(ISBLANK(extractions!O153),"",extractions!O153)</f>
        <v>^</v>
      </c>
      <c r="V153" t="str">
        <f>IF(ISBLANK(extractions!P153),"",extractions!P153)</f>
        <v>Sample</v>
      </c>
      <c r="W153" t="str">
        <f>IF(ISBLANK(extractions!Q153),"",extractions!Q153)</f>
        <v>York</v>
      </c>
      <c r="X153" t="str">
        <f>IF(ISBLANK(extractions!R153),"",extractions!R153)</f>
        <v xml:space="preserve"> disproportionate stratified sampling</v>
      </c>
      <c r="Y153" t="str">
        <f>IF(ISBLANK(extractions!S153),"",extractions!S153)</f>
        <v/>
      </c>
      <c r="Z153" t="str">
        <f>IF(ISBLANK(extractions!T153),"",extractions!T153)</f>
        <v/>
      </c>
      <c r="AA153" t="str">
        <f>IF(ISBLANK(extractions!U153),"",extractions!U153)</f>
        <v>-</v>
      </c>
      <c r="AB153">
        <f>IF(ISBLANK(extractions!V153),"",extractions!V153)</f>
        <v>2645</v>
      </c>
      <c r="AC153" t="str">
        <f>IF(ISBLANK(extractions!W153),"",extractions!W153)</f>
        <v>CFS</v>
      </c>
      <c r="AD153" t="str">
        <f>IF(ISBLANK(extractions!X153),"",extractions!X153)</f>
        <v>ALL CFSs</v>
      </c>
      <c r="AE153" t="str">
        <f>IF(ISBLANK(extractions!Y153),"",extractions!Y153)</f>
        <v>B</v>
      </c>
      <c r="AF153">
        <f>IF(ISBLANK(extractions!Z153),"",extractions!Z153)</f>
        <v>-0.94</v>
      </c>
      <c r="AG153" t="str">
        <f>IF(ISBLANK(extractions!AA153),"",extractions!AA153)</f>
        <v/>
      </c>
      <c r="AH153" t="str">
        <f>IF(ISBLANK(extractions!AB153),"",extractions!AB153)</f>
        <v>?</v>
      </c>
      <c r="AI153">
        <f>IF(ISBLANK(extractions!AC153),"",extractions!AC153)</f>
        <v>1</v>
      </c>
      <c r="AJ153" t="str">
        <f>IF(ISBLANK(extractions!AD153),"",extractions!AD153)</f>
        <v>sept</v>
      </c>
      <c r="AK153">
        <f>IF(ISBLANK(extractions!AE153),"",extractions!AE153)</f>
        <v>1976</v>
      </c>
      <c r="AL153">
        <f>IF(ISBLANK(extractions!AF153),"",extractions!AF153)</f>
        <v>31</v>
      </c>
      <c r="AM153" t="str">
        <f>IF(ISBLANK(extractions!AG153),"",extractions!AG153)</f>
        <v>dec</v>
      </c>
      <c r="AN153">
        <f>IF(ISBLANK(extractions!AH153),"",extractions!AH153)</f>
        <v>1976</v>
      </c>
      <c r="AO153" t="str">
        <f>IF(ISBLANK(extractions!AI153),"",extractions!AI153)</f>
        <v/>
      </c>
      <c r="AP153" t="str">
        <f>IF(ISBLANK(extractions!AJ153),"",extractions!AJ153)</f>
        <v/>
      </c>
      <c r="AQ153" t="str">
        <f>IF(ISBLANK(extractions!AK153),"",extractions!AK153)</f>
        <v/>
      </c>
      <c r="AR153" t="str">
        <f>IF(ISBLANK(extractions!AL153),"",extractions!AL153)</f>
        <v/>
      </c>
      <c r="AS153" t="str">
        <f>IF(ISBLANK(extractions!AM153),"",extractions!AM153)</f>
        <v/>
      </c>
      <c r="AT153" t="str">
        <f>IF(ISBLANK(extractions!AN153),"",extractions!AN153)</f>
        <v/>
      </c>
      <c r="AU153" t="str">
        <f>IF(ISBLANK(extractions!AO153),"",extractions!AO153)</f>
        <v/>
      </c>
      <c r="AV153" t="str">
        <f>IF(ISBLANK(extractions!AP153),"",extractions!AP153)</f>
        <v/>
      </c>
      <c r="AW153" t="str">
        <f>IF(ISBLANK(extractions!AQ153),"",extractions!AQ153)</f>
        <v/>
      </c>
      <c r="AX153" t="str">
        <f>IF(ISBLANK(extractions!AR153),"",extractions!AR153)</f>
        <v/>
      </c>
      <c r="AY153" t="str">
        <f>IF(ISBLANK(extractions!AS153),"",extractions!AS153)</f>
        <v/>
      </c>
      <c r="AZ153" t="str">
        <f>IF(ISBLANK(extractions!AT153),"",extractions!AT153)</f>
        <v/>
      </c>
      <c r="BA153" t="str">
        <f>IF(ISBLANK(extractions!AU153),"",extractions!AU153)</f>
        <v/>
      </c>
      <c r="BB153" t="str">
        <f>IF(ISBLANK(extractions!AV153),"",extractions!AV153)</f>
        <v/>
      </c>
      <c r="BC153" t="str">
        <f>IF(ISBLANK(extractions!AW153),"",extractions!AW153)</f>
        <v/>
      </c>
      <c r="BD153" t="str">
        <f>IF(ISBLANK(extractions!AX153),"",extractions!AX153)</f>
        <v/>
      </c>
      <c r="BE153" s="9" t="str">
        <f t="shared" si="21"/>
        <v/>
      </c>
      <c r="BF153" s="9" t="str">
        <f t="shared" si="24"/>
        <v/>
      </c>
      <c r="BG153" t="e">
        <f t="shared" si="28"/>
        <v>#VALUE!</v>
      </c>
      <c r="BK153" s="9" t="str">
        <f t="shared" si="25"/>
        <v>B</v>
      </c>
      <c r="BL153" s="9">
        <f t="shared" si="22"/>
        <v>-0.94</v>
      </c>
      <c r="BM153" s="13" t="str">
        <f t="shared" si="23"/>
        <v>?</v>
      </c>
      <c r="BN153" t="str">
        <f t="shared" si="26"/>
        <v>-</v>
      </c>
      <c r="BO153" s="9" t="b">
        <f>IF(BK153="Beta",IF(ABS(BL153)&lt;statistic_interpretations!$B$5,statistic_interpretations!$B$1,IF(ABS(BL153)&lt;statistic_interpretations!$C$5,statistic_interpretations!$C$1,IF(ABS(BL153)&gt;statistic_interpretations!$C$5,statistic_interpretations!$D$1,"error"))),IF(BK153="R",IF(ABS(BL153)&lt;statistic_interpretations!$B$2,statistic_interpretations!$B$1,IF(ABS(BL153)&lt;statistic_interpretations!$C$2,statistic_interpretations!$C$1,IF(ABS(BL153)&gt;statistic_interpretations!$C$2,statistic_interpretations!$D$1,"error"))),IF(BK153="D",IF(ABS(BL153)&lt;statistic_interpretations!$B$3,statistic_interpretations!$B$1,IF(ABS(BL153)&lt;statistic_interpretations!$C$3,statistic_interpretations!$C$1,IF(ABS(BL153)&gt;statistic_interpretations!$C$3,statistic_interpretations!$D$1,"error"))),IF(BK153="%",IF(ABS(BL153)&lt;statistic_interpretations!$B$9,statistic_interpretations!$B$1,IF(ABS(BL153)&lt;statistic_interpretations!$C$9,statistic_interpretations!$C$1,IF(ABS(BL153)&gt;statistic_interpretations!$C$9,statistic_interpretations!$D$1,"error"))),IF(BK153="χ2",IF(ABS(BL153)&lt;statistic_interpretations!$B$8,statistic_interpretations!$B$1,IF(ABS(BL153)&lt;statistic_interpretations!$C$8,statistic_interpretations!$C$1,IF(ABS(BL153)&gt;statistic_interpretations!$C$8,statistic_interpretations!$D$1,"error"))),IF(BK153="tau",IF(ABS(BL153)&lt;statistic_interpretations!$B$7,statistic_interpretations!$B$1,IF(ABS(BL153)&lt;statistic_interpretations!$C$7,statistic_interpretations!$C$1,IF(ABS(BL153)&gt;statistic_interpretations!$C$7,statistic_interpretations!$D$1,"error")))))))))</f>
        <v>0</v>
      </c>
      <c r="BP153" t="str">
        <f t="shared" si="27"/>
        <v>unknown</v>
      </c>
    </row>
    <row r="154" spans="1:68" x14ac:dyDescent="0.25">
      <c r="A154" t="str">
        <f>IF(ISBLANK(extractions!A154),"",extractions!A154)</f>
        <v>Census tract 2</v>
      </c>
      <c r="B154" t="s">
        <v>196</v>
      </c>
      <c r="C154" t="str">
        <f>IF(ISBLANK(extractions!B154),"",extractions!B154)</f>
        <v>nominal</v>
      </c>
      <c r="D154" t="str">
        <f>IF(ISBLANK(extractions!C154),"",extractions!C154)</f>
        <v>adjusted response time</v>
      </c>
      <c r="E154" t="str">
        <f>IF(ISBLANK(extractions!D154),"",extractions!D154)</f>
        <v>Grand Mean (08:04 min)</v>
      </c>
      <c r="F154" t="str">
        <f>IF(ISBLANK(extractions!E154),"",extractions!E154)</f>
        <v>-</v>
      </c>
      <c r="G154" t="str">
        <f>IF(ISBLANK(extractions!G154),"",extractions!G154)</f>
        <v>dispatch time;travel time</v>
      </c>
      <c r="H154" t="str">
        <f>IF(ISBLANK(extractions!H154),"",extractions!H154)</f>
        <v>scale</v>
      </c>
      <c r="I154" t="str">
        <f>IF(ISBLANK(extractions!I154),"",extractions!I154)</f>
        <v>min/incident</v>
      </c>
      <c r="J154" t="str">
        <f>IF(ISBLANK(extractions!J154),"",extractions!J154)</f>
        <v>-</v>
      </c>
      <c r="K154" t="str">
        <f>IF(ISBLANK(extractions!K154),"",extractions!K154)</f>
        <v>interest</v>
      </c>
      <c r="L154" t="str">
        <f>IF(ISBLANK(extractions!L154),"",extractions!L154)</f>
        <v>Stevens, Webster and Stipak (1980)</v>
      </c>
      <c r="M154" s="2" t="s">
        <v>748</v>
      </c>
      <c r="N154" t="str">
        <f>IF(ISBLANK(extractions!M154),"",extractions!M154)</f>
        <v>Table 1</v>
      </c>
      <c r="O154" t="str">
        <f>IF(ISBLANK(extractions!N154),"",extractions!N154)</f>
        <v>Multiple Classification Analysis</v>
      </c>
      <c r="P154" t="s">
        <v>148</v>
      </c>
      <c r="Q154" t="s">
        <v>903</v>
      </c>
      <c r="R154" t="s">
        <v>906</v>
      </c>
      <c r="S154" t="s">
        <v>196</v>
      </c>
      <c r="T154" t="s">
        <v>1187</v>
      </c>
      <c r="U154" t="str">
        <f>IF(ISBLANK(extractions!O154),"",extractions!O154)</f>
        <v>^</v>
      </c>
      <c r="V154" t="str">
        <f>IF(ISBLANK(extractions!P154),"",extractions!P154)</f>
        <v>Sample</v>
      </c>
      <c r="W154" t="str">
        <f>IF(ISBLANK(extractions!Q154),"",extractions!Q154)</f>
        <v>York</v>
      </c>
      <c r="X154" t="str">
        <f>IF(ISBLANK(extractions!R154),"",extractions!R154)</f>
        <v xml:space="preserve"> disproportionate stratified sampling</v>
      </c>
      <c r="Y154" t="str">
        <f>IF(ISBLANK(extractions!S154),"",extractions!S154)</f>
        <v/>
      </c>
      <c r="Z154" t="str">
        <f>IF(ISBLANK(extractions!T154),"",extractions!T154)</f>
        <v/>
      </c>
      <c r="AA154" t="str">
        <f>IF(ISBLANK(extractions!U154),"",extractions!U154)</f>
        <v>-</v>
      </c>
      <c r="AB154">
        <f>IF(ISBLANK(extractions!V154),"",extractions!V154)</f>
        <v>1975</v>
      </c>
      <c r="AC154" t="str">
        <f>IF(ISBLANK(extractions!W154),"",extractions!W154)</f>
        <v>CFS</v>
      </c>
      <c r="AD154" t="str">
        <f>IF(ISBLANK(extractions!X154),"",extractions!X154)</f>
        <v>ALL CFSs</v>
      </c>
      <c r="AE154" t="str">
        <f>IF(ISBLANK(extractions!Y154),"",extractions!Y154)</f>
        <v>B</v>
      </c>
      <c r="AF154">
        <f>IF(ISBLANK(extractions!Z154),"",extractions!Z154)</f>
        <v>0.04</v>
      </c>
      <c r="AG154" t="str">
        <f>IF(ISBLANK(extractions!AA154),"",extractions!AA154)</f>
        <v/>
      </c>
      <c r="AH154" t="str">
        <f>IF(ISBLANK(extractions!AB154),"",extractions!AB154)</f>
        <v>?</v>
      </c>
      <c r="AI154">
        <f>IF(ISBLANK(extractions!AC154),"",extractions!AC154)</f>
        <v>1</v>
      </c>
      <c r="AJ154" t="str">
        <f>IF(ISBLANK(extractions!AD154),"",extractions!AD154)</f>
        <v>sept</v>
      </c>
      <c r="AK154">
        <f>IF(ISBLANK(extractions!AE154),"",extractions!AE154)</f>
        <v>1976</v>
      </c>
      <c r="AL154">
        <f>IF(ISBLANK(extractions!AF154),"",extractions!AF154)</f>
        <v>31</v>
      </c>
      <c r="AM154" t="str">
        <f>IF(ISBLANK(extractions!AG154),"",extractions!AG154)</f>
        <v>dec</v>
      </c>
      <c r="AN154">
        <f>IF(ISBLANK(extractions!AH154),"",extractions!AH154)</f>
        <v>1976</v>
      </c>
      <c r="AO154" t="str">
        <f>IF(ISBLANK(extractions!AI154),"",extractions!AI154)</f>
        <v/>
      </c>
      <c r="AP154" t="str">
        <f>IF(ISBLANK(extractions!AJ154),"",extractions!AJ154)</f>
        <v/>
      </c>
      <c r="AQ154" t="str">
        <f>IF(ISBLANK(extractions!AK154),"",extractions!AK154)</f>
        <v/>
      </c>
      <c r="AR154" t="str">
        <f>IF(ISBLANK(extractions!AL154),"",extractions!AL154)</f>
        <v/>
      </c>
      <c r="AS154" t="str">
        <f>IF(ISBLANK(extractions!AM154),"",extractions!AM154)</f>
        <v/>
      </c>
      <c r="AT154" t="str">
        <f>IF(ISBLANK(extractions!AN154),"",extractions!AN154)</f>
        <v/>
      </c>
      <c r="AU154" t="str">
        <f>IF(ISBLANK(extractions!AO154),"",extractions!AO154)</f>
        <v/>
      </c>
      <c r="AV154" t="str">
        <f>IF(ISBLANK(extractions!AP154),"",extractions!AP154)</f>
        <v/>
      </c>
      <c r="AW154" t="str">
        <f>IF(ISBLANK(extractions!AQ154),"",extractions!AQ154)</f>
        <v/>
      </c>
      <c r="AX154" t="str">
        <f>IF(ISBLANK(extractions!AR154),"",extractions!AR154)</f>
        <v/>
      </c>
      <c r="AY154" t="str">
        <f>IF(ISBLANK(extractions!AS154),"",extractions!AS154)</f>
        <v/>
      </c>
      <c r="AZ154" t="str">
        <f>IF(ISBLANK(extractions!AT154),"",extractions!AT154)</f>
        <v/>
      </c>
      <c r="BA154" t="str">
        <f>IF(ISBLANK(extractions!AU154),"",extractions!AU154)</f>
        <v/>
      </c>
      <c r="BB154" t="str">
        <f>IF(ISBLANK(extractions!AV154),"",extractions!AV154)</f>
        <v/>
      </c>
      <c r="BC154" t="str">
        <f>IF(ISBLANK(extractions!AW154),"",extractions!AW154)</f>
        <v/>
      </c>
      <c r="BD154" t="str">
        <f>IF(ISBLANK(extractions!AX154),"",extractions!AX154)</f>
        <v/>
      </c>
      <c r="BE154" s="9" t="str">
        <f t="shared" si="21"/>
        <v/>
      </c>
      <c r="BF154" s="9" t="str">
        <f t="shared" si="24"/>
        <v/>
      </c>
      <c r="BG154" t="e">
        <f t="shared" si="28"/>
        <v>#VALUE!</v>
      </c>
      <c r="BK154" s="9" t="str">
        <f t="shared" si="25"/>
        <v>B</v>
      </c>
      <c r="BL154" s="9">
        <f t="shared" si="22"/>
        <v>0.04</v>
      </c>
      <c r="BM154" s="13" t="str">
        <f t="shared" si="23"/>
        <v>?</v>
      </c>
      <c r="BN154" t="str">
        <f t="shared" si="26"/>
        <v>+</v>
      </c>
      <c r="BO154" s="9" t="b">
        <f>IF(BK154="Beta",IF(ABS(BL154)&lt;statistic_interpretations!$B$5,statistic_interpretations!$B$1,IF(ABS(BL154)&lt;statistic_interpretations!$C$5,statistic_interpretations!$C$1,IF(ABS(BL154)&gt;statistic_interpretations!$C$5,statistic_interpretations!$D$1,"error"))),IF(BK154="R",IF(ABS(BL154)&lt;statistic_interpretations!$B$2,statistic_interpretations!$B$1,IF(ABS(BL154)&lt;statistic_interpretations!$C$2,statistic_interpretations!$C$1,IF(ABS(BL154)&gt;statistic_interpretations!$C$2,statistic_interpretations!$D$1,"error"))),IF(BK154="D",IF(ABS(BL154)&lt;statistic_interpretations!$B$3,statistic_interpretations!$B$1,IF(ABS(BL154)&lt;statistic_interpretations!$C$3,statistic_interpretations!$C$1,IF(ABS(BL154)&gt;statistic_interpretations!$C$3,statistic_interpretations!$D$1,"error"))),IF(BK154="%",IF(ABS(BL154)&lt;statistic_interpretations!$B$9,statistic_interpretations!$B$1,IF(ABS(BL154)&lt;statistic_interpretations!$C$9,statistic_interpretations!$C$1,IF(ABS(BL154)&gt;statistic_interpretations!$C$9,statistic_interpretations!$D$1,"error"))),IF(BK154="χ2",IF(ABS(BL154)&lt;statistic_interpretations!$B$8,statistic_interpretations!$B$1,IF(ABS(BL154)&lt;statistic_interpretations!$C$8,statistic_interpretations!$C$1,IF(ABS(BL154)&gt;statistic_interpretations!$C$8,statistic_interpretations!$D$1,"error"))),IF(BK154="tau",IF(ABS(BL154)&lt;statistic_interpretations!$B$7,statistic_interpretations!$B$1,IF(ABS(BL154)&lt;statistic_interpretations!$C$7,statistic_interpretations!$C$1,IF(ABS(BL154)&gt;statistic_interpretations!$C$7,statistic_interpretations!$D$1,"error")))))))))</f>
        <v>0</v>
      </c>
      <c r="BP154" t="str">
        <f t="shared" si="27"/>
        <v>unknown</v>
      </c>
    </row>
    <row r="155" spans="1:68" x14ac:dyDescent="0.25">
      <c r="A155" t="str">
        <f>IF(ISBLANK(extractions!A155),"",extractions!A155)</f>
        <v>Census tract 3</v>
      </c>
      <c r="B155" t="s">
        <v>196</v>
      </c>
      <c r="C155" t="str">
        <f>IF(ISBLANK(extractions!B155),"",extractions!B155)</f>
        <v>nominal</v>
      </c>
      <c r="D155" t="str">
        <f>IF(ISBLANK(extractions!C155),"",extractions!C155)</f>
        <v>adjusted response time</v>
      </c>
      <c r="E155" t="str">
        <f>IF(ISBLANK(extractions!D155),"",extractions!D155)</f>
        <v>Grand Mean (08:04 min)</v>
      </c>
      <c r="F155" t="str">
        <f>IF(ISBLANK(extractions!E155),"",extractions!E155)</f>
        <v>-</v>
      </c>
      <c r="G155" t="str">
        <f>IF(ISBLANK(extractions!G155),"",extractions!G155)</f>
        <v>dispatch time;travel time</v>
      </c>
      <c r="H155" t="str">
        <f>IF(ISBLANK(extractions!H155),"",extractions!H155)</f>
        <v>scale</v>
      </c>
      <c r="I155" t="str">
        <f>IF(ISBLANK(extractions!I155),"",extractions!I155)</f>
        <v>min/incident</v>
      </c>
      <c r="J155" t="str">
        <f>IF(ISBLANK(extractions!J155),"",extractions!J155)</f>
        <v>-</v>
      </c>
      <c r="K155" t="str">
        <f>IF(ISBLANK(extractions!K155),"",extractions!K155)</f>
        <v>interest</v>
      </c>
      <c r="L155" t="str">
        <f>IF(ISBLANK(extractions!L155),"",extractions!L155)</f>
        <v>Stevens, Webster and Stipak (1980)</v>
      </c>
      <c r="M155" s="2" t="s">
        <v>748</v>
      </c>
      <c r="N155" t="str">
        <f>IF(ISBLANK(extractions!M155),"",extractions!M155)</f>
        <v>Table 1</v>
      </c>
      <c r="O155" t="str">
        <f>IF(ISBLANK(extractions!N155),"",extractions!N155)</f>
        <v>Multiple Classification Analysis</v>
      </c>
      <c r="P155" t="s">
        <v>148</v>
      </c>
      <c r="Q155" t="s">
        <v>903</v>
      </c>
      <c r="R155" t="s">
        <v>906</v>
      </c>
      <c r="S155" t="s">
        <v>196</v>
      </c>
      <c r="T155" t="s">
        <v>1187</v>
      </c>
      <c r="U155" t="str">
        <f>IF(ISBLANK(extractions!O155),"",extractions!O155)</f>
        <v>^</v>
      </c>
      <c r="V155" t="str">
        <f>IF(ISBLANK(extractions!P155),"",extractions!P155)</f>
        <v>Sample</v>
      </c>
      <c r="W155" t="str">
        <f>IF(ISBLANK(extractions!Q155),"",extractions!Q155)</f>
        <v>York</v>
      </c>
      <c r="X155" t="str">
        <f>IF(ISBLANK(extractions!R155),"",extractions!R155)</f>
        <v xml:space="preserve"> disproportionate stratified sampling</v>
      </c>
      <c r="Y155" t="str">
        <f>IF(ISBLANK(extractions!S155),"",extractions!S155)</f>
        <v/>
      </c>
      <c r="Z155" t="str">
        <f>IF(ISBLANK(extractions!T155),"",extractions!T155)</f>
        <v/>
      </c>
      <c r="AA155" t="str">
        <f>IF(ISBLANK(extractions!U155),"",extractions!U155)</f>
        <v>-</v>
      </c>
      <c r="AB155">
        <f>IF(ISBLANK(extractions!V155),"",extractions!V155)</f>
        <v>1288</v>
      </c>
      <c r="AC155" t="str">
        <f>IF(ISBLANK(extractions!W155),"",extractions!W155)</f>
        <v>CFS</v>
      </c>
      <c r="AD155" t="str">
        <f>IF(ISBLANK(extractions!X155),"",extractions!X155)</f>
        <v>ALL CFSs</v>
      </c>
      <c r="AE155" t="str">
        <f>IF(ISBLANK(extractions!Y155),"",extractions!Y155)</f>
        <v>B</v>
      </c>
      <c r="AF155">
        <f>IF(ISBLANK(extractions!Z155),"",extractions!Z155)</f>
        <v>-0.01</v>
      </c>
      <c r="AG155" t="str">
        <f>IF(ISBLANK(extractions!AA155),"",extractions!AA155)</f>
        <v/>
      </c>
      <c r="AH155" t="str">
        <f>IF(ISBLANK(extractions!AB155),"",extractions!AB155)</f>
        <v>?</v>
      </c>
      <c r="AI155">
        <f>IF(ISBLANK(extractions!AC155),"",extractions!AC155)</f>
        <v>1</v>
      </c>
      <c r="AJ155" t="str">
        <f>IF(ISBLANK(extractions!AD155),"",extractions!AD155)</f>
        <v>sept</v>
      </c>
      <c r="AK155">
        <f>IF(ISBLANK(extractions!AE155),"",extractions!AE155)</f>
        <v>1976</v>
      </c>
      <c r="AL155">
        <f>IF(ISBLANK(extractions!AF155),"",extractions!AF155)</f>
        <v>31</v>
      </c>
      <c r="AM155" t="str">
        <f>IF(ISBLANK(extractions!AG155),"",extractions!AG155)</f>
        <v>dec</v>
      </c>
      <c r="AN155">
        <f>IF(ISBLANK(extractions!AH155),"",extractions!AH155)</f>
        <v>1976</v>
      </c>
      <c r="AO155" t="str">
        <f>IF(ISBLANK(extractions!AI155),"",extractions!AI155)</f>
        <v/>
      </c>
      <c r="AP155" t="str">
        <f>IF(ISBLANK(extractions!AJ155),"",extractions!AJ155)</f>
        <v/>
      </c>
      <c r="AQ155" t="str">
        <f>IF(ISBLANK(extractions!AK155),"",extractions!AK155)</f>
        <v/>
      </c>
      <c r="AR155" t="str">
        <f>IF(ISBLANK(extractions!AL155),"",extractions!AL155)</f>
        <v/>
      </c>
      <c r="AS155" t="str">
        <f>IF(ISBLANK(extractions!AM155),"",extractions!AM155)</f>
        <v/>
      </c>
      <c r="AT155" t="str">
        <f>IF(ISBLANK(extractions!AN155),"",extractions!AN155)</f>
        <v/>
      </c>
      <c r="AU155" t="str">
        <f>IF(ISBLANK(extractions!AO155),"",extractions!AO155)</f>
        <v/>
      </c>
      <c r="AV155" t="str">
        <f>IF(ISBLANK(extractions!AP155),"",extractions!AP155)</f>
        <v/>
      </c>
      <c r="AW155" t="str">
        <f>IF(ISBLANK(extractions!AQ155),"",extractions!AQ155)</f>
        <v/>
      </c>
      <c r="AX155" t="str">
        <f>IF(ISBLANK(extractions!AR155),"",extractions!AR155)</f>
        <v/>
      </c>
      <c r="AY155" t="str">
        <f>IF(ISBLANK(extractions!AS155),"",extractions!AS155)</f>
        <v/>
      </c>
      <c r="AZ155" t="str">
        <f>IF(ISBLANK(extractions!AT155),"",extractions!AT155)</f>
        <v/>
      </c>
      <c r="BA155" t="str">
        <f>IF(ISBLANK(extractions!AU155),"",extractions!AU155)</f>
        <v/>
      </c>
      <c r="BB155" t="str">
        <f>IF(ISBLANK(extractions!AV155),"",extractions!AV155)</f>
        <v/>
      </c>
      <c r="BC155" t="str">
        <f>IF(ISBLANK(extractions!AW155),"",extractions!AW155)</f>
        <v/>
      </c>
      <c r="BD155" t="str">
        <f>IF(ISBLANK(extractions!AX155),"",extractions!AX155)</f>
        <v/>
      </c>
      <c r="BE155" s="9" t="str">
        <f t="shared" si="21"/>
        <v/>
      </c>
      <c r="BF155" s="9" t="str">
        <f t="shared" si="24"/>
        <v/>
      </c>
      <c r="BG155" t="e">
        <f t="shared" si="28"/>
        <v>#VALUE!</v>
      </c>
      <c r="BK155" s="9" t="str">
        <f t="shared" si="25"/>
        <v>B</v>
      </c>
      <c r="BL155" s="9">
        <f t="shared" si="22"/>
        <v>-0.01</v>
      </c>
      <c r="BM155" s="13" t="str">
        <f t="shared" si="23"/>
        <v>?</v>
      </c>
      <c r="BN155" t="str">
        <f t="shared" si="26"/>
        <v>-</v>
      </c>
      <c r="BO155" s="9" t="b">
        <f>IF(BK155="Beta",IF(ABS(BL155)&lt;statistic_interpretations!$B$5,statistic_interpretations!$B$1,IF(ABS(BL155)&lt;statistic_interpretations!$C$5,statistic_interpretations!$C$1,IF(ABS(BL155)&gt;statistic_interpretations!$C$5,statistic_interpretations!$D$1,"error"))),IF(BK155="R",IF(ABS(BL155)&lt;statistic_interpretations!$B$2,statistic_interpretations!$B$1,IF(ABS(BL155)&lt;statistic_interpretations!$C$2,statistic_interpretations!$C$1,IF(ABS(BL155)&gt;statistic_interpretations!$C$2,statistic_interpretations!$D$1,"error"))),IF(BK155="D",IF(ABS(BL155)&lt;statistic_interpretations!$B$3,statistic_interpretations!$B$1,IF(ABS(BL155)&lt;statistic_interpretations!$C$3,statistic_interpretations!$C$1,IF(ABS(BL155)&gt;statistic_interpretations!$C$3,statistic_interpretations!$D$1,"error"))),IF(BK155="%",IF(ABS(BL155)&lt;statistic_interpretations!$B$9,statistic_interpretations!$B$1,IF(ABS(BL155)&lt;statistic_interpretations!$C$9,statistic_interpretations!$C$1,IF(ABS(BL155)&gt;statistic_interpretations!$C$9,statistic_interpretations!$D$1,"error"))),IF(BK155="χ2",IF(ABS(BL155)&lt;statistic_interpretations!$B$8,statistic_interpretations!$B$1,IF(ABS(BL155)&lt;statistic_interpretations!$C$8,statistic_interpretations!$C$1,IF(ABS(BL155)&gt;statistic_interpretations!$C$8,statistic_interpretations!$D$1,"error"))),IF(BK155="tau",IF(ABS(BL155)&lt;statistic_interpretations!$B$7,statistic_interpretations!$B$1,IF(ABS(BL155)&lt;statistic_interpretations!$C$7,statistic_interpretations!$C$1,IF(ABS(BL155)&gt;statistic_interpretations!$C$7,statistic_interpretations!$D$1,"error")))))))))</f>
        <v>0</v>
      </c>
      <c r="BP155" t="str">
        <f t="shared" si="27"/>
        <v>unknown</v>
      </c>
    </row>
    <row r="156" spans="1:68" x14ac:dyDescent="0.25">
      <c r="A156" t="str">
        <f>IF(ISBLANK(extractions!A156),"",extractions!A156)</f>
        <v>Census tract 4</v>
      </c>
      <c r="B156" t="s">
        <v>196</v>
      </c>
      <c r="C156" t="str">
        <f>IF(ISBLANK(extractions!B156),"",extractions!B156)</f>
        <v>nominal</v>
      </c>
      <c r="D156" t="str">
        <f>IF(ISBLANK(extractions!C156),"",extractions!C156)</f>
        <v>adjusted response time</v>
      </c>
      <c r="E156" t="str">
        <f>IF(ISBLANK(extractions!D156),"",extractions!D156)</f>
        <v>Grand Mean (08:04 min)</v>
      </c>
      <c r="F156" t="str">
        <f>IF(ISBLANK(extractions!E156),"",extractions!E156)</f>
        <v>-</v>
      </c>
      <c r="G156" t="str">
        <f>IF(ISBLANK(extractions!G156),"",extractions!G156)</f>
        <v>dispatch time;travel time</v>
      </c>
      <c r="H156" t="str">
        <f>IF(ISBLANK(extractions!H156),"",extractions!H156)</f>
        <v>scale</v>
      </c>
      <c r="I156" t="str">
        <f>IF(ISBLANK(extractions!I156),"",extractions!I156)</f>
        <v>min/incident</v>
      </c>
      <c r="J156" t="str">
        <f>IF(ISBLANK(extractions!J156),"",extractions!J156)</f>
        <v>-</v>
      </c>
      <c r="K156" t="str">
        <f>IF(ISBLANK(extractions!K156),"",extractions!K156)</f>
        <v>interest</v>
      </c>
      <c r="L156" t="str">
        <f>IF(ISBLANK(extractions!L156),"",extractions!L156)</f>
        <v>Stevens, Webster and Stipak (1980)</v>
      </c>
      <c r="M156" s="2" t="s">
        <v>748</v>
      </c>
      <c r="N156" t="str">
        <f>IF(ISBLANK(extractions!M156),"",extractions!M156)</f>
        <v>Table 1</v>
      </c>
      <c r="O156" t="str">
        <f>IF(ISBLANK(extractions!N156),"",extractions!N156)</f>
        <v>Multiple Classification Analysis</v>
      </c>
      <c r="P156" t="s">
        <v>148</v>
      </c>
      <c r="Q156" t="s">
        <v>903</v>
      </c>
      <c r="R156" t="s">
        <v>906</v>
      </c>
      <c r="S156" t="s">
        <v>196</v>
      </c>
      <c r="T156" t="s">
        <v>1187</v>
      </c>
      <c r="U156" t="str">
        <f>IF(ISBLANK(extractions!O156),"",extractions!O156)</f>
        <v>^</v>
      </c>
      <c r="V156" t="str">
        <f>IF(ISBLANK(extractions!P156),"",extractions!P156)</f>
        <v>Sample</v>
      </c>
      <c r="W156" t="str">
        <f>IF(ISBLANK(extractions!Q156),"",extractions!Q156)</f>
        <v>York</v>
      </c>
      <c r="X156" t="str">
        <f>IF(ISBLANK(extractions!R156),"",extractions!R156)</f>
        <v xml:space="preserve"> disproportionate stratified sampling</v>
      </c>
      <c r="Y156" t="str">
        <f>IF(ISBLANK(extractions!S156),"",extractions!S156)</f>
        <v/>
      </c>
      <c r="Z156" t="str">
        <f>IF(ISBLANK(extractions!T156),"",extractions!T156)</f>
        <v/>
      </c>
      <c r="AA156" t="str">
        <f>IF(ISBLANK(extractions!U156),"",extractions!U156)</f>
        <v>-</v>
      </c>
      <c r="AB156">
        <f>IF(ISBLANK(extractions!V156),"",extractions!V156)</f>
        <v>1437</v>
      </c>
      <c r="AC156" t="str">
        <f>IF(ISBLANK(extractions!W156),"",extractions!W156)</f>
        <v>CFS</v>
      </c>
      <c r="AD156" t="str">
        <f>IF(ISBLANK(extractions!X156),"",extractions!X156)</f>
        <v>ALL CFSs</v>
      </c>
      <c r="AE156" t="str">
        <f>IF(ISBLANK(extractions!Y156),"",extractions!Y156)</f>
        <v>B</v>
      </c>
      <c r="AF156">
        <f>IF(ISBLANK(extractions!Z156),"",extractions!Z156)</f>
        <v>-0.42</v>
      </c>
      <c r="AG156" t="str">
        <f>IF(ISBLANK(extractions!AA156),"",extractions!AA156)</f>
        <v/>
      </c>
      <c r="AH156" t="str">
        <f>IF(ISBLANK(extractions!AB156),"",extractions!AB156)</f>
        <v>?</v>
      </c>
      <c r="AI156">
        <f>IF(ISBLANK(extractions!AC156),"",extractions!AC156)</f>
        <v>1</v>
      </c>
      <c r="AJ156" t="str">
        <f>IF(ISBLANK(extractions!AD156),"",extractions!AD156)</f>
        <v>sept</v>
      </c>
      <c r="AK156">
        <f>IF(ISBLANK(extractions!AE156),"",extractions!AE156)</f>
        <v>1976</v>
      </c>
      <c r="AL156">
        <f>IF(ISBLANK(extractions!AF156),"",extractions!AF156)</f>
        <v>31</v>
      </c>
      <c r="AM156" t="str">
        <f>IF(ISBLANK(extractions!AG156),"",extractions!AG156)</f>
        <v>dec</v>
      </c>
      <c r="AN156">
        <f>IF(ISBLANK(extractions!AH156),"",extractions!AH156)</f>
        <v>1976</v>
      </c>
      <c r="AO156" t="str">
        <f>IF(ISBLANK(extractions!AI156),"",extractions!AI156)</f>
        <v/>
      </c>
      <c r="AP156" t="str">
        <f>IF(ISBLANK(extractions!AJ156),"",extractions!AJ156)</f>
        <v/>
      </c>
      <c r="AQ156" t="str">
        <f>IF(ISBLANK(extractions!AK156),"",extractions!AK156)</f>
        <v/>
      </c>
      <c r="AR156" t="str">
        <f>IF(ISBLANK(extractions!AL156),"",extractions!AL156)</f>
        <v/>
      </c>
      <c r="AS156" t="str">
        <f>IF(ISBLANK(extractions!AM156),"",extractions!AM156)</f>
        <v/>
      </c>
      <c r="AT156" t="str">
        <f>IF(ISBLANK(extractions!AN156),"",extractions!AN156)</f>
        <v/>
      </c>
      <c r="AU156" t="str">
        <f>IF(ISBLANK(extractions!AO156),"",extractions!AO156)</f>
        <v/>
      </c>
      <c r="AV156" t="str">
        <f>IF(ISBLANK(extractions!AP156),"",extractions!AP156)</f>
        <v/>
      </c>
      <c r="AW156" t="str">
        <f>IF(ISBLANK(extractions!AQ156),"",extractions!AQ156)</f>
        <v/>
      </c>
      <c r="AX156" t="str">
        <f>IF(ISBLANK(extractions!AR156),"",extractions!AR156)</f>
        <v/>
      </c>
      <c r="AY156" t="str">
        <f>IF(ISBLANK(extractions!AS156),"",extractions!AS156)</f>
        <v/>
      </c>
      <c r="AZ156" t="str">
        <f>IF(ISBLANK(extractions!AT156),"",extractions!AT156)</f>
        <v/>
      </c>
      <c r="BA156" t="str">
        <f>IF(ISBLANK(extractions!AU156),"",extractions!AU156)</f>
        <v/>
      </c>
      <c r="BB156" t="str">
        <f>IF(ISBLANK(extractions!AV156),"",extractions!AV156)</f>
        <v/>
      </c>
      <c r="BC156" t="str">
        <f>IF(ISBLANK(extractions!AW156),"",extractions!AW156)</f>
        <v/>
      </c>
      <c r="BD156" t="str">
        <f>IF(ISBLANK(extractions!AX156),"",extractions!AX156)</f>
        <v/>
      </c>
      <c r="BE156" s="9" t="str">
        <f t="shared" si="21"/>
        <v/>
      </c>
      <c r="BF156" s="9" t="str">
        <f t="shared" si="24"/>
        <v/>
      </c>
      <c r="BG156" t="e">
        <f t="shared" si="28"/>
        <v>#VALUE!</v>
      </c>
      <c r="BK156" s="9" t="str">
        <f t="shared" si="25"/>
        <v>B</v>
      </c>
      <c r="BL156" s="9">
        <f t="shared" si="22"/>
        <v>-0.42</v>
      </c>
      <c r="BM156" s="13" t="str">
        <f t="shared" si="23"/>
        <v>?</v>
      </c>
      <c r="BN156" t="str">
        <f t="shared" si="26"/>
        <v>-</v>
      </c>
      <c r="BO156" s="9" t="b">
        <f>IF(BK156="Beta",IF(ABS(BL156)&lt;statistic_interpretations!$B$5,statistic_interpretations!$B$1,IF(ABS(BL156)&lt;statistic_interpretations!$C$5,statistic_interpretations!$C$1,IF(ABS(BL156)&gt;statistic_interpretations!$C$5,statistic_interpretations!$D$1,"error"))),IF(BK156="R",IF(ABS(BL156)&lt;statistic_interpretations!$B$2,statistic_interpretations!$B$1,IF(ABS(BL156)&lt;statistic_interpretations!$C$2,statistic_interpretations!$C$1,IF(ABS(BL156)&gt;statistic_interpretations!$C$2,statistic_interpretations!$D$1,"error"))),IF(BK156="D",IF(ABS(BL156)&lt;statistic_interpretations!$B$3,statistic_interpretations!$B$1,IF(ABS(BL156)&lt;statistic_interpretations!$C$3,statistic_interpretations!$C$1,IF(ABS(BL156)&gt;statistic_interpretations!$C$3,statistic_interpretations!$D$1,"error"))),IF(BK156="%",IF(ABS(BL156)&lt;statistic_interpretations!$B$9,statistic_interpretations!$B$1,IF(ABS(BL156)&lt;statistic_interpretations!$C$9,statistic_interpretations!$C$1,IF(ABS(BL156)&gt;statistic_interpretations!$C$9,statistic_interpretations!$D$1,"error"))),IF(BK156="χ2",IF(ABS(BL156)&lt;statistic_interpretations!$B$8,statistic_interpretations!$B$1,IF(ABS(BL156)&lt;statistic_interpretations!$C$8,statistic_interpretations!$C$1,IF(ABS(BL156)&gt;statistic_interpretations!$C$8,statistic_interpretations!$D$1,"error"))),IF(BK156="tau",IF(ABS(BL156)&lt;statistic_interpretations!$B$7,statistic_interpretations!$B$1,IF(ABS(BL156)&lt;statistic_interpretations!$C$7,statistic_interpretations!$C$1,IF(ABS(BL156)&gt;statistic_interpretations!$C$7,statistic_interpretations!$D$1,"error")))))))))</f>
        <v>0</v>
      </c>
      <c r="BP156" t="str">
        <f t="shared" si="27"/>
        <v>unknown</v>
      </c>
    </row>
    <row r="157" spans="1:68" x14ac:dyDescent="0.25">
      <c r="A157" t="str">
        <f>IF(ISBLANK(extractions!A157),"",extractions!A157)</f>
        <v>Census tract 5</v>
      </c>
      <c r="B157" t="s">
        <v>196</v>
      </c>
      <c r="C157" t="str">
        <f>IF(ISBLANK(extractions!B157),"",extractions!B157)</f>
        <v>nominal</v>
      </c>
      <c r="D157" t="str">
        <f>IF(ISBLANK(extractions!C157),"",extractions!C157)</f>
        <v>adjusted response time</v>
      </c>
      <c r="E157" t="str">
        <f>IF(ISBLANK(extractions!D157),"",extractions!D157)</f>
        <v>Grand Mean (08:04 min)</v>
      </c>
      <c r="F157" t="str">
        <f>IF(ISBLANK(extractions!E157),"",extractions!E157)</f>
        <v>-</v>
      </c>
      <c r="G157" t="str">
        <f>IF(ISBLANK(extractions!G157),"",extractions!G157)</f>
        <v>dispatch time;travel time</v>
      </c>
      <c r="H157" t="str">
        <f>IF(ISBLANK(extractions!H157),"",extractions!H157)</f>
        <v>scale</v>
      </c>
      <c r="I157" t="str">
        <f>IF(ISBLANK(extractions!I157),"",extractions!I157)</f>
        <v>min/incident</v>
      </c>
      <c r="J157" t="str">
        <f>IF(ISBLANK(extractions!J157),"",extractions!J157)</f>
        <v>-</v>
      </c>
      <c r="K157" t="str">
        <f>IF(ISBLANK(extractions!K157),"",extractions!K157)</f>
        <v>interest</v>
      </c>
      <c r="L157" t="str">
        <f>IF(ISBLANK(extractions!L157),"",extractions!L157)</f>
        <v>Stevens, Webster and Stipak (1980)</v>
      </c>
      <c r="M157" s="2" t="s">
        <v>748</v>
      </c>
      <c r="N157" t="str">
        <f>IF(ISBLANK(extractions!M157),"",extractions!M157)</f>
        <v>Table 1</v>
      </c>
      <c r="O157" t="str">
        <f>IF(ISBLANK(extractions!N157),"",extractions!N157)</f>
        <v>Multiple Classification Analysis</v>
      </c>
      <c r="P157" t="s">
        <v>148</v>
      </c>
      <c r="Q157" t="s">
        <v>903</v>
      </c>
      <c r="R157" t="s">
        <v>906</v>
      </c>
      <c r="S157" t="s">
        <v>196</v>
      </c>
      <c r="T157" t="s">
        <v>1187</v>
      </c>
      <c r="U157" t="str">
        <f>IF(ISBLANK(extractions!O157),"",extractions!O157)</f>
        <v>^</v>
      </c>
      <c r="V157" t="str">
        <f>IF(ISBLANK(extractions!P157),"",extractions!P157)</f>
        <v>Sample</v>
      </c>
      <c r="W157" t="str">
        <f>IF(ISBLANK(extractions!Q157),"",extractions!Q157)</f>
        <v>York</v>
      </c>
      <c r="X157" t="str">
        <f>IF(ISBLANK(extractions!R157),"",extractions!R157)</f>
        <v xml:space="preserve"> disproportionate stratified sampling</v>
      </c>
      <c r="Y157" t="str">
        <f>IF(ISBLANK(extractions!S157),"",extractions!S157)</f>
        <v/>
      </c>
      <c r="Z157" t="str">
        <f>IF(ISBLANK(extractions!T157),"",extractions!T157)</f>
        <v/>
      </c>
      <c r="AA157" t="str">
        <f>IF(ISBLANK(extractions!U157),"",extractions!U157)</f>
        <v>-</v>
      </c>
      <c r="AB157">
        <f>IF(ISBLANK(extractions!V157),"",extractions!V157)</f>
        <v>1105</v>
      </c>
      <c r="AC157" t="str">
        <f>IF(ISBLANK(extractions!W157),"",extractions!W157)</f>
        <v>CFS</v>
      </c>
      <c r="AD157" t="str">
        <f>IF(ISBLANK(extractions!X157),"",extractions!X157)</f>
        <v>ALL CFSs</v>
      </c>
      <c r="AE157" t="str">
        <f>IF(ISBLANK(extractions!Y157),"",extractions!Y157)</f>
        <v>B</v>
      </c>
      <c r="AF157">
        <f>IF(ISBLANK(extractions!Z157),"",extractions!Z157)</f>
        <v>-0.73</v>
      </c>
      <c r="AG157" t="str">
        <f>IF(ISBLANK(extractions!AA157),"",extractions!AA157)</f>
        <v/>
      </c>
      <c r="AH157" t="str">
        <f>IF(ISBLANK(extractions!AB157),"",extractions!AB157)</f>
        <v>?</v>
      </c>
      <c r="AI157">
        <f>IF(ISBLANK(extractions!AC157),"",extractions!AC157)</f>
        <v>1</v>
      </c>
      <c r="AJ157" t="str">
        <f>IF(ISBLANK(extractions!AD157),"",extractions!AD157)</f>
        <v>sept</v>
      </c>
      <c r="AK157">
        <f>IF(ISBLANK(extractions!AE157),"",extractions!AE157)</f>
        <v>1976</v>
      </c>
      <c r="AL157">
        <f>IF(ISBLANK(extractions!AF157),"",extractions!AF157)</f>
        <v>31</v>
      </c>
      <c r="AM157" t="str">
        <f>IF(ISBLANK(extractions!AG157),"",extractions!AG157)</f>
        <v>dec</v>
      </c>
      <c r="AN157">
        <f>IF(ISBLANK(extractions!AH157),"",extractions!AH157)</f>
        <v>1976</v>
      </c>
      <c r="AO157" t="str">
        <f>IF(ISBLANK(extractions!AI157),"",extractions!AI157)</f>
        <v/>
      </c>
      <c r="AP157" t="str">
        <f>IF(ISBLANK(extractions!AJ157),"",extractions!AJ157)</f>
        <v/>
      </c>
      <c r="AQ157" t="str">
        <f>IF(ISBLANK(extractions!AK157),"",extractions!AK157)</f>
        <v/>
      </c>
      <c r="AR157" t="str">
        <f>IF(ISBLANK(extractions!AL157),"",extractions!AL157)</f>
        <v/>
      </c>
      <c r="AS157" t="str">
        <f>IF(ISBLANK(extractions!AM157),"",extractions!AM157)</f>
        <v/>
      </c>
      <c r="AT157" t="str">
        <f>IF(ISBLANK(extractions!AN157),"",extractions!AN157)</f>
        <v/>
      </c>
      <c r="AU157" t="str">
        <f>IF(ISBLANK(extractions!AO157),"",extractions!AO157)</f>
        <v/>
      </c>
      <c r="AV157" t="str">
        <f>IF(ISBLANK(extractions!AP157),"",extractions!AP157)</f>
        <v/>
      </c>
      <c r="AW157" t="str">
        <f>IF(ISBLANK(extractions!AQ157),"",extractions!AQ157)</f>
        <v/>
      </c>
      <c r="AX157" t="str">
        <f>IF(ISBLANK(extractions!AR157),"",extractions!AR157)</f>
        <v/>
      </c>
      <c r="AY157" t="str">
        <f>IF(ISBLANK(extractions!AS157),"",extractions!AS157)</f>
        <v/>
      </c>
      <c r="AZ157" t="str">
        <f>IF(ISBLANK(extractions!AT157),"",extractions!AT157)</f>
        <v/>
      </c>
      <c r="BA157" t="str">
        <f>IF(ISBLANK(extractions!AU157),"",extractions!AU157)</f>
        <v/>
      </c>
      <c r="BB157" t="str">
        <f>IF(ISBLANK(extractions!AV157),"",extractions!AV157)</f>
        <v/>
      </c>
      <c r="BC157" t="str">
        <f>IF(ISBLANK(extractions!AW157),"",extractions!AW157)</f>
        <v/>
      </c>
      <c r="BD157" t="str">
        <f>IF(ISBLANK(extractions!AX157),"",extractions!AX157)</f>
        <v/>
      </c>
      <c r="BE157" s="9" t="str">
        <f t="shared" si="21"/>
        <v/>
      </c>
      <c r="BF157" s="9" t="str">
        <f t="shared" si="24"/>
        <v/>
      </c>
      <c r="BG157" t="e">
        <f t="shared" si="28"/>
        <v>#VALUE!</v>
      </c>
      <c r="BK157" s="9" t="str">
        <f t="shared" si="25"/>
        <v>B</v>
      </c>
      <c r="BL157" s="9">
        <f t="shared" si="22"/>
        <v>-0.73</v>
      </c>
      <c r="BM157" s="13" t="str">
        <f t="shared" si="23"/>
        <v>?</v>
      </c>
      <c r="BN157" t="str">
        <f t="shared" si="26"/>
        <v>-</v>
      </c>
      <c r="BO157" s="9" t="b">
        <f>IF(BK157="Beta",IF(ABS(BL157)&lt;statistic_interpretations!$B$5,statistic_interpretations!$B$1,IF(ABS(BL157)&lt;statistic_interpretations!$C$5,statistic_interpretations!$C$1,IF(ABS(BL157)&gt;statistic_interpretations!$C$5,statistic_interpretations!$D$1,"error"))),IF(BK157="R",IF(ABS(BL157)&lt;statistic_interpretations!$B$2,statistic_interpretations!$B$1,IF(ABS(BL157)&lt;statistic_interpretations!$C$2,statistic_interpretations!$C$1,IF(ABS(BL157)&gt;statistic_interpretations!$C$2,statistic_interpretations!$D$1,"error"))),IF(BK157="D",IF(ABS(BL157)&lt;statistic_interpretations!$B$3,statistic_interpretations!$B$1,IF(ABS(BL157)&lt;statistic_interpretations!$C$3,statistic_interpretations!$C$1,IF(ABS(BL157)&gt;statistic_interpretations!$C$3,statistic_interpretations!$D$1,"error"))),IF(BK157="%",IF(ABS(BL157)&lt;statistic_interpretations!$B$9,statistic_interpretations!$B$1,IF(ABS(BL157)&lt;statistic_interpretations!$C$9,statistic_interpretations!$C$1,IF(ABS(BL157)&gt;statistic_interpretations!$C$9,statistic_interpretations!$D$1,"error"))),IF(BK157="χ2",IF(ABS(BL157)&lt;statistic_interpretations!$B$8,statistic_interpretations!$B$1,IF(ABS(BL157)&lt;statistic_interpretations!$C$8,statistic_interpretations!$C$1,IF(ABS(BL157)&gt;statistic_interpretations!$C$8,statistic_interpretations!$D$1,"error"))),IF(BK157="tau",IF(ABS(BL157)&lt;statistic_interpretations!$B$7,statistic_interpretations!$B$1,IF(ABS(BL157)&lt;statistic_interpretations!$C$7,statistic_interpretations!$C$1,IF(ABS(BL157)&gt;statistic_interpretations!$C$7,statistic_interpretations!$D$1,"error")))))))))</f>
        <v>0</v>
      </c>
      <c r="BP157" t="str">
        <f t="shared" si="27"/>
        <v>unknown</v>
      </c>
    </row>
    <row r="158" spans="1:68" x14ac:dyDescent="0.25">
      <c r="A158" t="str">
        <f>IF(ISBLANK(extractions!A158),"",extractions!A158)</f>
        <v>Census tract 6</v>
      </c>
      <c r="B158" t="s">
        <v>196</v>
      </c>
      <c r="C158" t="str">
        <f>IF(ISBLANK(extractions!B158),"",extractions!B158)</f>
        <v>nominal</v>
      </c>
      <c r="D158" t="str">
        <f>IF(ISBLANK(extractions!C158),"",extractions!C158)</f>
        <v>adjusted response time</v>
      </c>
      <c r="E158" t="str">
        <f>IF(ISBLANK(extractions!D158),"",extractions!D158)</f>
        <v>Grand Mean (08:04 min)</v>
      </c>
      <c r="F158" t="str">
        <f>IF(ISBLANK(extractions!E158),"",extractions!E158)</f>
        <v>-</v>
      </c>
      <c r="G158" t="str">
        <f>IF(ISBLANK(extractions!G158),"",extractions!G158)</f>
        <v>dispatch time;travel time</v>
      </c>
      <c r="H158" t="str">
        <f>IF(ISBLANK(extractions!H158),"",extractions!H158)</f>
        <v>scale</v>
      </c>
      <c r="I158" t="str">
        <f>IF(ISBLANK(extractions!I158),"",extractions!I158)</f>
        <v>min/incident</v>
      </c>
      <c r="J158" t="str">
        <f>IF(ISBLANK(extractions!J158),"",extractions!J158)</f>
        <v>-</v>
      </c>
      <c r="K158" t="str">
        <f>IF(ISBLANK(extractions!K158),"",extractions!K158)</f>
        <v>interest</v>
      </c>
      <c r="L158" t="str">
        <f>IF(ISBLANK(extractions!L158),"",extractions!L158)</f>
        <v>Stevens, Webster and Stipak (1980)</v>
      </c>
      <c r="M158" s="2" t="s">
        <v>748</v>
      </c>
      <c r="N158" t="str">
        <f>IF(ISBLANK(extractions!M158),"",extractions!M158)</f>
        <v>Table 1</v>
      </c>
      <c r="O158" t="str">
        <f>IF(ISBLANK(extractions!N158),"",extractions!N158)</f>
        <v>Multiple Classification Analysis</v>
      </c>
      <c r="P158" t="s">
        <v>148</v>
      </c>
      <c r="Q158" t="s">
        <v>903</v>
      </c>
      <c r="R158" t="s">
        <v>906</v>
      </c>
      <c r="S158" t="s">
        <v>196</v>
      </c>
      <c r="T158" t="s">
        <v>1187</v>
      </c>
      <c r="U158" t="str">
        <f>IF(ISBLANK(extractions!O158),"",extractions!O158)</f>
        <v>^</v>
      </c>
      <c r="V158" t="str">
        <f>IF(ISBLANK(extractions!P158),"",extractions!P158)</f>
        <v>Sample</v>
      </c>
      <c r="W158" t="str">
        <f>IF(ISBLANK(extractions!Q158),"",extractions!Q158)</f>
        <v>York</v>
      </c>
      <c r="X158" t="str">
        <f>IF(ISBLANK(extractions!R158),"",extractions!R158)</f>
        <v xml:space="preserve"> disproportionate stratified sampling</v>
      </c>
      <c r="Y158" t="str">
        <f>IF(ISBLANK(extractions!S158),"",extractions!S158)</f>
        <v/>
      </c>
      <c r="Z158" t="str">
        <f>IF(ISBLANK(extractions!T158),"",extractions!T158)</f>
        <v/>
      </c>
      <c r="AA158" t="str">
        <f>IF(ISBLANK(extractions!U158),"",extractions!U158)</f>
        <v>-</v>
      </c>
      <c r="AB158">
        <f>IF(ISBLANK(extractions!V158),"",extractions!V158)</f>
        <v>1135</v>
      </c>
      <c r="AC158" t="str">
        <f>IF(ISBLANK(extractions!W158),"",extractions!W158)</f>
        <v>CFS</v>
      </c>
      <c r="AD158" t="str">
        <f>IF(ISBLANK(extractions!X158),"",extractions!X158)</f>
        <v>ALL CFSs</v>
      </c>
      <c r="AE158" t="str">
        <f>IF(ISBLANK(extractions!Y158),"",extractions!Y158)</f>
        <v>B</v>
      </c>
      <c r="AF158">
        <f>IF(ISBLANK(extractions!Z158),"",extractions!Z158)</f>
        <v>0.12</v>
      </c>
      <c r="AG158" t="str">
        <f>IF(ISBLANK(extractions!AA158),"",extractions!AA158)</f>
        <v/>
      </c>
      <c r="AH158" t="str">
        <f>IF(ISBLANK(extractions!AB158),"",extractions!AB158)</f>
        <v>?</v>
      </c>
      <c r="AI158">
        <f>IF(ISBLANK(extractions!AC158),"",extractions!AC158)</f>
        <v>1</v>
      </c>
      <c r="AJ158" t="str">
        <f>IF(ISBLANK(extractions!AD158),"",extractions!AD158)</f>
        <v>sept</v>
      </c>
      <c r="AK158">
        <f>IF(ISBLANK(extractions!AE158),"",extractions!AE158)</f>
        <v>1976</v>
      </c>
      <c r="AL158">
        <f>IF(ISBLANK(extractions!AF158),"",extractions!AF158)</f>
        <v>31</v>
      </c>
      <c r="AM158" t="str">
        <f>IF(ISBLANK(extractions!AG158),"",extractions!AG158)</f>
        <v>dec</v>
      </c>
      <c r="AN158">
        <f>IF(ISBLANK(extractions!AH158),"",extractions!AH158)</f>
        <v>1976</v>
      </c>
      <c r="AO158" t="str">
        <f>IF(ISBLANK(extractions!AI158),"",extractions!AI158)</f>
        <v/>
      </c>
      <c r="AP158" t="str">
        <f>IF(ISBLANK(extractions!AJ158),"",extractions!AJ158)</f>
        <v/>
      </c>
      <c r="AQ158" t="str">
        <f>IF(ISBLANK(extractions!AK158),"",extractions!AK158)</f>
        <v/>
      </c>
      <c r="AR158" t="str">
        <f>IF(ISBLANK(extractions!AL158),"",extractions!AL158)</f>
        <v/>
      </c>
      <c r="AS158" t="str">
        <f>IF(ISBLANK(extractions!AM158),"",extractions!AM158)</f>
        <v/>
      </c>
      <c r="AT158" t="str">
        <f>IF(ISBLANK(extractions!AN158),"",extractions!AN158)</f>
        <v/>
      </c>
      <c r="AU158" t="str">
        <f>IF(ISBLANK(extractions!AO158),"",extractions!AO158)</f>
        <v/>
      </c>
      <c r="AV158" t="str">
        <f>IF(ISBLANK(extractions!AP158),"",extractions!AP158)</f>
        <v/>
      </c>
      <c r="AW158" t="str">
        <f>IF(ISBLANK(extractions!AQ158),"",extractions!AQ158)</f>
        <v/>
      </c>
      <c r="AX158" t="str">
        <f>IF(ISBLANK(extractions!AR158),"",extractions!AR158)</f>
        <v/>
      </c>
      <c r="AY158" t="str">
        <f>IF(ISBLANK(extractions!AS158),"",extractions!AS158)</f>
        <v/>
      </c>
      <c r="AZ158" t="str">
        <f>IF(ISBLANK(extractions!AT158),"",extractions!AT158)</f>
        <v/>
      </c>
      <c r="BA158" t="str">
        <f>IF(ISBLANK(extractions!AU158),"",extractions!AU158)</f>
        <v/>
      </c>
      <c r="BB158" t="str">
        <f>IF(ISBLANK(extractions!AV158),"",extractions!AV158)</f>
        <v/>
      </c>
      <c r="BC158" t="str">
        <f>IF(ISBLANK(extractions!AW158),"",extractions!AW158)</f>
        <v/>
      </c>
      <c r="BD158" t="str">
        <f>IF(ISBLANK(extractions!AX158),"",extractions!AX158)</f>
        <v/>
      </c>
      <c r="BE158" s="9" t="str">
        <f t="shared" si="21"/>
        <v/>
      </c>
      <c r="BF158" s="9" t="str">
        <f t="shared" si="24"/>
        <v/>
      </c>
      <c r="BG158" t="e">
        <f t="shared" si="28"/>
        <v>#VALUE!</v>
      </c>
      <c r="BK158" s="9" t="str">
        <f t="shared" si="25"/>
        <v>B</v>
      </c>
      <c r="BL158" s="9">
        <f t="shared" si="22"/>
        <v>0.12</v>
      </c>
      <c r="BM158" s="13" t="str">
        <f t="shared" si="23"/>
        <v>?</v>
      </c>
      <c r="BN158" t="str">
        <f t="shared" si="26"/>
        <v>+</v>
      </c>
      <c r="BO158" s="9" t="b">
        <f>IF(BK158="Beta",IF(ABS(BL158)&lt;statistic_interpretations!$B$5,statistic_interpretations!$B$1,IF(ABS(BL158)&lt;statistic_interpretations!$C$5,statistic_interpretations!$C$1,IF(ABS(BL158)&gt;statistic_interpretations!$C$5,statistic_interpretations!$D$1,"error"))),IF(BK158="R",IF(ABS(BL158)&lt;statistic_interpretations!$B$2,statistic_interpretations!$B$1,IF(ABS(BL158)&lt;statistic_interpretations!$C$2,statistic_interpretations!$C$1,IF(ABS(BL158)&gt;statistic_interpretations!$C$2,statistic_interpretations!$D$1,"error"))),IF(BK158="D",IF(ABS(BL158)&lt;statistic_interpretations!$B$3,statistic_interpretations!$B$1,IF(ABS(BL158)&lt;statistic_interpretations!$C$3,statistic_interpretations!$C$1,IF(ABS(BL158)&gt;statistic_interpretations!$C$3,statistic_interpretations!$D$1,"error"))),IF(BK158="%",IF(ABS(BL158)&lt;statistic_interpretations!$B$9,statistic_interpretations!$B$1,IF(ABS(BL158)&lt;statistic_interpretations!$C$9,statistic_interpretations!$C$1,IF(ABS(BL158)&gt;statistic_interpretations!$C$9,statistic_interpretations!$D$1,"error"))),IF(BK158="χ2",IF(ABS(BL158)&lt;statistic_interpretations!$B$8,statistic_interpretations!$B$1,IF(ABS(BL158)&lt;statistic_interpretations!$C$8,statistic_interpretations!$C$1,IF(ABS(BL158)&gt;statistic_interpretations!$C$8,statistic_interpretations!$D$1,"error"))),IF(BK158="tau",IF(ABS(BL158)&lt;statistic_interpretations!$B$7,statistic_interpretations!$B$1,IF(ABS(BL158)&lt;statistic_interpretations!$C$7,statistic_interpretations!$C$1,IF(ABS(BL158)&gt;statistic_interpretations!$C$7,statistic_interpretations!$D$1,"error")))))))))</f>
        <v>0</v>
      </c>
      <c r="BP158" t="str">
        <f t="shared" si="27"/>
        <v>unknown</v>
      </c>
    </row>
    <row r="159" spans="1:68" x14ac:dyDescent="0.25">
      <c r="A159" t="str">
        <f>IF(ISBLANK(extractions!A159),"",extractions!A159)</f>
        <v>Census tract 7</v>
      </c>
      <c r="B159" t="s">
        <v>196</v>
      </c>
      <c r="C159" t="str">
        <f>IF(ISBLANK(extractions!B159),"",extractions!B159)</f>
        <v>nominal</v>
      </c>
      <c r="D159" t="str">
        <f>IF(ISBLANK(extractions!C159),"",extractions!C159)</f>
        <v>adjusted response time</v>
      </c>
      <c r="E159" t="str">
        <f>IF(ISBLANK(extractions!D159),"",extractions!D159)</f>
        <v>Grand Mean (08:04 min)</v>
      </c>
      <c r="F159" t="str">
        <f>IF(ISBLANK(extractions!E159),"",extractions!E159)</f>
        <v>-</v>
      </c>
      <c r="G159" t="str">
        <f>IF(ISBLANK(extractions!G159),"",extractions!G159)</f>
        <v>dispatch time;travel time</v>
      </c>
      <c r="H159" t="str">
        <f>IF(ISBLANK(extractions!H159),"",extractions!H159)</f>
        <v>scale</v>
      </c>
      <c r="I159" t="str">
        <f>IF(ISBLANK(extractions!I159),"",extractions!I159)</f>
        <v>min/incident</v>
      </c>
      <c r="J159" t="str">
        <f>IF(ISBLANK(extractions!J159),"",extractions!J159)</f>
        <v>-</v>
      </c>
      <c r="K159" t="str">
        <f>IF(ISBLANK(extractions!K159),"",extractions!K159)</f>
        <v>interest</v>
      </c>
      <c r="L159" t="str">
        <f>IF(ISBLANK(extractions!L159),"",extractions!L159)</f>
        <v>Stevens, Webster and Stipak (1980)</v>
      </c>
      <c r="M159" s="2" t="s">
        <v>748</v>
      </c>
      <c r="N159" t="str">
        <f>IF(ISBLANK(extractions!M159),"",extractions!M159)</f>
        <v>Table 1</v>
      </c>
      <c r="O159" t="str">
        <f>IF(ISBLANK(extractions!N159),"",extractions!N159)</f>
        <v>Multiple Classification Analysis</v>
      </c>
      <c r="P159" t="s">
        <v>148</v>
      </c>
      <c r="Q159" t="s">
        <v>903</v>
      </c>
      <c r="R159" t="s">
        <v>906</v>
      </c>
      <c r="S159" t="s">
        <v>196</v>
      </c>
      <c r="T159" t="s">
        <v>1187</v>
      </c>
      <c r="U159" t="str">
        <f>IF(ISBLANK(extractions!O159),"",extractions!O159)</f>
        <v>^</v>
      </c>
      <c r="V159" t="str">
        <f>IF(ISBLANK(extractions!P159),"",extractions!P159)</f>
        <v>Sample</v>
      </c>
      <c r="W159" t="str">
        <f>IF(ISBLANK(extractions!Q159),"",extractions!Q159)</f>
        <v>York</v>
      </c>
      <c r="X159" t="str">
        <f>IF(ISBLANK(extractions!R159),"",extractions!R159)</f>
        <v xml:space="preserve"> disproportionate stratified sampling</v>
      </c>
      <c r="Y159" t="str">
        <f>IF(ISBLANK(extractions!S159),"",extractions!S159)</f>
        <v/>
      </c>
      <c r="Z159" t="str">
        <f>IF(ISBLANK(extractions!T159),"",extractions!T159)</f>
        <v/>
      </c>
      <c r="AA159" t="str">
        <f>IF(ISBLANK(extractions!U159),"",extractions!U159)</f>
        <v>-</v>
      </c>
      <c r="AB159">
        <f>IF(ISBLANK(extractions!V159),"",extractions!V159)</f>
        <v>862</v>
      </c>
      <c r="AC159" t="str">
        <f>IF(ISBLANK(extractions!W159),"",extractions!W159)</f>
        <v>CFS</v>
      </c>
      <c r="AD159" t="str">
        <f>IF(ISBLANK(extractions!X159),"",extractions!X159)</f>
        <v>ALL CFSs</v>
      </c>
      <c r="AE159" t="str">
        <f>IF(ISBLANK(extractions!Y159),"",extractions!Y159)</f>
        <v>B</v>
      </c>
      <c r="AF159">
        <f>IF(ISBLANK(extractions!Z159),"",extractions!Z159)</f>
        <v>-1.07</v>
      </c>
      <c r="AG159" t="str">
        <f>IF(ISBLANK(extractions!AA159),"",extractions!AA159)</f>
        <v/>
      </c>
      <c r="AH159" t="str">
        <f>IF(ISBLANK(extractions!AB159),"",extractions!AB159)</f>
        <v>?</v>
      </c>
      <c r="AI159">
        <f>IF(ISBLANK(extractions!AC159),"",extractions!AC159)</f>
        <v>1</v>
      </c>
      <c r="AJ159" t="str">
        <f>IF(ISBLANK(extractions!AD159),"",extractions!AD159)</f>
        <v>sept</v>
      </c>
      <c r="AK159">
        <f>IF(ISBLANK(extractions!AE159),"",extractions!AE159)</f>
        <v>1976</v>
      </c>
      <c r="AL159">
        <f>IF(ISBLANK(extractions!AF159),"",extractions!AF159)</f>
        <v>31</v>
      </c>
      <c r="AM159" t="str">
        <f>IF(ISBLANK(extractions!AG159),"",extractions!AG159)</f>
        <v>dec</v>
      </c>
      <c r="AN159">
        <f>IF(ISBLANK(extractions!AH159),"",extractions!AH159)</f>
        <v>1976</v>
      </c>
      <c r="AO159" t="str">
        <f>IF(ISBLANK(extractions!AI159),"",extractions!AI159)</f>
        <v/>
      </c>
      <c r="AP159" t="str">
        <f>IF(ISBLANK(extractions!AJ159),"",extractions!AJ159)</f>
        <v/>
      </c>
      <c r="AQ159" t="str">
        <f>IF(ISBLANK(extractions!AK159),"",extractions!AK159)</f>
        <v/>
      </c>
      <c r="AR159" t="str">
        <f>IF(ISBLANK(extractions!AL159),"",extractions!AL159)</f>
        <v/>
      </c>
      <c r="AS159" t="str">
        <f>IF(ISBLANK(extractions!AM159),"",extractions!AM159)</f>
        <v/>
      </c>
      <c r="AT159" t="str">
        <f>IF(ISBLANK(extractions!AN159),"",extractions!AN159)</f>
        <v/>
      </c>
      <c r="AU159" t="str">
        <f>IF(ISBLANK(extractions!AO159),"",extractions!AO159)</f>
        <v/>
      </c>
      <c r="AV159" t="str">
        <f>IF(ISBLANK(extractions!AP159),"",extractions!AP159)</f>
        <v/>
      </c>
      <c r="AW159" t="str">
        <f>IF(ISBLANK(extractions!AQ159),"",extractions!AQ159)</f>
        <v/>
      </c>
      <c r="AX159" t="str">
        <f>IF(ISBLANK(extractions!AR159),"",extractions!AR159)</f>
        <v/>
      </c>
      <c r="AY159" t="str">
        <f>IF(ISBLANK(extractions!AS159),"",extractions!AS159)</f>
        <v/>
      </c>
      <c r="AZ159" t="str">
        <f>IF(ISBLANK(extractions!AT159),"",extractions!AT159)</f>
        <v/>
      </c>
      <c r="BA159" t="str">
        <f>IF(ISBLANK(extractions!AU159),"",extractions!AU159)</f>
        <v/>
      </c>
      <c r="BB159" t="str">
        <f>IF(ISBLANK(extractions!AV159),"",extractions!AV159)</f>
        <v/>
      </c>
      <c r="BC159" t="str">
        <f>IF(ISBLANK(extractions!AW159),"",extractions!AW159)</f>
        <v/>
      </c>
      <c r="BD159" t="str">
        <f>IF(ISBLANK(extractions!AX159),"",extractions!AX159)</f>
        <v/>
      </c>
      <c r="BE159" s="9" t="str">
        <f t="shared" si="21"/>
        <v/>
      </c>
      <c r="BF159" s="9" t="str">
        <f t="shared" si="24"/>
        <v/>
      </c>
      <c r="BG159" t="e">
        <f t="shared" si="28"/>
        <v>#VALUE!</v>
      </c>
      <c r="BK159" s="9" t="str">
        <f t="shared" si="25"/>
        <v>B</v>
      </c>
      <c r="BL159" s="9">
        <f t="shared" si="22"/>
        <v>-1.07</v>
      </c>
      <c r="BM159" s="13" t="str">
        <f t="shared" si="23"/>
        <v>?</v>
      </c>
      <c r="BN159" t="str">
        <f t="shared" si="26"/>
        <v>-</v>
      </c>
      <c r="BO159" s="9" t="b">
        <f>IF(BK159="Beta",IF(ABS(BL159)&lt;statistic_interpretations!$B$5,statistic_interpretations!$B$1,IF(ABS(BL159)&lt;statistic_interpretations!$C$5,statistic_interpretations!$C$1,IF(ABS(BL159)&gt;statistic_interpretations!$C$5,statistic_interpretations!$D$1,"error"))),IF(BK159="R",IF(ABS(BL159)&lt;statistic_interpretations!$B$2,statistic_interpretations!$B$1,IF(ABS(BL159)&lt;statistic_interpretations!$C$2,statistic_interpretations!$C$1,IF(ABS(BL159)&gt;statistic_interpretations!$C$2,statistic_interpretations!$D$1,"error"))),IF(BK159="D",IF(ABS(BL159)&lt;statistic_interpretations!$B$3,statistic_interpretations!$B$1,IF(ABS(BL159)&lt;statistic_interpretations!$C$3,statistic_interpretations!$C$1,IF(ABS(BL159)&gt;statistic_interpretations!$C$3,statistic_interpretations!$D$1,"error"))),IF(BK159="%",IF(ABS(BL159)&lt;statistic_interpretations!$B$9,statistic_interpretations!$B$1,IF(ABS(BL159)&lt;statistic_interpretations!$C$9,statistic_interpretations!$C$1,IF(ABS(BL159)&gt;statistic_interpretations!$C$9,statistic_interpretations!$D$1,"error"))),IF(BK159="χ2",IF(ABS(BL159)&lt;statistic_interpretations!$B$8,statistic_interpretations!$B$1,IF(ABS(BL159)&lt;statistic_interpretations!$C$8,statistic_interpretations!$C$1,IF(ABS(BL159)&gt;statistic_interpretations!$C$8,statistic_interpretations!$D$1,"error"))),IF(BK159="tau",IF(ABS(BL159)&lt;statistic_interpretations!$B$7,statistic_interpretations!$B$1,IF(ABS(BL159)&lt;statistic_interpretations!$C$7,statistic_interpretations!$C$1,IF(ABS(BL159)&gt;statistic_interpretations!$C$7,statistic_interpretations!$D$1,"error")))))))))</f>
        <v>0</v>
      </c>
      <c r="BP159" t="str">
        <f t="shared" si="27"/>
        <v>unknown</v>
      </c>
    </row>
    <row r="160" spans="1:68" x14ac:dyDescent="0.25">
      <c r="A160" t="str">
        <f>IF(ISBLANK(extractions!A160),"",extractions!A160)</f>
        <v>Census tract 8</v>
      </c>
      <c r="B160" t="s">
        <v>196</v>
      </c>
      <c r="C160" t="str">
        <f>IF(ISBLANK(extractions!B160),"",extractions!B160)</f>
        <v>nominal</v>
      </c>
      <c r="D160" t="str">
        <f>IF(ISBLANK(extractions!C160),"",extractions!C160)</f>
        <v>adjusted response time</v>
      </c>
      <c r="E160" t="str">
        <f>IF(ISBLANK(extractions!D160),"",extractions!D160)</f>
        <v>Grand Mean (08:04 min)</v>
      </c>
      <c r="F160" t="str">
        <f>IF(ISBLANK(extractions!E160),"",extractions!E160)</f>
        <v>-</v>
      </c>
      <c r="G160" t="str">
        <f>IF(ISBLANK(extractions!G160),"",extractions!G160)</f>
        <v>dispatch time;travel time</v>
      </c>
      <c r="H160" t="str">
        <f>IF(ISBLANK(extractions!H160),"",extractions!H160)</f>
        <v>scale</v>
      </c>
      <c r="I160" t="str">
        <f>IF(ISBLANK(extractions!I160),"",extractions!I160)</f>
        <v>min/incident</v>
      </c>
      <c r="J160" t="str">
        <f>IF(ISBLANK(extractions!J160),"",extractions!J160)</f>
        <v>-</v>
      </c>
      <c r="K160" t="str">
        <f>IF(ISBLANK(extractions!K160),"",extractions!K160)</f>
        <v>interest</v>
      </c>
      <c r="L160" t="str">
        <f>IF(ISBLANK(extractions!L160),"",extractions!L160)</f>
        <v>Stevens, Webster and Stipak (1980)</v>
      </c>
      <c r="M160" s="2" t="s">
        <v>748</v>
      </c>
      <c r="N160" t="str">
        <f>IF(ISBLANK(extractions!M160),"",extractions!M160)</f>
        <v>Table 1</v>
      </c>
      <c r="O160" t="str">
        <f>IF(ISBLANK(extractions!N160),"",extractions!N160)</f>
        <v>Multiple Classification Analysis</v>
      </c>
      <c r="P160" t="s">
        <v>148</v>
      </c>
      <c r="Q160" t="s">
        <v>903</v>
      </c>
      <c r="R160" t="s">
        <v>906</v>
      </c>
      <c r="S160" t="s">
        <v>196</v>
      </c>
      <c r="T160" t="s">
        <v>1187</v>
      </c>
      <c r="U160" t="str">
        <f>IF(ISBLANK(extractions!O160),"",extractions!O160)</f>
        <v>^</v>
      </c>
      <c r="V160" t="str">
        <f>IF(ISBLANK(extractions!P160),"",extractions!P160)</f>
        <v>Sample</v>
      </c>
      <c r="W160" t="str">
        <f>IF(ISBLANK(extractions!Q160),"",extractions!Q160)</f>
        <v>York</v>
      </c>
      <c r="X160" t="str">
        <f>IF(ISBLANK(extractions!R160),"",extractions!R160)</f>
        <v xml:space="preserve"> disproportionate stratified sampling</v>
      </c>
      <c r="Y160" t="str">
        <f>IF(ISBLANK(extractions!S160),"",extractions!S160)</f>
        <v/>
      </c>
      <c r="Z160" t="str">
        <f>IF(ISBLANK(extractions!T160),"",extractions!T160)</f>
        <v/>
      </c>
      <c r="AA160" t="str">
        <f>IF(ISBLANK(extractions!U160),"",extractions!U160)</f>
        <v>-</v>
      </c>
      <c r="AB160">
        <f>IF(ISBLANK(extractions!V160),"",extractions!V160)</f>
        <v>1059</v>
      </c>
      <c r="AC160" t="str">
        <f>IF(ISBLANK(extractions!W160),"",extractions!W160)</f>
        <v>CFS</v>
      </c>
      <c r="AD160" t="str">
        <f>IF(ISBLANK(extractions!X160),"",extractions!X160)</f>
        <v>ALL CFSs</v>
      </c>
      <c r="AE160" t="str">
        <f>IF(ISBLANK(extractions!Y160),"",extractions!Y160)</f>
        <v>B</v>
      </c>
      <c r="AF160">
        <f>IF(ISBLANK(extractions!Z160),"",extractions!Z160)</f>
        <v>0.11</v>
      </c>
      <c r="AG160" t="str">
        <f>IF(ISBLANK(extractions!AA160),"",extractions!AA160)</f>
        <v/>
      </c>
      <c r="AH160" t="str">
        <f>IF(ISBLANK(extractions!AB160),"",extractions!AB160)</f>
        <v>?</v>
      </c>
      <c r="AI160">
        <f>IF(ISBLANK(extractions!AC160),"",extractions!AC160)</f>
        <v>1</v>
      </c>
      <c r="AJ160" t="str">
        <f>IF(ISBLANK(extractions!AD160),"",extractions!AD160)</f>
        <v>sept</v>
      </c>
      <c r="AK160">
        <f>IF(ISBLANK(extractions!AE160),"",extractions!AE160)</f>
        <v>1976</v>
      </c>
      <c r="AL160">
        <f>IF(ISBLANK(extractions!AF160),"",extractions!AF160)</f>
        <v>31</v>
      </c>
      <c r="AM160" t="str">
        <f>IF(ISBLANK(extractions!AG160),"",extractions!AG160)</f>
        <v>dec</v>
      </c>
      <c r="AN160">
        <f>IF(ISBLANK(extractions!AH160),"",extractions!AH160)</f>
        <v>1976</v>
      </c>
      <c r="AO160" t="str">
        <f>IF(ISBLANK(extractions!AI160),"",extractions!AI160)</f>
        <v/>
      </c>
      <c r="AP160" t="str">
        <f>IF(ISBLANK(extractions!AJ160),"",extractions!AJ160)</f>
        <v/>
      </c>
      <c r="AQ160" t="str">
        <f>IF(ISBLANK(extractions!AK160),"",extractions!AK160)</f>
        <v/>
      </c>
      <c r="AR160" t="str">
        <f>IF(ISBLANK(extractions!AL160),"",extractions!AL160)</f>
        <v/>
      </c>
      <c r="AS160" t="str">
        <f>IF(ISBLANK(extractions!AM160),"",extractions!AM160)</f>
        <v/>
      </c>
      <c r="AT160" t="str">
        <f>IF(ISBLANK(extractions!AN160),"",extractions!AN160)</f>
        <v/>
      </c>
      <c r="AU160" t="str">
        <f>IF(ISBLANK(extractions!AO160),"",extractions!AO160)</f>
        <v/>
      </c>
      <c r="AV160" t="str">
        <f>IF(ISBLANK(extractions!AP160),"",extractions!AP160)</f>
        <v/>
      </c>
      <c r="AW160" t="str">
        <f>IF(ISBLANK(extractions!AQ160),"",extractions!AQ160)</f>
        <v/>
      </c>
      <c r="AX160" t="str">
        <f>IF(ISBLANK(extractions!AR160),"",extractions!AR160)</f>
        <v/>
      </c>
      <c r="AY160" t="str">
        <f>IF(ISBLANK(extractions!AS160),"",extractions!AS160)</f>
        <v/>
      </c>
      <c r="AZ160" t="str">
        <f>IF(ISBLANK(extractions!AT160),"",extractions!AT160)</f>
        <v/>
      </c>
      <c r="BA160" t="str">
        <f>IF(ISBLANK(extractions!AU160),"",extractions!AU160)</f>
        <v/>
      </c>
      <c r="BB160" t="str">
        <f>IF(ISBLANK(extractions!AV160),"",extractions!AV160)</f>
        <v/>
      </c>
      <c r="BC160" t="str">
        <f>IF(ISBLANK(extractions!AW160),"",extractions!AW160)</f>
        <v/>
      </c>
      <c r="BD160" t="str">
        <f>IF(ISBLANK(extractions!AX160),"",extractions!AX160)</f>
        <v/>
      </c>
      <c r="BE160" s="9" t="str">
        <f t="shared" si="21"/>
        <v/>
      </c>
      <c r="BF160" s="9" t="str">
        <f t="shared" si="24"/>
        <v/>
      </c>
      <c r="BG160" t="e">
        <f t="shared" si="28"/>
        <v>#VALUE!</v>
      </c>
      <c r="BK160" s="9" t="str">
        <f t="shared" si="25"/>
        <v>B</v>
      </c>
      <c r="BL160" s="9">
        <f t="shared" si="22"/>
        <v>0.11</v>
      </c>
      <c r="BM160" s="13" t="str">
        <f t="shared" si="23"/>
        <v>?</v>
      </c>
      <c r="BN160" t="str">
        <f t="shared" si="26"/>
        <v>+</v>
      </c>
      <c r="BO160" s="9" t="b">
        <f>IF(BK160="Beta",IF(ABS(BL160)&lt;statistic_interpretations!$B$5,statistic_interpretations!$B$1,IF(ABS(BL160)&lt;statistic_interpretations!$C$5,statistic_interpretations!$C$1,IF(ABS(BL160)&gt;statistic_interpretations!$C$5,statistic_interpretations!$D$1,"error"))),IF(BK160="R",IF(ABS(BL160)&lt;statistic_interpretations!$B$2,statistic_interpretations!$B$1,IF(ABS(BL160)&lt;statistic_interpretations!$C$2,statistic_interpretations!$C$1,IF(ABS(BL160)&gt;statistic_interpretations!$C$2,statistic_interpretations!$D$1,"error"))),IF(BK160="D",IF(ABS(BL160)&lt;statistic_interpretations!$B$3,statistic_interpretations!$B$1,IF(ABS(BL160)&lt;statistic_interpretations!$C$3,statistic_interpretations!$C$1,IF(ABS(BL160)&gt;statistic_interpretations!$C$3,statistic_interpretations!$D$1,"error"))),IF(BK160="%",IF(ABS(BL160)&lt;statistic_interpretations!$B$9,statistic_interpretations!$B$1,IF(ABS(BL160)&lt;statistic_interpretations!$C$9,statistic_interpretations!$C$1,IF(ABS(BL160)&gt;statistic_interpretations!$C$9,statistic_interpretations!$D$1,"error"))),IF(BK160="χ2",IF(ABS(BL160)&lt;statistic_interpretations!$B$8,statistic_interpretations!$B$1,IF(ABS(BL160)&lt;statistic_interpretations!$C$8,statistic_interpretations!$C$1,IF(ABS(BL160)&gt;statistic_interpretations!$C$8,statistic_interpretations!$D$1,"error"))),IF(BK160="tau",IF(ABS(BL160)&lt;statistic_interpretations!$B$7,statistic_interpretations!$B$1,IF(ABS(BL160)&lt;statistic_interpretations!$C$7,statistic_interpretations!$C$1,IF(ABS(BL160)&gt;statistic_interpretations!$C$7,statistic_interpretations!$D$1,"error")))))))))</f>
        <v>0</v>
      </c>
      <c r="BP160" t="str">
        <f t="shared" si="27"/>
        <v>unknown</v>
      </c>
    </row>
    <row r="161" spans="1:68" x14ac:dyDescent="0.25">
      <c r="A161" t="str">
        <f>IF(ISBLANK(extractions!A161),"",extractions!A161)</f>
        <v>Census tract 9</v>
      </c>
      <c r="B161" t="s">
        <v>196</v>
      </c>
      <c r="C161" t="str">
        <f>IF(ISBLANK(extractions!B161),"",extractions!B161)</f>
        <v>nominal</v>
      </c>
      <c r="D161" t="str">
        <f>IF(ISBLANK(extractions!C161),"",extractions!C161)</f>
        <v>adjusted response time</v>
      </c>
      <c r="E161" t="str">
        <f>IF(ISBLANK(extractions!D161),"",extractions!D161)</f>
        <v>Grand Mean (08:04 min)</v>
      </c>
      <c r="F161" t="str">
        <f>IF(ISBLANK(extractions!E161),"",extractions!E161)</f>
        <v>-</v>
      </c>
      <c r="G161" t="str">
        <f>IF(ISBLANK(extractions!G161),"",extractions!G161)</f>
        <v>dispatch time;travel time</v>
      </c>
      <c r="H161" t="str">
        <f>IF(ISBLANK(extractions!H161),"",extractions!H161)</f>
        <v>scale</v>
      </c>
      <c r="I161" t="str">
        <f>IF(ISBLANK(extractions!I161),"",extractions!I161)</f>
        <v>min/incident</v>
      </c>
      <c r="J161" t="str">
        <f>IF(ISBLANK(extractions!J161),"",extractions!J161)</f>
        <v>-</v>
      </c>
      <c r="K161" t="str">
        <f>IF(ISBLANK(extractions!K161),"",extractions!K161)</f>
        <v>interest</v>
      </c>
      <c r="L161" t="str">
        <f>IF(ISBLANK(extractions!L161),"",extractions!L161)</f>
        <v>Stevens, Webster and Stipak (1980)</v>
      </c>
      <c r="M161" s="2" t="s">
        <v>748</v>
      </c>
      <c r="N161" t="str">
        <f>IF(ISBLANK(extractions!M161),"",extractions!M161)</f>
        <v>Table 1</v>
      </c>
      <c r="O161" t="str">
        <f>IF(ISBLANK(extractions!N161),"",extractions!N161)</f>
        <v>Multiple Classification Analysis</v>
      </c>
      <c r="P161" t="s">
        <v>148</v>
      </c>
      <c r="Q161" t="s">
        <v>903</v>
      </c>
      <c r="R161" t="s">
        <v>906</v>
      </c>
      <c r="S161" t="s">
        <v>196</v>
      </c>
      <c r="T161" t="s">
        <v>1187</v>
      </c>
      <c r="U161" t="str">
        <f>IF(ISBLANK(extractions!O161),"",extractions!O161)</f>
        <v>^</v>
      </c>
      <c r="V161" t="str">
        <f>IF(ISBLANK(extractions!P161),"",extractions!P161)</f>
        <v>Sample</v>
      </c>
      <c r="W161" t="str">
        <f>IF(ISBLANK(extractions!Q161),"",extractions!Q161)</f>
        <v>York</v>
      </c>
      <c r="X161" t="str">
        <f>IF(ISBLANK(extractions!R161),"",extractions!R161)</f>
        <v xml:space="preserve"> disproportionate stratified sampling</v>
      </c>
      <c r="Y161" t="str">
        <f>IF(ISBLANK(extractions!S161),"",extractions!S161)</f>
        <v/>
      </c>
      <c r="Z161" t="str">
        <f>IF(ISBLANK(extractions!T161),"",extractions!T161)</f>
        <v/>
      </c>
      <c r="AA161" t="str">
        <f>IF(ISBLANK(extractions!U161),"",extractions!U161)</f>
        <v>-</v>
      </c>
      <c r="AB161">
        <f>IF(ISBLANK(extractions!V161),"",extractions!V161)</f>
        <v>1343</v>
      </c>
      <c r="AC161" t="str">
        <f>IF(ISBLANK(extractions!W161),"",extractions!W161)</f>
        <v>CFS</v>
      </c>
      <c r="AD161" t="str">
        <f>IF(ISBLANK(extractions!X161),"",extractions!X161)</f>
        <v>ALL CFSs</v>
      </c>
      <c r="AE161" t="str">
        <f>IF(ISBLANK(extractions!Y161),"",extractions!Y161)</f>
        <v>B</v>
      </c>
      <c r="AF161">
        <f>IF(ISBLANK(extractions!Z161),"",extractions!Z161)</f>
        <v>0.13</v>
      </c>
      <c r="AG161" t="str">
        <f>IF(ISBLANK(extractions!AA161),"",extractions!AA161)</f>
        <v/>
      </c>
      <c r="AH161" t="str">
        <f>IF(ISBLANK(extractions!AB161),"",extractions!AB161)</f>
        <v>?</v>
      </c>
      <c r="AI161">
        <f>IF(ISBLANK(extractions!AC161),"",extractions!AC161)</f>
        <v>1</v>
      </c>
      <c r="AJ161" t="str">
        <f>IF(ISBLANK(extractions!AD161),"",extractions!AD161)</f>
        <v>sept</v>
      </c>
      <c r="AK161">
        <f>IF(ISBLANK(extractions!AE161),"",extractions!AE161)</f>
        <v>1976</v>
      </c>
      <c r="AL161">
        <f>IF(ISBLANK(extractions!AF161),"",extractions!AF161)</f>
        <v>31</v>
      </c>
      <c r="AM161" t="str">
        <f>IF(ISBLANK(extractions!AG161),"",extractions!AG161)</f>
        <v>dec</v>
      </c>
      <c r="AN161">
        <f>IF(ISBLANK(extractions!AH161),"",extractions!AH161)</f>
        <v>1976</v>
      </c>
      <c r="AO161" t="str">
        <f>IF(ISBLANK(extractions!AI161),"",extractions!AI161)</f>
        <v/>
      </c>
      <c r="AP161" t="str">
        <f>IF(ISBLANK(extractions!AJ161),"",extractions!AJ161)</f>
        <v/>
      </c>
      <c r="AQ161" t="str">
        <f>IF(ISBLANK(extractions!AK161),"",extractions!AK161)</f>
        <v/>
      </c>
      <c r="AR161" t="str">
        <f>IF(ISBLANK(extractions!AL161),"",extractions!AL161)</f>
        <v/>
      </c>
      <c r="AS161" t="str">
        <f>IF(ISBLANK(extractions!AM161),"",extractions!AM161)</f>
        <v/>
      </c>
      <c r="AT161" t="str">
        <f>IF(ISBLANK(extractions!AN161),"",extractions!AN161)</f>
        <v/>
      </c>
      <c r="AU161" t="str">
        <f>IF(ISBLANK(extractions!AO161),"",extractions!AO161)</f>
        <v/>
      </c>
      <c r="AV161" t="str">
        <f>IF(ISBLANK(extractions!AP161),"",extractions!AP161)</f>
        <v/>
      </c>
      <c r="AW161" t="str">
        <f>IF(ISBLANK(extractions!AQ161),"",extractions!AQ161)</f>
        <v/>
      </c>
      <c r="AX161" t="str">
        <f>IF(ISBLANK(extractions!AR161),"",extractions!AR161)</f>
        <v/>
      </c>
      <c r="AY161" t="str">
        <f>IF(ISBLANK(extractions!AS161),"",extractions!AS161)</f>
        <v/>
      </c>
      <c r="AZ161" t="str">
        <f>IF(ISBLANK(extractions!AT161),"",extractions!AT161)</f>
        <v/>
      </c>
      <c r="BA161" t="str">
        <f>IF(ISBLANK(extractions!AU161),"",extractions!AU161)</f>
        <v/>
      </c>
      <c r="BB161" t="str">
        <f>IF(ISBLANK(extractions!AV161),"",extractions!AV161)</f>
        <v/>
      </c>
      <c r="BC161" t="str">
        <f>IF(ISBLANK(extractions!AW161),"",extractions!AW161)</f>
        <v/>
      </c>
      <c r="BD161" t="str">
        <f>IF(ISBLANK(extractions!AX161),"",extractions!AX161)</f>
        <v/>
      </c>
      <c r="BE161" s="9" t="str">
        <f t="shared" si="21"/>
        <v/>
      </c>
      <c r="BF161" s="9" t="str">
        <f t="shared" si="24"/>
        <v/>
      </c>
      <c r="BG161" t="e">
        <f t="shared" si="28"/>
        <v>#VALUE!</v>
      </c>
      <c r="BK161" s="9" t="str">
        <f t="shared" si="25"/>
        <v>B</v>
      </c>
      <c r="BL161" s="9">
        <f t="shared" si="22"/>
        <v>0.13</v>
      </c>
      <c r="BM161" s="13" t="str">
        <f t="shared" si="23"/>
        <v>?</v>
      </c>
      <c r="BN161" t="str">
        <f t="shared" si="26"/>
        <v>+</v>
      </c>
      <c r="BO161" s="9" t="b">
        <f>IF(BK161="Beta",IF(ABS(BL161)&lt;statistic_interpretations!$B$5,statistic_interpretations!$B$1,IF(ABS(BL161)&lt;statistic_interpretations!$C$5,statistic_interpretations!$C$1,IF(ABS(BL161)&gt;statistic_interpretations!$C$5,statistic_interpretations!$D$1,"error"))),IF(BK161="R",IF(ABS(BL161)&lt;statistic_interpretations!$B$2,statistic_interpretations!$B$1,IF(ABS(BL161)&lt;statistic_interpretations!$C$2,statistic_interpretations!$C$1,IF(ABS(BL161)&gt;statistic_interpretations!$C$2,statistic_interpretations!$D$1,"error"))),IF(BK161="D",IF(ABS(BL161)&lt;statistic_interpretations!$B$3,statistic_interpretations!$B$1,IF(ABS(BL161)&lt;statistic_interpretations!$C$3,statistic_interpretations!$C$1,IF(ABS(BL161)&gt;statistic_interpretations!$C$3,statistic_interpretations!$D$1,"error"))),IF(BK161="%",IF(ABS(BL161)&lt;statistic_interpretations!$B$9,statistic_interpretations!$B$1,IF(ABS(BL161)&lt;statistic_interpretations!$C$9,statistic_interpretations!$C$1,IF(ABS(BL161)&gt;statistic_interpretations!$C$9,statistic_interpretations!$D$1,"error"))),IF(BK161="χ2",IF(ABS(BL161)&lt;statistic_interpretations!$B$8,statistic_interpretations!$B$1,IF(ABS(BL161)&lt;statistic_interpretations!$C$8,statistic_interpretations!$C$1,IF(ABS(BL161)&gt;statistic_interpretations!$C$8,statistic_interpretations!$D$1,"error"))),IF(BK161="tau",IF(ABS(BL161)&lt;statistic_interpretations!$B$7,statistic_interpretations!$B$1,IF(ABS(BL161)&lt;statistic_interpretations!$C$7,statistic_interpretations!$C$1,IF(ABS(BL161)&gt;statistic_interpretations!$C$7,statistic_interpretations!$D$1,"error")))))))))</f>
        <v>0</v>
      </c>
      <c r="BP161" t="str">
        <f t="shared" si="27"/>
        <v>unknown</v>
      </c>
    </row>
    <row r="162" spans="1:68" x14ac:dyDescent="0.25">
      <c r="A162" t="str">
        <f>IF(ISBLANK(extractions!A162),"",extractions!A162)</f>
        <v>Census tract 10</v>
      </c>
      <c r="B162" t="s">
        <v>196</v>
      </c>
      <c r="C162" t="str">
        <f>IF(ISBLANK(extractions!B162),"",extractions!B162)</f>
        <v>nominal</v>
      </c>
      <c r="D162" t="str">
        <f>IF(ISBLANK(extractions!C162),"",extractions!C162)</f>
        <v>adjusted response time</v>
      </c>
      <c r="E162" t="str">
        <f>IF(ISBLANK(extractions!D162),"",extractions!D162)</f>
        <v>Grand Mean (08:04 min)</v>
      </c>
      <c r="F162" t="str">
        <f>IF(ISBLANK(extractions!E162),"",extractions!E162)</f>
        <v>-</v>
      </c>
      <c r="G162" t="str">
        <f>IF(ISBLANK(extractions!G162),"",extractions!G162)</f>
        <v>dispatch time;travel time</v>
      </c>
      <c r="H162" t="str">
        <f>IF(ISBLANK(extractions!H162),"",extractions!H162)</f>
        <v>scale</v>
      </c>
      <c r="I162" t="str">
        <f>IF(ISBLANK(extractions!I162),"",extractions!I162)</f>
        <v>min/incident</v>
      </c>
      <c r="J162" t="str">
        <f>IF(ISBLANK(extractions!J162),"",extractions!J162)</f>
        <v>-</v>
      </c>
      <c r="K162" t="str">
        <f>IF(ISBLANK(extractions!K162),"",extractions!K162)</f>
        <v>interest</v>
      </c>
      <c r="L162" t="str">
        <f>IF(ISBLANK(extractions!L162),"",extractions!L162)</f>
        <v>Stevens, Webster and Stipak (1980)</v>
      </c>
      <c r="M162" s="2" t="s">
        <v>748</v>
      </c>
      <c r="N162" t="str">
        <f>IF(ISBLANK(extractions!M162),"",extractions!M162)</f>
        <v>Table 1</v>
      </c>
      <c r="O162" t="str">
        <f>IF(ISBLANK(extractions!N162),"",extractions!N162)</f>
        <v>Multiple Classification Analysis</v>
      </c>
      <c r="P162" t="s">
        <v>148</v>
      </c>
      <c r="Q162" t="s">
        <v>903</v>
      </c>
      <c r="R162" t="s">
        <v>906</v>
      </c>
      <c r="S162" t="s">
        <v>196</v>
      </c>
      <c r="T162" t="s">
        <v>1187</v>
      </c>
      <c r="U162" t="str">
        <f>IF(ISBLANK(extractions!O162),"",extractions!O162)</f>
        <v>^</v>
      </c>
      <c r="V162" t="str">
        <f>IF(ISBLANK(extractions!P162),"",extractions!P162)</f>
        <v>Sample</v>
      </c>
      <c r="W162" t="str">
        <f>IF(ISBLANK(extractions!Q162),"",extractions!Q162)</f>
        <v>York</v>
      </c>
      <c r="X162" t="str">
        <f>IF(ISBLANK(extractions!R162),"",extractions!R162)</f>
        <v xml:space="preserve"> disproportionate stratified sampling</v>
      </c>
      <c r="Y162" t="str">
        <f>IF(ISBLANK(extractions!S162),"",extractions!S162)</f>
        <v/>
      </c>
      <c r="Z162" t="str">
        <f>IF(ISBLANK(extractions!T162),"",extractions!T162)</f>
        <v/>
      </c>
      <c r="AA162" t="str">
        <f>IF(ISBLANK(extractions!U162),"",extractions!U162)</f>
        <v>-</v>
      </c>
      <c r="AB162">
        <f>IF(ISBLANK(extractions!V162),"",extractions!V162)</f>
        <v>1024</v>
      </c>
      <c r="AC162" t="str">
        <f>IF(ISBLANK(extractions!W162),"",extractions!W162)</f>
        <v>CFS</v>
      </c>
      <c r="AD162" t="str">
        <f>IF(ISBLANK(extractions!X162),"",extractions!X162)</f>
        <v>ALL CFSs</v>
      </c>
      <c r="AE162" t="str">
        <f>IF(ISBLANK(extractions!Y162),"",extractions!Y162)</f>
        <v>B</v>
      </c>
      <c r="AF162">
        <f>IF(ISBLANK(extractions!Z162),"",extractions!Z162)</f>
        <v>0.34</v>
      </c>
      <c r="AG162" t="str">
        <f>IF(ISBLANK(extractions!AA162),"",extractions!AA162)</f>
        <v/>
      </c>
      <c r="AH162" t="str">
        <f>IF(ISBLANK(extractions!AB162),"",extractions!AB162)</f>
        <v>?</v>
      </c>
      <c r="AI162">
        <f>IF(ISBLANK(extractions!AC162),"",extractions!AC162)</f>
        <v>1</v>
      </c>
      <c r="AJ162" t="str">
        <f>IF(ISBLANK(extractions!AD162),"",extractions!AD162)</f>
        <v>sept</v>
      </c>
      <c r="AK162">
        <f>IF(ISBLANK(extractions!AE162),"",extractions!AE162)</f>
        <v>1976</v>
      </c>
      <c r="AL162">
        <f>IF(ISBLANK(extractions!AF162),"",extractions!AF162)</f>
        <v>31</v>
      </c>
      <c r="AM162" t="str">
        <f>IF(ISBLANK(extractions!AG162),"",extractions!AG162)</f>
        <v>dec</v>
      </c>
      <c r="AN162">
        <f>IF(ISBLANK(extractions!AH162),"",extractions!AH162)</f>
        <v>1976</v>
      </c>
      <c r="AO162" t="str">
        <f>IF(ISBLANK(extractions!AI162),"",extractions!AI162)</f>
        <v/>
      </c>
      <c r="AP162" t="str">
        <f>IF(ISBLANK(extractions!AJ162),"",extractions!AJ162)</f>
        <v/>
      </c>
      <c r="AQ162" t="str">
        <f>IF(ISBLANK(extractions!AK162),"",extractions!AK162)</f>
        <v/>
      </c>
      <c r="AR162" t="str">
        <f>IF(ISBLANK(extractions!AL162),"",extractions!AL162)</f>
        <v/>
      </c>
      <c r="AS162" t="str">
        <f>IF(ISBLANK(extractions!AM162),"",extractions!AM162)</f>
        <v/>
      </c>
      <c r="AT162" t="str">
        <f>IF(ISBLANK(extractions!AN162),"",extractions!AN162)</f>
        <v/>
      </c>
      <c r="AU162" t="str">
        <f>IF(ISBLANK(extractions!AO162),"",extractions!AO162)</f>
        <v/>
      </c>
      <c r="AV162" t="str">
        <f>IF(ISBLANK(extractions!AP162),"",extractions!AP162)</f>
        <v/>
      </c>
      <c r="AW162" t="str">
        <f>IF(ISBLANK(extractions!AQ162),"",extractions!AQ162)</f>
        <v/>
      </c>
      <c r="AX162" t="str">
        <f>IF(ISBLANK(extractions!AR162),"",extractions!AR162)</f>
        <v/>
      </c>
      <c r="AY162" t="str">
        <f>IF(ISBLANK(extractions!AS162),"",extractions!AS162)</f>
        <v/>
      </c>
      <c r="AZ162" t="str">
        <f>IF(ISBLANK(extractions!AT162),"",extractions!AT162)</f>
        <v/>
      </c>
      <c r="BA162" t="str">
        <f>IF(ISBLANK(extractions!AU162),"",extractions!AU162)</f>
        <v/>
      </c>
      <c r="BB162" t="str">
        <f>IF(ISBLANK(extractions!AV162),"",extractions!AV162)</f>
        <v/>
      </c>
      <c r="BC162" t="str">
        <f>IF(ISBLANK(extractions!AW162),"",extractions!AW162)</f>
        <v/>
      </c>
      <c r="BD162" t="str">
        <f>IF(ISBLANK(extractions!AX162),"",extractions!AX162)</f>
        <v/>
      </c>
      <c r="BE162" s="9" t="str">
        <f t="shared" si="21"/>
        <v/>
      </c>
      <c r="BF162" s="9" t="str">
        <f t="shared" si="24"/>
        <v/>
      </c>
      <c r="BG162" t="e">
        <f t="shared" si="28"/>
        <v>#VALUE!</v>
      </c>
      <c r="BK162" s="9" t="str">
        <f t="shared" si="25"/>
        <v>B</v>
      </c>
      <c r="BL162" s="9">
        <f t="shared" si="22"/>
        <v>0.34</v>
      </c>
      <c r="BM162" s="13" t="str">
        <f t="shared" si="23"/>
        <v>?</v>
      </c>
      <c r="BN162" t="str">
        <f t="shared" si="26"/>
        <v>+</v>
      </c>
      <c r="BO162" s="9" t="b">
        <f>IF(BK162="Beta",IF(ABS(BL162)&lt;statistic_interpretations!$B$5,statistic_interpretations!$B$1,IF(ABS(BL162)&lt;statistic_interpretations!$C$5,statistic_interpretations!$C$1,IF(ABS(BL162)&gt;statistic_interpretations!$C$5,statistic_interpretations!$D$1,"error"))),IF(BK162="R",IF(ABS(BL162)&lt;statistic_interpretations!$B$2,statistic_interpretations!$B$1,IF(ABS(BL162)&lt;statistic_interpretations!$C$2,statistic_interpretations!$C$1,IF(ABS(BL162)&gt;statistic_interpretations!$C$2,statistic_interpretations!$D$1,"error"))),IF(BK162="D",IF(ABS(BL162)&lt;statistic_interpretations!$B$3,statistic_interpretations!$B$1,IF(ABS(BL162)&lt;statistic_interpretations!$C$3,statistic_interpretations!$C$1,IF(ABS(BL162)&gt;statistic_interpretations!$C$3,statistic_interpretations!$D$1,"error"))),IF(BK162="%",IF(ABS(BL162)&lt;statistic_interpretations!$B$9,statistic_interpretations!$B$1,IF(ABS(BL162)&lt;statistic_interpretations!$C$9,statistic_interpretations!$C$1,IF(ABS(BL162)&gt;statistic_interpretations!$C$9,statistic_interpretations!$D$1,"error"))),IF(BK162="χ2",IF(ABS(BL162)&lt;statistic_interpretations!$B$8,statistic_interpretations!$B$1,IF(ABS(BL162)&lt;statistic_interpretations!$C$8,statistic_interpretations!$C$1,IF(ABS(BL162)&gt;statistic_interpretations!$C$8,statistic_interpretations!$D$1,"error"))),IF(BK162="tau",IF(ABS(BL162)&lt;statistic_interpretations!$B$7,statistic_interpretations!$B$1,IF(ABS(BL162)&lt;statistic_interpretations!$C$7,statistic_interpretations!$C$1,IF(ABS(BL162)&gt;statistic_interpretations!$C$7,statistic_interpretations!$D$1,"error")))))))))</f>
        <v>0</v>
      </c>
      <c r="BP162" t="str">
        <f t="shared" si="27"/>
        <v>unknown</v>
      </c>
    </row>
    <row r="163" spans="1:68" x14ac:dyDescent="0.25">
      <c r="A163" t="str">
        <f>IF(ISBLANK(extractions!A163),"",extractions!A163)</f>
        <v>Census tract 11</v>
      </c>
      <c r="B163" t="s">
        <v>196</v>
      </c>
      <c r="C163" t="str">
        <f>IF(ISBLANK(extractions!B163),"",extractions!B163)</f>
        <v>nominal</v>
      </c>
      <c r="D163" t="str">
        <f>IF(ISBLANK(extractions!C163),"",extractions!C163)</f>
        <v>adjusted response time</v>
      </c>
      <c r="E163" t="str">
        <f>IF(ISBLANK(extractions!D163),"",extractions!D163)</f>
        <v>Grand Mean (08:04 min)</v>
      </c>
      <c r="F163" t="str">
        <f>IF(ISBLANK(extractions!E163),"",extractions!E163)</f>
        <v>-</v>
      </c>
      <c r="G163" t="str">
        <f>IF(ISBLANK(extractions!G163),"",extractions!G163)</f>
        <v>dispatch time;travel time</v>
      </c>
      <c r="H163" t="str">
        <f>IF(ISBLANK(extractions!H163),"",extractions!H163)</f>
        <v>scale</v>
      </c>
      <c r="I163" t="str">
        <f>IF(ISBLANK(extractions!I163),"",extractions!I163)</f>
        <v>min/incident</v>
      </c>
      <c r="J163" t="str">
        <f>IF(ISBLANK(extractions!J163),"",extractions!J163)</f>
        <v>-</v>
      </c>
      <c r="K163" t="str">
        <f>IF(ISBLANK(extractions!K163),"",extractions!K163)</f>
        <v>interest</v>
      </c>
      <c r="L163" t="str">
        <f>IF(ISBLANK(extractions!L163),"",extractions!L163)</f>
        <v>Stevens, Webster and Stipak (1980)</v>
      </c>
      <c r="M163" s="2" t="s">
        <v>748</v>
      </c>
      <c r="N163" t="str">
        <f>IF(ISBLANK(extractions!M163),"",extractions!M163)</f>
        <v>Table 1</v>
      </c>
      <c r="O163" t="str">
        <f>IF(ISBLANK(extractions!N163),"",extractions!N163)</f>
        <v>Multiple Classification Analysis</v>
      </c>
      <c r="P163" t="s">
        <v>148</v>
      </c>
      <c r="Q163" t="s">
        <v>903</v>
      </c>
      <c r="R163" t="s">
        <v>906</v>
      </c>
      <c r="S163" t="s">
        <v>196</v>
      </c>
      <c r="T163" t="s">
        <v>1187</v>
      </c>
      <c r="U163" t="str">
        <f>IF(ISBLANK(extractions!O163),"",extractions!O163)</f>
        <v>^</v>
      </c>
      <c r="V163" t="str">
        <f>IF(ISBLANK(extractions!P163),"",extractions!P163)</f>
        <v>Sample</v>
      </c>
      <c r="W163" t="str">
        <f>IF(ISBLANK(extractions!Q163),"",extractions!Q163)</f>
        <v>York</v>
      </c>
      <c r="X163" t="str">
        <f>IF(ISBLANK(extractions!R163),"",extractions!R163)</f>
        <v xml:space="preserve"> disproportionate stratified sampling</v>
      </c>
      <c r="Y163" t="str">
        <f>IF(ISBLANK(extractions!S163),"",extractions!S163)</f>
        <v/>
      </c>
      <c r="Z163" t="str">
        <f>IF(ISBLANK(extractions!T163),"",extractions!T163)</f>
        <v/>
      </c>
      <c r="AA163" t="str">
        <f>IF(ISBLANK(extractions!U163),"",extractions!U163)</f>
        <v>-</v>
      </c>
      <c r="AB163">
        <f>IF(ISBLANK(extractions!V163),"",extractions!V163)</f>
        <v>1772</v>
      </c>
      <c r="AC163" t="str">
        <f>IF(ISBLANK(extractions!W163),"",extractions!W163)</f>
        <v>CFS</v>
      </c>
      <c r="AD163" t="str">
        <f>IF(ISBLANK(extractions!X163),"",extractions!X163)</f>
        <v>ALL CFSs</v>
      </c>
      <c r="AE163" t="str">
        <f>IF(ISBLANK(extractions!Y163),"",extractions!Y163)</f>
        <v>B</v>
      </c>
      <c r="AF163">
        <f>IF(ISBLANK(extractions!Z163),"",extractions!Z163)</f>
        <v>0.91</v>
      </c>
      <c r="AG163" t="str">
        <f>IF(ISBLANK(extractions!AA163),"",extractions!AA163)</f>
        <v/>
      </c>
      <c r="AH163" t="str">
        <f>IF(ISBLANK(extractions!AB163),"",extractions!AB163)</f>
        <v>?</v>
      </c>
      <c r="AI163">
        <f>IF(ISBLANK(extractions!AC163),"",extractions!AC163)</f>
        <v>1</v>
      </c>
      <c r="AJ163" t="str">
        <f>IF(ISBLANK(extractions!AD163),"",extractions!AD163)</f>
        <v>sept</v>
      </c>
      <c r="AK163">
        <f>IF(ISBLANK(extractions!AE163),"",extractions!AE163)</f>
        <v>1976</v>
      </c>
      <c r="AL163">
        <f>IF(ISBLANK(extractions!AF163),"",extractions!AF163)</f>
        <v>31</v>
      </c>
      <c r="AM163" t="str">
        <f>IF(ISBLANK(extractions!AG163),"",extractions!AG163)</f>
        <v>dec</v>
      </c>
      <c r="AN163">
        <f>IF(ISBLANK(extractions!AH163),"",extractions!AH163)</f>
        <v>1976</v>
      </c>
      <c r="AO163" t="str">
        <f>IF(ISBLANK(extractions!AI163),"",extractions!AI163)</f>
        <v/>
      </c>
      <c r="AP163" t="str">
        <f>IF(ISBLANK(extractions!AJ163),"",extractions!AJ163)</f>
        <v/>
      </c>
      <c r="AQ163" t="str">
        <f>IF(ISBLANK(extractions!AK163),"",extractions!AK163)</f>
        <v/>
      </c>
      <c r="AR163" t="str">
        <f>IF(ISBLANK(extractions!AL163),"",extractions!AL163)</f>
        <v/>
      </c>
      <c r="AS163" t="str">
        <f>IF(ISBLANK(extractions!AM163),"",extractions!AM163)</f>
        <v/>
      </c>
      <c r="AT163" t="str">
        <f>IF(ISBLANK(extractions!AN163),"",extractions!AN163)</f>
        <v/>
      </c>
      <c r="AU163" t="str">
        <f>IF(ISBLANK(extractions!AO163),"",extractions!AO163)</f>
        <v/>
      </c>
      <c r="AV163" t="str">
        <f>IF(ISBLANK(extractions!AP163),"",extractions!AP163)</f>
        <v/>
      </c>
      <c r="AW163" t="str">
        <f>IF(ISBLANK(extractions!AQ163),"",extractions!AQ163)</f>
        <v/>
      </c>
      <c r="AX163" t="str">
        <f>IF(ISBLANK(extractions!AR163),"",extractions!AR163)</f>
        <v/>
      </c>
      <c r="AY163" t="str">
        <f>IF(ISBLANK(extractions!AS163),"",extractions!AS163)</f>
        <v/>
      </c>
      <c r="AZ163" t="str">
        <f>IF(ISBLANK(extractions!AT163),"",extractions!AT163)</f>
        <v/>
      </c>
      <c r="BA163" t="str">
        <f>IF(ISBLANK(extractions!AU163),"",extractions!AU163)</f>
        <v/>
      </c>
      <c r="BB163" t="str">
        <f>IF(ISBLANK(extractions!AV163),"",extractions!AV163)</f>
        <v/>
      </c>
      <c r="BC163" t="str">
        <f>IF(ISBLANK(extractions!AW163),"",extractions!AW163)</f>
        <v/>
      </c>
      <c r="BD163" t="str">
        <f>IF(ISBLANK(extractions!AX163),"",extractions!AX163)</f>
        <v/>
      </c>
      <c r="BE163" s="9" t="str">
        <f t="shared" si="21"/>
        <v/>
      </c>
      <c r="BF163" s="9" t="str">
        <f t="shared" si="24"/>
        <v/>
      </c>
      <c r="BG163" t="e">
        <f t="shared" si="28"/>
        <v>#VALUE!</v>
      </c>
      <c r="BK163" s="9" t="str">
        <f t="shared" si="25"/>
        <v>B</v>
      </c>
      <c r="BL163" s="9">
        <f t="shared" si="22"/>
        <v>0.91</v>
      </c>
      <c r="BM163" s="13" t="str">
        <f t="shared" si="23"/>
        <v>?</v>
      </c>
      <c r="BN163" t="str">
        <f t="shared" si="26"/>
        <v>+</v>
      </c>
      <c r="BO163" s="9" t="b">
        <f>IF(BK163="Beta",IF(ABS(BL163)&lt;statistic_interpretations!$B$5,statistic_interpretations!$B$1,IF(ABS(BL163)&lt;statistic_interpretations!$C$5,statistic_interpretations!$C$1,IF(ABS(BL163)&gt;statistic_interpretations!$C$5,statistic_interpretations!$D$1,"error"))),IF(BK163="R",IF(ABS(BL163)&lt;statistic_interpretations!$B$2,statistic_interpretations!$B$1,IF(ABS(BL163)&lt;statistic_interpretations!$C$2,statistic_interpretations!$C$1,IF(ABS(BL163)&gt;statistic_interpretations!$C$2,statistic_interpretations!$D$1,"error"))),IF(BK163="D",IF(ABS(BL163)&lt;statistic_interpretations!$B$3,statistic_interpretations!$B$1,IF(ABS(BL163)&lt;statistic_interpretations!$C$3,statistic_interpretations!$C$1,IF(ABS(BL163)&gt;statistic_interpretations!$C$3,statistic_interpretations!$D$1,"error"))),IF(BK163="%",IF(ABS(BL163)&lt;statistic_interpretations!$B$9,statistic_interpretations!$B$1,IF(ABS(BL163)&lt;statistic_interpretations!$C$9,statistic_interpretations!$C$1,IF(ABS(BL163)&gt;statistic_interpretations!$C$9,statistic_interpretations!$D$1,"error"))),IF(BK163="χ2",IF(ABS(BL163)&lt;statistic_interpretations!$B$8,statistic_interpretations!$B$1,IF(ABS(BL163)&lt;statistic_interpretations!$C$8,statistic_interpretations!$C$1,IF(ABS(BL163)&gt;statistic_interpretations!$C$8,statistic_interpretations!$D$1,"error"))),IF(BK163="tau",IF(ABS(BL163)&lt;statistic_interpretations!$B$7,statistic_interpretations!$B$1,IF(ABS(BL163)&lt;statistic_interpretations!$C$7,statistic_interpretations!$C$1,IF(ABS(BL163)&gt;statistic_interpretations!$C$7,statistic_interpretations!$D$1,"error")))))))))</f>
        <v>0</v>
      </c>
      <c r="BP163" t="str">
        <f t="shared" si="27"/>
        <v>unknown</v>
      </c>
    </row>
    <row r="164" spans="1:68" x14ac:dyDescent="0.25">
      <c r="A164" t="str">
        <f>IF(ISBLANK(extractions!A164),"",extractions!A164)</f>
        <v>Census tract 12</v>
      </c>
      <c r="B164" t="s">
        <v>196</v>
      </c>
      <c r="C164" t="str">
        <f>IF(ISBLANK(extractions!B164),"",extractions!B164)</f>
        <v>nominal</v>
      </c>
      <c r="D164" t="str">
        <f>IF(ISBLANK(extractions!C164),"",extractions!C164)</f>
        <v>adjusted response time</v>
      </c>
      <c r="E164" t="str">
        <f>IF(ISBLANK(extractions!D164),"",extractions!D164)</f>
        <v>Grand Mean (08:04 min)</v>
      </c>
      <c r="F164" t="str">
        <f>IF(ISBLANK(extractions!E164),"",extractions!E164)</f>
        <v>-</v>
      </c>
      <c r="G164" t="str">
        <f>IF(ISBLANK(extractions!G164),"",extractions!G164)</f>
        <v>dispatch time;travel time</v>
      </c>
      <c r="H164" t="str">
        <f>IF(ISBLANK(extractions!H164),"",extractions!H164)</f>
        <v>scale</v>
      </c>
      <c r="I164" t="str">
        <f>IF(ISBLANK(extractions!I164),"",extractions!I164)</f>
        <v>min/incident</v>
      </c>
      <c r="J164" t="str">
        <f>IF(ISBLANK(extractions!J164),"",extractions!J164)</f>
        <v>-</v>
      </c>
      <c r="K164" t="str">
        <f>IF(ISBLANK(extractions!K164),"",extractions!K164)</f>
        <v>interest</v>
      </c>
      <c r="L164" t="str">
        <f>IF(ISBLANK(extractions!L164),"",extractions!L164)</f>
        <v>Stevens, Webster and Stipak (1980)</v>
      </c>
      <c r="M164" s="2" t="s">
        <v>748</v>
      </c>
      <c r="N164" t="str">
        <f>IF(ISBLANK(extractions!M164),"",extractions!M164)</f>
        <v>Table 1</v>
      </c>
      <c r="O164" t="str">
        <f>IF(ISBLANK(extractions!N164),"",extractions!N164)</f>
        <v>Multiple Classification Analysis</v>
      </c>
      <c r="P164" t="s">
        <v>148</v>
      </c>
      <c r="Q164" t="s">
        <v>903</v>
      </c>
      <c r="R164" t="s">
        <v>906</v>
      </c>
      <c r="S164" t="s">
        <v>196</v>
      </c>
      <c r="T164" t="s">
        <v>1187</v>
      </c>
      <c r="U164" t="str">
        <f>IF(ISBLANK(extractions!O164),"",extractions!O164)</f>
        <v>^</v>
      </c>
      <c r="V164" t="str">
        <f>IF(ISBLANK(extractions!P164),"",extractions!P164)</f>
        <v>Sample</v>
      </c>
      <c r="W164" t="str">
        <f>IF(ISBLANK(extractions!Q164),"",extractions!Q164)</f>
        <v>York</v>
      </c>
      <c r="X164" t="str">
        <f>IF(ISBLANK(extractions!R164),"",extractions!R164)</f>
        <v xml:space="preserve"> disproportionate stratified sampling</v>
      </c>
      <c r="Y164" t="str">
        <f>IF(ISBLANK(extractions!S164),"",extractions!S164)</f>
        <v/>
      </c>
      <c r="Z164" t="str">
        <f>IF(ISBLANK(extractions!T164),"",extractions!T164)</f>
        <v/>
      </c>
      <c r="AA164" t="str">
        <f>IF(ISBLANK(extractions!U164),"",extractions!U164)</f>
        <v>-</v>
      </c>
      <c r="AB164">
        <f>IF(ISBLANK(extractions!V164),"",extractions!V164)</f>
        <v>1268</v>
      </c>
      <c r="AC164" t="str">
        <f>IF(ISBLANK(extractions!W164),"",extractions!W164)</f>
        <v>CFS</v>
      </c>
      <c r="AD164" t="str">
        <f>IF(ISBLANK(extractions!X164),"",extractions!X164)</f>
        <v>ALL CFSs</v>
      </c>
      <c r="AE164" t="str">
        <f>IF(ISBLANK(extractions!Y164),"",extractions!Y164)</f>
        <v>B</v>
      </c>
      <c r="AF164">
        <f>IF(ISBLANK(extractions!Z164),"",extractions!Z164)</f>
        <v>0.33</v>
      </c>
      <c r="AG164" t="str">
        <f>IF(ISBLANK(extractions!AA164),"",extractions!AA164)</f>
        <v/>
      </c>
      <c r="AH164" t="str">
        <f>IF(ISBLANK(extractions!AB164),"",extractions!AB164)</f>
        <v>?</v>
      </c>
      <c r="AI164">
        <f>IF(ISBLANK(extractions!AC164),"",extractions!AC164)</f>
        <v>1</v>
      </c>
      <c r="AJ164" t="str">
        <f>IF(ISBLANK(extractions!AD164),"",extractions!AD164)</f>
        <v>sept</v>
      </c>
      <c r="AK164">
        <f>IF(ISBLANK(extractions!AE164),"",extractions!AE164)</f>
        <v>1976</v>
      </c>
      <c r="AL164">
        <f>IF(ISBLANK(extractions!AF164),"",extractions!AF164)</f>
        <v>31</v>
      </c>
      <c r="AM164" t="str">
        <f>IF(ISBLANK(extractions!AG164),"",extractions!AG164)</f>
        <v>dec</v>
      </c>
      <c r="AN164">
        <f>IF(ISBLANK(extractions!AH164),"",extractions!AH164)</f>
        <v>1976</v>
      </c>
      <c r="AO164" t="str">
        <f>IF(ISBLANK(extractions!AI164),"",extractions!AI164)</f>
        <v/>
      </c>
      <c r="AP164" t="str">
        <f>IF(ISBLANK(extractions!AJ164),"",extractions!AJ164)</f>
        <v/>
      </c>
      <c r="AQ164" t="str">
        <f>IF(ISBLANK(extractions!AK164),"",extractions!AK164)</f>
        <v/>
      </c>
      <c r="AR164" t="str">
        <f>IF(ISBLANK(extractions!AL164),"",extractions!AL164)</f>
        <v/>
      </c>
      <c r="AS164" t="str">
        <f>IF(ISBLANK(extractions!AM164),"",extractions!AM164)</f>
        <v/>
      </c>
      <c r="AT164" t="str">
        <f>IF(ISBLANK(extractions!AN164),"",extractions!AN164)</f>
        <v/>
      </c>
      <c r="AU164" t="str">
        <f>IF(ISBLANK(extractions!AO164),"",extractions!AO164)</f>
        <v/>
      </c>
      <c r="AV164" t="str">
        <f>IF(ISBLANK(extractions!AP164),"",extractions!AP164)</f>
        <v/>
      </c>
      <c r="AW164" t="str">
        <f>IF(ISBLANK(extractions!AQ164),"",extractions!AQ164)</f>
        <v/>
      </c>
      <c r="AX164" t="str">
        <f>IF(ISBLANK(extractions!AR164),"",extractions!AR164)</f>
        <v/>
      </c>
      <c r="AY164" t="str">
        <f>IF(ISBLANK(extractions!AS164),"",extractions!AS164)</f>
        <v/>
      </c>
      <c r="AZ164" t="str">
        <f>IF(ISBLANK(extractions!AT164),"",extractions!AT164)</f>
        <v/>
      </c>
      <c r="BA164" t="str">
        <f>IF(ISBLANK(extractions!AU164),"",extractions!AU164)</f>
        <v/>
      </c>
      <c r="BB164" t="str">
        <f>IF(ISBLANK(extractions!AV164),"",extractions!AV164)</f>
        <v/>
      </c>
      <c r="BC164" t="str">
        <f>IF(ISBLANK(extractions!AW164),"",extractions!AW164)</f>
        <v/>
      </c>
      <c r="BD164" t="str">
        <f>IF(ISBLANK(extractions!AX164),"",extractions!AX164)</f>
        <v/>
      </c>
      <c r="BE164" s="9" t="str">
        <f t="shared" si="21"/>
        <v/>
      </c>
      <c r="BF164" s="9" t="str">
        <f t="shared" si="24"/>
        <v/>
      </c>
      <c r="BG164" t="e">
        <f t="shared" si="28"/>
        <v>#VALUE!</v>
      </c>
      <c r="BK164" s="9" t="str">
        <f t="shared" si="25"/>
        <v>B</v>
      </c>
      <c r="BL164" s="9">
        <f t="shared" si="22"/>
        <v>0.33</v>
      </c>
      <c r="BM164" s="13" t="str">
        <f t="shared" si="23"/>
        <v>?</v>
      </c>
      <c r="BN164" t="str">
        <f t="shared" si="26"/>
        <v>+</v>
      </c>
      <c r="BO164" s="9" t="b">
        <f>IF(BK164="Beta",IF(ABS(BL164)&lt;statistic_interpretations!$B$5,statistic_interpretations!$B$1,IF(ABS(BL164)&lt;statistic_interpretations!$C$5,statistic_interpretations!$C$1,IF(ABS(BL164)&gt;statistic_interpretations!$C$5,statistic_interpretations!$D$1,"error"))),IF(BK164="R",IF(ABS(BL164)&lt;statistic_interpretations!$B$2,statistic_interpretations!$B$1,IF(ABS(BL164)&lt;statistic_interpretations!$C$2,statistic_interpretations!$C$1,IF(ABS(BL164)&gt;statistic_interpretations!$C$2,statistic_interpretations!$D$1,"error"))),IF(BK164="D",IF(ABS(BL164)&lt;statistic_interpretations!$B$3,statistic_interpretations!$B$1,IF(ABS(BL164)&lt;statistic_interpretations!$C$3,statistic_interpretations!$C$1,IF(ABS(BL164)&gt;statistic_interpretations!$C$3,statistic_interpretations!$D$1,"error"))),IF(BK164="%",IF(ABS(BL164)&lt;statistic_interpretations!$B$9,statistic_interpretations!$B$1,IF(ABS(BL164)&lt;statistic_interpretations!$C$9,statistic_interpretations!$C$1,IF(ABS(BL164)&gt;statistic_interpretations!$C$9,statistic_interpretations!$D$1,"error"))),IF(BK164="χ2",IF(ABS(BL164)&lt;statistic_interpretations!$B$8,statistic_interpretations!$B$1,IF(ABS(BL164)&lt;statistic_interpretations!$C$8,statistic_interpretations!$C$1,IF(ABS(BL164)&gt;statistic_interpretations!$C$8,statistic_interpretations!$D$1,"error"))),IF(BK164="tau",IF(ABS(BL164)&lt;statistic_interpretations!$B$7,statistic_interpretations!$B$1,IF(ABS(BL164)&lt;statistic_interpretations!$C$7,statistic_interpretations!$C$1,IF(ABS(BL164)&gt;statistic_interpretations!$C$7,statistic_interpretations!$D$1,"error")))))))))</f>
        <v>0</v>
      </c>
      <c r="BP164" t="str">
        <f t="shared" si="27"/>
        <v>unknown</v>
      </c>
    </row>
    <row r="165" spans="1:68" x14ac:dyDescent="0.25">
      <c r="A165" t="str">
        <f>IF(ISBLANK(extractions!A165),"",extractions!A165)</f>
        <v>Census tract 13</v>
      </c>
      <c r="B165" t="s">
        <v>196</v>
      </c>
      <c r="C165" t="str">
        <f>IF(ISBLANK(extractions!B165),"",extractions!B165)</f>
        <v>nominal</v>
      </c>
      <c r="D165" t="str">
        <f>IF(ISBLANK(extractions!C165),"",extractions!C165)</f>
        <v>adjusted response time</v>
      </c>
      <c r="E165" t="str">
        <f>IF(ISBLANK(extractions!D165),"",extractions!D165)</f>
        <v>Grand Mean (08:04 min)</v>
      </c>
      <c r="F165" t="str">
        <f>IF(ISBLANK(extractions!E165),"",extractions!E165)</f>
        <v>-</v>
      </c>
      <c r="G165" t="str">
        <f>IF(ISBLANK(extractions!G165),"",extractions!G165)</f>
        <v>dispatch time;travel time</v>
      </c>
      <c r="H165" t="str">
        <f>IF(ISBLANK(extractions!H165),"",extractions!H165)</f>
        <v>scale</v>
      </c>
      <c r="I165" t="str">
        <f>IF(ISBLANK(extractions!I165),"",extractions!I165)</f>
        <v>min/incident</v>
      </c>
      <c r="J165" t="str">
        <f>IF(ISBLANK(extractions!J165),"",extractions!J165)</f>
        <v>-</v>
      </c>
      <c r="K165" t="str">
        <f>IF(ISBLANK(extractions!K165),"",extractions!K165)</f>
        <v>interest</v>
      </c>
      <c r="L165" t="str">
        <f>IF(ISBLANK(extractions!L165),"",extractions!L165)</f>
        <v>Stevens, Webster and Stipak (1980)</v>
      </c>
      <c r="M165" s="2" t="s">
        <v>748</v>
      </c>
      <c r="N165" t="str">
        <f>IF(ISBLANK(extractions!M165),"",extractions!M165)</f>
        <v>Table 1</v>
      </c>
      <c r="O165" t="str">
        <f>IF(ISBLANK(extractions!N165),"",extractions!N165)</f>
        <v>Multiple Classification Analysis</v>
      </c>
      <c r="P165" t="s">
        <v>148</v>
      </c>
      <c r="Q165" t="s">
        <v>903</v>
      </c>
      <c r="R165" t="s">
        <v>906</v>
      </c>
      <c r="S165" t="s">
        <v>196</v>
      </c>
      <c r="T165" t="s">
        <v>1187</v>
      </c>
      <c r="U165" t="str">
        <f>IF(ISBLANK(extractions!O165),"",extractions!O165)</f>
        <v>^</v>
      </c>
      <c r="V165" t="str">
        <f>IF(ISBLANK(extractions!P165),"",extractions!P165)</f>
        <v>Sample</v>
      </c>
      <c r="W165" t="str">
        <f>IF(ISBLANK(extractions!Q165),"",extractions!Q165)</f>
        <v>York</v>
      </c>
      <c r="X165" t="str">
        <f>IF(ISBLANK(extractions!R165),"",extractions!R165)</f>
        <v xml:space="preserve"> disproportionate stratified sampling</v>
      </c>
      <c r="Y165" t="str">
        <f>IF(ISBLANK(extractions!S165),"",extractions!S165)</f>
        <v/>
      </c>
      <c r="Z165" t="str">
        <f>IF(ISBLANK(extractions!T165),"",extractions!T165)</f>
        <v/>
      </c>
      <c r="AA165" t="str">
        <f>IF(ISBLANK(extractions!U165),"",extractions!U165)</f>
        <v>-</v>
      </c>
      <c r="AB165">
        <f>IF(ISBLANK(extractions!V165),"",extractions!V165)</f>
        <v>1003</v>
      </c>
      <c r="AC165" t="str">
        <f>IF(ISBLANK(extractions!W165),"",extractions!W165)</f>
        <v>CFS</v>
      </c>
      <c r="AD165" t="str">
        <f>IF(ISBLANK(extractions!X165),"",extractions!X165)</f>
        <v>ALL CFSs</v>
      </c>
      <c r="AE165" t="str">
        <f>IF(ISBLANK(extractions!Y165),"",extractions!Y165)</f>
        <v>B</v>
      </c>
      <c r="AF165">
        <f>IF(ISBLANK(extractions!Z165),"",extractions!Z165)</f>
        <v>0.71</v>
      </c>
      <c r="AG165" t="str">
        <f>IF(ISBLANK(extractions!AA165),"",extractions!AA165)</f>
        <v/>
      </c>
      <c r="AH165" t="str">
        <f>IF(ISBLANK(extractions!AB165),"",extractions!AB165)</f>
        <v>?</v>
      </c>
      <c r="AI165">
        <f>IF(ISBLANK(extractions!AC165),"",extractions!AC165)</f>
        <v>1</v>
      </c>
      <c r="AJ165" t="str">
        <f>IF(ISBLANK(extractions!AD165),"",extractions!AD165)</f>
        <v>sept</v>
      </c>
      <c r="AK165">
        <f>IF(ISBLANK(extractions!AE165),"",extractions!AE165)</f>
        <v>1976</v>
      </c>
      <c r="AL165">
        <f>IF(ISBLANK(extractions!AF165),"",extractions!AF165)</f>
        <v>31</v>
      </c>
      <c r="AM165" t="str">
        <f>IF(ISBLANK(extractions!AG165),"",extractions!AG165)</f>
        <v>dec</v>
      </c>
      <c r="AN165">
        <f>IF(ISBLANK(extractions!AH165),"",extractions!AH165)</f>
        <v>1976</v>
      </c>
      <c r="AO165" t="str">
        <f>IF(ISBLANK(extractions!AI165),"",extractions!AI165)</f>
        <v/>
      </c>
      <c r="AP165" t="str">
        <f>IF(ISBLANK(extractions!AJ165),"",extractions!AJ165)</f>
        <v/>
      </c>
      <c r="AQ165" t="str">
        <f>IF(ISBLANK(extractions!AK165),"",extractions!AK165)</f>
        <v/>
      </c>
      <c r="AR165" t="str">
        <f>IF(ISBLANK(extractions!AL165),"",extractions!AL165)</f>
        <v/>
      </c>
      <c r="AS165" t="str">
        <f>IF(ISBLANK(extractions!AM165),"",extractions!AM165)</f>
        <v/>
      </c>
      <c r="AT165" t="str">
        <f>IF(ISBLANK(extractions!AN165),"",extractions!AN165)</f>
        <v/>
      </c>
      <c r="AU165" t="str">
        <f>IF(ISBLANK(extractions!AO165),"",extractions!AO165)</f>
        <v/>
      </c>
      <c r="AV165" t="str">
        <f>IF(ISBLANK(extractions!AP165),"",extractions!AP165)</f>
        <v/>
      </c>
      <c r="AW165" t="str">
        <f>IF(ISBLANK(extractions!AQ165),"",extractions!AQ165)</f>
        <v/>
      </c>
      <c r="AX165" t="str">
        <f>IF(ISBLANK(extractions!AR165),"",extractions!AR165)</f>
        <v/>
      </c>
      <c r="AY165" t="str">
        <f>IF(ISBLANK(extractions!AS165),"",extractions!AS165)</f>
        <v/>
      </c>
      <c r="AZ165" t="str">
        <f>IF(ISBLANK(extractions!AT165),"",extractions!AT165)</f>
        <v/>
      </c>
      <c r="BA165" t="str">
        <f>IF(ISBLANK(extractions!AU165),"",extractions!AU165)</f>
        <v/>
      </c>
      <c r="BB165" t="str">
        <f>IF(ISBLANK(extractions!AV165),"",extractions!AV165)</f>
        <v/>
      </c>
      <c r="BC165" t="str">
        <f>IF(ISBLANK(extractions!AW165),"",extractions!AW165)</f>
        <v/>
      </c>
      <c r="BD165" t="str">
        <f>IF(ISBLANK(extractions!AX165),"",extractions!AX165)</f>
        <v/>
      </c>
      <c r="BE165" s="9" t="str">
        <f t="shared" si="21"/>
        <v/>
      </c>
      <c r="BF165" s="9" t="str">
        <f t="shared" si="24"/>
        <v/>
      </c>
      <c r="BG165" t="e">
        <f t="shared" si="28"/>
        <v>#VALUE!</v>
      </c>
      <c r="BK165" s="9" t="str">
        <f t="shared" si="25"/>
        <v>B</v>
      </c>
      <c r="BL165" s="9">
        <f t="shared" si="22"/>
        <v>0.71</v>
      </c>
      <c r="BM165" s="13" t="str">
        <f t="shared" si="23"/>
        <v>?</v>
      </c>
      <c r="BN165" t="str">
        <f t="shared" si="26"/>
        <v>+</v>
      </c>
      <c r="BO165" s="9" t="b">
        <f>IF(BK165="Beta",IF(ABS(BL165)&lt;statistic_interpretations!$B$5,statistic_interpretations!$B$1,IF(ABS(BL165)&lt;statistic_interpretations!$C$5,statistic_interpretations!$C$1,IF(ABS(BL165)&gt;statistic_interpretations!$C$5,statistic_interpretations!$D$1,"error"))),IF(BK165="R",IF(ABS(BL165)&lt;statistic_interpretations!$B$2,statistic_interpretations!$B$1,IF(ABS(BL165)&lt;statistic_interpretations!$C$2,statistic_interpretations!$C$1,IF(ABS(BL165)&gt;statistic_interpretations!$C$2,statistic_interpretations!$D$1,"error"))),IF(BK165="D",IF(ABS(BL165)&lt;statistic_interpretations!$B$3,statistic_interpretations!$B$1,IF(ABS(BL165)&lt;statistic_interpretations!$C$3,statistic_interpretations!$C$1,IF(ABS(BL165)&gt;statistic_interpretations!$C$3,statistic_interpretations!$D$1,"error"))),IF(BK165="%",IF(ABS(BL165)&lt;statistic_interpretations!$B$9,statistic_interpretations!$B$1,IF(ABS(BL165)&lt;statistic_interpretations!$C$9,statistic_interpretations!$C$1,IF(ABS(BL165)&gt;statistic_interpretations!$C$9,statistic_interpretations!$D$1,"error"))),IF(BK165="χ2",IF(ABS(BL165)&lt;statistic_interpretations!$B$8,statistic_interpretations!$B$1,IF(ABS(BL165)&lt;statistic_interpretations!$C$8,statistic_interpretations!$C$1,IF(ABS(BL165)&gt;statistic_interpretations!$C$8,statistic_interpretations!$D$1,"error"))),IF(BK165="tau",IF(ABS(BL165)&lt;statistic_interpretations!$B$7,statistic_interpretations!$B$1,IF(ABS(BL165)&lt;statistic_interpretations!$C$7,statistic_interpretations!$C$1,IF(ABS(BL165)&gt;statistic_interpretations!$C$7,statistic_interpretations!$D$1,"error")))))))))</f>
        <v>0</v>
      </c>
      <c r="BP165" t="str">
        <f t="shared" si="27"/>
        <v>unknown</v>
      </c>
    </row>
    <row r="166" spans="1:68" x14ac:dyDescent="0.25">
      <c r="A166" t="str">
        <f>IF(ISBLANK(extractions!A166),"",extractions!A166)</f>
        <v>Census tract 14</v>
      </c>
      <c r="B166" t="s">
        <v>196</v>
      </c>
      <c r="C166" t="str">
        <f>IF(ISBLANK(extractions!B166),"",extractions!B166)</f>
        <v>nominal</v>
      </c>
      <c r="D166" t="str">
        <f>IF(ISBLANK(extractions!C166),"",extractions!C166)</f>
        <v>adjusted response time</v>
      </c>
      <c r="E166" t="str">
        <f>IF(ISBLANK(extractions!D166),"",extractions!D166)</f>
        <v>Grand Mean (08:04 min)</v>
      </c>
      <c r="F166" t="str">
        <f>IF(ISBLANK(extractions!E166),"",extractions!E166)</f>
        <v>-</v>
      </c>
      <c r="G166" t="str">
        <f>IF(ISBLANK(extractions!G166),"",extractions!G166)</f>
        <v>dispatch time;travel time</v>
      </c>
      <c r="H166" t="str">
        <f>IF(ISBLANK(extractions!H166),"",extractions!H166)</f>
        <v>scale</v>
      </c>
      <c r="I166" t="str">
        <f>IF(ISBLANK(extractions!I166),"",extractions!I166)</f>
        <v>min/incident</v>
      </c>
      <c r="J166" t="str">
        <f>IF(ISBLANK(extractions!J166),"",extractions!J166)</f>
        <v>-</v>
      </c>
      <c r="K166" t="str">
        <f>IF(ISBLANK(extractions!K166),"",extractions!K166)</f>
        <v>interest</v>
      </c>
      <c r="L166" t="str">
        <f>IF(ISBLANK(extractions!L166),"",extractions!L166)</f>
        <v>Stevens, Webster and Stipak (1980)</v>
      </c>
      <c r="M166" s="2" t="s">
        <v>748</v>
      </c>
      <c r="N166" t="str">
        <f>IF(ISBLANK(extractions!M166),"",extractions!M166)</f>
        <v>Table 1</v>
      </c>
      <c r="O166" t="str">
        <f>IF(ISBLANK(extractions!N166),"",extractions!N166)</f>
        <v>Multiple Classification Analysis</v>
      </c>
      <c r="P166" t="s">
        <v>148</v>
      </c>
      <c r="Q166" t="s">
        <v>903</v>
      </c>
      <c r="R166" t="s">
        <v>906</v>
      </c>
      <c r="S166" t="s">
        <v>196</v>
      </c>
      <c r="T166" t="s">
        <v>1187</v>
      </c>
      <c r="U166" t="str">
        <f>IF(ISBLANK(extractions!O166),"",extractions!O166)</f>
        <v>^</v>
      </c>
      <c r="V166" t="str">
        <f>IF(ISBLANK(extractions!P166),"",extractions!P166)</f>
        <v>Sample</v>
      </c>
      <c r="W166" t="str">
        <f>IF(ISBLANK(extractions!Q166),"",extractions!Q166)</f>
        <v>York</v>
      </c>
      <c r="X166" t="str">
        <f>IF(ISBLANK(extractions!R166),"",extractions!R166)</f>
        <v xml:space="preserve"> disproportionate stratified sampling</v>
      </c>
      <c r="Y166" t="str">
        <f>IF(ISBLANK(extractions!S166),"",extractions!S166)</f>
        <v/>
      </c>
      <c r="Z166" t="str">
        <f>IF(ISBLANK(extractions!T166),"",extractions!T166)</f>
        <v/>
      </c>
      <c r="AA166" t="str">
        <f>IF(ISBLANK(extractions!U166),"",extractions!U166)</f>
        <v>-</v>
      </c>
      <c r="AB166">
        <f>IF(ISBLANK(extractions!V166),"",extractions!V166)</f>
        <v>1672</v>
      </c>
      <c r="AC166" t="str">
        <f>IF(ISBLANK(extractions!W166),"",extractions!W166)</f>
        <v>CFS</v>
      </c>
      <c r="AD166" t="str">
        <f>IF(ISBLANK(extractions!X166),"",extractions!X166)</f>
        <v>ALL CFSs</v>
      </c>
      <c r="AE166" t="str">
        <f>IF(ISBLANK(extractions!Y166),"",extractions!Y166)</f>
        <v>B</v>
      </c>
      <c r="AF166">
        <f>IF(ISBLANK(extractions!Z166),"",extractions!Z166)</f>
        <v>1.1399999999999999</v>
      </c>
      <c r="AG166" t="str">
        <f>IF(ISBLANK(extractions!AA166),"",extractions!AA166)</f>
        <v/>
      </c>
      <c r="AH166" t="str">
        <f>IF(ISBLANK(extractions!AB166),"",extractions!AB166)</f>
        <v>?</v>
      </c>
      <c r="AI166">
        <f>IF(ISBLANK(extractions!AC166),"",extractions!AC166)</f>
        <v>1</v>
      </c>
      <c r="AJ166" t="str">
        <f>IF(ISBLANK(extractions!AD166),"",extractions!AD166)</f>
        <v>sept</v>
      </c>
      <c r="AK166">
        <f>IF(ISBLANK(extractions!AE166),"",extractions!AE166)</f>
        <v>1976</v>
      </c>
      <c r="AL166">
        <f>IF(ISBLANK(extractions!AF166),"",extractions!AF166)</f>
        <v>31</v>
      </c>
      <c r="AM166" t="str">
        <f>IF(ISBLANK(extractions!AG166),"",extractions!AG166)</f>
        <v>dec</v>
      </c>
      <c r="AN166">
        <f>IF(ISBLANK(extractions!AH166),"",extractions!AH166)</f>
        <v>1976</v>
      </c>
      <c r="AO166" t="str">
        <f>IF(ISBLANK(extractions!AI166),"",extractions!AI166)</f>
        <v/>
      </c>
      <c r="AP166" t="str">
        <f>IF(ISBLANK(extractions!AJ166),"",extractions!AJ166)</f>
        <v/>
      </c>
      <c r="AQ166" t="str">
        <f>IF(ISBLANK(extractions!AK166),"",extractions!AK166)</f>
        <v/>
      </c>
      <c r="AR166" t="str">
        <f>IF(ISBLANK(extractions!AL166),"",extractions!AL166)</f>
        <v/>
      </c>
      <c r="AS166" t="str">
        <f>IF(ISBLANK(extractions!AM166),"",extractions!AM166)</f>
        <v/>
      </c>
      <c r="AT166" t="str">
        <f>IF(ISBLANK(extractions!AN166),"",extractions!AN166)</f>
        <v/>
      </c>
      <c r="AU166" t="str">
        <f>IF(ISBLANK(extractions!AO166),"",extractions!AO166)</f>
        <v/>
      </c>
      <c r="AV166" t="str">
        <f>IF(ISBLANK(extractions!AP166),"",extractions!AP166)</f>
        <v/>
      </c>
      <c r="AW166" t="str">
        <f>IF(ISBLANK(extractions!AQ166),"",extractions!AQ166)</f>
        <v/>
      </c>
      <c r="AX166" t="str">
        <f>IF(ISBLANK(extractions!AR166),"",extractions!AR166)</f>
        <v/>
      </c>
      <c r="AY166" t="str">
        <f>IF(ISBLANK(extractions!AS166),"",extractions!AS166)</f>
        <v/>
      </c>
      <c r="AZ166" t="str">
        <f>IF(ISBLANK(extractions!AT166),"",extractions!AT166)</f>
        <v/>
      </c>
      <c r="BA166" t="str">
        <f>IF(ISBLANK(extractions!AU166),"",extractions!AU166)</f>
        <v/>
      </c>
      <c r="BB166" t="str">
        <f>IF(ISBLANK(extractions!AV166),"",extractions!AV166)</f>
        <v/>
      </c>
      <c r="BC166" t="str">
        <f>IF(ISBLANK(extractions!AW166),"",extractions!AW166)</f>
        <v/>
      </c>
      <c r="BD166" t="str">
        <f>IF(ISBLANK(extractions!AX166),"",extractions!AX166)</f>
        <v/>
      </c>
      <c r="BE166" s="9" t="str">
        <f t="shared" si="21"/>
        <v/>
      </c>
      <c r="BF166" s="9" t="str">
        <f t="shared" si="24"/>
        <v/>
      </c>
      <c r="BG166" t="e">
        <f t="shared" si="28"/>
        <v>#VALUE!</v>
      </c>
      <c r="BK166" s="9" t="str">
        <f t="shared" si="25"/>
        <v>B</v>
      </c>
      <c r="BL166" s="9">
        <f t="shared" si="22"/>
        <v>1.1399999999999999</v>
      </c>
      <c r="BM166" s="13" t="str">
        <f t="shared" si="23"/>
        <v>?</v>
      </c>
      <c r="BN166" t="str">
        <f t="shared" si="26"/>
        <v>+</v>
      </c>
      <c r="BO166" s="9" t="b">
        <f>IF(BK166="Beta",IF(ABS(BL166)&lt;statistic_interpretations!$B$5,statistic_interpretations!$B$1,IF(ABS(BL166)&lt;statistic_interpretations!$C$5,statistic_interpretations!$C$1,IF(ABS(BL166)&gt;statistic_interpretations!$C$5,statistic_interpretations!$D$1,"error"))),IF(BK166="R",IF(ABS(BL166)&lt;statistic_interpretations!$B$2,statistic_interpretations!$B$1,IF(ABS(BL166)&lt;statistic_interpretations!$C$2,statistic_interpretations!$C$1,IF(ABS(BL166)&gt;statistic_interpretations!$C$2,statistic_interpretations!$D$1,"error"))),IF(BK166="D",IF(ABS(BL166)&lt;statistic_interpretations!$B$3,statistic_interpretations!$B$1,IF(ABS(BL166)&lt;statistic_interpretations!$C$3,statistic_interpretations!$C$1,IF(ABS(BL166)&gt;statistic_interpretations!$C$3,statistic_interpretations!$D$1,"error"))),IF(BK166="%",IF(ABS(BL166)&lt;statistic_interpretations!$B$9,statistic_interpretations!$B$1,IF(ABS(BL166)&lt;statistic_interpretations!$C$9,statistic_interpretations!$C$1,IF(ABS(BL166)&gt;statistic_interpretations!$C$9,statistic_interpretations!$D$1,"error"))),IF(BK166="χ2",IF(ABS(BL166)&lt;statistic_interpretations!$B$8,statistic_interpretations!$B$1,IF(ABS(BL166)&lt;statistic_interpretations!$C$8,statistic_interpretations!$C$1,IF(ABS(BL166)&gt;statistic_interpretations!$C$8,statistic_interpretations!$D$1,"error"))),IF(BK166="tau",IF(ABS(BL166)&lt;statistic_interpretations!$B$7,statistic_interpretations!$B$1,IF(ABS(BL166)&lt;statistic_interpretations!$C$7,statistic_interpretations!$C$1,IF(ABS(BL166)&gt;statistic_interpretations!$C$7,statistic_interpretations!$D$1,"error")))))))))</f>
        <v>0</v>
      </c>
      <c r="BP166" t="str">
        <f t="shared" si="27"/>
        <v>unknown</v>
      </c>
    </row>
    <row r="167" spans="1:68" x14ac:dyDescent="0.25">
      <c r="A167" t="str">
        <f>IF(ISBLANK(extractions!A167),"",extractions!A167)</f>
        <v>Census tract 15</v>
      </c>
      <c r="B167" t="s">
        <v>196</v>
      </c>
      <c r="C167" t="str">
        <f>IF(ISBLANK(extractions!B167),"",extractions!B167)</f>
        <v>nominal</v>
      </c>
      <c r="D167" t="str">
        <f>IF(ISBLANK(extractions!C167),"",extractions!C167)</f>
        <v>adjusted response time</v>
      </c>
      <c r="E167" t="str">
        <f>IF(ISBLANK(extractions!D167),"",extractions!D167)</f>
        <v>Grand Mean (08:04 min)</v>
      </c>
      <c r="F167" t="str">
        <f>IF(ISBLANK(extractions!E167),"",extractions!E167)</f>
        <v>-</v>
      </c>
      <c r="G167" t="str">
        <f>IF(ISBLANK(extractions!G167),"",extractions!G167)</f>
        <v>dispatch time;travel time</v>
      </c>
      <c r="H167" t="str">
        <f>IF(ISBLANK(extractions!H167),"",extractions!H167)</f>
        <v>scale</v>
      </c>
      <c r="I167" t="str">
        <f>IF(ISBLANK(extractions!I167),"",extractions!I167)</f>
        <v>min/incident</v>
      </c>
      <c r="J167" t="str">
        <f>IF(ISBLANK(extractions!J167),"",extractions!J167)</f>
        <v>-</v>
      </c>
      <c r="K167" t="str">
        <f>IF(ISBLANK(extractions!K167),"",extractions!K167)</f>
        <v>interest</v>
      </c>
      <c r="L167" t="str">
        <f>IF(ISBLANK(extractions!L167),"",extractions!L167)</f>
        <v>Stevens, Webster and Stipak (1980)</v>
      </c>
      <c r="M167" s="2" t="s">
        <v>748</v>
      </c>
      <c r="N167" t="str">
        <f>IF(ISBLANK(extractions!M167),"",extractions!M167)</f>
        <v>Table 1</v>
      </c>
      <c r="O167" t="str">
        <f>IF(ISBLANK(extractions!N167),"",extractions!N167)</f>
        <v>Multiple Classification Analysis</v>
      </c>
      <c r="P167" t="s">
        <v>148</v>
      </c>
      <c r="Q167" t="s">
        <v>903</v>
      </c>
      <c r="R167" t="s">
        <v>906</v>
      </c>
      <c r="S167" t="s">
        <v>196</v>
      </c>
      <c r="T167" t="s">
        <v>1187</v>
      </c>
      <c r="U167" t="str">
        <f>IF(ISBLANK(extractions!O167),"",extractions!O167)</f>
        <v>^</v>
      </c>
      <c r="V167" t="str">
        <f>IF(ISBLANK(extractions!P167),"",extractions!P167)</f>
        <v>Sample</v>
      </c>
      <c r="W167" t="str">
        <f>IF(ISBLANK(extractions!Q167),"",extractions!Q167)</f>
        <v>York</v>
      </c>
      <c r="X167" t="str">
        <f>IF(ISBLANK(extractions!R167),"",extractions!R167)</f>
        <v xml:space="preserve"> disproportionate stratified sampling</v>
      </c>
      <c r="Y167" t="str">
        <f>IF(ISBLANK(extractions!S167),"",extractions!S167)</f>
        <v/>
      </c>
      <c r="Z167" t="str">
        <f>IF(ISBLANK(extractions!T167),"",extractions!T167)</f>
        <v/>
      </c>
      <c r="AA167" t="str">
        <f>IF(ISBLANK(extractions!U167),"",extractions!U167)</f>
        <v>-</v>
      </c>
      <c r="AB167">
        <f>IF(ISBLANK(extractions!V167),"",extractions!V167)</f>
        <v>1551</v>
      </c>
      <c r="AC167" t="str">
        <f>IF(ISBLANK(extractions!W167),"",extractions!W167)</f>
        <v>CFS</v>
      </c>
      <c r="AD167" t="str">
        <f>IF(ISBLANK(extractions!X167),"",extractions!X167)</f>
        <v>ALL CFSs</v>
      </c>
      <c r="AE167" t="str">
        <f>IF(ISBLANK(extractions!Y167),"",extractions!Y167)</f>
        <v>B</v>
      </c>
      <c r="AF167">
        <f>IF(ISBLANK(extractions!Z167),"",extractions!Z167)</f>
        <v>1.27</v>
      </c>
      <c r="AG167" t="str">
        <f>IF(ISBLANK(extractions!AA167),"",extractions!AA167)</f>
        <v/>
      </c>
      <c r="AH167" t="str">
        <f>IF(ISBLANK(extractions!AB167),"",extractions!AB167)</f>
        <v>?</v>
      </c>
      <c r="AI167">
        <f>IF(ISBLANK(extractions!AC167),"",extractions!AC167)</f>
        <v>1</v>
      </c>
      <c r="AJ167" t="str">
        <f>IF(ISBLANK(extractions!AD167),"",extractions!AD167)</f>
        <v>sept</v>
      </c>
      <c r="AK167">
        <f>IF(ISBLANK(extractions!AE167),"",extractions!AE167)</f>
        <v>1976</v>
      </c>
      <c r="AL167">
        <f>IF(ISBLANK(extractions!AF167),"",extractions!AF167)</f>
        <v>31</v>
      </c>
      <c r="AM167" t="str">
        <f>IF(ISBLANK(extractions!AG167),"",extractions!AG167)</f>
        <v>dec</v>
      </c>
      <c r="AN167">
        <f>IF(ISBLANK(extractions!AH167),"",extractions!AH167)</f>
        <v>1976</v>
      </c>
      <c r="AO167" t="str">
        <f>IF(ISBLANK(extractions!AI167),"",extractions!AI167)</f>
        <v/>
      </c>
      <c r="AP167" t="str">
        <f>IF(ISBLANK(extractions!AJ167),"",extractions!AJ167)</f>
        <v/>
      </c>
      <c r="AQ167" t="str">
        <f>IF(ISBLANK(extractions!AK167),"",extractions!AK167)</f>
        <v/>
      </c>
      <c r="AR167" t="str">
        <f>IF(ISBLANK(extractions!AL167),"",extractions!AL167)</f>
        <v/>
      </c>
      <c r="AS167" t="str">
        <f>IF(ISBLANK(extractions!AM167),"",extractions!AM167)</f>
        <v/>
      </c>
      <c r="AT167" t="str">
        <f>IF(ISBLANK(extractions!AN167),"",extractions!AN167)</f>
        <v/>
      </c>
      <c r="AU167" t="str">
        <f>IF(ISBLANK(extractions!AO167),"",extractions!AO167)</f>
        <v/>
      </c>
      <c r="AV167" t="str">
        <f>IF(ISBLANK(extractions!AP167),"",extractions!AP167)</f>
        <v/>
      </c>
      <c r="AW167" t="str">
        <f>IF(ISBLANK(extractions!AQ167),"",extractions!AQ167)</f>
        <v/>
      </c>
      <c r="AX167" t="str">
        <f>IF(ISBLANK(extractions!AR167),"",extractions!AR167)</f>
        <v/>
      </c>
      <c r="AY167" t="str">
        <f>IF(ISBLANK(extractions!AS167),"",extractions!AS167)</f>
        <v/>
      </c>
      <c r="AZ167" t="str">
        <f>IF(ISBLANK(extractions!AT167),"",extractions!AT167)</f>
        <v/>
      </c>
      <c r="BA167" t="str">
        <f>IF(ISBLANK(extractions!AU167),"",extractions!AU167)</f>
        <v/>
      </c>
      <c r="BB167" t="str">
        <f>IF(ISBLANK(extractions!AV167),"",extractions!AV167)</f>
        <v/>
      </c>
      <c r="BC167" t="str">
        <f>IF(ISBLANK(extractions!AW167),"",extractions!AW167)</f>
        <v/>
      </c>
      <c r="BD167" t="str">
        <f>IF(ISBLANK(extractions!AX167),"",extractions!AX167)</f>
        <v/>
      </c>
      <c r="BE167" s="9" t="str">
        <f t="shared" si="21"/>
        <v/>
      </c>
      <c r="BF167" s="9" t="str">
        <f t="shared" si="24"/>
        <v/>
      </c>
      <c r="BG167" t="e">
        <f t="shared" si="28"/>
        <v>#VALUE!</v>
      </c>
      <c r="BK167" s="9" t="str">
        <f t="shared" si="25"/>
        <v>B</v>
      </c>
      <c r="BL167" s="9">
        <f t="shared" si="22"/>
        <v>1.27</v>
      </c>
      <c r="BM167" s="13" t="str">
        <f t="shared" si="23"/>
        <v>?</v>
      </c>
      <c r="BN167" t="str">
        <f t="shared" si="26"/>
        <v>+</v>
      </c>
      <c r="BO167" s="9" t="b">
        <f>IF(BK167="Beta",IF(ABS(BL167)&lt;statistic_interpretations!$B$5,statistic_interpretations!$B$1,IF(ABS(BL167)&lt;statistic_interpretations!$C$5,statistic_interpretations!$C$1,IF(ABS(BL167)&gt;statistic_interpretations!$C$5,statistic_interpretations!$D$1,"error"))),IF(BK167="R",IF(ABS(BL167)&lt;statistic_interpretations!$B$2,statistic_interpretations!$B$1,IF(ABS(BL167)&lt;statistic_interpretations!$C$2,statistic_interpretations!$C$1,IF(ABS(BL167)&gt;statistic_interpretations!$C$2,statistic_interpretations!$D$1,"error"))),IF(BK167="D",IF(ABS(BL167)&lt;statistic_interpretations!$B$3,statistic_interpretations!$B$1,IF(ABS(BL167)&lt;statistic_interpretations!$C$3,statistic_interpretations!$C$1,IF(ABS(BL167)&gt;statistic_interpretations!$C$3,statistic_interpretations!$D$1,"error"))),IF(BK167="%",IF(ABS(BL167)&lt;statistic_interpretations!$B$9,statistic_interpretations!$B$1,IF(ABS(BL167)&lt;statistic_interpretations!$C$9,statistic_interpretations!$C$1,IF(ABS(BL167)&gt;statistic_interpretations!$C$9,statistic_interpretations!$D$1,"error"))),IF(BK167="χ2",IF(ABS(BL167)&lt;statistic_interpretations!$B$8,statistic_interpretations!$B$1,IF(ABS(BL167)&lt;statistic_interpretations!$C$8,statistic_interpretations!$C$1,IF(ABS(BL167)&gt;statistic_interpretations!$C$8,statistic_interpretations!$D$1,"error"))),IF(BK167="tau",IF(ABS(BL167)&lt;statistic_interpretations!$B$7,statistic_interpretations!$B$1,IF(ABS(BL167)&lt;statistic_interpretations!$C$7,statistic_interpretations!$C$1,IF(ABS(BL167)&gt;statistic_interpretations!$C$7,statistic_interpretations!$D$1,"error")))))))))</f>
        <v>0</v>
      </c>
      <c r="BP167" t="str">
        <f t="shared" si="27"/>
        <v>unknown</v>
      </c>
    </row>
    <row r="168" spans="1:68" x14ac:dyDescent="0.25">
      <c r="A168" t="str">
        <f>IF(ISBLANK(extractions!A168),"",extractions!A168)</f>
        <v>Census tract 16</v>
      </c>
      <c r="B168" t="s">
        <v>196</v>
      </c>
      <c r="C168" t="str">
        <f>IF(ISBLANK(extractions!B168),"",extractions!B168)</f>
        <v>nominal</v>
      </c>
      <c r="D168" t="str">
        <f>IF(ISBLANK(extractions!C168),"",extractions!C168)</f>
        <v>adjusted response time</v>
      </c>
      <c r="E168" t="str">
        <f>IF(ISBLANK(extractions!D168),"",extractions!D168)</f>
        <v>Grand Mean (08:04 min)</v>
      </c>
      <c r="F168" t="str">
        <f>IF(ISBLANK(extractions!E168),"",extractions!E168)</f>
        <v>-</v>
      </c>
      <c r="G168" t="str">
        <f>IF(ISBLANK(extractions!G168),"",extractions!G168)</f>
        <v>dispatch time;travel time</v>
      </c>
      <c r="H168" t="str">
        <f>IF(ISBLANK(extractions!H168),"",extractions!H168)</f>
        <v>scale</v>
      </c>
      <c r="I168" t="str">
        <f>IF(ISBLANK(extractions!I168),"",extractions!I168)</f>
        <v>min/incident</v>
      </c>
      <c r="J168" t="str">
        <f>IF(ISBLANK(extractions!J168),"",extractions!J168)</f>
        <v>-</v>
      </c>
      <c r="K168" t="str">
        <f>IF(ISBLANK(extractions!K168),"",extractions!K168)</f>
        <v>interest</v>
      </c>
      <c r="L168" t="str">
        <f>IF(ISBLANK(extractions!L168),"",extractions!L168)</f>
        <v>Stevens, Webster and Stipak (1980)</v>
      </c>
      <c r="M168" s="2" t="s">
        <v>748</v>
      </c>
      <c r="N168" t="str">
        <f>IF(ISBLANK(extractions!M168),"",extractions!M168)</f>
        <v>Table 1</v>
      </c>
      <c r="O168" t="str">
        <f>IF(ISBLANK(extractions!N168),"",extractions!N168)</f>
        <v>Multiple Classification Analysis</v>
      </c>
      <c r="P168" t="s">
        <v>148</v>
      </c>
      <c r="Q168" t="s">
        <v>903</v>
      </c>
      <c r="R168" t="s">
        <v>906</v>
      </c>
      <c r="S168" t="s">
        <v>196</v>
      </c>
      <c r="T168" t="s">
        <v>1187</v>
      </c>
      <c r="U168" t="str">
        <f>IF(ISBLANK(extractions!O168),"",extractions!O168)</f>
        <v>^</v>
      </c>
      <c r="V168" t="str">
        <f>IF(ISBLANK(extractions!P168),"",extractions!P168)</f>
        <v>Sample</v>
      </c>
      <c r="W168" t="str">
        <f>IF(ISBLANK(extractions!Q168),"",extractions!Q168)</f>
        <v>York</v>
      </c>
      <c r="X168" t="str">
        <f>IF(ISBLANK(extractions!R168),"",extractions!R168)</f>
        <v xml:space="preserve"> disproportionate stratified sampling</v>
      </c>
      <c r="Y168" t="str">
        <f>IF(ISBLANK(extractions!S168),"",extractions!S168)</f>
        <v/>
      </c>
      <c r="Z168" t="str">
        <f>IF(ISBLANK(extractions!T168),"",extractions!T168)</f>
        <v/>
      </c>
      <c r="AA168" t="str">
        <f>IF(ISBLANK(extractions!U168),"",extractions!U168)</f>
        <v>-</v>
      </c>
      <c r="AB168">
        <f>IF(ISBLANK(extractions!V168),"",extractions!V168)</f>
        <v>818</v>
      </c>
      <c r="AC168" t="str">
        <f>IF(ISBLANK(extractions!W168),"",extractions!W168)</f>
        <v>CFS</v>
      </c>
      <c r="AD168" t="str">
        <f>IF(ISBLANK(extractions!X168),"",extractions!X168)</f>
        <v>ALL CFSs</v>
      </c>
      <c r="AE168" t="str">
        <f>IF(ISBLANK(extractions!Y168),"",extractions!Y168)</f>
        <v>B</v>
      </c>
      <c r="AF168">
        <f>IF(ISBLANK(extractions!Z168),"",extractions!Z168)</f>
        <v>-0.4</v>
      </c>
      <c r="AG168" t="str">
        <f>IF(ISBLANK(extractions!AA168),"",extractions!AA168)</f>
        <v/>
      </c>
      <c r="AH168" t="str">
        <f>IF(ISBLANK(extractions!AB168),"",extractions!AB168)</f>
        <v>?</v>
      </c>
      <c r="AI168">
        <f>IF(ISBLANK(extractions!AC168),"",extractions!AC168)</f>
        <v>1</v>
      </c>
      <c r="AJ168" t="str">
        <f>IF(ISBLANK(extractions!AD168),"",extractions!AD168)</f>
        <v>sept</v>
      </c>
      <c r="AK168">
        <f>IF(ISBLANK(extractions!AE168),"",extractions!AE168)</f>
        <v>1976</v>
      </c>
      <c r="AL168">
        <f>IF(ISBLANK(extractions!AF168),"",extractions!AF168)</f>
        <v>31</v>
      </c>
      <c r="AM168" t="str">
        <f>IF(ISBLANK(extractions!AG168),"",extractions!AG168)</f>
        <v>dec</v>
      </c>
      <c r="AN168">
        <f>IF(ISBLANK(extractions!AH168),"",extractions!AH168)</f>
        <v>1976</v>
      </c>
      <c r="AO168" t="str">
        <f>IF(ISBLANK(extractions!AI168),"",extractions!AI168)</f>
        <v/>
      </c>
      <c r="AP168" t="str">
        <f>IF(ISBLANK(extractions!AJ168),"",extractions!AJ168)</f>
        <v/>
      </c>
      <c r="AQ168" t="str">
        <f>IF(ISBLANK(extractions!AK168),"",extractions!AK168)</f>
        <v/>
      </c>
      <c r="AR168" t="str">
        <f>IF(ISBLANK(extractions!AL168),"",extractions!AL168)</f>
        <v/>
      </c>
      <c r="AS168" t="str">
        <f>IF(ISBLANK(extractions!AM168),"",extractions!AM168)</f>
        <v/>
      </c>
      <c r="AT168" t="str">
        <f>IF(ISBLANK(extractions!AN168),"",extractions!AN168)</f>
        <v/>
      </c>
      <c r="AU168" t="str">
        <f>IF(ISBLANK(extractions!AO168),"",extractions!AO168)</f>
        <v/>
      </c>
      <c r="AV168" t="str">
        <f>IF(ISBLANK(extractions!AP168),"",extractions!AP168)</f>
        <v/>
      </c>
      <c r="AW168" t="str">
        <f>IF(ISBLANK(extractions!AQ168),"",extractions!AQ168)</f>
        <v/>
      </c>
      <c r="AX168" t="str">
        <f>IF(ISBLANK(extractions!AR168),"",extractions!AR168)</f>
        <v/>
      </c>
      <c r="AY168" t="str">
        <f>IF(ISBLANK(extractions!AS168),"",extractions!AS168)</f>
        <v/>
      </c>
      <c r="AZ168" t="str">
        <f>IF(ISBLANK(extractions!AT168),"",extractions!AT168)</f>
        <v/>
      </c>
      <c r="BA168" t="str">
        <f>IF(ISBLANK(extractions!AU168),"",extractions!AU168)</f>
        <v/>
      </c>
      <c r="BB168" t="str">
        <f>IF(ISBLANK(extractions!AV168),"",extractions!AV168)</f>
        <v/>
      </c>
      <c r="BC168" t="str">
        <f>IF(ISBLANK(extractions!AW168),"",extractions!AW168)</f>
        <v/>
      </c>
      <c r="BD168" t="str">
        <f>IF(ISBLANK(extractions!AX168),"",extractions!AX168)</f>
        <v/>
      </c>
      <c r="BE168" s="9" t="str">
        <f t="shared" si="21"/>
        <v/>
      </c>
      <c r="BF168" s="9" t="str">
        <f t="shared" si="24"/>
        <v/>
      </c>
      <c r="BG168" t="e">
        <f t="shared" si="28"/>
        <v>#VALUE!</v>
      </c>
      <c r="BK168" s="9" t="str">
        <f t="shared" si="25"/>
        <v>B</v>
      </c>
      <c r="BL168" s="9">
        <f t="shared" si="22"/>
        <v>-0.4</v>
      </c>
      <c r="BM168" s="13" t="str">
        <f t="shared" si="23"/>
        <v>?</v>
      </c>
      <c r="BN168" t="str">
        <f t="shared" si="26"/>
        <v>-</v>
      </c>
      <c r="BO168" s="9" t="b">
        <f>IF(BK168="Beta",IF(ABS(BL168)&lt;statistic_interpretations!$B$5,statistic_interpretations!$B$1,IF(ABS(BL168)&lt;statistic_interpretations!$C$5,statistic_interpretations!$C$1,IF(ABS(BL168)&gt;statistic_interpretations!$C$5,statistic_interpretations!$D$1,"error"))),IF(BK168="R",IF(ABS(BL168)&lt;statistic_interpretations!$B$2,statistic_interpretations!$B$1,IF(ABS(BL168)&lt;statistic_interpretations!$C$2,statistic_interpretations!$C$1,IF(ABS(BL168)&gt;statistic_interpretations!$C$2,statistic_interpretations!$D$1,"error"))),IF(BK168="D",IF(ABS(BL168)&lt;statistic_interpretations!$B$3,statistic_interpretations!$B$1,IF(ABS(BL168)&lt;statistic_interpretations!$C$3,statistic_interpretations!$C$1,IF(ABS(BL168)&gt;statistic_interpretations!$C$3,statistic_interpretations!$D$1,"error"))),IF(BK168="%",IF(ABS(BL168)&lt;statistic_interpretations!$B$9,statistic_interpretations!$B$1,IF(ABS(BL168)&lt;statistic_interpretations!$C$9,statistic_interpretations!$C$1,IF(ABS(BL168)&gt;statistic_interpretations!$C$9,statistic_interpretations!$D$1,"error"))),IF(BK168="χ2",IF(ABS(BL168)&lt;statistic_interpretations!$B$8,statistic_interpretations!$B$1,IF(ABS(BL168)&lt;statistic_interpretations!$C$8,statistic_interpretations!$C$1,IF(ABS(BL168)&gt;statistic_interpretations!$C$8,statistic_interpretations!$D$1,"error"))),IF(BK168="tau",IF(ABS(BL168)&lt;statistic_interpretations!$B$7,statistic_interpretations!$B$1,IF(ABS(BL168)&lt;statistic_interpretations!$C$7,statistic_interpretations!$C$1,IF(ABS(BL168)&gt;statistic_interpretations!$C$7,statistic_interpretations!$D$1,"error")))))))))</f>
        <v>0</v>
      </c>
      <c r="BP168" t="str">
        <f t="shared" si="27"/>
        <v>unknown</v>
      </c>
    </row>
    <row r="169" spans="1:68" ht="16.5" customHeight="1" x14ac:dyDescent="0.25">
      <c r="A169" t="str">
        <f>IF(ISBLANK(extractions!A169),"",extractions!A169)</f>
        <v>Midnight  - 12:59 AM</v>
      </c>
      <c r="B169" t="s">
        <v>390</v>
      </c>
      <c r="C169" t="str">
        <f>IF(ISBLANK(extractions!B169),"",extractions!B169)</f>
        <v>nominal</v>
      </c>
      <c r="D169" t="str">
        <f>IF(ISBLANK(extractions!C169),"",extractions!C169)</f>
        <v>adjusted response time</v>
      </c>
      <c r="E169" t="str">
        <f>IF(ISBLANK(extractions!D169),"",extractions!D169)</f>
        <v>Grand Mean (08:04 min)</v>
      </c>
      <c r="F169" t="str">
        <f>IF(ISBLANK(extractions!E169),"",extractions!E169)</f>
        <v>-</v>
      </c>
      <c r="G169" t="str">
        <f>IF(ISBLANK(extractions!G169),"",extractions!G169)</f>
        <v>dispatch time;travel time</v>
      </c>
      <c r="H169" t="str">
        <f>IF(ISBLANK(extractions!H169),"",extractions!H169)</f>
        <v>scale</v>
      </c>
      <c r="I169" t="str">
        <f>IF(ISBLANK(extractions!I169),"",extractions!I169)</f>
        <v>min/incident</v>
      </c>
      <c r="J169" t="str">
        <f>IF(ISBLANK(extractions!J169),"",extractions!J169)</f>
        <v>-</v>
      </c>
      <c r="K169" t="str">
        <f>IF(ISBLANK(extractions!K169),"",extractions!K169)</f>
        <v>interest</v>
      </c>
      <c r="L169" t="str">
        <f>IF(ISBLANK(extractions!L169),"",extractions!L169)</f>
        <v>Stevens, Webster and Stipak (1980)</v>
      </c>
      <c r="M169" s="2" t="s">
        <v>748</v>
      </c>
      <c r="N169" t="str">
        <f>IF(ISBLANK(extractions!M169),"",extractions!M169)</f>
        <v>Table 1</v>
      </c>
      <c r="O169" t="str">
        <f>IF(ISBLANK(extractions!N169),"",extractions!N169)</f>
        <v>Multiple Classification Analysis</v>
      </c>
      <c r="P169" t="s">
        <v>148</v>
      </c>
      <c r="Q169" t="s">
        <v>903</v>
      </c>
      <c r="R169" t="s">
        <v>906</v>
      </c>
      <c r="S169" t="s">
        <v>390</v>
      </c>
      <c r="T169" t="s">
        <v>896</v>
      </c>
      <c r="U169" t="str">
        <f>IF(ISBLANK(extractions!O169),"",extractions!O169)</f>
        <v>^</v>
      </c>
      <c r="V169" t="str">
        <f>IF(ISBLANK(extractions!P169),"",extractions!P169)</f>
        <v>Sample</v>
      </c>
      <c r="W169" t="str">
        <f>IF(ISBLANK(extractions!Q169),"",extractions!Q169)</f>
        <v>York</v>
      </c>
      <c r="X169" t="str">
        <f>IF(ISBLANK(extractions!R169),"",extractions!R169)</f>
        <v xml:space="preserve"> disproportionate stratified sampling</v>
      </c>
      <c r="Y169" t="str">
        <f>IF(ISBLANK(extractions!S169),"",extractions!S169)</f>
        <v/>
      </c>
      <c r="Z169" t="str">
        <f>IF(ISBLANK(extractions!T169),"",extractions!T169)</f>
        <v/>
      </c>
      <c r="AA169" t="str">
        <f>IF(ISBLANK(extractions!U169),"",extractions!U169)</f>
        <v>-</v>
      </c>
      <c r="AB169">
        <f>IF(ISBLANK(extractions!V169),"",extractions!V169)</f>
        <v>1405</v>
      </c>
      <c r="AC169" t="str">
        <f>IF(ISBLANK(extractions!W169),"",extractions!W169)</f>
        <v>CFS</v>
      </c>
      <c r="AD169" t="str">
        <f>IF(ISBLANK(extractions!X169),"",extractions!X169)</f>
        <v>ALL CFSs</v>
      </c>
      <c r="AE169" t="str">
        <f>IF(ISBLANK(extractions!Y169),"",extractions!Y169)</f>
        <v>B</v>
      </c>
      <c r="AF169">
        <f>IF(ISBLANK(extractions!Z169),"",extractions!Z169)</f>
        <v>-1.22</v>
      </c>
      <c r="AG169" t="str">
        <f>IF(ISBLANK(extractions!AA169),"",extractions!AA169)</f>
        <v/>
      </c>
      <c r="AH169" t="str">
        <f>IF(ISBLANK(extractions!AB169),"",extractions!AB169)</f>
        <v>?</v>
      </c>
      <c r="AI169">
        <f>IF(ISBLANK(extractions!AC169),"",extractions!AC169)</f>
        <v>1</v>
      </c>
      <c r="AJ169" t="str">
        <f>IF(ISBLANK(extractions!AD169),"",extractions!AD169)</f>
        <v>sept</v>
      </c>
      <c r="AK169">
        <f>IF(ISBLANK(extractions!AE169),"",extractions!AE169)</f>
        <v>1976</v>
      </c>
      <c r="AL169">
        <f>IF(ISBLANK(extractions!AF169),"",extractions!AF169)</f>
        <v>31</v>
      </c>
      <c r="AM169" t="str">
        <f>IF(ISBLANK(extractions!AG169),"",extractions!AG169)</f>
        <v>dec</v>
      </c>
      <c r="AN169">
        <f>IF(ISBLANK(extractions!AH169),"",extractions!AH169)</f>
        <v>1976</v>
      </c>
      <c r="AO169" t="str">
        <f>IF(ISBLANK(extractions!AI169),"",extractions!AI169)</f>
        <v/>
      </c>
      <c r="AP169" t="str">
        <f>IF(ISBLANK(extractions!AJ169),"",extractions!AJ169)</f>
        <v/>
      </c>
      <c r="AQ169" t="str">
        <f>IF(ISBLANK(extractions!AK169),"",extractions!AK169)</f>
        <v/>
      </c>
      <c r="AR169" t="str">
        <f>IF(ISBLANK(extractions!AL169),"",extractions!AL169)</f>
        <v/>
      </c>
      <c r="AS169" t="str">
        <f>IF(ISBLANK(extractions!AM169),"",extractions!AM169)</f>
        <v/>
      </c>
      <c r="AT169" t="str">
        <f>IF(ISBLANK(extractions!AN169),"",extractions!AN169)</f>
        <v/>
      </c>
      <c r="AU169" t="str">
        <f>IF(ISBLANK(extractions!AO169),"",extractions!AO169)</f>
        <v/>
      </c>
      <c r="AV169" t="str">
        <f>IF(ISBLANK(extractions!AP169),"",extractions!AP169)</f>
        <v/>
      </c>
      <c r="AW169" t="str">
        <f>IF(ISBLANK(extractions!AQ169),"",extractions!AQ169)</f>
        <v/>
      </c>
      <c r="AX169" t="str">
        <f>IF(ISBLANK(extractions!AR169),"",extractions!AR169)</f>
        <v/>
      </c>
      <c r="AY169" t="str">
        <f>IF(ISBLANK(extractions!AS169),"",extractions!AS169)</f>
        <v/>
      </c>
      <c r="AZ169" t="str">
        <f>IF(ISBLANK(extractions!AT169),"",extractions!AT169)</f>
        <v/>
      </c>
      <c r="BA169" t="str">
        <f>IF(ISBLANK(extractions!AU169),"",extractions!AU169)</f>
        <v/>
      </c>
      <c r="BB169" t="str">
        <f>IF(ISBLANK(extractions!AV169),"",extractions!AV169)</f>
        <v/>
      </c>
      <c r="BC169" t="str">
        <f>IF(ISBLANK(extractions!AW169),"",extractions!AW169)</f>
        <v/>
      </c>
      <c r="BD169" t="str">
        <f>IF(ISBLANK(extractions!AX169),"",extractions!AX169)</f>
        <v/>
      </c>
      <c r="BE169" s="9" t="str">
        <f t="shared" si="21"/>
        <v/>
      </c>
      <c r="BF169" s="9" t="str">
        <f t="shared" si="24"/>
        <v/>
      </c>
      <c r="BG169" t="e">
        <f t="shared" si="28"/>
        <v>#VALUE!</v>
      </c>
      <c r="BK169" s="9" t="str">
        <f t="shared" si="25"/>
        <v>B</v>
      </c>
      <c r="BL169" s="9">
        <f t="shared" si="22"/>
        <v>-1.22</v>
      </c>
      <c r="BM169" s="13" t="str">
        <f t="shared" si="23"/>
        <v>?</v>
      </c>
      <c r="BN169" t="str">
        <f t="shared" si="26"/>
        <v>-</v>
      </c>
      <c r="BO169" s="9" t="b">
        <f>IF(BK169="Beta",IF(ABS(BL169)&lt;statistic_interpretations!$B$5,statistic_interpretations!$B$1,IF(ABS(BL169)&lt;statistic_interpretations!$C$5,statistic_interpretations!$C$1,IF(ABS(BL169)&gt;statistic_interpretations!$C$5,statistic_interpretations!$D$1,"error"))),IF(BK169="R",IF(ABS(BL169)&lt;statistic_interpretations!$B$2,statistic_interpretations!$B$1,IF(ABS(BL169)&lt;statistic_interpretations!$C$2,statistic_interpretations!$C$1,IF(ABS(BL169)&gt;statistic_interpretations!$C$2,statistic_interpretations!$D$1,"error"))),IF(BK169="D",IF(ABS(BL169)&lt;statistic_interpretations!$B$3,statistic_interpretations!$B$1,IF(ABS(BL169)&lt;statistic_interpretations!$C$3,statistic_interpretations!$C$1,IF(ABS(BL169)&gt;statistic_interpretations!$C$3,statistic_interpretations!$D$1,"error"))),IF(BK169="%",IF(ABS(BL169)&lt;statistic_interpretations!$B$9,statistic_interpretations!$B$1,IF(ABS(BL169)&lt;statistic_interpretations!$C$9,statistic_interpretations!$C$1,IF(ABS(BL169)&gt;statistic_interpretations!$C$9,statistic_interpretations!$D$1,"error"))),IF(BK169="χ2",IF(ABS(BL169)&lt;statistic_interpretations!$B$8,statistic_interpretations!$B$1,IF(ABS(BL169)&lt;statistic_interpretations!$C$8,statistic_interpretations!$C$1,IF(ABS(BL169)&gt;statistic_interpretations!$C$8,statistic_interpretations!$D$1,"error"))),IF(BK169="tau",IF(ABS(BL169)&lt;statistic_interpretations!$B$7,statistic_interpretations!$B$1,IF(ABS(BL169)&lt;statistic_interpretations!$C$7,statistic_interpretations!$C$1,IF(ABS(BL169)&gt;statistic_interpretations!$C$7,statistic_interpretations!$D$1,"error")))))))))</f>
        <v>0</v>
      </c>
      <c r="BP169" t="str">
        <f t="shared" si="27"/>
        <v>unknown</v>
      </c>
    </row>
    <row r="170" spans="1:68" x14ac:dyDescent="0.25">
      <c r="A170" t="str">
        <f>IF(ISBLANK(extractions!A170),"",extractions!A170)</f>
        <v>1:00  - 1:59 AM</v>
      </c>
      <c r="B170" t="s">
        <v>390</v>
      </c>
      <c r="C170" t="str">
        <f>IF(ISBLANK(extractions!B170),"",extractions!B170)</f>
        <v>nominal</v>
      </c>
      <c r="D170" t="str">
        <f>IF(ISBLANK(extractions!C170),"",extractions!C170)</f>
        <v>adjusted response time</v>
      </c>
      <c r="E170" t="str">
        <f>IF(ISBLANK(extractions!D170),"",extractions!D170)</f>
        <v>Grand Mean (08:04 min)</v>
      </c>
      <c r="F170" t="str">
        <f>IF(ISBLANK(extractions!E170),"",extractions!E170)</f>
        <v>-</v>
      </c>
      <c r="G170" t="str">
        <f>IF(ISBLANK(extractions!G170),"",extractions!G170)</f>
        <v>dispatch time;travel time</v>
      </c>
      <c r="H170" t="str">
        <f>IF(ISBLANK(extractions!H170),"",extractions!H170)</f>
        <v>scale</v>
      </c>
      <c r="I170" t="str">
        <f>IF(ISBLANK(extractions!I170),"",extractions!I170)</f>
        <v>min/incident</v>
      </c>
      <c r="J170" t="str">
        <f>IF(ISBLANK(extractions!J170),"",extractions!J170)</f>
        <v>-</v>
      </c>
      <c r="K170" t="str">
        <f>IF(ISBLANK(extractions!K170),"",extractions!K170)</f>
        <v>interest</v>
      </c>
      <c r="L170" t="str">
        <f>IF(ISBLANK(extractions!L170),"",extractions!L170)</f>
        <v>Stevens, Webster and Stipak (1980)</v>
      </c>
      <c r="M170" s="2" t="s">
        <v>748</v>
      </c>
      <c r="N170" t="str">
        <f>IF(ISBLANK(extractions!M170),"",extractions!M170)</f>
        <v>Table 1</v>
      </c>
      <c r="O170" t="str">
        <f>IF(ISBLANK(extractions!N170),"",extractions!N170)</f>
        <v>Multiple Classification Analysis</v>
      </c>
      <c r="P170" t="s">
        <v>148</v>
      </c>
      <c r="Q170" t="s">
        <v>903</v>
      </c>
      <c r="R170" t="s">
        <v>906</v>
      </c>
      <c r="S170" t="s">
        <v>390</v>
      </c>
      <c r="T170" t="s">
        <v>896</v>
      </c>
      <c r="U170" t="str">
        <f>IF(ISBLANK(extractions!O170),"",extractions!O170)</f>
        <v>^</v>
      </c>
      <c r="V170" t="str">
        <f>IF(ISBLANK(extractions!P170),"",extractions!P170)</f>
        <v>Sample</v>
      </c>
      <c r="W170" t="str">
        <f>IF(ISBLANK(extractions!Q170),"",extractions!Q170)</f>
        <v>York</v>
      </c>
      <c r="X170" t="str">
        <f>IF(ISBLANK(extractions!R170),"",extractions!R170)</f>
        <v xml:space="preserve"> disproportionate stratified sampling</v>
      </c>
      <c r="Y170" t="str">
        <f>IF(ISBLANK(extractions!S170),"",extractions!S170)</f>
        <v/>
      </c>
      <c r="Z170" t="str">
        <f>IF(ISBLANK(extractions!T170),"",extractions!T170)</f>
        <v/>
      </c>
      <c r="AA170" t="str">
        <f>IF(ISBLANK(extractions!U170),"",extractions!U170)</f>
        <v>-</v>
      </c>
      <c r="AB170">
        <f>IF(ISBLANK(extractions!V170),"",extractions!V170)</f>
        <v>868</v>
      </c>
      <c r="AC170" t="str">
        <f>IF(ISBLANK(extractions!W170),"",extractions!W170)</f>
        <v>CFS</v>
      </c>
      <c r="AD170" t="str">
        <f>IF(ISBLANK(extractions!X170),"",extractions!X170)</f>
        <v>ALL CFSs</v>
      </c>
      <c r="AE170" t="str">
        <f>IF(ISBLANK(extractions!Y170),"",extractions!Y170)</f>
        <v>B</v>
      </c>
      <c r="AF170">
        <f>IF(ISBLANK(extractions!Z170),"",extractions!Z170)</f>
        <v>-1.36</v>
      </c>
      <c r="AG170" t="str">
        <f>IF(ISBLANK(extractions!AA170),"",extractions!AA170)</f>
        <v/>
      </c>
      <c r="AH170" t="str">
        <f>IF(ISBLANK(extractions!AB170),"",extractions!AB170)</f>
        <v>?</v>
      </c>
      <c r="AI170">
        <f>IF(ISBLANK(extractions!AC170),"",extractions!AC170)</f>
        <v>1</v>
      </c>
      <c r="AJ170" t="str">
        <f>IF(ISBLANK(extractions!AD170),"",extractions!AD170)</f>
        <v>sept</v>
      </c>
      <c r="AK170">
        <f>IF(ISBLANK(extractions!AE170),"",extractions!AE170)</f>
        <v>1976</v>
      </c>
      <c r="AL170">
        <f>IF(ISBLANK(extractions!AF170),"",extractions!AF170)</f>
        <v>31</v>
      </c>
      <c r="AM170" t="str">
        <f>IF(ISBLANK(extractions!AG170),"",extractions!AG170)</f>
        <v>dec</v>
      </c>
      <c r="AN170">
        <f>IF(ISBLANK(extractions!AH170),"",extractions!AH170)</f>
        <v>1976</v>
      </c>
      <c r="AO170" t="str">
        <f>IF(ISBLANK(extractions!AI170),"",extractions!AI170)</f>
        <v/>
      </c>
      <c r="AP170" t="str">
        <f>IF(ISBLANK(extractions!AJ170),"",extractions!AJ170)</f>
        <v/>
      </c>
      <c r="AQ170" t="str">
        <f>IF(ISBLANK(extractions!AK170),"",extractions!AK170)</f>
        <v/>
      </c>
      <c r="AR170" t="str">
        <f>IF(ISBLANK(extractions!AL170),"",extractions!AL170)</f>
        <v/>
      </c>
      <c r="AS170" t="str">
        <f>IF(ISBLANK(extractions!AM170),"",extractions!AM170)</f>
        <v/>
      </c>
      <c r="AT170" t="str">
        <f>IF(ISBLANK(extractions!AN170),"",extractions!AN170)</f>
        <v/>
      </c>
      <c r="AU170" t="str">
        <f>IF(ISBLANK(extractions!AO170),"",extractions!AO170)</f>
        <v/>
      </c>
      <c r="AV170" t="str">
        <f>IF(ISBLANK(extractions!AP170),"",extractions!AP170)</f>
        <v/>
      </c>
      <c r="AW170" t="str">
        <f>IF(ISBLANK(extractions!AQ170),"",extractions!AQ170)</f>
        <v/>
      </c>
      <c r="AX170" t="str">
        <f>IF(ISBLANK(extractions!AR170),"",extractions!AR170)</f>
        <v/>
      </c>
      <c r="AY170" t="str">
        <f>IF(ISBLANK(extractions!AS170),"",extractions!AS170)</f>
        <v/>
      </c>
      <c r="AZ170" t="str">
        <f>IF(ISBLANK(extractions!AT170),"",extractions!AT170)</f>
        <v/>
      </c>
      <c r="BA170" t="str">
        <f>IF(ISBLANK(extractions!AU170),"",extractions!AU170)</f>
        <v/>
      </c>
      <c r="BB170" t="str">
        <f>IF(ISBLANK(extractions!AV170),"",extractions!AV170)</f>
        <v/>
      </c>
      <c r="BC170" t="str">
        <f>IF(ISBLANK(extractions!AW170),"",extractions!AW170)</f>
        <v/>
      </c>
      <c r="BD170" t="str">
        <f>IF(ISBLANK(extractions!AX170),"",extractions!AX170)</f>
        <v/>
      </c>
      <c r="BE170" s="9" t="str">
        <f t="shared" si="21"/>
        <v/>
      </c>
      <c r="BF170" s="9" t="str">
        <f t="shared" si="24"/>
        <v/>
      </c>
      <c r="BG170" t="e">
        <f t="shared" si="28"/>
        <v>#VALUE!</v>
      </c>
      <c r="BK170" s="9" t="str">
        <f t="shared" si="25"/>
        <v>B</v>
      </c>
      <c r="BL170" s="9">
        <f t="shared" si="22"/>
        <v>-1.36</v>
      </c>
      <c r="BM170" s="13" t="str">
        <f t="shared" si="23"/>
        <v>?</v>
      </c>
      <c r="BN170" t="str">
        <f t="shared" si="26"/>
        <v>-</v>
      </c>
      <c r="BO170" s="9" t="b">
        <f>IF(BK170="Beta",IF(ABS(BL170)&lt;statistic_interpretations!$B$5,statistic_interpretations!$B$1,IF(ABS(BL170)&lt;statistic_interpretations!$C$5,statistic_interpretations!$C$1,IF(ABS(BL170)&gt;statistic_interpretations!$C$5,statistic_interpretations!$D$1,"error"))),IF(BK170="R",IF(ABS(BL170)&lt;statistic_interpretations!$B$2,statistic_interpretations!$B$1,IF(ABS(BL170)&lt;statistic_interpretations!$C$2,statistic_interpretations!$C$1,IF(ABS(BL170)&gt;statistic_interpretations!$C$2,statistic_interpretations!$D$1,"error"))),IF(BK170="D",IF(ABS(BL170)&lt;statistic_interpretations!$B$3,statistic_interpretations!$B$1,IF(ABS(BL170)&lt;statistic_interpretations!$C$3,statistic_interpretations!$C$1,IF(ABS(BL170)&gt;statistic_interpretations!$C$3,statistic_interpretations!$D$1,"error"))),IF(BK170="%",IF(ABS(BL170)&lt;statistic_interpretations!$B$9,statistic_interpretations!$B$1,IF(ABS(BL170)&lt;statistic_interpretations!$C$9,statistic_interpretations!$C$1,IF(ABS(BL170)&gt;statistic_interpretations!$C$9,statistic_interpretations!$D$1,"error"))),IF(BK170="χ2",IF(ABS(BL170)&lt;statistic_interpretations!$B$8,statistic_interpretations!$B$1,IF(ABS(BL170)&lt;statistic_interpretations!$C$8,statistic_interpretations!$C$1,IF(ABS(BL170)&gt;statistic_interpretations!$C$8,statistic_interpretations!$D$1,"error"))),IF(BK170="tau",IF(ABS(BL170)&lt;statistic_interpretations!$B$7,statistic_interpretations!$B$1,IF(ABS(BL170)&lt;statistic_interpretations!$C$7,statistic_interpretations!$C$1,IF(ABS(BL170)&gt;statistic_interpretations!$C$7,statistic_interpretations!$D$1,"error")))))))))</f>
        <v>0</v>
      </c>
      <c r="BP170" t="str">
        <f t="shared" si="27"/>
        <v>unknown</v>
      </c>
    </row>
    <row r="171" spans="1:68" x14ac:dyDescent="0.25">
      <c r="A171" t="str">
        <f>IF(ISBLANK(extractions!A171),"",extractions!A171)</f>
        <v>2:00  - 2:59 AM</v>
      </c>
      <c r="B171" t="s">
        <v>390</v>
      </c>
      <c r="C171" t="str">
        <f>IF(ISBLANK(extractions!B171),"",extractions!B171)</f>
        <v>nominal</v>
      </c>
      <c r="D171" t="str">
        <f>IF(ISBLANK(extractions!C171),"",extractions!C171)</f>
        <v>adjusted response time</v>
      </c>
      <c r="E171" t="str">
        <f>IF(ISBLANK(extractions!D171),"",extractions!D171)</f>
        <v>Grand Mean (08:04 min)</v>
      </c>
      <c r="F171" t="str">
        <f>IF(ISBLANK(extractions!E171),"",extractions!E171)</f>
        <v>-</v>
      </c>
      <c r="G171" t="str">
        <f>IF(ISBLANK(extractions!G171),"",extractions!G171)</f>
        <v>dispatch time;travel time</v>
      </c>
      <c r="H171" t="str">
        <f>IF(ISBLANK(extractions!H171),"",extractions!H171)</f>
        <v>scale</v>
      </c>
      <c r="I171" t="str">
        <f>IF(ISBLANK(extractions!I171),"",extractions!I171)</f>
        <v>min/incident</v>
      </c>
      <c r="J171" t="str">
        <f>IF(ISBLANK(extractions!J171),"",extractions!J171)</f>
        <v>-</v>
      </c>
      <c r="K171" t="str">
        <f>IF(ISBLANK(extractions!K171),"",extractions!K171)</f>
        <v>interest</v>
      </c>
      <c r="L171" t="str">
        <f>IF(ISBLANK(extractions!L171),"",extractions!L171)</f>
        <v>Stevens, Webster and Stipak (1980)</v>
      </c>
      <c r="M171" s="2" t="s">
        <v>748</v>
      </c>
      <c r="N171" t="str">
        <f>IF(ISBLANK(extractions!M171),"",extractions!M171)</f>
        <v>Table 1</v>
      </c>
      <c r="O171" t="str">
        <f>IF(ISBLANK(extractions!N171),"",extractions!N171)</f>
        <v>Multiple Classification Analysis</v>
      </c>
      <c r="P171" t="s">
        <v>148</v>
      </c>
      <c r="Q171" t="s">
        <v>903</v>
      </c>
      <c r="R171" t="s">
        <v>906</v>
      </c>
      <c r="S171" t="s">
        <v>390</v>
      </c>
      <c r="T171" t="s">
        <v>896</v>
      </c>
      <c r="U171" t="str">
        <f>IF(ISBLANK(extractions!O171),"",extractions!O171)</f>
        <v>^</v>
      </c>
      <c r="V171" t="str">
        <f>IF(ISBLANK(extractions!P171),"",extractions!P171)</f>
        <v>Sample</v>
      </c>
      <c r="W171" t="str">
        <f>IF(ISBLANK(extractions!Q171),"",extractions!Q171)</f>
        <v>York</v>
      </c>
      <c r="X171" t="str">
        <f>IF(ISBLANK(extractions!R171),"",extractions!R171)</f>
        <v xml:space="preserve"> disproportionate stratified sampling</v>
      </c>
      <c r="Y171" t="str">
        <f>IF(ISBLANK(extractions!S171),"",extractions!S171)</f>
        <v/>
      </c>
      <c r="Z171" t="str">
        <f>IF(ISBLANK(extractions!T171),"",extractions!T171)</f>
        <v/>
      </c>
      <c r="AA171" t="str">
        <f>IF(ISBLANK(extractions!U171),"",extractions!U171)</f>
        <v>-</v>
      </c>
      <c r="AB171">
        <f>IF(ISBLANK(extractions!V171),"",extractions!V171)</f>
        <v>930</v>
      </c>
      <c r="AC171" t="str">
        <f>IF(ISBLANK(extractions!W171),"",extractions!W171)</f>
        <v>CFS</v>
      </c>
      <c r="AD171" t="str">
        <f>IF(ISBLANK(extractions!X171),"",extractions!X171)</f>
        <v>ALL CFSs</v>
      </c>
      <c r="AE171" t="str">
        <f>IF(ISBLANK(extractions!Y171),"",extractions!Y171)</f>
        <v>B</v>
      </c>
      <c r="AF171">
        <f>IF(ISBLANK(extractions!Z171),"",extractions!Z171)</f>
        <v>-2.81</v>
      </c>
      <c r="AG171" t="str">
        <f>IF(ISBLANK(extractions!AA171),"",extractions!AA171)</f>
        <v/>
      </c>
      <c r="AH171" t="str">
        <f>IF(ISBLANK(extractions!AB171),"",extractions!AB171)</f>
        <v>?</v>
      </c>
      <c r="AI171">
        <f>IF(ISBLANK(extractions!AC171),"",extractions!AC171)</f>
        <v>1</v>
      </c>
      <c r="AJ171" t="str">
        <f>IF(ISBLANK(extractions!AD171),"",extractions!AD171)</f>
        <v>sept</v>
      </c>
      <c r="AK171">
        <f>IF(ISBLANK(extractions!AE171),"",extractions!AE171)</f>
        <v>1976</v>
      </c>
      <c r="AL171">
        <f>IF(ISBLANK(extractions!AF171),"",extractions!AF171)</f>
        <v>31</v>
      </c>
      <c r="AM171" t="str">
        <f>IF(ISBLANK(extractions!AG171),"",extractions!AG171)</f>
        <v>dec</v>
      </c>
      <c r="AN171">
        <f>IF(ISBLANK(extractions!AH171),"",extractions!AH171)</f>
        <v>1976</v>
      </c>
      <c r="AO171" t="str">
        <f>IF(ISBLANK(extractions!AI171),"",extractions!AI171)</f>
        <v/>
      </c>
      <c r="AP171" t="str">
        <f>IF(ISBLANK(extractions!AJ171),"",extractions!AJ171)</f>
        <v/>
      </c>
      <c r="AQ171" t="str">
        <f>IF(ISBLANK(extractions!AK171),"",extractions!AK171)</f>
        <v/>
      </c>
      <c r="AR171" t="str">
        <f>IF(ISBLANK(extractions!AL171),"",extractions!AL171)</f>
        <v/>
      </c>
      <c r="AS171" t="str">
        <f>IF(ISBLANK(extractions!AM171),"",extractions!AM171)</f>
        <v/>
      </c>
      <c r="AT171" t="str">
        <f>IF(ISBLANK(extractions!AN171),"",extractions!AN171)</f>
        <v/>
      </c>
      <c r="AU171" t="str">
        <f>IF(ISBLANK(extractions!AO171),"",extractions!AO171)</f>
        <v/>
      </c>
      <c r="AV171" t="str">
        <f>IF(ISBLANK(extractions!AP171),"",extractions!AP171)</f>
        <v/>
      </c>
      <c r="AW171" t="str">
        <f>IF(ISBLANK(extractions!AQ171),"",extractions!AQ171)</f>
        <v/>
      </c>
      <c r="AX171" t="str">
        <f>IF(ISBLANK(extractions!AR171),"",extractions!AR171)</f>
        <v/>
      </c>
      <c r="AY171" t="str">
        <f>IF(ISBLANK(extractions!AS171),"",extractions!AS171)</f>
        <v/>
      </c>
      <c r="AZ171" t="str">
        <f>IF(ISBLANK(extractions!AT171),"",extractions!AT171)</f>
        <v/>
      </c>
      <c r="BA171" t="str">
        <f>IF(ISBLANK(extractions!AU171),"",extractions!AU171)</f>
        <v/>
      </c>
      <c r="BB171" t="str">
        <f>IF(ISBLANK(extractions!AV171),"",extractions!AV171)</f>
        <v/>
      </c>
      <c r="BC171" t="str">
        <f>IF(ISBLANK(extractions!AW171),"",extractions!AW171)</f>
        <v/>
      </c>
      <c r="BD171" t="str">
        <f>IF(ISBLANK(extractions!AX171),"",extractions!AX171)</f>
        <v/>
      </c>
      <c r="BE171" s="9" t="str">
        <f t="shared" si="21"/>
        <v/>
      </c>
      <c r="BF171" s="9" t="str">
        <f t="shared" si="24"/>
        <v/>
      </c>
      <c r="BG171" t="e">
        <f t="shared" si="28"/>
        <v>#VALUE!</v>
      </c>
      <c r="BK171" s="9" t="str">
        <f t="shared" si="25"/>
        <v>B</v>
      </c>
      <c r="BL171" s="9">
        <f t="shared" si="22"/>
        <v>-2.81</v>
      </c>
      <c r="BM171" s="13" t="str">
        <f t="shared" si="23"/>
        <v>?</v>
      </c>
      <c r="BN171" t="str">
        <f t="shared" si="26"/>
        <v>-</v>
      </c>
      <c r="BO171" s="9" t="b">
        <f>IF(BK171="Beta",IF(ABS(BL171)&lt;statistic_interpretations!$B$5,statistic_interpretations!$B$1,IF(ABS(BL171)&lt;statistic_interpretations!$C$5,statistic_interpretations!$C$1,IF(ABS(BL171)&gt;statistic_interpretations!$C$5,statistic_interpretations!$D$1,"error"))),IF(BK171="R",IF(ABS(BL171)&lt;statistic_interpretations!$B$2,statistic_interpretations!$B$1,IF(ABS(BL171)&lt;statistic_interpretations!$C$2,statistic_interpretations!$C$1,IF(ABS(BL171)&gt;statistic_interpretations!$C$2,statistic_interpretations!$D$1,"error"))),IF(BK171="D",IF(ABS(BL171)&lt;statistic_interpretations!$B$3,statistic_interpretations!$B$1,IF(ABS(BL171)&lt;statistic_interpretations!$C$3,statistic_interpretations!$C$1,IF(ABS(BL171)&gt;statistic_interpretations!$C$3,statistic_interpretations!$D$1,"error"))),IF(BK171="%",IF(ABS(BL171)&lt;statistic_interpretations!$B$9,statistic_interpretations!$B$1,IF(ABS(BL171)&lt;statistic_interpretations!$C$9,statistic_interpretations!$C$1,IF(ABS(BL171)&gt;statistic_interpretations!$C$9,statistic_interpretations!$D$1,"error"))),IF(BK171="χ2",IF(ABS(BL171)&lt;statistic_interpretations!$B$8,statistic_interpretations!$B$1,IF(ABS(BL171)&lt;statistic_interpretations!$C$8,statistic_interpretations!$C$1,IF(ABS(BL171)&gt;statistic_interpretations!$C$8,statistic_interpretations!$D$1,"error"))),IF(BK171="tau",IF(ABS(BL171)&lt;statistic_interpretations!$B$7,statistic_interpretations!$B$1,IF(ABS(BL171)&lt;statistic_interpretations!$C$7,statistic_interpretations!$C$1,IF(ABS(BL171)&gt;statistic_interpretations!$C$7,statistic_interpretations!$D$1,"error")))))))))</f>
        <v>0</v>
      </c>
      <c r="BP171" t="str">
        <f t="shared" si="27"/>
        <v>unknown</v>
      </c>
    </row>
    <row r="172" spans="1:68" x14ac:dyDescent="0.25">
      <c r="A172" t="str">
        <f>IF(ISBLANK(extractions!A172),"",extractions!A172)</f>
        <v>3:00  - 3:59 AM</v>
      </c>
      <c r="B172" t="s">
        <v>390</v>
      </c>
      <c r="C172" t="str">
        <f>IF(ISBLANK(extractions!B172),"",extractions!B172)</f>
        <v>nominal</v>
      </c>
      <c r="D172" t="str">
        <f>IF(ISBLANK(extractions!C172),"",extractions!C172)</f>
        <v>adjusted response time</v>
      </c>
      <c r="E172" t="str">
        <f>IF(ISBLANK(extractions!D172),"",extractions!D172)</f>
        <v>Grand Mean (08:04 min)</v>
      </c>
      <c r="F172" t="str">
        <f>IF(ISBLANK(extractions!E172),"",extractions!E172)</f>
        <v>-</v>
      </c>
      <c r="G172" t="str">
        <f>IF(ISBLANK(extractions!G172),"",extractions!G172)</f>
        <v>dispatch time;travel time</v>
      </c>
      <c r="H172" t="str">
        <f>IF(ISBLANK(extractions!H172),"",extractions!H172)</f>
        <v>scale</v>
      </c>
      <c r="I172" t="str">
        <f>IF(ISBLANK(extractions!I172),"",extractions!I172)</f>
        <v>min/incident</v>
      </c>
      <c r="J172" t="str">
        <f>IF(ISBLANK(extractions!J172),"",extractions!J172)</f>
        <v>-</v>
      </c>
      <c r="K172" t="str">
        <f>IF(ISBLANK(extractions!K172),"",extractions!K172)</f>
        <v>interest</v>
      </c>
      <c r="L172" t="str">
        <f>IF(ISBLANK(extractions!L172),"",extractions!L172)</f>
        <v>Stevens, Webster and Stipak (1980)</v>
      </c>
      <c r="M172" s="2" t="s">
        <v>748</v>
      </c>
      <c r="N172" t="str">
        <f>IF(ISBLANK(extractions!M172),"",extractions!M172)</f>
        <v>Table 1</v>
      </c>
      <c r="O172" t="str">
        <f>IF(ISBLANK(extractions!N172),"",extractions!N172)</f>
        <v>Multiple Classification Analysis</v>
      </c>
      <c r="P172" t="s">
        <v>148</v>
      </c>
      <c r="Q172" t="s">
        <v>903</v>
      </c>
      <c r="R172" t="s">
        <v>906</v>
      </c>
      <c r="S172" t="s">
        <v>390</v>
      </c>
      <c r="T172" t="s">
        <v>896</v>
      </c>
      <c r="U172" t="str">
        <f>IF(ISBLANK(extractions!O172),"",extractions!O172)</f>
        <v>^</v>
      </c>
      <c r="V172" t="str">
        <f>IF(ISBLANK(extractions!P172),"",extractions!P172)</f>
        <v>Sample</v>
      </c>
      <c r="W172" t="str">
        <f>IF(ISBLANK(extractions!Q172),"",extractions!Q172)</f>
        <v>York</v>
      </c>
      <c r="X172" t="str">
        <f>IF(ISBLANK(extractions!R172),"",extractions!R172)</f>
        <v xml:space="preserve"> disproportionate stratified sampling</v>
      </c>
      <c r="Y172" t="str">
        <f>IF(ISBLANK(extractions!S172),"",extractions!S172)</f>
        <v/>
      </c>
      <c r="Z172" t="str">
        <f>IF(ISBLANK(extractions!T172),"",extractions!T172)</f>
        <v/>
      </c>
      <c r="AA172" t="str">
        <f>IF(ISBLANK(extractions!U172),"",extractions!U172)</f>
        <v>-</v>
      </c>
      <c r="AB172">
        <f>IF(ISBLANK(extractions!V172),"",extractions!V172)</f>
        <v>593</v>
      </c>
      <c r="AC172" t="str">
        <f>IF(ISBLANK(extractions!W172),"",extractions!W172)</f>
        <v>CFS</v>
      </c>
      <c r="AD172" t="str">
        <f>IF(ISBLANK(extractions!X172),"",extractions!X172)</f>
        <v>ALL CFSs</v>
      </c>
      <c r="AE172" t="str">
        <f>IF(ISBLANK(extractions!Y172),"",extractions!Y172)</f>
        <v>B</v>
      </c>
      <c r="AF172">
        <f>IF(ISBLANK(extractions!Z172),"",extractions!Z172)</f>
        <v>-3.56</v>
      </c>
      <c r="AG172" t="str">
        <f>IF(ISBLANK(extractions!AA172),"",extractions!AA172)</f>
        <v/>
      </c>
      <c r="AH172" t="str">
        <f>IF(ISBLANK(extractions!AB172),"",extractions!AB172)</f>
        <v>?</v>
      </c>
      <c r="AI172">
        <f>IF(ISBLANK(extractions!AC172),"",extractions!AC172)</f>
        <v>1</v>
      </c>
      <c r="AJ172" t="str">
        <f>IF(ISBLANK(extractions!AD172),"",extractions!AD172)</f>
        <v>sept</v>
      </c>
      <c r="AK172">
        <f>IF(ISBLANK(extractions!AE172),"",extractions!AE172)</f>
        <v>1976</v>
      </c>
      <c r="AL172">
        <f>IF(ISBLANK(extractions!AF172),"",extractions!AF172)</f>
        <v>31</v>
      </c>
      <c r="AM172" t="str">
        <f>IF(ISBLANK(extractions!AG172),"",extractions!AG172)</f>
        <v>dec</v>
      </c>
      <c r="AN172">
        <f>IF(ISBLANK(extractions!AH172),"",extractions!AH172)</f>
        <v>1976</v>
      </c>
      <c r="AO172" t="str">
        <f>IF(ISBLANK(extractions!AI172),"",extractions!AI172)</f>
        <v/>
      </c>
      <c r="AP172" t="str">
        <f>IF(ISBLANK(extractions!AJ172),"",extractions!AJ172)</f>
        <v/>
      </c>
      <c r="AQ172" t="str">
        <f>IF(ISBLANK(extractions!AK172),"",extractions!AK172)</f>
        <v/>
      </c>
      <c r="AR172" t="str">
        <f>IF(ISBLANK(extractions!AL172),"",extractions!AL172)</f>
        <v/>
      </c>
      <c r="AS172" t="str">
        <f>IF(ISBLANK(extractions!AM172),"",extractions!AM172)</f>
        <v/>
      </c>
      <c r="AT172" t="str">
        <f>IF(ISBLANK(extractions!AN172),"",extractions!AN172)</f>
        <v/>
      </c>
      <c r="AU172" t="str">
        <f>IF(ISBLANK(extractions!AO172),"",extractions!AO172)</f>
        <v/>
      </c>
      <c r="AV172" t="str">
        <f>IF(ISBLANK(extractions!AP172),"",extractions!AP172)</f>
        <v/>
      </c>
      <c r="AW172" t="str">
        <f>IF(ISBLANK(extractions!AQ172),"",extractions!AQ172)</f>
        <v/>
      </c>
      <c r="AX172" t="str">
        <f>IF(ISBLANK(extractions!AR172),"",extractions!AR172)</f>
        <v/>
      </c>
      <c r="AY172" t="str">
        <f>IF(ISBLANK(extractions!AS172),"",extractions!AS172)</f>
        <v/>
      </c>
      <c r="AZ172" t="str">
        <f>IF(ISBLANK(extractions!AT172),"",extractions!AT172)</f>
        <v/>
      </c>
      <c r="BA172" t="str">
        <f>IF(ISBLANK(extractions!AU172),"",extractions!AU172)</f>
        <v/>
      </c>
      <c r="BB172" t="str">
        <f>IF(ISBLANK(extractions!AV172),"",extractions!AV172)</f>
        <v/>
      </c>
      <c r="BC172" t="str">
        <f>IF(ISBLANK(extractions!AW172),"",extractions!AW172)</f>
        <v/>
      </c>
      <c r="BD172" t="str">
        <f>IF(ISBLANK(extractions!AX172),"",extractions!AX172)</f>
        <v/>
      </c>
      <c r="BE172" s="9" t="str">
        <f t="shared" si="21"/>
        <v/>
      </c>
      <c r="BF172" s="9" t="str">
        <f t="shared" si="24"/>
        <v/>
      </c>
      <c r="BG172" t="e">
        <f t="shared" si="28"/>
        <v>#VALUE!</v>
      </c>
      <c r="BK172" s="9" t="str">
        <f t="shared" si="25"/>
        <v>B</v>
      </c>
      <c r="BL172" s="9">
        <f t="shared" si="22"/>
        <v>-3.56</v>
      </c>
      <c r="BM172" s="13" t="str">
        <f t="shared" si="23"/>
        <v>?</v>
      </c>
      <c r="BN172" t="str">
        <f t="shared" si="26"/>
        <v>-</v>
      </c>
      <c r="BO172" s="9" t="b">
        <f>IF(BK172="Beta",IF(ABS(BL172)&lt;statistic_interpretations!$B$5,statistic_interpretations!$B$1,IF(ABS(BL172)&lt;statistic_interpretations!$C$5,statistic_interpretations!$C$1,IF(ABS(BL172)&gt;statistic_interpretations!$C$5,statistic_interpretations!$D$1,"error"))),IF(BK172="R",IF(ABS(BL172)&lt;statistic_interpretations!$B$2,statistic_interpretations!$B$1,IF(ABS(BL172)&lt;statistic_interpretations!$C$2,statistic_interpretations!$C$1,IF(ABS(BL172)&gt;statistic_interpretations!$C$2,statistic_interpretations!$D$1,"error"))),IF(BK172="D",IF(ABS(BL172)&lt;statistic_interpretations!$B$3,statistic_interpretations!$B$1,IF(ABS(BL172)&lt;statistic_interpretations!$C$3,statistic_interpretations!$C$1,IF(ABS(BL172)&gt;statistic_interpretations!$C$3,statistic_interpretations!$D$1,"error"))),IF(BK172="%",IF(ABS(BL172)&lt;statistic_interpretations!$B$9,statistic_interpretations!$B$1,IF(ABS(BL172)&lt;statistic_interpretations!$C$9,statistic_interpretations!$C$1,IF(ABS(BL172)&gt;statistic_interpretations!$C$9,statistic_interpretations!$D$1,"error"))),IF(BK172="χ2",IF(ABS(BL172)&lt;statistic_interpretations!$B$8,statistic_interpretations!$B$1,IF(ABS(BL172)&lt;statistic_interpretations!$C$8,statistic_interpretations!$C$1,IF(ABS(BL172)&gt;statistic_interpretations!$C$8,statistic_interpretations!$D$1,"error"))),IF(BK172="tau",IF(ABS(BL172)&lt;statistic_interpretations!$B$7,statistic_interpretations!$B$1,IF(ABS(BL172)&lt;statistic_interpretations!$C$7,statistic_interpretations!$C$1,IF(ABS(BL172)&gt;statistic_interpretations!$C$7,statistic_interpretations!$D$1,"error")))))))))</f>
        <v>0</v>
      </c>
      <c r="BP172" t="str">
        <f t="shared" si="27"/>
        <v>unknown</v>
      </c>
    </row>
    <row r="173" spans="1:68" x14ac:dyDescent="0.25">
      <c r="A173" t="str">
        <f>IF(ISBLANK(extractions!A173),"",extractions!A173)</f>
        <v>4:00  - 4:59 AM</v>
      </c>
      <c r="B173" t="s">
        <v>390</v>
      </c>
      <c r="C173" t="str">
        <f>IF(ISBLANK(extractions!B173),"",extractions!B173)</f>
        <v>nominal</v>
      </c>
      <c r="D173" t="str">
        <f>IF(ISBLANK(extractions!C173),"",extractions!C173)</f>
        <v>adjusted response time</v>
      </c>
      <c r="E173" t="str">
        <f>IF(ISBLANK(extractions!D173),"",extractions!D173)</f>
        <v>Grand Mean (08:04 min)</v>
      </c>
      <c r="F173" t="str">
        <f>IF(ISBLANK(extractions!E173),"",extractions!E173)</f>
        <v>-</v>
      </c>
      <c r="G173" t="str">
        <f>IF(ISBLANK(extractions!G173),"",extractions!G173)</f>
        <v>dispatch time;travel time</v>
      </c>
      <c r="H173" t="str">
        <f>IF(ISBLANK(extractions!H173),"",extractions!H173)</f>
        <v>scale</v>
      </c>
      <c r="I173" t="str">
        <f>IF(ISBLANK(extractions!I173),"",extractions!I173)</f>
        <v>min/incident</v>
      </c>
      <c r="J173" t="str">
        <f>IF(ISBLANK(extractions!J173),"",extractions!J173)</f>
        <v>-</v>
      </c>
      <c r="K173" t="str">
        <f>IF(ISBLANK(extractions!K173),"",extractions!K173)</f>
        <v>interest</v>
      </c>
      <c r="L173" t="str">
        <f>IF(ISBLANK(extractions!L173),"",extractions!L173)</f>
        <v>Stevens, Webster and Stipak (1980)</v>
      </c>
      <c r="M173" s="2" t="s">
        <v>748</v>
      </c>
      <c r="N173" t="str">
        <f>IF(ISBLANK(extractions!M173),"",extractions!M173)</f>
        <v>Table 1</v>
      </c>
      <c r="O173" t="str">
        <f>IF(ISBLANK(extractions!N173),"",extractions!N173)</f>
        <v>Multiple Classification Analysis</v>
      </c>
      <c r="P173" t="s">
        <v>148</v>
      </c>
      <c r="Q173" t="s">
        <v>903</v>
      </c>
      <c r="R173" t="s">
        <v>906</v>
      </c>
      <c r="S173" t="s">
        <v>390</v>
      </c>
      <c r="T173" t="s">
        <v>896</v>
      </c>
      <c r="U173" t="str">
        <f>IF(ISBLANK(extractions!O173),"",extractions!O173)</f>
        <v>^</v>
      </c>
      <c r="V173" t="str">
        <f>IF(ISBLANK(extractions!P173),"",extractions!P173)</f>
        <v>Sample</v>
      </c>
      <c r="W173" t="str">
        <f>IF(ISBLANK(extractions!Q173),"",extractions!Q173)</f>
        <v>York</v>
      </c>
      <c r="X173" t="str">
        <f>IF(ISBLANK(extractions!R173),"",extractions!R173)</f>
        <v xml:space="preserve"> disproportionate stratified sampling</v>
      </c>
      <c r="Y173" t="str">
        <f>IF(ISBLANK(extractions!S173),"",extractions!S173)</f>
        <v/>
      </c>
      <c r="Z173" t="str">
        <f>IF(ISBLANK(extractions!T173),"",extractions!T173)</f>
        <v/>
      </c>
      <c r="AA173" t="str">
        <f>IF(ISBLANK(extractions!U173),"",extractions!U173)</f>
        <v>-</v>
      </c>
      <c r="AB173">
        <f>IF(ISBLANK(extractions!V173),"",extractions!V173)</f>
        <v>462</v>
      </c>
      <c r="AC173" t="str">
        <f>IF(ISBLANK(extractions!W173),"",extractions!W173)</f>
        <v>CFS</v>
      </c>
      <c r="AD173" t="str">
        <f>IF(ISBLANK(extractions!X173),"",extractions!X173)</f>
        <v>ALL CFSs</v>
      </c>
      <c r="AE173" t="str">
        <f>IF(ISBLANK(extractions!Y173),"",extractions!Y173)</f>
        <v>B</v>
      </c>
      <c r="AF173">
        <f>IF(ISBLANK(extractions!Z173),"",extractions!Z173)</f>
        <v>-2.84</v>
      </c>
      <c r="AG173" t="str">
        <f>IF(ISBLANK(extractions!AA173),"",extractions!AA173)</f>
        <v/>
      </c>
      <c r="AH173" t="str">
        <f>IF(ISBLANK(extractions!AB173),"",extractions!AB173)</f>
        <v>?</v>
      </c>
      <c r="AI173">
        <f>IF(ISBLANK(extractions!AC173),"",extractions!AC173)</f>
        <v>1</v>
      </c>
      <c r="AJ173" t="str">
        <f>IF(ISBLANK(extractions!AD173),"",extractions!AD173)</f>
        <v>sept</v>
      </c>
      <c r="AK173">
        <f>IF(ISBLANK(extractions!AE173),"",extractions!AE173)</f>
        <v>1976</v>
      </c>
      <c r="AL173">
        <f>IF(ISBLANK(extractions!AF173),"",extractions!AF173)</f>
        <v>31</v>
      </c>
      <c r="AM173" t="str">
        <f>IF(ISBLANK(extractions!AG173),"",extractions!AG173)</f>
        <v>dec</v>
      </c>
      <c r="AN173">
        <f>IF(ISBLANK(extractions!AH173),"",extractions!AH173)</f>
        <v>1976</v>
      </c>
      <c r="AO173" t="str">
        <f>IF(ISBLANK(extractions!AI173),"",extractions!AI173)</f>
        <v/>
      </c>
      <c r="AP173" t="str">
        <f>IF(ISBLANK(extractions!AJ173),"",extractions!AJ173)</f>
        <v/>
      </c>
      <c r="AQ173" t="str">
        <f>IF(ISBLANK(extractions!AK173),"",extractions!AK173)</f>
        <v/>
      </c>
      <c r="AR173" t="str">
        <f>IF(ISBLANK(extractions!AL173),"",extractions!AL173)</f>
        <v/>
      </c>
      <c r="AS173" t="str">
        <f>IF(ISBLANK(extractions!AM173),"",extractions!AM173)</f>
        <v/>
      </c>
      <c r="AT173" t="str">
        <f>IF(ISBLANK(extractions!AN173),"",extractions!AN173)</f>
        <v/>
      </c>
      <c r="AU173" t="str">
        <f>IF(ISBLANK(extractions!AO173),"",extractions!AO173)</f>
        <v/>
      </c>
      <c r="AV173" t="str">
        <f>IF(ISBLANK(extractions!AP173),"",extractions!AP173)</f>
        <v/>
      </c>
      <c r="AW173" t="str">
        <f>IF(ISBLANK(extractions!AQ173),"",extractions!AQ173)</f>
        <v/>
      </c>
      <c r="AX173" t="str">
        <f>IF(ISBLANK(extractions!AR173),"",extractions!AR173)</f>
        <v/>
      </c>
      <c r="AY173" t="str">
        <f>IF(ISBLANK(extractions!AS173),"",extractions!AS173)</f>
        <v/>
      </c>
      <c r="AZ173" t="str">
        <f>IF(ISBLANK(extractions!AT173),"",extractions!AT173)</f>
        <v/>
      </c>
      <c r="BA173" t="str">
        <f>IF(ISBLANK(extractions!AU173),"",extractions!AU173)</f>
        <v/>
      </c>
      <c r="BB173" t="str">
        <f>IF(ISBLANK(extractions!AV173),"",extractions!AV173)</f>
        <v/>
      </c>
      <c r="BC173" t="str">
        <f>IF(ISBLANK(extractions!AW173),"",extractions!AW173)</f>
        <v/>
      </c>
      <c r="BD173" t="str">
        <f>IF(ISBLANK(extractions!AX173),"",extractions!AX173)</f>
        <v/>
      </c>
      <c r="BE173" s="9" t="str">
        <f t="shared" si="21"/>
        <v/>
      </c>
      <c r="BF173" s="9" t="str">
        <f t="shared" si="24"/>
        <v/>
      </c>
      <c r="BG173" t="e">
        <f t="shared" si="28"/>
        <v>#VALUE!</v>
      </c>
      <c r="BK173" s="9" t="str">
        <f t="shared" si="25"/>
        <v>B</v>
      </c>
      <c r="BL173" s="9">
        <f t="shared" si="22"/>
        <v>-2.84</v>
      </c>
      <c r="BM173" s="13" t="str">
        <f t="shared" si="23"/>
        <v>?</v>
      </c>
      <c r="BN173" t="str">
        <f t="shared" si="26"/>
        <v>-</v>
      </c>
      <c r="BO173" s="9" t="b">
        <f>IF(BK173="Beta",IF(ABS(BL173)&lt;statistic_interpretations!$B$5,statistic_interpretations!$B$1,IF(ABS(BL173)&lt;statistic_interpretations!$C$5,statistic_interpretations!$C$1,IF(ABS(BL173)&gt;statistic_interpretations!$C$5,statistic_interpretations!$D$1,"error"))),IF(BK173="R",IF(ABS(BL173)&lt;statistic_interpretations!$B$2,statistic_interpretations!$B$1,IF(ABS(BL173)&lt;statistic_interpretations!$C$2,statistic_interpretations!$C$1,IF(ABS(BL173)&gt;statistic_interpretations!$C$2,statistic_interpretations!$D$1,"error"))),IF(BK173="D",IF(ABS(BL173)&lt;statistic_interpretations!$B$3,statistic_interpretations!$B$1,IF(ABS(BL173)&lt;statistic_interpretations!$C$3,statistic_interpretations!$C$1,IF(ABS(BL173)&gt;statistic_interpretations!$C$3,statistic_interpretations!$D$1,"error"))),IF(BK173="%",IF(ABS(BL173)&lt;statistic_interpretations!$B$9,statistic_interpretations!$B$1,IF(ABS(BL173)&lt;statistic_interpretations!$C$9,statistic_interpretations!$C$1,IF(ABS(BL173)&gt;statistic_interpretations!$C$9,statistic_interpretations!$D$1,"error"))),IF(BK173="χ2",IF(ABS(BL173)&lt;statistic_interpretations!$B$8,statistic_interpretations!$B$1,IF(ABS(BL173)&lt;statistic_interpretations!$C$8,statistic_interpretations!$C$1,IF(ABS(BL173)&gt;statistic_interpretations!$C$8,statistic_interpretations!$D$1,"error"))),IF(BK173="tau",IF(ABS(BL173)&lt;statistic_interpretations!$B$7,statistic_interpretations!$B$1,IF(ABS(BL173)&lt;statistic_interpretations!$C$7,statistic_interpretations!$C$1,IF(ABS(BL173)&gt;statistic_interpretations!$C$7,statistic_interpretations!$D$1,"error")))))))))</f>
        <v>0</v>
      </c>
      <c r="BP173" t="str">
        <f t="shared" si="27"/>
        <v>unknown</v>
      </c>
    </row>
    <row r="174" spans="1:68" x14ac:dyDescent="0.25">
      <c r="A174" t="str">
        <f>IF(ISBLANK(extractions!A174),"",extractions!A174)</f>
        <v>5:00  - 5:59 AM</v>
      </c>
      <c r="B174" t="s">
        <v>390</v>
      </c>
      <c r="C174" t="str">
        <f>IF(ISBLANK(extractions!B174),"",extractions!B174)</f>
        <v>nominal</v>
      </c>
      <c r="D174" t="str">
        <f>IF(ISBLANK(extractions!C174),"",extractions!C174)</f>
        <v>adjusted response time</v>
      </c>
      <c r="E174" t="str">
        <f>IF(ISBLANK(extractions!D174),"",extractions!D174)</f>
        <v>Grand Mean (08:04 min)</v>
      </c>
      <c r="F174" t="str">
        <f>IF(ISBLANK(extractions!E174),"",extractions!E174)</f>
        <v>-</v>
      </c>
      <c r="G174" t="str">
        <f>IF(ISBLANK(extractions!G174),"",extractions!G174)</f>
        <v>dispatch time;travel time</v>
      </c>
      <c r="H174" t="str">
        <f>IF(ISBLANK(extractions!H174),"",extractions!H174)</f>
        <v>scale</v>
      </c>
      <c r="I174" t="str">
        <f>IF(ISBLANK(extractions!I174),"",extractions!I174)</f>
        <v>min/incident</v>
      </c>
      <c r="J174" t="str">
        <f>IF(ISBLANK(extractions!J174),"",extractions!J174)</f>
        <v>-</v>
      </c>
      <c r="K174" t="str">
        <f>IF(ISBLANK(extractions!K174),"",extractions!K174)</f>
        <v>interest</v>
      </c>
      <c r="L174" t="str">
        <f>IF(ISBLANK(extractions!L174),"",extractions!L174)</f>
        <v>Stevens, Webster and Stipak (1980)</v>
      </c>
      <c r="M174" s="2" t="s">
        <v>748</v>
      </c>
      <c r="N174" t="str">
        <f>IF(ISBLANK(extractions!M174),"",extractions!M174)</f>
        <v>Table 1</v>
      </c>
      <c r="O174" t="str">
        <f>IF(ISBLANK(extractions!N174),"",extractions!N174)</f>
        <v>Multiple Classification Analysis</v>
      </c>
      <c r="P174" t="s">
        <v>148</v>
      </c>
      <c r="Q174" t="s">
        <v>903</v>
      </c>
      <c r="R174" t="s">
        <v>906</v>
      </c>
      <c r="S174" t="s">
        <v>390</v>
      </c>
      <c r="T174" t="s">
        <v>896</v>
      </c>
      <c r="U174" t="str">
        <f>IF(ISBLANK(extractions!O174),"",extractions!O174)</f>
        <v>^</v>
      </c>
      <c r="V174" t="str">
        <f>IF(ISBLANK(extractions!P174),"",extractions!P174)</f>
        <v>Sample</v>
      </c>
      <c r="W174" t="str">
        <f>IF(ISBLANK(extractions!Q174),"",extractions!Q174)</f>
        <v>York</v>
      </c>
      <c r="X174" t="str">
        <f>IF(ISBLANK(extractions!R174),"",extractions!R174)</f>
        <v xml:space="preserve"> disproportionate stratified sampling</v>
      </c>
      <c r="Y174" t="str">
        <f>IF(ISBLANK(extractions!S174),"",extractions!S174)</f>
        <v/>
      </c>
      <c r="Z174" t="str">
        <f>IF(ISBLANK(extractions!T174),"",extractions!T174)</f>
        <v/>
      </c>
      <c r="AA174" t="str">
        <f>IF(ISBLANK(extractions!U174),"",extractions!U174)</f>
        <v>-</v>
      </c>
      <c r="AB174">
        <f>IF(ISBLANK(extractions!V174),"",extractions!V174)</f>
        <v>280</v>
      </c>
      <c r="AC174" t="str">
        <f>IF(ISBLANK(extractions!W174),"",extractions!W174)</f>
        <v>CFS</v>
      </c>
      <c r="AD174" t="str">
        <f>IF(ISBLANK(extractions!X174),"",extractions!X174)</f>
        <v>ALL CFSs</v>
      </c>
      <c r="AE174" t="str">
        <f>IF(ISBLANK(extractions!Y174),"",extractions!Y174)</f>
        <v>B</v>
      </c>
      <c r="AF174">
        <f>IF(ISBLANK(extractions!Z174),"",extractions!Z174)</f>
        <v>3.08</v>
      </c>
      <c r="AG174" t="str">
        <f>IF(ISBLANK(extractions!AA174),"",extractions!AA174)</f>
        <v/>
      </c>
      <c r="AH174" t="str">
        <f>IF(ISBLANK(extractions!AB174),"",extractions!AB174)</f>
        <v>?</v>
      </c>
      <c r="AI174">
        <f>IF(ISBLANK(extractions!AC174),"",extractions!AC174)</f>
        <v>1</v>
      </c>
      <c r="AJ174" t="str">
        <f>IF(ISBLANK(extractions!AD174),"",extractions!AD174)</f>
        <v>sept</v>
      </c>
      <c r="AK174">
        <f>IF(ISBLANK(extractions!AE174),"",extractions!AE174)</f>
        <v>1976</v>
      </c>
      <c r="AL174">
        <f>IF(ISBLANK(extractions!AF174),"",extractions!AF174)</f>
        <v>31</v>
      </c>
      <c r="AM174" t="str">
        <f>IF(ISBLANK(extractions!AG174),"",extractions!AG174)</f>
        <v>dec</v>
      </c>
      <c r="AN174">
        <f>IF(ISBLANK(extractions!AH174),"",extractions!AH174)</f>
        <v>1976</v>
      </c>
      <c r="AO174" t="str">
        <f>IF(ISBLANK(extractions!AI174),"",extractions!AI174)</f>
        <v/>
      </c>
      <c r="AP174" t="str">
        <f>IF(ISBLANK(extractions!AJ174),"",extractions!AJ174)</f>
        <v/>
      </c>
      <c r="AQ174" t="str">
        <f>IF(ISBLANK(extractions!AK174),"",extractions!AK174)</f>
        <v/>
      </c>
      <c r="AR174" t="str">
        <f>IF(ISBLANK(extractions!AL174),"",extractions!AL174)</f>
        <v/>
      </c>
      <c r="AS174" t="str">
        <f>IF(ISBLANK(extractions!AM174),"",extractions!AM174)</f>
        <v/>
      </c>
      <c r="AT174" t="str">
        <f>IF(ISBLANK(extractions!AN174),"",extractions!AN174)</f>
        <v/>
      </c>
      <c r="AU174" t="str">
        <f>IF(ISBLANK(extractions!AO174),"",extractions!AO174)</f>
        <v/>
      </c>
      <c r="AV174" t="str">
        <f>IF(ISBLANK(extractions!AP174),"",extractions!AP174)</f>
        <v/>
      </c>
      <c r="AW174" t="str">
        <f>IF(ISBLANK(extractions!AQ174),"",extractions!AQ174)</f>
        <v/>
      </c>
      <c r="AX174" t="str">
        <f>IF(ISBLANK(extractions!AR174),"",extractions!AR174)</f>
        <v/>
      </c>
      <c r="AY174" t="str">
        <f>IF(ISBLANK(extractions!AS174),"",extractions!AS174)</f>
        <v/>
      </c>
      <c r="AZ174" t="str">
        <f>IF(ISBLANK(extractions!AT174),"",extractions!AT174)</f>
        <v/>
      </c>
      <c r="BA174" t="str">
        <f>IF(ISBLANK(extractions!AU174),"",extractions!AU174)</f>
        <v/>
      </c>
      <c r="BB174" t="str">
        <f>IF(ISBLANK(extractions!AV174),"",extractions!AV174)</f>
        <v/>
      </c>
      <c r="BC174" t="str">
        <f>IF(ISBLANK(extractions!AW174),"",extractions!AW174)</f>
        <v/>
      </c>
      <c r="BD174" t="str">
        <f>IF(ISBLANK(extractions!AX174),"",extractions!AX174)</f>
        <v/>
      </c>
      <c r="BE174" s="9" t="str">
        <f t="shared" si="21"/>
        <v/>
      </c>
      <c r="BF174" s="9" t="str">
        <f t="shared" si="24"/>
        <v/>
      </c>
      <c r="BG174" t="e">
        <f t="shared" si="28"/>
        <v>#VALUE!</v>
      </c>
      <c r="BK174" s="9" t="str">
        <f t="shared" si="25"/>
        <v>B</v>
      </c>
      <c r="BL174" s="9">
        <f t="shared" si="22"/>
        <v>3.08</v>
      </c>
      <c r="BM174" s="13" t="str">
        <f t="shared" si="23"/>
        <v>?</v>
      </c>
      <c r="BN174" t="str">
        <f t="shared" si="26"/>
        <v>+</v>
      </c>
      <c r="BO174" s="9" t="b">
        <f>IF(BK174="Beta",IF(ABS(BL174)&lt;statistic_interpretations!$B$5,statistic_interpretations!$B$1,IF(ABS(BL174)&lt;statistic_interpretations!$C$5,statistic_interpretations!$C$1,IF(ABS(BL174)&gt;statistic_interpretations!$C$5,statistic_interpretations!$D$1,"error"))),IF(BK174="R",IF(ABS(BL174)&lt;statistic_interpretations!$B$2,statistic_interpretations!$B$1,IF(ABS(BL174)&lt;statistic_interpretations!$C$2,statistic_interpretations!$C$1,IF(ABS(BL174)&gt;statistic_interpretations!$C$2,statistic_interpretations!$D$1,"error"))),IF(BK174="D",IF(ABS(BL174)&lt;statistic_interpretations!$B$3,statistic_interpretations!$B$1,IF(ABS(BL174)&lt;statistic_interpretations!$C$3,statistic_interpretations!$C$1,IF(ABS(BL174)&gt;statistic_interpretations!$C$3,statistic_interpretations!$D$1,"error"))),IF(BK174="%",IF(ABS(BL174)&lt;statistic_interpretations!$B$9,statistic_interpretations!$B$1,IF(ABS(BL174)&lt;statistic_interpretations!$C$9,statistic_interpretations!$C$1,IF(ABS(BL174)&gt;statistic_interpretations!$C$9,statistic_interpretations!$D$1,"error"))),IF(BK174="χ2",IF(ABS(BL174)&lt;statistic_interpretations!$B$8,statistic_interpretations!$B$1,IF(ABS(BL174)&lt;statistic_interpretations!$C$8,statistic_interpretations!$C$1,IF(ABS(BL174)&gt;statistic_interpretations!$C$8,statistic_interpretations!$D$1,"error"))),IF(BK174="tau",IF(ABS(BL174)&lt;statistic_interpretations!$B$7,statistic_interpretations!$B$1,IF(ABS(BL174)&lt;statistic_interpretations!$C$7,statistic_interpretations!$C$1,IF(ABS(BL174)&gt;statistic_interpretations!$C$7,statistic_interpretations!$D$1,"error")))))))))</f>
        <v>0</v>
      </c>
      <c r="BP174" t="str">
        <f t="shared" si="27"/>
        <v>unknown</v>
      </c>
    </row>
    <row r="175" spans="1:68" x14ac:dyDescent="0.25">
      <c r="A175" t="str">
        <f>IF(ISBLANK(extractions!A175),"",extractions!A175)</f>
        <v>6:00  - 6:59 AM</v>
      </c>
      <c r="B175" t="s">
        <v>390</v>
      </c>
      <c r="C175" t="str">
        <f>IF(ISBLANK(extractions!B175),"",extractions!B175)</f>
        <v>nominal</v>
      </c>
      <c r="D175" t="str">
        <f>IF(ISBLANK(extractions!C175),"",extractions!C175)</f>
        <v>adjusted response time</v>
      </c>
      <c r="E175" t="str">
        <f>IF(ISBLANK(extractions!D175),"",extractions!D175)</f>
        <v>Grand Mean (08:04 min)</v>
      </c>
      <c r="F175" t="str">
        <f>IF(ISBLANK(extractions!E175),"",extractions!E175)</f>
        <v>-</v>
      </c>
      <c r="G175" t="str">
        <f>IF(ISBLANK(extractions!G175),"",extractions!G175)</f>
        <v>dispatch time;travel time</v>
      </c>
      <c r="H175" t="str">
        <f>IF(ISBLANK(extractions!H175),"",extractions!H175)</f>
        <v>scale</v>
      </c>
      <c r="I175" t="str">
        <f>IF(ISBLANK(extractions!I175),"",extractions!I175)</f>
        <v>min/incident</v>
      </c>
      <c r="J175" t="str">
        <f>IF(ISBLANK(extractions!J175),"",extractions!J175)</f>
        <v>-</v>
      </c>
      <c r="K175" t="str">
        <f>IF(ISBLANK(extractions!K175),"",extractions!K175)</f>
        <v>interest</v>
      </c>
      <c r="L175" t="str">
        <f>IF(ISBLANK(extractions!L175),"",extractions!L175)</f>
        <v>Stevens, Webster and Stipak (1980)</v>
      </c>
      <c r="M175" s="2" t="s">
        <v>748</v>
      </c>
      <c r="N175" t="str">
        <f>IF(ISBLANK(extractions!M175),"",extractions!M175)</f>
        <v>Table 1</v>
      </c>
      <c r="O175" t="str">
        <f>IF(ISBLANK(extractions!N175),"",extractions!N175)</f>
        <v>Multiple Classification Analysis</v>
      </c>
      <c r="P175" t="s">
        <v>148</v>
      </c>
      <c r="Q175" t="s">
        <v>903</v>
      </c>
      <c r="R175" t="s">
        <v>906</v>
      </c>
      <c r="S175" t="s">
        <v>390</v>
      </c>
      <c r="T175" t="s">
        <v>896</v>
      </c>
      <c r="U175" t="str">
        <f>IF(ISBLANK(extractions!O175),"",extractions!O175)</f>
        <v>^</v>
      </c>
      <c r="V175" t="str">
        <f>IF(ISBLANK(extractions!P175),"",extractions!P175)</f>
        <v>Sample</v>
      </c>
      <c r="W175" t="str">
        <f>IF(ISBLANK(extractions!Q175),"",extractions!Q175)</f>
        <v>York</v>
      </c>
      <c r="X175" t="str">
        <f>IF(ISBLANK(extractions!R175),"",extractions!R175)</f>
        <v xml:space="preserve"> disproportionate stratified sampling</v>
      </c>
      <c r="Y175" t="str">
        <f>IF(ISBLANK(extractions!S175),"",extractions!S175)</f>
        <v/>
      </c>
      <c r="Z175" t="str">
        <f>IF(ISBLANK(extractions!T175),"",extractions!T175)</f>
        <v/>
      </c>
      <c r="AA175" t="str">
        <f>IF(ISBLANK(extractions!U175),"",extractions!U175)</f>
        <v>-</v>
      </c>
      <c r="AB175">
        <f>IF(ISBLANK(extractions!V175),"",extractions!V175)</f>
        <v>314</v>
      </c>
      <c r="AC175" t="str">
        <f>IF(ISBLANK(extractions!W175),"",extractions!W175)</f>
        <v>CFS</v>
      </c>
      <c r="AD175" t="str">
        <f>IF(ISBLANK(extractions!X175),"",extractions!X175)</f>
        <v>ALL CFSs</v>
      </c>
      <c r="AE175" t="str">
        <f>IF(ISBLANK(extractions!Y175),"",extractions!Y175)</f>
        <v>B</v>
      </c>
      <c r="AF175">
        <f>IF(ISBLANK(extractions!Z175),"",extractions!Z175)</f>
        <v>0.92</v>
      </c>
      <c r="AG175" t="str">
        <f>IF(ISBLANK(extractions!AA175),"",extractions!AA175)</f>
        <v/>
      </c>
      <c r="AH175" t="str">
        <f>IF(ISBLANK(extractions!AB175),"",extractions!AB175)</f>
        <v>?</v>
      </c>
      <c r="AI175">
        <f>IF(ISBLANK(extractions!AC175),"",extractions!AC175)</f>
        <v>1</v>
      </c>
      <c r="AJ175" t="str">
        <f>IF(ISBLANK(extractions!AD175),"",extractions!AD175)</f>
        <v>sept</v>
      </c>
      <c r="AK175">
        <f>IF(ISBLANK(extractions!AE175),"",extractions!AE175)</f>
        <v>1976</v>
      </c>
      <c r="AL175">
        <f>IF(ISBLANK(extractions!AF175),"",extractions!AF175)</f>
        <v>31</v>
      </c>
      <c r="AM175" t="str">
        <f>IF(ISBLANK(extractions!AG175),"",extractions!AG175)</f>
        <v>dec</v>
      </c>
      <c r="AN175">
        <f>IF(ISBLANK(extractions!AH175),"",extractions!AH175)</f>
        <v>1976</v>
      </c>
      <c r="AO175" t="str">
        <f>IF(ISBLANK(extractions!AI175),"",extractions!AI175)</f>
        <v/>
      </c>
      <c r="AP175" t="str">
        <f>IF(ISBLANK(extractions!AJ175),"",extractions!AJ175)</f>
        <v/>
      </c>
      <c r="AQ175" t="str">
        <f>IF(ISBLANK(extractions!AK175),"",extractions!AK175)</f>
        <v/>
      </c>
      <c r="AR175" t="str">
        <f>IF(ISBLANK(extractions!AL175),"",extractions!AL175)</f>
        <v/>
      </c>
      <c r="AS175" t="str">
        <f>IF(ISBLANK(extractions!AM175),"",extractions!AM175)</f>
        <v/>
      </c>
      <c r="AT175" t="str">
        <f>IF(ISBLANK(extractions!AN175),"",extractions!AN175)</f>
        <v/>
      </c>
      <c r="AU175" t="str">
        <f>IF(ISBLANK(extractions!AO175),"",extractions!AO175)</f>
        <v/>
      </c>
      <c r="AV175" t="str">
        <f>IF(ISBLANK(extractions!AP175),"",extractions!AP175)</f>
        <v/>
      </c>
      <c r="AW175" t="str">
        <f>IF(ISBLANK(extractions!AQ175),"",extractions!AQ175)</f>
        <v/>
      </c>
      <c r="AX175" t="str">
        <f>IF(ISBLANK(extractions!AR175),"",extractions!AR175)</f>
        <v/>
      </c>
      <c r="AY175" t="str">
        <f>IF(ISBLANK(extractions!AS175),"",extractions!AS175)</f>
        <v/>
      </c>
      <c r="AZ175" t="str">
        <f>IF(ISBLANK(extractions!AT175),"",extractions!AT175)</f>
        <v/>
      </c>
      <c r="BA175" t="str">
        <f>IF(ISBLANK(extractions!AU175),"",extractions!AU175)</f>
        <v/>
      </c>
      <c r="BB175" t="str">
        <f>IF(ISBLANK(extractions!AV175),"",extractions!AV175)</f>
        <v/>
      </c>
      <c r="BC175" t="str">
        <f>IF(ISBLANK(extractions!AW175),"",extractions!AW175)</f>
        <v/>
      </c>
      <c r="BD175" t="str">
        <f>IF(ISBLANK(extractions!AX175),"",extractions!AX175)</f>
        <v/>
      </c>
      <c r="BE175" s="9" t="str">
        <f t="shared" si="21"/>
        <v/>
      </c>
      <c r="BF175" s="9" t="str">
        <f t="shared" si="24"/>
        <v/>
      </c>
      <c r="BG175" t="e">
        <f t="shared" si="28"/>
        <v>#VALUE!</v>
      </c>
      <c r="BK175" s="9" t="str">
        <f t="shared" si="25"/>
        <v>B</v>
      </c>
      <c r="BL175" s="9">
        <f t="shared" si="22"/>
        <v>0.92</v>
      </c>
      <c r="BM175" s="13" t="str">
        <f t="shared" si="23"/>
        <v>?</v>
      </c>
      <c r="BN175" t="str">
        <f t="shared" si="26"/>
        <v>+</v>
      </c>
      <c r="BO175" s="9" t="b">
        <f>IF(BK175="Beta",IF(ABS(BL175)&lt;statistic_interpretations!$B$5,statistic_interpretations!$B$1,IF(ABS(BL175)&lt;statistic_interpretations!$C$5,statistic_interpretations!$C$1,IF(ABS(BL175)&gt;statistic_interpretations!$C$5,statistic_interpretations!$D$1,"error"))),IF(BK175="R",IF(ABS(BL175)&lt;statistic_interpretations!$B$2,statistic_interpretations!$B$1,IF(ABS(BL175)&lt;statistic_interpretations!$C$2,statistic_interpretations!$C$1,IF(ABS(BL175)&gt;statistic_interpretations!$C$2,statistic_interpretations!$D$1,"error"))),IF(BK175="D",IF(ABS(BL175)&lt;statistic_interpretations!$B$3,statistic_interpretations!$B$1,IF(ABS(BL175)&lt;statistic_interpretations!$C$3,statistic_interpretations!$C$1,IF(ABS(BL175)&gt;statistic_interpretations!$C$3,statistic_interpretations!$D$1,"error"))),IF(BK175="%",IF(ABS(BL175)&lt;statistic_interpretations!$B$9,statistic_interpretations!$B$1,IF(ABS(BL175)&lt;statistic_interpretations!$C$9,statistic_interpretations!$C$1,IF(ABS(BL175)&gt;statistic_interpretations!$C$9,statistic_interpretations!$D$1,"error"))),IF(BK175="χ2",IF(ABS(BL175)&lt;statistic_interpretations!$B$8,statistic_interpretations!$B$1,IF(ABS(BL175)&lt;statistic_interpretations!$C$8,statistic_interpretations!$C$1,IF(ABS(BL175)&gt;statistic_interpretations!$C$8,statistic_interpretations!$D$1,"error"))),IF(BK175="tau",IF(ABS(BL175)&lt;statistic_interpretations!$B$7,statistic_interpretations!$B$1,IF(ABS(BL175)&lt;statistic_interpretations!$C$7,statistic_interpretations!$C$1,IF(ABS(BL175)&gt;statistic_interpretations!$C$7,statistic_interpretations!$D$1,"error")))))))))</f>
        <v>0</v>
      </c>
      <c r="BP175" t="str">
        <f t="shared" si="27"/>
        <v>unknown</v>
      </c>
    </row>
    <row r="176" spans="1:68" x14ac:dyDescent="0.25">
      <c r="A176" t="str">
        <f>IF(ISBLANK(extractions!A176),"",extractions!A176)</f>
        <v>7:00  - 7:59 AM</v>
      </c>
      <c r="B176" t="s">
        <v>390</v>
      </c>
      <c r="C176" t="str">
        <f>IF(ISBLANK(extractions!B176),"",extractions!B176)</f>
        <v>nominal</v>
      </c>
      <c r="D176" t="str">
        <f>IF(ISBLANK(extractions!C176),"",extractions!C176)</f>
        <v>adjusted response time</v>
      </c>
      <c r="E176" t="str">
        <f>IF(ISBLANK(extractions!D176),"",extractions!D176)</f>
        <v>Grand Mean (08:04 min)</v>
      </c>
      <c r="F176" t="str">
        <f>IF(ISBLANK(extractions!E176),"",extractions!E176)</f>
        <v>-</v>
      </c>
      <c r="G176" t="str">
        <f>IF(ISBLANK(extractions!G176),"",extractions!G176)</f>
        <v>dispatch time;travel time</v>
      </c>
      <c r="H176" t="str">
        <f>IF(ISBLANK(extractions!H176),"",extractions!H176)</f>
        <v>scale</v>
      </c>
      <c r="I176" t="str">
        <f>IF(ISBLANK(extractions!I176),"",extractions!I176)</f>
        <v>min/incident</v>
      </c>
      <c r="J176" t="str">
        <f>IF(ISBLANK(extractions!J176),"",extractions!J176)</f>
        <v>-</v>
      </c>
      <c r="K176" t="str">
        <f>IF(ISBLANK(extractions!K176),"",extractions!K176)</f>
        <v>interest</v>
      </c>
      <c r="L176" t="str">
        <f>IF(ISBLANK(extractions!L176),"",extractions!L176)</f>
        <v>Stevens, Webster and Stipak (1980)</v>
      </c>
      <c r="M176" s="2" t="s">
        <v>748</v>
      </c>
      <c r="N176" t="str">
        <f>IF(ISBLANK(extractions!M176),"",extractions!M176)</f>
        <v>Table 1</v>
      </c>
      <c r="O176" t="str">
        <f>IF(ISBLANK(extractions!N176),"",extractions!N176)</f>
        <v>Multiple Classification Analysis</v>
      </c>
      <c r="P176" t="s">
        <v>148</v>
      </c>
      <c r="Q176" t="s">
        <v>903</v>
      </c>
      <c r="R176" t="s">
        <v>906</v>
      </c>
      <c r="S176" t="s">
        <v>390</v>
      </c>
      <c r="T176" t="s">
        <v>896</v>
      </c>
      <c r="U176" t="str">
        <f>IF(ISBLANK(extractions!O176),"",extractions!O176)</f>
        <v>^</v>
      </c>
      <c r="V176" t="str">
        <f>IF(ISBLANK(extractions!P176),"",extractions!P176)</f>
        <v>Sample</v>
      </c>
      <c r="W176" t="str">
        <f>IF(ISBLANK(extractions!Q176),"",extractions!Q176)</f>
        <v>York</v>
      </c>
      <c r="X176" t="str">
        <f>IF(ISBLANK(extractions!R176),"",extractions!R176)</f>
        <v xml:space="preserve"> disproportionate stratified sampling</v>
      </c>
      <c r="Y176" t="str">
        <f>IF(ISBLANK(extractions!S176),"",extractions!S176)</f>
        <v/>
      </c>
      <c r="Z176" t="str">
        <f>IF(ISBLANK(extractions!T176),"",extractions!T176)</f>
        <v/>
      </c>
      <c r="AA176" t="str">
        <f>IF(ISBLANK(extractions!U176),"",extractions!U176)</f>
        <v>-</v>
      </c>
      <c r="AB176">
        <f>IF(ISBLANK(extractions!V176),"",extractions!V176)</f>
        <v>516</v>
      </c>
      <c r="AC176" t="str">
        <f>IF(ISBLANK(extractions!W176),"",extractions!W176)</f>
        <v>CFS</v>
      </c>
      <c r="AD176" t="str">
        <f>IF(ISBLANK(extractions!X176),"",extractions!X176)</f>
        <v>ALL CFSs</v>
      </c>
      <c r="AE176" t="str">
        <f>IF(ISBLANK(extractions!Y176),"",extractions!Y176)</f>
        <v>B</v>
      </c>
      <c r="AF176">
        <f>IF(ISBLANK(extractions!Z176),"",extractions!Z176)</f>
        <v>1.1100000000000001</v>
      </c>
      <c r="AG176" t="str">
        <f>IF(ISBLANK(extractions!AA176),"",extractions!AA176)</f>
        <v/>
      </c>
      <c r="AH176" t="str">
        <f>IF(ISBLANK(extractions!AB176),"",extractions!AB176)</f>
        <v>?</v>
      </c>
      <c r="AI176">
        <f>IF(ISBLANK(extractions!AC176),"",extractions!AC176)</f>
        <v>1</v>
      </c>
      <c r="AJ176" t="str">
        <f>IF(ISBLANK(extractions!AD176),"",extractions!AD176)</f>
        <v>sept</v>
      </c>
      <c r="AK176">
        <f>IF(ISBLANK(extractions!AE176),"",extractions!AE176)</f>
        <v>1976</v>
      </c>
      <c r="AL176">
        <f>IF(ISBLANK(extractions!AF176),"",extractions!AF176)</f>
        <v>31</v>
      </c>
      <c r="AM176" t="str">
        <f>IF(ISBLANK(extractions!AG176),"",extractions!AG176)</f>
        <v>dec</v>
      </c>
      <c r="AN176">
        <f>IF(ISBLANK(extractions!AH176),"",extractions!AH176)</f>
        <v>1976</v>
      </c>
      <c r="AO176" t="str">
        <f>IF(ISBLANK(extractions!AI176),"",extractions!AI176)</f>
        <v/>
      </c>
      <c r="AP176" t="str">
        <f>IF(ISBLANK(extractions!AJ176),"",extractions!AJ176)</f>
        <v/>
      </c>
      <c r="AQ176" t="str">
        <f>IF(ISBLANK(extractions!AK176),"",extractions!AK176)</f>
        <v/>
      </c>
      <c r="AR176" t="str">
        <f>IF(ISBLANK(extractions!AL176),"",extractions!AL176)</f>
        <v/>
      </c>
      <c r="AS176" t="str">
        <f>IF(ISBLANK(extractions!AM176),"",extractions!AM176)</f>
        <v/>
      </c>
      <c r="AT176" t="str">
        <f>IF(ISBLANK(extractions!AN176),"",extractions!AN176)</f>
        <v/>
      </c>
      <c r="AU176" t="str">
        <f>IF(ISBLANK(extractions!AO176),"",extractions!AO176)</f>
        <v/>
      </c>
      <c r="AV176" t="str">
        <f>IF(ISBLANK(extractions!AP176),"",extractions!AP176)</f>
        <v/>
      </c>
      <c r="AW176" t="str">
        <f>IF(ISBLANK(extractions!AQ176),"",extractions!AQ176)</f>
        <v/>
      </c>
      <c r="AX176" t="str">
        <f>IF(ISBLANK(extractions!AR176),"",extractions!AR176)</f>
        <v/>
      </c>
      <c r="AY176" t="str">
        <f>IF(ISBLANK(extractions!AS176),"",extractions!AS176)</f>
        <v/>
      </c>
      <c r="AZ176" t="str">
        <f>IF(ISBLANK(extractions!AT176),"",extractions!AT176)</f>
        <v/>
      </c>
      <c r="BA176" t="str">
        <f>IF(ISBLANK(extractions!AU176),"",extractions!AU176)</f>
        <v/>
      </c>
      <c r="BB176" t="str">
        <f>IF(ISBLANK(extractions!AV176),"",extractions!AV176)</f>
        <v/>
      </c>
      <c r="BC176" t="str">
        <f>IF(ISBLANK(extractions!AW176),"",extractions!AW176)</f>
        <v/>
      </c>
      <c r="BD176" t="str">
        <f>IF(ISBLANK(extractions!AX176),"",extractions!AX176)</f>
        <v/>
      </c>
      <c r="BE176" s="9" t="str">
        <f t="shared" si="21"/>
        <v/>
      </c>
      <c r="BF176" s="9" t="str">
        <f t="shared" si="24"/>
        <v/>
      </c>
      <c r="BG176" t="e">
        <f t="shared" si="28"/>
        <v>#VALUE!</v>
      </c>
      <c r="BK176" s="9" t="str">
        <f t="shared" si="25"/>
        <v>B</v>
      </c>
      <c r="BL176" s="9">
        <f t="shared" si="22"/>
        <v>1.1100000000000001</v>
      </c>
      <c r="BM176" s="13" t="str">
        <f t="shared" si="23"/>
        <v>?</v>
      </c>
      <c r="BN176" t="str">
        <f t="shared" si="26"/>
        <v>+</v>
      </c>
      <c r="BO176" s="9" t="b">
        <f>IF(BK176="Beta",IF(ABS(BL176)&lt;statistic_interpretations!$B$5,statistic_interpretations!$B$1,IF(ABS(BL176)&lt;statistic_interpretations!$C$5,statistic_interpretations!$C$1,IF(ABS(BL176)&gt;statistic_interpretations!$C$5,statistic_interpretations!$D$1,"error"))),IF(BK176="R",IF(ABS(BL176)&lt;statistic_interpretations!$B$2,statistic_interpretations!$B$1,IF(ABS(BL176)&lt;statistic_interpretations!$C$2,statistic_interpretations!$C$1,IF(ABS(BL176)&gt;statistic_interpretations!$C$2,statistic_interpretations!$D$1,"error"))),IF(BK176="D",IF(ABS(BL176)&lt;statistic_interpretations!$B$3,statistic_interpretations!$B$1,IF(ABS(BL176)&lt;statistic_interpretations!$C$3,statistic_interpretations!$C$1,IF(ABS(BL176)&gt;statistic_interpretations!$C$3,statistic_interpretations!$D$1,"error"))),IF(BK176="%",IF(ABS(BL176)&lt;statistic_interpretations!$B$9,statistic_interpretations!$B$1,IF(ABS(BL176)&lt;statistic_interpretations!$C$9,statistic_interpretations!$C$1,IF(ABS(BL176)&gt;statistic_interpretations!$C$9,statistic_interpretations!$D$1,"error"))),IF(BK176="χ2",IF(ABS(BL176)&lt;statistic_interpretations!$B$8,statistic_interpretations!$B$1,IF(ABS(BL176)&lt;statistic_interpretations!$C$8,statistic_interpretations!$C$1,IF(ABS(BL176)&gt;statistic_interpretations!$C$8,statistic_interpretations!$D$1,"error"))),IF(BK176="tau",IF(ABS(BL176)&lt;statistic_interpretations!$B$7,statistic_interpretations!$B$1,IF(ABS(BL176)&lt;statistic_interpretations!$C$7,statistic_interpretations!$C$1,IF(ABS(BL176)&gt;statistic_interpretations!$C$7,statistic_interpretations!$D$1,"error")))))))))</f>
        <v>0</v>
      </c>
      <c r="BP176" t="str">
        <f t="shared" si="27"/>
        <v>unknown</v>
      </c>
    </row>
    <row r="177" spans="1:68" x14ac:dyDescent="0.25">
      <c r="A177" t="str">
        <f>IF(ISBLANK(extractions!A177),"",extractions!A177)</f>
        <v>8:00  - 8:59 AM</v>
      </c>
      <c r="B177" t="s">
        <v>390</v>
      </c>
      <c r="C177" t="str">
        <f>IF(ISBLANK(extractions!B177),"",extractions!B177)</f>
        <v>nominal</v>
      </c>
      <c r="D177" t="str">
        <f>IF(ISBLANK(extractions!C177),"",extractions!C177)</f>
        <v>adjusted response time</v>
      </c>
      <c r="E177" t="str">
        <f>IF(ISBLANK(extractions!D177),"",extractions!D177)</f>
        <v>Grand Mean (08:04 min)</v>
      </c>
      <c r="F177" t="str">
        <f>IF(ISBLANK(extractions!E177),"",extractions!E177)</f>
        <v>-</v>
      </c>
      <c r="G177" t="str">
        <f>IF(ISBLANK(extractions!G177),"",extractions!G177)</f>
        <v>dispatch time;travel time</v>
      </c>
      <c r="H177" t="str">
        <f>IF(ISBLANK(extractions!H177),"",extractions!H177)</f>
        <v>scale</v>
      </c>
      <c r="I177" t="str">
        <f>IF(ISBLANK(extractions!I177),"",extractions!I177)</f>
        <v>min/incident</v>
      </c>
      <c r="J177" t="str">
        <f>IF(ISBLANK(extractions!J177),"",extractions!J177)</f>
        <v>-</v>
      </c>
      <c r="K177" t="str">
        <f>IF(ISBLANK(extractions!K177),"",extractions!K177)</f>
        <v>interest</v>
      </c>
      <c r="L177" t="str">
        <f>IF(ISBLANK(extractions!L177),"",extractions!L177)</f>
        <v>Stevens, Webster and Stipak (1980)</v>
      </c>
      <c r="M177" s="2" t="s">
        <v>748</v>
      </c>
      <c r="N177" t="str">
        <f>IF(ISBLANK(extractions!M177),"",extractions!M177)</f>
        <v>Table 1</v>
      </c>
      <c r="O177" t="str">
        <f>IF(ISBLANK(extractions!N177),"",extractions!N177)</f>
        <v>Multiple Classification Analysis</v>
      </c>
      <c r="P177" t="s">
        <v>148</v>
      </c>
      <c r="Q177" t="s">
        <v>903</v>
      </c>
      <c r="R177" t="s">
        <v>906</v>
      </c>
      <c r="S177" t="s">
        <v>390</v>
      </c>
      <c r="T177" t="s">
        <v>896</v>
      </c>
      <c r="U177" t="str">
        <f>IF(ISBLANK(extractions!O177),"",extractions!O177)</f>
        <v>^</v>
      </c>
      <c r="V177" t="str">
        <f>IF(ISBLANK(extractions!P177),"",extractions!P177)</f>
        <v>Sample</v>
      </c>
      <c r="W177" t="str">
        <f>IF(ISBLANK(extractions!Q177),"",extractions!Q177)</f>
        <v>York</v>
      </c>
      <c r="X177" t="str">
        <f>IF(ISBLANK(extractions!R177),"",extractions!R177)</f>
        <v xml:space="preserve"> disproportionate stratified sampling</v>
      </c>
      <c r="Y177" t="str">
        <f>IF(ISBLANK(extractions!S177),"",extractions!S177)</f>
        <v/>
      </c>
      <c r="Z177" t="str">
        <f>IF(ISBLANK(extractions!T177),"",extractions!T177)</f>
        <v/>
      </c>
      <c r="AA177" t="str">
        <f>IF(ISBLANK(extractions!U177),"",extractions!U177)</f>
        <v>-</v>
      </c>
      <c r="AB177">
        <f>IF(ISBLANK(extractions!V177),"",extractions!V177)</f>
        <v>603</v>
      </c>
      <c r="AC177" t="str">
        <f>IF(ISBLANK(extractions!W177),"",extractions!W177)</f>
        <v>CFS</v>
      </c>
      <c r="AD177" t="str">
        <f>IF(ISBLANK(extractions!X177),"",extractions!X177)</f>
        <v>ALL CFSs</v>
      </c>
      <c r="AE177" t="str">
        <f>IF(ISBLANK(extractions!Y177),"",extractions!Y177)</f>
        <v>B</v>
      </c>
      <c r="AF177">
        <f>IF(ISBLANK(extractions!Z177),"",extractions!Z177)</f>
        <v>3.25</v>
      </c>
      <c r="AG177" t="str">
        <f>IF(ISBLANK(extractions!AA177),"",extractions!AA177)</f>
        <v/>
      </c>
      <c r="AH177" t="str">
        <f>IF(ISBLANK(extractions!AB177),"",extractions!AB177)</f>
        <v>?</v>
      </c>
      <c r="AI177">
        <f>IF(ISBLANK(extractions!AC177),"",extractions!AC177)</f>
        <v>1</v>
      </c>
      <c r="AJ177" t="str">
        <f>IF(ISBLANK(extractions!AD177),"",extractions!AD177)</f>
        <v>sept</v>
      </c>
      <c r="AK177">
        <f>IF(ISBLANK(extractions!AE177),"",extractions!AE177)</f>
        <v>1976</v>
      </c>
      <c r="AL177">
        <f>IF(ISBLANK(extractions!AF177),"",extractions!AF177)</f>
        <v>31</v>
      </c>
      <c r="AM177" t="str">
        <f>IF(ISBLANK(extractions!AG177),"",extractions!AG177)</f>
        <v>dec</v>
      </c>
      <c r="AN177">
        <f>IF(ISBLANK(extractions!AH177),"",extractions!AH177)</f>
        <v>1976</v>
      </c>
      <c r="AO177" t="str">
        <f>IF(ISBLANK(extractions!AI177),"",extractions!AI177)</f>
        <v/>
      </c>
      <c r="AP177" t="str">
        <f>IF(ISBLANK(extractions!AJ177),"",extractions!AJ177)</f>
        <v/>
      </c>
      <c r="AQ177" t="str">
        <f>IF(ISBLANK(extractions!AK177),"",extractions!AK177)</f>
        <v/>
      </c>
      <c r="AR177" t="str">
        <f>IF(ISBLANK(extractions!AL177),"",extractions!AL177)</f>
        <v/>
      </c>
      <c r="AS177" t="str">
        <f>IF(ISBLANK(extractions!AM177),"",extractions!AM177)</f>
        <v/>
      </c>
      <c r="AT177" t="str">
        <f>IF(ISBLANK(extractions!AN177),"",extractions!AN177)</f>
        <v/>
      </c>
      <c r="AU177" t="str">
        <f>IF(ISBLANK(extractions!AO177),"",extractions!AO177)</f>
        <v/>
      </c>
      <c r="AV177" t="str">
        <f>IF(ISBLANK(extractions!AP177),"",extractions!AP177)</f>
        <v/>
      </c>
      <c r="AW177" t="str">
        <f>IF(ISBLANK(extractions!AQ177),"",extractions!AQ177)</f>
        <v/>
      </c>
      <c r="AX177" t="str">
        <f>IF(ISBLANK(extractions!AR177),"",extractions!AR177)</f>
        <v/>
      </c>
      <c r="AY177" t="str">
        <f>IF(ISBLANK(extractions!AS177),"",extractions!AS177)</f>
        <v/>
      </c>
      <c r="AZ177" t="str">
        <f>IF(ISBLANK(extractions!AT177),"",extractions!AT177)</f>
        <v/>
      </c>
      <c r="BA177" t="str">
        <f>IF(ISBLANK(extractions!AU177),"",extractions!AU177)</f>
        <v/>
      </c>
      <c r="BB177" t="str">
        <f>IF(ISBLANK(extractions!AV177),"",extractions!AV177)</f>
        <v/>
      </c>
      <c r="BC177" t="str">
        <f>IF(ISBLANK(extractions!AW177),"",extractions!AW177)</f>
        <v/>
      </c>
      <c r="BD177" t="str">
        <f>IF(ISBLANK(extractions!AX177),"",extractions!AX177)</f>
        <v/>
      </c>
      <c r="BE177" s="9" t="str">
        <f t="shared" si="21"/>
        <v/>
      </c>
      <c r="BF177" s="9" t="str">
        <f t="shared" si="24"/>
        <v/>
      </c>
      <c r="BG177" t="e">
        <f t="shared" si="28"/>
        <v>#VALUE!</v>
      </c>
      <c r="BK177" s="9" t="str">
        <f t="shared" si="25"/>
        <v>B</v>
      </c>
      <c r="BL177" s="9">
        <f t="shared" si="22"/>
        <v>3.25</v>
      </c>
      <c r="BM177" s="13" t="str">
        <f t="shared" si="23"/>
        <v>?</v>
      </c>
      <c r="BN177" t="str">
        <f t="shared" si="26"/>
        <v>+</v>
      </c>
      <c r="BO177" s="9" t="b">
        <f>IF(BK177="Beta",IF(ABS(BL177)&lt;statistic_interpretations!$B$5,statistic_interpretations!$B$1,IF(ABS(BL177)&lt;statistic_interpretations!$C$5,statistic_interpretations!$C$1,IF(ABS(BL177)&gt;statistic_interpretations!$C$5,statistic_interpretations!$D$1,"error"))),IF(BK177="R",IF(ABS(BL177)&lt;statistic_interpretations!$B$2,statistic_interpretations!$B$1,IF(ABS(BL177)&lt;statistic_interpretations!$C$2,statistic_interpretations!$C$1,IF(ABS(BL177)&gt;statistic_interpretations!$C$2,statistic_interpretations!$D$1,"error"))),IF(BK177="D",IF(ABS(BL177)&lt;statistic_interpretations!$B$3,statistic_interpretations!$B$1,IF(ABS(BL177)&lt;statistic_interpretations!$C$3,statistic_interpretations!$C$1,IF(ABS(BL177)&gt;statistic_interpretations!$C$3,statistic_interpretations!$D$1,"error"))),IF(BK177="%",IF(ABS(BL177)&lt;statistic_interpretations!$B$9,statistic_interpretations!$B$1,IF(ABS(BL177)&lt;statistic_interpretations!$C$9,statistic_interpretations!$C$1,IF(ABS(BL177)&gt;statistic_interpretations!$C$9,statistic_interpretations!$D$1,"error"))),IF(BK177="χ2",IF(ABS(BL177)&lt;statistic_interpretations!$B$8,statistic_interpretations!$B$1,IF(ABS(BL177)&lt;statistic_interpretations!$C$8,statistic_interpretations!$C$1,IF(ABS(BL177)&gt;statistic_interpretations!$C$8,statistic_interpretations!$D$1,"error"))),IF(BK177="tau",IF(ABS(BL177)&lt;statistic_interpretations!$B$7,statistic_interpretations!$B$1,IF(ABS(BL177)&lt;statistic_interpretations!$C$7,statistic_interpretations!$C$1,IF(ABS(BL177)&gt;statistic_interpretations!$C$7,statistic_interpretations!$D$1,"error")))))))))</f>
        <v>0</v>
      </c>
      <c r="BP177" t="str">
        <f t="shared" si="27"/>
        <v>unknown</v>
      </c>
    </row>
    <row r="178" spans="1:68" x14ac:dyDescent="0.25">
      <c r="A178" t="str">
        <f>IF(ISBLANK(extractions!A178),"",extractions!A178)</f>
        <v>9:00  - 9:59 AM</v>
      </c>
      <c r="B178" t="s">
        <v>390</v>
      </c>
      <c r="C178" t="str">
        <f>IF(ISBLANK(extractions!B178),"",extractions!B178)</f>
        <v>nominal</v>
      </c>
      <c r="D178" t="str">
        <f>IF(ISBLANK(extractions!C178),"",extractions!C178)</f>
        <v>adjusted response time</v>
      </c>
      <c r="E178" t="str">
        <f>IF(ISBLANK(extractions!D178),"",extractions!D178)</f>
        <v>Grand Mean (08:04 min)</v>
      </c>
      <c r="F178" t="str">
        <f>IF(ISBLANK(extractions!E178),"",extractions!E178)</f>
        <v>-</v>
      </c>
      <c r="G178" t="str">
        <f>IF(ISBLANK(extractions!G178),"",extractions!G178)</f>
        <v>dispatch time;travel time</v>
      </c>
      <c r="H178" t="str">
        <f>IF(ISBLANK(extractions!H178),"",extractions!H178)</f>
        <v>scale</v>
      </c>
      <c r="I178" t="str">
        <f>IF(ISBLANK(extractions!I178),"",extractions!I178)</f>
        <v>min/incident</v>
      </c>
      <c r="J178" t="str">
        <f>IF(ISBLANK(extractions!J178),"",extractions!J178)</f>
        <v>-</v>
      </c>
      <c r="K178" t="str">
        <f>IF(ISBLANK(extractions!K178),"",extractions!K178)</f>
        <v>interest</v>
      </c>
      <c r="L178" t="str">
        <f>IF(ISBLANK(extractions!L178),"",extractions!L178)</f>
        <v>Stevens, Webster and Stipak (1980)</v>
      </c>
      <c r="M178" s="2" t="s">
        <v>748</v>
      </c>
      <c r="N178" t="str">
        <f>IF(ISBLANK(extractions!M178),"",extractions!M178)</f>
        <v>Table 1</v>
      </c>
      <c r="O178" t="str">
        <f>IF(ISBLANK(extractions!N178),"",extractions!N178)</f>
        <v>Multiple Classification Analysis</v>
      </c>
      <c r="P178" t="s">
        <v>148</v>
      </c>
      <c r="Q178" t="s">
        <v>903</v>
      </c>
      <c r="R178" t="s">
        <v>906</v>
      </c>
      <c r="S178" t="s">
        <v>390</v>
      </c>
      <c r="T178" t="s">
        <v>896</v>
      </c>
      <c r="U178" t="str">
        <f>IF(ISBLANK(extractions!O178),"",extractions!O178)</f>
        <v>^</v>
      </c>
      <c r="V178" t="str">
        <f>IF(ISBLANK(extractions!P178),"",extractions!P178)</f>
        <v>Sample</v>
      </c>
      <c r="W178" t="str">
        <f>IF(ISBLANK(extractions!Q178),"",extractions!Q178)</f>
        <v>York</v>
      </c>
      <c r="X178" t="str">
        <f>IF(ISBLANK(extractions!R178),"",extractions!R178)</f>
        <v xml:space="preserve"> disproportionate stratified sampling</v>
      </c>
      <c r="Y178" t="str">
        <f>IF(ISBLANK(extractions!S178),"",extractions!S178)</f>
        <v/>
      </c>
      <c r="Z178" t="str">
        <f>IF(ISBLANK(extractions!T178),"",extractions!T178)</f>
        <v/>
      </c>
      <c r="AA178" t="str">
        <f>IF(ISBLANK(extractions!U178),"",extractions!U178)</f>
        <v>-</v>
      </c>
      <c r="AB178">
        <f>IF(ISBLANK(extractions!V178),"",extractions!V178)</f>
        <v>847</v>
      </c>
      <c r="AC178" t="str">
        <f>IF(ISBLANK(extractions!W178),"",extractions!W178)</f>
        <v>CFS</v>
      </c>
      <c r="AD178" t="str">
        <f>IF(ISBLANK(extractions!X178),"",extractions!X178)</f>
        <v>ALL CFSs</v>
      </c>
      <c r="AE178" t="str">
        <f>IF(ISBLANK(extractions!Y178),"",extractions!Y178)</f>
        <v>B</v>
      </c>
      <c r="AF178">
        <f>IF(ISBLANK(extractions!Z178),"",extractions!Z178)</f>
        <v>-0.28000000000000003</v>
      </c>
      <c r="AG178" t="str">
        <f>IF(ISBLANK(extractions!AA178),"",extractions!AA178)</f>
        <v/>
      </c>
      <c r="AH178" t="str">
        <f>IF(ISBLANK(extractions!AB178),"",extractions!AB178)</f>
        <v>?</v>
      </c>
      <c r="AI178">
        <f>IF(ISBLANK(extractions!AC178),"",extractions!AC178)</f>
        <v>1</v>
      </c>
      <c r="AJ178" t="str">
        <f>IF(ISBLANK(extractions!AD178),"",extractions!AD178)</f>
        <v>sept</v>
      </c>
      <c r="AK178">
        <f>IF(ISBLANK(extractions!AE178),"",extractions!AE178)</f>
        <v>1976</v>
      </c>
      <c r="AL178">
        <f>IF(ISBLANK(extractions!AF178),"",extractions!AF178)</f>
        <v>31</v>
      </c>
      <c r="AM178" t="str">
        <f>IF(ISBLANK(extractions!AG178),"",extractions!AG178)</f>
        <v>dec</v>
      </c>
      <c r="AN178">
        <f>IF(ISBLANK(extractions!AH178),"",extractions!AH178)</f>
        <v>1976</v>
      </c>
      <c r="AO178" t="str">
        <f>IF(ISBLANK(extractions!AI178),"",extractions!AI178)</f>
        <v/>
      </c>
      <c r="AP178" t="str">
        <f>IF(ISBLANK(extractions!AJ178),"",extractions!AJ178)</f>
        <v/>
      </c>
      <c r="AQ178" t="str">
        <f>IF(ISBLANK(extractions!AK178),"",extractions!AK178)</f>
        <v/>
      </c>
      <c r="AR178" t="str">
        <f>IF(ISBLANK(extractions!AL178),"",extractions!AL178)</f>
        <v/>
      </c>
      <c r="AS178" t="str">
        <f>IF(ISBLANK(extractions!AM178),"",extractions!AM178)</f>
        <v/>
      </c>
      <c r="AT178" t="str">
        <f>IF(ISBLANK(extractions!AN178),"",extractions!AN178)</f>
        <v/>
      </c>
      <c r="AU178" t="str">
        <f>IF(ISBLANK(extractions!AO178),"",extractions!AO178)</f>
        <v/>
      </c>
      <c r="AV178" t="str">
        <f>IF(ISBLANK(extractions!AP178),"",extractions!AP178)</f>
        <v/>
      </c>
      <c r="AW178" t="str">
        <f>IF(ISBLANK(extractions!AQ178),"",extractions!AQ178)</f>
        <v/>
      </c>
      <c r="AX178" t="str">
        <f>IF(ISBLANK(extractions!AR178),"",extractions!AR178)</f>
        <v/>
      </c>
      <c r="AY178" t="str">
        <f>IF(ISBLANK(extractions!AS178),"",extractions!AS178)</f>
        <v/>
      </c>
      <c r="AZ178" t="str">
        <f>IF(ISBLANK(extractions!AT178),"",extractions!AT178)</f>
        <v/>
      </c>
      <c r="BA178" t="str">
        <f>IF(ISBLANK(extractions!AU178),"",extractions!AU178)</f>
        <v/>
      </c>
      <c r="BB178" t="str">
        <f>IF(ISBLANK(extractions!AV178),"",extractions!AV178)</f>
        <v/>
      </c>
      <c r="BC178" t="str">
        <f>IF(ISBLANK(extractions!AW178),"",extractions!AW178)</f>
        <v/>
      </c>
      <c r="BD178" t="str">
        <f>IF(ISBLANK(extractions!AX178),"",extractions!AX178)</f>
        <v/>
      </c>
      <c r="BE178" s="9" t="str">
        <f t="shared" si="21"/>
        <v/>
      </c>
      <c r="BF178" s="9" t="str">
        <f t="shared" si="24"/>
        <v/>
      </c>
      <c r="BG178" t="e">
        <f t="shared" si="28"/>
        <v>#VALUE!</v>
      </c>
      <c r="BK178" s="9" t="str">
        <f t="shared" si="25"/>
        <v>B</v>
      </c>
      <c r="BL178" s="9">
        <f t="shared" si="22"/>
        <v>-0.28000000000000003</v>
      </c>
      <c r="BM178" s="13" t="str">
        <f t="shared" si="23"/>
        <v>?</v>
      </c>
      <c r="BN178" t="str">
        <f t="shared" si="26"/>
        <v>-</v>
      </c>
      <c r="BO178" s="9" t="b">
        <f>IF(BK178="Beta",IF(ABS(BL178)&lt;statistic_interpretations!$B$5,statistic_interpretations!$B$1,IF(ABS(BL178)&lt;statistic_interpretations!$C$5,statistic_interpretations!$C$1,IF(ABS(BL178)&gt;statistic_interpretations!$C$5,statistic_interpretations!$D$1,"error"))),IF(BK178="R",IF(ABS(BL178)&lt;statistic_interpretations!$B$2,statistic_interpretations!$B$1,IF(ABS(BL178)&lt;statistic_interpretations!$C$2,statistic_interpretations!$C$1,IF(ABS(BL178)&gt;statistic_interpretations!$C$2,statistic_interpretations!$D$1,"error"))),IF(BK178="D",IF(ABS(BL178)&lt;statistic_interpretations!$B$3,statistic_interpretations!$B$1,IF(ABS(BL178)&lt;statistic_interpretations!$C$3,statistic_interpretations!$C$1,IF(ABS(BL178)&gt;statistic_interpretations!$C$3,statistic_interpretations!$D$1,"error"))),IF(BK178="%",IF(ABS(BL178)&lt;statistic_interpretations!$B$9,statistic_interpretations!$B$1,IF(ABS(BL178)&lt;statistic_interpretations!$C$9,statistic_interpretations!$C$1,IF(ABS(BL178)&gt;statistic_interpretations!$C$9,statistic_interpretations!$D$1,"error"))),IF(BK178="χ2",IF(ABS(BL178)&lt;statistic_interpretations!$B$8,statistic_interpretations!$B$1,IF(ABS(BL178)&lt;statistic_interpretations!$C$8,statistic_interpretations!$C$1,IF(ABS(BL178)&gt;statistic_interpretations!$C$8,statistic_interpretations!$D$1,"error"))),IF(BK178="tau",IF(ABS(BL178)&lt;statistic_interpretations!$B$7,statistic_interpretations!$B$1,IF(ABS(BL178)&lt;statistic_interpretations!$C$7,statistic_interpretations!$C$1,IF(ABS(BL178)&gt;statistic_interpretations!$C$7,statistic_interpretations!$D$1,"error")))))))))</f>
        <v>0</v>
      </c>
      <c r="BP178" t="str">
        <f t="shared" si="27"/>
        <v>unknown</v>
      </c>
    </row>
    <row r="179" spans="1:68" x14ac:dyDescent="0.25">
      <c r="A179" t="str">
        <f>IF(ISBLANK(extractions!A179),"",extractions!A179)</f>
        <v>10:00  - 10:59 AM</v>
      </c>
      <c r="B179" t="s">
        <v>390</v>
      </c>
      <c r="C179" t="str">
        <f>IF(ISBLANK(extractions!B179),"",extractions!B179)</f>
        <v>nominal</v>
      </c>
      <c r="D179" t="str">
        <f>IF(ISBLANK(extractions!C179),"",extractions!C179)</f>
        <v>adjusted response time</v>
      </c>
      <c r="E179" t="str">
        <f>IF(ISBLANK(extractions!D179),"",extractions!D179)</f>
        <v>Grand Mean (08:04 min)</v>
      </c>
      <c r="F179" t="str">
        <f>IF(ISBLANK(extractions!E179),"",extractions!E179)</f>
        <v>-</v>
      </c>
      <c r="G179" t="str">
        <f>IF(ISBLANK(extractions!G179),"",extractions!G179)</f>
        <v>dispatch time;travel time</v>
      </c>
      <c r="H179" t="str">
        <f>IF(ISBLANK(extractions!H179),"",extractions!H179)</f>
        <v>scale</v>
      </c>
      <c r="I179" t="str">
        <f>IF(ISBLANK(extractions!I179),"",extractions!I179)</f>
        <v>min/incident</v>
      </c>
      <c r="J179" t="str">
        <f>IF(ISBLANK(extractions!J179),"",extractions!J179)</f>
        <v>-</v>
      </c>
      <c r="K179" t="str">
        <f>IF(ISBLANK(extractions!K179),"",extractions!K179)</f>
        <v>interest</v>
      </c>
      <c r="L179" t="str">
        <f>IF(ISBLANK(extractions!L179),"",extractions!L179)</f>
        <v>Stevens, Webster and Stipak (1980)</v>
      </c>
      <c r="M179" s="2" t="s">
        <v>748</v>
      </c>
      <c r="N179" t="str">
        <f>IF(ISBLANK(extractions!M179),"",extractions!M179)</f>
        <v>Table 1</v>
      </c>
      <c r="O179" t="str">
        <f>IF(ISBLANK(extractions!N179),"",extractions!N179)</f>
        <v>Multiple Classification Analysis</v>
      </c>
      <c r="P179" t="s">
        <v>148</v>
      </c>
      <c r="Q179" t="s">
        <v>903</v>
      </c>
      <c r="R179" t="s">
        <v>906</v>
      </c>
      <c r="S179" t="s">
        <v>390</v>
      </c>
      <c r="T179" t="s">
        <v>896</v>
      </c>
      <c r="U179" t="str">
        <f>IF(ISBLANK(extractions!O179),"",extractions!O179)</f>
        <v>^</v>
      </c>
      <c r="V179" t="str">
        <f>IF(ISBLANK(extractions!P179),"",extractions!P179)</f>
        <v>Sample</v>
      </c>
      <c r="W179" t="str">
        <f>IF(ISBLANK(extractions!Q179),"",extractions!Q179)</f>
        <v>York</v>
      </c>
      <c r="X179" t="str">
        <f>IF(ISBLANK(extractions!R179),"",extractions!R179)</f>
        <v xml:space="preserve"> disproportionate stratified sampling</v>
      </c>
      <c r="Y179" t="str">
        <f>IF(ISBLANK(extractions!S179),"",extractions!S179)</f>
        <v/>
      </c>
      <c r="Z179" t="str">
        <f>IF(ISBLANK(extractions!T179),"",extractions!T179)</f>
        <v/>
      </c>
      <c r="AA179" t="str">
        <f>IF(ISBLANK(extractions!U179),"",extractions!U179)</f>
        <v>-</v>
      </c>
      <c r="AB179">
        <f>IF(ISBLANK(extractions!V179),"",extractions!V179)</f>
        <v>701</v>
      </c>
      <c r="AC179" t="str">
        <f>IF(ISBLANK(extractions!W179),"",extractions!W179)</f>
        <v>CFS</v>
      </c>
      <c r="AD179" t="str">
        <f>IF(ISBLANK(extractions!X179),"",extractions!X179)</f>
        <v>ALL CFSs</v>
      </c>
      <c r="AE179" t="str">
        <f>IF(ISBLANK(extractions!Y179),"",extractions!Y179)</f>
        <v>B</v>
      </c>
      <c r="AF179">
        <f>IF(ISBLANK(extractions!Z179),"",extractions!Z179)</f>
        <v>-7.0000000000000007E-2</v>
      </c>
      <c r="AG179" t="str">
        <f>IF(ISBLANK(extractions!AA179),"",extractions!AA179)</f>
        <v/>
      </c>
      <c r="AH179" t="str">
        <f>IF(ISBLANK(extractions!AB179),"",extractions!AB179)</f>
        <v>?</v>
      </c>
      <c r="AI179">
        <f>IF(ISBLANK(extractions!AC179),"",extractions!AC179)</f>
        <v>1</v>
      </c>
      <c r="AJ179" t="str">
        <f>IF(ISBLANK(extractions!AD179),"",extractions!AD179)</f>
        <v>sept</v>
      </c>
      <c r="AK179">
        <f>IF(ISBLANK(extractions!AE179),"",extractions!AE179)</f>
        <v>1976</v>
      </c>
      <c r="AL179">
        <f>IF(ISBLANK(extractions!AF179),"",extractions!AF179)</f>
        <v>31</v>
      </c>
      <c r="AM179" t="str">
        <f>IF(ISBLANK(extractions!AG179),"",extractions!AG179)</f>
        <v>dec</v>
      </c>
      <c r="AN179">
        <f>IF(ISBLANK(extractions!AH179),"",extractions!AH179)</f>
        <v>1976</v>
      </c>
      <c r="AO179" t="str">
        <f>IF(ISBLANK(extractions!AI179),"",extractions!AI179)</f>
        <v/>
      </c>
      <c r="AP179" t="str">
        <f>IF(ISBLANK(extractions!AJ179),"",extractions!AJ179)</f>
        <v/>
      </c>
      <c r="AQ179" t="str">
        <f>IF(ISBLANK(extractions!AK179),"",extractions!AK179)</f>
        <v/>
      </c>
      <c r="AR179" t="str">
        <f>IF(ISBLANK(extractions!AL179),"",extractions!AL179)</f>
        <v/>
      </c>
      <c r="AS179" t="str">
        <f>IF(ISBLANK(extractions!AM179),"",extractions!AM179)</f>
        <v/>
      </c>
      <c r="AT179" t="str">
        <f>IF(ISBLANK(extractions!AN179),"",extractions!AN179)</f>
        <v/>
      </c>
      <c r="AU179" t="str">
        <f>IF(ISBLANK(extractions!AO179),"",extractions!AO179)</f>
        <v/>
      </c>
      <c r="AV179" t="str">
        <f>IF(ISBLANK(extractions!AP179),"",extractions!AP179)</f>
        <v/>
      </c>
      <c r="AW179" t="str">
        <f>IF(ISBLANK(extractions!AQ179),"",extractions!AQ179)</f>
        <v/>
      </c>
      <c r="AX179" t="str">
        <f>IF(ISBLANK(extractions!AR179),"",extractions!AR179)</f>
        <v/>
      </c>
      <c r="AY179" t="str">
        <f>IF(ISBLANK(extractions!AS179),"",extractions!AS179)</f>
        <v/>
      </c>
      <c r="AZ179" t="str">
        <f>IF(ISBLANK(extractions!AT179),"",extractions!AT179)</f>
        <v/>
      </c>
      <c r="BA179" t="str">
        <f>IF(ISBLANK(extractions!AU179),"",extractions!AU179)</f>
        <v/>
      </c>
      <c r="BB179" t="str">
        <f>IF(ISBLANK(extractions!AV179),"",extractions!AV179)</f>
        <v/>
      </c>
      <c r="BC179" t="str">
        <f>IF(ISBLANK(extractions!AW179),"",extractions!AW179)</f>
        <v/>
      </c>
      <c r="BD179" t="str">
        <f>IF(ISBLANK(extractions!AX179),"",extractions!AX179)</f>
        <v/>
      </c>
      <c r="BE179" s="9" t="str">
        <f t="shared" si="21"/>
        <v/>
      </c>
      <c r="BF179" s="9" t="str">
        <f t="shared" si="24"/>
        <v/>
      </c>
      <c r="BG179" t="e">
        <f t="shared" si="28"/>
        <v>#VALUE!</v>
      </c>
      <c r="BK179" s="9" t="str">
        <f t="shared" si="25"/>
        <v>B</v>
      </c>
      <c r="BL179" s="9">
        <f t="shared" si="22"/>
        <v>-7.0000000000000007E-2</v>
      </c>
      <c r="BM179" s="13" t="str">
        <f t="shared" si="23"/>
        <v>?</v>
      </c>
      <c r="BN179" t="str">
        <f t="shared" si="26"/>
        <v>-</v>
      </c>
      <c r="BO179" s="9" t="b">
        <f>IF(BK179="Beta",IF(ABS(BL179)&lt;statistic_interpretations!$B$5,statistic_interpretations!$B$1,IF(ABS(BL179)&lt;statistic_interpretations!$C$5,statistic_interpretations!$C$1,IF(ABS(BL179)&gt;statistic_interpretations!$C$5,statistic_interpretations!$D$1,"error"))),IF(BK179="R",IF(ABS(BL179)&lt;statistic_interpretations!$B$2,statistic_interpretations!$B$1,IF(ABS(BL179)&lt;statistic_interpretations!$C$2,statistic_interpretations!$C$1,IF(ABS(BL179)&gt;statistic_interpretations!$C$2,statistic_interpretations!$D$1,"error"))),IF(BK179="D",IF(ABS(BL179)&lt;statistic_interpretations!$B$3,statistic_interpretations!$B$1,IF(ABS(BL179)&lt;statistic_interpretations!$C$3,statistic_interpretations!$C$1,IF(ABS(BL179)&gt;statistic_interpretations!$C$3,statistic_interpretations!$D$1,"error"))),IF(BK179="%",IF(ABS(BL179)&lt;statistic_interpretations!$B$9,statistic_interpretations!$B$1,IF(ABS(BL179)&lt;statistic_interpretations!$C$9,statistic_interpretations!$C$1,IF(ABS(BL179)&gt;statistic_interpretations!$C$9,statistic_interpretations!$D$1,"error"))),IF(BK179="χ2",IF(ABS(BL179)&lt;statistic_interpretations!$B$8,statistic_interpretations!$B$1,IF(ABS(BL179)&lt;statistic_interpretations!$C$8,statistic_interpretations!$C$1,IF(ABS(BL179)&gt;statistic_interpretations!$C$8,statistic_interpretations!$D$1,"error"))),IF(BK179="tau",IF(ABS(BL179)&lt;statistic_interpretations!$B$7,statistic_interpretations!$B$1,IF(ABS(BL179)&lt;statistic_interpretations!$C$7,statistic_interpretations!$C$1,IF(ABS(BL179)&gt;statistic_interpretations!$C$7,statistic_interpretations!$D$1,"error")))))))))</f>
        <v>0</v>
      </c>
      <c r="BP179" t="str">
        <f t="shared" si="27"/>
        <v>unknown</v>
      </c>
    </row>
    <row r="180" spans="1:68" x14ac:dyDescent="0.25">
      <c r="A180" t="str">
        <f>IF(ISBLANK(extractions!A180),"",extractions!A180)</f>
        <v>11:00  - 11:59 AM</v>
      </c>
      <c r="B180" t="s">
        <v>390</v>
      </c>
      <c r="C180" t="str">
        <f>IF(ISBLANK(extractions!B180),"",extractions!B180)</f>
        <v>nominal</v>
      </c>
      <c r="D180" t="str">
        <f>IF(ISBLANK(extractions!C180),"",extractions!C180)</f>
        <v>adjusted response time</v>
      </c>
      <c r="E180" t="str">
        <f>IF(ISBLANK(extractions!D180),"",extractions!D180)</f>
        <v>Grand Mean (08:04 min)</v>
      </c>
      <c r="F180" t="str">
        <f>IF(ISBLANK(extractions!E180),"",extractions!E180)</f>
        <v>-</v>
      </c>
      <c r="G180" t="str">
        <f>IF(ISBLANK(extractions!G180),"",extractions!G180)</f>
        <v>dispatch time;travel time</v>
      </c>
      <c r="H180" t="str">
        <f>IF(ISBLANK(extractions!H180),"",extractions!H180)</f>
        <v>scale</v>
      </c>
      <c r="I180" t="str">
        <f>IF(ISBLANK(extractions!I180),"",extractions!I180)</f>
        <v>min/incident</v>
      </c>
      <c r="J180" t="str">
        <f>IF(ISBLANK(extractions!J180),"",extractions!J180)</f>
        <v>-</v>
      </c>
      <c r="K180" t="str">
        <f>IF(ISBLANK(extractions!K180),"",extractions!K180)</f>
        <v>interest</v>
      </c>
      <c r="L180" t="str">
        <f>IF(ISBLANK(extractions!L180),"",extractions!L180)</f>
        <v>Stevens, Webster and Stipak (1980)</v>
      </c>
      <c r="M180" s="2" t="s">
        <v>748</v>
      </c>
      <c r="N180" t="str">
        <f>IF(ISBLANK(extractions!M180),"",extractions!M180)</f>
        <v>Table 1</v>
      </c>
      <c r="O180" t="str">
        <f>IF(ISBLANK(extractions!N180),"",extractions!N180)</f>
        <v>Multiple Classification Analysis</v>
      </c>
      <c r="P180" t="s">
        <v>148</v>
      </c>
      <c r="Q180" t="s">
        <v>903</v>
      </c>
      <c r="R180" t="s">
        <v>906</v>
      </c>
      <c r="S180" t="s">
        <v>390</v>
      </c>
      <c r="T180" t="s">
        <v>896</v>
      </c>
      <c r="U180" t="str">
        <f>IF(ISBLANK(extractions!O180),"",extractions!O180)</f>
        <v>^</v>
      </c>
      <c r="V180" t="str">
        <f>IF(ISBLANK(extractions!P180),"",extractions!P180)</f>
        <v>Sample</v>
      </c>
      <c r="W180" t="str">
        <f>IF(ISBLANK(extractions!Q180),"",extractions!Q180)</f>
        <v>York</v>
      </c>
      <c r="X180" t="str">
        <f>IF(ISBLANK(extractions!R180),"",extractions!R180)</f>
        <v xml:space="preserve"> disproportionate stratified sampling</v>
      </c>
      <c r="Y180" t="str">
        <f>IF(ISBLANK(extractions!S180),"",extractions!S180)</f>
        <v/>
      </c>
      <c r="Z180" t="str">
        <f>IF(ISBLANK(extractions!T180),"",extractions!T180)</f>
        <v/>
      </c>
      <c r="AA180" t="str">
        <f>IF(ISBLANK(extractions!U180),"",extractions!U180)</f>
        <v>-</v>
      </c>
      <c r="AB180">
        <f>IF(ISBLANK(extractions!V180),"",extractions!V180)</f>
        <v>810</v>
      </c>
      <c r="AC180" t="str">
        <f>IF(ISBLANK(extractions!W180),"",extractions!W180)</f>
        <v>CFS</v>
      </c>
      <c r="AD180" t="str">
        <f>IF(ISBLANK(extractions!X180),"",extractions!X180)</f>
        <v>ALL CFSs</v>
      </c>
      <c r="AE180" t="str">
        <f>IF(ISBLANK(extractions!Y180),"",extractions!Y180)</f>
        <v>B</v>
      </c>
      <c r="AF180">
        <f>IF(ISBLANK(extractions!Z180),"",extractions!Z180)</f>
        <v>1.46</v>
      </c>
      <c r="AG180" t="str">
        <f>IF(ISBLANK(extractions!AA180),"",extractions!AA180)</f>
        <v/>
      </c>
      <c r="AH180" t="str">
        <f>IF(ISBLANK(extractions!AB180),"",extractions!AB180)</f>
        <v>?</v>
      </c>
      <c r="AI180">
        <f>IF(ISBLANK(extractions!AC180),"",extractions!AC180)</f>
        <v>1</v>
      </c>
      <c r="AJ180" t="str">
        <f>IF(ISBLANK(extractions!AD180),"",extractions!AD180)</f>
        <v>sept</v>
      </c>
      <c r="AK180">
        <f>IF(ISBLANK(extractions!AE180),"",extractions!AE180)</f>
        <v>1976</v>
      </c>
      <c r="AL180">
        <f>IF(ISBLANK(extractions!AF180),"",extractions!AF180)</f>
        <v>31</v>
      </c>
      <c r="AM180" t="str">
        <f>IF(ISBLANK(extractions!AG180),"",extractions!AG180)</f>
        <v>dec</v>
      </c>
      <c r="AN180">
        <f>IF(ISBLANK(extractions!AH180),"",extractions!AH180)</f>
        <v>1976</v>
      </c>
      <c r="AO180" t="str">
        <f>IF(ISBLANK(extractions!AI180),"",extractions!AI180)</f>
        <v/>
      </c>
      <c r="AP180" t="str">
        <f>IF(ISBLANK(extractions!AJ180),"",extractions!AJ180)</f>
        <v/>
      </c>
      <c r="AQ180" t="str">
        <f>IF(ISBLANK(extractions!AK180),"",extractions!AK180)</f>
        <v/>
      </c>
      <c r="AR180" t="str">
        <f>IF(ISBLANK(extractions!AL180),"",extractions!AL180)</f>
        <v/>
      </c>
      <c r="AS180" t="str">
        <f>IF(ISBLANK(extractions!AM180),"",extractions!AM180)</f>
        <v/>
      </c>
      <c r="AT180" t="str">
        <f>IF(ISBLANK(extractions!AN180),"",extractions!AN180)</f>
        <v/>
      </c>
      <c r="AU180" t="str">
        <f>IF(ISBLANK(extractions!AO180),"",extractions!AO180)</f>
        <v/>
      </c>
      <c r="AV180" t="str">
        <f>IF(ISBLANK(extractions!AP180),"",extractions!AP180)</f>
        <v/>
      </c>
      <c r="AW180" t="str">
        <f>IF(ISBLANK(extractions!AQ180),"",extractions!AQ180)</f>
        <v/>
      </c>
      <c r="AX180" t="str">
        <f>IF(ISBLANK(extractions!AR180),"",extractions!AR180)</f>
        <v/>
      </c>
      <c r="AY180" t="str">
        <f>IF(ISBLANK(extractions!AS180),"",extractions!AS180)</f>
        <v/>
      </c>
      <c r="AZ180" t="str">
        <f>IF(ISBLANK(extractions!AT180),"",extractions!AT180)</f>
        <v/>
      </c>
      <c r="BA180" t="str">
        <f>IF(ISBLANK(extractions!AU180),"",extractions!AU180)</f>
        <v/>
      </c>
      <c r="BB180" t="str">
        <f>IF(ISBLANK(extractions!AV180),"",extractions!AV180)</f>
        <v/>
      </c>
      <c r="BC180" t="str">
        <f>IF(ISBLANK(extractions!AW180),"",extractions!AW180)</f>
        <v/>
      </c>
      <c r="BD180" t="str">
        <f>IF(ISBLANK(extractions!AX180),"",extractions!AX180)</f>
        <v/>
      </c>
      <c r="BE180" s="9" t="str">
        <f t="shared" si="21"/>
        <v/>
      </c>
      <c r="BF180" s="9" t="str">
        <f t="shared" si="24"/>
        <v/>
      </c>
      <c r="BG180" t="e">
        <f t="shared" si="28"/>
        <v>#VALUE!</v>
      </c>
      <c r="BK180" s="9" t="str">
        <f t="shared" si="25"/>
        <v>B</v>
      </c>
      <c r="BL180" s="9">
        <f t="shared" si="22"/>
        <v>1.46</v>
      </c>
      <c r="BM180" s="13" t="str">
        <f t="shared" si="23"/>
        <v>?</v>
      </c>
      <c r="BN180" t="str">
        <f t="shared" si="26"/>
        <v>+</v>
      </c>
      <c r="BO180" s="9" t="b">
        <f>IF(BK180="Beta",IF(ABS(BL180)&lt;statistic_interpretations!$B$5,statistic_interpretations!$B$1,IF(ABS(BL180)&lt;statistic_interpretations!$C$5,statistic_interpretations!$C$1,IF(ABS(BL180)&gt;statistic_interpretations!$C$5,statistic_interpretations!$D$1,"error"))),IF(BK180="R",IF(ABS(BL180)&lt;statistic_interpretations!$B$2,statistic_interpretations!$B$1,IF(ABS(BL180)&lt;statistic_interpretations!$C$2,statistic_interpretations!$C$1,IF(ABS(BL180)&gt;statistic_interpretations!$C$2,statistic_interpretations!$D$1,"error"))),IF(BK180="D",IF(ABS(BL180)&lt;statistic_interpretations!$B$3,statistic_interpretations!$B$1,IF(ABS(BL180)&lt;statistic_interpretations!$C$3,statistic_interpretations!$C$1,IF(ABS(BL180)&gt;statistic_interpretations!$C$3,statistic_interpretations!$D$1,"error"))),IF(BK180="%",IF(ABS(BL180)&lt;statistic_interpretations!$B$9,statistic_interpretations!$B$1,IF(ABS(BL180)&lt;statistic_interpretations!$C$9,statistic_interpretations!$C$1,IF(ABS(BL180)&gt;statistic_interpretations!$C$9,statistic_interpretations!$D$1,"error"))),IF(BK180="χ2",IF(ABS(BL180)&lt;statistic_interpretations!$B$8,statistic_interpretations!$B$1,IF(ABS(BL180)&lt;statistic_interpretations!$C$8,statistic_interpretations!$C$1,IF(ABS(BL180)&gt;statistic_interpretations!$C$8,statistic_interpretations!$D$1,"error"))),IF(BK180="tau",IF(ABS(BL180)&lt;statistic_interpretations!$B$7,statistic_interpretations!$B$1,IF(ABS(BL180)&lt;statistic_interpretations!$C$7,statistic_interpretations!$C$1,IF(ABS(BL180)&gt;statistic_interpretations!$C$7,statistic_interpretations!$D$1,"error")))))))))</f>
        <v>0</v>
      </c>
      <c r="BP180" t="str">
        <f t="shared" si="27"/>
        <v>unknown</v>
      </c>
    </row>
    <row r="181" spans="1:68" x14ac:dyDescent="0.25">
      <c r="A181" t="str">
        <f>IF(ISBLANK(extractions!A181),"",extractions!A181)</f>
        <v>12:00  - 12:59 PM</v>
      </c>
      <c r="B181" t="s">
        <v>390</v>
      </c>
      <c r="C181" t="str">
        <f>IF(ISBLANK(extractions!B181),"",extractions!B181)</f>
        <v>nominal</v>
      </c>
      <c r="D181" t="str">
        <f>IF(ISBLANK(extractions!C181),"",extractions!C181)</f>
        <v>adjusted response time</v>
      </c>
      <c r="E181" t="str">
        <f>IF(ISBLANK(extractions!D181),"",extractions!D181)</f>
        <v>Grand Mean (08:04 min)</v>
      </c>
      <c r="F181" t="str">
        <f>IF(ISBLANK(extractions!E181),"",extractions!E181)</f>
        <v>-</v>
      </c>
      <c r="G181" t="str">
        <f>IF(ISBLANK(extractions!G181),"",extractions!G181)</f>
        <v>dispatch time;travel time</v>
      </c>
      <c r="H181" t="str">
        <f>IF(ISBLANK(extractions!H181),"",extractions!H181)</f>
        <v>scale</v>
      </c>
      <c r="I181" t="str">
        <f>IF(ISBLANK(extractions!I181),"",extractions!I181)</f>
        <v>min/incident</v>
      </c>
      <c r="J181" t="str">
        <f>IF(ISBLANK(extractions!J181),"",extractions!J181)</f>
        <v>-</v>
      </c>
      <c r="K181" t="str">
        <f>IF(ISBLANK(extractions!K181),"",extractions!K181)</f>
        <v>interest</v>
      </c>
      <c r="L181" t="str">
        <f>IF(ISBLANK(extractions!L181),"",extractions!L181)</f>
        <v>Stevens, Webster and Stipak (1980)</v>
      </c>
      <c r="M181" s="2" t="s">
        <v>748</v>
      </c>
      <c r="N181" t="str">
        <f>IF(ISBLANK(extractions!M181),"",extractions!M181)</f>
        <v>Table 1</v>
      </c>
      <c r="O181" t="str">
        <f>IF(ISBLANK(extractions!N181),"",extractions!N181)</f>
        <v>Multiple Classification Analysis</v>
      </c>
      <c r="P181" t="s">
        <v>148</v>
      </c>
      <c r="Q181" t="s">
        <v>903</v>
      </c>
      <c r="R181" t="s">
        <v>906</v>
      </c>
      <c r="S181" t="s">
        <v>390</v>
      </c>
      <c r="T181" t="s">
        <v>896</v>
      </c>
      <c r="U181" t="str">
        <f>IF(ISBLANK(extractions!O181),"",extractions!O181)</f>
        <v>^</v>
      </c>
      <c r="V181" t="str">
        <f>IF(ISBLANK(extractions!P181),"",extractions!P181)</f>
        <v>Sample</v>
      </c>
      <c r="W181" t="str">
        <f>IF(ISBLANK(extractions!Q181),"",extractions!Q181)</f>
        <v>York</v>
      </c>
      <c r="X181" t="str">
        <f>IF(ISBLANK(extractions!R181),"",extractions!R181)</f>
        <v xml:space="preserve"> disproportionate stratified sampling</v>
      </c>
      <c r="Y181" t="str">
        <f>IF(ISBLANK(extractions!S181),"",extractions!S181)</f>
        <v/>
      </c>
      <c r="Z181" t="str">
        <f>IF(ISBLANK(extractions!T181),"",extractions!T181)</f>
        <v/>
      </c>
      <c r="AA181" t="str">
        <f>IF(ISBLANK(extractions!U181),"",extractions!U181)</f>
        <v>-</v>
      </c>
      <c r="AB181">
        <f>IF(ISBLANK(extractions!V181),"",extractions!V181)</f>
        <v>791</v>
      </c>
      <c r="AC181" t="str">
        <f>IF(ISBLANK(extractions!W181),"",extractions!W181)</f>
        <v>CFS</v>
      </c>
      <c r="AD181" t="str">
        <f>IF(ISBLANK(extractions!X181),"",extractions!X181)</f>
        <v>ALL CFSs</v>
      </c>
      <c r="AE181" t="str">
        <f>IF(ISBLANK(extractions!Y181),"",extractions!Y181)</f>
        <v>B</v>
      </c>
      <c r="AF181">
        <f>IF(ISBLANK(extractions!Z181),"",extractions!Z181)</f>
        <v>1.52</v>
      </c>
      <c r="AG181" t="str">
        <f>IF(ISBLANK(extractions!AA181),"",extractions!AA181)</f>
        <v/>
      </c>
      <c r="AH181" t="str">
        <f>IF(ISBLANK(extractions!AB181),"",extractions!AB181)</f>
        <v>?</v>
      </c>
      <c r="AI181">
        <f>IF(ISBLANK(extractions!AC181),"",extractions!AC181)</f>
        <v>1</v>
      </c>
      <c r="AJ181" t="str">
        <f>IF(ISBLANK(extractions!AD181),"",extractions!AD181)</f>
        <v>sept</v>
      </c>
      <c r="AK181">
        <f>IF(ISBLANK(extractions!AE181),"",extractions!AE181)</f>
        <v>1976</v>
      </c>
      <c r="AL181">
        <f>IF(ISBLANK(extractions!AF181),"",extractions!AF181)</f>
        <v>31</v>
      </c>
      <c r="AM181" t="str">
        <f>IF(ISBLANK(extractions!AG181),"",extractions!AG181)</f>
        <v>dec</v>
      </c>
      <c r="AN181">
        <f>IF(ISBLANK(extractions!AH181),"",extractions!AH181)</f>
        <v>1976</v>
      </c>
      <c r="AO181" t="str">
        <f>IF(ISBLANK(extractions!AI181),"",extractions!AI181)</f>
        <v/>
      </c>
      <c r="AP181" t="str">
        <f>IF(ISBLANK(extractions!AJ181),"",extractions!AJ181)</f>
        <v/>
      </c>
      <c r="AQ181" t="str">
        <f>IF(ISBLANK(extractions!AK181),"",extractions!AK181)</f>
        <v/>
      </c>
      <c r="AR181" t="str">
        <f>IF(ISBLANK(extractions!AL181),"",extractions!AL181)</f>
        <v/>
      </c>
      <c r="AS181" t="str">
        <f>IF(ISBLANK(extractions!AM181),"",extractions!AM181)</f>
        <v/>
      </c>
      <c r="AT181" t="str">
        <f>IF(ISBLANK(extractions!AN181),"",extractions!AN181)</f>
        <v/>
      </c>
      <c r="AU181" t="str">
        <f>IF(ISBLANK(extractions!AO181),"",extractions!AO181)</f>
        <v/>
      </c>
      <c r="AV181" t="str">
        <f>IF(ISBLANK(extractions!AP181),"",extractions!AP181)</f>
        <v/>
      </c>
      <c r="AW181" t="str">
        <f>IF(ISBLANK(extractions!AQ181),"",extractions!AQ181)</f>
        <v/>
      </c>
      <c r="AX181" t="str">
        <f>IF(ISBLANK(extractions!AR181),"",extractions!AR181)</f>
        <v/>
      </c>
      <c r="AY181" t="str">
        <f>IF(ISBLANK(extractions!AS181),"",extractions!AS181)</f>
        <v/>
      </c>
      <c r="AZ181" t="str">
        <f>IF(ISBLANK(extractions!AT181),"",extractions!AT181)</f>
        <v/>
      </c>
      <c r="BA181" t="str">
        <f>IF(ISBLANK(extractions!AU181),"",extractions!AU181)</f>
        <v/>
      </c>
      <c r="BB181" t="str">
        <f>IF(ISBLANK(extractions!AV181),"",extractions!AV181)</f>
        <v/>
      </c>
      <c r="BC181" t="str">
        <f>IF(ISBLANK(extractions!AW181),"",extractions!AW181)</f>
        <v/>
      </c>
      <c r="BD181" t="str">
        <f>IF(ISBLANK(extractions!AX181),"",extractions!AX181)</f>
        <v/>
      </c>
      <c r="BE181" s="9" t="str">
        <f t="shared" si="21"/>
        <v/>
      </c>
      <c r="BF181" s="9" t="str">
        <f t="shared" si="24"/>
        <v/>
      </c>
      <c r="BG181" t="e">
        <f t="shared" si="28"/>
        <v>#VALUE!</v>
      </c>
      <c r="BK181" s="9" t="str">
        <f t="shared" si="25"/>
        <v>B</v>
      </c>
      <c r="BL181" s="9">
        <f t="shared" si="22"/>
        <v>1.52</v>
      </c>
      <c r="BM181" s="13" t="str">
        <f t="shared" si="23"/>
        <v>?</v>
      </c>
      <c r="BN181" t="str">
        <f t="shared" si="26"/>
        <v>+</v>
      </c>
      <c r="BO181" s="9" t="b">
        <f>IF(BK181="Beta",IF(ABS(BL181)&lt;statistic_interpretations!$B$5,statistic_interpretations!$B$1,IF(ABS(BL181)&lt;statistic_interpretations!$C$5,statistic_interpretations!$C$1,IF(ABS(BL181)&gt;statistic_interpretations!$C$5,statistic_interpretations!$D$1,"error"))),IF(BK181="R",IF(ABS(BL181)&lt;statistic_interpretations!$B$2,statistic_interpretations!$B$1,IF(ABS(BL181)&lt;statistic_interpretations!$C$2,statistic_interpretations!$C$1,IF(ABS(BL181)&gt;statistic_interpretations!$C$2,statistic_interpretations!$D$1,"error"))),IF(BK181="D",IF(ABS(BL181)&lt;statistic_interpretations!$B$3,statistic_interpretations!$B$1,IF(ABS(BL181)&lt;statistic_interpretations!$C$3,statistic_interpretations!$C$1,IF(ABS(BL181)&gt;statistic_interpretations!$C$3,statistic_interpretations!$D$1,"error"))),IF(BK181="%",IF(ABS(BL181)&lt;statistic_interpretations!$B$9,statistic_interpretations!$B$1,IF(ABS(BL181)&lt;statistic_interpretations!$C$9,statistic_interpretations!$C$1,IF(ABS(BL181)&gt;statistic_interpretations!$C$9,statistic_interpretations!$D$1,"error"))),IF(BK181="χ2",IF(ABS(BL181)&lt;statistic_interpretations!$B$8,statistic_interpretations!$B$1,IF(ABS(BL181)&lt;statistic_interpretations!$C$8,statistic_interpretations!$C$1,IF(ABS(BL181)&gt;statistic_interpretations!$C$8,statistic_interpretations!$D$1,"error"))),IF(BK181="tau",IF(ABS(BL181)&lt;statistic_interpretations!$B$7,statistic_interpretations!$B$1,IF(ABS(BL181)&lt;statistic_interpretations!$C$7,statistic_interpretations!$C$1,IF(ABS(BL181)&gt;statistic_interpretations!$C$7,statistic_interpretations!$D$1,"error")))))))))</f>
        <v>0</v>
      </c>
      <c r="BP181" t="str">
        <f t="shared" si="27"/>
        <v>unknown</v>
      </c>
    </row>
    <row r="182" spans="1:68" x14ac:dyDescent="0.25">
      <c r="A182" t="str">
        <f>IF(ISBLANK(extractions!A182),"",extractions!A182)</f>
        <v>1:00  - 1:59 PM</v>
      </c>
      <c r="B182" t="s">
        <v>390</v>
      </c>
      <c r="C182" t="str">
        <f>IF(ISBLANK(extractions!B182),"",extractions!B182)</f>
        <v>nominal</v>
      </c>
      <c r="D182" t="str">
        <f>IF(ISBLANK(extractions!C182),"",extractions!C182)</f>
        <v>adjusted response time</v>
      </c>
      <c r="E182" t="str">
        <f>IF(ISBLANK(extractions!D182),"",extractions!D182)</f>
        <v>Grand Mean (08:04 min)</v>
      </c>
      <c r="F182" t="str">
        <f>IF(ISBLANK(extractions!E182),"",extractions!E182)</f>
        <v>-</v>
      </c>
      <c r="G182" t="str">
        <f>IF(ISBLANK(extractions!G182),"",extractions!G182)</f>
        <v>dispatch time;travel time</v>
      </c>
      <c r="H182" t="str">
        <f>IF(ISBLANK(extractions!H182),"",extractions!H182)</f>
        <v>scale</v>
      </c>
      <c r="I182" t="str">
        <f>IF(ISBLANK(extractions!I182),"",extractions!I182)</f>
        <v>min/incident</v>
      </c>
      <c r="J182" t="str">
        <f>IF(ISBLANK(extractions!J182),"",extractions!J182)</f>
        <v>-</v>
      </c>
      <c r="K182" t="str">
        <f>IF(ISBLANK(extractions!K182),"",extractions!K182)</f>
        <v>interest</v>
      </c>
      <c r="L182" t="str">
        <f>IF(ISBLANK(extractions!L182),"",extractions!L182)</f>
        <v>Stevens, Webster and Stipak (1980)</v>
      </c>
      <c r="M182" s="2" t="s">
        <v>748</v>
      </c>
      <c r="N182" t="str">
        <f>IF(ISBLANK(extractions!M182),"",extractions!M182)</f>
        <v>Table 1</v>
      </c>
      <c r="O182" t="str">
        <f>IF(ISBLANK(extractions!N182),"",extractions!N182)</f>
        <v>Multiple Classification Analysis</v>
      </c>
      <c r="P182" t="s">
        <v>148</v>
      </c>
      <c r="Q182" t="s">
        <v>903</v>
      </c>
      <c r="R182" t="s">
        <v>906</v>
      </c>
      <c r="S182" t="s">
        <v>390</v>
      </c>
      <c r="T182" t="s">
        <v>896</v>
      </c>
      <c r="U182" t="str">
        <f>IF(ISBLANK(extractions!O182),"",extractions!O182)</f>
        <v>^</v>
      </c>
      <c r="V182" t="str">
        <f>IF(ISBLANK(extractions!P182),"",extractions!P182)</f>
        <v>Sample</v>
      </c>
      <c r="W182" t="str">
        <f>IF(ISBLANK(extractions!Q182),"",extractions!Q182)</f>
        <v>York</v>
      </c>
      <c r="X182" t="str">
        <f>IF(ISBLANK(extractions!R182),"",extractions!R182)</f>
        <v xml:space="preserve"> disproportionate stratified sampling</v>
      </c>
      <c r="Y182" t="str">
        <f>IF(ISBLANK(extractions!S182),"",extractions!S182)</f>
        <v/>
      </c>
      <c r="Z182" t="str">
        <f>IF(ISBLANK(extractions!T182),"",extractions!T182)</f>
        <v/>
      </c>
      <c r="AA182" t="str">
        <f>IF(ISBLANK(extractions!U182),"",extractions!U182)</f>
        <v>-</v>
      </c>
      <c r="AB182">
        <f>IF(ISBLANK(extractions!V182),"",extractions!V182)</f>
        <v>784</v>
      </c>
      <c r="AC182" t="str">
        <f>IF(ISBLANK(extractions!W182),"",extractions!W182)</f>
        <v>CFS</v>
      </c>
      <c r="AD182" t="str">
        <f>IF(ISBLANK(extractions!X182),"",extractions!X182)</f>
        <v>ALL CFSs</v>
      </c>
      <c r="AE182" t="str">
        <f>IF(ISBLANK(extractions!Y182),"",extractions!Y182)</f>
        <v>B</v>
      </c>
      <c r="AF182">
        <f>IF(ISBLANK(extractions!Z182),"",extractions!Z182)</f>
        <v>-1.0900000000000001</v>
      </c>
      <c r="AG182" t="str">
        <f>IF(ISBLANK(extractions!AA182),"",extractions!AA182)</f>
        <v/>
      </c>
      <c r="AH182" t="str">
        <f>IF(ISBLANK(extractions!AB182),"",extractions!AB182)</f>
        <v>?</v>
      </c>
      <c r="AI182">
        <f>IF(ISBLANK(extractions!AC182),"",extractions!AC182)</f>
        <v>1</v>
      </c>
      <c r="AJ182" t="str">
        <f>IF(ISBLANK(extractions!AD182),"",extractions!AD182)</f>
        <v>sept</v>
      </c>
      <c r="AK182">
        <f>IF(ISBLANK(extractions!AE182),"",extractions!AE182)</f>
        <v>1976</v>
      </c>
      <c r="AL182">
        <f>IF(ISBLANK(extractions!AF182),"",extractions!AF182)</f>
        <v>31</v>
      </c>
      <c r="AM182" t="str">
        <f>IF(ISBLANK(extractions!AG182),"",extractions!AG182)</f>
        <v>dec</v>
      </c>
      <c r="AN182">
        <f>IF(ISBLANK(extractions!AH182),"",extractions!AH182)</f>
        <v>1976</v>
      </c>
      <c r="AO182" t="str">
        <f>IF(ISBLANK(extractions!AI182),"",extractions!AI182)</f>
        <v/>
      </c>
      <c r="AP182" t="str">
        <f>IF(ISBLANK(extractions!AJ182),"",extractions!AJ182)</f>
        <v/>
      </c>
      <c r="AQ182" t="str">
        <f>IF(ISBLANK(extractions!AK182),"",extractions!AK182)</f>
        <v/>
      </c>
      <c r="AR182" t="str">
        <f>IF(ISBLANK(extractions!AL182),"",extractions!AL182)</f>
        <v/>
      </c>
      <c r="AS182" t="str">
        <f>IF(ISBLANK(extractions!AM182),"",extractions!AM182)</f>
        <v/>
      </c>
      <c r="AT182" t="str">
        <f>IF(ISBLANK(extractions!AN182),"",extractions!AN182)</f>
        <v/>
      </c>
      <c r="AU182" t="str">
        <f>IF(ISBLANK(extractions!AO182),"",extractions!AO182)</f>
        <v/>
      </c>
      <c r="AV182" t="str">
        <f>IF(ISBLANK(extractions!AP182),"",extractions!AP182)</f>
        <v/>
      </c>
      <c r="AW182" t="str">
        <f>IF(ISBLANK(extractions!AQ182),"",extractions!AQ182)</f>
        <v/>
      </c>
      <c r="AX182" t="str">
        <f>IF(ISBLANK(extractions!AR182),"",extractions!AR182)</f>
        <v/>
      </c>
      <c r="AY182" t="str">
        <f>IF(ISBLANK(extractions!AS182),"",extractions!AS182)</f>
        <v/>
      </c>
      <c r="AZ182" t="str">
        <f>IF(ISBLANK(extractions!AT182),"",extractions!AT182)</f>
        <v/>
      </c>
      <c r="BA182" t="str">
        <f>IF(ISBLANK(extractions!AU182),"",extractions!AU182)</f>
        <v/>
      </c>
      <c r="BB182" t="str">
        <f>IF(ISBLANK(extractions!AV182),"",extractions!AV182)</f>
        <v/>
      </c>
      <c r="BC182" t="str">
        <f>IF(ISBLANK(extractions!AW182),"",extractions!AW182)</f>
        <v/>
      </c>
      <c r="BD182" t="str">
        <f>IF(ISBLANK(extractions!AX182),"",extractions!AX182)</f>
        <v/>
      </c>
      <c r="BE182" s="9" t="str">
        <f t="shared" si="21"/>
        <v/>
      </c>
      <c r="BF182" s="9" t="str">
        <f t="shared" si="24"/>
        <v/>
      </c>
      <c r="BG182" t="e">
        <f t="shared" si="28"/>
        <v>#VALUE!</v>
      </c>
      <c r="BK182" s="9" t="str">
        <f t="shared" si="25"/>
        <v>B</v>
      </c>
      <c r="BL182" s="9">
        <f t="shared" si="22"/>
        <v>-1.0900000000000001</v>
      </c>
      <c r="BM182" s="13" t="str">
        <f t="shared" si="23"/>
        <v>?</v>
      </c>
      <c r="BN182" t="str">
        <f t="shared" si="26"/>
        <v>-</v>
      </c>
      <c r="BO182" s="9" t="b">
        <f>IF(BK182="Beta",IF(ABS(BL182)&lt;statistic_interpretations!$B$5,statistic_interpretations!$B$1,IF(ABS(BL182)&lt;statistic_interpretations!$C$5,statistic_interpretations!$C$1,IF(ABS(BL182)&gt;statistic_interpretations!$C$5,statistic_interpretations!$D$1,"error"))),IF(BK182="R",IF(ABS(BL182)&lt;statistic_interpretations!$B$2,statistic_interpretations!$B$1,IF(ABS(BL182)&lt;statistic_interpretations!$C$2,statistic_interpretations!$C$1,IF(ABS(BL182)&gt;statistic_interpretations!$C$2,statistic_interpretations!$D$1,"error"))),IF(BK182="D",IF(ABS(BL182)&lt;statistic_interpretations!$B$3,statistic_interpretations!$B$1,IF(ABS(BL182)&lt;statistic_interpretations!$C$3,statistic_interpretations!$C$1,IF(ABS(BL182)&gt;statistic_interpretations!$C$3,statistic_interpretations!$D$1,"error"))),IF(BK182="%",IF(ABS(BL182)&lt;statistic_interpretations!$B$9,statistic_interpretations!$B$1,IF(ABS(BL182)&lt;statistic_interpretations!$C$9,statistic_interpretations!$C$1,IF(ABS(BL182)&gt;statistic_interpretations!$C$9,statistic_interpretations!$D$1,"error"))),IF(BK182="χ2",IF(ABS(BL182)&lt;statistic_interpretations!$B$8,statistic_interpretations!$B$1,IF(ABS(BL182)&lt;statistic_interpretations!$C$8,statistic_interpretations!$C$1,IF(ABS(BL182)&gt;statistic_interpretations!$C$8,statistic_interpretations!$D$1,"error"))),IF(BK182="tau",IF(ABS(BL182)&lt;statistic_interpretations!$B$7,statistic_interpretations!$B$1,IF(ABS(BL182)&lt;statistic_interpretations!$C$7,statistic_interpretations!$C$1,IF(ABS(BL182)&gt;statistic_interpretations!$C$7,statistic_interpretations!$D$1,"error")))))))))</f>
        <v>0</v>
      </c>
      <c r="BP182" t="str">
        <f t="shared" si="27"/>
        <v>unknown</v>
      </c>
    </row>
    <row r="183" spans="1:68" x14ac:dyDescent="0.25">
      <c r="A183" t="str">
        <f>IF(ISBLANK(extractions!A183),"",extractions!A183)</f>
        <v>2:00  - 2:59 PM</v>
      </c>
      <c r="B183" t="s">
        <v>390</v>
      </c>
      <c r="C183" t="str">
        <f>IF(ISBLANK(extractions!B183),"",extractions!B183)</f>
        <v>nominal</v>
      </c>
      <c r="D183" t="str">
        <f>IF(ISBLANK(extractions!C183),"",extractions!C183)</f>
        <v>adjusted response time</v>
      </c>
      <c r="E183" t="str">
        <f>IF(ISBLANK(extractions!D183),"",extractions!D183)</f>
        <v>Grand Mean (08:04 min)</v>
      </c>
      <c r="F183" t="str">
        <f>IF(ISBLANK(extractions!E183),"",extractions!E183)</f>
        <v>-</v>
      </c>
      <c r="G183" t="str">
        <f>IF(ISBLANK(extractions!G183),"",extractions!G183)</f>
        <v>dispatch time;travel time</v>
      </c>
      <c r="H183" t="str">
        <f>IF(ISBLANK(extractions!H183),"",extractions!H183)</f>
        <v>scale</v>
      </c>
      <c r="I183" t="str">
        <f>IF(ISBLANK(extractions!I183),"",extractions!I183)</f>
        <v>min/incident</v>
      </c>
      <c r="J183" t="str">
        <f>IF(ISBLANK(extractions!J183),"",extractions!J183)</f>
        <v>-</v>
      </c>
      <c r="K183" t="str">
        <f>IF(ISBLANK(extractions!K183),"",extractions!K183)</f>
        <v>interest</v>
      </c>
      <c r="L183" t="str">
        <f>IF(ISBLANK(extractions!L183),"",extractions!L183)</f>
        <v>Stevens, Webster and Stipak (1980)</v>
      </c>
      <c r="M183" s="2" t="s">
        <v>748</v>
      </c>
      <c r="N183" t="str">
        <f>IF(ISBLANK(extractions!M183),"",extractions!M183)</f>
        <v>Table 1</v>
      </c>
      <c r="O183" t="str">
        <f>IF(ISBLANK(extractions!N183),"",extractions!N183)</f>
        <v>Multiple Classification Analysis</v>
      </c>
      <c r="P183" t="s">
        <v>148</v>
      </c>
      <c r="Q183" t="s">
        <v>903</v>
      </c>
      <c r="R183" t="s">
        <v>906</v>
      </c>
      <c r="S183" t="s">
        <v>390</v>
      </c>
      <c r="T183" t="s">
        <v>896</v>
      </c>
      <c r="U183" t="str">
        <f>IF(ISBLANK(extractions!O183),"",extractions!O183)</f>
        <v>^</v>
      </c>
      <c r="V183" t="str">
        <f>IF(ISBLANK(extractions!P183),"",extractions!P183)</f>
        <v>Sample</v>
      </c>
      <c r="W183" t="str">
        <f>IF(ISBLANK(extractions!Q183),"",extractions!Q183)</f>
        <v>York</v>
      </c>
      <c r="X183" t="str">
        <f>IF(ISBLANK(extractions!R183),"",extractions!R183)</f>
        <v xml:space="preserve"> disproportionate stratified sampling</v>
      </c>
      <c r="Y183" t="str">
        <f>IF(ISBLANK(extractions!S183),"",extractions!S183)</f>
        <v/>
      </c>
      <c r="Z183" t="str">
        <f>IF(ISBLANK(extractions!T183),"",extractions!T183)</f>
        <v/>
      </c>
      <c r="AA183" t="str">
        <f>IF(ISBLANK(extractions!U183),"",extractions!U183)</f>
        <v>-</v>
      </c>
      <c r="AB183">
        <f>IF(ISBLANK(extractions!V183),"",extractions!V183)</f>
        <v>640</v>
      </c>
      <c r="AC183" t="str">
        <f>IF(ISBLANK(extractions!W183),"",extractions!W183)</f>
        <v>CFS</v>
      </c>
      <c r="AD183" t="str">
        <f>IF(ISBLANK(extractions!X183),"",extractions!X183)</f>
        <v>ALL CFSs</v>
      </c>
      <c r="AE183" t="str">
        <f>IF(ISBLANK(extractions!Y183),"",extractions!Y183)</f>
        <v>B</v>
      </c>
      <c r="AF183">
        <f>IF(ISBLANK(extractions!Z183),"",extractions!Z183)</f>
        <v>1.89</v>
      </c>
      <c r="AG183" t="str">
        <f>IF(ISBLANK(extractions!AA183),"",extractions!AA183)</f>
        <v/>
      </c>
      <c r="AH183" t="str">
        <f>IF(ISBLANK(extractions!AB183),"",extractions!AB183)</f>
        <v>?</v>
      </c>
      <c r="AI183">
        <f>IF(ISBLANK(extractions!AC183),"",extractions!AC183)</f>
        <v>1</v>
      </c>
      <c r="AJ183" t="str">
        <f>IF(ISBLANK(extractions!AD183),"",extractions!AD183)</f>
        <v>sept</v>
      </c>
      <c r="AK183">
        <f>IF(ISBLANK(extractions!AE183),"",extractions!AE183)</f>
        <v>1976</v>
      </c>
      <c r="AL183">
        <f>IF(ISBLANK(extractions!AF183),"",extractions!AF183)</f>
        <v>31</v>
      </c>
      <c r="AM183" t="str">
        <f>IF(ISBLANK(extractions!AG183),"",extractions!AG183)</f>
        <v>dec</v>
      </c>
      <c r="AN183">
        <f>IF(ISBLANK(extractions!AH183),"",extractions!AH183)</f>
        <v>1976</v>
      </c>
      <c r="AO183" t="str">
        <f>IF(ISBLANK(extractions!AI183),"",extractions!AI183)</f>
        <v/>
      </c>
      <c r="AP183" t="str">
        <f>IF(ISBLANK(extractions!AJ183),"",extractions!AJ183)</f>
        <v/>
      </c>
      <c r="AQ183" t="str">
        <f>IF(ISBLANK(extractions!AK183),"",extractions!AK183)</f>
        <v/>
      </c>
      <c r="AR183" t="str">
        <f>IF(ISBLANK(extractions!AL183),"",extractions!AL183)</f>
        <v/>
      </c>
      <c r="AS183" t="str">
        <f>IF(ISBLANK(extractions!AM183),"",extractions!AM183)</f>
        <v/>
      </c>
      <c r="AT183" t="str">
        <f>IF(ISBLANK(extractions!AN183),"",extractions!AN183)</f>
        <v/>
      </c>
      <c r="AU183" t="str">
        <f>IF(ISBLANK(extractions!AO183),"",extractions!AO183)</f>
        <v/>
      </c>
      <c r="AV183" t="str">
        <f>IF(ISBLANK(extractions!AP183),"",extractions!AP183)</f>
        <v/>
      </c>
      <c r="AW183" t="str">
        <f>IF(ISBLANK(extractions!AQ183),"",extractions!AQ183)</f>
        <v/>
      </c>
      <c r="AX183" t="str">
        <f>IF(ISBLANK(extractions!AR183),"",extractions!AR183)</f>
        <v/>
      </c>
      <c r="AY183" t="str">
        <f>IF(ISBLANK(extractions!AS183),"",extractions!AS183)</f>
        <v/>
      </c>
      <c r="AZ183" t="str">
        <f>IF(ISBLANK(extractions!AT183),"",extractions!AT183)</f>
        <v/>
      </c>
      <c r="BA183" t="str">
        <f>IF(ISBLANK(extractions!AU183),"",extractions!AU183)</f>
        <v/>
      </c>
      <c r="BB183" t="str">
        <f>IF(ISBLANK(extractions!AV183),"",extractions!AV183)</f>
        <v/>
      </c>
      <c r="BC183" t="str">
        <f>IF(ISBLANK(extractions!AW183),"",extractions!AW183)</f>
        <v/>
      </c>
      <c r="BD183" t="str">
        <f>IF(ISBLANK(extractions!AX183),"",extractions!AX183)</f>
        <v/>
      </c>
      <c r="BE183" s="9" t="str">
        <f t="shared" si="21"/>
        <v/>
      </c>
      <c r="BF183" s="9" t="str">
        <f t="shared" si="24"/>
        <v/>
      </c>
      <c r="BG183" t="e">
        <f t="shared" si="28"/>
        <v>#VALUE!</v>
      </c>
      <c r="BK183" s="9" t="str">
        <f t="shared" si="25"/>
        <v>B</v>
      </c>
      <c r="BL183" s="9">
        <f t="shared" si="22"/>
        <v>1.89</v>
      </c>
      <c r="BM183" s="13" t="str">
        <f t="shared" si="23"/>
        <v>?</v>
      </c>
      <c r="BN183" t="str">
        <f t="shared" si="26"/>
        <v>+</v>
      </c>
      <c r="BO183" s="9" t="b">
        <f>IF(BK183="Beta",IF(ABS(BL183)&lt;statistic_interpretations!$B$5,statistic_interpretations!$B$1,IF(ABS(BL183)&lt;statistic_interpretations!$C$5,statistic_interpretations!$C$1,IF(ABS(BL183)&gt;statistic_interpretations!$C$5,statistic_interpretations!$D$1,"error"))),IF(BK183="R",IF(ABS(BL183)&lt;statistic_interpretations!$B$2,statistic_interpretations!$B$1,IF(ABS(BL183)&lt;statistic_interpretations!$C$2,statistic_interpretations!$C$1,IF(ABS(BL183)&gt;statistic_interpretations!$C$2,statistic_interpretations!$D$1,"error"))),IF(BK183="D",IF(ABS(BL183)&lt;statistic_interpretations!$B$3,statistic_interpretations!$B$1,IF(ABS(BL183)&lt;statistic_interpretations!$C$3,statistic_interpretations!$C$1,IF(ABS(BL183)&gt;statistic_interpretations!$C$3,statistic_interpretations!$D$1,"error"))),IF(BK183="%",IF(ABS(BL183)&lt;statistic_interpretations!$B$9,statistic_interpretations!$B$1,IF(ABS(BL183)&lt;statistic_interpretations!$C$9,statistic_interpretations!$C$1,IF(ABS(BL183)&gt;statistic_interpretations!$C$9,statistic_interpretations!$D$1,"error"))),IF(BK183="χ2",IF(ABS(BL183)&lt;statistic_interpretations!$B$8,statistic_interpretations!$B$1,IF(ABS(BL183)&lt;statistic_interpretations!$C$8,statistic_interpretations!$C$1,IF(ABS(BL183)&gt;statistic_interpretations!$C$8,statistic_interpretations!$D$1,"error"))),IF(BK183="tau",IF(ABS(BL183)&lt;statistic_interpretations!$B$7,statistic_interpretations!$B$1,IF(ABS(BL183)&lt;statistic_interpretations!$C$7,statistic_interpretations!$C$1,IF(ABS(BL183)&gt;statistic_interpretations!$C$7,statistic_interpretations!$D$1,"error")))))))))</f>
        <v>0</v>
      </c>
      <c r="BP183" t="str">
        <f t="shared" si="27"/>
        <v>unknown</v>
      </c>
    </row>
    <row r="184" spans="1:68" x14ac:dyDescent="0.25">
      <c r="A184" t="str">
        <f>IF(ISBLANK(extractions!A184),"",extractions!A184)</f>
        <v>3:00  - 3:59 PM</v>
      </c>
      <c r="B184" t="s">
        <v>390</v>
      </c>
      <c r="C184" t="str">
        <f>IF(ISBLANK(extractions!B184),"",extractions!B184)</f>
        <v>nominal</v>
      </c>
      <c r="D184" t="str">
        <f>IF(ISBLANK(extractions!C184),"",extractions!C184)</f>
        <v>adjusted response time</v>
      </c>
      <c r="E184" t="str">
        <f>IF(ISBLANK(extractions!D184),"",extractions!D184)</f>
        <v>Grand Mean (08:04 min)</v>
      </c>
      <c r="F184" t="str">
        <f>IF(ISBLANK(extractions!E184),"",extractions!E184)</f>
        <v>-</v>
      </c>
      <c r="G184" t="str">
        <f>IF(ISBLANK(extractions!G184),"",extractions!G184)</f>
        <v>dispatch time;travel time</v>
      </c>
      <c r="H184" t="str">
        <f>IF(ISBLANK(extractions!H184),"",extractions!H184)</f>
        <v>scale</v>
      </c>
      <c r="I184" t="str">
        <f>IF(ISBLANK(extractions!I184),"",extractions!I184)</f>
        <v>min/incident</v>
      </c>
      <c r="J184" t="str">
        <f>IF(ISBLANK(extractions!J184),"",extractions!J184)</f>
        <v>-</v>
      </c>
      <c r="K184" t="str">
        <f>IF(ISBLANK(extractions!K184),"",extractions!K184)</f>
        <v>interest</v>
      </c>
      <c r="L184" t="str">
        <f>IF(ISBLANK(extractions!L184),"",extractions!L184)</f>
        <v>Stevens, Webster and Stipak (1980)</v>
      </c>
      <c r="M184" s="2" t="s">
        <v>748</v>
      </c>
      <c r="N184" t="str">
        <f>IF(ISBLANK(extractions!M184),"",extractions!M184)</f>
        <v>Table 1</v>
      </c>
      <c r="O184" t="str">
        <f>IF(ISBLANK(extractions!N184),"",extractions!N184)</f>
        <v>Multiple Classification Analysis</v>
      </c>
      <c r="P184" t="s">
        <v>148</v>
      </c>
      <c r="Q184" t="s">
        <v>903</v>
      </c>
      <c r="R184" t="s">
        <v>906</v>
      </c>
      <c r="S184" t="s">
        <v>390</v>
      </c>
      <c r="T184" t="s">
        <v>896</v>
      </c>
      <c r="U184" t="str">
        <f>IF(ISBLANK(extractions!O184),"",extractions!O184)</f>
        <v>^</v>
      </c>
      <c r="V184" t="str">
        <f>IF(ISBLANK(extractions!P184),"",extractions!P184)</f>
        <v>Sample</v>
      </c>
      <c r="W184" t="str">
        <f>IF(ISBLANK(extractions!Q184),"",extractions!Q184)</f>
        <v>York</v>
      </c>
      <c r="X184" t="str">
        <f>IF(ISBLANK(extractions!R184),"",extractions!R184)</f>
        <v xml:space="preserve"> disproportionate stratified sampling</v>
      </c>
      <c r="Y184" t="str">
        <f>IF(ISBLANK(extractions!S184),"",extractions!S184)</f>
        <v/>
      </c>
      <c r="Z184" t="str">
        <f>IF(ISBLANK(extractions!T184),"",extractions!T184)</f>
        <v/>
      </c>
      <c r="AA184" t="str">
        <f>IF(ISBLANK(extractions!U184),"",extractions!U184)</f>
        <v>-</v>
      </c>
      <c r="AB184">
        <f>IF(ISBLANK(extractions!V184),"",extractions!V184)</f>
        <v>997</v>
      </c>
      <c r="AC184" t="str">
        <f>IF(ISBLANK(extractions!W184),"",extractions!W184)</f>
        <v>CFS</v>
      </c>
      <c r="AD184" t="str">
        <f>IF(ISBLANK(extractions!X184),"",extractions!X184)</f>
        <v>ALL CFSs</v>
      </c>
      <c r="AE184" t="str">
        <f>IF(ISBLANK(extractions!Y184),"",extractions!Y184)</f>
        <v>B</v>
      </c>
      <c r="AF184">
        <f>IF(ISBLANK(extractions!Z184),"",extractions!Z184)</f>
        <v>4.12</v>
      </c>
      <c r="AG184" t="str">
        <f>IF(ISBLANK(extractions!AA184),"",extractions!AA184)</f>
        <v/>
      </c>
      <c r="AH184" t="str">
        <f>IF(ISBLANK(extractions!AB184),"",extractions!AB184)</f>
        <v>?</v>
      </c>
      <c r="AI184">
        <f>IF(ISBLANK(extractions!AC184),"",extractions!AC184)</f>
        <v>1</v>
      </c>
      <c r="AJ184" t="str">
        <f>IF(ISBLANK(extractions!AD184),"",extractions!AD184)</f>
        <v>sept</v>
      </c>
      <c r="AK184">
        <f>IF(ISBLANK(extractions!AE184),"",extractions!AE184)</f>
        <v>1976</v>
      </c>
      <c r="AL184">
        <f>IF(ISBLANK(extractions!AF184),"",extractions!AF184)</f>
        <v>31</v>
      </c>
      <c r="AM184" t="str">
        <f>IF(ISBLANK(extractions!AG184),"",extractions!AG184)</f>
        <v>dec</v>
      </c>
      <c r="AN184">
        <f>IF(ISBLANK(extractions!AH184),"",extractions!AH184)</f>
        <v>1976</v>
      </c>
      <c r="AO184" t="str">
        <f>IF(ISBLANK(extractions!AI184),"",extractions!AI184)</f>
        <v/>
      </c>
      <c r="AP184" t="str">
        <f>IF(ISBLANK(extractions!AJ184),"",extractions!AJ184)</f>
        <v/>
      </c>
      <c r="AQ184" t="str">
        <f>IF(ISBLANK(extractions!AK184),"",extractions!AK184)</f>
        <v/>
      </c>
      <c r="AR184" t="str">
        <f>IF(ISBLANK(extractions!AL184),"",extractions!AL184)</f>
        <v/>
      </c>
      <c r="AS184" t="str">
        <f>IF(ISBLANK(extractions!AM184),"",extractions!AM184)</f>
        <v/>
      </c>
      <c r="AT184" t="str">
        <f>IF(ISBLANK(extractions!AN184),"",extractions!AN184)</f>
        <v/>
      </c>
      <c r="AU184" t="str">
        <f>IF(ISBLANK(extractions!AO184),"",extractions!AO184)</f>
        <v/>
      </c>
      <c r="AV184" t="str">
        <f>IF(ISBLANK(extractions!AP184),"",extractions!AP184)</f>
        <v/>
      </c>
      <c r="AW184" t="str">
        <f>IF(ISBLANK(extractions!AQ184),"",extractions!AQ184)</f>
        <v/>
      </c>
      <c r="AX184" t="str">
        <f>IF(ISBLANK(extractions!AR184),"",extractions!AR184)</f>
        <v/>
      </c>
      <c r="AY184" t="str">
        <f>IF(ISBLANK(extractions!AS184),"",extractions!AS184)</f>
        <v/>
      </c>
      <c r="AZ184" t="str">
        <f>IF(ISBLANK(extractions!AT184),"",extractions!AT184)</f>
        <v/>
      </c>
      <c r="BA184" t="str">
        <f>IF(ISBLANK(extractions!AU184),"",extractions!AU184)</f>
        <v/>
      </c>
      <c r="BB184" t="str">
        <f>IF(ISBLANK(extractions!AV184),"",extractions!AV184)</f>
        <v/>
      </c>
      <c r="BC184" t="str">
        <f>IF(ISBLANK(extractions!AW184),"",extractions!AW184)</f>
        <v/>
      </c>
      <c r="BD184" t="str">
        <f>IF(ISBLANK(extractions!AX184),"",extractions!AX184)</f>
        <v/>
      </c>
      <c r="BE184" s="9" t="str">
        <f t="shared" si="21"/>
        <v/>
      </c>
      <c r="BF184" s="9" t="str">
        <f t="shared" si="24"/>
        <v/>
      </c>
      <c r="BG184" t="e">
        <f t="shared" si="28"/>
        <v>#VALUE!</v>
      </c>
      <c r="BK184" s="9" t="str">
        <f t="shared" si="25"/>
        <v>B</v>
      </c>
      <c r="BL184" s="9">
        <f t="shared" si="22"/>
        <v>4.12</v>
      </c>
      <c r="BM184" s="13" t="str">
        <f t="shared" si="23"/>
        <v>?</v>
      </c>
      <c r="BN184" t="str">
        <f t="shared" si="26"/>
        <v>+</v>
      </c>
      <c r="BO184" s="9" t="b">
        <f>IF(BK184="Beta",IF(ABS(BL184)&lt;statistic_interpretations!$B$5,statistic_interpretations!$B$1,IF(ABS(BL184)&lt;statistic_interpretations!$C$5,statistic_interpretations!$C$1,IF(ABS(BL184)&gt;statistic_interpretations!$C$5,statistic_interpretations!$D$1,"error"))),IF(BK184="R",IF(ABS(BL184)&lt;statistic_interpretations!$B$2,statistic_interpretations!$B$1,IF(ABS(BL184)&lt;statistic_interpretations!$C$2,statistic_interpretations!$C$1,IF(ABS(BL184)&gt;statistic_interpretations!$C$2,statistic_interpretations!$D$1,"error"))),IF(BK184="D",IF(ABS(BL184)&lt;statistic_interpretations!$B$3,statistic_interpretations!$B$1,IF(ABS(BL184)&lt;statistic_interpretations!$C$3,statistic_interpretations!$C$1,IF(ABS(BL184)&gt;statistic_interpretations!$C$3,statistic_interpretations!$D$1,"error"))),IF(BK184="%",IF(ABS(BL184)&lt;statistic_interpretations!$B$9,statistic_interpretations!$B$1,IF(ABS(BL184)&lt;statistic_interpretations!$C$9,statistic_interpretations!$C$1,IF(ABS(BL184)&gt;statistic_interpretations!$C$9,statistic_interpretations!$D$1,"error"))),IF(BK184="χ2",IF(ABS(BL184)&lt;statistic_interpretations!$B$8,statistic_interpretations!$B$1,IF(ABS(BL184)&lt;statistic_interpretations!$C$8,statistic_interpretations!$C$1,IF(ABS(BL184)&gt;statistic_interpretations!$C$8,statistic_interpretations!$D$1,"error"))),IF(BK184="tau",IF(ABS(BL184)&lt;statistic_interpretations!$B$7,statistic_interpretations!$B$1,IF(ABS(BL184)&lt;statistic_interpretations!$C$7,statistic_interpretations!$C$1,IF(ABS(BL184)&gt;statistic_interpretations!$C$7,statistic_interpretations!$D$1,"error")))))))))</f>
        <v>0</v>
      </c>
      <c r="BP184" t="str">
        <f t="shared" si="27"/>
        <v>unknown</v>
      </c>
    </row>
    <row r="185" spans="1:68" x14ac:dyDescent="0.25">
      <c r="A185" t="str">
        <f>IF(ISBLANK(extractions!A185),"",extractions!A185)</f>
        <v>4:00  - 4:59 PM</v>
      </c>
      <c r="B185" t="s">
        <v>390</v>
      </c>
      <c r="C185" t="str">
        <f>IF(ISBLANK(extractions!B185),"",extractions!B185)</f>
        <v>nominal</v>
      </c>
      <c r="D185" t="str">
        <f>IF(ISBLANK(extractions!C185),"",extractions!C185)</f>
        <v>adjusted response time</v>
      </c>
      <c r="E185" t="str">
        <f>IF(ISBLANK(extractions!D185),"",extractions!D185)</f>
        <v>Grand Mean (08:04 min)</v>
      </c>
      <c r="F185" t="str">
        <f>IF(ISBLANK(extractions!E185),"",extractions!E185)</f>
        <v>-</v>
      </c>
      <c r="G185" t="str">
        <f>IF(ISBLANK(extractions!G185),"",extractions!G185)</f>
        <v>dispatch time;travel time</v>
      </c>
      <c r="H185" t="str">
        <f>IF(ISBLANK(extractions!H185),"",extractions!H185)</f>
        <v>scale</v>
      </c>
      <c r="I185" t="str">
        <f>IF(ISBLANK(extractions!I185),"",extractions!I185)</f>
        <v>min/incident</v>
      </c>
      <c r="J185" t="str">
        <f>IF(ISBLANK(extractions!J185),"",extractions!J185)</f>
        <v>-</v>
      </c>
      <c r="K185" t="str">
        <f>IF(ISBLANK(extractions!K185),"",extractions!K185)</f>
        <v>interest</v>
      </c>
      <c r="L185" t="str">
        <f>IF(ISBLANK(extractions!L185),"",extractions!L185)</f>
        <v>Stevens, Webster and Stipak (1980)</v>
      </c>
      <c r="M185" s="2" t="s">
        <v>748</v>
      </c>
      <c r="N185" t="str">
        <f>IF(ISBLANK(extractions!M185),"",extractions!M185)</f>
        <v>Table 1</v>
      </c>
      <c r="O185" t="str">
        <f>IF(ISBLANK(extractions!N185),"",extractions!N185)</f>
        <v>Multiple Classification Analysis</v>
      </c>
      <c r="P185" t="s">
        <v>148</v>
      </c>
      <c r="Q185" t="s">
        <v>903</v>
      </c>
      <c r="R185" t="s">
        <v>906</v>
      </c>
      <c r="S185" t="s">
        <v>390</v>
      </c>
      <c r="T185" t="s">
        <v>896</v>
      </c>
      <c r="U185" t="str">
        <f>IF(ISBLANK(extractions!O185),"",extractions!O185)</f>
        <v>^</v>
      </c>
      <c r="V185" t="str">
        <f>IF(ISBLANK(extractions!P185),"",extractions!P185)</f>
        <v>Sample</v>
      </c>
      <c r="W185" t="str">
        <f>IF(ISBLANK(extractions!Q185),"",extractions!Q185)</f>
        <v>York</v>
      </c>
      <c r="X185" t="str">
        <f>IF(ISBLANK(extractions!R185),"",extractions!R185)</f>
        <v xml:space="preserve"> disproportionate stratified sampling</v>
      </c>
      <c r="Y185" t="str">
        <f>IF(ISBLANK(extractions!S185),"",extractions!S185)</f>
        <v/>
      </c>
      <c r="Z185" t="str">
        <f>IF(ISBLANK(extractions!T185),"",extractions!T185)</f>
        <v/>
      </c>
      <c r="AA185" t="str">
        <f>IF(ISBLANK(extractions!U185),"",extractions!U185)</f>
        <v>-</v>
      </c>
      <c r="AB185">
        <f>IF(ISBLANK(extractions!V185),"",extractions!V185)</f>
        <v>1320</v>
      </c>
      <c r="AC185" t="str">
        <f>IF(ISBLANK(extractions!W185),"",extractions!W185)</f>
        <v>CFS</v>
      </c>
      <c r="AD185" t="str">
        <f>IF(ISBLANK(extractions!X185),"",extractions!X185)</f>
        <v>ALL CFSs</v>
      </c>
      <c r="AE185" t="str">
        <f>IF(ISBLANK(extractions!Y185),"",extractions!Y185)</f>
        <v>B</v>
      </c>
      <c r="AF185">
        <f>IF(ISBLANK(extractions!Z185),"",extractions!Z185)</f>
        <v>0.64</v>
      </c>
      <c r="AG185" t="str">
        <f>IF(ISBLANK(extractions!AA185),"",extractions!AA185)</f>
        <v/>
      </c>
      <c r="AH185" t="str">
        <f>IF(ISBLANK(extractions!AB185),"",extractions!AB185)</f>
        <v>?</v>
      </c>
      <c r="AI185">
        <f>IF(ISBLANK(extractions!AC185),"",extractions!AC185)</f>
        <v>1</v>
      </c>
      <c r="AJ185" t="str">
        <f>IF(ISBLANK(extractions!AD185),"",extractions!AD185)</f>
        <v>sept</v>
      </c>
      <c r="AK185">
        <f>IF(ISBLANK(extractions!AE185),"",extractions!AE185)</f>
        <v>1976</v>
      </c>
      <c r="AL185">
        <f>IF(ISBLANK(extractions!AF185),"",extractions!AF185)</f>
        <v>31</v>
      </c>
      <c r="AM185" t="str">
        <f>IF(ISBLANK(extractions!AG185),"",extractions!AG185)</f>
        <v>dec</v>
      </c>
      <c r="AN185">
        <f>IF(ISBLANK(extractions!AH185),"",extractions!AH185)</f>
        <v>1976</v>
      </c>
      <c r="AO185" t="str">
        <f>IF(ISBLANK(extractions!AI185),"",extractions!AI185)</f>
        <v/>
      </c>
      <c r="AP185" t="str">
        <f>IF(ISBLANK(extractions!AJ185),"",extractions!AJ185)</f>
        <v/>
      </c>
      <c r="AQ185" t="str">
        <f>IF(ISBLANK(extractions!AK185),"",extractions!AK185)</f>
        <v/>
      </c>
      <c r="AR185" t="str">
        <f>IF(ISBLANK(extractions!AL185),"",extractions!AL185)</f>
        <v/>
      </c>
      <c r="AS185" t="str">
        <f>IF(ISBLANK(extractions!AM185),"",extractions!AM185)</f>
        <v/>
      </c>
      <c r="AT185" t="str">
        <f>IF(ISBLANK(extractions!AN185),"",extractions!AN185)</f>
        <v/>
      </c>
      <c r="AU185" t="str">
        <f>IF(ISBLANK(extractions!AO185),"",extractions!AO185)</f>
        <v/>
      </c>
      <c r="AV185" t="str">
        <f>IF(ISBLANK(extractions!AP185),"",extractions!AP185)</f>
        <v/>
      </c>
      <c r="AW185" t="str">
        <f>IF(ISBLANK(extractions!AQ185),"",extractions!AQ185)</f>
        <v/>
      </c>
      <c r="AX185" t="str">
        <f>IF(ISBLANK(extractions!AR185),"",extractions!AR185)</f>
        <v/>
      </c>
      <c r="AY185" t="str">
        <f>IF(ISBLANK(extractions!AS185),"",extractions!AS185)</f>
        <v/>
      </c>
      <c r="AZ185" t="str">
        <f>IF(ISBLANK(extractions!AT185),"",extractions!AT185)</f>
        <v/>
      </c>
      <c r="BA185" t="str">
        <f>IF(ISBLANK(extractions!AU185),"",extractions!AU185)</f>
        <v/>
      </c>
      <c r="BB185" t="str">
        <f>IF(ISBLANK(extractions!AV185),"",extractions!AV185)</f>
        <v/>
      </c>
      <c r="BC185" t="str">
        <f>IF(ISBLANK(extractions!AW185),"",extractions!AW185)</f>
        <v/>
      </c>
      <c r="BD185" t="str">
        <f>IF(ISBLANK(extractions!AX185),"",extractions!AX185)</f>
        <v/>
      </c>
      <c r="BE185" s="9" t="str">
        <f t="shared" si="21"/>
        <v/>
      </c>
      <c r="BF185" s="9" t="str">
        <f t="shared" si="24"/>
        <v/>
      </c>
      <c r="BG185" t="e">
        <f t="shared" si="28"/>
        <v>#VALUE!</v>
      </c>
      <c r="BK185" s="9" t="str">
        <f t="shared" si="25"/>
        <v>B</v>
      </c>
      <c r="BL185" s="9">
        <f t="shared" si="22"/>
        <v>0.64</v>
      </c>
      <c r="BM185" s="13" t="str">
        <f t="shared" si="23"/>
        <v>?</v>
      </c>
      <c r="BN185" t="str">
        <f t="shared" si="26"/>
        <v>+</v>
      </c>
      <c r="BO185" s="9" t="b">
        <f>IF(BK185="Beta",IF(ABS(BL185)&lt;statistic_interpretations!$B$5,statistic_interpretations!$B$1,IF(ABS(BL185)&lt;statistic_interpretations!$C$5,statistic_interpretations!$C$1,IF(ABS(BL185)&gt;statistic_interpretations!$C$5,statistic_interpretations!$D$1,"error"))),IF(BK185="R",IF(ABS(BL185)&lt;statistic_interpretations!$B$2,statistic_interpretations!$B$1,IF(ABS(BL185)&lt;statistic_interpretations!$C$2,statistic_interpretations!$C$1,IF(ABS(BL185)&gt;statistic_interpretations!$C$2,statistic_interpretations!$D$1,"error"))),IF(BK185="D",IF(ABS(BL185)&lt;statistic_interpretations!$B$3,statistic_interpretations!$B$1,IF(ABS(BL185)&lt;statistic_interpretations!$C$3,statistic_interpretations!$C$1,IF(ABS(BL185)&gt;statistic_interpretations!$C$3,statistic_interpretations!$D$1,"error"))),IF(BK185="%",IF(ABS(BL185)&lt;statistic_interpretations!$B$9,statistic_interpretations!$B$1,IF(ABS(BL185)&lt;statistic_interpretations!$C$9,statistic_interpretations!$C$1,IF(ABS(BL185)&gt;statistic_interpretations!$C$9,statistic_interpretations!$D$1,"error"))),IF(BK185="χ2",IF(ABS(BL185)&lt;statistic_interpretations!$B$8,statistic_interpretations!$B$1,IF(ABS(BL185)&lt;statistic_interpretations!$C$8,statistic_interpretations!$C$1,IF(ABS(BL185)&gt;statistic_interpretations!$C$8,statistic_interpretations!$D$1,"error"))),IF(BK185="tau",IF(ABS(BL185)&lt;statistic_interpretations!$B$7,statistic_interpretations!$B$1,IF(ABS(BL185)&lt;statistic_interpretations!$C$7,statistic_interpretations!$C$1,IF(ABS(BL185)&gt;statistic_interpretations!$C$7,statistic_interpretations!$D$1,"error")))))))))</f>
        <v>0</v>
      </c>
      <c r="BP185" t="str">
        <f t="shared" si="27"/>
        <v>unknown</v>
      </c>
    </row>
    <row r="186" spans="1:68" x14ac:dyDescent="0.25">
      <c r="A186" t="str">
        <f>IF(ISBLANK(extractions!A186),"",extractions!A186)</f>
        <v>5:00  - 5:59 PM</v>
      </c>
      <c r="B186" t="s">
        <v>390</v>
      </c>
      <c r="C186" t="str">
        <f>IF(ISBLANK(extractions!B186),"",extractions!B186)</f>
        <v>nominal</v>
      </c>
      <c r="D186" t="str">
        <f>IF(ISBLANK(extractions!C186),"",extractions!C186)</f>
        <v>adjusted response time</v>
      </c>
      <c r="E186" t="str">
        <f>IF(ISBLANK(extractions!D186),"",extractions!D186)</f>
        <v>Grand Mean (08:04 min)</v>
      </c>
      <c r="F186" t="str">
        <f>IF(ISBLANK(extractions!E186),"",extractions!E186)</f>
        <v>-</v>
      </c>
      <c r="G186" t="str">
        <f>IF(ISBLANK(extractions!G186),"",extractions!G186)</f>
        <v>dispatch time;travel time</v>
      </c>
      <c r="H186" t="str">
        <f>IF(ISBLANK(extractions!H186),"",extractions!H186)</f>
        <v>scale</v>
      </c>
      <c r="I186" t="str">
        <f>IF(ISBLANK(extractions!I186),"",extractions!I186)</f>
        <v>min/incident</v>
      </c>
      <c r="J186" t="str">
        <f>IF(ISBLANK(extractions!J186),"",extractions!J186)</f>
        <v>-</v>
      </c>
      <c r="K186" t="str">
        <f>IF(ISBLANK(extractions!K186),"",extractions!K186)</f>
        <v>interest</v>
      </c>
      <c r="L186" t="str">
        <f>IF(ISBLANK(extractions!L186),"",extractions!L186)</f>
        <v>Stevens, Webster and Stipak (1980)</v>
      </c>
      <c r="M186" s="2" t="s">
        <v>748</v>
      </c>
      <c r="N186" t="str">
        <f>IF(ISBLANK(extractions!M186),"",extractions!M186)</f>
        <v>Table 1</v>
      </c>
      <c r="O186" t="str">
        <f>IF(ISBLANK(extractions!N186),"",extractions!N186)</f>
        <v>Multiple Classification Analysis</v>
      </c>
      <c r="P186" t="s">
        <v>148</v>
      </c>
      <c r="Q186" t="s">
        <v>903</v>
      </c>
      <c r="R186" t="s">
        <v>906</v>
      </c>
      <c r="S186" t="s">
        <v>390</v>
      </c>
      <c r="T186" t="s">
        <v>896</v>
      </c>
      <c r="U186" t="str">
        <f>IF(ISBLANK(extractions!O186),"",extractions!O186)</f>
        <v>^</v>
      </c>
      <c r="V186" t="str">
        <f>IF(ISBLANK(extractions!P186),"",extractions!P186)</f>
        <v>Sample</v>
      </c>
      <c r="W186" t="str">
        <f>IF(ISBLANK(extractions!Q186),"",extractions!Q186)</f>
        <v>York</v>
      </c>
      <c r="X186" t="str">
        <f>IF(ISBLANK(extractions!R186),"",extractions!R186)</f>
        <v xml:space="preserve"> disproportionate stratified sampling</v>
      </c>
      <c r="Y186" t="str">
        <f>IF(ISBLANK(extractions!S186),"",extractions!S186)</f>
        <v/>
      </c>
      <c r="Z186" t="str">
        <f>IF(ISBLANK(extractions!T186),"",extractions!T186)</f>
        <v/>
      </c>
      <c r="AA186" t="str">
        <f>IF(ISBLANK(extractions!U186),"",extractions!U186)</f>
        <v>-</v>
      </c>
      <c r="AB186">
        <f>IF(ISBLANK(extractions!V186),"",extractions!V186)</f>
        <v>1158</v>
      </c>
      <c r="AC186" t="str">
        <f>IF(ISBLANK(extractions!W186),"",extractions!W186)</f>
        <v>CFS</v>
      </c>
      <c r="AD186" t="str">
        <f>IF(ISBLANK(extractions!X186),"",extractions!X186)</f>
        <v>ALL CFSs</v>
      </c>
      <c r="AE186" t="str">
        <f>IF(ISBLANK(extractions!Y186),"",extractions!Y186)</f>
        <v>B</v>
      </c>
      <c r="AF186">
        <f>IF(ISBLANK(extractions!Z186),"",extractions!Z186)</f>
        <v>-0.37</v>
      </c>
      <c r="AG186" t="str">
        <f>IF(ISBLANK(extractions!AA186),"",extractions!AA186)</f>
        <v/>
      </c>
      <c r="AH186" t="str">
        <f>IF(ISBLANK(extractions!AB186),"",extractions!AB186)</f>
        <v>?</v>
      </c>
      <c r="AI186">
        <f>IF(ISBLANK(extractions!AC186),"",extractions!AC186)</f>
        <v>1</v>
      </c>
      <c r="AJ186" t="str">
        <f>IF(ISBLANK(extractions!AD186),"",extractions!AD186)</f>
        <v>sept</v>
      </c>
      <c r="AK186">
        <f>IF(ISBLANK(extractions!AE186),"",extractions!AE186)</f>
        <v>1976</v>
      </c>
      <c r="AL186">
        <f>IF(ISBLANK(extractions!AF186),"",extractions!AF186)</f>
        <v>31</v>
      </c>
      <c r="AM186" t="str">
        <f>IF(ISBLANK(extractions!AG186),"",extractions!AG186)</f>
        <v>dec</v>
      </c>
      <c r="AN186">
        <f>IF(ISBLANK(extractions!AH186),"",extractions!AH186)</f>
        <v>1976</v>
      </c>
      <c r="AO186" t="str">
        <f>IF(ISBLANK(extractions!AI186),"",extractions!AI186)</f>
        <v/>
      </c>
      <c r="AP186" t="str">
        <f>IF(ISBLANK(extractions!AJ186),"",extractions!AJ186)</f>
        <v/>
      </c>
      <c r="AQ186" t="str">
        <f>IF(ISBLANK(extractions!AK186),"",extractions!AK186)</f>
        <v/>
      </c>
      <c r="AR186" t="str">
        <f>IF(ISBLANK(extractions!AL186),"",extractions!AL186)</f>
        <v/>
      </c>
      <c r="AS186" t="str">
        <f>IF(ISBLANK(extractions!AM186),"",extractions!AM186)</f>
        <v/>
      </c>
      <c r="AT186" t="str">
        <f>IF(ISBLANK(extractions!AN186),"",extractions!AN186)</f>
        <v/>
      </c>
      <c r="AU186" t="str">
        <f>IF(ISBLANK(extractions!AO186),"",extractions!AO186)</f>
        <v/>
      </c>
      <c r="AV186" t="str">
        <f>IF(ISBLANK(extractions!AP186),"",extractions!AP186)</f>
        <v/>
      </c>
      <c r="AW186" t="str">
        <f>IF(ISBLANK(extractions!AQ186),"",extractions!AQ186)</f>
        <v/>
      </c>
      <c r="AX186" t="str">
        <f>IF(ISBLANK(extractions!AR186),"",extractions!AR186)</f>
        <v/>
      </c>
      <c r="AY186" t="str">
        <f>IF(ISBLANK(extractions!AS186),"",extractions!AS186)</f>
        <v/>
      </c>
      <c r="AZ186" t="str">
        <f>IF(ISBLANK(extractions!AT186),"",extractions!AT186)</f>
        <v/>
      </c>
      <c r="BA186" t="str">
        <f>IF(ISBLANK(extractions!AU186),"",extractions!AU186)</f>
        <v/>
      </c>
      <c r="BB186" t="str">
        <f>IF(ISBLANK(extractions!AV186),"",extractions!AV186)</f>
        <v/>
      </c>
      <c r="BC186" t="str">
        <f>IF(ISBLANK(extractions!AW186),"",extractions!AW186)</f>
        <v/>
      </c>
      <c r="BD186" t="str">
        <f>IF(ISBLANK(extractions!AX186),"",extractions!AX186)</f>
        <v/>
      </c>
      <c r="BE186" s="9" t="str">
        <f t="shared" si="21"/>
        <v/>
      </c>
      <c r="BF186" s="9" t="str">
        <f t="shared" si="24"/>
        <v/>
      </c>
      <c r="BG186" t="e">
        <f t="shared" si="28"/>
        <v>#VALUE!</v>
      </c>
      <c r="BK186" s="9" t="str">
        <f t="shared" si="25"/>
        <v>B</v>
      </c>
      <c r="BL186" s="9">
        <f t="shared" si="22"/>
        <v>-0.37</v>
      </c>
      <c r="BM186" s="13" t="str">
        <f t="shared" si="23"/>
        <v>?</v>
      </c>
      <c r="BN186" t="str">
        <f t="shared" si="26"/>
        <v>-</v>
      </c>
      <c r="BO186" s="9" t="b">
        <f>IF(BK186="Beta",IF(ABS(BL186)&lt;statistic_interpretations!$B$5,statistic_interpretations!$B$1,IF(ABS(BL186)&lt;statistic_interpretations!$C$5,statistic_interpretations!$C$1,IF(ABS(BL186)&gt;statistic_interpretations!$C$5,statistic_interpretations!$D$1,"error"))),IF(BK186="R",IF(ABS(BL186)&lt;statistic_interpretations!$B$2,statistic_interpretations!$B$1,IF(ABS(BL186)&lt;statistic_interpretations!$C$2,statistic_interpretations!$C$1,IF(ABS(BL186)&gt;statistic_interpretations!$C$2,statistic_interpretations!$D$1,"error"))),IF(BK186="D",IF(ABS(BL186)&lt;statistic_interpretations!$B$3,statistic_interpretations!$B$1,IF(ABS(BL186)&lt;statistic_interpretations!$C$3,statistic_interpretations!$C$1,IF(ABS(BL186)&gt;statistic_interpretations!$C$3,statistic_interpretations!$D$1,"error"))),IF(BK186="%",IF(ABS(BL186)&lt;statistic_interpretations!$B$9,statistic_interpretations!$B$1,IF(ABS(BL186)&lt;statistic_interpretations!$C$9,statistic_interpretations!$C$1,IF(ABS(BL186)&gt;statistic_interpretations!$C$9,statistic_interpretations!$D$1,"error"))),IF(BK186="χ2",IF(ABS(BL186)&lt;statistic_interpretations!$B$8,statistic_interpretations!$B$1,IF(ABS(BL186)&lt;statistic_interpretations!$C$8,statistic_interpretations!$C$1,IF(ABS(BL186)&gt;statistic_interpretations!$C$8,statistic_interpretations!$D$1,"error"))),IF(BK186="tau",IF(ABS(BL186)&lt;statistic_interpretations!$B$7,statistic_interpretations!$B$1,IF(ABS(BL186)&lt;statistic_interpretations!$C$7,statistic_interpretations!$C$1,IF(ABS(BL186)&gt;statistic_interpretations!$C$7,statistic_interpretations!$D$1,"error")))))))))</f>
        <v>0</v>
      </c>
      <c r="BP186" t="str">
        <f t="shared" si="27"/>
        <v>unknown</v>
      </c>
    </row>
    <row r="187" spans="1:68" x14ac:dyDescent="0.25">
      <c r="A187" t="str">
        <f>IF(ISBLANK(extractions!A187),"",extractions!A187)</f>
        <v>6:00  - 6:59 PM</v>
      </c>
      <c r="B187" t="s">
        <v>390</v>
      </c>
      <c r="C187" t="str">
        <f>IF(ISBLANK(extractions!B187),"",extractions!B187)</f>
        <v>nominal</v>
      </c>
      <c r="D187" t="str">
        <f>IF(ISBLANK(extractions!C187),"",extractions!C187)</f>
        <v>adjusted response time</v>
      </c>
      <c r="E187" t="str">
        <f>IF(ISBLANK(extractions!D187),"",extractions!D187)</f>
        <v>Grand Mean (08:04 min)</v>
      </c>
      <c r="F187" t="str">
        <f>IF(ISBLANK(extractions!E187),"",extractions!E187)</f>
        <v>-</v>
      </c>
      <c r="G187" t="str">
        <f>IF(ISBLANK(extractions!G187),"",extractions!G187)</f>
        <v>dispatch time;travel time</v>
      </c>
      <c r="H187" t="str">
        <f>IF(ISBLANK(extractions!H187),"",extractions!H187)</f>
        <v>scale</v>
      </c>
      <c r="I187" t="str">
        <f>IF(ISBLANK(extractions!I187),"",extractions!I187)</f>
        <v>min/incident</v>
      </c>
      <c r="J187" t="str">
        <f>IF(ISBLANK(extractions!J187),"",extractions!J187)</f>
        <v>-</v>
      </c>
      <c r="K187" t="str">
        <f>IF(ISBLANK(extractions!K187),"",extractions!K187)</f>
        <v>interest</v>
      </c>
      <c r="L187" t="str">
        <f>IF(ISBLANK(extractions!L187),"",extractions!L187)</f>
        <v>Stevens, Webster and Stipak (1980)</v>
      </c>
      <c r="M187" s="2" t="s">
        <v>748</v>
      </c>
      <c r="N187" t="str">
        <f>IF(ISBLANK(extractions!M187),"",extractions!M187)</f>
        <v>Table 1</v>
      </c>
      <c r="O187" t="str">
        <f>IF(ISBLANK(extractions!N187),"",extractions!N187)</f>
        <v>Multiple Classification Analysis</v>
      </c>
      <c r="P187" t="s">
        <v>148</v>
      </c>
      <c r="Q187" t="s">
        <v>903</v>
      </c>
      <c r="R187" t="s">
        <v>906</v>
      </c>
      <c r="S187" t="s">
        <v>390</v>
      </c>
      <c r="T187" t="s">
        <v>896</v>
      </c>
      <c r="U187" t="str">
        <f>IF(ISBLANK(extractions!O187),"",extractions!O187)</f>
        <v>^</v>
      </c>
      <c r="V187" t="str">
        <f>IF(ISBLANK(extractions!P187),"",extractions!P187)</f>
        <v>Sample</v>
      </c>
      <c r="W187" t="str">
        <f>IF(ISBLANK(extractions!Q187),"",extractions!Q187)</f>
        <v>York</v>
      </c>
      <c r="X187" t="str">
        <f>IF(ISBLANK(extractions!R187),"",extractions!R187)</f>
        <v xml:space="preserve"> disproportionate stratified sampling</v>
      </c>
      <c r="Y187" t="str">
        <f>IF(ISBLANK(extractions!S187),"",extractions!S187)</f>
        <v/>
      </c>
      <c r="Z187" t="str">
        <f>IF(ISBLANK(extractions!T187),"",extractions!T187)</f>
        <v/>
      </c>
      <c r="AA187" t="str">
        <f>IF(ISBLANK(extractions!U187),"",extractions!U187)</f>
        <v>-</v>
      </c>
      <c r="AB187">
        <f>IF(ISBLANK(extractions!V187),"",extractions!V187)</f>
        <v>1020</v>
      </c>
      <c r="AC187" t="str">
        <f>IF(ISBLANK(extractions!W187),"",extractions!W187)</f>
        <v>CFS</v>
      </c>
      <c r="AD187" t="str">
        <f>IF(ISBLANK(extractions!X187),"",extractions!X187)</f>
        <v>ALL CFSs</v>
      </c>
      <c r="AE187" t="str">
        <f>IF(ISBLANK(extractions!Y187),"",extractions!Y187)</f>
        <v>B</v>
      </c>
      <c r="AF187">
        <f>IF(ISBLANK(extractions!Z187),"",extractions!Z187)</f>
        <v>-0.39</v>
      </c>
      <c r="AG187" t="str">
        <f>IF(ISBLANK(extractions!AA187),"",extractions!AA187)</f>
        <v/>
      </c>
      <c r="AH187" t="str">
        <f>IF(ISBLANK(extractions!AB187),"",extractions!AB187)</f>
        <v>?</v>
      </c>
      <c r="AI187">
        <f>IF(ISBLANK(extractions!AC187),"",extractions!AC187)</f>
        <v>1</v>
      </c>
      <c r="AJ187" t="str">
        <f>IF(ISBLANK(extractions!AD187),"",extractions!AD187)</f>
        <v>sept</v>
      </c>
      <c r="AK187">
        <f>IF(ISBLANK(extractions!AE187),"",extractions!AE187)</f>
        <v>1976</v>
      </c>
      <c r="AL187">
        <f>IF(ISBLANK(extractions!AF187),"",extractions!AF187)</f>
        <v>31</v>
      </c>
      <c r="AM187" t="str">
        <f>IF(ISBLANK(extractions!AG187),"",extractions!AG187)</f>
        <v>dec</v>
      </c>
      <c r="AN187">
        <f>IF(ISBLANK(extractions!AH187),"",extractions!AH187)</f>
        <v>1976</v>
      </c>
      <c r="AO187" t="str">
        <f>IF(ISBLANK(extractions!AI187),"",extractions!AI187)</f>
        <v/>
      </c>
      <c r="AP187" t="str">
        <f>IF(ISBLANK(extractions!AJ187),"",extractions!AJ187)</f>
        <v/>
      </c>
      <c r="AQ187" t="str">
        <f>IF(ISBLANK(extractions!AK187),"",extractions!AK187)</f>
        <v/>
      </c>
      <c r="AR187" t="str">
        <f>IF(ISBLANK(extractions!AL187),"",extractions!AL187)</f>
        <v/>
      </c>
      <c r="AS187" t="str">
        <f>IF(ISBLANK(extractions!AM187),"",extractions!AM187)</f>
        <v/>
      </c>
      <c r="AT187" t="str">
        <f>IF(ISBLANK(extractions!AN187),"",extractions!AN187)</f>
        <v/>
      </c>
      <c r="AU187" t="str">
        <f>IF(ISBLANK(extractions!AO187),"",extractions!AO187)</f>
        <v/>
      </c>
      <c r="AV187" t="str">
        <f>IF(ISBLANK(extractions!AP187),"",extractions!AP187)</f>
        <v/>
      </c>
      <c r="AW187" t="str">
        <f>IF(ISBLANK(extractions!AQ187),"",extractions!AQ187)</f>
        <v/>
      </c>
      <c r="AX187" t="str">
        <f>IF(ISBLANK(extractions!AR187),"",extractions!AR187)</f>
        <v/>
      </c>
      <c r="AY187" t="str">
        <f>IF(ISBLANK(extractions!AS187),"",extractions!AS187)</f>
        <v/>
      </c>
      <c r="AZ187" t="str">
        <f>IF(ISBLANK(extractions!AT187),"",extractions!AT187)</f>
        <v/>
      </c>
      <c r="BA187" t="str">
        <f>IF(ISBLANK(extractions!AU187),"",extractions!AU187)</f>
        <v/>
      </c>
      <c r="BB187" t="str">
        <f>IF(ISBLANK(extractions!AV187),"",extractions!AV187)</f>
        <v/>
      </c>
      <c r="BC187" t="str">
        <f>IF(ISBLANK(extractions!AW187),"",extractions!AW187)</f>
        <v/>
      </c>
      <c r="BD187" t="str">
        <f>IF(ISBLANK(extractions!AX187),"",extractions!AX187)</f>
        <v/>
      </c>
      <c r="BE187" s="9" t="str">
        <f t="shared" si="21"/>
        <v/>
      </c>
      <c r="BF187" s="9" t="str">
        <f t="shared" si="24"/>
        <v/>
      </c>
      <c r="BG187" t="e">
        <f t="shared" si="28"/>
        <v>#VALUE!</v>
      </c>
      <c r="BK187" s="9" t="str">
        <f t="shared" si="25"/>
        <v>B</v>
      </c>
      <c r="BL187" s="9">
        <f t="shared" si="22"/>
        <v>-0.39</v>
      </c>
      <c r="BM187" s="13" t="str">
        <f t="shared" si="23"/>
        <v>?</v>
      </c>
      <c r="BN187" t="str">
        <f t="shared" si="26"/>
        <v>-</v>
      </c>
      <c r="BO187" s="9" t="b">
        <f>IF(BK187="Beta",IF(ABS(BL187)&lt;statistic_interpretations!$B$5,statistic_interpretations!$B$1,IF(ABS(BL187)&lt;statistic_interpretations!$C$5,statistic_interpretations!$C$1,IF(ABS(BL187)&gt;statistic_interpretations!$C$5,statistic_interpretations!$D$1,"error"))),IF(BK187="R",IF(ABS(BL187)&lt;statistic_interpretations!$B$2,statistic_interpretations!$B$1,IF(ABS(BL187)&lt;statistic_interpretations!$C$2,statistic_interpretations!$C$1,IF(ABS(BL187)&gt;statistic_interpretations!$C$2,statistic_interpretations!$D$1,"error"))),IF(BK187="D",IF(ABS(BL187)&lt;statistic_interpretations!$B$3,statistic_interpretations!$B$1,IF(ABS(BL187)&lt;statistic_interpretations!$C$3,statistic_interpretations!$C$1,IF(ABS(BL187)&gt;statistic_interpretations!$C$3,statistic_interpretations!$D$1,"error"))),IF(BK187="%",IF(ABS(BL187)&lt;statistic_interpretations!$B$9,statistic_interpretations!$B$1,IF(ABS(BL187)&lt;statistic_interpretations!$C$9,statistic_interpretations!$C$1,IF(ABS(BL187)&gt;statistic_interpretations!$C$9,statistic_interpretations!$D$1,"error"))),IF(BK187="χ2",IF(ABS(BL187)&lt;statistic_interpretations!$B$8,statistic_interpretations!$B$1,IF(ABS(BL187)&lt;statistic_interpretations!$C$8,statistic_interpretations!$C$1,IF(ABS(BL187)&gt;statistic_interpretations!$C$8,statistic_interpretations!$D$1,"error"))),IF(BK187="tau",IF(ABS(BL187)&lt;statistic_interpretations!$B$7,statistic_interpretations!$B$1,IF(ABS(BL187)&lt;statistic_interpretations!$C$7,statistic_interpretations!$C$1,IF(ABS(BL187)&gt;statistic_interpretations!$C$7,statistic_interpretations!$D$1,"error")))))))))</f>
        <v>0</v>
      </c>
      <c r="BP187" t="str">
        <f t="shared" si="27"/>
        <v>unknown</v>
      </c>
    </row>
    <row r="188" spans="1:68" x14ac:dyDescent="0.25">
      <c r="A188" t="str">
        <f>IF(ISBLANK(extractions!A188),"",extractions!A188)</f>
        <v>7:00  - 7:59 PM</v>
      </c>
      <c r="B188" t="s">
        <v>390</v>
      </c>
      <c r="C188" t="str">
        <f>IF(ISBLANK(extractions!B188),"",extractions!B188)</f>
        <v>nominal</v>
      </c>
      <c r="D188" t="str">
        <f>IF(ISBLANK(extractions!C188),"",extractions!C188)</f>
        <v>adjusted response time</v>
      </c>
      <c r="E188" t="str">
        <f>IF(ISBLANK(extractions!D188),"",extractions!D188)</f>
        <v>Grand Mean (08:04 min)</v>
      </c>
      <c r="F188" t="str">
        <f>IF(ISBLANK(extractions!E188),"",extractions!E188)</f>
        <v>-</v>
      </c>
      <c r="G188" t="str">
        <f>IF(ISBLANK(extractions!G188),"",extractions!G188)</f>
        <v>dispatch time;travel time</v>
      </c>
      <c r="H188" t="str">
        <f>IF(ISBLANK(extractions!H188),"",extractions!H188)</f>
        <v>scale</v>
      </c>
      <c r="I188" t="str">
        <f>IF(ISBLANK(extractions!I188),"",extractions!I188)</f>
        <v>min/incident</v>
      </c>
      <c r="J188" t="str">
        <f>IF(ISBLANK(extractions!J188),"",extractions!J188)</f>
        <v>-</v>
      </c>
      <c r="K188" t="str">
        <f>IF(ISBLANK(extractions!K188),"",extractions!K188)</f>
        <v>interest</v>
      </c>
      <c r="L188" t="str">
        <f>IF(ISBLANK(extractions!L188),"",extractions!L188)</f>
        <v>Stevens, Webster and Stipak (1980)</v>
      </c>
      <c r="M188" s="2" t="s">
        <v>748</v>
      </c>
      <c r="N188" t="str">
        <f>IF(ISBLANK(extractions!M188),"",extractions!M188)</f>
        <v>Table 1</v>
      </c>
      <c r="O188" t="str">
        <f>IF(ISBLANK(extractions!N188),"",extractions!N188)</f>
        <v>Multiple Classification Analysis</v>
      </c>
      <c r="P188" t="s">
        <v>148</v>
      </c>
      <c r="Q188" t="s">
        <v>903</v>
      </c>
      <c r="R188" t="s">
        <v>906</v>
      </c>
      <c r="S188" t="s">
        <v>390</v>
      </c>
      <c r="T188" t="s">
        <v>896</v>
      </c>
      <c r="U188" t="str">
        <f>IF(ISBLANK(extractions!O188),"",extractions!O188)</f>
        <v>^</v>
      </c>
      <c r="V188" t="str">
        <f>IF(ISBLANK(extractions!P188),"",extractions!P188)</f>
        <v>Sample</v>
      </c>
      <c r="W188" t="str">
        <f>IF(ISBLANK(extractions!Q188),"",extractions!Q188)</f>
        <v>York</v>
      </c>
      <c r="X188" t="str">
        <f>IF(ISBLANK(extractions!R188),"",extractions!R188)</f>
        <v xml:space="preserve"> disproportionate stratified sampling</v>
      </c>
      <c r="Y188" t="str">
        <f>IF(ISBLANK(extractions!S188),"",extractions!S188)</f>
        <v/>
      </c>
      <c r="Z188" t="str">
        <f>IF(ISBLANK(extractions!T188),"",extractions!T188)</f>
        <v/>
      </c>
      <c r="AA188" t="str">
        <f>IF(ISBLANK(extractions!U188),"",extractions!U188)</f>
        <v>-</v>
      </c>
      <c r="AB188">
        <f>IF(ISBLANK(extractions!V188),"",extractions!V188)</f>
        <v>1527</v>
      </c>
      <c r="AC188" t="str">
        <f>IF(ISBLANK(extractions!W188),"",extractions!W188)</f>
        <v>CFS</v>
      </c>
      <c r="AD188" t="str">
        <f>IF(ISBLANK(extractions!X188),"",extractions!X188)</f>
        <v>ALL CFSs</v>
      </c>
      <c r="AE188" t="str">
        <f>IF(ISBLANK(extractions!Y188),"",extractions!Y188)</f>
        <v>B</v>
      </c>
      <c r="AF188">
        <f>IF(ISBLANK(extractions!Z188),"",extractions!Z188)</f>
        <v>0.01</v>
      </c>
      <c r="AG188" t="str">
        <f>IF(ISBLANK(extractions!AA188),"",extractions!AA188)</f>
        <v/>
      </c>
      <c r="AH188" t="str">
        <f>IF(ISBLANK(extractions!AB188),"",extractions!AB188)</f>
        <v>?</v>
      </c>
      <c r="AI188">
        <f>IF(ISBLANK(extractions!AC188),"",extractions!AC188)</f>
        <v>1</v>
      </c>
      <c r="AJ188" t="str">
        <f>IF(ISBLANK(extractions!AD188),"",extractions!AD188)</f>
        <v>sept</v>
      </c>
      <c r="AK188">
        <f>IF(ISBLANK(extractions!AE188),"",extractions!AE188)</f>
        <v>1976</v>
      </c>
      <c r="AL188">
        <f>IF(ISBLANK(extractions!AF188),"",extractions!AF188)</f>
        <v>31</v>
      </c>
      <c r="AM188" t="str">
        <f>IF(ISBLANK(extractions!AG188),"",extractions!AG188)</f>
        <v>dec</v>
      </c>
      <c r="AN188">
        <f>IF(ISBLANK(extractions!AH188),"",extractions!AH188)</f>
        <v>1976</v>
      </c>
      <c r="AO188" t="str">
        <f>IF(ISBLANK(extractions!AI188),"",extractions!AI188)</f>
        <v/>
      </c>
      <c r="AP188" t="str">
        <f>IF(ISBLANK(extractions!AJ188),"",extractions!AJ188)</f>
        <v/>
      </c>
      <c r="AQ188" t="str">
        <f>IF(ISBLANK(extractions!AK188),"",extractions!AK188)</f>
        <v/>
      </c>
      <c r="AR188" t="str">
        <f>IF(ISBLANK(extractions!AL188),"",extractions!AL188)</f>
        <v/>
      </c>
      <c r="AS188" t="str">
        <f>IF(ISBLANK(extractions!AM188),"",extractions!AM188)</f>
        <v/>
      </c>
      <c r="AT188" t="str">
        <f>IF(ISBLANK(extractions!AN188),"",extractions!AN188)</f>
        <v/>
      </c>
      <c r="AU188" t="str">
        <f>IF(ISBLANK(extractions!AO188),"",extractions!AO188)</f>
        <v/>
      </c>
      <c r="AV188" t="str">
        <f>IF(ISBLANK(extractions!AP188),"",extractions!AP188)</f>
        <v/>
      </c>
      <c r="AW188" t="str">
        <f>IF(ISBLANK(extractions!AQ188),"",extractions!AQ188)</f>
        <v/>
      </c>
      <c r="AX188" t="str">
        <f>IF(ISBLANK(extractions!AR188),"",extractions!AR188)</f>
        <v/>
      </c>
      <c r="AY188" t="str">
        <f>IF(ISBLANK(extractions!AS188),"",extractions!AS188)</f>
        <v/>
      </c>
      <c r="AZ188" t="str">
        <f>IF(ISBLANK(extractions!AT188),"",extractions!AT188)</f>
        <v/>
      </c>
      <c r="BA188" t="str">
        <f>IF(ISBLANK(extractions!AU188),"",extractions!AU188)</f>
        <v/>
      </c>
      <c r="BB188" t="str">
        <f>IF(ISBLANK(extractions!AV188),"",extractions!AV188)</f>
        <v/>
      </c>
      <c r="BC188" t="str">
        <f>IF(ISBLANK(extractions!AW188),"",extractions!AW188)</f>
        <v/>
      </c>
      <c r="BD188" t="str">
        <f>IF(ISBLANK(extractions!AX188),"",extractions!AX188)</f>
        <v/>
      </c>
      <c r="BE188" s="9" t="str">
        <f t="shared" si="21"/>
        <v/>
      </c>
      <c r="BF188" s="9" t="str">
        <f t="shared" si="24"/>
        <v/>
      </c>
      <c r="BG188" t="e">
        <f t="shared" si="28"/>
        <v>#VALUE!</v>
      </c>
      <c r="BK188" s="9" t="str">
        <f t="shared" si="25"/>
        <v>B</v>
      </c>
      <c r="BL188" s="9">
        <f t="shared" si="22"/>
        <v>0.01</v>
      </c>
      <c r="BM188" s="13" t="str">
        <f t="shared" si="23"/>
        <v>?</v>
      </c>
      <c r="BN188" t="str">
        <f t="shared" si="26"/>
        <v>+</v>
      </c>
      <c r="BO188" s="9" t="b">
        <f>IF(BK188="Beta",IF(ABS(BL188)&lt;statistic_interpretations!$B$5,statistic_interpretations!$B$1,IF(ABS(BL188)&lt;statistic_interpretations!$C$5,statistic_interpretations!$C$1,IF(ABS(BL188)&gt;statistic_interpretations!$C$5,statistic_interpretations!$D$1,"error"))),IF(BK188="R",IF(ABS(BL188)&lt;statistic_interpretations!$B$2,statistic_interpretations!$B$1,IF(ABS(BL188)&lt;statistic_interpretations!$C$2,statistic_interpretations!$C$1,IF(ABS(BL188)&gt;statistic_interpretations!$C$2,statistic_interpretations!$D$1,"error"))),IF(BK188="D",IF(ABS(BL188)&lt;statistic_interpretations!$B$3,statistic_interpretations!$B$1,IF(ABS(BL188)&lt;statistic_interpretations!$C$3,statistic_interpretations!$C$1,IF(ABS(BL188)&gt;statistic_interpretations!$C$3,statistic_interpretations!$D$1,"error"))),IF(BK188="%",IF(ABS(BL188)&lt;statistic_interpretations!$B$9,statistic_interpretations!$B$1,IF(ABS(BL188)&lt;statistic_interpretations!$C$9,statistic_interpretations!$C$1,IF(ABS(BL188)&gt;statistic_interpretations!$C$9,statistic_interpretations!$D$1,"error"))),IF(BK188="χ2",IF(ABS(BL188)&lt;statistic_interpretations!$B$8,statistic_interpretations!$B$1,IF(ABS(BL188)&lt;statistic_interpretations!$C$8,statistic_interpretations!$C$1,IF(ABS(BL188)&gt;statistic_interpretations!$C$8,statistic_interpretations!$D$1,"error"))),IF(BK188="tau",IF(ABS(BL188)&lt;statistic_interpretations!$B$7,statistic_interpretations!$B$1,IF(ABS(BL188)&lt;statistic_interpretations!$C$7,statistic_interpretations!$C$1,IF(ABS(BL188)&gt;statistic_interpretations!$C$7,statistic_interpretations!$D$1,"error")))))))))</f>
        <v>0</v>
      </c>
      <c r="BP188" t="str">
        <f t="shared" si="27"/>
        <v>unknown</v>
      </c>
    </row>
    <row r="189" spans="1:68" x14ac:dyDescent="0.25">
      <c r="A189" t="str">
        <f>IF(ISBLANK(extractions!A189),"",extractions!A189)</f>
        <v>8:00  - 8:59 PM</v>
      </c>
      <c r="B189" t="s">
        <v>390</v>
      </c>
      <c r="C189" t="str">
        <f>IF(ISBLANK(extractions!B189),"",extractions!B189)</f>
        <v>nominal</v>
      </c>
      <c r="D189" t="str">
        <f>IF(ISBLANK(extractions!C189),"",extractions!C189)</f>
        <v>adjusted response time</v>
      </c>
      <c r="E189" t="str">
        <f>IF(ISBLANK(extractions!D189),"",extractions!D189)</f>
        <v>Grand Mean (08:04 min)</v>
      </c>
      <c r="F189" t="str">
        <f>IF(ISBLANK(extractions!E189),"",extractions!E189)</f>
        <v>-</v>
      </c>
      <c r="G189" t="str">
        <f>IF(ISBLANK(extractions!G189),"",extractions!G189)</f>
        <v>dispatch time;travel time</v>
      </c>
      <c r="H189" t="str">
        <f>IF(ISBLANK(extractions!H189),"",extractions!H189)</f>
        <v>scale</v>
      </c>
      <c r="I189" t="str">
        <f>IF(ISBLANK(extractions!I189),"",extractions!I189)</f>
        <v>min/incident</v>
      </c>
      <c r="J189" t="str">
        <f>IF(ISBLANK(extractions!J189),"",extractions!J189)</f>
        <v>-</v>
      </c>
      <c r="K189" t="str">
        <f>IF(ISBLANK(extractions!K189),"",extractions!K189)</f>
        <v>interest</v>
      </c>
      <c r="L189" t="str">
        <f>IF(ISBLANK(extractions!L189),"",extractions!L189)</f>
        <v>Stevens, Webster and Stipak (1980)</v>
      </c>
      <c r="M189" s="2" t="s">
        <v>748</v>
      </c>
      <c r="N189" t="str">
        <f>IF(ISBLANK(extractions!M189),"",extractions!M189)</f>
        <v>Table 1</v>
      </c>
      <c r="O189" t="str">
        <f>IF(ISBLANK(extractions!N189),"",extractions!N189)</f>
        <v>Multiple Classification Analysis</v>
      </c>
      <c r="P189" t="s">
        <v>148</v>
      </c>
      <c r="Q189" t="s">
        <v>903</v>
      </c>
      <c r="R189" t="s">
        <v>906</v>
      </c>
      <c r="S189" t="s">
        <v>390</v>
      </c>
      <c r="T189" t="s">
        <v>896</v>
      </c>
      <c r="U189" t="str">
        <f>IF(ISBLANK(extractions!O189),"",extractions!O189)</f>
        <v>^</v>
      </c>
      <c r="V189" t="str">
        <f>IF(ISBLANK(extractions!P189),"",extractions!P189)</f>
        <v>Sample</v>
      </c>
      <c r="W189" t="str">
        <f>IF(ISBLANK(extractions!Q189),"",extractions!Q189)</f>
        <v>York</v>
      </c>
      <c r="X189" t="str">
        <f>IF(ISBLANK(extractions!R189),"",extractions!R189)</f>
        <v xml:space="preserve"> disproportionate stratified sampling</v>
      </c>
      <c r="Y189" t="str">
        <f>IF(ISBLANK(extractions!S189),"",extractions!S189)</f>
        <v/>
      </c>
      <c r="Z189" t="str">
        <f>IF(ISBLANK(extractions!T189),"",extractions!T189)</f>
        <v/>
      </c>
      <c r="AA189" t="str">
        <f>IF(ISBLANK(extractions!U189),"",extractions!U189)</f>
        <v>-</v>
      </c>
      <c r="AB189">
        <f>IF(ISBLANK(extractions!V189),"",extractions!V189)</f>
        <v>1413</v>
      </c>
      <c r="AC189" t="str">
        <f>IF(ISBLANK(extractions!W189),"",extractions!W189)</f>
        <v>CFS</v>
      </c>
      <c r="AD189" t="str">
        <f>IF(ISBLANK(extractions!X189),"",extractions!X189)</f>
        <v>ALL CFSs</v>
      </c>
      <c r="AE189" t="str">
        <f>IF(ISBLANK(extractions!Y189),"",extractions!Y189)</f>
        <v>B</v>
      </c>
      <c r="AF189">
        <f>IF(ISBLANK(extractions!Z189),"",extractions!Z189)</f>
        <v>-0.81</v>
      </c>
      <c r="AG189" t="str">
        <f>IF(ISBLANK(extractions!AA189),"",extractions!AA189)</f>
        <v/>
      </c>
      <c r="AH189" t="str">
        <f>IF(ISBLANK(extractions!AB189),"",extractions!AB189)</f>
        <v>?</v>
      </c>
      <c r="AI189">
        <f>IF(ISBLANK(extractions!AC189),"",extractions!AC189)</f>
        <v>1</v>
      </c>
      <c r="AJ189" t="str">
        <f>IF(ISBLANK(extractions!AD189),"",extractions!AD189)</f>
        <v>sept</v>
      </c>
      <c r="AK189">
        <f>IF(ISBLANK(extractions!AE189),"",extractions!AE189)</f>
        <v>1976</v>
      </c>
      <c r="AL189">
        <f>IF(ISBLANK(extractions!AF189),"",extractions!AF189)</f>
        <v>31</v>
      </c>
      <c r="AM189" t="str">
        <f>IF(ISBLANK(extractions!AG189),"",extractions!AG189)</f>
        <v>dec</v>
      </c>
      <c r="AN189">
        <f>IF(ISBLANK(extractions!AH189),"",extractions!AH189)</f>
        <v>1976</v>
      </c>
      <c r="AO189" t="str">
        <f>IF(ISBLANK(extractions!AI189),"",extractions!AI189)</f>
        <v/>
      </c>
      <c r="AP189" t="str">
        <f>IF(ISBLANK(extractions!AJ189),"",extractions!AJ189)</f>
        <v/>
      </c>
      <c r="AQ189" t="str">
        <f>IF(ISBLANK(extractions!AK189),"",extractions!AK189)</f>
        <v/>
      </c>
      <c r="AR189" t="str">
        <f>IF(ISBLANK(extractions!AL189),"",extractions!AL189)</f>
        <v/>
      </c>
      <c r="AS189" t="str">
        <f>IF(ISBLANK(extractions!AM189),"",extractions!AM189)</f>
        <v/>
      </c>
      <c r="AT189" t="str">
        <f>IF(ISBLANK(extractions!AN189),"",extractions!AN189)</f>
        <v/>
      </c>
      <c r="AU189" t="str">
        <f>IF(ISBLANK(extractions!AO189),"",extractions!AO189)</f>
        <v/>
      </c>
      <c r="AV189" t="str">
        <f>IF(ISBLANK(extractions!AP189),"",extractions!AP189)</f>
        <v/>
      </c>
      <c r="AW189" t="str">
        <f>IF(ISBLANK(extractions!AQ189),"",extractions!AQ189)</f>
        <v/>
      </c>
      <c r="AX189" t="str">
        <f>IF(ISBLANK(extractions!AR189),"",extractions!AR189)</f>
        <v/>
      </c>
      <c r="AY189" t="str">
        <f>IF(ISBLANK(extractions!AS189),"",extractions!AS189)</f>
        <v/>
      </c>
      <c r="AZ189" t="str">
        <f>IF(ISBLANK(extractions!AT189),"",extractions!AT189)</f>
        <v/>
      </c>
      <c r="BA189" t="str">
        <f>IF(ISBLANK(extractions!AU189),"",extractions!AU189)</f>
        <v/>
      </c>
      <c r="BB189" t="str">
        <f>IF(ISBLANK(extractions!AV189),"",extractions!AV189)</f>
        <v/>
      </c>
      <c r="BC189" t="str">
        <f>IF(ISBLANK(extractions!AW189),"",extractions!AW189)</f>
        <v/>
      </c>
      <c r="BD189" t="str">
        <f>IF(ISBLANK(extractions!AX189),"",extractions!AX189)</f>
        <v/>
      </c>
      <c r="BE189" s="9" t="str">
        <f t="shared" si="21"/>
        <v/>
      </c>
      <c r="BF189" s="9" t="str">
        <f t="shared" si="24"/>
        <v/>
      </c>
      <c r="BG189" t="e">
        <f t="shared" si="28"/>
        <v>#VALUE!</v>
      </c>
      <c r="BK189" s="9" t="str">
        <f t="shared" si="25"/>
        <v>B</v>
      </c>
      <c r="BL189" s="9">
        <f t="shared" si="22"/>
        <v>-0.81</v>
      </c>
      <c r="BM189" s="13" t="str">
        <f t="shared" si="23"/>
        <v>?</v>
      </c>
      <c r="BN189" t="str">
        <f t="shared" si="26"/>
        <v>-</v>
      </c>
      <c r="BO189" s="9" t="b">
        <f>IF(BK189="Beta",IF(ABS(BL189)&lt;statistic_interpretations!$B$5,statistic_interpretations!$B$1,IF(ABS(BL189)&lt;statistic_interpretations!$C$5,statistic_interpretations!$C$1,IF(ABS(BL189)&gt;statistic_interpretations!$C$5,statistic_interpretations!$D$1,"error"))),IF(BK189="R",IF(ABS(BL189)&lt;statistic_interpretations!$B$2,statistic_interpretations!$B$1,IF(ABS(BL189)&lt;statistic_interpretations!$C$2,statistic_interpretations!$C$1,IF(ABS(BL189)&gt;statistic_interpretations!$C$2,statistic_interpretations!$D$1,"error"))),IF(BK189="D",IF(ABS(BL189)&lt;statistic_interpretations!$B$3,statistic_interpretations!$B$1,IF(ABS(BL189)&lt;statistic_interpretations!$C$3,statistic_interpretations!$C$1,IF(ABS(BL189)&gt;statistic_interpretations!$C$3,statistic_interpretations!$D$1,"error"))),IF(BK189="%",IF(ABS(BL189)&lt;statistic_interpretations!$B$9,statistic_interpretations!$B$1,IF(ABS(BL189)&lt;statistic_interpretations!$C$9,statistic_interpretations!$C$1,IF(ABS(BL189)&gt;statistic_interpretations!$C$9,statistic_interpretations!$D$1,"error"))),IF(BK189="χ2",IF(ABS(BL189)&lt;statistic_interpretations!$B$8,statistic_interpretations!$B$1,IF(ABS(BL189)&lt;statistic_interpretations!$C$8,statistic_interpretations!$C$1,IF(ABS(BL189)&gt;statistic_interpretations!$C$8,statistic_interpretations!$D$1,"error"))),IF(BK189="tau",IF(ABS(BL189)&lt;statistic_interpretations!$B$7,statistic_interpretations!$B$1,IF(ABS(BL189)&lt;statistic_interpretations!$C$7,statistic_interpretations!$C$1,IF(ABS(BL189)&gt;statistic_interpretations!$C$7,statistic_interpretations!$D$1,"error")))))))))</f>
        <v>0</v>
      </c>
      <c r="BP189" t="str">
        <f t="shared" si="27"/>
        <v>unknown</v>
      </c>
    </row>
    <row r="190" spans="1:68" x14ac:dyDescent="0.25">
      <c r="A190" t="str">
        <f>IF(ISBLANK(extractions!A190),"",extractions!A190)</f>
        <v>9:00  - 9:59 PM</v>
      </c>
      <c r="B190" t="s">
        <v>390</v>
      </c>
      <c r="C190" t="str">
        <f>IF(ISBLANK(extractions!B190),"",extractions!B190)</f>
        <v>nominal</v>
      </c>
      <c r="D190" t="str">
        <f>IF(ISBLANK(extractions!C190),"",extractions!C190)</f>
        <v>adjusted response time</v>
      </c>
      <c r="E190" t="str">
        <f>IF(ISBLANK(extractions!D190),"",extractions!D190)</f>
        <v>Grand Mean (08:04 min)</v>
      </c>
      <c r="F190" t="str">
        <f>IF(ISBLANK(extractions!E190),"",extractions!E190)</f>
        <v>-</v>
      </c>
      <c r="G190" t="str">
        <f>IF(ISBLANK(extractions!G190),"",extractions!G190)</f>
        <v>dispatch time;travel time</v>
      </c>
      <c r="H190" t="str">
        <f>IF(ISBLANK(extractions!H190),"",extractions!H190)</f>
        <v>scale</v>
      </c>
      <c r="I190" t="str">
        <f>IF(ISBLANK(extractions!I190),"",extractions!I190)</f>
        <v>min/incident</v>
      </c>
      <c r="J190" t="str">
        <f>IF(ISBLANK(extractions!J190),"",extractions!J190)</f>
        <v>-</v>
      </c>
      <c r="K190" t="str">
        <f>IF(ISBLANK(extractions!K190),"",extractions!K190)</f>
        <v>interest</v>
      </c>
      <c r="L190" t="str">
        <f>IF(ISBLANK(extractions!L190),"",extractions!L190)</f>
        <v>Stevens, Webster and Stipak (1980)</v>
      </c>
      <c r="M190" s="2" t="s">
        <v>748</v>
      </c>
      <c r="N190" t="str">
        <f>IF(ISBLANK(extractions!M190),"",extractions!M190)</f>
        <v>Table 1</v>
      </c>
      <c r="O190" t="str">
        <f>IF(ISBLANK(extractions!N190),"",extractions!N190)</f>
        <v>Multiple Classification Analysis</v>
      </c>
      <c r="P190" t="s">
        <v>148</v>
      </c>
      <c r="Q190" t="s">
        <v>903</v>
      </c>
      <c r="R190" t="s">
        <v>906</v>
      </c>
      <c r="S190" t="s">
        <v>390</v>
      </c>
      <c r="T190" t="s">
        <v>896</v>
      </c>
      <c r="U190" t="str">
        <f>IF(ISBLANK(extractions!O190),"",extractions!O190)</f>
        <v>^</v>
      </c>
      <c r="V190" t="str">
        <f>IF(ISBLANK(extractions!P190),"",extractions!P190)</f>
        <v>Sample</v>
      </c>
      <c r="W190" t="str">
        <f>IF(ISBLANK(extractions!Q190),"",extractions!Q190)</f>
        <v>York</v>
      </c>
      <c r="X190" t="str">
        <f>IF(ISBLANK(extractions!R190),"",extractions!R190)</f>
        <v xml:space="preserve"> disproportionate stratified sampling</v>
      </c>
      <c r="Y190" t="str">
        <f>IF(ISBLANK(extractions!S190),"",extractions!S190)</f>
        <v/>
      </c>
      <c r="Z190" t="str">
        <f>IF(ISBLANK(extractions!T190),"",extractions!T190)</f>
        <v/>
      </c>
      <c r="AA190" t="str">
        <f>IF(ISBLANK(extractions!U190),"",extractions!U190)</f>
        <v>-</v>
      </c>
      <c r="AB190">
        <f>IF(ISBLANK(extractions!V190),"",extractions!V190)</f>
        <v>1403</v>
      </c>
      <c r="AC190" t="str">
        <f>IF(ISBLANK(extractions!W190),"",extractions!W190)</f>
        <v>CFS</v>
      </c>
      <c r="AD190" t="str">
        <f>IF(ISBLANK(extractions!X190),"",extractions!X190)</f>
        <v>ALL CFSs</v>
      </c>
      <c r="AE190" t="str">
        <f>IF(ISBLANK(extractions!Y190),"",extractions!Y190)</f>
        <v>B</v>
      </c>
      <c r="AF190">
        <f>IF(ISBLANK(extractions!Z190),"",extractions!Z190)</f>
        <v>0.45</v>
      </c>
      <c r="AG190" t="str">
        <f>IF(ISBLANK(extractions!AA190),"",extractions!AA190)</f>
        <v/>
      </c>
      <c r="AH190" t="str">
        <f>IF(ISBLANK(extractions!AB190),"",extractions!AB190)</f>
        <v>?</v>
      </c>
      <c r="AI190">
        <f>IF(ISBLANK(extractions!AC190),"",extractions!AC190)</f>
        <v>1</v>
      </c>
      <c r="AJ190" t="str">
        <f>IF(ISBLANK(extractions!AD190),"",extractions!AD190)</f>
        <v>sept</v>
      </c>
      <c r="AK190">
        <f>IF(ISBLANK(extractions!AE190),"",extractions!AE190)</f>
        <v>1976</v>
      </c>
      <c r="AL190">
        <f>IF(ISBLANK(extractions!AF190),"",extractions!AF190)</f>
        <v>31</v>
      </c>
      <c r="AM190" t="str">
        <f>IF(ISBLANK(extractions!AG190),"",extractions!AG190)</f>
        <v>dec</v>
      </c>
      <c r="AN190">
        <f>IF(ISBLANK(extractions!AH190),"",extractions!AH190)</f>
        <v>1976</v>
      </c>
      <c r="AO190" t="str">
        <f>IF(ISBLANK(extractions!AI190),"",extractions!AI190)</f>
        <v/>
      </c>
      <c r="AP190" t="str">
        <f>IF(ISBLANK(extractions!AJ190),"",extractions!AJ190)</f>
        <v/>
      </c>
      <c r="AQ190" t="str">
        <f>IF(ISBLANK(extractions!AK190),"",extractions!AK190)</f>
        <v/>
      </c>
      <c r="AR190" t="str">
        <f>IF(ISBLANK(extractions!AL190),"",extractions!AL190)</f>
        <v/>
      </c>
      <c r="AS190" t="str">
        <f>IF(ISBLANK(extractions!AM190),"",extractions!AM190)</f>
        <v/>
      </c>
      <c r="AT190" t="str">
        <f>IF(ISBLANK(extractions!AN190),"",extractions!AN190)</f>
        <v/>
      </c>
      <c r="AU190" t="str">
        <f>IF(ISBLANK(extractions!AO190),"",extractions!AO190)</f>
        <v/>
      </c>
      <c r="AV190" t="str">
        <f>IF(ISBLANK(extractions!AP190),"",extractions!AP190)</f>
        <v/>
      </c>
      <c r="AW190" t="str">
        <f>IF(ISBLANK(extractions!AQ190),"",extractions!AQ190)</f>
        <v/>
      </c>
      <c r="AX190" t="str">
        <f>IF(ISBLANK(extractions!AR190),"",extractions!AR190)</f>
        <v/>
      </c>
      <c r="AY190" t="str">
        <f>IF(ISBLANK(extractions!AS190),"",extractions!AS190)</f>
        <v/>
      </c>
      <c r="AZ190" t="str">
        <f>IF(ISBLANK(extractions!AT190),"",extractions!AT190)</f>
        <v/>
      </c>
      <c r="BA190" t="str">
        <f>IF(ISBLANK(extractions!AU190),"",extractions!AU190)</f>
        <v/>
      </c>
      <c r="BB190" t="str">
        <f>IF(ISBLANK(extractions!AV190),"",extractions!AV190)</f>
        <v/>
      </c>
      <c r="BC190" t="str">
        <f>IF(ISBLANK(extractions!AW190),"",extractions!AW190)</f>
        <v/>
      </c>
      <c r="BD190" t="str">
        <f>IF(ISBLANK(extractions!AX190),"",extractions!AX190)</f>
        <v/>
      </c>
      <c r="BE190" s="9" t="str">
        <f t="shared" ref="BE190:BE253" si="29">IFERROR((AX190-AW190)/(SQRT((AY190^2+AZ190^2)/2)),"")</f>
        <v/>
      </c>
      <c r="BF190" s="9" t="str">
        <f t="shared" si="24"/>
        <v/>
      </c>
      <c r="BG190" t="e">
        <f t="shared" si="28"/>
        <v>#VALUE!</v>
      </c>
      <c r="BK190" s="9" t="str">
        <f t="shared" si="25"/>
        <v>B</v>
      </c>
      <c r="BL190" s="9">
        <f t="shared" si="22"/>
        <v>0.45</v>
      </c>
      <c r="BM190" s="13" t="str">
        <f t="shared" si="23"/>
        <v>?</v>
      </c>
      <c r="BN190" t="str">
        <f t="shared" si="26"/>
        <v>+</v>
      </c>
      <c r="BO190" s="9" t="b">
        <f>IF(BK190="Beta",IF(ABS(BL190)&lt;statistic_interpretations!$B$5,statistic_interpretations!$B$1,IF(ABS(BL190)&lt;statistic_interpretations!$C$5,statistic_interpretations!$C$1,IF(ABS(BL190)&gt;statistic_interpretations!$C$5,statistic_interpretations!$D$1,"error"))),IF(BK190="R",IF(ABS(BL190)&lt;statistic_interpretations!$B$2,statistic_interpretations!$B$1,IF(ABS(BL190)&lt;statistic_interpretations!$C$2,statistic_interpretations!$C$1,IF(ABS(BL190)&gt;statistic_interpretations!$C$2,statistic_interpretations!$D$1,"error"))),IF(BK190="D",IF(ABS(BL190)&lt;statistic_interpretations!$B$3,statistic_interpretations!$B$1,IF(ABS(BL190)&lt;statistic_interpretations!$C$3,statistic_interpretations!$C$1,IF(ABS(BL190)&gt;statistic_interpretations!$C$3,statistic_interpretations!$D$1,"error"))),IF(BK190="%",IF(ABS(BL190)&lt;statistic_interpretations!$B$9,statistic_interpretations!$B$1,IF(ABS(BL190)&lt;statistic_interpretations!$C$9,statistic_interpretations!$C$1,IF(ABS(BL190)&gt;statistic_interpretations!$C$9,statistic_interpretations!$D$1,"error"))),IF(BK190="χ2",IF(ABS(BL190)&lt;statistic_interpretations!$B$8,statistic_interpretations!$B$1,IF(ABS(BL190)&lt;statistic_interpretations!$C$8,statistic_interpretations!$C$1,IF(ABS(BL190)&gt;statistic_interpretations!$C$8,statistic_interpretations!$D$1,"error"))),IF(BK190="tau",IF(ABS(BL190)&lt;statistic_interpretations!$B$7,statistic_interpretations!$B$1,IF(ABS(BL190)&lt;statistic_interpretations!$C$7,statistic_interpretations!$C$1,IF(ABS(BL190)&gt;statistic_interpretations!$C$7,statistic_interpretations!$D$1,"error")))))))))</f>
        <v>0</v>
      </c>
      <c r="BP190" t="str">
        <f t="shared" si="27"/>
        <v>unknown</v>
      </c>
    </row>
    <row r="191" spans="1:68" x14ac:dyDescent="0.25">
      <c r="A191" t="str">
        <f>IF(ISBLANK(extractions!A191),"",extractions!A191)</f>
        <v>10:00  - 10:59 PM</v>
      </c>
      <c r="B191" t="s">
        <v>390</v>
      </c>
      <c r="C191" t="str">
        <f>IF(ISBLANK(extractions!B191),"",extractions!B191)</f>
        <v>nominal</v>
      </c>
      <c r="D191" t="str">
        <f>IF(ISBLANK(extractions!C191),"",extractions!C191)</f>
        <v>adjusted response time</v>
      </c>
      <c r="E191" t="str">
        <f>IF(ISBLANK(extractions!D191),"",extractions!D191)</f>
        <v>Grand Mean (08:04 min)</v>
      </c>
      <c r="F191" t="str">
        <f>IF(ISBLANK(extractions!E191),"",extractions!E191)</f>
        <v>-</v>
      </c>
      <c r="G191" t="str">
        <f>IF(ISBLANK(extractions!G191),"",extractions!G191)</f>
        <v>dispatch time;travel time</v>
      </c>
      <c r="H191" t="str">
        <f>IF(ISBLANK(extractions!H191),"",extractions!H191)</f>
        <v>scale</v>
      </c>
      <c r="I191" t="str">
        <f>IF(ISBLANK(extractions!I191),"",extractions!I191)</f>
        <v>min/incident</v>
      </c>
      <c r="J191" t="str">
        <f>IF(ISBLANK(extractions!J191),"",extractions!J191)</f>
        <v>-</v>
      </c>
      <c r="K191" t="str">
        <f>IF(ISBLANK(extractions!K191),"",extractions!K191)</f>
        <v>interest</v>
      </c>
      <c r="L191" t="str">
        <f>IF(ISBLANK(extractions!L191),"",extractions!L191)</f>
        <v>Stevens, Webster and Stipak (1980)</v>
      </c>
      <c r="M191" s="2" t="s">
        <v>748</v>
      </c>
      <c r="N191" t="str">
        <f>IF(ISBLANK(extractions!M191),"",extractions!M191)</f>
        <v>Table 1</v>
      </c>
      <c r="O191" t="str">
        <f>IF(ISBLANK(extractions!N191),"",extractions!N191)</f>
        <v>Multiple Classification Analysis</v>
      </c>
      <c r="P191" t="s">
        <v>148</v>
      </c>
      <c r="Q191" t="s">
        <v>903</v>
      </c>
      <c r="R191" t="s">
        <v>906</v>
      </c>
      <c r="S191" t="s">
        <v>390</v>
      </c>
      <c r="T191" t="s">
        <v>896</v>
      </c>
      <c r="U191" t="str">
        <f>IF(ISBLANK(extractions!O191),"",extractions!O191)</f>
        <v>^</v>
      </c>
      <c r="V191" t="str">
        <f>IF(ISBLANK(extractions!P191),"",extractions!P191)</f>
        <v>Sample</v>
      </c>
      <c r="W191" t="str">
        <f>IF(ISBLANK(extractions!Q191),"",extractions!Q191)</f>
        <v>York</v>
      </c>
      <c r="X191" t="str">
        <f>IF(ISBLANK(extractions!R191),"",extractions!R191)</f>
        <v xml:space="preserve"> disproportionate stratified sampling</v>
      </c>
      <c r="Y191" t="str">
        <f>IF(ISBLANK(extractions!S191),"",extractions!S191)</f>
        <v/>
      </c>
      <c r="Z191" t="str">
        <f>IF(ISBLANK(extractions!T191),"",extractions!T191)</f>
        <v/>
      </c>
      <c r="AA191" t="str">
        <f>IF(ISBLANK(extractions!U191),"",extractions!U191)</f>
        <v>-</v>
      </c>
      <c r="AB191">
        <f>IF(ISBLANK(extractions!V191),"",extractions!V191)</f>
        <v>1126</v>
      </c>
      <c r="AC191" t="str">
        <f>IF(ISBLANK(extractions!W191),"",extractions!W191)</f>
        <v>CFS</v>
      </c>
      <c r="AD191" t="str">
        <f>IF(ISBLANK(extractions!X191),"",extractions!X191)</f>
        <v>ALL CFSs</v>
      </c>
      <c r="AE191" t="str">
        <f>IF(ISBLANK(extractions!Y191),"",extractions!Y191)</f>
        <v>B</v>
      </c>
      <c r="AF191">
        <f>IF(ISBLANK(extractions!Z191),"",extractions!Z191)</f>
        <v>2.06</v>
      </c>
      <c r="AG191" t="str">
        <f>IF(ISBLANK(extractions!AA191),"",extractions!AA191)</f>
        <v/>
      </c>
      <c r="AH191" t="str">
        <f>IF(ISBLANK(extractions!AB191),"",extractions!AB191)</f>
        <v>?</v>
      </c>
      <c r="AI191">
        <f>IF(ISBLANK(extractions!AC191),"",extractions!AC191)</f>
        <v>1</v>
      </c>
      <c r="AJ191" t="str">
        <f>IF(ISBLANK(extractions!AD191),"",extractions!AD191)</f>
        <v>sept</v>
      </c>
      <c r="AK191">
        <f>IF(ISBLANK(extractions!AE191),"",extractions!AE191)</f>
        <v>1976</v>
      </c>
      <c r="AL191">
        <f>IF(ISBLANK(extractions!AF191),"",extractions!AF191)</f>
        <v>31</v>
      </c>
      <c r="AM191" t="str">
        <f>IF(ISBLANK(extractions!AG191),"",extractions!AG191)</f>
        <v>dec</v>
      </c>
      <c r="AN191">
        <f>IF(ISBLANK(extractions!AH191),"",extractions!AH191)</f>
        <v>1976</v>
      </c>
      <c r="AO191" t="str">
        <f>IF(ISBLANK(extractions!AI191),"",extractions!AI191)</f>
        <v/>
      </c>
      <c r="AP191" t="str">
        <f>IF(ISBLANK(extractions!AJ191),"",extractions!AJ191)</f>
        <v/>
      </c>
      <c r="AQ191" t="str">
        <f>IF(ISBLANK(extractions!AK191),"",extractions!AK191)</f>
        <v/>
      </c>
      <c r="AR191" t="str">
        <f>IF(ISBLANK(extractions!AL191),"",extractions!AL191)</f>
        <v/>
      </c>
      <c r="AS191" t="str">
        <f>IF(ISBLANK(extractions!AM191),"",extractions!AM191)</f>
        <v/>
      </c>
      <c r="AT191" t="str">
        <f>IF(ISBLANK(extractions!AN191),"",extractions!AN191)</f>
        <v/>
      </c>
      <c r="AU191" t="str">
        <f>IF(ISBLANK(extractions!AO191),"",extractions!AO191)</f>
        <v/>
      </c>
      <c r="AV191" t="str">
        <f>IF(ISBLANK(extractions!AP191),"",extractions!AP191)</f>
        <v/>
      </c>
      <c r="AW191" t="str">
        <f>IF(ISBLANK(extractions!AQ191),"",extractions!AQ191)</f>
        <v/>
      </c>
      <c r="AX191" t="str">
        <f>IF(ISBLANK(extractions!AR191),"",extractions!AR191)</f>
        <v/>
      </c>
      <c r="AY191" t="str">
        <f>IF(ISBLANK(extractions!AS191),"",extractions!AS191)</f>
        <v/>
      </c>
      <c r="AZ191" t="str">
        <f>IF(ISBLANK(extractions!AT191),"",extractions!AT191)</f>
        <v/>
      </c>
      <c r="BA191" t="str">
        <f>IF(ISBLANK(extractions!AU191),"",extractions!AU191)</f>
        <v/>
      </c>
      <c r="BB191" t="str">
        <f>IF(ISBLANK(extractions!AV191),"",extractions!AV191)</f>
        <v/>
      </c>
      <c r="BC191" t="str">
        <f>IF(ISBLANK(extractions!AW191),"",extractions!AW191)</f>
        <v/>
      </c>
      <c r="BD191" t="str">
        <f>IF(ISBLANK(extractions!AX191),"",extractions!AX191)</f>
        <v/>
      </c>
      <c r="BE191" s="9" t="str">
        <f t="shared" si="29"/>
        <v/>
      </c>
      <c r="BF191" s="9" t="str">
        <f t="shared" si="24"/>
        <v/>
      </c>
      <c r="BG191" t="e">
        <f t="shared" si="28"/>
        <v>#VALUE!</v>
      </c>
      <c r="BK191" s="9" t="str">
        <f t="shared" si="25"/>
        <v>B</v>
      </c>
      <c r="BL191" s="9">
        <f t="shared" si="22"/>
        <v>2.06</v>
      </c>
      <c r="BM191" s="13" t="str">
        <f t="shared" si="23"/>
        <v>?</v>
      </c>
      <c r="BN191" t="str">
        <f t="shared" si="26"/>
        <v>+</v>
      </c>
      <c r="BO191" s="9" t="b">
        <f>IF(BK191="Beta",IF(ABS(BL191)&lt;statistic_interpretations!$B$5,statistic_interpretations!$B$1,IF(ABS(BL191)&lt;statistic_interpretations!$C$5,statistic_interpretations!$C$1,IF(ABS(BL191)&gt;statistic_interpretations!$C$5,statistic_interpretations!$D$1,"error"))),IF(BK191="R",IF(ABS(BL191)&lt;statistic_interpretations!$B$2,statistic_interpretations!$B$1,IF(ABS(BL191)&lt;statistic_interpretations!$C$2,statistic_interpretations!$C$1,IF(ABS(BL191)&gt;statistic_interpretations!$C$2,statistic_interpretations!$D$1,"error"))),IF(BK191="D",IF(ABS(BL191)&lt;statistic_interpretations!$B$3,statistic_interpretations!$B$1,IF(ABS(BL191)&lt;statistic_interpretations!$C$3,statistic_interpretations!$C$1,IF(ABS(BL191)&gt;statistic_interpretations!$C$3,statistic_interpretations!$D$1,"error"))),IF(BK191="%",IF(ABS(BL191)&lt;statistic_interpretations!$B$9,statistic_interpretations!$B$1,IF(ABS(BL191)&lt;statistic_interpretations!$C$9,statistic_interpretations!$C$1,IF(ABS(BL191)&gt;statistic_interpretations!$C$9,statistic_interpretations!$D$1,"error"))),IF(BK191="χ2",IF(ABS(BL191)&lt;statistic_interpretations!$B$8,statistic_interpretations!$B$1,IF(ABS(BL191)&lt;statistic_interpretations!$C$8,statistic_interpretations!$C$1,IF(ABS(BL191)&gt;statistic_interpretations!$C$8,statistic_interpretations!$D$1,"error"))),IF(BK191="tau",IF(ABS(BL191)&lt;statistic_interpretations!$B$7,statistic_interpretations!$B$1,IF(ABS(BL191)&lt;statistic_interpretations!$C$7,statistic_interpretations!$C$1,IF(ABS(BL191)&gt;statistic_interpretations!$C$7,statistic_interpretations!$D$1,"error")))))))))</f>
        <v>0</v>
      </c>
      <c r="BP191" t="str">
        <f t="shared" si="27"/>
        <v>unknown</v>
      </c>
    </row>
    <row r="192" spans="1:68" x14ac:dyDescent="0.25">
      <c r="A192" t="str">
        <f>IF(ISBLANK(extractions!A192),"",extractions!A192)</f>
        <v>11:00  - 11:59 PM</v>
      </c>
      <c r="B192" t="s">
        <v>390</v>
      </c>
      <c r="C192" t="str">
        <f>IF(ISBLANK(extractions!B192),"",extractions!B192)</f>
        <v>nominal</v>
      </c>
      <c r="D192" t="str">
        <f>IF(ISBLANK(extractions!C192),"",extractions!C192)</f>
        <v>adjusted response time</v>
      </c>
      <c r="E192" t="str">
        <f>IF(ISBLANK(extractions!D192),"",extractions!D192)</f>
        <v>Grand Mean (08:04 min)</v>
      </c>
      <c r="F192" t="str">
        <f>IF(ISBLANK(extractions!E192),"",extractions!E192)</f>
        <v>-</v>
      </c>
      <c r="G192" t="str">
        <f>IF(ISBLANK(extractions!G192),"",extractions!G192)</f>
        <v>dispatch time;travel time</v>
      </c>
      <c r="H192" t="str">
        <f>IF(ISBLANK(extractions!H192),"",extractions!H192)</f>
        <v>scale</v>
      </c>
      <c r="I192" t="str">
        <f>IF(ISBLANK(extractions!I192),"",extractions!I192)</f>
        <v>min/incident</v>
      </c>
      <c r="J192" t="str">
        <f>IF(ISBLANK(extractions!J192),"",extractions!J192)</f>
        <v>-</v>
      </c>
      <c r="K192" t="str">
        <f>IF(ISBLANK(extractions!K192),"",extractions!K192)</f>
        <v>interest</v>
      </c>
      <c r="L192" t="str">
        <f>IF(ISBLANK(extractions!L192),"",extractions!L192)</f>
        <v>Stevens, Webster and Stipak (1980)</v>
      </c>
      <c r="M192" s="2" t="s">
        <v>748</v>
      </c>
      <c r="N192" t="str">
        <f>IF(ISBLANK(extractions!M192),"",extractions!M192)</f>
        <v>Table 1</v>
      </c>
      <c r="O192" t="str">
        <f>IF(ISBLANK(extractions!N192),"",extractions!N192)</f>
        <v>Multiple Classification Analysis</v>
      </c>
      <c r="P192" t="s">
        <v>148</v>
      </c>
      <c r="Q192" t="s">
        <v>903</v>
      </c>
      <c r="R192" t="s">
        <v>906</v>
      </c>
      <c r="S192" t="s">
        <v>390</v>
      </c>
      <c r="T192" t="s">
        <v>896</v>
      </c>
      <c r="U192" t="str">
        <f>IF(ISBLANK(extractions!O192),"",extractions!O192)</f>
        <v>^</v>
      </c>
      <c r="V192" t="str">
        <f>IF(ISBLANK(extractions!P192),"",extractions!P192)</f>
        <v>Sample</v>
      </c>
      <c r="W192" t="str">
        <f>IF(ISBLANK(extractions!Q192),"",extractions!Q192)</f>
        <v>York</v>
      </c>
      <c r="X192" t="str">
        <f>IF(ISBLANK(extractions!R192),"",extractions!R192)</f>
        <v xml:space="preserve"> disproportionate stratified sampling</v>
      </c>
      <c r="Y192" t="str">
        <f>IF(ISBLANK(extractions!S192),"",extractions!S192)</f>
        <v/>
      </c>
      <c r="Z192" t="str">
        <f>IF(ISBLANK(extractions!T192),"",extractions!T192)</f>
        <v/>
      </c>
      <c r="AA192" t="str">
        <f>IF(ISBLANK(extractions!U192),"",extractions!U192)</f>
        <v>-</v>
      </c>
      <c r="AB192">
        <f>IF(ISBLANK(extractions!V192),"",extractions!V192)</f>
        <v>1449</v>
      </c>
      <c r="AC192" t="str">
        <f>IF(ISBLANK(extractions!W192),"",extractions!W192)</f>
        <v>CFS</v>
      </c>
      <c r="AD192" t="str">
        <f>IF(ISBLANK(extractions!X192),"",extractions!X192)</f>
        <v>ALL CFSs</v>
      </c>
      <c r="AE192" t="str">
        <f>IF(ISBLANK(extractions!Y192),"",extractions!Y192)</f>
        <v>B</v>
      </c>
      <c r="AF192">
        <f>IF(ISBLANK(extractions!Z192),"",extractions!Z192)</f>
        <v>-0.12</v>
      </c>
      <c r="AG192" t="str">
        <f>IF(ISBLANK(extractions!AA192),"",extractions!AA192)</f>
        <v/>
      </c>
      <c r="AH192" t="str">
        <f>IF(ISBLANK(extractions!AB192),"",extractions!AB192)</f>
        <v>?</v>
      </c>
      <c r="AI192">
        <f>IF(ISBLANK(extractions!AC192),"",extractions!AC192)</f>
        <v>1</v>
      </c>
      <c r="AJ192" t="str">
        <f>IF(ISBLANK(extractions!AD192),"",extractions!AD192)</f>
        <v>sept</v>
      </c>
      <c r="AK192">
        <f>IF(ISBLANK(extractions!AE192),"",extractions!AE192)</f>
        <v>1976</v>
      </c>
      <c r="AL192">
        <f>IF(ISBLANK(extractions!AF192),"",extractions!AF192)</f>
        <v>31</v>
      </c>
      <c r="AM192" t="str">
        <f>IF(ISBLANK(extractions!AG192),"",extractions!AG192)</f>
        <v>dec</v>
      </c>
      <c r="AN192">
        <f>IF(ISBLANK(extractions!AH192),"",extractions!AH192)</f>
        <v>1976</v>
      </c>
      <c r="AO192" t="str">
        <f>IF(ISBLANK(extractions!AI192),"",extractions!AI192)</f>
        <v/>
      </c>
      <c r="AP192" t="str">
        <f>IF(ISBLANK(extractions!AJ192),"",extractions!AJ192)</f>
        <v/>
      </c>
      <c r="AQ192" t="str">
        <f>IF(ISBLANK(extractions!AK192),"",extractions!AK192)</f>
        <v/>
      </c>
      <c r="AR192" t="str">
        <f>IF(ISBLANK(extractions!AL192),"",extractions!AL192)</f>
        <v/>
      </c>
      <c r="AS192" t="str">
        <f>IF(ISBLANK(extractions!AM192),"",extractions!AM192)</f>
        <v/>
      </c>
      <c r="AT192" t="str">
        <f>IF(ISBLANK(extractions!AN192),"",extractions!AN192)</f>
        <v/>
      </c>
      <c r="AU192" t="str">
        <f>IF(ISBLANK(extractions!AO192),"",extractions!AO192)</f>
        <v/>
      </c>
      <c r="AV192" t="str">
        <f>IF(ISBLANK(extractions!AP192),"",extractions!AP192)</f>
        <v/>
      </c>
      <c r="AW192" t="str">
        <f>IF(ISBLANK(extractions!AQ192),"",extractions!AQ192)</f>
        <v/>
      </c>
      <c r="AX192" t="str">
        <f>IF(ISBLANK(extractions!AR192),"",extractions!AR192)</f>
        <v/>
      </c>
      <c r="AY192" t="str">
        <f>IF(ISBLANK(extractions!AS192),"",extractions!AS192)</f>
        <v/>
      </c>
      <c r="AZ192" t="str">
        <f>IF(ISBLANK(extractions!AT192),"",extractions!AT192)</f>
        <v/>
      </c>
      <c r="BA192" t="str">
        <f>IF(ISBLANK(extractions!AU192),"",extractions!AU192)</f>
        <v/>
      </c>
      <c r="BB192" t="str">
        <f>IF(ISBLANK(extractions!AV192),"",extractions!AV192)</f>
        <v/>
      </c>
      <c r="BC192" t="str">
        <f>IF(ISBLANK(extractions!AW192),"",extractions!AW192)</f>
        <v/>
      </c>
      <c r="BD192" t="str">
        <f>IF(ISBLANK(extractions!AX192),"",extractions!AX192)</f>
        <v/>
      </c>
      <c r="BE192" s="9" t="str">
        <f t="shared" si="29"/>
        <v/>
      </c>
      <c r="BF192" s="9" t="str">
        <f t="shared" si="24"/>
        <v/>
      </c>
      <c r="BG192" t="e">
        <f t="shared" si="28"/>
        <v>#VALUE!</v>
      </c>
      <c r="BK192" s="9" t="str">
        <f t="shared" si="25"/>
        <v>B</v>
      </c>
      <c r="BL192" s="9">
        <f t="shared" si="22"/>
        <v>-0.12</v>
      </c>
      <c r="BM192" s="13" t="str">
        <f t="shared" si="23"/>
        <v>?</v>
      </c>
      <c r="BN192" t="str">
        <f t="shared" si="26"/>
        <v>-</v>
      </c>
      <c r="BO192" s="9" t="b">
        <f>IF(BK192="Beta",IF(ABS(BL192)&lt;statistic_interpretations!$B$5,statistic_interpretations!$B$1,IF(ABS(BL192)&lt;statistic_interpretations!$C$5,statistic_interpretations!$C$1,IF(ABS(BL192)&gt;statistic_interpretations!$C$5,statistic_interpretations!$D$1,"error"))),IF(BK192="R",IF(ABS(BL192)&lt;statistic_interpretations!$B$2,statistic_interpretations!$B$1,IF(ABS(BL192)&lt;statistic_interpretations!$C$2,statistic_interpretations!$C$1,IF(ABS(BL192)&gt;statistic_interpretations!$C$2,statistic_interpretations!$D$1,"error"))),IF(BK192="D",IF(ABS(BL192)&lt;statistic_interpretations!$B$3,statistic_interpretations!$B$1,IF(ABS(BL192)&lt;statistic_interpretations!$C$3,statistic_interpretations!$C$1,IF(ABS(BL192)&gt;statistic_interpretations!$C$3,statistic_interpretations!$D$1,"error"))),IF(BK192="%",IF(ABS(BL192)&lt;statistic_interpretations!$B$9,statistic_interpretations!$B$1,IF(ABS(BL192)&lt;statistic_interpretations!$C$9,statistic_interpretations!$C$1,IF(ABS(BL192)&gt;statistic_interpretations!$C$9,statistic_interpretations!$D$1,"error"))),IF(BK192="χ2",IF(ABS(BL192)&lt;statistic_interpretations!$B$8,statistic_interpretations!$B$1,IF(ABS(BL192)&lt;statistic_interpretations!$C$8,statistic_interpretations!$C$1,IF(ABS(BL192)&gt;statistic_interpretations!$C$8,statistic_interpretations!$D$1,"error"))),IF(BK192="tau",IF(ABS(BL192)&lt;statistic_interpretations!$B$7,statistic_interpretations!$B$1,IF(ABS(BL192)&lt;statistic_interpretations!$C$7,statistic_interpretations!$C$1,IF(ABS(BL192)&gt;statistic_interpretations!$C$7,statistic_interpretations!$D$1,"error")))))))))</f>
        <v>0</v>
      </c>
      <c r="BP192" t="str">
        <f t="shared" si="27"/>
        <v>unknown</v>
      </c>
    </row>
    <row r="193" spans="1:68" x14ac:dyDescent="0.25">
      <c r="A193" t="str">
        <f>IF(ISBLANK(extractions!A193),"",extractions!A193)</f>
        <v>Involvement vandalism</v>
      </c>
      <c r="B193" t="s">
        <v>554</v>
      </c>
      <c r="C193" t="str">
        <f>IF(ISBLANK(extractions!B193),"",extractions!B193)</f>
        <v>nominal</v>
      </c>
      <c r="D193" t="str">
        <f>IF(ISBLANK(extractions!C193),"",extractions!C193)</f>
        <v/>
      </c>
      <c r="E193" t="str">
        <f>IF(ISBLANK(extractions!D193),"",extractions!D193)</f>
        <v xml:space="preserve">nonaggrevated assault </v>
      </c>
      <c r="F193" t="str">
        <f>IF(ISBLANK(extractions!E193),"",extractions!E193)</f>
        <v>-</v>
      </c>
      <c r="G193" t="str">
        <f>IF(ISBLANK(extractions!G193),"",extractions!G193)</f>
        <v>reporting time</v>
      </c>
      <c r="H193" t="str">
        <f>IF(ISBLANK(extractions!H193),"",extractions!H193)</f>
        <v>scale</v>
      </c>
      <c r="I193" t="str">
        <f>IF(ISBLANK(extractions!I193),"",extractions!I193)</f>
        <v>min/incident</v>
      </c>
      <c r="J193" t="str">
        <f>IF(ISBLANK(extractions!J193),"",extractions!J193)</f>
        <v>ln</v>
      </c>
      <c r="K193" t="str">
        <f>IF(ISBLANK(extractions!K193),"",extractions!K193)</f>
        <v>interest</v>
      </c>
      <c r="L193" t="str">
        <f>IF(ISBLANK(extractions!L193),"",extractions!L193)</f>
        <v>van Kirk (1980a)</v>
      </c>
      <c r="M193" s="2" t="s">
        <v>893</v>
      </c>
      <c r="N193" t="str">
        <f>IF(ISBLANK(extractions!M193),"",extractions!M193)</f>
        <v>Table B - 10</v>
      </c>
      <c r="O193" t="str">
        <f>IF(ISBLANK(extractions!N193),"",extractions!N193)</f>
        <v>Multivariate regression</v>
      </c>
      <c r="P193" t="s">
        <v>148</v>
      </c>
      <c r="Q193" t="s">
        <v>903</v>
      </c>
      <c r="R193" t="s">
        <v>906</v>
      </c>
      <c r="S193" t="s">
        <v>199</v>
      </c>
      <c r="T193" t="s">
        <v>199</v>
      </c>
      <c r="U193" t="str">
        <f>IF(ISBLANK(extractions!O193),"",extractions!O193)</f>
        <v/>
      </c>
      <c r="V193" t="str">
        <f>IF(ISBLANK(extractions!P193),"",extractions!P193)</f>
        <v>Sample</v>
      </c>
      <c r="W193" t="str">
        <f>IF(ISBLANK(extractions!Q193),"",extractions!Q193)</f>
        <v/>
      </c>
      <c r="X193" t="str">
        <f>IF(ISBLANK(extractions!R193),"",extractions!R193)</f>
        <v xml:space="preserve">Non random sample  </v>
      </c>
      <c r="Y193" t="str">
        <f>IF(ISBLANK(extractions!S193),"",extractions!S193)</f>
        <v/>
      </c>
      <c r="Z193" t="str">
        <f>IF(ISBLANK(extractions!T193),"",extractions!T193)</f>
        <v/>
      </c>
      <c r="AA193" t="str">
        <f>IF(ISBLANK(extractions!U193),"",extractions!U193)</f>
        <v>-</v>
      </c>
      <c r="AB193">
        <f>IF(ISBLANK(extractions!V193),"",extractions!V193)</f>
        <v>266</v>
      </c>
      <c r="AC193" t="str">
        <f>IF(ISBLANK(extractions!W193),"",extractions!W193)</f>
        <v>CFS</v>
      </c>
      <c r="AD193" t="str">
        <f>IF(ISBLANK(extractions!X193),"",extractions!X193)</f>
        <v>All part II crimes</v>
      </c>
      <c r="AE193" t="str">
        <f>IF(ISBLANK(extractions!Y193),"",extractions!Y193)</f>
        <v>Beta</v>
      </c>
      <c r="AF193">
        <f>IF(ISBLANK(extractions!Z193),"",extractions!Z193)</f>
        <v>-9.5240000000000005E-2</v>
      </c>
      <c r="AG193" t="str">
        <f>IF(ISBLANK(extractions!AA193),"",extractions!AA193)</f>
        <v/>
      </c>
      <c r="AH193" t="str">
        <f>IF(ISBLANK(extractions!AB193),"",extractions!AB193)</f>
        <v>?</v>
      </c>
      <c r="AI193">
        <f>IF(ISBLANK(extractions!AC193),"",extractions!AC193)</f>
        <v>1</v>
      </c>
      <c r="AJ193" t="str">
        <f>IF(ISBLANK(extractions!AD193),"",extractions!AD193)</f>
        <v>mar</v>
      </c>
      <c r="AK193">
        <f>IF(ISBLANK(extractions!AE193),"",extractions!AE193)</f>
        <v>1975</v>
      </c>
      <c r="AL193">
        <f>IF(ISBLANK(extractions!AF193),"",extractions!AF193)</f>
        <v>31</v>
      </c>
      <c r="AM193" t="str">
        <f>IF(ISBLANK(extractions!AG193),"",extractions!AG193)</f>
        <v>jan</v>
      </c>
      <c r="AN193">
        <f>IF(ISBLANK(extractions!AH193),"",extractions!AH193)</f>
        <v>1976</v>
      </c>
      <c r="AO193" t="str">
        <f>IF(ISBLANK(extractions!AI193),"",extractions!AI193)</f>
        <v/>
      </c>
      <c r="AP193" t="str">
        <f>IF(ISBLANK(extractions!AJ193),"",extractions!AJ193)</f>
        <v/>
      </c>
      <c r="AQ193" t="str">
        <f>IF(ISBLANK(extractions!AK193),"",extractions!AK193)</f>
        <v/>
      </c>
      <c r="AR193" t="str">
        <f>IF(ISBLANK(extractions!AL193),"",extractions!AL193)</f>
        <v/>
      </c>
      <c r="AS193" t="str">
        <f>IF(ISBLANK(extractions!AM193),"",extractions!AM193)</f>
        <v/>
      </c>
      <c r="AT193" t="str">
        <f>IF(ISBLANK(extractions!AN193),"",extractions!AN193)</f>
        <v/>
      </c>
      <c r="AU193" t="str">
        <f>IF(ISBLANK(extractions!AO193),"",extractions!AO193)</f>
        <v/>
      </c>
      <c r="AV193" t="str">
        <f>IF(ISBLANK(extractions!AP193),"",extractions!AP193)</f>
        <v/>
      </c>
      <c r="AW193" t="str">
        <f>IF(ISBLANK(extractions!AQ193),"",extractions!AQ193)</f>
        <v/>
      </c>
      <c r="AX193" t="str">
        <f>IF(ISBLANK(extractions!AR193),"",extractions!AR193)</f>
        <v/>
      </c>
      <c r="AY193" t="str">
        <f>IF(ISBLANK(extractions!AS193),"",extractions!AS193)</f>
        <v/>
      </c>
      <c r="AZ193" t="str">
        <f>IF(ISBLANK(extractions!AT193),"",extractions!AT193)</f>
        <v/>
      </c>
      <c r="BA193" t="str">
        <f>IF(ISBLANK(extractions!AU193),"",extractions!AU193)</f>
        <v/>
      </c>
      <c r="BB193" t="str">
        <f>IF(ISBLANK(extractions!AV193),"",extractions!AV193)</f>
        <v/>
      </c>
      <c r="BC193" t="str">
        <f>IF(ISBLANK(extractions!AW193),"",extractions!AW193)</f>
        <v/>
      </c>
      <c r="BD193" t="str">
        <f>IF(ISBLANK(extractions!AX193),"",extractions!AX193)</f>
        <v/>
      </c>
      <c r="BE193" s="9" t="str">
        <f t="shared" si="29"/>
        <v/>
      </c>
      <c r="BF193" s="9" t="str">
        <f t="shared" si="24"/>
        <v/>
      </c>
      <c r="BG193" t="str">
        <f t="shared" si="28"/>
        <v/>
      </c>
      <c r="BK193" s="9" t="str">
        <f t="shared" si="25"/>
        <v>Beta</v>
      </c>
      <c r="BL193" s="9">
        <f t="shared" si="22"/>
        <v>-9.5240000000000005E-2</v>
      </c>
      <c r="BM193" s="13" t="str">
        <f t="shared" si="23"/>
        <v>?</v>
      </c>
      <c r="BN193" t="str">
        <f t="shared" si="26"/>
        <v>-</v>
      </c>
      <c r="BO193" s="9" t="str">
        <f>IF(BK193="Beta",IF(ABS(BL193)&lt;statistic_interpretations!$B$5,statistic_interpretations!$B$1,IF(ABS(BL193)&lt;statistic_interpretations!$C$5,statistic_interpretations!$C$1,IF(ABS(BL193)&gt;statistic_interpretations!$C$5,statistic_interpretations!$D$1,"error"))),IF(BK193="R",IF(ABS(BL193)&lt;statistic_interpretations!$B$2,statistic_interpretations!$B$1,IF(ABS(BL193)&lt;statistic_interpretations!$C$2,statistic_interpretations!$C$1,IF(ABS(BL193)&gt;statistic_interpretations!$C$2,statistic_interpretations!$D$1,"error"))),IF(BK193="D",IF(ABS(BL193)&lt;statistic_interpretations!$B$3,statistic_interpretations!$B$1,IF(ABS(BL193)&lt;statistic_interpretations!$C$3,statistic_interpretations!$C$1,IF(ABS(BL193)&gt;statistic_interpretations!$C$3,statistic_interpretations!$D$1,"error"))),IF(BK193="%",IF(ABS(BL193)&lt;statistic_interpretations!$B$9,statistic_interpretations!$B$1,IF(ABS(BL193)&lt;statistic_interpretations!$C$9,statistic_interpretations!$C$1,IF(ABS(BL193)&gt;statistic_interpretations!$C$9,statistic_interpretations!$D$1,"error"))),IF(BK193="χ2",IF(ABS(BL193)&lt;statistic_interpretations!$B$8,statistic_interpretations!$B$1,IF(ABS(BL193)&lt;statistic_interpretations!$C$8,statistic_interpretations!$C$1,IF(ABS(BL193)&gt;statistic_interpretations!$C$8,statistic_interpretations!$D$1,"error"))),IF(BK193="tau",IF(ABS(BL193)&lt;statistic_interpretations!$B$7,statistic_interpretations!$B$1,IF(ABS(BL193)&lt;statistic_interpretations!$C$7,statistic_interpretations!$C$1,IF(ABS(BL193)&gt;statistic_interpretations!$C$7,statistic_interpretations!$D$1,"error")))))))))</f>
        <v>Small</v>
      </c>
      <c r="BP193" t="str">
        <f t="shared" si="27"/>
        <v>unknown</v>
      </c>
    </row>
    <row r="194" spans="1:68" x14ac:dyDescent="0.25">
      <c r="A194" t="str">
        <f>IF(ISBLANK(extractions!A194),"",extractions!A194)</f>
        <v>Involvement Forgery, Fraud, and Embezzlement</v>
      </c>
      <c r="B194" t="s">
        <v>545</v>
      </c>
      <c r="C194" t="str">
        <f>IF(ISBLANK(extractions!B194),"",extractions!B194)</f>
        <v>nominal</v>
      </c>
      <c r="D194" t="str">
        <f>IF(ISBLANK(extractions!C194),"",extractions!C194)</f>
        <v/>
      </c>
      <c r="E194" t="str">
        <f>IF(ISBLANK(extractions!D194),"",extractions!D194)</f>
        <v xml:space="preserve">nonaggrevated assault </v>
      </c>
      <c r="F194" t="str">
        <f>IF(ISBLANK(extractions!E194),"",extractions!E194)</f>
        <v>-</v>
      </c>
      <c r="G194" t="str">
        <f>IF(ISBLANK(extractions!G194),"",extractions!G194)</f>
        <v>reporting time</v>
      </c>
      <c r="H194" t="str">
        <f>IF(ISBLANK(extractions!H194),"",extractions!H194)</f>
        <v>scale</v>
      </c>
      <c r="I194" t="str">
        <f>IF(ISBLANK(extractions!I194),"",extractions!I194)</f>
        <v>min/incident</v>
      </c>
      <c r="J194" t="str">
        <f>IF(ISBLANK(extractions!J194),"",extractions!J194)</f>
        <v>ln</v>
      </c>
      <c r="K194" t="str">
        <f>IF(ISBLANK(extractions!K194),"",extractions!K194)</f>
        <v>interest</v>
      </c>
      <c r="L194" t="str">
        <f>IF(ISBLANK(extractions!L194),"",extractions!L194)</f>
        <v>van Kirk (1980a)</v>
      </c>
      <c r="M194" s="2" t="s">
        <v>893</v>
      </c>
      <c r="N194" t="str">
        <f>IF(ISBLANK(extractions!M194),"",extractions!M194)</f>
        <v>Table B - 10</v>
      </c>
      <c r="O194" t="str">
        <f>IF(ISBLANK(extractions!N194),"",extractions!N194)</f>
        <v>Multivariate regression</v>
      </c>
      <c r="P194" t="s">
        <v>148</v>
      </c>
      <c r="Q194" t="s">
        <v>903</v>
      </c>
      <c r="R194" t="s">
        <v>906</v>
      </c>
      <c r="S194" t="s">
        <v>199</v>
      </c>
      <c r="T194" t="s">
        <v>199</v>
      </c>
      <c r="U194" t="str">
        <f>IF(ISBLANK(extractions!O194),"",extractions!O194)</f>
        <v/>
      </c>
      <c r="V194" t="str">
        <f>IF(ISBLANK(extractions!P194),"",extractions!P194)</f>
        <v>Sample</v>
      </c>
      <c r="W194" t="str">
        <f>IF(ISBLANK(extractions!Q194),"",extractions!Q194)</f>
        <v/>
      </c>
      <c r="X194" t="str">
        <f>IF(ISBLANK(extractions!R194),"",extractions!R194)</f>
        <v xml:space="preserve">Non random sample  </v>
      </c>
      <c r="Y194" t="str">
        <f>IF(ISBLANK(extractions!S194),"",extractions!S194)</f>
        <v/>
      </c>
      <c r="Z194" t="str">
        <f>IF(ISBLANK(extractions!T194),"",extractions!T194)</f>
        <v/>
      </c>
      <c r="AA194" t="str">
        <f>IF(ISBLANK(extractions!U194),"",extractions!U194)</f>
        <v>-</v>
      </c>
      <c r="AB194">
        <f>IF(ISBLANK(extractions!V194),"",extractions!V194)</f>
        <v>266</v>
      </c>
      <c r="AC194" t="str">
        <f>IF(ISBLANK(extractions!W194),"",extractions!W194)</f>
        <v>CFS</v>
      </c>
      <c r="AD194" t="str">
        <f>IF(ISBLANK(extractions!X194),"",extractions!X194)</f>
        <v>All part II crimes</v>
      </c>
      <c r="AE194" t="str">
        <f>IF(ISBLANK(extractions!Y194),"",extractions!Y194)</f>
        <v>Beta</v>
      </c>
      <c r="AF194">
        <f>IF(ISBLANK(extractions!Z194),"",extractions!Z194)</f>
        <v>-6.3600000000000004E-2</v>
      </c>
      <c r="AG194" t="str">
        <f>IF(ISBLANK(extractions!AA194),"",extractions!AA194)</f>
        <v/>
      </c>
      <c r="AH194" t="str">
        <f>IF(ISBLANK(extractions!AB194),"",extractions!AB194)</f>
        <v>?</v>
      </c>
      <c r="AI194">
        <f>IF(ISBLANK(extractions!AC194),"",extractions!AC194)</f>
        <v>1</v>
      </c>
      <c r="AJ194" t="str">
        <f>IF(ISBLANK(extractions!AD194),"",extractions!AD194)</f>
        <v>mar</v>
      </c>
      <c r="AK194">
        <f>IF(ISBLANK(extractions!AE194),"",extractions!AE194)</f>
        <v>1975</v>
      </c>
      <c r="AL194">
        <f>IF(ISBLANK(extractions!AF194),"",extractions!AF194)</f>
        <v>31</v>
      </c>
      <c r="AM194" t="str">
        <f>IF(ISBLANK(extractions!AG194),"",extractions!AG194)</f>
        <v>jan</v>
      </c>
      <c r="AN194">
        <f>IF(ISBLANK(extractions!AH194),"",extractions!AH194)</f>
        <v>1976</v>
      </c>
      <c r="AO194" t="str">
        <f>IF(ISBLANK(extractions!AI194),"",extractions!AI194)</f>
        <v/>
      </c>
      <c r="AP194" t="str">
        <f>IF(ISBLANK(extractions!AJ194),"",extractions!AJ194)</f>
        <v/>
      </c>
      <c r="AQ194" t="str">
        <f>IF(ISBLANK(extractions!AK194),"",extractions!AK194)</f>
        <v/>
      </c>
      <c r="AR194" t="str">
        <f>IF(ISBLANK(extractions!AL194),"",extractions!AL194)</f>
        <v/>
      </c>
      <c r="AS194" t="str">
        <f>IF(ISBLANK(extractions!AM194),"",extractions!AM194)</f>
        <v/>
      </c>
      <c r="AT194" t="str">
        <f>IF(ISBLANK(extractions!AN194),"",extractions!AN194)</f>
        <v/>
      </c>
      <c r="AU194" t="str">
        <f>IF(ISBLANK(extractions!AO194),"",extractions!AO194)</f>
        <v/>
      </c>
      <c r="AV194" t="str">
        <f>IF(ISBLANK(extractions!AP194),"",extractions!AP194)</f>
        <v/>
      </c>
      <c r="AW194" t="str">
        <f>IF(ISBLANK(extractions!AQ194),"",extractions!AQ194)</f>
        <v/>
      </c>
      <c r="AX194" t="str">
        <f>IF(ISBLANK(extractions!AR194),"",extractions!AR194)</f>
        <v/>
      </c>
      <c r="AY194" t="str">
        <f>IF(ISBLANK(extractions!AS194),"",extractions!AS194)</f>
        <v/>
      </c>
      <c r="AZ194" t="str">
        <f>IF(ISBLANK(extractions!AT194),"",extractions!AT194)</f>
        <v/>
      </c>
      <c r="BA194" t="str">
        <f>IF(ISBLANK(extractions!AU194),"",extractions!AU194)</f>
        <v/>
      </c>
      <c r="BB194" t="str">
        <f>IF(ISBLANK(extractions!AV194),"",extractions!AV194)</f>
        <v/>
      </c>
      <c r="BC194" t="str">
        <f>IF(ISBLANK(extractions!AW194),"",extractions!AW194)</f>
        <v/>
      </c>
      <c r="BD194" t="str">
        <f>IF(ISBLANK(extractions!AX194),"",extractions!AX194)</f>
        <v/>
      </c>
      <c r="BE194" s="9" t="str">
        <f t="shared" si="29"/>
        <v/>
      </c>
      <c r="BF194" s="9" t="str">
        <f t="shared" si="24"/>
        <v/>
      </c>
      <c r="BG194" t="str">
        <f t="shared" si="28"/>
        <v/>
      </c>
      <c r="BK194" s="9" t="str">
        <f t="shared" si="25"/>
        <v>Beta</v>
      </c>
      <c r="BL194" s="9">
        <f t="shared" ref="BL194:BL257" si="30">IF(ISNUMBER(BF194)=TRUE,BF194,IF(ISNUMBER(BE194)=TRUE,BE194,IF(ISNUMBER(BG194)=TRUE,BG194,IF(ISNUMBER(BI194)=TRUE,BI194,IF(ISNUMBER(BH194)=TRUE,BH194,AF194)))))</f>
        <v>-6.3600000000000004E-2</v>
      </c>
      <c r="BM194" s="13" t="str">
        <f t="shared" ref="BM194:BM257" si="31">IF(AH194="#", "",IF(ISNUMBER(AH194), IF(AH194&lt;=0.001, "***",IF(AH194&lt;=0.01, "**",IF(AH194&lt;=0.05, "*", ""))),IF(AH194="","",AH194)))</f>
        <v>?</v>
      </c>
      <c r="BN194" t="str">
        <f t="shared" si="26"/>
        <v>-</v>
      </c>
      <c r="BO194" s="9" t="str">
        <f>IF(BK194="Beta",IF(ABS(BL194)&lt;statistic_interpretations!$B$5,statistic_interpretations!$B$1,IF(ABS(BL194)&lt;statistic_interpretations!$C$5,statistic_interpretations!$C$1,IF(ABS(BL194)&gt;statistic_interpretations!$C$5,statistic_interpretations!$D$1,"error"))),IF(BK194="R",IF(ABS(BL194)&lt;statistic_interpretations!$B$2,statistic_interpretations!$B$1,IF(ABS(BL194)&lt;statistic_interpretations!$C$2,statistic_interpretations!$C$1,IF(ABS(BL194)&gt;statistic_interpretations!$C$2,statistic_interpretations!$D$1,"error"))),IF(BK194="D",IF(ABS(BL194)&lt;statistic_interpretations!$B$3,statistic_interpretations!$B$1,IF(ABS(BL194)&lt;statistic_interpretations!$C$3,statistic_interpretations!$C$1,IF(ABS(BL194)&gt;statistic_interpretations!$C$3,statistic_interpretations!$D$1,"error"))),IF(BK194="%",IF(ABS(BL194)&lt;statistic_interpretations!$B$9,statistic_interpretations!$B$1,IF(ABS(BL194)&lt;statistic_interpretations!$C$9,statistic_interpretations!$C$1,IF(ABS(BL194)&gt;statistic_interpretations!$C$9,statistic_interpretations!$D$1,"error"))),IF(BK194="χ2",IF(ABS(BL194)&lt;statistic_interpretations!$B$8,statistic_interpretations!$B$1,IF(ABS(BL194)&lt;statistic_interpretations!$C$8,statistic_interpretations!$C$1,IF(ABS(BL194)&gt;statistic_interpretations!$C$8,statistic_interpretations!$D$1,"error"))),IF(BK194="tau",IF(ABS(BL194)&lt;statistic_interpretations!$B$7,statistic_interpretations!$B$1,IF(ABS(BL194)&lt;statistic_interpretations!$C$7,statistic_interpretations!$C$1,IF(ABS(BL194)&gt;statistic_interpretations!$C$7,statistic_interpretations!$D$1,"error")))))))))</f>
        <v>Small</v>
      </c>
      <c r="BP194" t="str">
        <f t="shared" si="27"/>
        <v>unknown</v>
      </c>
    </row>
    <row r="195" spans="1:68" x14ac:dyDescent="0.25">
      <c r="A195" t="str">
        <f>IF(ISBLANK(extractions!A195),"",extractions!A195)</f>
        <v>Weapon Possession</v>
      </c>
      <c r="B195" t="s">
        <v>512</v>
      </c>
      <c r="C195" t="str">
        <f>IF(ISBLANK(extractions!B195),"",extractions!B195)</f>
        <v>nominal</v>
      </c>
      <c r="D195" t="str">
        <f>IF(ISBLANK(extractions!C195),"",extractions!C195)</f>
        <v/>
      </c>
      <c r="E195" t="str">
        <f>IF(ISBLANK(extractions!D195),"",extractions!D195)</f>
        <v xml:space="preserve">nonaggrevated assault </v>
      </c>
      <c r="F195" t="str">
        <f>IF(ISBLANK(extractions!E195),"",extractions!E195)</f>
        <v>-</v>
      </c>
      <c r="G195" t="str">
        <f>IF(ISBLANK(extractions!G195),"",extractions!G195)</f>
        <v>reporting time</v>
      </c>
      <c r="H195" t="str">
        <f>IF(ISBLANK(extractions!H195),"",extractions!H195)</f>
        <v>scale</v>
      </c>
      <c r="I195" t="str">
        <f>IF(ISBLANK(extractions!I195),"",extractions!I195)</f>
        <v>min/incident</v>
      </c>
      <c r="J195" t="str">
        <f>IF(ISBLANK(extractions!J195),"",extractions!J195)</f>
        <v>ln</v>
      </c>
      <c r="K195" t="str">
        <f>IF(ISBLANK(extractions!K195),"",extractions!K195)</f>
        <v>interest</v>
      </c>
      <c r="L195" t="str">
        <f>IF(ISBLANK(extractions!L195),"",extractions!L195)</f>
        <v>van Kirk (1980a)</v>
      </c>
      <c r="M195" s="2" t="s">
        <v>893</v>
      </c>
      <c r="N195" t="str">
        <f>IF(ISBLANK(extractions!M195),"",extractions!M195)</f>
        <v>Table B - 10</v>
      </c>
      <c r="O195" t="str">
        <f>IF(ISBLANK(extractions!N195),"",extractions!N195)</f>
        <v>Multivariate regression</v>
      </c>
      <c r="P195" t="s">
        <v>148</v>
      </c>
      <c r="Q195" t="s">
        <v>903</v>
      </c>
      <c r="R195" t="s">
        <v>906</v>
      </c>
      <c r="S195" t="s">
        <v>199</v>
      </c>
      <c r="T195" t="s">
        <v>199</v>
      </c>
      <c r="U195" t="str">
        <f>IF(ISBLANK(extractions!O195),"",extractions!O195)</f>
        <v/>
      </c>
      <c r="V195" t="str">
        <f>IF(ISBLANK(extractions!P195),"",extractions!P195)</f>
        <v>Sample</v>
      </c>
      <c r="W195" t="str">
        <f>IF(ISBLANK(extractions!Q195),"",extractions!Q195)</f>
        <v/>
      </c>
      <c r="X195" t="str">
        <f>IF(ISBLANK(extractions!R195),"",extractions!R195)</f>
        <v xml:space="preserve">Non random sample  </v>
      </c>
      <c r="Y195" t="str">
        <f>IF(ISBLANK(extractions!S195),"",extractions!S195)</f>
        <v/>
      </c>
      <c r="Z195" t="str">
        <f>IF(ISBLANK(extractions!T195),"",extractions!T195)</f>
        <v/>
      </c>
      <c r="AA195" t="str">
        <f>IF(ISBLANK(extractions!U195),"",extractions!U195)</f>
        <v>-</v>
      </c>
      <c r="AB195">
        <f>IF(ISBLANK(extractions!V195),"",extractions!V195)</f>
        <v>266</v>
      </c>
      <c r="AC195" t="str">
        <f>IF(ISBLANK(extractions!W195),"",extractions!W195)</f>
        <v>CFS</v>
      </c>
      <c r="AD195" t="str">
        <f>IF(ISBLANK(extractions!X195),"",extractions!X195)</f>
        <v>All part II crimes</v>
      </c>
      <c r="AE195" t="str">
        <f>IF(ISBLANK(extractions!Y195),"",extractions!Y195)</f>
        <v>Beta</v>
      </c>
      <c r="AF195">
        <f>IF(ISBLANK(extractions!Z195),"",extractions!Z195)</f>
        <v>9.5899999999999996E-3</v>
      </c>
      <c r="AG195" t="str">
        <f>IF(ISBLANK(extractions!AA195),"",extractions!AA195)</f>
        <v/>
      </c>
      <c r="AH195" t="str">
        <f>IF(ISBLANK(extractions!AB195),"",extractions!AB195)</f>
        <v>?</v>
      </c>
      <c r="AI195">
        <f>IF(ISBLANK(extractions!AC195),"",extractions!AC195)</f>
        <v>1</v>
      </c>
      <c r="AJ195" t="str">
        <f>IF(ISBLANK(extractions!AD195),"",extractions!AD195)</f>
        <v>mar</v>
      </c>
      <c r="AK195">
        <f>IF(ISBLANK(extractions!AE195),"",extractions!AE195)</f>
        <v>1975</v>
      </c>
      <c r="AL195">
        <f>IF(ISBLANK(extractions!AF195),"",extractions!AF195)</f>
        <v>31</v>
      </c>
      <c r="AM195" t="str">
        <f>IF(ISBLANK(extractions!AG195),"",extractions!AG195)</f>
        <v>jan</v>
      </c>
      <c r="AN195">
        <f>IF(ISBLANK(extractions!AH195),"",extractions!AH195)</f>
        <v>1976</v>
      </c>
      <c r="AO195" t="str">
        <f>IF(ISBLANK(extractions!AI195),"",extractions!AI195)</f>
        <v/>
      </c>
      <c r="AP195" t="str">
        <f>IF(ISBLANK(extractions!AJ195),"",extractions!AJ195)</f>
        <v/>
      </c>
      <c r="AQ195" t="str">
        <f>IF(ISBLANK(extractions!AK195),"",extractions!AK195)</f>
        <v/>
      </c>
      <c r="AR195" t="str">
        <f>IF(ISBLANK(extractions!AL195),"",extractions!AL195)</f>
        <v/>
      </c>
      <c r="AS195" t="str">
        <f>IF(ISBLANK(extractions!AM195),"",extractions!AM195)</f>
        <v/>
      </c>
      <c r="AT195" t="str">
        <f>IF(ISBLANK(extractions!AN195),"",extractions!AN195)</f>
        <v/>
      </c>
      <c r="AU195" t="str">
        <f>IF(ISBLANK(extractions!AO195),"",extractions!AO195)</f>
        <v/>
      </c>
      <c r="AV195" t="str">
        <f>IF(ISBLANK(extractions!AP195),"",extractions!AP195)</f>
        <v/>
      </c>
      <c r="AW195" t="str">
        <f>IF(ISBLANK(extractions!AQ195),"",extractions!AQ195)</f>
        <v/>
      </c>
      <c r="AX195" t="str">
        <f>IF(ISBLANK(extractions!AR195),"",extractions!AR195)</f>
        <v/>
      </c>
      <c r="AY195" t="str">
        <f>IF(ISBLANK(extractions!AS195),"",extractions!AS195)</f>
        <v/>
      </c>
      <c r="AZ195" t="str">
        <f>IF(ISBLANK(extractions!AT195),"",extractions!AT195)</f>
        <v/>
      </c>
      <c r="BA195" t="str">
        <f>IF(ISBLANK(extractions!AU195),"",extractions!AU195)</f>
        <v/>
      </c>
      <c r="BB195" t="str">
        <f>IF(ISBLANK(extractions!AV195),"",extractions!AV195)</f>
        <v/>
      </c>
      <c r="BC195" t="str">
        <f>IF(ISBLANK(extractions!AW195),"",extractions!AW195)</f>
        <v/>
      </c>
      <c r="BD195" t="str">
        <f>IF(ISBLANK(extractions!AX195),"",extractions!AX195)</f>
        <v/>
      </c>
      <c r="BE195" s="9" t="str">
        <f t="shared" si="29"/>
        <v/>
      </c>
      <c r="BF195" s="9" t="str">
        <f t="shared" ref="BF195:BF258" si="32">IFERROR(BE195/(SQRT((BE195^2)+4)), "")</f>
        <v/>
      </c>
      <c r="BG195" t="str">
        <f t="shared" si="28"/>
        <v/>
      </c>
      <c r="BK195" s="9" t="str">
        <f t="shared" ref="BK195:BK258" si="33">IF(ISNUMBER(BF195)=TRUE,$BF$1,IF(ISNUMBER(BE195)=TRUE,$BE$1,IF(ISNUMBER(BG195)=TRUE,$BG$1,IF(ISNUMBER(BI195)=TRUE,$BI$1,IF(ISNUMBER(BH195)=TRUE,$BH$1,AE195)))))</f>
        <v>Beta</v>
      </c>
      <c r="BL195" s="9">
        <f t="shared" si="30"/>
        <v>9.5899999999999996E-3</v>
      </c>
      <c r="BM195" s="13" t="str">
        <f t="shared" si="31"/>
        <v>?</v>
      </c>
      <c r="BN195" t="str">
        <f t="shared" ref="BN195:BN258" si="34">IF(BL195&gt;0, "+", "-")</f>
        <v>+</v>
      </c>
      <c r="BO195" s="9" t="str">
        <f>IF(BK195="Beta",IF(ABS(BL195)&lt;statistic_interpretations!$B$5,statistic_interpretations!$B$1,IF(ABS(BL195)&lt;statistic_interpretations!$C$5,statistic_interpretations!$C$1,IF(ABS(BL195)&gt;statistic_interpretations!$C$5,statistic_interpretations!$D$1,"error"))),IF(BK195="R",IF(ABS(BL195)&lt;statistic_interpretations!$B$2,statistic_interpretations!$B$1,IF(ABS(BL195)&lt;statistic_interpretations!$C$2,statistic_interpretations!$C$1,IF(ABS(BL195)&gt;statistic_interpretations!$C$2,statistic_interpretations!$D$1,"error"))),IF(BK195="D",IF(ABS(BL195)&lt;statistic_interpretations!$B$3,statistic_interpretations!$B$1,IF(ABS(BL195)&lt;statistic_interpretations!$C$3,statistic_interpretations!$C$1,IF(ABS(BL195)&gt;statistic_interpretations!$C$3,statistic_interpretations!$D$1,"error"))),IF(BK195="%",IF(ABS(BL195)&lt;statistic_interpretations!$B$9,statistic_interpretations!$B$1,IF(ABS(BL195)&lt;statistic_interpretations!$C$9,statistic_interpretations!$C$1,IF(ABS(BL195)&gt;statistic_interpretations!$C$9,statistic_interpretations!$D$1,"error"))),IF(BK195="χ2",IF(ABS(BL195)&lt;statistic_interpretations!$B$8,statistic_interpretations!$B$1,IF(ABS(BL195)&lt;statistic_interpretations!$C$8,statistic_interpretations!$C$1,IF(ABS(BL195)&gt;statistic_interpretations!$C$8,statistic_interpretations!$D$1,"error"))),IF(BK195="tau",IF(ABS(BL195)&lt;statistic_interpretations!$B$7,statistic_interpretations!$B$1,IF(ABS(BL195)&lt;statistic_interpretations!$C$7,statistic_interpretations!$C$1,IF(ABS(BL195)&gt;statistic_interpretations!$C$7,statistic_interpretations!$D$1,"error")))))))))</f>
        <v>Small</v>
      </c>
      <c r="BP195" t="str">
        <f t="shared" ref="BP195:BP258" si="35">IF(V195="Population","not applicable",IF(BM195="","non sign.",IF(BM195="?","unknown","sign.")))</f>
        <v>unknown</v>
      </c>
    </row>
    <row r="196" spans="1:68" x14ac:dyDescent="0.25">
      <c r="A196" t="str">
        <f>IF(ISBLANK(extractions!A196),"",extractions!A196)</f>
        <v>Drunkenness</v>
      </c>
      <c r="B196" t="s">
        <v>516</v>
      </c>
      <c r="C196" t="str">
        <f>IF(ISBLANK(extractions!B196),"",extractions!B196)</f>
        <v>nominal</v>
      </c>
      <c r="D196" t="str">
        <f>IF(ISBLANK(extractions!C196),"",extractions!C196)</f>
        <v/>
      </c>
      <c r="E196" t="str">
        <f>IF(ISBLANK(extractions!D196),"",extractions!D196)</f>
        <v xml:space="preserve">nonaggrevated assault </v>
      </c>
      <c r="F196" t="str">
        <f>IF(ISBLANK(extractions!E196),"",extractions!E196)</f>
        <v>-</v>
      </c>
      <c r="G196" t="str">
        <f>IF(ISBLANK(extractions!G196),"",extractions!G196)</f>
        <v>reporting time</v>
      </c>
      <c r="H196" t="str">
        <f>IF(ISBLANK(extractions!H196),"",extractions!H196)</f>
        <v>scale</v>
      </c>
      <c r="I196" t="str">
        <f>IF(ISBLANK(extractions!I196),"",extractions!I196)</f>
        <v>min/incident</v>
      </c>
      <c r="J196" t="str">
        <f>IF(ISBLANK(extractions!J196),"",extractions!J196)</f>
        <v>ln</v>
      </c>
      <c r="K196" t="str">
        <f>IF(ISBLANK(extractions!K196),"",extractions!K196)</f>
        <v>interest</v>
      </c>
      <c r="L196" t="str">
        <f>IF(ISBLANK(extractions!L196),"",extractions!L196)</f>
        <v>van Kirk (1980a)</v>
      </c>
      <c r="M196" s="2" t="s">
        <v>893</v>
      </c>
      <c r="N196" t="str">
        <f>IF(ISBLANK(extractions!M196),"",extractions!M196)</f>
        <v>Table B - 10</v>
      </c>
      <c r="O196" t="str">
        <f>IF(ISBLANK(extractions!N196),"",extractions!N196)</f>
        <v>Multivariate regression</v>
      </c>
      <c r="P196" t="s">
        <v>148</v>
      </c>
      <c r="Q196" t="s">
        <v>903</v>
      </c>
      <c r="R196" t="s">
        <v>906</v>
      </c>
      <c r="S196" t="s">
        <v>199</v>
      </c>
      <c r="T196" t="s">
        <v>199</v>
      </c>
      <c r="U196" t="str">
        <f>IF(ISBLANK(extractions!O196),"",extractions!O196)</f>
        <v/>
      </c>
      <c r="V196" t="str">
        <f>IF(ISBLANK(extractions!P196),"",extractions!P196)</f>
        <v>Sample</v>
      </c>
      <c r="W196" t="str">
        <f>IF(ISBLANK(extractions!Q196),"",extractions!Q196)</f>
        <v/>
      </c>
      <c r="X196" t="str">
        <f>IF(ISBLANK(extractions!R196),"",extractions!R196)</f>
        <v xml:space="preserve">Non random sample  </v>
      </c>
      <c r="Y196" t="str">
        <f>IF(ISBLANK(extractions!S196),"",extractions!S196)</f>
        <v/>
      </c>
      <c r="Z196" t="str">
        <f>IF(ISBLANK(extractions!T196),"",extractions!T196)</f>
        <v/>
      </c>
      <c r="AA196" t="str">
        <f>IF(ISBLANK(extractions!U196),"",extractions!U196)</f>
        <v>-</v>
      </c>
      <c r="AB196">
        <f>IF(ISBLANK(extractions!V196),"",extractions!V196)</f>
        <v>266</v>
      </c>
      <c r="AC196" t="str">
        <f>IF(ISBLANK(extractions!W196),"",extractions!W196)</f>
        <v>CFS</v>
      </c>
      <c r="AD196" t="str">
        <f>IF(ISBLANK(extractions!X196),"",extractions!X196)</f>
        <v>All part II crimes</v>
      </c>
      <c r="AE196" t="str">
        <f>IF(ISBLANK(extractions!Y196),"",extractions!Y196)</f>
        <v>Beta</v>
      </c>
      <c r="AF196">
        <f>IF(ISBLANK(extractions!Z196),"",extractions!Z196)</f>
        <v>-7.1239999999999998E-2</v>
      </c>
      <c r="AG196" t="str">
        <f>IF(ISBLANK(extractions!AA196),"",extractions!AA196)</f>
        <v/>
      </c>
      <c r="AH196" t="str">
        <f>IF(ISBLANK(extractions!AB196),"",extractions!AB196)</f>
        <v>?</v>
      </c>
      <c r="AI196">
        <f>IF(ISBLANK(extractions!AC196),"",extractions!AC196)</f>
        <v>1</v>
      </c>
      <c r="AJ196" t="str">
        <f>IF(ISBLANK(extractions!AD196),"",extractions!AD196)</f>
        <v>mar</v>
      </c>
      <c r="AK196">
        <f>IF(ISBLANK(extractions!AE196),"",extractions!AE196)</f>
        <v>1975</v>
      </c>
      <c r="AL196">
        <f>IF(ISBLANK(extractions!AF196),"",extractions!AF196)</f>
        <v>31</v>
      </c>
      <c r="AM196" t="str">
        <f>IF(ISBLANK(extractions!AG196),"",extractions!AG196)</f>
        <v>jan</v>
      </c>
      <c r="AN196">
        <f>IF(ISBLANK(extractions!AH196),"",extractions!AH196)</f>
        <v>1976</v>
      </c>
      <c r="AO196" t="str">
        <f>IF(ISBLANK(extractions!AI196),"",extractions!AI196)</f>
        <v/>
      </c>
      <c r="AP196" t="str">
        <f>IF(ISBLANK(extractions!AJ196),"",extractions!AJ196)</f>
        <v/>
      </c>
      <c r="AQ196" t="str">
        <f>IF(ISBLANK(extractions!AK196),"",extractions!AK196)</f>
        <v/>
      </c>
      <c r="AR196" t="str">
        <f>IF(ISBLANK(extractions!AL196),"",extractions!AL196)</f>
        <v/>
      </c>
      <c r="AS196" t="str">
        <f>IF(ISBLANK(extractions!AM196),"",extractions!AM196)</f>
        <v/>
      </c>
      <c r="AT196" t="str">
        <f>IF(ISBLANK(extractions!AN196),"",extractions!AN196)</f>
        <v/>
      </c>
      <c r="AU196" t="str">
        <f>IF(ISBLANK(extractions!AO196),"",extractions!AO196)</f>
        <v/>
      </c>
      <c r="AV196" t="str">
        <f>IF(ISBLANK(extractions!AP196),"",extractions!AP196)</f>
        <v/>
      </c>
      <c r="AW196" t="str">
        <f>IF(ISBLANK(extractions!AQ196),"",extractions!AQ196)</f>
        <v/>
      </c>
      <c r="AX196" t="str">
        <f>IF(ISBLANK(extractions!AR196),"",extractions!AR196)</f>
        <v/>
      </c>
      <c r="AY196" t="str">
        <f>IF(ISBLANK(extractions!AS196),"",extractions!AS196)</f>
        <v/>
      </c>
      <c r="AZ196" t="str">
        <f>IF(ISBLANK(extractions!AT196),"",extractions!AT196)</f>
        <v/>
      </c>
      <c r="BA196" t="str">
        <f>IF(ISBLANK(extractions!AU196),"",extractions!AU196)</f>
        <v/>
      </c>
      <c r="BB196" t="str">
        <f>IF(ISBLANK(extractions!AV196),"",extractions!AV196)</f>
        <v/>
      </c>
      <c r="BC196" t="str">
        <f>IF(ISBLANK(extractions!AW196),"",extractions!AW196)</f>
        <v/>
      </c>
      <c r="BD196" t="str">
        <f>IF(ISBLANK(extractions!AX196),"",extractions!AX196)</f>
        <v/>
      </c>
      <c r="BE196" s="9" t="str">
        <f t="shared" si="29"/>
        <v/>
      </c>
      <c r="BF196" s="9" t="str">
        <f t="shared" si="32"/>
        <v/>
      </c>
      <c r="BG196" t="str">
        <f t="shared" si="28"/>
        <v/>
      </c>
      <c r="BK196" s="9" t="str">
        <f t="shared" si="33"/>
        <v>Beta</v>
      </c>
      <c r="BL196" s="9">
        <f t="shared" si="30"/>
        <v>-7.1239999999999998E-2</v>
      </c>
      <c r="BM196" s="13" t="str">
        <f t="shared" si="31"/>
        <v>?</v>
      </c>
      <c r="BN196" t="str">
        <f t="shared" si="34"/>
        <v>-</v>
      </c>
      <c r="BO196" s="9" t="str">
        <f>IF(BK196="Beta",IF(ABS(BL196)&lt;statistic_interpretations!$B$5,statistic_interpretations!$B$1,IF(ABS(BL196)&lt;statistic_interpretations!$C$5,statistic_interpretations!$C$1,IF(ABS(BL196)&gt;statistic_interpretations!$C$5,statistic_interpretations!$D$1,"error"))),IF(BK196="R",IF(ABS(BL196)&lt;statistic_interpretations!$B$2,statistic_interpretations!$B$1,IF(ABS(BL196)&lt;statistic_interpretations!$C$2,statistic_interpretations!$C$1,IF(ABS(BL196)&gt;statistic_interpretations!$C$2,statistic_interpretations!$D$1,"error"))),IF(BK196="D",IF(ABS(BL196)&lt;statistic_interpretations!$B$3,statistic_interpretations!$B$1,IF(ABS(BL196)&lt;statistic_interpretations!$C$3,statistic_interpretations!$C$1,IF(ABS(BL196)&gt;statistic_interpretations!$C$3,statistic_interpretations!$D$1,"error"))),IF(BK196="%",IF(ABS(BL196)&lt;statistic_interpretations!$B$9,statistic_interpretations!$B$1,IF(ABS(BL196)&lt;statistic_interpretations!$C$9,statistic_interpretations!$C$1,IF(ABS(BL196)&gt;statistic_interpretations!$C$9,statistic_interpretations!$D$1,"error"))),IF(BK196="χ2",IF(ABS(BL196)&lt;statistic_interpretations!$B$8,statistic_interpretations!$B$1,IF(ABS(BL196)&lt;statistic_interpretations!$C$8,statistic_interpretations!$C$1,IF(ABS(BL196)&gt;statistic_interpretations!$C$8,statistic_interpretations!$D$1,"error"))),IF(BK196="tau",IF(ABS(BL196)&lt;statistic_interpretations!$B$7,statistic_interpretations!$B$1,IF(ABS(BL196)&lt;statistic_interpretations!$C$7,statistic_interpretations!$C$1,IF(ABS(BL196)&gt;statistic_interpretations!$C$7,statistic_interpretations!$D$1,"error")))))))))</f>
        <v>Small</v>
      </c>
      <c r="BP196" t="str">
        <f t="shared" si="35"/>
        <v>unknown</v>
      </c>
    </row>
    <row r="197" spans="1:68" x14ac:dyDescent="0.25">
      <c r="A197" t="str">
        <f>IF(ISBLANK(extractions!A197),"",extractions!A197)</f>
        <v xml:space="preserve">Disturbing the Peace </v>
      </c>
      <c r="B197" t="s">
        <v>525</v>
      </c>
      <c r="C197" t="str">
        <f>IF(ISBLANK(extractions!B197),"",extractions!B197)</f>
        <v>nominal</v>
      </c>
      <c r="D197" t="str">
        <f>IF(ISBLANK(extractions!C197),"",extractions!C197)</f>
        <v/>
      </c>
      <c r="E197" t="str">
        <f>IF(ISBLANK(extractions!D197),"",extractions!D197)</f>
        <v xml:space="preserve">nonaggrevated assault </v>
      </c>
      <c r="F197" t="str">
        <f>IF(ISBLANK(extractions!E197),"",extractions!E197)</f>
        <v>-</v>
      </c>
      <c r="G197" t="str">
        <f>IF(ISBLANK(extractions!G197),"",extractions!G197)</f>
        <v>reporting time</v>
      </c>
      <c r="H197" t="str">
        <f>IF(ISBLANK(extractions!H197),"",extractions!H197)</f>
        <v>scale</v>
      </c>
      <c r="I197" t="str">
        <f>IF(ISBLANK(extractions!I197),"",extractions!I197)</f>
        <v>min/incident</v>
      </c>
      <c r="J197" t="str">
        <f>IF(ISBLANK(extractions!J197),"",extractions!J197)</f>
        <v>ln</v>
      </c>
      <c r="K197" t="str">
        <f>IF(ISBLANK(extractions!K197),"",extractions!K197)</f>
        <v>interest</v>
      </c>
      <c r="L197" t="str">
        <f>IF(ISBLANK(extractions!L197),"",extractions!L197)</f>
        <v>van Kirk (1980a)</v>
      </c>
      <c r="M197" s="2" t="s">
        <v>893</v>
      </c>
      <c r="N197" t="str">
        <f>IF(ISBLANK(extractions!M197),"",extractions!M197)</f>
        <v>Table B - 10</v>
      </c>
      <c r="O197" t="str">
        <f>IF(ISBLANK(extractions!N197),"",extractions!N197)</f>
        <v>Multivariate regression</v>
      </c>
      <c r="P197" t="s">
        <v>148</v>
      </c>
      <c r="Q197" t="s">
        <v>903</v>
      </c>
      <c r="R197" t="s">
        <v>906</v>
      </c>
      <c r="S197" t="s">
        <v>199</v>
      </c>
      <c r="T197" t="s">
        <v>199</v>
      </c>
      <c r="U197" t="str">
        <f>IF(ISBLANK(extractions!O197),"",extractions!O197)</f>
        <v/>
      </c>
      <c r="V197" t="str">
        <f>IF(ISBLANK(extractions!P197),"",extractions!P197)</f>
        <v>Sample</v>
      </c>
      <c r="W197" t="str">
        <f>IF(ISBLANK(extractions!Q197),"",extractions!Q197)</f>
        <v/>
      </c>
      <c r="X197" t="str">
        <f>IF(ISBLANK(extractions!R197),"",extractions!R197)</f>
        <v xml:space="preserve">Non random sample  </v>
      </c>
      <c r="Y197" t="str">
        <f>IF(ISBLANK(extractions!S197),"",extractions!S197)</f>
        <v/>
      </c>
      <c r="Z197" t="str">
        <f>IF(ISBLANK(extractions!T197),"",extractions!T197)</f>
        <v/>
      </c>
      <c r="AA197" t="str">
        <f>IF(ISBLANK(extractions!U197),"",extractions!U197)</f>
        <v>-</v>
      </c>
      <c r="AB197">
        <f>IF(ISBLANK(extractions!V197),"",extractions!V197)</f>
        <v>266</v>
      </c>
      <c r="AC197" t="str">
        <f>IF(ISBLANK(extractions!W197),"",extractions!W197)</f>
        <v>CFS</v>
      </c>
      <c r="AD197" t="str">
        <f>IF(ISBLANK(extractions!X197),"",extractions!X197)</f>
        <v>All part II crimes</v>
      </c>
      <c r="AE197" t="str">
        <f>IF(ISBLANK(extractions!Y197),"",extractions!Y197)</f>
        <v>Beta</v>
      </c>
      <c r="AF197">
        <f>IF(ISBLANK(extractions!Z197),"",extractions!Z197)</f>
        <v>-5.5219999999999998E-2</v>
      </c>
      <c r="AG197" t="str">
        <f>IF(ISBLANK(extractions!AA197),"",extractions!AA197)</f>
        <v/>
      </c>
      <c r="AH197" t="str">
        <f>IF(ISBLANK(extractions!AB197),"",extractions!AB197)</f>
        <v>?</v>
      </c>
      <c r="AI197">
        <f>IF(ISBLANK(extractions!AC197),"",extractions!AC197)</f>
        <v>1</v>
      </c>
      <c r="AJ197" t="str">
        <f>IF(ISBLANK(extractions!AD197),"",extractions!AD197)</f>
        <v>mar</v>
      </c>
      <c r="AK197">
        <f>IF(ISBLANK(extractions!AE197),"",extractions!AE197)</f>
        <v>1975</v>
      </c>
      <c r="AL197">
        <f>IF(ISBLANK(extractions!AF197),"",extractions!AF197)</f>
        <v>31</v>
      </c>
      <c r="AM197" t="str">
        <f>IF(ISBLANK(extractions!AG197),"",extractions!AG197)</f>
        <v>jan</v>
      </c>
      <c r="AN197">
        <f>IF(ISBLANK(extractions!AH197),"",extractions!AH197)</f>
        <v>1976</v>
      </c>
      <c r="AO197" t="str">
        <f>IF(ISBLANK(extractions!AI197),"",extractions!AI197)</f>
        <v/>
      </c>
      <c r="AP197" t="str">
        <f>IF(ISBLANK(extractions!AJ197),"",extractions!AJ197)</f>
        <v/>
      </c>
      <c r="AQ197" t="str">
        <f>IF(ISBLANK(extractions!AK197),"",extractions!AK197)</f>
        <v/>
      </c>
      <c r="AR197" t="str">
        <f>IF(ISBLANK(extractions!AL197),"",extractions!AL197)</f>
        <v/>
      </c>
      <c r="AS197" t="str">
        <f>IF(ISBLANK(extractions!AM197),"",extractions!AM197)</f>
        <v/>
      </c>
      <c r="AT197" t="str">
        <f>IF(ISBLANK(extractions!AN197),"",extractions!AN197)</f>
        <v/>
      </c>
      <c r="AU197" t="str">
        <f>IF(ISBLANK(extractions!AO197),"",extractions!AO197)</f>
        <v/>
      </c>
      <c r="AV197" t="str">
        <f>IF(ISBLANK(extractions!AP197),"",extractions!AP197)</f>
        <v/>
      </c>
      <c r="AW197" t="str">
        <f>IF(ISBLANK(extractions!AQ197),"",extractions!AQ197)</f>
        <v/>
      </c>
      <c r="AX197" t="str">
        <f>IF(ISBLANK(extractions!AR197),"",extractions!AR197)</f>
        <v/>
      </c>
      <c r="AY197" t="str">
        <f>IF(ISBLANK(extractions!AS197),"",extractions!AS197)</f>
        <v/>
      </c>
      <c r="AZ197" t="str">
        <f>IF(ISBLANK(extractions!AT197),"",extractions!AT197)</f>
        <v/>
      </c>
      <c r="BA197" t="str">
        <f>IF(ISBLANK(extractions!AU197),"",extractions!AU197)</f>
        <v/>
      </c>
      <c r="BB197" t="str">
        <f>IF(ISBLANK(extractions!AV197),"",extractions!AV197)</f>
        <v/>
      </c>
      <c r="BC197" t="str">
        <f>IF(ISBLANK(extractions!AW197),"",extractions!AW197)</f>
        <v/>
      </c>
      <c r="BD197" t="str">
        <f>IF(ISBLANK(extractions!AX197),"",extractions!AX197)</f>
        <v/>
      </c>
      <c r="BE197" s="9" t="str">
        <f t="shared" si="29"/>
        <v/>
      </c>
      <c r="BF197" s="9" t="str">
        <f t="shared" si="32"/>
        <v/>
      </c>
      <c r="BG197" t="str">
        <f t="shared" si="28"/>
        <v/>
      </c>
      <c r="BK197" s="9" t="str">
        <f t="shared" si="33"/>
        <v>Beta</v>
      </c>
      <c r="BL197" s="9">
        <f t="shared" si="30"/>
        <v>-5.5219999999999998E-2</v>
      </c>
      <c r="BM197" s="13" t="str">
        <f t="shared" si="31"/>
        <v>?</v>
      </c>
      <c r="BN197" t="str">
        <f t="shared" si="34"/>
        <v>-</v>
      </c>
      <c r="BO197" s="9" t="str">
        <f>IF(BK197="Beta",IF(ABS(BL197)&lt;statistic_interpretations!$B$5,statistic_interpretations!$B$1,IF(ABS(BL197)&lt;statistic_interpretations!$C$5,statistic_interpretations!$C$1,IF(ABS(BL197)&gt;statistic_interpretations!$C$5,statistic_interpretations!$D$1,"error"))),IF(BK197="R",IF(ABS(BL197)&lt;statistic_interpretations!$B$2,statistic_interpretations!$B$1,IF(ABS(BL197)&lt;statistic_interpretations!$C$2,statistic_interpretations!$C$1,IF(ABS(BL197)&gt;statistic_interpretations!$C$2,statistic_interpretations!$D$1,"error"))),IF(BK197="D",IF(ABS(BL197)&lt;statistic_interpretations!$B$3,statistic_interpretations!$B$1,IF(ABS(BL197)&lt;statistic_interpretations!$C$3,statistic_interpretations!$C$1,IF(ABS(BL197)&gt;statistic_interpretations!$C$3,statistic_interpretations!$D$1,"error"))),IF(BK197="%",IF(ABS(BL197)&lt;statistic_interpretations!$B$9,statistic_interpretations!$B$1,IF(ABS(BL197)&lt;statistic_interpretations!$C$9,statistic_interpretations!$C$1,IF(ABS(BL197)&gt;statistic_interpretations!$C$9,statistic_interpretations!$D$1,"error"))),IF(BK197="χ2",IF(ABS(BL197)&lt;statistic_interpretations!$B$8,statistic_interpretations!$B$1,IF(ABS(BL197)&lt;statistic_interpretations!$C$8,statistic_interpretations!$C$1,IF(ABS(BL197)&gt;statistic_interpretations!$C$8,statistic_interpretations!$D$1,"error"))),IF(BK197="tau",IF(ABS(BL197)&lt;statistic_interpretations!$B$7,statistic_interpretations!$B$1,IF(ABS(BL197)&lt;statistic_interpretations!$C$7,statistic_interpretations!$C$1,IF(ABS(BL197)&gt;statistic_interpretations!$C$7,statistic_interpretations!$D$1,"error")))))))))</f>
        <v>Small</v>
      </c>
      <c r="BP197" t="str">
        <f t="shared" si="35"/>
        <v>unknown</v>
      </c>
    </row>
    <row r="198" spans="1:68" x14ac:dyDescent="0.25">
      <c r="A198" t="str">
        <f>IF(ISBLANK(extractions!A198),"",extractions!A198)</f>
        <v>Disorderly Conduct</v>
      </c>
      <c r="B198" t="s">
        <v>514</v>
      </c>
      <c r="C198" t="str">
        <f>IF(ISBLANK(extractions!B198),"",extractions!B198)</f>
        <v>nominal</v>
      </c>
      <c r="D198" t="str">
        <f>IF(ISBLANK(extractions!C198),"",extractions!C198)</f>
        <v/>
      </c>
      <c r="E198" t="str">
        <f>IF(ISBLANK(extractions!D198),"",extractions!D198)</f>
        <v xml:space="preserve">nonaggrevated assault </v>
      </c>
      <c r="F198" t="str">
        <f>IF(ISBLANK(extractions!E198),"",extractions!E198)</f>
        <v>-</v>
      </c>
      <c r="G198" t="str">
        <f>IF(ISBLANK(extractions!G198),"",extractions!G198)</f>
        <v>reporting time</v>
      </c>
      <c r="H198" t="str">
        <f>IF(ISBLANK(extractions!H198),"",extractions!H198)</f>
        <v>scale</v>
      </c>
      <c r="I198" t="str">
        <f>IF(ISBLANK(extractions!I198),"",extractions!I198)</f>
        <v>min/incident</v>
      </c>
      <c r="J198" t="str">
        <f>IF(ISBLANK(extractions!J198),"",extractions!J198)</f>
        <v>ln</v>
      </c>
      <c r="K198" t="str">
        <f>IF(ISBLANK(extractions!K198),"",extractions!K198)</f>
        <v>interest</v>
      </c>
      <c r="L198" t="str">
        <f>IF(ISBLANK(extractions!L198),"",extractions!L198)</f>
        <v>van Kirk (1980a)</v>
      </c>
      <c r="M198" s="2" t="s">
        <v>893</v>
      </c>
      <c r="N198" t="str">
        <f>IF(ISBLANK(extractions!M198),"",extractions!M198)</f>
        <v>Table B - 10</v>
      </c>
      <c r="O198" t="str">
        <f>IF(ISBLANK(extractions!N198),"",extractions!N198)</f>
        <v>Multivariate regression</v>
      </c>
      <c r="P198" t="s">
        <v>148</v>
      </c>
      <c r="Q198" t="s">
        <v>903</v>
      </c>
      <c r="R198" t="s">
        <v>906</v>
      </c>
      <c r="S198" t="s">
        <v>199</v>
      </c>
      <c r="T198" t="s">
        <v>199</v>
      </c>
      <c r="U198" t="str">
        <f>IF(ISBLANK(extractions!O198),"",extractions!O198)</f>
        <v/>
      </c>
      <c r="V198" t="str">
        <f>IF(ISBLANK(extractions!P198),"",extractions!P198)</f>
        <v>Sample</v>
      </c>
      <c r="W198" t="str">
        <f>IF(ISBLANK(extractions!Q198),"",extractions!Q198)</f>
        <v/>
      </c>
      <c r="X198" t="str">
        <f>IF(ISBLANK(extractions!R198),"",extractions!R198)</f>
        <v xml:space="preserve">Non random sample  </v>
      </c>
      <c r="Y198" t="str">
        <f>IF(ISBLANK(extractions!S198),"",extractions!S198)</f>
        <v/>
      </c>
      <c r="Z198" t="str">
        <f>IF(ISBLANK(extractions!T198),"",extractions!T198)</f>
        <v/>
      </c>
      <c r="AA198" t="str">
        <f>IF(ISBLANK(extractions!U198),"",extractions!U198)</f>
        <v>-</v>
      </c>
      <c r="AB198">
        <f>IF(ISBLANK(extractions!V198),"",extractions!V198)</f>
        <v>266</v>
      </c>
      <c r="AC198" t="str">
        <f>IF(ISBLANK(extractions!W198),"",extractions!W198)</f>
        <v>CFS</v>
      </c>
      <c r="AD198" t="str">
        <f>IF(ISBLANK(extractions!X198),"",extractions!X198)</f>
        <v>All part II crimes</v>
      </c>
      <c r="AE198" t="str">
        <f>IF(ISBLANK(extractions!Y198),"",extractions!Y198)</f>
        <v>Beta</v>
      </c>
      <c r="AF198">
        <f>IF(ISBLANK(extractions!Z198),"",extractions!Z198)</f>
        <v>-7.2000000000000005E-4</v>
      </c>
      <c r="AG198" t="str">
        <f>IF(ISBLANK(extractions!AA198),"",extractions!AA198)</f>
        <v/>
      </c>
      <c r="AH198" t="str">
        <f>IF(ISBLANK(extractions!AB198),"",extractions!AB198)</f>
        <v>?</v>
      </c>
      <c r="AI198">
        <f>IF(ISBLANK(extractions!AC198),"",extractions!AC198)</f>
        <v>1</v>
      </c>
      <c r="AJ198" t="str">
        <f>IF(ISBLANK(extractions!AD198),"",extractions!AD198)</f>
        <v>mar</v>
      </c>
      <c r="AK198">
        <f>IF(ISBLANK(extractions!AE198),"",extractions!AE198)</f>
        <v>1975</v>
      </c>
      <c r="AL198">
        <f>IF(ISBLANK(extractions!AF198),"",extractions!AF198)</f>
        <v>31</v>
      </c>
      <c r="AM198" t="str">
        <f>IF(ISBLANK(extractions!AG198),"",extractions!AG198)</f>
        <v>jan</v>
      </c>
      <c r="AN198">
        <f>IF(ISBLANK(extractions!AH198),"",extractions!AH198)</f>
        <v>1976</v>
      </c>
      <c r="AO198" t="str">
        <f>IF(ISBLANK(extractions!AI198),"",extractions!AI198)</f>
        <v/>
      </c>
      <c r="AP198" t="str">
        <f>IF(ISBLANK(extractions!AJ198),"",extractions!AJ198)</f>
        <v/>
      </c>
      <c r="AQ198" t="str">
        <f>IF(ISBLANK(extractions!AK198),"",extractions!AK198)</f>
        <v/>
      </c>
      <c r="AR198" t="str">
        <f>IF(ISBLANK(extractions!AL198),"",extractions!AL198)</f>
        <v/>
      </c>
      <c r="AS198" t="str">
        <f>IF(ISBLANK(extractions!AM198),"",extractions!AM198)</f>
        <v/>
      </c>
      <c r="AT198" t="str">
        <f>IF(ISBLANK(extractions!AN198),"",extractions!AN198)</f>
        <v/>
      </c>
      <c r="AU198" t="str">
        <f>IF(ISBLANK(extractions!AO198),"",extractions!AO198)</f>
        <v/>
      </c>
      <c r="AV198" t="str">
        <f>IF(ISBLANK(extractions!AP198),"",extractions!AP198)</f>
        <v/>
      </c>
      <c r="AW198" t="str">
        <f>IF(ISBLANK(extractions!AQ198),"",extractions!AQ198)</f>
        <v/>
      </c>
      <c r="AX198" t="str">
        <f>IF(ISBLANK(extractions!AR198),"",extractions!AR198)</f>
        <v/>
      </c>
      <c r="AY198" t="str">
        <f>IF(ISBLANK(extractions!AS198),"",extractions!AS198)</f>
        <v/>
      </c>
      <c r="AZ198" t="str">
        <f>IF(ISBLANK(extractions!AT198),"",extractions!AT198)</f>
        <v/>
      </c>
      <c r="BA198" t="str">
        <f>IF(ISBLANK(extractions!AU198),"",extractions!AU198)</f>
        <v/>
      </c>
      <c r="BB198" t="str">
        <f>IF(ISBLANK(extractions!AV198),"",extractions!AV198)</f>
        <v/>
      </c>
      <c r="BC198" t="str">
        <f>IF(ISBLANK(extractions!AW198),"",extractions!AW198)</f>
        <v/>
      </c>
      <c r="BD198" t="str">
        <f>IF(ISBLANK(extractions!AX198),"",extractions!AX198)</f>
        <v/>
      </c>
      <c r="BE198" s="9" t="str">
        <f t="shared" si="29"/>
        <v/>
      </c>
      <c r="BF198" s="9" t="str">
        <f t="shared" si="32"/>
        <v/>
      </c>
      <c r="BG198" t="str">
        <f t="shared" ref="BG198:BG261" si="36">IF(AE198="B",IF(AF198*(BB198/BA198)= 0, "",AF198*(BB198/BA198)),"")</f>
        <v/>
      </c>
      <c r="BK198" s="9" t="str">
        <f t="shared" si="33"/>
        <v>Beta</v>
      </c>
      <c r="BL198" s="9">
        <f t="shared" si="30"/>
        <v>-7.2000000000000005E-4</v>
      </c>
      <c r="BM198" s="13" t="str">
        <f t="shared" si="31"/>
        <v>?</v>
      </c>
      <c r="BN198" t="str">
        <f t="shared" si="34"/>
        <v>-</v>
      </c>
      <c r="BO198" s="9" t="str">
        <f>IF(BK198="Beta",IF(ABS(BL198)&lt;statistic_interpretations!$B$5,statistic_interpretations!$B$1,IF(ABS(BL198)&lt;statistic_interpretations!$C$5,statistic_interpretations!$C$1,IF(ABS(BL198)&gt;statistic_interpretations!$C$5,statistic_interpretations!$D$1,"error"))),IF(BK198="R",IF(ABS(BL198)&lt;statistic_interpretations!$B$2,statistic_interpretations!$B$1,IF(ABS(BL198)&lt;statistic_interpretations!$C$2,statistic_interpretations!$C$1,IF(ABS(BL198)&gt;statistic_interpretations!$C$2,statistic_interpretations!$D$1,"error"))),IF(BK198="D",IF(ABS(BL198)&lt;statistic_interpretations!$B$3,statistic_interpretations!$B$1,IF(ABS(BL198)&lt;statistic_interpretations!$C$3,statistic_interpretations!$C$1,IF(ABS(BL198)&gt;statistic_interpretations!$C$3,statistic_interpretations!$D$1,"error"))),IF(BK198="%",IF(ABS(BL198)&lt;statistic_interpretations!$B$9,statistic_interpretations!$B$1,IF(ABS(BL198)&lt;statistic_interpretations!$C$9,statistic_interpretations!$C$1,IF(ABS(BL198)&gt;statistic_interpretations!$C$9,statistic_interpretations!$D$1,"error"))),IF(BK198="χ2",IF(ABS(BL198)&lt;statistic_interpretations!$B$8,statistic_interpretations!$B$1,IF(ABS(BL198)&lt;statistic_interpretations!$C$8,statistic_interpretations!$C$1,IF(ABS(BL198)&gt;statistic_interpretations!$C$8,statistic_interpretations!$D$1,"error"))),IF(BK198="tau",IF(ABS(BL198)&lt;statistic_interpretations!$B$7,statistic_interpretations!$B$1,IF(ABS(BL198)&lt;statistic_interpretations!$C$7,statistic_interpretations!$C$1,IF(ABS(BL198)&gt;statistic_interpretations!$C$7,statistic_interpretations!$D$1,"error")))))))))</f>
        <v>Small</v>
      </c>
      <c r="BP198" t="str">
        <f t="shared" si="35"/>
        <v>unknown</v>
      </c>
    </row>
    <row r="199" spans="1:68" x14ac:dyDescent="0.25">
      <c r="A199" t="str">
        <f>IF(ISBLANK(extractions!A199),"",extractions!A199)</f>
        <v>Discovery Vandalism</v>
      </c>
      <c r="B199" t="s">
        <v>515</v>
      </c>
      <c r="C199" t="str">
        <f>IF(ISBLANK(extractions!B199),"",extractions!B199)</f>
        <v>nominal</v>
      </c>
      <c r="D199" t="str">
        <f>IF(ISBLANK(extractions!C199),"",extractions!C199)</f>
        <v/>
      </c>
      <c r="E199" t="str">
        <f>IF(ISBLANK(extractions!D199),"",extractions!D199)</f>
        <v xml:space="preserve">nonaggrevated assault </v>
      </c>
      <c r="F199" t="str">
        <f>IF(ISBLANK(extractions!E199),"",extractions!E199)</f>
        <v>-</v>
      </c>
      <c r="G199" t="str">
        <f>IF(ISBLANK(extractions!G199),"",extractions!G199)</f>
        <v>reporting time</v>
      </c>
      <c r="H199" t="str">
        <f>IF(ISBLANK(extractions!H199),"",extractions!H199)</f>
        <v>scale</v>
      </c>
      <c r="I199" t="str">
        <f>IF(ISBLANK(extractions!I199),"",extractions!I199)</f>
        <v>min/incident</v>
      </c>
      <c r="J199" t="str">
        <f>IF(ISBLANK(extractions!J199),"",extractions!J199)</f>
        <v>ln</v>
      </c>
      <c r="K199" t="str">
        <f>IF(ISBLANK(extractions!K199),"",extractions!K199)</f>
        <v>interest</v>
      </c>
      <c r="L199" t="str">
        <f>IF(ISBLANK(extractions!L199),"",extractions!L199)</f>
        <v>van Kirk (1980a)</v>
      </c>
      <c r="M199" s="2" t="s">
        <v>893</v>
      </c>
      <c r="N199" t="str">
        <f>IF(ISBLANK(extractions!M199),"",extractions!M199)</f>
        <v>Table B - 10</v>
      </c>
      <c r="O199" t="str">
        <f>IF(ISBLANK(extractions!N199),"",extractions!N199)</f>
        <v>Multivariate regression</v>
      </c>
      <c r="P199" t="s">
        <v>148</v>
      </c>
      <c r="Q199" t="s">
        <v>903</v>
      </c>
      <c r="R199" t="s">
        <v>906</v>
      </c>
      <c r="S199" t="s">
        <v>199</v>
      </c>
      <c r="T199" t="s">
        <v>199</v>
      </c>
      <c r="U199" t="str">
        <f>IF(ISBLANK(extractions!O199),"",extractions!O199)</f>
        <v/>
      </c>
      <c r="V199" t="str">
        <f>IF(ISBLANK(extractions!P199),"",extractions!P199)</f>
        <v>Sample</v>
      </c>
      <c r="W199" t="str">
        <f>IF(ISBLANK(extractions!Q199),"",extractions!Q199)</f>
        <v/>
      </c>
      <c r="X199" t="str">
        <f>IF(ISBLANK(extractions!R199),"",extractions!R199)</f>
        <v xml:space="preserve">Non random sample  </v>
      </c>
      <c r="Y199" t="str">
        <f>IF(ISBLANK(extractions!S199),"",extractions!S199)</f>
        <v/>
      </c>
      <c r="Z199" t="str">
        <f>IF(ISBLANK(extractions!T199),"",extractions!T199)</f>
        <v/>
      </c>
      <c r="AA199" t="str">
        <f>IF(ISBLANK(extractions!U199),"",extractions!U199)</f>
        <v>-</v>
      </c>
      <c r="AB199">
        <f>IF(ISBLANK(extractions!V199),"",extractions!V199)</f>
        <v>266</v>
      </c>
      <c r="AC199" t="str">
        <f>IF(ISBLANK(extractions!W199),"",extractions!W199)</f>
        <v>CFS</v>
      </c>
      <c r="AD199" t="str">
        <f>IF(ISBLANK(extractions!X199),"",extractions!X199)</f>
        <v>All part II crimes</v>
      </c>
      <c r="AE199" t="str">
        <f>IF(ISBLANK(extractions!Y199),"",extractions!Y199)</f>
        <v>Beta</v>
      </c>
      <c r="AF199">
        <f>IF(ISBLANK(extractions!Z199),"",extractions!Z199)</f>
        <v>0.15367</v>
      </c>
      <c r="AG199" t="str">
        <f>IF(ISBLANK(extractions!AA199),"",extractions!AA199)</f>
        <v/>
      </c>
      <c r="AH199" t="str">
        <f>IF(ISBLANK(extractions!AB199),"",extractions!AB199)</f>
        <v>?</v>
      </c>
      <c r="AI199">
        <f>IF(ISBLANK(extractions!AC199),"",extractions!AC199)</f>
        <v>1</v>
      </c>
      <c r="AJ199" t="str">
        <f>IF(ISBLANK(extractions!AD199),"",extractions!AD199)</f>
        <v>mar</v>
      </c>
      <c r="AK199">
        <f>IF(ISBLANK(extractions!AE199),"",extractions!AE199)</f>
        <v>1975</v>
      </c>
      <c r="AL199">
        <f>IF(ISBLANK(extractions!AF199),"",extractions!AF199)</f>
        <v>31</v>
      </c>
      <c r="AM199" t="str">
        <f>IF(ISBLANK(extractions!AG199),"",extractions!AG199)</f>
        <v>jan</v>
      </c>
      <c r="AN199">
        <f>IF(ISBLANK(extractions!AH199),"",extractions!AH199)</f>
        <v>1976</v>
      </c>
      <c r="AO199" t="str">
        <f>IF(ISBLANK(extractions!AI199),"",extractions!AI199)</f>
        <v/>
      </c>
      <c r="AP199" t="str">
        <f>IF(ISBLANK(extractions!AJ199),"",extractions!AJ199)</f>
        <v/>
      </c>
      <c r="AQ199" t="str">
        <f>IF(ISBLANK(extractions!AK199),"",extractions!AK199)</f>
        <v/>
      </c>
      <c r="AR199" t="str">
        <f>IF(ISBLANK(extractions!AL199),"",extractions!AL199)</f>
        <v/>
      </c>
      <c r="AS199" t="str">
        <f>IF(ISBLANK(extractions!AM199),"",extractions!AM199)</f>
        <v/>
      </c>
      <c r="AT199" t="str">
        <f>IF(ISBLANK(extractions!AN199),"",extractions!AN199)</f>
        <v/>
      </c>
      <c r="AU199" t="str">
        <f>IF(ISBLANK(extractions!AO199),"",extractions!AO199)</f>
        <v/>
      </c>
      <c r="AV199" t="str">
        <f>IF(ISBLANK(extractions!AP199),"",extractions!AP199)</f>
        <v/>
      </c>
      <c r="AW199" t="str">
        <f>IF(ISBLANK(extractions!AQ199),"",extractions!AQ199)</f>
        <v/>
      </c>
      <c r="AX199" t="str">
        <f>IF(ISBLANK(extractions!AR199),"",extractions!AR199)</f>
        <v/>
      </c>
      <c r="AY199" t="str">
        <f>IF(ISBLANK(extractions!AS199),"",extractions!AS199)</f>
        <v/>
      </c>
      <c r="AZ199" t="str">
        <f>IF(ISBLANK(extractions!AT199),"",extractions!AT199)</f>
        <v/>
      </c>
      <c r="BA199" t="str">
        <f>IF(ISBLANK(extractions!AU199),"",extractions!AU199)</f>
        <v/>
      </c>
      <c r="BB199" t="str">
        <f>IF(ISBLANK(extractions!AV199),"",extractions!AV199)</f>
        <v/>
      </c>
      <c r="BC199" t="str">
        <f>IF(ISBLANK(extractions!AW199),"",extractions!AW199)</f>
        <v/>
      </c>
      <c r="BD199" t="str">
        <f>IF(ISBLANK(extractions!AX199),"",extractions!AX199)</f>
        <v/>
      </c>
      <c r="BE199" s="9" t="str">
        <f t="shared" si="29"/>
        <v/>
      </c>
      <c r="BF199" s="9" t="str">
        <f t="shared" si="32"/>
        <v/>
      </c>
      <c r="BG199" t="str">
        <f t="shared" si="36"/>
        <v/>
      </c>
      <c r="BK199" s="9" t="str">
        <f t="shared" si="33"/>
        <v>Beta</v>
      </c>
      <c r="BL199" s="9">
        <f t="shared" si="30"/>
        <v>0.15367</v>
      </c>
      <c r="BM199" s="13" t="str">
        <f t="shared" si="31"/>
        <v>?</v>
      </c>
      <c r="BN199" t="str">
        <f t="shared" si="34"/>
        <v>+</v>
      </c>
      <c r="BO199" s="9" t="str">
        <f>IF(BK199="Beta",IF(ABS(BL199)&lt;statistic_interpretations!$B$5,statistic_interpretations!$B$1,IF(ABS(BL199)&lt;statistic_interpretations!$C$5,statistic_interpretations!$C$1,IF(ABS(BL199)&gt;statistic_interpretations!$C$5,statistic_interpretations!$D$1,"error"))),IF(BK199="R",IF(ABS(BL199)&lt;statistic_interpretations!$B$2,statistic_interpretations!$B$1,IF(ABS(BL199)&lt;statistic_interpretations!$C$2,statistic_interpretations!$C$1,IF(ABS(BL199)&gt;statistic_interpretations!$C$2,statistic_interpretations!$D$1,"error"))),IF(BK199="D",IF(ABS(BL199)&lt;statistic_interpretations!$B$3,statistic_interpretations!$B$1,IF(ABS(BL199)&lt;statistic_interpretations!$C$3,statistic_interpretations!$C$1,IF(ABS(BL199)&gt;statistic_interpretations!$C$3,statistic_interpretations!$D$1,"error"))),IF(BK199="%",IF(ABS(BL199)&lt;statistic_interpretations!$B$9,statistic_interpretations!$B$1,IF(ABS(BL199)&lt;statistic_interpretations!$C$9,statistic_interpretations!$C$1,IF(ABS(BL199)&gt;statistic_interpretations!$C$9,statistic_interpretations!$D$1,"error"))),IF(BK199="χ2",IF(ABS(BL199)&lt;statistic_interpretations!$B$8,statistic_interpretations!$B$1,IF(ABS(BL199)&lt;statistic_interpretations!$C$8,statistic_interpretations!$C$1,IF(ABS(BL199)&gt;statistic_interpretations!$C$8,statistic_interpretations!$D$1,"error"))),IF(BK199="tau",IF(ABS(BL199)&lt;statistic_interpretations!$B$7,statistic_interpretations!$B$1,IF(ABS(BL199)&lt;statistic_interpretations!$C$7,statistic_interpretations!$C$1,IF(ABS(BL199)&gt;statistic_interpretations!$C$7,statistic_interpretations!$D$1,"error")))))))))</f>
        <v>Small</v>
      </c>
      <c r="BP199" t="str">
        <f t="shared" si="35"/>
        <v>unknown</v>
      </c>
    </row>
    <row r="200" spans="1:68" x14ac:dyDescent="0.25">
      <c r="A200" t="str">
        <f>IF(ISBLANK(extractions!A200),"",extractions!A200)</f>
        <v>Discovery Forgery, Fraud, and Embezzlement</v>
      </c>
      <c r="B200" t="s">
        <v>546</v>
      </c>
      <c r="C200" t="str">
        <f>IF(ISBLANK(extractions!B200),"",extractions!B200)</f>
        <v>nominal</v>
      </c>
      <c r="D200" t="str">
        <f>IF(ISBLANK(extractions!C200),"",extractions!C200)</f>
        <v/>
      </c>
      <c r="E200" t="str">
        <f>IF(ISBLANK(extractions!D200),"",extractions!D200)</f>
        <v xml:space="preserve">nonaggrevated assault </v>
      </c>
      <c r="F200" t="str">
        <f>IF(ISBLANK(extractions!E200),"",extractions!E200)</f>
        <v>-</v>
      </c>
      <c r="G200" t="str">
        <f>IF(ISBLANK(extractions!G200),"",extractions!G200)</f>
        <v>reporting time</v>
      </c>
      <c r="H200" t="str">
        <f>IF(ISBLANK(extractions!H200),"",extractions!H200)</f>
        <v>scale</v>
      </c>
      <c r="I200" t="str">
        <f>IF(ISBLANK(extractions!I200),"",extractions!I200)</f>
        <v>min/incident</v>
      </c>
      <c r="J200" t="str">
        <f>IF(ISBLANK(extractions!J200),"",extractions!J200)</f>
        <v>ln</v>
      </c>
      <c r="K200" t="str">
        <f>IF(ISBLANK(extractions!K200),"",extractions!K200)</f>
        <v>interest</v>
      </c>
      <c r="L200" t="str">
        <f>IF(ISBLANK(extractions!L200),"",extractions!L200)</f>
        <v>van Kirk (1980a)</v>
      </c>
      <c r="M200" s="2" t="s">
        <v>893</v>
      </c>
      <c r="N200" t="str">
        <f>IF(ISBLANK(extractions!M200),"",extractions!M200)</f>
        <v>Table B - 10</v>
      </c>
      <c r="O200" t="str">
        <f>IF(ISBLANK(extractions!N200),"",extractions!N200)</f>
        <v>Multivariate regression</v>
      </c>
      <c r="P200" t="s">
        <v>148</v>
      </c>
      <c r="Q200" t="s">
        <v>903</v>
      </c>
      <c r="R200" t="s">
        <v>906</v>
      </c>
      <c r="S200" t="s">
        <v>199</v>
      </c>
      <c r="T200" t="s">
        <v>199</v>
      </c>
      <c r="U200" t="str">
        <f>IF(ISBLANK(extractions!O200),"",extractions!O200)</f>
        <v/>
      </c>
      <c r="V200" t="str">
        <f>IF(ISBLANK(extractions!P200),"",extractions!P200)</f>
        <v>Sample</v>
      </c>
      <c r="W200" t="str">
        <f>IF(ISBLANK(extractions!Q200),"",extractions!Q200)</f>
        <v/>
      </c>
      <c r="X200" t="str">
        <f>IF(ISBLANK(extractions!R200),"",extractions!R200)</f>
        <v xml:space="preserve">Non random sample  </v>
      </c>
      <c r="Y200" t="str">
        <f>IF(ISBLANK(extractions!S200),"",extractions!S200)</f>
        <v/>
      </c>
      <c r="Z200" t="str">
        <f>IF(ISBLANK(extractions!T200),"",extractions!T200)</f>
        <v/>
      </c>
      <c r="AA200" t="str">
        <f>IF(ISBLANK(extractions!U200),"",extractions!U200)</f>
        <v>-</v>
      </c>
      <c r="AB200">
        <f>IF(ISBLANK(extractions!V200),"",extractions!V200)</f>
        <v>266</v>
      </c>
      <c r="AC200" t="str">
        <f>IF(ISBLANK(extractions!W200),"",extractions!W200)</f>
        <v>CFS</v>
      </c>
      <c r="AD200" t="str">
        <f>IF(ISBLANK(extractions!X200),"",extractions!X200)</f>
        <v>All part II crimes</v>
      </c>
      <c r="AE200" t="str">
        <f>IF(ISBLANK(extractions!Y200),"",extractions!Y200)</f>
        <v>Beta</v>
      </c>
      <c r="AF200">
        <f>IF(ISBLANK(extractions!Z200),"",extractions!Z200)</f>
        <v>0.48864999999999997</v>
      </c>
      <c r="AG200" t="str">
        <f>IF(ISBLANK(extractions!AA200),"",extractions!AA200)</f>
        <v/>
      </c>
      <c r="AH200" t="str">
        <f>IF(ISBLANK(extractions!AB200),"",extractions!AB200)</f>
        <v>?</v>
      </c>
      <c r="AI200">
        <f>IF(ISBLANK(extractions!AC200),"",extractions!AC200)</f>
        <v>1</v>
      </c>
      <c r="AJ200" t="str">
        <f>IF(ISBLANK(extractions!AD200),"",extractions!AD200)</f>
        <v>mar</v>
      </c>
      <c r="AK200">
        <f>IF(ISBLANK(extractions!AE200),"",extractions!AE200)</f>
        <v>1975</v>
      </c>
      <c r="AL200">
        <f>IF(ISBLANK(extractions!AF200),"",extractions!AF200)</f>
        <v>31</v>
      </c>
      <c r="AM200" t="str">
        <f>IF(ISBLANK(extractions!AG200),"",extractions!AG200)</f>
        <v>jan</v>
      </c>
      <c r="AN200">
        <f>IF(ISBLANK(extractions!AH200),"",extractions!AH200)</f>
        <v>1976</v>
      </c>
      <c r="AO200" t="str">
        <f>IF(ISBLANK(extractions!AI200),"",extractions!AI200)</f>
        <v/>
      </c>
      <c r="AP200" t="str">
        <f>IF(ISBLANK(extractions!AJ200),"",extractions!AJ200)</f>
        <v/>
      </c>
      <c r="AQ200" t="str">
        <f>IF(ISBLANK(extractions!AK200),"",extractions!AK200)</f>
        <v/>
      </c>
      <c r="AR200" t="str">
        <f>IF(ISBLANK(extractions!AL200),"",extractions!AL200)</f>
        <v/>
      </c>
      <c r="AS200" t="str">
        <f>IF(ISBLANK(extractions!AM200),"",extractions!AM200)</f>
        <v/>
      </c>
      <c r="AT200" t="str">
        <f>IF(ISBLANK(extractions!AN200),"",extractions!AN200)</f>
        <v/>
      </c>
      <c r="AU200" t="str">
        <f>IF(ISBLANK(extractions!AO200),"",extractions!AO200)</f>
        <v/>
      </c>
      <c r="AV200" t="str">
        <f>IF(ISBLANK(extractions!AP200),"",extractions!AP200)</f>
        <v/>
      </c>
      <c r="AW200" t="str">
        <f>IF(ISBLANK(extractions!AQ200),"",extractions!AQ200)</f>
        <v/>
      </c>
      <c r="AX200" t="str">
        <f>IF(ISBLANK(extractions!AR200),"",extractions!AR200)</f>
        <v/>
      </c>
      <c r="AY200" t="str">
        <f>IF(ISBLANK(extractions!AS200),"",extractions!AS200)</f>
        <v/>
      </c>
      <c r="AZ200" t="str">
        <f>IF(ISBLANK(extractions!AT200),"",extractions!AT200)</f>
        <v/>
      </c>
      <c r="BA200" t="str">
        <f>IF(ISBLANK(extractions!AU200),"",extractions!AU200)</f>
        <v/>
      </c>
      <c r="BB200" t="str">
        <f>IF(ISBLANK(extractions!AV200),"",extractions!AV200)</f>
        <v/>
      </c>
      <c r="BC200" t="str">
        <f>IF(ISBLANK(extractions!AW200),"",extractions!AW200)</f>
        <v/>
      </c>
      <c r="BD200" t="str">
        <f>IF(ISBLANK(extractions!AX200),"",extractions!AX200)</f>
        <v/>
      </c>
      <c r="BE200" s="9" t="str">
        <f t="shared" si="29"/>
        <v/>
      </c>
      <c r="BF200" s="9" t="str">
        <f t="shared" si="32"/>
        <v/>
      </c>
      <c r="BG200" t="str">
        <f t="shared" si="36"/>
        <v/>
      </c>
      <c r="BK200" s="9" t="str">
        <f t="shared" si="33"/>
        <v>Beta</v>
      </c>
      <c r="BL200" s="9">
        <f t="shared" si="30"/>
        <v>0.48864999999999997</v>
      </c>
      <c r="BM200" s="13" t="str">
        <f t="shared" si="31"/>
        <v>?</v>
      </c>
      <c r="BN200" t="str">
        <f t="shared" si="34"/>
        <v>+</v>
      </c>
      <c r="BO200" s="9" t="str">
        <f>IF(BK200="Beta",IF(ABS(BL200)&lt;statistic_interpretations!$B$5,statistic_interpretations!$B$1,IF(ABS(BL200)&lt;statistic_interpretations!$C$5,statistic_interpretations!$C$1,IF(ABS(BL200)&gt;statistic_interpretations!$C$5,statistic_interpretations!$D$1,"error"))),IF(BK200="R",IF(ABS(BL200)&lt;statistic_interpretations!$B$2,statistic_interpretations!$B$1,IF(ABS(BL200)&lt;statistic_interpretations!$C$2,statistic_interpretations!$C$1,IF(ABS(BL200)&gt;statistic_interpretations!$C$2,statistic_interpretations!$D$1,"error"))),IF(BK200="D",IF(ABS(BL200)&lt;statistic_interpretations!$B$3,statistic_interpretations!$B$1,IF(ABS(BL200)&lt;statistic_interpretations!$C$3,statistic_interpretations!$C$1,IF(ABS(BL200)&gt;statistic_interpretations!$C$3,statistic_interpretations!$D$1,"error"))),IF(BK200="%",IF(ABS(BL200)&lt;statistic_interpretations!$B$9,statistic_interpretations!$B$1,IF(ABS(BL200)&lt;statistic_interpretations!$C$9,statistic_interpretations!$C$1,IF(ABS(BL200)&gt;statistic_interpretations!$C$9,statistic_interpretations!$D$1,"error"))),IF(BK200="χ2",IF(ABS(BL200)&lt;statistic_interpretations!$B$8,statistic_interpretations!$B$1,IF(ABS(BL200)&lt;statistic_interpretations!$C$8,statistic_interpretations!$C$1,IF(ABS(BL200)&gt;statistic_interpretations!$C$8,statistic_interpretations!$D$1,"error"))),IF(BK200="tau",IF(ABS(BL200)&lt;statistic_interpretations!$B$7,statistic_interpretations!$B$1,IF(ABS(BL200)&lt;statistic_interpretations!$C$7,statistic_interpretations!$C$1,IF(ABS(BL200)&gt;statistic_interpretations!$C$7,statistic_interpretations!$D$1,"error")))))))))</f>
        <v xml:space="preserve">Medium </v>
      </c>
      <c r="BP200" t="str">
        <f t="shared" si="35"/>
        <v>unknown</v>
      </c>
    </row>
    <row r="201" spans="1:68" x14ac:dyDescent="0.25">
      <c r="A201" t="str">
        <f>IF(ISBLANK(extractions!A201),"",extractions!A201)</f>
        <v>Involvement vandalism</v>
      </c>
      <c r="B201" t="s">
        <v>554</v>
      </c>
      <c r="C201" t="str">
        <f>IF(ISBLANK(extractions!B201),"",extractions!B201)</f>
        <v>nominal</v>
      </c>
      <c r="D201" t="str">
        <f>IF(ISBLANK(extractions!C201),"",extractions!C201)</f>
        <v/>
      </c>
      <c r="E201" t="str">
        <f>IF(ISBLANK(extractions!D201),"",extractions!D201)</f>
        <v xml:space="preserve">nonaggrevated assault </v>
      </c>
      <c r="F201" t="str">
        <f>IF(ISBLANK(extractions!E201),"",extractions!E201)</f>
        <v>-</v>
      </c>
      <c r="G201" t="str">
        <f>IF(ISBLANK(extractions!G201),"",extractions!G201)</f>
        <v>dispatch time</v>
      </c>
      <c r="H201" t="str">
        <f>IF(ISBLANK(extractions!H201),"",extractions!H201)</f>
        <v>scale</v>
      </c>
      <c r="I201" t="str">
        <f>IF(ISBLANK(extractions!I201),"",extractions!I201)</f>
        <v>min/incident</v>
      </c>
      <c r="J201" t="str">
        <f>IF(ISBLANK(extractions!J201),"",extractions!J201)</f>
        <v>ln</v>
      </c>
      <c r="K201" t="str">
        <f>IF(ISBLANK(extractions!K201),"",extractions!K201)</f>
        <v>interest</v>
      </c>
      <c r="L201" t="str">
        <f>IF(ISBLANK(extractions!L201),"",extractions!L201)</f>
        <v>van Kirk (1980a)</v>
      </c>
      <c r="M201" s="2" t="s">
        <v>893</v>
      </c>
      <c r="N201" t="str">
        <f>IF(ISBLANK(extractions!M201),"",extractions!M201)</f>
        <v>Table B - 11</v>
      </c>
      <c r="O201" t="str">
        <f>IF(ISBLANK(extractions!N201),"",extractions!N201)</f>
        <v>Multivariate regression</v>
      </c>
      <c r="P201" t="s">
        <v>148</v>
      </c>
      <c r="Q201" t="s">
        <v>903</v>
      </c>
      <c r="R201" t="s">
        <v>906</v>
      </c>
      <c r="S201" t="s">
        <v>199</v>
      </c>
      <c r="T201" t="s">
        <v>199</v>
      </c>
      <c r="U201" t="str">
        <f>IF(ISBLANK(extractions!O201),"",extractions!O201)</f>
        <v/>
      </c>
      <c r="V201" t="str">
        <f>IF(ISBLANK(extractions!P201),"",extractions!P201)</f>
        <v>Sample</v>
      </c>
      <c r="W201" t="str">
        <f>IF(ISBLANK(extractions!Q201),"",extractions!Q201)</f>
        <v/>
      </c>
      <c r="X201" t="str">
        <f>IF(ISBLANK(extractions!R201),"",extractions!R201)</f>
        <v xml:space="preserve">Non random sample  </v>
      </c>
      <c r="Y201" t="str">
        <f>IF(ISBLANK(extractions!S201),"",extractions!S201)</f>
        <v/>
      </c>
      <c r="Z201" t="str">
        <f>IF(ISBLANK(extractions!T201),"",extractions!T201)</f>
        <v/>
      </c>
      <c r="AA201" t="str">
        <f>IF(ISBLANK(extractions!U201),"",extractions!U201)</f>
        <v>-</v>
      </c>
      <c r="AB201">
        <f>IF(ISBLANK(extractions!V201),"",extractions!V201)</f>
        <v>324</v>
      </c>
      <c r="AC201" t="str">
        <f>IF(ISBLANK(extractions!W201),"",extractions!W201)</f>
        <v>CFS</v>
      </c>
      <c r="AD201" t="str">
        <f>IF(ISBLANK(extractions!X201),"",extractions!X201)</f>
        <v>All part II crimes</v>
      </c>
      <c r="AE201" t="str">
        <f>IF(ISBLANK(extractions!Y201),"",extractions!Y201)</f>
        <v>Beta</v>
      </c>
      <c r="AF201">
        <f>IF(ISBLANK(extractions!Z201),"",extractions!Z201)</f>
        <v>9.5100000000000004E-2</v>
      </c>
      <c r="AG201" t="str">
        <f>IF(ISBLANK(extractions!AA201),"",extractions!AA201)</f>
        <v/>
      </c>
      <c r="AH201" t="str">
        <f>IF(ISBLANK(extractions!AB201),"",extractions!AB201)</f>
        <v>?</v>
      </c>
      <c r="AI201">
        <f>IF(ISBLANK(extractions!AC201),"",extractions!AC201)</f>
        <v>1</v>
      </c>
      <c r="AJ201" t="str">
        <f>IF(ISBLANK(extractions!AD201),"",extractions!AD201)</f>
        <v>mar</v>
      </c>
      <c r="AK201">
        <f>IF(ISBLANK(extractions!AE201),"",extractions!AE201)</f>
        <v>1975</v>
      </c>
      <c r="AL201">
        <f>IF(ISBLANK(extractions!AF201),"",extractions!AF201)</f>
        <v>31</v>
      </c>
      <c r="AM201" t="str">
        <f>IF(ISBLANK(extractions!AG201),"",extractions!AG201)</f>
        <v>jan</v>
      </c>
      <c r="AN201">
        <f>IF(ISBLANK(extractions!AH201),"",extractions!AH201)</f>
        <v>1976</v>
      </c>
      <c r="AO201" t="str">
        <f>IF(ISBLANK(extractions!AI201),"",extractions!AI201)</f>
        <v/>
      </c>
      <c r="AP201" t="str">
        <f>IF(ISBLANK(extractions!AJ201),"",extractions!AJ201)</f>
        <v/>
      </c>
      <c r="AQ201" t="str">
        <f>IF(ISBLANK(extractions!AK201),"",extractions!AK201)</f>
        <v/>
      </c>
      <c r="AR201" t="str">
        <f>IF(ISBLANK(extractions!AL201),"",extractions!AL201)</f>
        <v/>
      </c>
      <c r="AS201" t="str">
        <f>IF(ISBLANK(extractions!AM201),"",extractions!AM201)</f>
        <v/>
      </c>
      <c r="AT201" t="str">
        <f>IF(ISBLANK(extractions!AN201),"",extractions!AN201)</f>
        <v/>
      </c>
      <c r="AU201" t="str">
        <f>IF(ISBLANK(extractions!AO201),"",extractions!AO201)</f>
        <v/>
      </c>
      <c r="AV201" t="str">
        <f>IF(ISBLANK(extractions!AP201),"",extractions!AP201)</f>
        <v/>
      </c>
      <c r="AW201" t="str">
        <f>IF(ISBLANK(extractions!AQ201),"",extractions!AQ201)</f>
        <v/>
      </c>
      <c r="AX201" t="str">
        <f>IF(ISBLANK(extractions!AR201),"",extractions!AR201)</f>
        <v/>
      </c>
      <c r="AY201" t="str">
        <f>IF(ISBLANK(extractions!AS201),"",extractions!AS201)</f>
        <v/>
      </c>
      <c r="AZ201" t="str">
        <f>IF(ISBLANK(extractions!AT201),"",extractions!AT201)</f>
        <v/>
      </c>
      <c r="BA201" t="str">
        <f>IF(ISBLANK(extractions!AU201),"",extractions!AU201)</f>
        <v/>
      </c>
      <c r="BB201" t="str">
        <f>IF(ISBLANK(extractions!AV201),"",extractions!AV201)</f>
        <v/>
      </c>
      <c r="BC201" t="str">
        <f>IF(ISBLANK(extractions!AW201),"",extractions!AW201)</f>
        <v/>
      </c>
      <c r="BD201" t="str">
        <f>IF(ISBLANK(extractions!AX201),"",extractions!AX201)</f>
        <v/>
      </c>
      <c r="BE201" s="9" t="str">
        <f t="shared" si="29"/>
        <v/>
      </c>
      <c r="BF201" s="9" t="str">
        <f t="shared" si="32"/>
        <v/>
      </c>
      <c r="BG201" t="str">
        <f t="shared" si="36"/>
        <v/>
      </c>
      <c r="BK201" s="9" t="str">
        <f t="shared" si="33"/>
        <v>Beta</v>
      </c>
      <c r="BL201" s="9">
        <f t="shared" si="30"/>
        <v>9.5100000000000004E-2</v>
      </c>
      <c r="BM201" s="13" t="str">
        <f t="shared" si="31"/>
        <v>?</v>
      </c>
      <c r="BN201" t="str">
        <f t="shared" si="34"/>
        <v>+</v>
      </c>
      <c r="BO201" s="9" t="str">
        <f>IF(BK201="Beta",IF(ABS(BL201)&lt;statistic_interpretations!$B$5,statistic_interpretations!$B$1,IF(ABS(BL201)&lt;statistic_interpretations!$C$5,statistic_interpretations!$C$1,IF(ABS(BL201)&gt;statistic_interpretations!$C$5,statistic_interpretations!$D$1,"error"))),IF(BK201="R",IF(ABS(BL201)&lt;statistic_interpretations!$B$2,statistic_interpretations!$B$1,IF(ABS(BL201)&lt;statistic_interpretations!$C$2,statistic_interpretations!$C$1,IF(ABS(BL201)&gt;statistic_interpretations!$C$2,statistic_interpretations!$D$1,"error"))),IF(BK201="D",IF(ABS(BL201)&lt;statistic_interpretations!$B$3,statistic_interpretations!$B$1,IF(ABS(BL201)&lt;statistic_interpretations!$C$3,statistic_interpretations!$C$1,IF(ABS(BL201)&gt;statistic_interpretations!$C$3,statistic_interpretations!$D$1,"error"))),IF(BK201="%",IF(ABS(BL201)&lt;statistic_interpretations!$B$9,statistic_interpretations!$B$1,IF(ABS(BL201)&lt;statistic_interpretations!$C$9,statistic_interpretations!$C$1,IF(ABS(BL201)&gt;statistic_interpretations!$C$9,statistic_interpretations!$D$1,"error"))),IF(BK201="χ2",IF(ABS(BL201)&lt;statistic_interpretations!$B$8,statistic_interpretations!$B$1,IF(ABS(BL201)&lt;statistic_interpretations!$C$8,statistic_interpretations!$C$1,IF(ABS(BL201)&gt;statistic_interpretations!$C$8,statistic_interpretations!$D$1,"error"))),IF(BK201="tau",IF(ABS(BL201)&lt;statistic_interpretations!$B$7,statistic_interpretations!$B$1,IF(ABS(BL201)&lt;statistic_interpretations!$C$7,statistic_interpretations!$C$1,IF(ABS(BL201)&gt;statistic_interpretations!$C$7,statistic_interpretations!$D$1,"error")))))))))</f>
        <v>Small</v>
      </c>
      <c r="BP201" t="str">
        <f t="shared" si="35"/>
        <v>unknown</v>
      </c>
    </row>
    <row r="202" spans="1:68" x14ac:dyDescent="0.25">
      <c r="A202" t="str">
        <f>IF(ISBLANK(extractions!A202),"",extractions!A202)</f>
        <v>Involvement Forgery, Fraud, and Embezzlement</v>
      </c>
      <c r="B202" t="s">
        <v>545</v>
      </c>
      <c r="C202" t="str">
        <f>IF(ISBLANK(extractions!B202),"",extractions!B202)</f>
        <v>nominal</v>
      </c>
      <c r="D202" t="str">
        <f>IF(ISBLANK(extractions!C202),"",extractions!C202)</f>
        <v/>
      </c>
      <c r="E202" t="str">
        <f>IF(ISBLANK(extractions!D202),"",extractions!D202)</f>
        <v xml:space="preserve">nonaggrevated assault </v>
      </c>
      <c r="F202" t="str">
        <f>IF(ISBLANK(extractions!E202),"",extractions!E202)</f>
        <v>-</v>
      </c>
      <c r="G202" t="str">
        <f>IF(ISBLANK(extractions!G202),"",extractions!G202)</f>
        <v>dispatch time</v>
      </c>
      <c r="H202" t="str">
        <f>IF(ISBLANK(extractions!H202),"",extractions!H202)</f>
        <v>scale</v>
      </c>
      <c r="I202" t="str">
        <f>IF(ISBLANK(extractions!I202),"",extractions!I202)</f>
        <v>min/incident</v>
      </c>
      <c r="J202" t="str">
        <f>IF(ISBLANK(extractions!J202),"",extractions!J202)</f>
        <v>ln</v>
      </c>
      <c r="K202" t="str">
        <f>IF(ISBLANK(extractions!K202),"",extractions!K202)</f>
        <v>interest</v>
      </c>
      <c r="L202" t="str">
        <f>IF(ISBLANK(extractions!L202),"",extractions!L202)</f>
        <v>van Kirk (1980a)</v>
      </c>
      <c r="M202" s="2" t="s">
        <v>893</v>
      </c>
      <c r="N202" t="str">
        <f>IF(ISBLANK(extractions!M202),"",extractions!M202)</f>
        <v>Table B - 11</v>
      </c>
      <c r="O202" t="str">
        <f>IF(ISBLANK(extractions!N202),"",extractions!N202)</f>
        <v>Multivariate regression</v>
      </c>
      <c r="P202" t="s">
        <v>148</v>
      </c>
      <c r="Q202" t="s">
        <v>903</v>
      </c>
      <c r="R202" t="s">
        <v>906</v>
      </c>
      <c r="S202" t="s">
        <v>199</v>
      </c>
      <c r="T202" t="s">
        <v>199</v>
      </c>
      <c r="U202" t="str">
        <f>IF(ISBLANK(extractions!O202),"",extractions!O202)</f>
        <v/>
      </c>
      <c r="V202" t="str">
        <f>IF(ISBLANK(extractions!P202),"",extractions!P202)</f>
        <v>Sample</v>
      </c>
      <c r="W202" t="str">
        <f>IF(ISBLANK(extractions!Q202),"",extractions!Q202)</f>
        <v/>
      </c>
      <c r="X202" t="str">
        <f>IF(ISBLANK(extractions!R202),"",extractions!R202)</f>
        <v xml:space="preserve">Non random sample  </v>
      </c>
      <c r="Y202" t="str">
        <f>IF(ISBLANK(extractions!S202),"",extractions!S202)</f>
        <v/>
      </c>
      <c r="Z202" t="str">
        <f>IF(ISBLANK(extractions!T202),"",extractions!T202)</f>
        <v/>
      </c>
      <c r="AA202" t="str">
        <f>IF(ISBLANK(extractions!U202),"",extractions!U202)</f>
        <v>-</v>
      </c>
      <c r="AB202">
        <f>IF(ISBLANK(extractions!V202),"",extractions!V202)</f>
        <v>324</v>
      </c>
      <c r="AC202" t="str">
        <f>IF(ISBLANK(extractions!W202),"",extractions!W202)</f>
        <v>CFS</v>
      </c>
      <c r="AD202" t="str">
        <f>IF(ISBLANK(extractions!X202),"",extractions!X202)</f>
        <v>All part II crimes</v>
      </c>
      <c r="AE202" t="str">
        <f>IF(ISBLANK(extractions!Y202),"",extractions!Y202)</f>
        <v>Beta</v>
      </c>
      <c r="AF202">
        <f>IF(ISBLANK(extractions!Z202),"",extractions!Z202)</f>
        <v>-1.238E-2</v>
      </c>
      <c r="AG202" t="str">
        <f>IF(ISBLANK(extractions!AA202),"",extractions!AA202)</f>
        <v/>
      </c>
      <c r="AH202" t="str">
        <f>IF(ISBLANK(extractions!AB202),"",extractions!AB202)</f>
        <v>?</v>
      </c>
      <c r="AI202">
        <f>IF(ISBLANK(extractions!AC202),"",extractions!AC202)</f>
        <v>1</v>
      </c>
      <c r="AJ202" t="str">
        <f>IF(ISBLANK(extractions!AD202),"",extractions!AD202)</f>
        <v>mar</v>
      </c>
      <c r="AK202">
        <f>IF(ISBLANK(extractions!AE202),"",extractions!AE202)</f>
        <v>1975</v>
      </c>
      <c r="AL202">
        <f>IF(ISBLANK(extractions!AF202),"",extractions!AF202)</f>
        <v>31</v>
      </c>
      <c r="AM202" t="str">
        <f>IF(ISBLANK(extractions!AG202),"",extractions!AG202)</f>
        <v>jan</v>
      </c>
      <c r="AN202">
        <f>IF(ISBLANK(extractions!AH202),"",extractions!AH202)</f>
        <v>1976</v>
      </c>
      <c r="AO202" t="str">
        <f>IF(ISBLANK(extractions!AI202),"",extractions!AI202)</f>
        <v/>
      </c>
      <c r="AP202" t="str">
        <f>IF(ISBLANK(extractions!AJ202),"",extractions!AJ202)</f>
        <v/>
      </c>
      <c r="AQ202" t="str">
        <f>IF(ISBLANK(extractions!AK202),"",extractions!AK202)</f>
        <v/>
      </c>
      <c r="AR202" t="str">
        <f>IF(ISBLANK(extractions!AL202),"",extractions!AL202)</f>
        <v/>
      </c>
      <c r="AS202" t="str">
        <f>IF(ISBLANK(extractions!AM202),"",extractions!AM202)</f>
        <v/>
      </c>
      <c r="AT202" t="str">
        <f>IF(ISBLANK(extractions!AN202),"",extractions!AN202)</f>
        <v/>
      </c>
      <c r="AU202" t="str">
        <f>IF(ISBLANK(extractions!AO202),"",extractions!AO202)</f>
        <v/>
      </c>
      <c r="AV202" t="str">
        <f>IF(ISBLANK(extractions!AP202),"",extractions!AP202)</f>
        <v/>
      </c>
      <c r="AW202" t="str">
        <f>IF(ISBLANK(extractions!AQ202),"",extractions!AQ202)</f>
        <v/>
      </c>
      <c r="AX202" t="str">
        <f>IF(ISBLANK(extractions!AR202),"",extractions!AR202)</f>
        <v/>
      </c>
      <c r="AY202" t="str">
        <f>IF(ISBLANK(extractions!AS202),"",extractions!AS202)</f>
        <v/>
      </c>
      <c r="AZ202" t="str">
        <f>IF(ISBLANK(extractions!AT202),"",extractions!AT202)</f>
        <v/>
      </c>
      <c r="BA202" t="str">
        <f>IF(ISBLANK(extractions!AU202),"",extractions!AU202)</f>
        <v/>
      </c>
      <c r="BB202" t="str">
        <f>IF(ISBLANK(extractions!AV202),"",extractions!AV202)</f>
        <v/>
      </c>
      <c r="BC202" t="str">
        <f>IF(ISBLANK(extractions!AW202),"",extractions!AW202)</f>
        <v/>
      </c>
      <c r="BD202" t="str">
        <f>IF(ISBLANK(extractions!AX202),"",extractions!AX202)</f>
        <v/>
      </c>
      <c r="BE202" s="9" t="str">
        <f t="shared" si="29"/>
        <v/>
      </c>
      <c r="BF202" s="9" t="str">
        <f t="shared" si="32"/>
        <v/>
      </c>
      <c r="BG202" t="str">
        <f t="shared" si="36"/>
        <v/>
      </c>
      <c r="BK202" s="9" t="str">
        <f t="shared" si="33"/>
        <v>Beta</v>
      </c>
      <c r="BL202" s="9">
        <f t="shared" si="30"/>
        <v>-1.238E-2</v>
      </c>
      <c r="BM202" s="13" t="str">
        <f t="shared" si="31"/>
        <v>?</v>
      </c>
      <c r="BN202" t="str">
        <f t="shared" si="34"/>
        <v>-</v>
      </c>
      <c r="BO202" s="9" t="str">
        <f>IF(BK202="Beta",IF(ABS(BL202)&lt;statistic_interpretations!$B$5,statistic_interpretations!$B$1,IF(ABS(BL202)&lt;statistic_interpretations!$C$5,statistic_interpretations!$C$1,IF(ABS(BL202)&gt;statistic_interpretations!$C$5,statistic_interpretations!$D$1,"error"))),IF(BK202="R",IF(ABS(BL202)&lt;statistic_interpretations!$B$2,statistic_interpretations!$B$1,IF(ABS(BL202)&lt;statistic_interpretations!$C$2,statistic_interpretations!$C$1,IF(ABS(BL202)&gt;statistic_interpretations!$C$2,statistic_interpretations!$D$1,"error"))),IF(BK202="D",IF(ABS(BL202)&lt;statistic_interpretations!$B$3,statistic_interpretations!$B$1,IF(ABS(BL202)&lt;statistic_interpretations!$C$3,statistic_interpretations!$C$1,IF(ABS(BL202)&gt;statistic_interpretations!$C$3,statistic_interpretations!$D$1,"error"))),IF(BK202="%",IF(ABS(BL202)&lt;statistic_interpretations!$B$9,statistic_interpretations!$B$1,IF(ABS(BL202)&lt;statistic_interpretations!$C$9,statistic_interpretations!$C$1,IF(ABS(BL202)&gt;statistic_interpretations!$C$9,statistic_interpretations!$D$1,"error"))),IF(BK202="χ2",IF(ABS(BL202)&lt;statistic_interpretations!$B$8,statistic_interpretations!$B$1,IF(ABS(BL202)&lt;statistic_interpretations!$C$8,statistic_interpretations!$C$1,IF(ABS(BL202)&gt;statistic_interpretations!$C$8,statistic_interpretations!$D$1,"error"))),IF(BK202="tau",IF(ABS(BL202)&lt;statistic_interpretations!$B$7,statistic_interpretations!$B$1,IF(ABS(BL202)&lt;statistic_interpretations!$C$7,statistic_interpretations!$C$1,IF(ABS(BL202)&gt;statistic_interpretations!$C$7,statistic_interpretations!$D$1,"error")))))))))</f>
        <v>Small</v>
      </c>
      <c r="BP202" t="str">
        <f t="shared" si="35"/>
        <v>unknown</v>
      </c>
    </row>
    <row r="203" spans="1:68" x14ac:dyDescent="0.25">
      <c r="A203" t="str">
        <f>IF(ISBLANK(extractions!A203),"",extractions!A203)</f>
        <v>Weapon Possession</v>
      </c>
      <c r="B203" t="s">
        <v>512</v>
      </c>
      <c r="C203" t="str">
        <f>IF(ISBLANK(extractions!B203),"",extractions!B203)</f>
        <v>nominal</v>
      </c>
      <c r="D203" t="str">
        <f>IF(ISBLANK(extractions!C203),"",extractions!C203)</f>
        <v/>
      </c>
      <c r="E203" t="str">
        <f>IF(ISBLANK(extractions!D203),"",extractions!D203)</f>
        <v xml:space="preserve">nonaggrevated assault </v>
      </c>
      <c r="F203" t="str">
        <f>IF(ISBLANK(extractions!E203),"",extractions!E203)</f>
        <v>-</v>
      </c>
      <c r="G203" t="str">
        <f>IF(ISBLANK(extractions!G203),"",extractions!G203)</f>
        <v>dispatch time</v>
      </c>
      <c r="H203" t="str">
        <f>IF(ISBLANK(extractions!H203),"",extractions!H203)</f>
        <v>scale</v>
      </c>
      <c r="I203" t="str">
        <f>IF(ISBLANK(extractions!I203),"",extractions!I203)</f>
        <v>min/incident</v>
      </c>
      <c r="J203" t="str">
        <f>IF(ISBLANK(extractions!J203),"",extractions!J203)</f>
        <v>ln</v>
      </c>
      <c r="K203" t="str">
        <f>IF(ISBLANK(extractions!K203),"",extractions!K203)</f>
        <v>interest</v>
      </c>
      <c r="L203" t="str">
        <f>IF(ISBLANK(extractions!L203),"",extractions!L203)</f>
        <v>van Kirk (1980a)</v>
      </c>
      <c r="M203" s="2" t="s">
        <v>893</v>
      </c>
      <c r="N203" t="str">
        <f>IF(ISBLANK(extractions!M203),"",extractions!M203)</f>
        <v>Table B - 11</v>
      </c>
      <c r="O203" t="str">
        <f>IF(ISBLANK(extractions!N203),"",extractions!N203)</f>
        <v>Multivariate regression</v>
      </c>
      <c r="P203" t="s">
        <v>148</v>
      </c>
      <c r="Q203" t="s">
        <v>903</v>
      </c>
      <c r="R203" t="s">
        <v>906</v>
      </c>
      <c r="S203" t="s">
        <v>199</v>
      </c>
      <c r="T203" t="s">
        <v>199</v>
      </c>
      <c r="U203" t="str">
        <f>IF(ISBLANK(extractions!O203),"",extractions!O203)</f>
        <v/>
      </c>
      <c r="V203" t="str">
        <f>IF(ISBLANK(extractions!P203),"",extractions!P203)</f>
        <v>Sample</v>
      </c>
      <c r="W203" t="str">
        <f>IF(ISBLANK(extractions!Q203),"",extractions!Q203)</f>
        <v/>
      </c>
      <c r="X203" t="str">
        <f>IF(ISBLANK(extractions!R203),"",extractions!R203)</f>
        <v xml:space="preserve">Non random sample  </v>
      </c>
      <c r="Y203" t="str">
        <f>IF(ISBLANK(extractions!S203),"",extractions!S203)</f>
        <v/>
      </c>
      <c r="Z203" t="str">
        <f>IF(ISBLANK(extractions!T203),"",extractions!T203)</f>
        <v/>
      </c>
      <c r="AA203" t="str">
        <f>IF(ISBLANK(extractions!U203),"",extractions!U203)</f>
        <v>-</v>
      </c>
      <c r="AB203">
        <f>IF(ISBLANK(extractions!V203),"",extractions!V203)</f>
        <v>324</v>
      </c>
      <c r="AC203" t="str">
        <f>IF(ISBLANK(extractions!W203),"",extractions!W203)</f>
        <v>CFS</v>
      </c>
      <c r="AD203" t="str">
        <f>IF(ISBLANK(extractions!X203),"",extractions!X203)</f>
        <v>All part II crimes</v>
      </c>
      <c r="AE203" t="str">
        <f>IF(ISBLANK(extractions!Y203),"",extractions!Y203)</f>
        <v>Beta</v>
      </c>
      <c r="AF203">
        <f>IF(ISBLANK(extractions!Z203),"",extractions!Z203)</f>
        <v>-4.3090000000000003E-2</v>
      </c>
      <c r="AG203" t="str">
        <f>IF(ISBLANK(extractions!AA203),"",extractions!AA203)</f>
        <v/>
      </c>
      <c r="AH203" t="str">
        <f>IF(ISBLANK(extractions!AB203),"",extractions!AB203)</f>
        <v>?</v>
      </c>
      <c r="AI203">
        <f>IF(ISBLANK(extractions!AC203),"",extractions!AC203)</f>
        <v>1</v>
      </c>
      <c r="AJ203" t="str">
        <f>IF(ISBLANK(extractions!AD203),"",extractions!AD203)</f>
        <v>mar</v>
      </c>
      <c r="AK203">
        <f>IF(ISBLANK(extractions!AE203),"",extractions!AE203)</f>
        <v>1975</v>
      </c>
      <c r="AL203">
        <f>IF(ISBLANK(extractions!AF203),"",extractions!AF203)</f>
        <v>31</v>
      </c>
      <c r="AM203" t="str">
        <f>IF(ISBLANK(extractions!AG203),"",extractions!AG203)</f>
        <v>jan</v>
      </c>
      <c r="AN203">
        <f>IF(ISBLANK(extractions!AH203),"",extractions!AH203)</f>
        <v>1976</v>
      </c>
      <c r="AO203" t="str">
        <f>IF(ISBLANK(extractions!AI203),"",extractions!AI203)</f>
        <v/>
      </c>
      <c r="AP203" t="str">
        <f>IF(ISBLANK(extractions!AJ203),"",extractions!AJ203)</f>
        <v/>
      </c>
      <c r="AQ203" t="str">
        <f>IF(ISBLANK(extractions!AK203),"",extractions!AK203)</f>
        <v/>
      </c>
      <c r="AR203" t="str">
        <f>IF(ISBLANK(extractions!AL203),"",extractions!AL203)</f>
        <v/>
      </c>
      <c r="AS203" t="str">
        <f>IF(ISBLANK(extractions!AM203),"",extractions!AM203)</f>
        <v/>
      </c>
      <c r="AT203" t="str">
        <f>IF(ISBLANK(extractions!AN203),"",extractions!AN203)</f>
        <v/>
      </c>
      <c r="AU203" t="str">
        <f>IF(ISBLANK(extractions!AO203),"",extractions!AO203)</f>
        <v/>
      </c>
      <c r="AV203" t="str">
        <f>IF(ISBLANK(extractions!AP203),"",extractions!AP203)</f>
        <v/>
      </c>
      <c r="AW203" t="str">
        <f>IF(ISBLANK(extractions!AQ203),"",extractions!AQ203)</f>
        <v/>
      </c>
      <c r="AX203" t="str">
        <f>IF(ISBLANK(extractions!AR203),"",extractions!AR203)</f>
        <v/>
      </c>
      <c r="AY203" t="str">
        <f>IF(ISBLANK(extractions!AS203),"",extractions!AS203)</f>
        <v/>
      </c>
      <c r="AZ203" t="str">
        <f>IF(ISBLANK(extractions!AT203),"",extractions!AT203)</f>
        <v/>
      </c>
      <c r="BA203" t="str">
        <f>IF(ISBLANK(extractions!AU203),"",extractions!AU203)</f>
        <v/>
      </c>
      <c r="BB203" t="str">
        <f>IF(ISBLANK(extractions!AV203),"",extractions!AV203)</f>
        <v/>
      </c>
      <c r="BC203" t="str">
        <f>IF(ISBLANK(extractions!AW203),"",extractions!AW203)</f>
        <v/>
      </c>
      <c r="BD203" t="str">
        <f>IF(ISBLANK(extractions!AX203),"",extractions!AX203)</f>
        <v/>
      </c>
      <c r="BE203" s="9" t="str">
        <f t="shared" si="29"/>
        <v/>
      </c>
      <c r="BF203" s="9" t="str">
        <f t="shared" si="32"/>
        <v/>
      </c>
      <c r="BG203" t="str">
        <f t="shared" si="36"/>
        <v/>
      </c>
      <c r="BK203" s="9" t="str">
        <f t="shared" si="33"/>
        <v>Beta</v>
      </c>
      <c r="BL203" s="9">
        <f t="shared" si="30"/>
        <v>-4.3090000000000003E-2</v>
      </c>
      <c r="BM203" s="13" t="str">
        <f t="shared" si="31"/>
        <v>?</v>
      </c>
      <c r="BN203" t="str">
        <f t="shared" si="34"/>
        <v>-</v>
      </c>
      <c r="BO203" s="9" t="str">
        <f>IF(BK203="Beta",IF(ABS(BL203)&lt;statistic_interpretations!$B$5,statistic_interpretations!$B$1,IF(ABS(BL203)&lt;statistic_interpretations!$C$5,statistic_interpretations!$C$1,IF(ABS(BL203)&gt;statistic_interpretations!$C$5,statistic_interpretations!$D$1,"error"))),IF(BK203="R",IF(ABS(BL203)&lt;statistic_interpretations!$B$2,statistic_interpretations!$B$1,IF(ABS(BL203)&lt;statistic_interpretations!$C$2,statistic_interpretations!$C$1,IF(ABS(BL203)&gt;statistic_interpretations!$C$2,statistic_interpretations!$D$1,"error"))),IF(BK203="D",IF(ABS(BL203)&lt;statistic_interpretations!$B$3,statistic_interpretations!$B$1,IF(ABS(BL203)&lt;statistic_interpretations!$C$3,statistic_interpretations!$C$1,IF(ABS(BL203)&gt;statistic_interpretations!$C$3,statistic_interpretations!$D$1,"error"))),IF(BK203="%",IF(ABS(BL203)&lt;statistic_interpretations!$B$9,statistic_interpretations!$B$1,IF(ABS(BL203)&lt;statistic_interpretations!$C$9,statistic_interpretations!$C$1,IF(ABS(BL203)&gt;statistic_interpretations!$C$9,statistic_interpretations!$D$1,"error"))),IF(BK203="χ2",IF(ABS(BL203)&lt;statistic_interpretations!$B$8,statistic_interpretations!$B$1,IF(ABS(BL203)&lt;statistic_interpretations!$C$8,statistic_interpretations!$C$1,IF(ABS(BL203)&gt;statistic_interpretations!$C$8,statistic_interpretations!$D$1,"error"))),IF(BK203="tau",IF(ABS(BL203)&lt;statistic_interpretations!$B$7,statistic_interpretations!$B$1,IF(ABS(BL203)&lt;statistic_interpretations!$C$7,statistic_interpretations!$C$1,IF(ABS(BL203)&gt;statistic_interpretations!$C$7,statistic_interpretations!$D$1,"error")))))))))</f>
        <v>Small</v>
      </c>
      <c r="BP203" t="str">
        <f t="shared" si="35"/>
        <v>unknown</v>
      </c>
    </row>
    <row r="204" spans="1:68" x14ac:dyDescent="0.25">
      <c r="A204" t="str">
        <f>IF(ISBLANK(extractions!A204),"",extractions!A204)</f>
        <v>Drunkenness</v>
      </c>
      <c r="B204" t="s">
        <v>516</v>
      </c>
      <c r="C204" t="str">
        <f>IF(ISBLANK(extractions!B204),"",extractions!B204)</f>
        <v>nominal</v>
      </c>
      <c r="D204" t="str">
        <f>IF(ISBLANK(extractions!C204),"",extractions!C204)</f>
        <v/>
      </c>
      <c r="E204" t="str">
        <f>IF(ISBLANK(extractions!D204),"",extractions!D204)</f>
        <v xml:space="preserve">nonaggrevated assault </v>
      </c>
      <c r="F204" t="str">
        <f>IF(ISBLANK(extractions!E204),"",extractions!E204)</f>
        <v>-</v>
      </c>
      <c r="G204" t="str">
        <f>IF(ISBLANK(extractions!G204),"",extractions!G204)</f>
        <v>dispatch time</v>
      </c>
      <c r="H204" t="str">
        <f>IF(ISBLANK(extractions!H204),"",extractions!H204)</f>
        <v>scale</v>
      </c>
      <c r="I204" t="str">
        <f>IF(ISBLANK(extractions!I204),"",extractions!I204)</f>
        <v>min/incident</v>
      </c>
      <c r="J204" t="str">
        <f>IF(ISBLANK(extractions!J204),"",extractions!J204)</f>
        <v>ln</v>
      </c>
      <c r="K204" t="str">
        <f>IF(ISBLANK(extractions!K204),"",extractions!K204)</f>
        <v>interest</v>
      </c>
      <c r="L204" t="str">
        <f>IF(ISBLANK(extractions!L204),"",extractions!L204)</f>
        <v>van Kirk (1980a)</v>
      </c>
      <c r="M204" s="2" t="s">
        <v>893</v>
      </c>
      <c r="N204" t="str">
        <f>IF(ISBLANK(extractions!M204),"",extractions!M204)</f>
        <v>Table B - 11</v>
      </c>
      <c r="O204" t="str">
        <f>IF(ISBLANK(extractions!N204),"",extractions!N204)</f>
        <v>Multivariate regression</v>
      </c>
      <c r="P204" t="s">
        <v>148</v>
      </c>
      <c r="Q204" t="s">
        <v>903</v>
      </c>
      <c r="R204" t="s">
        <v>906</v>
      </c>
      <c r="S204" t="s">
        <v>199</v>
      </c>
      <c r="T204" t="s">
        <v>199</v>
      </c>
      <c r="U204" t="str">
        <f>IF(ISBLANK(extractions!O204),"",extractions!O204)</f>
        <v/>
      </c>
      <c r="V204" t="str">
        <f>IF(ISBLANK(extractions!P204),"",extractions!P204)</f>
        <v>Sample</v>
      </c>
      <c r="W204" t="str">
        <f>IF(ISBLANK(extractions!Q204),"",extractions!Q204)</f>
        <v/>
      </c>
      <c r="X204" t="str">
        <f>IF(ISBLANK(extractions!R204),"",extractions!R204)</f>
        <v xml:space="preserve">Non random sample  </v>
      </c>
      <c r="Y204" t="str">
        <f>IF(ISBLANK(extractions!S204),"",extractions!S204)</f>
        <v/>
      </c>
      <c r="Z204" t="str">
        <f>IF(ISBLANK(extractions!T204),"",extractions!T204)</f>
        <v/>
      </c>
      <c r="AA204" t="str">
        <f>IF(ISBLANK(extractions!U204),"",extractions!U204)</f>
        <v>-</v>
      </c>
      <c r="AB204">
        <f>IF(ISBLANK(extractions!V204),"",extractions!V204)</f>
        <v>324</v>
      </c>
      <c r="AC204" t="str">
        <f>IF(ISBLANK(extractions!W204),"",extractions!W204)</f>
        <v>CFS</v>
      </c>
      <c r="AD204" t="str">
        <f>IF(ISBLANK(extractions!X204),"",extractions!X204)</f>
        <v>All part II crimes</v>
      </c>
      <c r="AE204" t="str">
        <f>IF(ISBLANK(extractions!Y204),"",extractions!Y204)</f>
        <v>Beta</v>
      </c>
      <c r="AF204">
        <f>IF(ISBLANK(extractions!Z204),"",extractions!Z204)</f>
        <v>-7.8390000000000001E-2</v>
      </c>
      <c r="AG204" t="str">
        <f>IF(ISBLANK(extractions!AA204),"",extractions!AA204)</f>
        <v/>
      </c>
      <c r="AH204" t="str">
        <f>IF(ISBLANK(extractions!AB204),"",extractions!AB204)</f>
        <v>?</v>
      </c>
      <c r="AI204">
        <f>IF(ISBLANK(extractions!AC204),"",extractions!AC204)</f>
        <v>1</v>
      </c>
      <c r="AJ204" t="str">
        <f>IF(ISBLANK(extractions!AD204),"",extractions!AD204)</f>
        <v>mar</v>
      </c>
      <c r="AK204">
        <f>IF(ISBLANK(extractions!AE204),"",extractions!AE204)</f>
        <v>1975</v>
      </c>
      <c r="AL204">
        <f>IF(ISBLANK(extractions!AF204),"",extractions!AF204)</f>
        <v>31</v>
      </c>
      <c r="AM204" t="str">
        <f>IF(ISBLANK(extractions!AG204),"",extractions!AG204)</f>
        <v>jan</v>
      </c>
      <c r="AN204">
        <f>IF(ISBLANK(extractions!AH204),"",extractions!AH204)</f>
        <v>1976</v>
      </c>
      <c r="AO204" t="str">
        <f>IF(ISBLANK(extractions!AI204),"",extractions!AI204)</f>
        <v/>
      </c>
      <c r="AP204" t="str">
        <f>IF(ISBLANK(extractions!AJ204),"",extractions!AJ204)</f>
        <v/>
      </c>
      <c r="AQ204" t="str">
        <f>IF(ISBLANK(extractions!AK204),"",extractions!AK204)</f>
        <v/>
      </c>
      <c r="AR204" t="str">
        <f>IF(ISBLANK(extractions!AL204),"",extractions!AL204)</f>
        <v/>
      </c>
      <c r="AS204" t="str">
        <f>IF(ISBLANK(extractions!AM204),"",extractions!AM204)</f>
        <v/>
      </c>
      <c r="AT204" t="str">
        <f>IF(ISBLANK(extractions!AN204),"",extractions!AN204)</f>
        <v/>
      </c>
      <c r="AU204" t="str">
        <f>IF(ISBLANK(extractions!AO204),"",extractions!AO204)</f>
        <v/>
      </c>
      <c r="AV204" t="str">
        <f>IF(ISBLANK(extractions!AP204),"",extractions!AP204)</f>
        <v/>
      </c>
      <c r="AW204" t="str">
        <f>IF(ISBLANK(extractions!AQ204),"",extractions!AQ204)</f>
        <v/>
      </c>
      <c r="AX204" t="str">
        <f>IF(ISBLANK(extractions!AR204),"",extractions!AR204)</f>
        <v/>
      </c>
      <c r="AY204" t="str">
        <f>IF(ISBLANK(extractions!AS204),"",extractions!AS204)</f>
        <v/>
      </c>
      <c r="AZ204" t="str">
        <f>IF(ISBLANK(extractions!AT204),"",extractions!AT204)</f>
        <v/>
      </c>
      <c r="BA204" t="str">
        <f>IF(ISBLANK(extractions!AU204),"",extractions!AU204)</f>
        <v/>
      </c>
      <c r="BB204" t="str">
        <f>IF(ISBLANK(extractions!AV204),"",extractions!AV204)</f>
        <v/>
      </c>
      <c r="BC204" t="str">
        <f>IF(ISBLANK(extractions!AW204),"",extractions!AW204)</f>
        <v/>
      </c>
      <c r="BD204" t="str">
        <f>IF(ISBLANK(extractions!AX204),"",extractions!AX204)</f>
        <v/>
      </c>
      <c r="BE204" s="9" t="str">
        <f t="shared" si="29"/>
        <v/>
      </c>
      <c r="BF204" s="9" t="str">
        <f t="shared" si="32"/>
        <v/>
      </c>
      <c r="BG204" t="str">
        <f t="shared" si="36"/>
        <v/>
      </c>
      <c r="BK204" s="9" t="str">
        <f t="shared" si="33"/>
        <v>Beta</v>
      </c>
      <c r="BL204" s="9">
        <f t="shared" si="30"/>
        <v>-7.8390000000000001E-2</v>
      </c>
      <c r="BM204" s="13" t="str">
        <f t="shared" si="31"/>
        <v>?</v>
      </c>
      <c r="BN204" t="str">
        <f t="shared" si="34"/>
        <v>-</v>
      </c>
      <c r="BO204" s="9" t="str">
        <f>IF(BK204="Beta",IF(ABS(BL204)&lt;statistic_interpretations!$B$5,statistic_interpretations!$B$1,IF(ABS(BL204)&lt;statistic_interpretations!$C$5,statistic_interpretations!$C$1,IF(ABS(BL204)&gt;statistic_interpretations!$C$5,statistic_interpretations!$D$1,"error"))),IF(BK204="R",IF(ABS(BL204)&lt;statistic_interpretations!$B$2,statistic_interpretations!$B$1,IF(ABS(BL204)&lt;statistic_interpretations!$C$2,statistic_interpretations!$C$1,IF(ABS(BL204)&gt;statistic_interpretations!$C$2,statistic_interpretations!$D$1,"error"))),IF(BK204="D",IF(ABS(BL204)&lt;statistic_interpretations!$B$3,statistic_interpretations!$B$1,IF(ABS(BL204)&lt;statistic_interpretations!$C$3,statistic_interpretations!$C$1,IF(ABS(BL204)&gt;statistic_interpretations!$C$3,statistic_interpretations!$D$1,"error"))),IF(BK204="%",IF(ABS(BL204)&lt;statistic_interpretations!$B$9,statistic_interpretations!$B$1,IF(ABS(BL204)&lt;statistic_interpretations!$C$9,statistic_interpretations!$C$1,IF(ABS(BL204)&gt;statistic_interpretations!$C$9,statistic_interpretations!$D$1,"error"))),IF(BK204="χ2",IF(ABS(BL204)&lt;statistic_interpretations!$B$8,statistic_interpretations!$B$1,IF(ABS(BL204)&lt;statistic_interpretations!$C$8,statistic_interpretations!$C$1,IF(ABS(BL204)&gt;statistic_interpretations!$C$8,statistic_interpretations!$D$1,"error"))),IF(BK204="tau",IF(ABS(BL204)&lt;statistic_interpretations!$B$7,statistic_interpretations!$B$1,IF(ABS(BL204)&lt;statistic_interpretations!$C$7,statistic_interpretations!$C$1,IF(ABS(BL204)&gt;statistic_interpretations!$C$7,statistic_interpretations!$D$1,"error")))))))))</f>
        <v>Small</v>
      </c>
      <c r="BP204" t="str">
        <f t="shared" si="35"/>
        <v>unknown</v>
      </c>
    </row>
    <row r="205" spans="1:68" x14ac:dyDescent="0.25">
      <c r="A205" t="str">
        <f>IF(ISBLANK(extractions!A205),"",extractions!A205)</f>
        <v>Disturbing the Peace</v>
      </c>
      <c r="B205" t="s">
        <v>513</v>
      </c>
      <c r="C205" t="str">
        <f>IF(ISBLANK(extractions!B205),"",extractions!B205)</f>
        <v>nominal</v>
      </c>
      <c r="D205" t="str">
        <f>IF(ISBLANK(extractions!C205),"",extractions!C205)</f>
        <v/>
      </c>
      <c r="E205" t="str">
        <f>IF(ISBLANK(extractions!D205),"",extractions!D205)</f>
        <v xml:space="preserve">nonaggrevated assault </v>
      </c>
      <c r="F205" t="str">
        <f>IF(ISBLANK(extractions!E205),"",extractions!E205)</f>
        <v>-</v>
      </c>
      <c r="G205" t="str">
        <f>IF(ISBLANK(extractions!G205),"",extractions!G205)</f>
        <v>dispatch time</v>
      </c>
      <c r="H205" t="str">
        <f>IF(ISBLANK(extractions!H205),"",extractions!H205)</f>
        <v>scale</v>
      </c>
      <c r="I205" t="str">
        <f>IF(ISBLANK(extractions!I205),"",extractions!I205)</f>
        <v>min/incident</v>
      </c>
      <c r="J205" t="str">
        <f>IF(ISBLANK(extractions!J205),"",extractions!J205)</f>
        <v>ln</v>
      </c>
      <c r="K205" t="str">
        <f>IF(ISBLANK(extractions!K205),"",extractions!K205)</f>
        <v>interest</v>
      </c>
      <c r="L205" t="str">
        <f>IF(ISBLANK(extractions!L205),"",extractions!L205)</f>
        <v>van Kirk (1980a)</v>
      </c>
      <c r="M205" s="2" t="s">
        <v>893</v>
      </c>
      <c r="N205" t="str">
        <f>IF(ISBLANK(extractions!M205),"",extractions!M205)</f>
        <v>Table B - 11</v>
      </c>
      <c r="O205" t="str">
        <f>IF(ISBLANK(extractions!N205),"",extractions!N205)</f>
        <v>Multivariate regression</v>
      </c>
      <c r="P205" t="s">
        <v>148</v>
      </c>
      <c r="Q205" t="s">
        <v>903</v>
      </c>
      <c r="R205" t="s">
        <v>906</v>
      </c>
      <c r="S205" t="s">
        <v>199</v>
      </c>
      <c r="T205" t="s">
        <v>199</v>
      </c>
      <c r="U205" t="str">
        <f>IF(ISBLANK(extractions!O205),"",extractions!O205)</f>
        <v/>
      </c>
      <c r="V205" t="str">
        <f>IF(ISBLANK(extractions!P205),"",extractions!P205)</f>
        <v>Sample</v>
      </c>
      <c r="W205" t="str">
        <f>IF(ISBLANK(extractions!Q205),"",extractions!Q205)</f>
        <v/>
      </c>
      <c r="X205" t="str">
        <f>IF(ISBLANK(extractions!R205),"",extractions!R205)</f>
        <v xml:space="preserve">Non random sample  </v>
      </c>
      <c r="Y205" t="str">
        <f>IF(ISBLANK(extractions!S205),"",extractions!S205)</f>
        <v/>
      </c>
      <c r="Z205" t="str">
        <f>IF(ISBLANK(extractions!T205),"",extractions!T205)</f>
        <v/>
      </c>
      <c r="AA205" t="str">
        <f>IF(ISBLANK(extractions!U205),"",extractions!U205)</f>
        <v>-</v>
      </c>
      <c r="AB205">
        <f>IF(ISBLANK(extractions!V205),"",extractions!V205)</f>
        <v>324</v>
      </c>
      <c r="AC205" t="str">
        <f>IF(ISBLANK(extractions!W205),"",extractions!W205)</f>
        <v>CFS</v>
      </c>
      <c r="AD205" t="str">
        <f>IF(ISBLANK(extractions!X205),"",extractions!X205)</f>
        <v>All part II crimes</v>
      </c>
      <c r="AE205" t="str">
        <f>IF(ISBLANK(extractions!Y205),"",extractions!Y205)</f>
        <v>Beta</v>
      </c>
      <c r="AF205">
        <f>IF(ISBLANK(extractions!Z205),"",extractions!Z205)</f>
        <v>-0.12894</v>
      </c>
      <c r="AG205" t="str">
        <f>IF(ISBLANK(extractions!AA205),"",extractions!AA205)</f>
        <v/>
      </c>
      <c r="AH205" t="str">
        <f>IF(ISBLANK(extractions!AB205),"",extractions!AB205)</f>
        <v>?</v>
      </c>
      <c r="AI205">
        <f>IF(ISBLANK(extractions!AC205),"",extractions!AC205)</f>
        <v>1</v>
      </c>
      <c r="AJ205" t="str">
        <f>IF(ISBLANK(extractions!AD205),"",extractions!AD205)</f>
        <v>mar</v>
      </c>
      <c r="AK205">
        <f>IF(ISBLANK(extractions!AE205),"",extractions!AE205)</f>
        <v>1975</v>
      </c>
      <c r="AL205">
        <f>IF(ISBLANK(extractions!AF205),"",extractions!AF205)</f>
        <v>31</v>
      </c>
      <c r="AM205" t="str">
        <f>IF(ISBLANK(extractions!AG205),"",extractions!AG205)</f>
        <v>jan</v>
      </c>
      <c r="AN205">
        <f>IF(ISBLANK(extractions!AH205),"",extractions!AH205)</f>
        <v>1976</v>
      </c>
      <c r="AO205" t="str">
        <f>IF(ISBLANK(extractions!AI205),"",extractions!AI205)</f>
        <v/>
      </c>
      <c r="AP205" t="str">
        <f>IF(ISBLANK(extractions!AJ205),"",extractions!AJ205)</f>
        <v/>
      </c>
      <c r="AQ205" t="str">
        <f>IF(ISBLANK(extractions!AK205),"",extractions!AK205)</f>
        <v/>
      </c>
      <c r="AR205" t="str">
        <f>IF(ISBLANK(extractions!AL205),"",extractions!AL205)</f>
        <v/>
      </c>
      <c r="AS205" t="str">
        <f>IF(ISBLANK(extractions!AM205),"",extractions!AM205)</f>
        <v/>
      </c>
      <c r="AT205" t="str">
        <f>IF(ISBLANK(extractions!AN205),"",extractions!AN205)</f>
        <v/>
      </c>
      <c r="AU205" t="str">
        <f>IF(ISBLANK(extractions!AO205),"",extractions!AO205)</f>
        <v/>
      </c>
      <c r="AV205" t="str">
        <f>IF(ISBLANK(extractions!AP205),"",extractions!AP205)</f>
        <v/>
      </c>
      <c r="AW205" t="str">
        <f>IF(ISBLANK(extractions!AQ205),"",extractions!AQ205)</f>
        <v/>
      </c>
      <c r="AX205" t="str">
        <f>IF(ISBLANK(extractions!AR205),"",extractions!AR205)</f>
        <v/>
      </c>
      <c r="AY205" t="str">
        <f>IF(ISBLANK(extractions!AS205),"",extractions!AS205)</f>
        <v/>
      </c>
      <c r="AZ205" t="str">
        <f>IF(ISBLANK(extractions!AT205),"",extractions!AT205)</f>
        <v/>
      </c>
      <c r="BA205" t="str">
        <f>IF(ISBLANK(extractions!AU205),"",extractions!AU205)</f>
        <v/>
      </c>
      <c r="BB205" t="str">
        <f>IF(ISBLANK(extractions!AV205),"",extractions!AV205)</f>
        <v/>
      </c>
      <c r="BC205" t="str">
        <f>IF(ISBLANK(extractions!AW205),"",extractions!AW205)</f>
        <v/>
      </c>
      <c r="BD205" t="str">
        <f>IF(ISBLANK(extractions!AX205),"",extractions!AX205)</f>
        <v/>
      </c>
      <c r="BE205" s="9" t="str">
        <f t="shared" si="29"/>
        <v/>
      </c>
      <c r="BF205" s="9" t="str">
        <f t="shared" si="32"/>
        <v/>
      </c>
      <c r="BG205" t="str">
        <f t="shared" si="36"/>
        <v/>
      </c>
      <c r="BK205" s="9" t="str">
        <f t="shared" si="33"/>
        <v>Beta</v>
      </c>
      <c r="BL205" s="9">
        <f t="shared" si="30"/>
        <v>-0.12894</v>
      </c>
      <c r="BM205" s="13" t="str">
        <f t="shared" si="31"/>
        <v>?</v>
      </c>
      <c r="BN205" t="str">
        <f t="shared" si="34"/>
        <v>-</v>
      </c>
      <c r="BO205" s="9" t="str">
        <f>IF(BK205="Beta",IF(ABS(BL205)&lt;statistic_interpretations!$B$5,statistic_interpretations!$B$1,IF(ABS(BL205)&lt;statistic_interpretations!$C$5,statistic_interpretations!$C$1,IF(ABS(BL205)&gt;statistic_interpretations!$C$5,statistic_interpretations!$D$1,"error"))),IF(BK205="R",IF(ABS(BL205)&lt;statistic_interpretations!$B$2,statistic_interpretations!$B$1,IF(ABS(BL205)&lt;statistic_interpretations!$C$2,statistic_interpretations!$C$1,IF(ABS(BL205)&gt;statistic_interpretations!$C$2,statistic_interpretations!$D$1,"error"))),IF(BK205="D",IF(ABS(BL205)&lt;statistic_interpretations!$B$3,statistic_interpretations!$B$1,IF(ABS(BL205)&lt;statistic_interpretations!$C$3,statistic_interpretations!$C$1,IF(ABS(BL205)&gt;statistic_interpretations!$C$3,statistic_interpretations!$D$1,"error"))),IF(BK205="%",IF(ABS(BL205)&lt;statistic_interpretations!$B$9,statistic_interpretations!$B$1,IF(ABS(BL205)&lt;statistic_interpretations!$C$9,statistic_interpretations!$C$1,IF(ABS(BL205)&gt;statistic_interpretations!$C$9,statistic_interpretations!$D$1,"error"))),IF(BK205="χ2",IF(ABS(BL205)&lt;statistic_interpretations!$B$8,statistic_interpretations!$B$1,IF(ABS(BL205)&lt;statistic_interpretations!$C$8,statistic_interpretations!$C$1,IF(ABS(BL205)&gt;statistic_interpretations!$C$8,statistic_interpretations!$D$1,"error"))),IF(BK205="tau",IF(ABS(BL205)&lt;statistic_interpretations!$B$7,statistic_interpretations!$B$1,IF(ABS(BL205)&lt;statistic_interpretations!$C$7,statistic_interpretations!$C$1,IF(ABS(BL205)&gt;statistic_interpretations!$C$7,statistic_interpretations!$D$1,"error")))))))))</f>
        <v>Small</v>
      </c>
      <c r="BP205" t="str">
        <f t="shared" si="35"/>
        <v>unknown</v>
      </c>
    </row>
    <row r="206" spans="1:68" x14ac:dyDescent="0.25">
      <c r="A206" t="str">
        <f>IF(ISBLANK(extractions!A206),"",extractions!A206)</f>
        <v>Disorderly Conduct</v>
      </c>
      <c r="B206" t="s">
        <v>514</v>
      </c>
      <c r="C206" t="str">
        <f>IF(ISBLANK(extractions!B206),"",extractions!B206)</f>
        <v>nominal</v>
      </c>
      <c r="D206" t="str">
        <f>IF(ISBLANK(extractions!C206),"",extractions!C206)</f>
        <v/>
      </c>
      <c r="E206" t="str">
        <f>IF(ISBLANK(extractions!D206),"",extractions!D206)</f>
        <v xml:space="preserve">nonaggrevated assault </v>
      </c>
      <c r="F206" t="str">
        <f>IF(ISBLANK(extractions!E206),"",extractions!E206)</f>
        <v>-</v>
      </c>
      <c r="G206" t="str">
        <f>IF(ISBLANK(extractions!G206),"",extractions!G206)</f>
        <v>dispatch time</v>
      </c>
      <c r="H206" t="str">
        <f>IF(ISBLANK(extractions!H206),"",extractions!H206)</f>
        <v>scale</v>
      </c>
      <c r="I206" t="str">
        <f>IF(ISBLANK(extractions!I206),"",extractions!I206)</f>
        <v>min/incident</v>
      </c>
      <c r="J206" t="str">
        <f>IF(ISBLANK(extractions!J206),"",extractions!J206)</f>
        <v>ln</v>
      </c>
      <c r="K206" t="str">
        <f>IF(ISBLANK(extractions!K206),"",extractions!K206)</f>
        <v>interest</v>
      </c>
      <c r="L206" t="str">
        <f>IF(ISBLANK(extractions!L206),"",extractions!L206)</f>
        <v>van Kirk (1980a)</v>
      </c>
      <c r="M206" s="2" t="s">
        <v>893</v>
      </c>
      <c r="N206" t="str">
        <f>IF(ISBLANK(extractions!M206),"",extractions!M206)</f>
        <v>Table B - 11</v>
      </c>
      <c r="O206" t="str">
        <f>IF(ISBLANK(extractions!N206),"",extractions!N206)</f>
        <v>Multivariate regression</v>
      </c>
      <c r="P206" t="s">
        <v>148</v>
      </c>
      <c r="Q206" t="s">
        <v>903</v>
      </c>
      <c r="R206" t="s">
        <v>906</v>
      </c>
      <c r="S206" t="s">
        <v>199</v>
      </c>
      <c r="T206" t="s">
        <v>199</v>
      </c>
      <c r="U206" t="str">
        <f>IF(ISBLANK(extractions!O206),"",extractions!O206)</f>
        <v/>
      </c>
      <c r="V206" t="str">
        <f>IF(ISBLANK(extractions!P206),"",extractions!P206)</f>
        <v>Sample</v>
      </c>
      <c r="W206" t="str">
        <f>IF(ISBLANK(extractions!Q206),"",extractions!Q206)</f>
        <v/>
      </c>
      <c r="X206" t="str">
        <f>IF(ISBLANK(extractions!R206),"",extractions!R206)</f>
        <v xml:space="preserve">Non random sample  </v>
      </c>
      <c r="Y206" t="str">
        <f>IF(ISBLANK(extractions!S206),"",extractions!S206)</f>
        <v/>
      </c>
      <c r="Z206" t="str">
        <f>IF(ISBLANK(extractions!T206),"",extractions!T206)</f>
        <v/>
      </c>
      <c r="AA206" t="str">
        <f>IF(ISBLANK(extractions!U206),"",extractions!U206)</f>
        <v>-</v>
      </c>
      <c r="AB206">
        <f>IF(ISBLANK(extractions!V206),"",extractions!V206)</f>
        <v>324</v>
      </c>
      <c r="AC206" t="str">
        <f>IF(ISBLANK(extractions!W206),"",extractions!W206)</f>
        <v>CFS</v>
      </c>
      <c r="AD206" t="str">
        <f>IF(ISBLANK(extractions!X206),"",extractions!X206)</f>
        <v>All part II crimes</v>
      </c>
      <c r="AE206" t="str">
        <f>IF(ISBLANK(extractions!Y206),"",extractions!Y206)</f>
        <v>Beta</v>
      </c>
      <c r="AF206">
        <f>IF(ISBLANK(extractions!Z206),"",extractions!Z206)</f>
        <v>-3.3009999999999998E-2</v>
      </c>
      <c r="AG206" t="str">
        <f>IF(ISBLANK(extractions!AA206),"",extractions!AA206)</f>
        <v/>
      </c>
      <c r="AH206" t="str">
        <f>IF(ISBLANK(extractions!AB206),"",extractions!AB206)</f>
        <v>?</v>
      </c>
      <c r="AI206">
        <f>IF(ISBLANK(extractions!AC206),"",extractions!AC206)</f>
        <v>1</v>
      </c>
      <c r="AJ206" t="str">
        <f>IF(ISBLANK(extractions!AD206),"",extractions!AD206)</f>
        <v>mar</v>
      </c>
      <c r="AK206">
        <f>IF(ISBLANK(extractions!AE206),"",extractions!AE206)</f>
        <v>1975</v>
      </c>
      <c r="AL206">
        <f>IF(ISBLANK(extractions!AF206),"",extractions!AF206)</f>
        <v>31</v>
      </c>
      <c r="AM206" t="str">
        <f>IF(ISBLANK(extractions!AG206),"",extractions!AG206)</f>
        <v>jan</v>
      </c>
      <c r="AN206">
        <f>IF(ISBLANK(extractions!AH206),"",extractions!AH206)</f>
        <v>1976</v>
      </c>
      <c r="AO206" t="str">
        <f>IF(ISBLANK(extractions!AI206),"",extractions!AI206)</f>
        <v/>
      </c>
      <c r="AP206" t="str">
        <f>IF(ISBLANK(extractions!AJ206),"",extractions!AJ206)</f>
        <v/>
      </c>
      <c r="AQ206" t="str">
        <f>IF(ISBLANK(extractions!AK206),"",extractions!AK206)</f>
        <v/>
      </c>
      <c r="AR206" t="str">
        <f>IF(ISBLANK(extractions!AL206),"",extractions!AL206)</f>
        <v/>
      </c>
      <c r="AS206" t="str">
        <f>IF(ISBLANK(extractions!AM206),"",extractions!AM206)</f>
        <v/>
      </c>
      <c r="AT206" t="str">
        <f>IF(ISBLANK(extractions!AN206),"",extractions!AN206)</f>
        <v/>
      </c>
      <c r="AU206" t="str">
        <f>IF(ISBLANK(extractions!AO206),"",extractions!AO206)</f>
        <v/>
      </c>
      <c r="AV206" t="str">
        <f>IF(ISBLANK(extractions!AP206),"",extractions!AP206)</f>
        <v/>
      </c>
      <c r="AW206" t="str">
        <f>IF(ISBLANK(extractions!AQ206),"",extractions!AQ206)</f>
        <v/>
      </c>
      <c r="AX206" t="str">
        <f>IF(ISBLANK(extractions!AR206),"",extractions!AR206)</f>
        <v/>
      </c>
      <c r="AY206" t="str">
        <f>IF(ISBLANK(extractions!AS206),"",extractions!AS206)</f>
        <v/>
      </c>
      <c r="AZ206" t="str">
        <f>IF(ISBLANK(extractions!AT206),"",extractions!AT206)</f>
        <v/>
      </c>
      <c r="BA206" t="str">
        <f>IF(ISBLANK(extractions!AU206),"",extractions!AU206)</f>
        <v/>
      </c>
      <c r="BB206" t="str">
        <f>IF(ISBLANK(extractions!AV206),"",extractions!AV206)</f>
        <v/>
      </c>
      <c r="BC206" t="str">
        <f>IF(ISBLANK(extractions!AW206),"",extractions!AW206)</f>
        <v/>
      </c>
      <c r="BD206" t="str">
        <f>IF(ISBLANK(extractions!AX206),"",extractions!AX206)</f>
        <v/>
      </c>
      <c r="BE206" s="9" t="str">
        <f t="shared" si="29"/>
        <v/>
      </c>
      <c r="BF206" s="9" t="str">
        <f t="shared" si="32"/>
        <v/>
      </c>
      <c r="BG206" t="str">
        <f t="shared" si="36"/>
        <v/>
      </c>
      <c r="BK206" s="9" t="str">
        <f t="shared" si="33"/>
        <v>Beta</v>
      </c>
      <c r="BL206" s="9">
        <f t="shared" si="30"/>
        <v>-3.3009999999999998E-2</v>
      </c>
      <c r="BM206" s="13" t="str">
        <f t="shared" si="31"/>
        <v>?</v>
      </c>
      <c r="BN206" t="str">
        <f t="shared" si="34"/>
        <v>-</v>
      </c>
      <c r="BO206" s="9" t="str">
        <f>IF(BK206="Beta",IF(ABS(BL206)&lt;statistic_interpretations!$B$5,statistic_interpretations!$B$1,IF(ABS(BL206)&lt;statistic_interpretations!$C$5,statistic_interpretations!$C$1,IF(ABS(BL206)&gt;statistic_interpretations!$C$5,statistic_interpretations!$D$1,"error"))),IF(BK206="R",IF(ABS(BL206)&lt;statistic_interpretations!$B$2,statistic_interpretations!$B$1,IF(ABS(BL206)&lt;statistic_interpretations!$C$2,statistic_interpretations!$C$1,IF(ABS(BL206)&gt;statistic_interpretations!$C$2,statistic_interpretations!$D$1,"error"))),IF(BK206="D",IF(ABS(BL206)&lt;statistic_interpretations!$B$3,statistic_interpretations!$B$1,IF(ABS(BL206)&lt;statistic_interpretations!$C$3,statistic_interpretations!$C$1,IF(ABS(BL206)&gt;statistic_interpretations!$C$3,statistic_interpretations!$D$1,"error"))),IF(BK206="%",IF(ABS(BL206)&lt;statistic_interpretations!$B$9,statistic_interpretations!$B$1,IF(ABS(BL206)&lt;statistic_interpretations!$C$9,statistic_interpretations!$C$1,IF(ABS(BL206)&gt;statistic_interpretations!$C$9,statistic_interpretations!$D$1,"error"))),IF(BK206="χ2",IF(ABS(BL206)&lt;statistic_interpretations!$B$8,statistic_interpretations!$B$1,IF(ABS(BL206)&lt;statistic_interpretations!$C$8,statistic_interpretations!$C$1,IF(ABS(BL206)&gt;statistic_interpretations!$C$8,statistic_interpretations!$D$1,"error"))),IF(BK206="tau",IF(ABS(BL206)&lt;statistic_interpretations!$B$7,statistic_interpretations!$B$1,IF(ABS(BL206)&lt;statistic_interpretations!$C$7,statistic_interpretations!$C$1,IF(ABS(BL206)&gt;statistic_interpretations!$C$7,statistic_interpretations!$D$1,"error")))))))))</f>
        <v>Small</v>
      </c>
      <c r="BP206" t="str">
        <f t="shared" si="35"/>
        <v>unknown</v>
      </c>
    </row>
    <row r="207" spans="1:68" x14ac:dyDescent="0.25">
      <c r="A207" t="str">
        <f>IF(ISBLANK(extractions!A207),"",extractions!A207)</f>
        <v>Discovery Vandalism</v>
      </c>
      <c r="B207" t="s">
        <v>515</v>
      </c>
      <c r="C207" t="str">
        <f>IF(ISBLANK(extractions!B207),"",extractions!B207)</f>
        <v>nominal</v>
      </c>
      <c r="D207" t="str">
        <f>IF(ISBLANK(extractions!C207),"",extractions!C207)</f>
        <v/>
      </c>
      <c r="E207" t="str">
        <f>IF(ISBLANK(extractions!D207),"",extractions!D207)</f>
        <v xml:space="preserve">nonaggrevated assault </v>
      </c>
      <c r="F207" t="str">
        <f>IF(ISBLANK(extractions!E207),"",extractions!E207)</f>
        <v>-</v>
      </c>
      <c r="G207" t="str">
        <f>IF(ISBLANK(extractions!G207),"",extractions!G207)</f>
        <v>dispatch time</v>
      </c>
      <c r="H207" t="str">
        <f>IF(ISBLANK(extractions!H207),"",extractions!H207)</f>
        <v>scale</v>
      </c>
      <c r="I207" t="str">
        <f>IF(ISBLANK(extractions!I207),"",extractions!I207)</f>
        <v>min/incident</v>
      </c>
      <c r="J207" t="str">
        <f>IF(ISBLANK(extractions!J207),"",extractions!J207)</f>
        <v>ln</v>
      </c>
      <c r="K207" t="str">
        <f>IF(ISBLANK(extractions!K207),"",extractions!K207)</f>
        <v>interest</v>
      </c>
      <c r="L207" t="str">
        <f>IF(ISBLANK(extractions!L207),"",extractions!L207)</f>
        <v>van Kirk (1980a)</v>
      </c>
      <c r="M207" s="2" t="s">
        <v>893</v>
      </c>
      <c r="N207" t="str">
        <f>IF(ISBLANK(extractions!M207),"",extractions!M207)</f>
        <v>Table B - 11</v>
      </c>
      <c r="O207" t="str">
        <f>IF(ISBLANK(extractions!N207),"",extractions!N207)</f>
        <v>Multivariate regression</v>
      </c>
      <c r="P207" t="s">
        <v>148</v>
      </c>
      <c r="Q207" t="s">
        <v>903</v>
      </c>
      <c r="R207" t="s">
        <v>906</v>
      </c>
      <c r="S207" t="s">
        <v>199</v>
      </c>
      <c r="T207" t="s">
        <v>199</v>
      </c>
      <c r="U207" t="str">
        <f>IF(ISBLANK(extractions!O207),"",extractions!O207)</f>
        <v/>
      </c>
      <c r="V207" t="str">
        <f>IF(ISBLANK(extractions!P207),"",extractions!P207)</f>
        <v>Sample</v>
      </c>
      <c r="W207" t="str">
        <f>IF(ISBLANK(extractions!Q207),"",extractions!Q207)</f>
        <v/>
      </c>
      <c r="X207" t="str">
        <f>IF(ISBLANK(extractions!R207),"",extractions!R207)</f>
        <v xml:space="preserve">Non random sample  </v>
      </c>
      <c r="Y207" t="str">
        <f>IF(ISBLANK(extractions!S207),"",extractions!S207)</f>
        <v/>
      </c>
      <c r="Z207" t="str">
        <f>IF(ISBLANK(extractions!T207),"",extractions!T207)</f>
        <v/>
      </c>
      <c r="AA207" t="str">
        <f>IF(ISBLANK(extractions!U207),"",extractions!U207)</f>
        <v>-</v>
      </c>
      <c r="AB207">
        <f>IF(ISBLANK(extractions!V207),"",extractions!V207)</f>
        <v>324</v>
      </c>
      <c r="AC207" t="str">
        <f>IF(ISBLANK(extractions!W207),"",extractions!W207)</f>
        <v>CFS</v>
      </c>
      <c r="AD207" t="str">
        <f>IF(ISBLANK(extractions!X207),"",extractions!X207)</f>
        <v>All part II crimes</v>
      </c>
      <c r="AE207" t="str">
        <f>IF(ISBLANK(extractions!Y207),"",extractions!Y207)</f>
        <v>Beta</v>
      </c>
      <c r="AF207">
        <f>IF(ISBLANK(extractions!Z207),"",extractions!Z207)</f>
        <v>6.0690000000000001E-2</v>
      </c>
      <c r="AG207" t="str">
        <f>IF(ISBLANK(extractions!AA207),"",extractions!AA207)</f>
        <v/>
      </c>
      <c r="AH207" t="str">
        <f>IF(ISBLANK(extractions!AB207),"",extractions!AB207)</f>
        <v>?</v>
      </c>
      <c r="AI207">
        <f>IF(ISBLANK(extractions!AC207),"",extractions!AC207)</f>
        <v>1</v>
      </c>
      <c r="AJ207" t="str">
        <f>IF(ISBLANK(extractions!AD207),"",extractions!AD207)</f>
        <v>mar</v>
      </c>
      <c r="AK207">
        <f>IF(ISBLANK(extractions!AE207),"",extractions!AE207)</f>
        <v>1975</v>
      </c>
      <c r="AL207">
        <f>IF(ISBLANK(extractions!AF207),"",extractions!AF207)</f>
        <v>31</v>
      </c>
      <c r="AM207" t="str">
        <f>IF(ISBLANK(extractions!AG207),"",extractions!AG207)</f>
        <v>jan</v>
      </c>
      <c r="AN207">
        <f>IF(ISBLANK(extractions!AH207),"",extractions!AH207)</f>
        <v>1976</v>
      </c>
      <c r="AO207" t="str">
        <f>IF(ISBLANK(extractions!AI207),"",extractions!AI207)</f>
        <v/>
      </c>
      <c r="AP207" t="str">
        <f>IF(ISBLANK(extractions!AJ207),"",extractions!AJ207)</f>
        <v/>
      </c>
      <c r="AQ207" t="str">
        <f>IF(ISBLANK(extractions!AK207),"",extractions!AK207)</f>
        <v/>
      </c>
      <c r="AR207" t="str">
        <f>IF(ISBLANK(extractions!AL207),"",extractions!AL207)</f>
        <v/>
      </c>
      <c r="AS207" t="str">
        <f>IF(ISBLANK(extractions!AM207),"",extractions!AM207)</f>
        <v/>
      </c>
      <c r="AT207" t="str">
        <f>IF(ISBLANK(extractions!AN207),"",extractions!AN207)</f>
        <v/>
      </c>
      <c r="AU207" t="str">
        <f>IF(ISBLANK(extractions!AO207),"",extractions!AO207)</f>
        <v/>
      </c>
      <c r="AV207" t="str">
        <f>IF(ISBLANK(extractions!AP207),"",extractions!AP207)</f>
        <v/>
      </c>
      <c r="AW207" t="str">
        <f>IF(ISBLANK(extractions!AQ207),"",extractions!AQ207)</f>
        <v/>
      </c>
      <c r="AX207" t="str">
        <f>IF(ISBLANK(extractions!AR207),"",extractions!AR207)</f>
        <v/>
      </c>
      <c r="AY207" t="str">
        <f>IF(ISBLANK(extractions!AS207),"",extractions!AS207)</f>
        <v/>
      </c>
      <c r="AZ207" t="str">
        <f>IF(ISBLANK(extractions!AT207),"",extractions!AT207)</f>
        <v/>
      </c>
      <c r="BA207" t="str">
        <f>IF(ISBLANK(extractions!AU207),"",extractions!AU207)</f>
        <v/>
      </c>
      <c r="BB207" t="str">
        <f>IF(ISBLANK(extractions!AV207),"",extractions!AV207)</f>
        <v/>
      </c>
      <c r="BC207" t="str">
        <f>IF(ISBLANK(extractions!AW207),"",extractions!AW207)</f>
        <v/>
      </c>
      <c r="BD207" t="str">
        <f>IF(ISBLANK(extractions!AX207),"",extractions!AX207)</f>
        <v/>
      </c>
      <c r="BE207" s="9" t="str">
        <f t="shared" si="29"/>
        <v/>
      </c>
      <c r="BF207" s="9" t="str">
        <f t="shared" si="32"/>
        <v/>
      </c>
      <c r="BG207" t="str">
        <f t="shared" si="36"/>
        <v/>
      </c>
      <c r="BK207" s="9" t="str">
        <f t="shared" si="33"/>
        <v>Beta</v>
      </c>
      <c r="BL207" s="9">
        <f t="shared" si="30"/>
        <v>6.0690000000000001E-2</v>
      </c>
      <c r="BM207" s="13" t="str">
        <f t="shared" si="31"/>
        <v>?</v>
      </c>
      <c r="BN207" t="str">
        <f t="shared" si="34"/>
        <v>+</v>
      </c>
      <c r="BO207" s="9" t="str">
        <f>IF(BK207="Beta",IF(ABS(BL207)&lt;statistic_interpretations!$B$5,statistic_interpretations!$B$1,IF(ABS(BL207)&lt;statistic_interpretations!$C$5,statistic_interpretations!$C$1,IF(ABS(BL207)&gt;statistic_interpretations!$C$5,statistic_interpretations!$D$1,"error"))),IF(BK207="R",IF(ABS(BL207)&lt;statistic_interpretations!$B$2,statistic_interpretations!$B$1,IF(ABS(BL207)&lt;statistic_interpretations!$C$2,statistic_interpretations!$C$1,IF(ABS(BL207)&gt;statistic_interpretations!$C$2,statistic_interpretations!$D$1,"error"))),IF(BK207="D",IF(ABS(BL207)&lt;statistic_interpretations!$B$3,statistic_interpretations!$B$1,IF(ABS(BL207)&lt;statistic_interpretations!$C$3,statistic_interpretations!$C$1,IF(ABS(BL207)&gt;statistic_interpretations!$C$3,statistic_interpretations!$D$1,"error"))),IF(BK207="%",IF(ABS(BL207)&lt;statistic_interpretations!$B$9,statistic_interpretations!$B$1,IF(ABS(BL207)&lt;statistic_interpretations!$C$9,statistic_interpretations!$C$1,IF(ABS(BL207)&gt;statistic_interpretations!$C$9,statistic_interpretations!$D$1,"error"))),IF(BK207="χ2",IF(ABS(BL207)&lt;statistic_interpretations!$B$8,statistic_interpretations!$B$1,IF(ABS(BL207)&lt;statistic_interpretations!$C$8,statistic_interpretations!$C$1,IF(ABS(BL207)&gt;statistic_interpretations!$C$8,statistic_interpretations!$D$1,"error"))),IF(BK207="tau",IF(ABS(BL207)&lt;statistic_interpretations!$B$7,statistic_interpretations!$B$1,IF(ABS(BL207)&lt;statistic_interpretations!$C$7,statistic_interpretations!$C$1,IF(ABS(BL207)&gt;statistic_interpretations!$C$7,statistic_interpretations!$D$1,"error")))))))))</f>
        <v>Small</v>
      </c>
      <c r="BP207" t="str">
        <f t="shared" si="35"/>
        <v>unknown</v>
      </c>
    </row>
    <row r="208" spans="1:68" x14ac:dyDescent="0.25">
      <c r="A208" t="str">
        <f>IF(ISBLANK(extractions!A208),"",extractions!A208)</f>
        <v xml:space="preserve">Discovery Forgery, Fraud, and Embezzlement </v>
      </c>
      <c r="B208" t="s">
        <v>529</v>
      </c>
      <c r="C208" t="str">
        <f>IF(ISBLANK(extractions!B208),"",extractions!B208)</f>
        <v>nominal</v>
      </c>
      <c r="D208" t="str">
        <f>IF(ISBLANK(extractions!C208),"",extractions!C208)</f>
        <v/>
      </c>
      <c r="E208" t="str">
        <f>IF(ISBLANK(extractions!D208),"",extractions!D208)</f>
        <v xml:space="preserve">nonaggrevated assault </v>
      </c>
      <c r="F208" t="str">
        <f>IF(ISBLANK(extractions!E208),"",extractions!E208)</f>
        <v>-</v>
      </c>
      <c r="G208" t="str">
        <f>IF(ISBLANK(extractions!G208),"",extractions!G208)</f>
        <v>dispatch time</v>
      </c>
      <c r="H208" t="str">
        <f>IF(ISBLANK(extractions!H208),"",extractions!H208)</f>
        <v>scale</v>
      </c>
      <c r="I208" t="str">
        <f>IF(ISBLANK(extractions!I208),"",extractions!I208)</f>
        <v>min/incident</v>
      </c>
      <c r="J208" t="str">
        <f>IF(ISBLANK(extractions!J208),"",extractions!J208)</f>
        <v>ln</v>
      </c>
      <c r="K208" t="str">
        <f>IF(ISBLANK(extractions!K208),"",extractions!K208)</f>
        <v>interest</v>
      </c>
      <c r="L208" t="str">
        <f>IF(ISBLANK(extractions!L208),"",extractions!L208)</f>
        <v>van Kirk (1980a)</v>
      </c>
      <c r="M208" s="2" t="s">
        <v>893</v>
      </c>
      <c r="N208" t="str">
        <f>IF(ISBLANK(extractions!M208),"",extractions!M208)</f>
        <v>Table B - 11</v>
      </c>
      <c r="O208" t="str">
        <f>IF(ISBLANK(extractions!N208),"",extractions!N208)</f>
        <v>Multivariate regression</v>
      </c>
      <c r="P208" t="s">
        <v>148</v>
      </c>
      <c r="Q208" t="s">
        <v>903</v>
      </c>
      <c r="R208" t="s">
        <v>906</v>
      </c>
      <c r="S208" t="s">
        <v>199</v>
      </c>
      <c r="T208" t="s">
        <v>199</v>
      </c>
      <c r="U208" t="str">
        <f>IF(ISBLANK(extractions!O208),"",extractions!O208)</f>
        <v/>
      </c>
      <c r="V208" t="str">
        <f>IF(ISBLANK(extractions!P208),"",extractions!P208)</f>
        <v>Sample</v>
      </c>
      <c r="W208" t="str">
        <f>IF(ISBLANK(extractions!Q208),"",extractions!Q208)</f>
        <v/>
      </c>
      <c r="X208" t="str">
        <f>IF(ISBLANK(extractions!R208),"",extractions!R208)</f>
        <v xml:space="preserve">Non random sample  </v>
      </c>
      <c r="Y208" t="str">
        <f>IF(ISBLANK(extractions!S208),"",extractions!S208)</f>
        <v/>
      </c>
      <c r="Z208" t="str">
        <f>IF(ISBLANK(extractions!T208),"",extractions!T208)</f>
        <v/>
      </c>
      <c r="AA208" t="str">
        <f>IF(ISBLANK(extractions!U208),"",extractions!U208)</f>
        <v>-</v>
      </c>
      <c r="AB208">
        <f>IF(ISBLANK(extractions!V208),"",extractions!V208)</f>
        <v>324</v>
      </c>
      <c r="AC208" t="str">
        <f>IF(ISBLANK(extractions!W208),"",extractions!W208)</f>
        <v>CFS</v>
      </c>
      <c r="AD208" t="str">
        <f>IF(ISBLANK(extractions!X208),"",extractions!X208)</f>
        <v>All part II crimes</v>
      </c>
      <c r="AE208" t="str">
        <f>IF(ISBLANK(extractions!Y208),"",extractions!Y208)</f>
        <v>Beta</v>
      </c>
      <c r="AF208">
        <f>IF(ISBLANK(extractions!Z208),"",extractions!Z208)</f>
        <v>9.4140000000000001E-2</v>
      </c>
      <c r="AG208" t="str">
        <f>IF(ISBLANK(extractions!AA208),"",extractions!AA208)</f>
        <v/>
      </c>
      <c r="AH208" t="str">
        <f>IF(ISBLANK(extractions!AB208),"",extractions!AB208)</f>
        <v>?</v>
      </c>
      <c r="AI208">
        <f>IF(ISBLANK(extractions!AC208),"",extractions!AC208)</f>
        <v>1</v>
      </c>
      <c r="AJ208" t="str">
        <f>IF(ISBLANK(extractions!AD208),"",extractions!AD208)</f>
        <v>mar</v>
      </c>
      <c r="AK208">
        <f>IF(ISBLANK(extractions!AE208),"",extractions!AE208)</f>
        <v>1975</v>
      </c>
      <c r="AL208">
        <f>IF(ISBLANK(extractions!AF208),"",extractions!AF208)</f>
        <v>31</v>
      </c>
      <c r="AM208" t="str">
        <f>IF(ISBLANK(extractions!AG208),"",extractions!AG208)</f>
        <v>jan</v>
      </c>
      <c r="AN208">
        <f>IF(ISBLANK(extractions!AH208),"",extractions!AH208)</f>
        <v>1976</v>
      </c>
      <c r="AO208" t="str">
        <f>IF(ISBLANK(extractions!AI208),"",extractions!AI208)</f>
        <v/>
      </c>
      <c r="AP208" t="str">
        <f>IF(ISBLANK(extractions!AJ208),"",extractions!AJ208)</f>
        <v/>
      </c>
      <c r="AQ208" t="str">
        <f>IF(ISBLANK(extractions!AK208),"",extractions!AK208)</f>
        <v/>
      </c>
      <c r="AR208" t="str">
        <f>IF(ISBLANK(extractions!AL208),"",extractions!AL208)</f>
        <v/>
      </c>
      <c r="AS208" t="str">
        <f>IF(ISBLANK(extractions!AM208),"",extractions!AM208)</f>
        <v/>
      </c>
      <c r="AT208" t="str">
        <f>IF(ISBLANK(extractions!AN208),"",extractions!AN208)</f>
        <v/>
      </c>
      <c r="AU208" t="str">
        <f>IF(ISBLANK(extractions!AO208),"",extractions!AO208)</f>
        <v/>
      </c>
      <c r="AV208" t="str">
        <f>IF(ISBLANK(extractions!AP208),"",extractions!AP208)</f>
        <v/>
      </c>
      <c r="AW208" t="str">
        <f>IF(ISBLANK(extractions!AQ208),"",extractions!AQ208)</f>
        <v/>
      </c>
      <c r="AX208" t="str">
        <f>IF(ISBLANK(extractions!AR208),"",extractions!AR208)</f>
        <v/>
      </c>
      <c r="AY208" t="str">
        <f>IF(ISBLANK(extractions!AS208),"",extractions!AS208)</f>
        <v/>
      </c>
      <c r="AZ208" t="str">
        <f>IF(ISBLANK(extractions!AT208),"",extractions!AT208)</f>
        <v/>
      </c>
      <c r="BA208" t="str">
        <f>IF(ISBLANK(extractions!AU208),"",extractions!AU208)</f>
        <v/>
      </c>
      <c r="BB208" t="str">
        <f>IF(ISBLANK(extractions!AV208),"",extractions!AV208)</f>
        <v/>
      </c>
      <c r="BC208" t="str">
        <f>IF(ISBLANK(extractions!AW208),"",extractions!AW208)</f>
        <v/>
      </c>
      <c r="BD208" t="str">
        <f>IF(ISBLANK(extractions!AX208),"",extractions!AX208)</f>
        <v/>
      </c>
      <c r="BE208" s="9" t="str">
        <f t="shared" si="29"/>
        <v/>
      </c>
      <c r="BF208" s="9" t="str">
        <f t="shared" si="32"/>
        <v/>
      </c>
      <c r="BG208" t="str">
        <f t="shared" si="36"/>
        <v/>
      </c>
      <c r="BK208" s="9" t="str">
        <f t="shared" si="33"/>
        <v>Beta</v>
      </c>
      <c r="BL208" s="9">
        <f t="shared" si="30"/>
        <v>9.4140000000000001E-2</v>
      </c>
      <c r="BM208" s="13" t="str">
        <f t="shared" si="31"/>
        <v>?</v>
      </c>
      <c r="BN208" t="str">
        <f t="shared" si="34"/>
        <v>+</v>
      </c>
      <c r="BO208" s="9" t="str">
        <f>IF(BK208="Beta",IF(ABS(BL208)&lt;statistic_interpretations!$B$5,statistic_interpretations!$B$1,IF(ABS(BL208)&lt;statistic_interpretations!$C$5,statistic_interpretations!$C$1,IF(ABS(BL208)&gt;statistic_interpretations!$C$5,statistic_interpretations!$D$1,"error"))),IF(BK208="R",IF(ABS(BL208)&lt;statistic_interpretations!$B$2,statistic_interpretations!$B$1,IF(ABS(BL208)&lt;statistic_interpretations!$C$2,statistic_interpretations!$C$1,IF(ABS(BL208)&gt;statistic_interpretations!$C$2,statistic_interpretations!$D$1,"error"))),IF(BK208="D",IF(ABS(BL208)&lt;statistic_interpretations!$B$3,statistic_interpretations!$B$1,IF(ABS(BL208)&lt;statistic_interpretations!$C$3,statistic_interpretations!$C$1,IF(ABS(BL208)&gt;statistic_interpretations!$C$3,statistic_interpretations!$D$1,"error"))),IF(BK208="%",IF(ABS(BL208)&lt;statistic_interpretations!$B$9,statistic_interpretations!$B$1,IF(ABS(BL208)&lt;statistic_interpretations!$C$9,statistic_interpretations!$C$1,IF(ABS(BL208)&gt;statistic_interpretations!$C$9,statistic_interpretations!$D$1,"error"))),IF(BK208="χ2",IF(ABS(BL208)&lt;statistic_interpretations!$B$8,statistic_interpretations!$B$1,IF(ABS(BL208)&lt;statistic_interpretations!$C$8,statistic_interpretations!$C$1,IF(ABS(BL208)&gt;statistic_interpretations!$C$8,statistic_interpretations!$D$1,"error"))),IF(BK208="tau",IF(ABS(BL208)&lt;statistic_interpretations!$B$7,statistic_interpretations!$B$1,IF(ABS(BL208)&lt;statistic_interpretations!$C$7,statistic_interpretations!$C$1,IF(ABS(BL208)&gt;statistic_interpretations!$C$7,statistic_interpretations!$D$1,"error")))))))))</f>
        <v>Small</v>
      </c>
      <c r="BP208" t="str">
        <f t="shared" si="35"/>
        <v>unknown</v>
      </c>
    </row>
    <row r="209" spans="1:68" x14ac:dyDescent="0.25">
      <c r="A209" t="str">
        <f>IF(ISBLANK(extractions!A209),"",extractions!A209)</f>
        <v>Involvement vandalism</v>
      </c>
      <c r="B209" t="s">
        <v>554</v>
      </c>
      <c r="C209" t="str">
        <f>IF(ISBLANK(extractions!B209),"",extractions!B209)</f>
        <v>nominal</v>
      </c>
      <c r="D209" t="str">
        <f>IF(ISBLANK(extractions!C209),"",extractions!C209)</f>
        <v/>
      </c>
      <c r="E209" t="str">
        <f>IF(ISBLANK(extractions!D209),"",extractions!D209)</f>
        <v xml:space="preserve">nonaggrevated assault </v>
      </c>
      <c r="F209" t="str">
        <f>IF(ISBLANK(extractions!E209),"",extractions!E209)</f>
        <v>-</v>
      </c>
      <c r="G209" t="str">
        <f>IF(ISBLANK(extractions!G209),"",extractions!G209)</f>
        <v>travel time</v>
      </c>
      <c r="H209" t="str">
        <f>IF(ISBLANK(extractions!H209),"",extractions!H209)</f>
        <v>scale</v>
      </c>
      <c r="I209" t="str">
        <f>IF(ISBLANK(extractions!I209),"",extractions!I209)</f>
        <v>min/incident</v>
      </c>
      <c r="J209" t="str">
        <f>IF(ISBLANK(extractions!J209),"",extractions!J209)</f>
        <v>ln</v>
      </c>
      <c r="K209" t="str">
        <f>IF(ISBLANK(extractions!K209),"",extractions!K209)</f>
        <v>interest</v>
      </c>
      <c r="L209" t="str">
        <f>IF(ISBLANK(extractions!L209),"",extractions!L209)</f>
        <v>van Kirk (1980a)</v>
      </c>
      <c r="M209" s="2" t="s">
        <v>893</v>
      </c>
      <c r="N209" t="str">
        <f>IF(ISBLANK(extractions!M209),"",extractions!M209)</f>
        <v>Table B - 12</v>
      </c>
      <c r="O209" t="str">
        <f>IF(ISBLANK(extractions!N209),"",extractions!N209)</f>
        <v>Multivariate regression</v>
      </c>
      <c r="P209" t="s">
        <v>148</v>
      </c>
      <c r="Q209" t="s">
        <v>903</v>
      </c>
      <c r="R209" t="s">
        <v>906</v>
      </c>
      <c r="S209" t="s">
        <v>199</v>
      </c>
      <c r="T209" t="s">
        <v>199</v>
      </c>
      <c r="U209" t="str">
        <f>IF(ISBLANK(extractions!O209),"",extractions!O209)</f>
        <v/>
      </c>
      <c r="V209" t="str">
        <f>IF(ISBLANK(extractions!P209),"",extractions!P209)</f>
        <v>Sample</v>
      </c>
      <c r="W209" t="str">
        <f>IF(ISBLANK(extractions!Q209),"",extractions!Q209)</f>
        <v/>
      </c>
      <c r="X209" t="str">
        <f>IF(ISBLANK(extractions!R209),"",extractions!R209)</f>
        <v xml:space="preserve">Non random sample  </v>
      </c>
      <c r="Y209" t="str">
        <f>IF(ISBLANK(extractions!S209),"",extractions!S209)</f>
        <v/>
      </c>
      <c r="Z209" t="str">
        <f>IF(ISBLANK(extractions!T209),"",extractions!T209)</f>
        <v/>
      </c>
      <c r="AA209" t="str">
        <f>IF(ISBLANK(extractions!U209),"",extractions!U209)</f>
        <v>-</v>
      </c>
      <c r="AB209">
        <f>IF(ISBLANK(extractions!V209),"",extractions!V209)</f>
        <v>329</v>
      </c>
      <c r="AC209" t="str">
        <f>IF(ISBLANK(extractions!W209),"",extractions!W209)</f>
        <v>CFS</v>
      </c>
      <c r="AD209" t="str">
        <f>IF(ISBLANK(extractions!X209),"",extractions!X209)</f>
        <v>All part II crimes</v>
      </c>
      <c r="AE209" t="str">
        <f>IF(ISBLANK(extractions!Y209),"",extractions!Y209)</f>
        <v>Beta</v>
      </c>
      <c r="AF209">
        <f>IF(ISBLANK(extractions!Z209),"",extractions!Z209)</f>
        <v>0.11871</v>
      </c>
      <c r="AG209" t="str">
        <f>IF(ISBLANK(extractions!AA209),"",extractions!AA209)</f>
        <v/>
      </c>
      <c r="AH209" t="str">
        <f>IF(ISBLANK(extractions!AB209),"",extractions!AB209)</f>
        <v>?</v>
      </c>
      <c r="AI209">
        <f>IF(ISBLANK(extractions!AC209),"",extractions!AC209)</f>
        <v>1</v>
      </c>
      <c r="AJ209" t="str">
        <f>IF(ISBLANK(extractions!AD209),"",extractions!AD209)</f>
        <v>mar</v>
      </c>
      <c r="AK209">
        <f>IF(ISBLANK(extractions!AE209),"",extractions!AE209)</f>
        <v>1975</v>
      </c>
      <c r="AL209">
        <f>IF(ISBLANK(extractions!AF209),"",extractions!AF209)</f>
        <v>31</v>
      </c>
      <c r="AM209" t="str">
        <f>IF(ISBLANK(extractions!AG209),"",extractions!AG209)</f>
        <v>jan</v>
      </c>
      <c r="AN209">
        <f>IF(ISBLANK(extractions!AH209),"",extractions!AH209)</f>
        <v>1976</v>
      </c>
      <c r="AO209" t="str">
        <f>IF(ISBLANK(extractions!AI209),"",extractions!AI209)</f>
        <v/>
      </c>
      <c r="AP209" t="str">
        <f>IF(ISBLANK(extractions!AJ209),"",extractions!AJ209)</f>
        <v/>
      </c>
      <c r="AQ209" t="str">
        <f>IF(ISBLANK(extractions!AK209),"",extractions!AK209)</f>
        <v/>
      </c>
      <c r="AR209" t="str">
        <f>IF(ISBLANK(extractions!AL209),"",extractions!AL209)</f>
        <v/>
      </c>
      <c r="AS209" t="str">
        <f>IF(ISBLANK(extractions!AM209),"",extractions!AM209)</f>
        <v/>
      </c>
      <c r="AT209" t="str">
        <f>IF(ISBLANK(extractions!AN209),"",extractions!AN209)</f>
        <v/>
      </c>
      <c r="AU209" t="str">
        <f>IF(ISBLANK(extractions!AO209),"",extractions!AO209)</f>
        <v/>
      </c>
      <c r="AV209" t="str">
        <f>IF(ISBLANK(extractions!AP209),"",extractions!AP209)</f>
        <v/>
      </c>
      <c r="AW209" t="str">
        <f>IF(ISBLANK(extractions!AQ209),"",extractions!AQ209)</f>
        <v/>
      </c>
      <c r="AX209" t="str">
        <f>IF(ISBLANK(extractions!AR209),"",extractions!AR209)</f>
        <v/>
      </c>
      <c r="AY209" t="str">
        <f>IF(ISBLANK(extractions!AS209),"",extractions!AS209)</f>
        <v/>
      </c>
      <c r="AZ209" t="str">
        <f>IF(ISBLANK(extractions!AT209),"",extractions!AT209)</f>
        <v/>
      </c>
      <c r="BA209" t="str">
        <f>IF(ISBLANK(extractions!AU209),"",extractions!AU209)</f>
        <v/>
      </c>
      <c r="BB209" t="str">
        <f>IF(ISBLANK(extractions!AV209),"",extractions!AV209)</f>
        <v/>
      </c>
      <c r="BC209" t="str">
        <f>IF(ISBLANK(extractions!AW209),"",extractions!AW209)</f>
        <v/>
      </c>
      <c r="BD209" t="str">
        <f>IF(ISBLANK(extractions!AX209),"",extractions!AX209)</f>
        <v/>
      </c>
      <c r="BE209" s="9" t="str">
        <f t="shared" si="29"/>
        <v/>
      </c>
      <c r="BF209" s="9" t="str">
        <f t="shared" si="32"/>
        <v/>
      </c>
      <c r="BG209" t="str">
        <f t="shared" si="36"/>
        <v/>
      </c>
      <c r="BK209" s="9" t="str">
        <f t="shared" si="33"/>
        <v>Beta</v>
      </c>
      <c r="BL209" s="9">
        <f t="shared" si="30"/>
        <v>0.11871</v>
      </c>
      <c r="BM209" s="13" t="str">
        <f t="shared" si="31"/>
        <v>?</v>
      </c>
      <c r="BN209" t="str">
        <f t="shared" si="34"/>
        <v>+</v>
      </c>
      <c r="BO209" s="9" t="str">
        <f>IF(BK209="Beta",IF(ABS(BL209)&lt;statistic_interpretations!$B$5,statistic_interpretations!$B$1,IF(ABS(BL209)&lt;statistic_interpretations!$C$5,statistic_interpretations!$C$1,IF(ABS(BL209)&gt;statistic_interpretations!$C$5,statistic_interpretations!$D$1,"error"))),IF(BK209="R",IF(ABS(BL209)&lt;statistic_interpretations!$B$2,statistic_interpretations!$B$1,IF(ABS(BL209)&lt;statistic_interpretations!$C$2,statistic_interpretations!$C$1,IF(ABS(BL209)&gt;statistic_interpretations!$C$2,statistic_interpretations!$D$1,"error"))),IF(BK209="D",IF(ABS(BL209)&lt;statistic_interpretations!$B$3,statistic_interpretations!$B$1,IF(ABS(BL209)&lt;statistic_interpretations!$C$3,statistic_interpretations!$C$1,IF(ABS(BL209)&gt;statistic_interpretations!$C$3,statistic_interpretations!$D$1,"error"))),IF(BK209="%",IF(ABS(BL209)&lt;statistic_interpretations!$B$9,statistic_interpretations!$B$1,IF(ABS(BL209)&lt;statistic_interpretations!$C$9,statistic_interpretations!$C$1,IF(ABS(BL209)&gt;statistic_interpretations!$C$9,statistic_interpretations!$D$1,"error"))),IF(BK209="χ2",IF(ABS(BL209)&lt;statistic_interpretations!$B$8,statistic_interpretations!$B$1,IF(ABS(BL209)&lt;statistic_interpretations!$C$8,statistic_interpretations!$C$1,IF(ABS(BL209)&gt;statistic_interpretations!$C$8,statistic_interpretations!$D$1,"error"))),IF(BK209="tau",IF(ABS(BL209)&lt;statistic_interpretations!$B$7,statistic_interpretations!$B$1,IF(ABS(BL209)&lt;statistic_interpretations!$C$7,statistic_interpretations!$C$1,IF(ABS(BL209)&gt;statistic_interpretations!$C$7,statistic_interpretations!$D$1,"error")))))))))</f>
        <v>Small</v>
      </c>
      <c r="BP209" t="str">
        <f t="shared" si="35"/>
        <v>unknown</v>
      </c>
    </row>
    <row r="210" spans="1:68" x14ac:dyDescent="0.25">
      <c r="A210" t="str">
        <f>IF(ISBLANK(extractions!A210),"",extractions!A210)</f>
        <v>Involvement Forgery, Fraud, and Embezzlement</v>
      </c>
      <c r="B210" t="s">
        <v>545</v>
      </c>
      <c r="C210" t="str">
        <f>IF(ISBLANK(extractions!B210),"",extractions!B210)</f>
        <v>nominal</v>
      </c>
      <c r="D210" t="str">
        <f>IF(ISBLANK(extractions!C210),"",extractions!C210)</f>
        <v/>
      </c>
      <c r="E210" t="str">
        <f>IF(ISBLANK(extractions!D210),"",extractions!D210)</f>
        <v xml:space="preserve">nonaggrevated assault </v>
      </c>
      <c r="F210" t="str">
        <f>IF(ISBLANK(extractions!E210),"",extractions!E210)</f>
        <v>-</v>
      </c>
      <c r="G210" t="str">
        <f>IF(ISBLANK(extractions!G210),"",extractions!G210)</f>
        <v>travel time</v>
      </c>
      <c r="H210" t="str">
        <f>IF(ISBLANK(extractions!H210),"",extractions!H210)</f>
        <v>scale</v>
      </c>
      <c r="I210" t="str">
        <f>IF(ISBLANK(extractions!I210),"",extractions!I210)</f>
        <v>min/incident</v>
      </c>
      <c r="J210" t="str">
        <f>IF(ISBLANK(extractions!J210),"",extractions!J210)</f>
        <v>ln</v>
      </c>
      <c r="K210" t="str">
        <f>IF(ISBLANK(extractions!K210),"",extractions!K210)</f>
        <v>interest</v>
      </c>
      <c r="L210" t="str">
        <f>IF(ISBLANK(extractions!L210),"",extractions!L210)</f>
        <v>van Kirk (1980a)</v>
      </c>
      <c r="M210" s="2" t="s">
        <v>893</v>
      </c>
      <c r="N210" t="str">
        <f>IF(ISBLANK(extractions!M210),"",extractions!M210)</f>
        <v>Table B - 12</v>
      </c>
      <c r="O210" t="str">
        <f>IF(ISBLANK(extractions!N210),"",extractions!N210)</f>
        <v>Multivariate regression</v>
      </c>
      <c r="P210" t="s">
        <v>148</v>
      </c>
      <c r="Q210" t="s">
        <v>903</v>
      </c>
      <c r="R210" t="s">
        <v>906</v>
      </c>
      <c r="S210" t="s">
        <v>199</v>
      </c>
      <c r="T210" t="s">
        <v>199</v>
      </c>
      <c r="U210" t="str">
        <f>IF(ISBLANK(extractions!O210),"",extractions!O210)</f>
        <v/>
      </c>
      <c r="V210" t="str">
        <f>IF(ISBLANK(extractions!P210),"",extractions!P210)</f>
        <v>Sample</v>
      </c>
      <c r="W210" t="str">
        <f>IF(ISBLANK(extractions!Q210),"",extractions!Q210)</f>
        <v/>
      </c>
      <c r="X210" t="str">
        <f>IF(ISBLANK(extractions!R210),"",extractions!R210)</f>
        <v xml:space="preserve">Non random sample  </v>
      </c>
      <c r="Y210" t="str">
        <f>IF(ISBLANK(extractions!S210),"",extractions!S210)</f>
        <v/>
      </c>
      <c r="Z210" t="str">
        <f>IF(ISBLANK(extractions!T210),"",extractions!T210)</f>
        <v/>
      </c>
      <c r="AA210" t="str">
        <f>IF(ISBLANK(extractions!U210),"",extractions!U210)</f>
        <v>-</v>
      </c>
      <c r="AB210">
        <f>IF(ISBLANK(extractions!V210),"",extractions!V210)</f>
        <v>329</v>
      </c>
      <c r="AC210" t="str">
        <f>IF(ISBLANK(extractions!W210),"",extractions!W210)</f>
        <v>CFS</v>
      </c>
      <c r="AD210" t="str">
        <f>IF(ISBLANK(extractions!X210),"",extractions!X210)</f>
        <v>All part II crimes</v>
      </c>
      <c r="AE210" t="str">
        <f>IF(ISBLANK(extractions!Y210),"",extractions!Y210)</f>
        <v>Beta</v>
      </c>
      <c r="AF210">
        <f>IF(ISBLANK(extractions!Z210),"",extractions!Z210)</f>
        <v>4.7400000000000003E-3</v>
      </c>
      <c r="AG210" t="str">
        <f>IF(ISBLANK(extractions!AA210),"",extractions!AA210)</f>
        <v/>
      </c>
      <c r="AH210" t="str">
        <f>IF(ISBLANK(extractions!AB210),"",extractions!AB210)</f>
        <v>?</v>
      </c>
      <c r="AI210">
        <f>IF(ISBLANK(extractions!AC210),"",extractions!AC210)</f>
        <v>1</v>
      </c>
      <c r="AJ210" t="str">
        <f>IF(ISBLANK(extractions!AD210),"",extractions!AD210)</f>
        <v>mar</v>
      </c>
      <c r="AK210">
        <f>IF(ISBLANK(extractions!AE210),"",extractions!AE210)</f>
        <v>1975</v>
      </c>
      <c r="AL210">
        <f>IF(ISBLANK(extractions!AF210),"",extractions!AF210)</f>
        <v>31</v>
      </c>
      <c r="AM210" t="str">
        <f>IF(ISBLANK(extractions!AG210),"",extractions!AG210)</f>
        <v>jan</v>
      </c>
      <c r="AN210">
        <f>IF(ISBLANK(extractions!AH210),"",extractions!AH210)</f>
        <v>1976</v>
      </c>
      <c r="AO210" t="str">
        <f>IF(ISBLANK(extractions!AI210),"",extractions!AI210)</f>
        <v/>
      </c>
      <c r="AP210" t="str">
        <f>IF(ISBLANK(extractions!AJ210),"",extractions!AJ210)</f>
        <v/>
      </c>
      <c r="AQ210" t="str">
        <f>IF(ISBLANK(extractions!AK210),"",extractions!AK210)</f>
        <v/>
      </c>
      <c r="AR210" t="str">
        <f>IF(ISBLANK(extractions!AL210),"",extractions!AL210)</f>
        <v/>
      </c>
      <c r="AS210" t="str">
        <f>IF(ISBLANK(extractions!AM210),"",extractions!AM210)</f>
        <v/>
      </c>
      <c r="AT210" t="str">
        <f>IF(ISBLANK(extractions!AN210),"",extractions!AN210)</f>
        <v/>
      </c>
      <c r="AU210" t="str">
        <f>IF(ISBLANK(extractions!AO210),"",extractions!AO210)</f>
        <v/>
      </c>
      <c r="AV210" t="str">
        <f>IF(ISBLANK(extractions!AP210),"",extractions!AP210)</f>
        <v/>
      </c>
      <c r="AW210" t="str">
        <f>IF(ISBLANK(extractions!AQ210),"",extractions!AQ210)</f>
        <v/>
      </c>
      <c r="AX210" t="str">
        <f>IF(ISBLANK(extractions!AR210),"",extractions!AR210)</f>
        <v/>
      </c>
      <c r="AY210" t="str">
        <f>IF(ISBLANK(extractions!AS210),"",extractions!AS210)</f>
        <v/>
      </c>
      <c r="AZ210" t="str">
        <f>IF(ISBLANK(extractions!AT210),"",extractions!AT210)</f>
        <v/>
      </c>
      <c r="BA210" t="str">
        <f>IF(ISBLANK(extractions!AU210),"",extractions!AU210)</f>
        <v/>
      </c>
      <c r="BB210" t="str">
        <f>IF(ISBLANK(extractions!AV210),"",extractions!AV210)</f>
        <v/>
      </c>
      <c r="BC210" t="str">
        <f>IF(ISBLANK(extractions!AW210),"",extractions!AW210)</f>
        <v/>
      </c>
      <c r="BD210" t="str">
        <f>IF(ISBLANK(extractions!AX210),"",extractions!AX210)</f>
        <v/>
      </c>
      <c r="BE210" s="9" t="str">
        <f t="shared" si="29"/>
        <v/>
      </c>
      <c r="BF210" s="9" t="str">
        <f t="shared" si="32"/>
        <v/>
      </c>
      <c r="BG210" t="str">
        <f t="shared" si="36"/>
        <v/>
      </c>
      <c r="BK210" s="9" t="str">
        <f t="shared" si="33"/>
        <v>Beta</v>
      </c>
      <c r="BL210" s="9">
        <f t="shared" si="30"/>
        <v>4.7400000000000003E-3</v>
      </c>
      <c r="BM210" s="13" t="str">
        <f t="shared" si="31"/>
        <v>?</v>
      </c>
      <c r="BN210" t="str">
        <f t="shared" si="34"/>
        <v>+</v>
      </c>
      <c r="BO210" s="9" t="str">
        <f>IF(BK210="Beta",IF(ABS(BL210)&lt;statistic_interpretations!$B$5,statistic_interpretations!$B$1,IF(ABS(BL210)&lt;statistic_interpretations!$C$5,statistic_interpretations!$C$1,IF(ABS(BL210)&gt;statistic_interpretations!$C$5,statistic_interpretations!$D$1,"error"))),IF(BK210="R",IF(ABS(BL210)&lt;statistic_interpretations!$B$2,statistic_interpretations!$B$1,IF(ABS(BL210)&lt;statistic_interpretations!$C$2,statistic_interpretations!$C$1,IF(ABS(BL210)&gt;statistic_interpretations!$C$2,statistic_interpretations!$D$1,"error"))),IF(BK210="D",IF(ABS(BL210)&lt;statistic_interpretations!$B$3,statistic_interpretations!$B$1,IF(ABS(BL210)&lt;statistic_interpretations!$C$3,statistic_interpretations!$C$1,IF(ABS(BL210)&gt;statistic_interpretations!$C$3,statistic_interpretations!$D$1,"error"))),IF(BK210="%",IF(ABS(BL210)&lt;statistic_interpretations!$B$9,statistic_interpretations!$B$1,IF(ABS(BL210)&lt;statistic_interpretations!$C$9,statistic_interpretations!$C$1,IF(ABS(BL210)&gt;statistic_interpretations!$C$9,statistic_interpretations!$D$1,"error"))),IF(BK210="χ2",IF(ABS(BL210)&lt;statistic_interpretations!$B$8,statistic_interpretations!$B$1,IF(ABS(BL210)&lt;statistic_interpretations!$C$8,statistic_interpretations!$C$1,IF(ABS(BL210)&gt;statistic_interpretations!$C$8,statistic_interpretations!$D$1,"error"))),IF(BK210="tau",IF(ABS(BL210)&lt;statistic_interpretations!$B$7,statistic_interpretations!$B$1,IF(ABS(BL210)&lt;statistic_interpretations!$C$7,statistic_interpretations!$C$1,IF(ABS(BL210)&gt;statistic_interpretations!$C$7,statistic_interpretations!$D$1,"error")))))))))</f>
        <v>Small</v>
      </c>
      <c r="BP210" t="str">
        <f t="shared" si="35"/>
        <v>unknown</v>
      </c>
    </row>
    <row r="211" spans="1:68" x14ac:dyDescent="0.25">
      <c r="A211" t="str">
        <f>IF(ISBLANK(extractions!A211),"",extractions!A211)</f>
        <v>Weapon Possession</v>
      </c>
      <c r="B211" t="s">
        <v>512</v>
      </c>
      <c r="C211" t="str">
        <f>IF(ISBLANK(extractions!B211),"",extractions!B211)</f>
        <v>nominal</v>
      </c>
      <c r="D211" t="str">
        <f>IF(ISBLANK(extractions!C211),"",extractions!C211)</f>
        <v/>
      </c>
      <c r="E211" t="str">
        <f>IF(ISBLANK(extractions!D211),"",extractions!D211)</f>
        <v xml:space="preserve">nonaggrevated assault </v>
      </c>
      <c r="F211" t="str">
        <f>IF(ISBLANK(extractions!E211),"",extractions!E211)</f>
        <v>-</v>
      </c>
      <c r="G211" t="str">
        <f>IF(ISBLANK(extractions!G211),"",extractions!G211)</f>
        <v>travel time</v>
      </c>
      <c r="H211" t="str">
        <f>IF(ISBLANK(extractions!H211),"",extractions!H211)</f>
        <v>scale</v>
      </c>
      <c r="I211" t="str">
        <f>IF(ISBLANK(extractions!I211),"",extractions!I211)</f>
        <v>min/incident</v>
      </c>
      <c r="J211" t="str">
        <f>IF(ISBLANK(extractions!J211),"",extractions!J211)</f>
        <v>ln</v>
      </c>
      <c r="K211" t="str">
        <f>IF(ISBLANK(extractions!K211),"",extractions!K211)</f>
        <v>interest</v>
      </c>
      <c r="L211" t="str">
        <f>IF(ISBLANK(extractions!L211),"",extractions!L211)</f>
        <v>van Kirk (1980a)</v>
      </c>
      <c r="M211" s="2" t="s">
        <v>893</v>
      </c>
      <c r="N211" t="str">
        <f>IF(ISBLANK(extractions!M211),"",extractions!M211)</f>
        <v>Table B - 12</v>
      </c>
      <c r="O211" t="str">
        <f>IF(ISBLANK(extractions!N211),"",extractions!N211)</f>
        <v>Multivariate regression</v>
      </c>
      <c r="P211" t="s">
        <v>148</v>
      </c>
      <c r="Q211" t="s">
        <v>903</v>
      </c>
      <c r="R211" t="s">
        <v>906</v>
      </c>
      <c r="S211" t="s">
        <v>199</v>
      </c>
      <c r="T211" t="s">
        <v>199</v>
      </c>
      <c r="U211" t="str">
        <f>IF(ISBLANK(extractions!O211),"",extractions!O211)</f>
        <v/>
      </c>
      <c r="V211" t="str">
        <f>IF(ISBLANK(extractions!P211),"",extractions!P211)</f>
        <v>Sample</v>
      </c>
      <c r="W211" t="str">
        <f>IF(ISBLANK(extractions!Q211),"",extractions!Q211)</f>
        <v/>
      </c>
      <c r="X211" t="str">
        <f>IF(ISBLANK(extractions!R211),"",extractions!R211)</f>
        <v xml:space="preserve">Non random sample  </v>
      </c>
      <c r="Y211" t="str">
        <f>IF(ISBLANK(extractions!S211),"",extractions!S211)</f>
        <v/>
      </c>
      <c r="Z211" t="str">
        <f>IF(ISBLANK(extractions!T211),"",extractions!T211)</f>
        <v/>
      </c>
      <c r="AA211" t="str">
        <f>IF(ISBLANK(extractions!U211),"",extractions!U211)</f>
        <v>-</v>
      </c>
      <c r="AB211">
        <f>IF(ISBLANK(extractions!V211),"",extractions!V211)</f>
        <v>329</v>
      </c>
      <c r="AC211" t="str">
        <f>IF(ISBLANK(extractions!W211),"",extractions!W211)</f>
        <v>CFS</v>
      </c>
      <c r="AD211" t="str">
        <f>IF(ISBLANK(extractions!X211),"",extractions!X211)</f>
        <v>All part II crimes</v>
      </c>
      <c r="AE211" t="str">
        <f>IF(ISBLANK(extractions!Y211),"",extractions!Y211)</f>
        <v>Beta</v>
      </c>
      <c r="AF211">
        <f>IF(ISBLANK(extractions!Z211),"",extractions!Z211)</f>
        <v>-0.15225</v>
      </c>
      <c r="AG211" t="str">
        <f>IF(ISBLANK(extractions!AA211),"",extractions!AA211)</f>
        <v/>
      </c>
      <c r="AH211" t="str">
        <f>IF(ISBLANK(extractions!AB211),"",extractions!AB211)</f>
        <v>?</v>
      </c>
      <c r="AI211">
        <f>IF(ISBLANK(extractions!AC211),"",extractions!AC211)</f>
        <v>1</v>
      </c>
      <c r="AJ211" t="str">
        <f>IF(ISBLANK(extractions!AD211),"",extractions!AD211)</f>
        <v>mar</v>
      </c>
      <c r="AK211">
        <f>IF(ISBLANK(extractions!AE211),"",extractions!AE211)</f>
        <v>1975</v>
      </c>
      <c r="AL211">
        <f>IF(ISBLANK(extractions!AF211),"",extractions!AF211)</f>
        <v>31</v>
      </c>
      <c r="AM211" t="str">
        <f>IF(ISBLANK(extractions!AG211),"",extractions!AG211)</f>
        <v>jan</v>
      </c>
      <c r="AN211">
        <f>IF(ISBLANK(extractions!AH211),"",extractions!AH211)</f>
        <v>1976</v>
      </c>
      <c r="AO211" t="str">
        <f>IF(ISBLANK(extractions!AI211),"",extractions!AI211)</f>
        <v/>
      </c>
      <c r="AP211" t="str">
        <f>IF(ISBLANK(extractions!AJ211),"",extractions!AJ211)</f>
        <v/>
      </c>
      <c r="AQ211" t="str">
        <f>IF(ISBLANK(extractions!AK211),"",extractions!AK211)</f>
        <v/>
      </c>
      <c r="AR211" t="str">
        <f>IF(ISBLANK(extractions!AL211),"",extractions!AL211)</f>
        <v/>
      </c>
      <c r="AS211" t="str">
        <f>IF(ISBLANK(extractions!AM211),"",extractions!AM211)</f>
        <v/>
      </c>
      <c r="AT211" t="str">
        <f>IF(ISBLANK(extractions!AN211),"",extractions!AN211)</f>
        <v/>
      </c>
      <c r="AU211" t="str">
        <f>IF(ISBLANK(extractions!AO211),"",extractions!AO211)</f>
        <v/>
      </c>
      <c r="AV211" t="str">
        <f>IF(ISBLANK(extractions!AP211),"",extractions!AP211)</f>
        <v/>
      </c>
      <c r="AW211" t="str">
        <f>IF(ISBLANK(extractions!AQ211),"",extractions!AQ211)</f>
        <v/>
      </c>
      <c r="AX211" t="str">
        <f>IF(ISBLANK(extractions!AR211),"",extractions!AR211)</f>
        <v/>
      </c>
      <c r="AY211" t="str">
        <f>IF(ISBLANK(extractions!AS211),"",extractions!AS211)</f>
        <v/>
      </c>
      <c r="AZ211" t="str">
        <f>IF(ISBLANK(extractions!AT211),"",extractions!AT211)</f>
        <v/>
      </c>
      <c r="BA211" t="str">
        <f>IF(ISBLANK(extractions!AU211),"",extractions!AU211)</f>
        <v/>
      </c>
      <c r="BB211" t="str">
        <f>IF(ISBLANK(extractions!AV211),"",extractions!AV211)</f>
        <v/>
      </c>
      <c r="BC211" t="str">
        <f>IF(ISBLANK(extractions!AW211),"",extractions!AW211)</f>
        <v/>
      </c>
      <c r="BD211" t="str">
        <f>IF(ISBLANK(extractions!AX211),"",extractions!AX211)</f>
        <v/>
      </c>
      <c r="BE211" s="9" t="str">
        <f t="shared" si="29"/>
        <v/>
      </c>
      <c r="BF211" s="9" t="str">
        <f t="shared" si="32"/>
        <v/>
      </c>
      <c r="BG211" t="str">
        <f t="shared" si="36"/>
        <v/>
      </c>
      <c r="BK211" s="9" t="str">
        <f t="shared" si="33"/>
        <v>Beta</v>
      </c>
      <c r="BL211" s="9">
        <f t="shared" si="30"/>
        <v>-0.15225</v>
      </c>
      <c r="BM211" s="13" t="str">
        <f t="shared" si="31"/>
        <v>?</v>
      </c>
      <c r="BN211" t="str">
        <f t="shared" si="34"/>
        <v>-</v>
      </c>
      <c r="BO211" s="9" t="str">
        <f>IF(BK211="Beta",IF(ABS(BL211)&lt;statistic_interpretations!$B$5,statistic_interpretations!$B$1,IF(ABS(BL211)&lt;statistic_interpretations!$C$5,statistic_interpretations!$C$1,IF(ABS(BL211)&gt;statistic_interpretations!$C$5,statistic_interpretations!$D$1,"error"))),IF(BK211="R",IF(ABS(BL211)&lt;statistic_interpretations!$B$2,statistic_interpretations!$B$1,IF(ABS(BL211)&lt;statistic_interpretations!$C$2,statistic_interpretations!$C$1,IF(ABS(BL211)&gt;statistic_interpretations!$C$2,statistic_interpretations!$D$1,"error"))),IF(BK211="D",IF(ABS(BL211)&lt;statistic_interpretations!$B$3,statistic_interpretations!$B$1,IF(ABS(BL211)&lt;statistic_interpretations!$C$3,statistic_interpretations!$C$1,IF(ABS(BL211)&gt;statistic_interpretations!$C$3,statistic_interpretations!$D$1,"error"))),IF(BK211="%",IF(ABS(BL211)&lt;statistic_interpretations!$B$9,statistic_interpretations!$B$1,IF(ABS(BL211)&lt;statistic_interpretations!$C$9,statistic_interpretations!$C$1,IF(ABS(BL211)&gt;statistic_interpretations!$C$9,statistic_interpretations!$D$1,"error"))),IF(BK211="χ2",IF(ABS(BL211)&lt;statistic_interpretations!$B$8,statistic_interpretations!$B$1,IF(ABS(BL211)&lt;statistic_interpretations!$C$8,statistic_interpretations!$C$1,IF(ABS(BL211)&gt;statistic_interpretations!$C$8,statistic_interpretations!$D$1,"error"))),IF(BK211="tau",IF(ABS(BL211)&lt;statistic_interpretations!$B$7,statistic_interpretations!$B$1,IF(ABS(BL211)&lt;statistic_interpretations!$C$7,statistic_interpretations!$C$1,IF(ABS(BL211)&gt;statistic_interpretations!$C$7,statistic_interpretations!$D$1,"error")))))))))</f>
        <v>Small</v>
      </c>
      <c r="BP211" t="str">
        <f t="shared" si="35"/>
        <v>unknown</v>
      </c>
    </row>
    <row r="212" spans="1:68" x14ac:dyDescent="0.25">
      <c r="A212" t="str">
        <f>IF(ISBLANK(extractions!A212),"",extractions!A212)</f>
        <v>Drunkenness</v>
      </c>
      <c r="B212" t="s">
        <v>516</v>
      </c>
      <c r="C212" t="str">
        <f>IF(ISBLANK(extractions!B212),"",extractions!B212)</f>
        <v>nominal</v>
      </c>
      <c r="D212" t="str">
        <f>IF(ISBLANK(extractions!C212),"",extractions!C212)</f>
        <v/>
      </c>
      <c r="E212" t="str">
        <f>IF(ISBLANK(extractions!D212),"",extractions!D212)</f>
        <v xml:space="preserve">nonaggrevated assault </v>
      </c>
      <c r="F212" t="str">
        <f>IF(ISBLANK(extractions!E212),"",extractions!E212)</f>
        <v>-</v>
      </c>
      <c r="G212" t="str">
        <f>IF(ISBLANK(extractions!G212),"",extractions!G212)</f>
        <v>travel time</v>
      </c>
      <c r="H212" t="str">
        <f>IF(ISBLANK(extractions!H212),"",extractions!H212)</f>
        <v>scale</v>
      </c>
      <c r="I212" t="str">
        <f>IF(ISBLANK(extractions!I212),"",extractions!I212)</f>
        <v>min/incident</v>
      </c>
      <c r="J212" t="str">
        <f>IF(ISBLANK(extractions!J212),"",extractions!J212)</f>
        <v>ln</v>
      </c>
      <c r="K212" t="str">
        <f>IF(ISBLANK(extractions!K212),"",extractions!K212)</f>
        <v>interest</v>
      </c>
      <c r="L212" t="str">
        <f>IF(ISBLANK(extractions!L212),"",extractions!L212)</f>
        <v>van Kirk (1980a)</v>
      </c>
      <c r="M212" s="2" t="s">
        <v>893</v>
      </c>
      <c r="N212" t="str">
        <f>IF(ISBLANK(extractions!M212),"",extractions!M212)</f>
        <v>Table B - 12</v>
      </c>
      <c r="O212" t="str">
        <f>IF(ISBLANK(extractions!N212),"",extractions!N212)</f>
        <v>Multivariate regression</v>
      </c>
      <c r="P212" t="s">
        <v>148</v>
      </c>
      <c r="Q212" t="s">
        <v>903</v>
      </c>
      <c r="R212" t="s">
        <v>906</v>
      </c>
      <c r="S212" t="s">
        <v>199</v>
      </c>
      <c r="T212" t="s">
        <v>199</v>
      </c>
      <c r="U212" t="str">
        <f>IF(ISBLANK(extractions!O212),"",extractions!O212)</f>
        <v/>
      </c>
      <c r="V212" t="str">
        <f>IF(ISBLANK(extractions!P212),"",extractions!P212)</f>
        <v>Sample</v>
      </c>
      <c r="W212" t="str">
        <f>IF(ISBLANK(extractions!Q212),"",extractions!Q212)</f>
        <v/>
      </c>
      <c r="X212" t="str">
        <f>IF(ISBLANK(extractions!R212),"",extractions!R212)</f>
        <v xml:space="preserve">Non random sample  </v>
      </c>
      <c r="Y212" t="str">
        <f>IF(ISBLANK(extractions!S212),"",extractions!S212)</f>
        <v/>
      </c>
      <c r="Z212" t="str">
        <f>IF(ISBLANK(extractions!T212),"",extractions!T212)</f>
        <v/>
      </c>
      <c r="AA212" t="str">
        <f>IF(ISBLANK(extractions!U212),"",extractions!U212)</f>
        <v>-</v>
      </c>
      <c r="AB212">
        <f>IF(ISBLANK(extractions!V212),"",extractions!V212)</f>
        <v>329</v>
      </c>
      <c r="AC212" t="str">
        <f>IF(ISBLANK(extractions!W212),"",extractions!W212)</f>
        <v>CFS</v>
      </c>
      <c r="AD212" t="str">
        <f>IF(ISBLANK(extractions!X212),"",extractions!X212)</f>
        <v>All part II crimes</v>
      </c>
      <c r="AE212" t="str">
        <f>IF(ISBLANK(extractions!Y212),"",extractions!Y212)</f>
        <v>Beta</v>
      </c>
      <c r="AF212">
        <f>IF(ISBLANK(extractions!Z212),"",extractions!Z212)</f>
        <v>-3.125E-2</v>
      </c>
      <c r="AG212" t="str">
        <f>IF(ISBLANK(extractions!AA212),"",extractions!AA212)</f>
        <v/>
      </c>
      <c r="AH212" t="str">
        <f>IF(ISBLANK(extractions!AB212),"",extractions!AB212)</f>
        <v>?</v>
      </c>
      <c r="AI212">
        <f>IF(ISBLANK(extractions!AC212),"",extractions!AC212)</f>
        <v>1</v>
      </c>
      <c r="AJ212" t="str">
        <f>IF(ISBLANK(extractions!AD212),"",extractions!AD212)</f>
        <v>mar</v>
      </c>
      <c r="AK212">
        <f>IF(ISBLANK(extractions!AE212),"",extractions!AE212)</f>
        <v>1975</v>
      </c>
      <c r="AL212">
        <f>IF(ISBLANK(extractions!AF212),"",extractions!AF212)</f>
        <v>31</v>
      </c>
      <c r="AM212" t="str">
        <f>IF(ISBLANK(extractions!AG212),"",extractions!AG212)</f>
        <v>jan</v>
      </c>
      <c r="AN212">
        <f>IF(ISBLANK(extractions!AH212),"",extractions!AH212)</f>
        <v>1976</v>
      </c>
      <c r="AO212" t="str">
        <f>IF(ISBLANK(extractions!AI212),"",extractions!AI212)</f>
        <v/>
      </c>
      <c r="AP212" t="str">
        <f>IF(ISBLANK(extractions!AJ212),"",extractions!AJ212)</f>
        <v/>
      </c>
      <c r="AQ212" t="str">
        <f>IF(ISBLANK(extractions!AK212),"",extractions!AK212)</f>
        <v/>
      </c>
      <c r="AR212" t="str">
        <f>IF(ISBLANK(extractions!AL212),"",extractions!AL212)</f>
        <v/>
      </c>
      <c r="AS212" t="str">
        <f>IF(ISBLANK(extractions!AM212),"",extractions!AM212)</f>
        <v/>
      </c>
      <c r="AT212" t="str">
        <f>IF(ISBLANK(extractions!AN212),"",extractions!AN212)</f>
        <v/>
      </c>
      <c r="AU212" t="str">
        <f>IF(ISBLANK(extractions!AO212),"",extractions!AO212)</f>
        <v/>
      </c>
      <c r="AV212" t="str">
        <f>IF(ISBLANK(extractions!AP212),"",extractions!AP212)</f>
        <v/>
      </c>
      <c r="AW212" t="str">
        <f>IF(ISBLANK(extractions!AQ212),"",extractions!AQ212)</f>
        <v/>
      </c>
      <c r="AX212" t="str">
        <f>IF(ISBLANK(extractions!AR212),"",extractions!AR212)</f>
        <v/>
      </c>
      <c r="AY212" t="str">
        <f>IF(ISBLANK(extractions!AS212),"",extractions!AS212)</f>
        <v/>
      </c>
      <c r="AZ212" t="str">
        <f>IF(ISBLANK(extractions!AT212),"",extractions!AT212)</f>
        <v/>
      </c>
      <c r="BA212" t="str">
        <f>IF(ISBLANK(extractions!AU212),"",extractions!AU212)</f>
        <v/>
      </c>
      <c r="BB212" t="str">
        <f>IF(ISBLANK(extractions!AV212),"",extractions!AV212)</f>
        <v/>
      </c>
      <c r="BC212" t="str">
        <f>IF(ISBLANK(extractions!AW212),"",extractions!AW212)</f>
        <v/>
      </c>
      <c r="BD212" t="str">
        <f>IF(ISBLANK(extractions!AX212),"",extractions!AX212)</f>
        <v/>
      </c>
      <c r="BE212" s="9" t="str">
        <f t="shared" si="29"/>
        <v/>
      </c>
      <c r="BF212" s="9" t="str">
        <f t="shared" si="32"/>
        <v/>
      </c>
      <c r="BG212" t="str">
        <f t="shared" si="36"/>
        <v/>
      </c>
      <c r="BK212" s="9" t="str">
        <f t="shared" si="33"/>
        <v>Beta</v>
      </c>
      <c r="BL212" s="9">
        <f t="shared" si="30"/>
        <v>-3.125E-2</v>
      </c>
      <c r="BM212" s="13" t="str">
        <f t="shared" si="31"/>
        <v>?</v>
      </c>
      <c r="BN212" t="str">
        <f t="shared" si="34"/>
        <v>-</v>
      </c>
      <c r="BO212" s="9" t="str">
        <f>IF(BK212="Beta",IF(ABS(BL212)&lt;statistic_interpretations!$B$5,statistic_interpretations!$B$1,IF(ABS(BL212)&lt;statistic_interpretations!$C$5,statistic_interpretations!$C$1,IF(ABS(BL212)&gt;statistic_interpretations!$C$5,statistic_interpretations!$D$1,"error"))),IF(BK212="R",IF(ABS(BL212)&lt;statistic_interpretations!$B$2,statistic_interpretations!$B$1,IF(ABS(BL212)&lt;statistic_interpretations!$C$2,statistic_interpretations!$C$1,IF(ABS(BL212)&gt;statistic_interpretations!$C$2,statistic_interpretations!$D$1,"error"))),IF(BK212="D",IF(ABS(BL212)&lt;statistic_interpretations!$B$3,statistic_interpretations!$B$1,IF(ABS(BL212)&lt;statistic_interpretations!$C$3,statistic_interpretations!$C$1,IF(ABS(BL212)&gt;statistic_interpretations!$C$3,statistic_interpretations!$D$1,"error"))),IF(BK212="%",IF(ABS(BL212)&lt;statistic_interpretations!$B$9,statistic_interpretations!$B$1,IF(ABS(BL212)&lt;statistic_interpretations!$C$9,statistic_interpretations!$C$1,IF(ABS(BL212)&gt;statistic_interpretations!$C$9,statistic_interpretations!$D$1,"error"))),IF(BK212="χ2",IF(ABS(BL212)&lt;statistic_interpretations!$B$8,statistic_interpretations!$B$1,IF(ABS(BL212)&lt;statistic_interpretations!$C$8,statistic_interpretations!$C$1,IF(ABS(BL212)&gt;statistic_interpretations!$C$8,statistic_interpretations!$D$1,"error"))),IF(BK212="tau",IF(ABS(BL212)&lt;statistic_interpretations!$B$7,statistic_interpretations!$B$1,IF(ABS(BL212)&lt;statistic_interpretations!$C$7,statistic_interpretations!$C$1,IF(ABS(BL212)&gt;statistic_interpretations!$C$7,statistic_interpretations!$D$1,"error")))))))))</f>
        <v>Small</v>
      </c>
      <c r="BP212" t="str">
        <f t="shared" si="35"/>
        <v>unknown</v>
      </c>
    </row>
    <row r="213" spans="1:68" x14ac:dyDescent="0.25">
      <c r="A213" t="str">
        <f>IF(ISBLANK(extractions!A213),"",extractions!A213)</f>
        <v>Disturbing the Peace</v>
      </c>
      <c r="B213" t="s">
        <v>513</v>
      </c>
      <c r="C213" t="str">
        <f>IF(ISBLANK(extractions!B213),"",extractions!B213)</f>
        <v>nominal</v>
      </c>
      <c r="D213" t="str">
        <f>IF(ISBLANK(extractions!C213),"",extractions!C213)</f>
        <v/>
      </c>
      <c r="E213" t="str">
        <f>IF(ISBLANK(extractions!D213),"",extractions!D213)</f>
        <v xml:space="preserve">nonaggrevated assault </v>
      </c>
      <c r="F213" t="str">
        <f>IF(ISBLANK(extractions!E213),"",extractions!E213)</f>
        <v>-</v>
      </c>
      <c r="G213" t="str">
        <f>IF(ISBLANK(extractions!G213),"",extractions!G213)</f>
        <v>travel time</v>
      </c>
      <c r="H213" t="str">
        <f>IF(ISBLANK(extractions!H213),"",extractions!H213)</f>
        <v>scale</v>
      </c>
      <c r="I213" t="str">
        <f>IF(ISBLANK(extractions!I213),"",extractions!I213)</f>
        <v>min/incident</v>
      </c>
      <c r="J213" t="str">
        <f>IF(ISBLANK(extractions!J213),"",extractions!J213)</f>
        <v>ln</v>
      </c>
      <c r="K213" t="str">
        <f>IF(ISBLANK(extractions!K213),"",extractions!K213)</f>
        <v>interest</v>
      </c>
      <c r="L213" t="str">
        <f>IF(ISBLANK(extractions!L213),"",extractions!L213)</f>
        <v>van Kirk (1980a)</v>
      </c>
      <c r="M213" s="2" t="s">
        <v>893</v>
      </c>
      <c r="N213" t="str">
        <f>IF(ISBLANK(extractions!M213),"",extractions!M213)</f>
        <v>Table B - 12</v>
      </c>
      <c r="O213" t="str">
        <f>IF(ISBLANK(extractions!N213),"",extractions!N213)</f>
        <v>Multivariate regression</v>
      </c>
      <c r="P213" t="s">
        <v>148</v>
      </c>
      <c r="Q213" t="s">
        <v>903</v>
      </c>
      <c r="R213" t="s">
        <v>906</v>
      </c>
      <c r="S213" t="s">
        <v>199</v>
      </c>
      <c r="T213" t="s">
        <v>199</v>
      </c>
      <c r="U213" t="str">
        <f>IF(ISBLANK(extractions!O213),"",extractions!O213)</f>
        <v/>
      </c>
      <c r="V213" t="str">
        <f>IF(ISBLANK(extractions!P213),"",extractions!P213)</f>
        <v>Sample</v>
      </c>
      <c r="W213" t="str">
        <f>IF(ISBLANK(extractions!Q213),"",extractions!Q213)</f>
        <v/>
      </c>
      <c r="X213" t="str">
        <f>IF(ISBLANK(extractions!R213),"",extractions!R213)</f>
        <v xml:space="preserve">Non random sample  </v>
      </c>
      <c r="Y213" t="str">
        <f>IF(ISBLANK(extractions!S213),"",extractions!S213)</f>
        <v/>
      </c>
      <c r="Z213" t="str">
        <f>IF(ISBLANK(extractions!T213),"",extractions!T213)</f>
        <v/>
      </c>
      <c r="AA213" t="str">
        <f>IF(ISBLANK(extractions!U213),"",extractions!U213)</f>
        <v>-</v>
      </c>
      <c r="AB213">
        <f>IF(ISBLANK(extractions!V213),"",extractions!V213)</f>
        <v>329</v>
      </c>
      <c r="AC213" t="str">
        <f>IF(ISBLANK(extractions!W213),"",extractions!W213)</f>
        <v>CFS</v>
      </c>
      <c r="AD213" t="str">
        <f>IF(ISBLANK(extractions!X213),"",extractions!X213)</f>
        <v>All part II crimes</v>
      </c>
      <c r="AE213" t="str">
        <f>IF(ISBLANK(extractions!Y213),"",extractions!Y213)</f>
        <v>Beta</v>
      </c>
      <c r="AF213">
        <f>IF(ISBLANK(extractions!Z213),"",extractions!Z213)</f>
        <v>-6.2609999999999999E-2</v>
      </c>
      <c r="AG213" t="str">
        <f>IF(ISBLANK(extractions!AA213),"",extractions!AA213)</f>
        <v/>
      </c>
      <c r="AH213" t="str">
        <f>IF(ISBLANK(extractions!AB213),"",extractions!AB213)</f>
        <v>?</v>
      </c>
      <c r="AI213">
        <f>IF(ISBLANK(extractions!AC213),"",extractions!AC213)</f>
        <v>1</v>
      </c>
      <c r="AJ213" t="str">
        <f>IF(ISBLANK(extractions!AD213),"",extractions!AD213)</f>
        <v>mar</v>
      </c>
      <c r="AK213">
        <f>IF(ISBLANK(extractions!AE213),"",extractions!AE213)</f>
        <v>1975</v>
      </c>
      <c r="AL213">
        <f>IF(ISBLANK(extractions!AF213),"",extractions!AF213)</f>
        <v>31</v>
      </c>
      <c r="AM213" t="str">
        <f>IF(ISBLANK(extractions!AG213),"",extractions!AG213)</f>
        <v>jan</v>
      </c>
      <c r="AN213">
        <f>IF(ISBLANK(extractions!AH213),"",extractions!AH213)</f>
        <v>1976</v>
      </c>
      <c r="AO213" t="str">
        <f>IF(ISBLANK(extractions!AI213),"",extractions!AI213)</f>
        <v/>
      </c>
      <c r="AP213" t="str">
        <f>IF(ISBLANK(extractions!AJ213),"",extractions!AJ213)</f>
        <v/>
      </c>
      <c r="AQ213" t="str">
        <f>IF(ISBLANK(extractions!AK213),"",extractions!AK213)</f>
        <v/>
      </c>
      <c r="AR213" t="str">
        <f>IF(ISBLANK(extractions!AL213),"",extractions!AL213)</f>
        <v/>
      </c>
      <c r="AS213" t="str">
        <f>IF(ISBLANK(extractions!AM213),"",extractions!AM213)</f>
        <v/>
      </c>
      <c r="AT213" t="str">
        <f>IF(ISBLANK(extractions!AN213),"",extractions!AN213)</f>
        <v/>
      </c>
      <c r="AU213" t="str">
        <f>IF(ISBLANK(extractions!AO213),"",extractions!AO213)</f>
        <v/>
      </c>
      <c r="AV213" t="str">
        <f>IF(ISBLANK(extractions!AP213),"",extractions!AP213)</f>
        <v/>
      </c>
      <c r="AW213" t="str">
        <f>IF(ISBLANK(extractions!AQ213),"",extractions!AQ213)</f>
        <v/>
      </c>
      <c r="AX213" t="str">
        <f>IF(ISBLANK(extractions!AR213),"",extractions!AR213)</f>
        <v/>
      </c>
      <c r="AY213" t="str">
        <f>IF(ISBLANK(extractions!AS213),"",extractions!AS213)</f>
        <v/>
      </c>
      <c r="AZ213" t="str">
        <f>IF(ISBLANK(extractions!AT213),"",extractions!AT213)</f>
        <v/>
      </c>
      <c r="BA213" t="str">
        <f>IF(ISBLANK(extractions!AU213),"",extractions!AU213)</f>
        <v/>
      </c>
      <c r="BB213" t="str">
        <f>IF(ISBLANK(extractions!AV213),"",extractions!AV213)</f>
        <v/>
      </c>
      <c r="BC213" t="str">
        <f>IF(ISBLANK(extractions!AW213),"",extractions!AW213)</f>
        <v/>
      </c>
      <c r="BD213" t="str">
        <f>IF(ISBLANK(extractions!AX213),"",extractions!AX213)</f>
        <v/>
      </c>
      <c r="BE213" s="9" t="str">
        <f t="shared" si="29"/>
        <v/>
      </c>
      <c r="BF213" s="9" t="str">
        <f t="shared" si="32"/>
        <v/>
      </c>
      <c r="BG213" t="str">
        <f t="shared" si="36"/>
        <v/>
      </c>
      <c r="BK213" s="9" t="str">
        <f t="shared" si="33"/>
        <v>Beta</v>
      </c>
      <c r="BL213" s="9">
        <f t="shared" si="30"/>
        <v>-6.2609999999999999E-2</v>
      </c>
      <c r="BM213" s="13" t="str">
        <f t="shared" si="31"/>
        <v>?</v>
      </c>
      <c r="BN213" t="str">
        <f t="shared" si="34"/>
        <v>-</v>
      </c>
      <c r="BO213" s="9" t="str">
        <f>IF(BK213="Beta",IF(ABS(BL213)&lt;statistic_interpretations!$B$5,statistic_interpretations!$B$1,IF(ABS(BL213)&lt;statistic_interpretations!$C$5,statistic_interpretations!$C$1,IF(ABS(BL213)&gt;statistic_interpretations!$C$5,statistic_interpretations!$D$1,"error"))),IF(BK213="R",IF(ABS(BL213)&lt;statistic_interpretations!$B$2,statistic_interpretations!$B$1,IF(ABS(BL213)&lt;statistic_interpretations!$C$2,statistic_interpretations!$C$1,IF(ABS(BL213)&gt;statistic_interpretations!$C$2,statistic_interpretations!$D$1,"error"))),IF(BK213="D",IF(ABS(BL213)&lt;statistic_interpretations!$B$3,statistic_interpretations!$B$1,IF(ABS(BL213)&lt;statistic_interpretations!$C$3,statistic_interpretations!$C$1,IF(ABS(BL213)&gt;statistic_interpretations!$C$3,statistic_interpretations!$D$1,"error"))),IF(BK213="%",IF(ABS(BL213)&lt;statistic_interpretations!$B$9,statistic_interpretations!$B$1,IF(ABS(BL213)&lt;statistic_interpretations!$C$9,statistic_interpretations!$C$1,IF(ABS(BL213)&gt;statistic_interpretations!$C$9,statistic_interpretations!$D$1,"error"))),IF(BK213="χ2",IF(ABS(BL213)&lt;statistic_interpretations!$B$8,statistic_interpretations!$B$1,IF(ABS(BL213)&lt;statistic_interpretations!$C$8,statistic_interpretations!$C$1,IF(ABS(BL213)&gt;statistic_interpretations!$C$8,statistic_interpretations!$D$1,"error"))),IF(BK213="tau",IF(ABS(BL213)&lt;statistic_interpretations!$B$7,statistic_interpretations!$B$1,IF(ABS(BL213)&lt;statistic_interpretations!$C$7,statistic_interpretations!$C$1,IF(ABS(BL213)&gt;statistic_interpretations!$C$7,statistic_interpretations!$D$1,"error")))))))))</f>
        <v>Small</v>
      </c>
      <c r="BP213" t="str">
        <f t="shared" si="35"/>
        <v>unknown</v>
      </c>
    </row>
    <row r="214" spans="1:68" x14ac:dyDescent="0.25">
      <c r="A214" t="str">
        <f>IF(ISBLANK(extractions!A214),"",extractions!A214)</f>
        <v xml:space="preserve">Disorderly Conduct </v>
      </c>
      <c r="B214" t="s">
        <v>526</v>
      </c>
      <c r="C214" t="str">
        <f>IF(ISBLANK(extractions!B214),"",extractions!B214)</f>
        <v>nominal</v>
      </c>
      <c r="D214" t="str">
        <f>IF(ISBLANK(extractions!C214),"",extractions!C214)</f>
        <v/>
      </c>
      <c r="E214" t="str">
        <f>IF(ISBLANK(extractions!D214),"",extractions!D214)</f>
        <v xml:space="preserve">nonaggrevated assault </v>
      </c>
      <c r="F214" t="str">
        <f>IF(ISBLANK(extractions!E214),"",extractions!E214)</f>
        <v>-</v>
      </c>
      <c r="G214" t="str">
        <f>IF(ISBLANK(extractions!G214),"",extractions!G214)</f>
        <v>travel time</v>
      </c>
      <c r="H214" t="str">
        <f>IF(ISBLANK(extractions!H214),"",extractions!H214)</f>
        <v>scale</v>
      </c>
      <c r="I214" t="str">
        <f>IF(ISBLANK(extractions!I214),"",extractions!I214)</f>
        <v>min/incident</v>
      </c>
      <c r="J214" t="str">
        <f>IF(ISBLANK(extractions!J214),"",extractions!J214)</f>
        <v>ln</v>
      </c>
      <c r="K214" t="str">
        <f>IF(ISBLANK(extractions!K214),"",extractions!K214)</f>
        <v>interest</v>
      </c>
      <c r="L214" t="str">
        <f>IF(ISBLANK(extractions!L214),"",extractions!L214)</f>
        <v>van Kirk (1980a)</v>
      </c>
      <c r="M214" s="2" t="s">
        <v>893</v>
      </c>
      <c r="N214" t="str">
        <f>IF(ISBLANK(extractions!M214),"",extractions!M214)</f>
        <v>Table B - 12</v>
      </c>
      <c r="O214" t="str">
        <f>IF(ISBLANK(extractions!N214),"",extractions!N214)</f>
        <v>Multivariate regression</v>
      </c>
      <c r="P214" t="s">
        <v>148</v>
      </c>
      <c r="Q214" t="s">
        <v>903</v>
      </c>
      <c r="R214" t="s">
        <v>906</v>
      </c>
      <c r="S214" t="s">
        <v>199</v>
      </c>
      <c r="T214" t="s">
        <v>199</v>
      </c>
      <c r="U214" t="str">
        <f>IF(ISBLANK(extractions!O214),"",extractions!O214)</f>
        <v/>
      </c>
      <c r="V214" t="str">
        <f>IF(ISBLANK(extractions!P214),"",extractions!P214)</f>
        <v>Sample</v>
      </c>
      <c r="W214" t="str">
        <f>IF(ISBLANK(extractions!Q214),"",extractions!Q214)</f>
        <v/>
      </c>
      <c r="X214" t="str">
        <f>IF(ISBLANK(extractions!R214),"",extractions!R214)</f>
        <v xml:space="preserve">Non random sample  </v>
      </c>
      <c r="Y214" t="str">
        <f>IF(ISBLANK(extractions!S214),"",extractions!S214)</f>
        <v/>
      </c>
      <c r="Z214" t="str">
        <f>IF(ISBLANK(extractions!T214),"",extractions!T214)</f>
        <v/>
      </c>
      <c r="AA214" t="str">
        <f>IF(ISBLANK(extractions!U214),"",extractions!U214)</f>
        <v>-</v>
      </c>
      <c r="AB214">
        <f>IF(ISBLANK(extractions!V214),"",extractions!V214)</f>
        <v>329</v>
      </c>
      <c r="AC214" t="str">
        <f>IF(ISBLANK(extractions!W214),"",extractions!W214)</f>
        <v>CFS</v>
      </c>
      <c r="AD214" t="str">
        <f>IF(ISBLANK(extractions!X214),"",extractions!X214)</f>
        <v>All part II crimes</v>
      </c>
      <c r="AE214" t="str">
        <f>IF(ISBLANK(extractions!Y214),"",extractions!Y214)</f>
        <v>Beta</v>
      </c>
      <c r="AF214">
        <f>IF(ISBLANK(extractions!Z214),"",extractions!Z214)</f>
        <v>-8.3000000000000001E-4</v>
      </c>
      <c r="AG214" t="str">
        <f>IF(ISBLANK(extractions!AA214),"",extractions!AA214)</f>
        <v/>
      </c>
      <c r="AH214" t="str">
        <f>IF(ISBLANK(extractions!AB214),"",extractions!AB214)</f>
        <v>?</v>
      </c>
      <c r="AI214">
        <f>IF(ISBLANK(extractions!AC214),"",extractions!AC214)</f>
        <v>1</v>
      </c>
      <c r="AJ214" t="str">
        <f>IF(ISBLANK(extractions!AD214),"",extractions!AD214)</f>
        <v>mar</v>
      </c>
      <c r="AK214">
        <f>IF(ISBLANK(extractions!AE214),"",extractions!AE214)</f>
        <v>1975</v>
      </c>
      <c r="AL214">
        <f>IF(ISBLANK(extractions!AF214),"",extractions!AF214)</f>
        <v>31</v>
      </c>
      <c r="AM214" t="str">
        <f>IF(ISBLANK(extractions!AG214),"",extractions!AG214)</f>
        <v>jan</v>
      </c>
      <c r="AN214">
        <f>IF(ISBLANK(extractions!AH214),"",extractions!AH214)</f>
        <v>1976</v>
      </c>
      <c r="AO214" t="str">
        <f>IF(ISBLANK(extractions!AI214),"",extractions!AI214)</f>
        <v/>
      </c>
      <c r="AP214" t="str">
        <f>IF(ISBLANK(extractions!AJ214),"",extractions!AJ214)</f>
        <v/>
      </c>
      <c r="AQ214" t="str">
        <f>IF(ISBLANK(extractions!AK214),"",extractions!AK214)</f>
        <v/>
      </c>
      <c r="AR214" t="str">
        <f>IF(ISBLANK(extractions!AL214),"",extractions!AL214)</f>
        <v/>
      </c>
      <c r="AS214" t="str">
        <f>IF(ISBLANK(extractions!AM214),"",extractions!AM214)</f>
        <v/>
      </c>
      <c r="AT214" t="str">
        <f>IF(ISBLANK(extractions!AN214),"",extractions!AN214)</f>
        <v/>
      </c>
      <c r="AU214" t="str">
        <f>IF(ISBLANK(extractions!AO214),"",extractions!AO214)</f>
        <v/>
      </c>
      <c r="AV214" t="str">
        <f>IF(ISBLANK(extractions!AP214),"",extractions!AP214)</f>
        <v/>
      </c>
      <c r="AW214" t="str">
        <f>IF(ISBLANK(extractions!AQ214),"",extractions!AQ214)</f>
        <v/>
      </c>
      <c r="AX214" t="str">
        <f>IF(ISBLANK(extractions!AR214),"",extractions!AR214)</f>
        <v/>
      </c>
      <c r="AY214" t="str">
        <f>IF(ISBLANK(extractions!AS214),"",extractions!AS214)</f>
        <v/>
      </c>
      <c r="AZ214" t="str">
        <f>IF(ISBLANK(extractions!AT214),"",extractions!AT214)</f>
        <v/>
      </c>
      <c r="BA214" t="str">
        <f>IF(ISBLANK(extractions!AU214),"",extractions!AU214)</f>
        <v/>
      </c>
      <c r="BB214" t="str">
        <f>IF(ISBLANK(extractions!AV214),"",extractions!AV214)</f>
        <v/>
      </c>
      <c r="BC214" t="str">
        <f>IF(ISBLANK(extractions!AW214),"",extractions!AW214)</f>
        <v/>
      </c>
      <c r="BD214" t="str">
        <f>IF(ISBLANK(extractions!AX214),"",extractions!AX214)</f>
        <v/>
      </c>
      <c r="BE214" s="9" t="str">
        <f t="shared" si="29"/>
        <v/>
      </c>
      <c r="BF214" s="9" t="str">
        <f t="shared" si="32"/>
        <v/>
      </c>
      <c r="BG214" t="str">
        <f t="shared" si="36"/>
        <v/>
      </c>
      <c r="BK214" s="9" t="str">
        <f t="shared" si="33"/>
        <v>Beta</v>
      </c>
      <c r="BL214" s="9">
        <f t="shared" si="30"/>
        <v>-8.3000000000000001E-4</v>
      </c>
      <c r="BM214" s="13" t="str">
        <f t="shared" si="31"/>
        <v>?</v>
      </c>
      <c r="BN214" t="str">
        <f t="shared" si="34"/>
        <v>-</v>
      </c>
      <c r="BO214" s="9" t="str">
        <f>IF(BK214="Beta",IF(ABS(BL214)&lt;statistic_interpretations!$B$5,statistic_interpretations!$B$1,IF(ABS(BL214)&lt;statistic_interpretations!$C$5,statistic_interpretations!$C$1,IF(ABS(BL214)&gt;statistic_interpretations!$C$5,statistic_interpretations!$D$1,"error"))),IF(BK214="R",IF(ABS(BL214)&lt;statistic_interpretations!$B$2,statistic_interpretations!$B$1,IF(ABS(BL214)&lt;statistic_interpretations!$C$2,statistic_interpretations!$C$1,IF(ABS(BL214)&gt;statistic_interpretations!$C$2,statistic_interpretations!$D$1,"error"))),IF(BK214="D",IF(ABS(BL214)&lt;statistic_interpretations!$B$3,statistic_interpretations!$B$1,IF(ABS(BL214)&lt;statistic_interpretations!$C$3,statistic_interpretations!$C$1,IF(ABS(BL214)&gt;statistic_interpretations!$C$3,statistic_interpretations!$D$1,"error"))),IF(BK214="%",IF(ABS(BL214)&lt;statistic_interpretations!$B$9,statistic_interpretations!$B$1,IF(ABS(BL214)&lt;statistic_interpretations!$C$9,statistic_interpretations!$C$1,IF(ABS(BL214)&gt;statistic_interpretations!$C$9,statistic_interpretations!$D$1,"error"))),IF(BK214="χ2",IF(ABS(BL214)&lt;statistic_interpretations!$B$8,statistic_interpretations!$B$1,IF(ABS(BL214)&lt;statistic_interpretations!$C$8,statistic_interpretations!$C$1,IF(ABS(BL214)&gt;statistic_interpretations!$C$8,statistic_interpretations!$D$1,"error"))),IF(BK214="tau",IF(ABS(BL214)&lt;statistic_interpretations!$B$7,statistic_interpretations!$B$1,IF(ABS(BL214)&lt;statistic_interpretations!$C$7,statistic_interpretations!$C$1,IF(ABS(BL214)&gt;statistic_interpretations!$C$7,statistic_interpretations!$D$1,"error")))))))))</f>
        <v>Small</v>
      </c>
      <c r="BP214" t="str">
        <f t="shared" si="35"/>
        <v>unknown</v>
      </c>
    </row>
    <row r="215" spans="1:68" x14ac:dyDescent="0.25">
      <c r="A215" t="str">
        <f>IF(ISBLANK(extractions!A215),"",extractions!A215)</f>
        <v>Discovery Vandalism</v>
      </c>
      <c r="B215" t="s">
        <v>515</v>
      </c>
      <c r="C215" t="str">
        <f>IF(ISBLANK(extractions!B215),"",extractions!B215)</f>
        <v>nominal</v>
      </c>
      <c r="D215" t="str">
        <f>IF(ISBLANK(extractions!C215),"",extractions!C215)</f>
        <v/>
      </c>
      <c r="E215" t="str">
        <f>IF(ISBLANK(extractions!D215),"",extractions!D215)</f>
        <v xml:space="preserve">nonaggrevated assault </v>
      </c>
      <c r="F215" t="str">
        <f>IF(ISBLANK(extractions!E215),"",extractions!E215)</f>
        <v>-</v>
      </c>
      <c r="G215" t="str">
        <f>IF(ISBLANK(extractions!G215),"",extractions!G215)</f>
        <v>travel time</v>
      </c>
      <c r="H215" t="str">
        <f>IF(ISBLANK(extractions!H215),"",extractions!H215)</f>
        <v>scale</v>
      </c>
      <c r="I215" t="str">
        <f>IF(ISBLANK(extractions!I215),"",extractions!I215)</f>
        <v>min/incident</v>
      </c>
      <c r="J215" t="str">
        <f>IF(ISBLANK(extractions!J215),"",extractions!J215)</f>
        <v>ln</v>
      </c>
      <c r="K215" t="str">
        <f>IF(ISBLANK(extractions!K215),"",extractions!K215)</f>
        <v>interest</v>
      </c>
      <c r="L215" t="str">
        <f>IF(ISBLANK(extractions!L215),"",extractions!L215)</f>
        <v>van Kirk (1980a)</v>
      </c>
      <c r="M215" s="2" t="s">
        <v>893</v>
      </c>
      <c r="N215" t="str">
        <f>IF(ISBLANK(extractions!M215),"",extractions!M215)</f>
        <v>Table B - 12</v>
      </c>
      <c r="O215" t="str">
        <f>IF(ISBLANK(extractions!N215),"",extractions!N215)</f>
        <v>Multivariate regression</v>
      </c>
      <c r="P215" t="s">
        <v>148</v>
      </c>
      <c r="Q215" t="s">
        <v>903</v>
      </c>
      <c r="R215" t="s">
        <v>906</v>
      </c>
      <c r="S215" t="s">
        <v>199</v>
      </c>
      <c r="T215" t="s">
        <v>199</v>
      </c>
      <c r="U215" t="str">
        <f>IF(ISBLANK(extractions!O215),"",extractions!O215)</f>
        <v/>
      </c>
      <c r="V215" t="str">
        <f>IF(ISBLANK(extractions!P215),"",extractions!P215)</f>
        <v>Sample</v>
      </c>
      <c r="W215" t="str">
        <f>IF(ISBLANK(extractions!Q215),"",extractions!Q215)</f>
        <v/>
      </c>
      <c r="X215" t="str">
        <f>IF(ISBLANK(extractions!R215),"",extractions!R215)</f>
        <v xml:space="preserve">Non random sample  </v>
      </c>
      <c r="Y215" t="str">
        <f>IF(ISBLANK(extractions!S215),"",extractions!S215)</f>
        <v/>
      </c>
      <c r="Z215" t="str">
        <f>IF(ISBLANK(extractions!T215),"",extractions!T215)</f>
        <v/>
      </c>
      <c r="AA215" t="str">
        <f>IF(ISBLANK(extractions!U215),"",extractions!U215)</f>
        <v>-</v>
      </c>
      <c r="AB215">
        <f>IF(ISBLANK(extractions!V215),"",extractions!V215)</f>
        <v>329</v>
      </c>
      <c r="AC215" t="str">
        <f>IF(ISBLANK(extractions!W215),"",extractions!W215)</f>
        <v>CFS</v>
      </c>
      <c r="AD215" t="str">
        <f>IF(ISBLANK(extractions!X215),"",extractions!X215)</f>
        <v>All part II crimes</v>
      </c>
      <c r="AE215" t="str">
        <f>IF(ISBLANK(extractions!Y215),"",extractions!Y215)</f>
        <v>Beta</v>
      </c>
      <c r="AF215">
        <f>IF(ISBLANK(extractions!Z215),"",extractions!Z215)</f>
        <v>0.16078000000000001</v>
      </c>
      <c r="AG215" t="str">
        <f>IF(ISBLANK(extractions!AA215),"",extractions!AA215)</f>
        <v/>
      </c>
      <c r="AH215" t="str">
        <f>IF(ISBLANK(extractions!AB215),"",extractions!AB215)</f>
        <v>?</v>
      </c>
      <c r="AI215">
        <f>IF(ISBLANK(extractions!AC215),"",extractions!AC215)</f>
        <v>1</v>
      </c>
      <c r="AJ215" t="str">
        <f>IF(ISBLANK(extractions!AD215),"",extractions!AD215)</f>
        <v>mar</v>
      </c>
      <c r="AK215">
        <f>IF(ISBLANK(extractions!AE215),"",extractions!AE215)</f>
        <v>1975</v>
      </c>
      <c r="AL215">
        <f>IF(ISBLANK(extractions!AF215),"",extractions!AF215)</f>
        <v>31</v>
      </c>
      <c r="AM215" t="str">
        <f>IF(ISBLANK(extractions!AG215),"",extractions!AG215)</f>
        <v>jan</v>
      </c>
      <c r="AN215">
        <f>IF(ISBLANK(extractions!AH215),"",extractions!AH215)</f>
        <v>1976</v>
      </c>
      <c r="AO215" t="str">
        <f>IF(ISBLANK(extractions!AI215),"",extractions!AI215)</f>
        <v/>
      </c>
      <c r="AP215" t="str">
        <f>IF(ISBLANK(extractions!AJ215),"",extractions!AJ215)</f>
        <v/>
      </c>
      <c r="AQ215" t="str">
        <f>IF(ISBLANK(extractions!AK215),"",extractions!AK215)</f>
        <v/>
      </c>
      <c r="AR215" t="str">
        <f>IF(ISBLANK(extractions!AL215),"",extractions!AL215)</f>
        <v/>
      </c>
      <c r="AS215" t="str">
        <f>IF(ISBLANK(extractions!AM215),"",extractions!AM215)</f>
        <v/>
      </c>
      <c r="AT215" t="str">
        <f>IF(ISBLANK(extractions!AN215),"",extractions!AN215)</f>
        <v/>
      </c>
      <c r="AU215" t="str">
        <f>IF(ISBLANK(extractions!AO215),"",extractions!AO215)</f>
        <v/>
      </c>
      <c r="AV215" t="str">
        <f>IF(ISBLANK(extractions!AP215),"",extractions!AP215)</f>
        <v/>
      </c>
      <c r="AW215" t="str">
        <f>IF(ISBLANK(extractions!AQ215),"",extractions!AQ215)</f>
        <v/>
      </c>
      <c r="AX215" t="str">
        <f>IF(ISBLANK(extractions!AR215),"",extractions!AR215)</f>
        <v/>
      </c>
      <c r="AY215" t="str">
        <f>IF(ISBLANK(extractions!AS215),"",extractions!AS215)</f>
        <v/>
      </c>
      <c r="AZ215" t="str">
        <f>IF(ISBLANK(extractions!AT215),"",extractions!AT215)</f>
        <v/>
      </c>
      <c r="BA215" t="str">
        <f>IF(ISBLANK(extractions!AU215),"",extractions!AU215)</f>
        <v/>
      </c>
      <c r="BB215" t="str">
        <f>IF(ISBLANK(extractions!AV215),"",extractions!AV215)</f>
        <v/>
      </c>
      <c r="BC215" t="str">
        <f>IF(ISBLANK(extractions!AW215),"",extractions!AW215)</f>
        <v/>
      </c>
      <c r="BD215" t="str">
        <f>IF(ISBLANK(extractions!AX215),"",extractions!AX215)</f>
        <v/>
      </c>
      <c r="BE215" s="9" t="str">
        <f t="shared" si="29"/>
        <v/>
      </c>
      <c r="BF215" s="9" t="str">
        <f t="shared" si="32"/>
        <v/>
      </c>
      <c r="BG215" t="str">
        <f t="shared" si="36"/>
        <v/>
      </c>
      <c r="BK215" s="9" t="str">
        <f t="shared" si="33"/>
        <v>Beta</v>
      </c>
      <c r="BL215" s="9">
        <f t="shared" si="30"/>
        <v>0.16078000000000001</v>
      </c>
      <c r="BM215" s="13" t="str">
        <f t="shared" si="31"/>
        <v>?</v>
      </c>
      <c r="BN215" t="str">
        <f t="shared" si="34"/>
        <v>+</v>
      </c>
      <c r="BO215" s="9" t="str">
        <f>IF(BK215="Beta",IF(ABS(BL215)&lt;statistic_interpretations!$B$5,statistic_interpretations!$B$1,IF(ABS(BL215)&lt;statistic_interpretations!$C$5,statistic_interpretations!$C$1,IF(ABS(BL215)&gt;statistic_interpretations!$C$5,statistic_interpretations!$D$1,"error"))),IF(BK215="R",IF(ABS(BL215)&lt;statistic_interpretations!$B$2,statistic_interpretations!$B$1,IF(ABS(BL215)&lt;statistic_interpretations!$C$2,statistic_interpretations!$C$1,IF(ABS(BL215)&gt;statistic_interpretations!$C$2,statistic_interpretations!$D$1,"error"))),IF(BK215="D",IF(ABS(BL215)&lt;statistic_interpretations!$B$3,statistic_interpretations!$B$1,IF(ABS(BL215)&lt;statistic_interpretations!$C$3,statistic_interpretations!$C$1,IF(ABS(BL215)&gt;statistic_interpretations!$C$3,statistic_interpretations!$D$1,"error"))),IF(BK215="%",IF(ABS(BL215)&lt;statistic_interpretations!$B$9,statistic_interpretations!$B$1,IF(ABS(BL215)&lt;statistic_interpretations!$C$9,statistic_interpretations!$C$1,IF(ABS(BL215)&gt;statistic_interpretations!$C$9,statistic_interpretations!$D$1,"error"))),IF(BK215="χ2",IF(ABS(BL215)&lt;statistic_interpretations!$B$8,statistic_interpretations!$B$1,IF(ABS(BL215)&lt;statistic_interpretations!$C$8,statistic_interpretations!$C$1,IF(ABS(BL215)&gt;statistic_interpretations!$C$8,statistic_interpretations!$D$1,"error"))),IF(BK215="tau",IF(ABS(BL215)&lt;statistic_interpretations!$B$7,statistic_interpretations!$B$1,IF(ABS(BL215)&lt;statistic_interpretations!$C$7,statistic_interpretations!$C$1,IF(ABS(BL215)&gt;statistic_interpretations!$C$7,statistic_interpretations!$D$1,"error")))))))))</f>
        <v>Small</v>
      </c>
      <c r="BP215" t="str">
        <f t="shared" si="35"/>
        <v>unknown</v>
      </c>
    </row>
    <row r="216" spans="1:68" x14ac:dyDescent="0.25">
      <c r="A216" t="str">
        <f>IF(ISBLANK(extractions!A216),"",extractions!A216)</f>
        <v>Discovery Forgery, Fraud, and Embezzlement</v>
      </c>
      <c r="B216" t="s">
        <v>546</v>
      </c>
      <c r="C216" t="str">
        <f>IF(ISBLANK(extractions!B216),"",extractions!B216)</f>
        <v>nominal</v>
      </c>
      <c r="D216" t="str">
        <f>IF(ISBLANK(extractions!C216),"",extractions!C216)</f>
        <v/>
      </c>
      <c r="E216" t="str">
        <f>IF(ISBLANK(extractions!D216),"",extractions!D216)</f>
        <v xml:space="preserve">nonaggrevated assault </v>
      </c>
      <c r="F216" t="str">
        <f>IF(ISBLANK(extractions!E216),"",extractions!E216)</f>
        <v>-</v>
      </c>
      <c r="G216" t="str">
        <f>IF(ISBLANK(extractions!G216),"",extractions!G216)</f>
        <v>travel time</v>
      </c>
      <c r="H216" t="str">
        <f>IF(ISBLANK(extractions!H216),"",extractions!H216)</f>
        <v>scale</v>
      </c>
      <c r="I216" t="str">
        <f>IF(ISBLANK(extractions!I216),"",extractions!I216)</f>
        <v>min/incident</v>
      </c>
      <c r="J216" t="str">
        <f>IF(ISBLANK(extractions!J216),"",extractions!J216)</f>
        <v>ln</v>
      </c>
      <c r="K216" t="str">
        <f>IF(ISBLANK(extractions!K216),"",extractions!K216)</f>
        <v>interest</v>
      </c>
      <c r="L216" t="str">
        <f>IF(ISBLANK(extractions!L216),"",extractions!L216)</f>
        <v>van Kirk (1980a)</v>
      </c>
      <c r="M216" s="2" t="s">
        <v>893</v>
      </c>
      <c r="N216" t="str">
        <f>IF(ISBLANK(extractions!M216),"",extractions!M216)</f>
        <v>Table B - 12</v>
      </c>
      <c r="O216" t="str">
        <f>IF(ISBLANK(extractions!N216),"",extractions!N216)</f>
        <v>Multivariate regression</v>
      </c>
      <c r="P216" t="s">
        <v>148</v>
      </c>
      <c r="Q216" t="s">
        <v>903</v>
      </c>
      <c r="R216" t="s">
        <v>906</v>
      </c>
      <c r="S216" t="s">
        <v>199</v>
      </c>
      <c r="T216" t="s">
        <v>199</v>
      </c>
      <c r="U216" t="str">
        <f>IF(ISBLANK(extractions!O216),"",extractions!O216)</f>
        <v/>
      </c>
      <c r="V216" t="str">
        <f>IF(ISBLANK(extractions!P216),"",extractions!P216)</f>
        <v>Sample</v>
      </c>
      <c r="W216" t="str">
        <f>IF(ISBLANK(extractions!Q216),"",extractions!Q216)</f>
        <v/>
      </c>
      <c r="X216" t="str">
        <f>IF(ISBLANK(extractions!R216),"",extractions!R216)</f>
        <v xml:space="preserve">Non random sample  </v>
      </c>
      <c r="Y216" t="str">
        <f>IF(ISBLANK(extractions!S216),"",extractions!S216)</f>
        <v/>
      </c>
      <c r="Z216" t="str">
        <f>IF(ISBLANK(extractions!T216),"",extractions!T216)</f>
        <v/>
      </c>
      <c r="AA216" t="str">
        <f>IF(ISBLANK(extractions!U216),"",extractions!U216)</f>
        <v>-</v>
      </c>
      <c r="AB216">
        <f>IF(ISBLANK(extractions!V216),"",extractions!V216)</f>
        <v>329</v>
      </c>
      <c r="AC216" t="str">
        <f>IF(ISBLANK(extractions!W216),"",extractions!W216)</f>
        <v>CFS</v>
      </c>
      <c r="AD216" t="str">
        <f>IF(ISBLANK(extractions!X216),"",extractions!X216)</f>
        <v>All part II crimes</v>
      </c>
      <c r="AE216" t="str">
        <f>IF(ISBLANK(extractions!Y216),"",extractions!Y216)</f>
        <v>Beta</v>
      </c>
      <c r="AF216">
        <f>IF(ISBLANK(extractions!Z216),"",extractions!Z216)</f>
        <v>0.12286</v>
      </c>
      <c r="AG216" t="str">
        <f>IF(ISBLANK(extractions!AA216),"",extractions!AA216)</f>
        <v/>
      </c>
      <c r="AH216" t="str">
        <f>IF(ISBLANK(extractions!AB216),"",extractions!AB216)</f>
        <v>?</v>
      </c>
      <c r="AI216">
        <f>IF(ISBLANK(extractions!AC216),"",extractions!AC216)</f>
        <v>1</v>
      </c>
      <c r="AJ216" t="str">
        <f>IF(ISBLANK(extractions!AD216),"",extractions!AD216)</f>
        <v>mar</v>
      </c>
      <c r="AK216">
        <f>IF(ISBLANK(extractions!AE216),"",extractions!AE216)</f>
        <v>1975</v>
      </c>
      <c r="AL216">
        <f>IF(ISBLANK(extractions!AF216),"",extractions!AF216)</f>
        <v>31</v>
      </c>
      <c r="AM216" t="str">
        <f>IF(ISBLANK(extractions!AG216),"",extractions!AG216)</f>
        <v>jan</v>
      </c>
      <c r="AN216">
        <f>IF(ISBLANK(extractions!AH216),"",extractions!AH216)</f>
        <v>1976</v>
      </c>
      <c r="AO216" t="str">
        <f>IF(ISBLANK(extractions!AI216),"",extractions!AI216)</f>
        <v/>
      </c>
      <c r="AP216" t="str">
        <f>IF(ISBLANK(extractions!AJ216),"",extractions!AJ216)</f>
        <v/>
      </c>
      <c r="AQ216" t="str">
        <f>IF(ISBLANK(extractions!AK216),"",extractions!AK216)</f>
        <v/>
      </c>
      <c r="AR216" t="str">
        <f>IF(ISBLANK(extractions!AL216),"",extractions!AL216)</f>
        <v/>
      </c>
      <c r="AS216" t="str">
        <f>IF(ISBLANK(extractions!AM216),"",extractions!AM216)</f>
        <v/>
      </c>
      <c r="AT216" t="str">
        <f>IF(ISBLANK(extractions!AN216),"",extractions!AN216)</f>
        <v/>
      </c>
      <c r="AU216" t="str">
        <f>IF(ISBLANK(extractions!AO216),"",extractions!AO216)</f>
        <v/>
      </c>
      <c r="AV216" t="str">
        <f>IF(ISBLANK(extractions!AP216),"",extractions!AP216)</f>
        <v/>
      </c>
      <c r="AW216" t="str">
        <f>IF(ISBLANK(extractions!AQ216),"",extractions!AQ216)</f>
        <v/>
      </c>
      <c r="AX216" t="str">
        <f>IF(ISBLANK(extractions!AR216),"",extractions!AR216)</f>
        <v/>
      </c>
      <c r="AY216" t="str">
        <f>IF(ISBLANK(extractions!AS216),"",extractions!AS216)</f>
        <v/>
      </c>
      <c r="AZ216" t="str">
        <f>IF(ISBLANK(extractions!AT216),"",extractions!AT216)</f>
        <v/>
      </c>
      <c r="BA216" t="str">
        <f>IF(ISBLANK(extractions!AU216),"",extractions!AU216)</f>
        <v/>
      </c>
      <c r="BB216" t="str">
        <f>IF(ISBLANK(extractions!AV216),"",extractions!AV216)</f>
        <v/>
      </c>
      <c r="BC216" t="str">
        <f>IF(ISBLANK(extractions!AW216),"",extractions!AW216)</f>
        <v/>
      </c>
      <c r="BD216" t="str">
        <f>IF(ISBLANK(extractions!AX216),"",extractions!AX216)</f>
        <v/>
      </c>
      <c r="BE216" s="9" t="str">
        <f t="shared" si="29"/>
        <v/>
      </c>
      <c r="BF216" s="9" t="str">
        <f t="shared" si="32"/>
        <v/>
      </c>
      <c r="BG216" t="str">
        <f t="shared" si="36"/>
        <v/>
      </c>
      <c r="BK216" s="9" t="str">
        <f t="shared" si="33"/>
        <v>Beta</v>
      </c>
      <c r="BL216" s="9">
        <f t="shared" si="30"/>
        <v>0.12286</v>
      </c>
      <c r="BM216" s="13" t="str">
        <f t="shared" si="31"/>
        <v>?</v>
      </c>
      <c r="BN216" t="str">
        <f t="shared" si="34"/>
        <v>+</v>
      </c>
      <c r="BO216" s="9" t="str">
        <f>IF(BK216="Beta",IF(ABS(BL216)&lt;statistic_interpretations!$B$5,statistic_interpretations!$B$1,IF(ABS(BL216)&lt;statistic_interpretations!$C$5,statistic_interpretations!$C$1,IF(ABS(BL216)&gt;statistic_interpretations!$C$5,statistic_interpretations!$D$1,"error"))),IF(BK216="R",IF(ABS(BL216)&lt;statistic_interpretations!$B$2,statistic_interpretations!$B$1,IF(ABS(BL216)&lt;statistic_interpretations!$C$2,statistic_interpretations!$C$1,IF(ABS(BL216)&gt;statistic_interpretations!$C$2,statistic_interpretations!$D$1,"error"))),IF(BK216="D",IF(ABS(BL216)&lt;statistic_interpretations!$B$3,statistic_interpretations!$B$1,IF(ABS(BL216)&lt;statistic_interpretations!$C$3,statistic_interpretations!$C$1,IF(ABS(BL216)&gt;statistic_interpretations!$C$3,statistic_interpretations!$D$1,"error"))),IF(BK216="%",IF(ABS(BL216)&lt;statistic_interpretations!$B$9,statistic_interpretations!$B$1,IF(ABS(BL216)&lt;statistic_interpretations!$C$9,statistic_interpretations!$C$1,IF(ABS(BL216)&gt;statistic_interpretations!$C$9,statistic_interpretations!$D$1,"error"))),IF(BK216="χ2",IF(ABS(BL216)&lt;statistic_interpretations!$B$8,statistic_interpretations!$B$1,IF(ABS(BL216)&lt;statistic_interpretations!$C$8,statistic_interpretations!$C$1,IF(ABS(BL216)&gt;statistic_interpretations!$C$8,statistic_interpretations!$D$1,"error"))),IF(BK216="tau",IF(ABS(BL216)&lt;statistic_interpretations!$B$7,statistic_interpretations!$B$1,IF(ABS(BL216)&lt;statistic_interpretations!$C$7,statistic_interpretations!$C$1,IF(ABS(BL216)&gt;statistic_interpretations!$C$7,statistic_interpretations!$D$1,"error")))))))))</f>
        <v>Small</v>
      </c>
      <c r="BP216" t="str">
        <f t="shared" si="35"/>
        <v>unknown</v>
      </c>
    </row>
    <row r="217" spans="1:68" x14ac:dyDescent="0.25">
      <c r="A217" t="str">
        <f>IF(ISBLANK(extractions!A217),"",extractions!A217)</f>
        <v>Involvement vandalism</v>
      </c>
      <c r="B217" t="s">
        <v>554</v>
      </c>
      <c r="C217" t="str">
        <f>IF(ISBLANK(extractions!B217),"",extractions!B217)</f>
        <v>nominal</v>
      </c>
      <c r="D217" t="str">
        <f>IF(ISBLANK(extractions!C217),"",extractions!C217)</f>
        <v/>
      </c>
      <c r="E217" t="str">
        <f>IF(ISBLANK(extractions!D217),"",extractions!D217)</f>
        <v xml:space="preserve">nonaggrevated assault </v>
      </c>
      <c r="F217" t="str">
        <f>IF(ISBLANK(extractions!E217),"",extractions!E217)</f>
        <v>-</v>
      </c>
      <c r="G217" t="str">
        <f>IF(ISBLANK(extractions!G217),"",extractions!G217)</f>
        <v>reporting time</v>
      </c>
      <c r="H217" t="str">
        <f>IF(ISBLANK(extractions!H217),"",extractions!H217)</f>
        <v>scale</v>
      </c>
      <c r="I217" t="str">
        <f>IF(ISBLANK(extractions!I217),"",extractions!I217)</f>
        <v>min/incident</v>
      </c>
      <c r="J217" t="str">
        <f>IF(ISBLANK(extractions!J217),"",extractions!J217)</f>
        <v>ln</v>
      </c>
      <c r="K217" t="str">
        <f>IF(ISBLANK(extractions!K217),"",extractions!K217)</f>
        <v>interest</v>
      </c>
      <c r="L217" t="str">
        <f>IF(ISBLANK(extractions!L217),"",extractions!L217)</f>
        <v>van Kirk (1980a)</v>
      </c>
      <c r="M217" s="2" t="s">
        <v>893</v>
      </c>
      <c r="N217" t="str">
        <f>IF(ISBLANK(extractions!M217),"",extractions!M217)</f>
        <v>Table F - 39</v>
      </c>
      <c r="O217" t="str">
        <f>IF(ISBLANK(extractions!N217),"",extractions!N217)</f>
        <v>Multivariate regression</v>
      </c>
      <c r="P217" t="s">
        <v>148</v>
      </c>
      <c r="Q217" t="s">
        <v>903</v>
      </c>
      <c r="R217" t="s">
        <v>906</v>
      </c>
      <c r="S217" t="s">
        <v>199</v>
      </c>
      <c r="T217" t="s">
        <v>199</v>
      </c>
      <c r="U217" t="str">
        <f>IF(ISBLANK(extractions!O217),"",extractions!O217)</f>
        <v/>
      </c>
      <c r="V217" t="str">
        <f>IF(ISBLANK(extractions!P217),"",extractions!P217)</f>
        <v>Sample</v>
      </c>
      <c r="W217" t="str">
        <f>IF(ISBLANK(extractions!Q217),"",extractions!Q217)</f>
        <v/>
      </c>
      <c r="X217" t="str">
        <f>IF(ISBLANK(extractions!R217),"",extractions!R217)</f>
        <v xml:space="preserve">Non random sample  </v>
      </c>
      <c r="Y217" t="str">
        <f>IF(ISBLANK(extractions!S217),"",extractions!S217)</f>
        <v/>
      </c>
      <c r="Z217" t="str">
        <f>IF(ISBLANK(extractions!T217),"",extractions!T217)</f>
        <v/>
      </c>
      <c r="AA217" t="str">
        <f>IF(ISBLANK(extractions!U217),"",extractions!U217)</f>
        <v>-</v>
      </c>
      <c r="AB217">
        <f>IF(ISBLANK(extractions!V217),"",extractions!V217)</f>
        <v>169</v>
      </c>
      <c r="AC217" t="str">
        <f>IF(ISBLANK(extractions!W217),"",extractions!W217)</f>
        <v>CFS</v>
      </c>
      <c r="AD217" t="str">
        <f>IF(ISBLANK(extractions!X217),"",extractions!X217)</f>
        <v>All part II crimes</v>
      </c>
      <c r="AE217" t="str">
        <f>IF(ISBLANK(extractions!Y217),"",extractions!Y217)</f>
        <v>Beta</v>
      </c>
      <c r="AF217">
        <f>IF(ISBLANK(extractions!Z217),"",extractions!Z217)</f>
        <v>-0.12059</v>
      </c>
      <c r="AG217" t="str">
        <f>IF(ISBLANK(extractions!AA217),"",extractions!AA217)</f>
        <v/>
      </c>
      <c r="AH217" t="str">
        <f>IF(ISBLANK(extractions!AB217),"",extractions!AB217)</f>
        <v>?</v>
      </c>
      <c r="AI217">
        <f>IF(ISBLANK(extractions!AC217),"",extractions!AC217)</f>
        <v>1</v>
      </c>
      <c r="AJ217" t="str">
        <f>IF(ISBLANK(extractions!AD217),"",extractions!AD217)</f>
        <v>mar</v>
      </c>
      <c r="AK217">
        <f>IF(ISBLANK(extractions!AE217),"",extractions!AE217)</f>
        <v>1975</v>
      </c>
      <c r="AL217">
        <f>IF(ISBLANK(extractions!AF217),"",extractions!AF217)</f>
        <v>31</v>
      </c>
      <c r="AM217" t="str">
        <f>IF(ISBLANK(extractions!AG217),"",extractions!AG217)</f>
        <v>jan</v>
      </c>
      <c r="AN217">
        <f>IF(ISBLANK(extractions!AH217),"",extractions!AH217)</f>
        <v>1976</v>
      </c>
      <c r="AO217" t="str">
        <f>IF(ISBLANK(extractions!AI217),"",extractions!AI217)</f>
        <v/>
      </c>
      <c r="AP217" t="str">
        <f>IF(ISBLANK(extractions!AJ217),"",extractions!AJ217)</f>
        <v/>
      </c>
      <c r="AQ217" t="str">
        <f>IF(ISBLANK(extractions!AK217),"",extractions!AK217)</f>
        <v/>
      </c>
      <c r="AR217" t="str">
        <f>IF(ISBLANK(extractions!AL217),"",extractions!AL217)</f>
        <v/>
      </c>
      <c r="AS217" t="str">
        <f>IF(ISBLANK(extractions!AM217),"",extractions!AM217)</f>
        <v/>
      </c>
      <c r="AT217" t="str">
        <f>IF(ISBLANK(extractions!AN217),"",extractions!AN217)</f>
        <v/>
      </c>
      <c r="AU217" t="str">
        <f>IF(ISBLANK(extractions!AO217),"",extractions!AO217)</f>
        <v/>
      </c>
      <c r="AV217" t="str">
        <f>IF(ISBLANK(extractions!AP217),"",extractions!AP217)</f>
        <v/>
      </c>
      <c r="AW217" t="str">
        <f>IF(ISBLANK(extractions!AQ217),"",extractions!AQ217)</f>
        <v/>
      </c>
      <c r="AX217" t="str">
        <f>IF(ISBLANK(extractions!AR217),"",extractions!AR217)</f>
        <v/>
      </c>
      <c r="AY217" t="str">
        <f>IF(ISBLANK(extractions!AS217),"",extractions!AS217)</f>
        <v/>
      </c>
      <c r="AZ217" t="str">
        <f>IF(ISBLANK(extractions!AT217),"",extractions!AT217)</f>
        <v/>
      </c>
      <c r="BA217" t="str">
        <f>IF(ISBLANK(extractions!AU217),"",extractions!AU217)</f>
        <v/>
      </c>
      <c r="BB217" t="str">
        <f>IF(ISBLANK(extractions!AV217),"",extractions!AV217)</f>
        <v/>
      </c>
      <c r="BC217" t="str">
        <f>IF(ISBLANK(extractions!AW217),"",extractions!AW217)</f>
        <v/>
      </c>
      <c r="BD217" t="str">
        <f>IF(ISBLANK(extractions!AX217),"",extractions!AX217)</f>
        <v/>
      </c>
      <c r="BE217" s="9" t="str">
        <f t="shared" si="29"/>
        <v/>
      </c>
      <c r="BF217" s="9" t="str">
        <f t="shared" si="32"/>
        <v/>
      </c>
      <c r="BG217" t="str">
        <f t="shared" si="36"/>
        <v/>
      </c>
      <c r="BK217" s="9" t="str">
        <f t="shared" si="33"/>
        <v>Beta</v>
      </c>
      <c r="BL217" s="9">
        <f t="shared" si="30"/>
        <v>-0.12059</v>
      </c>
      <c r="BM217" s="13" t="str">
        <f t="shared" si="31"/>
        <v>?</v>
      </c>
      <c r="BN217" t="str">
        <f t="shared" si="34"/>
        <v>-</v>
      </c>
      <c r="BO217" s="9" t="str">
        <f>IF(BK217="Beta",IF(ABS(BL217)&lt;statistic_interpretations!$B$5,statistic_interpretations!$B$1,IF(ABS(BL217)&lt;statistic_interpretations!$C$5,statistic_interpretations!$C$1,IF(ABS(BL217)&gt;statistic_interpretations!$C$5,statistic_interpretations!$D$1,"error"))),IF(BK217="R",IF(ABS(BL217)&lt;statistic_interpretations!$B$2,statistic_interpretations!$B$1,IF(ABS(BL217)&lt;statistic_interpretations!$C$2,statistic_interpretations!$C$1,IF(ABS(BL217)&gt;statistic_interpretations!$C$2,statistic_interpretations!$D$1,"error"))),IF(BK217="D",IF(ABS(BL217)&lt;statistic_interpretations!$B$3,statistic_interpretations!$B$1,IF(ABS(BL217)&lt;statistic_interpretations!$C$3,statistic_interpretations!$C$1,IF(ABS(BL217)&gt;statistic_interpretations!$C$3,statistic_interpretations!$D$1,"error"))),IF(BK217="%",IF(ABS(BL217)&lt;statistic_interpretations!$B$9,statistic_interpretations!$B$1,IF(ABS(BL217)&lt;statistic_interpretations!$C$9,statistic_interpretations!$C$1,IF(ABS(BL217)&gt;statistic_interpretations!$C$9,statistic_interpretations!$D$1,"error"))),IF(BK217="χ2",IF(ABS(BL217)&lt;statistic_interpretations!$B$8,statistic_interpretations!$B$1,IF(ABS(BL217)&lt;statistic_interpretations!$C$8,statistic_interpretations!$C$1,IF(ABS(BL217)&gt;statistic_interpretations!$C$8,statistic_interpretations!$D$1,"error"))),IF(BK217="tau",IF(ABS(BL217)&lt;statistic_interpretations!$B$7,statistic_interpretations!$B$1,IF(ABS(BL217)&lt;statistic_interpretations!$C$7,statistic_interpretations!$C$1,IF(ABS(BL217)&gt;statistic_interpretations!$C$7,statistic_interpretations!$D$1,"error")))))))))</f>
        <v>Small</v>
      </c>
      <c r="BP217" t="str">
        <f t="shared" si="35"/>
        <v>unknown</v>
      </c>
    </row>
    <row r="218" spans="1:68" x14ac:dyDescent="0.25">
      <c r="A218" t="str">
        <f>IF(ISBLANK(extractions!A218),"",extractions!A218)</f>
        <v>Involvement Forgery, Fraud, and Embezzlement</v>
      </c>
      <c r="B218" t="s">
        <v>545</v>
      </c>
      <c r="C218" t="str">
        <f>IF(ISBLANK(extractions!B218),"",extractions!B218)</f>
        <v>nominal</v>
      </c>
      <c r="D218" t="str">
        <f>IF(ISBLANK(extractions!C218),"",extractions!C218)</f>
        <v/>
      </c>
      <c r="E218" t="str">
        <f>IF(ISBLANK(extractions!D218),"",extractions!D218)</f>
        <v xml:space="preserve">nonaggrevated assault </v>
      </c>
      <c r="F218" t="str">
        <f>IF(ISBLANK(extractions!E218),"",extractions!E218)</f>
        <v>-</v>
      </c>
      <c r="G218" t="str">
        <f>IF(ISBLANK(extractions!G218),"",extractions!G218)</f>
        <v>reporting time</v>
      </c>
      <c r="H218" t="str">
        <f>IF(ISBLANK(extractions!H218),"",extractions!H218)</f>
        <v>scale</v>
      </c>
      <c r="I218" t="str">
        <f>IF(ISBLANK(extractions!I218),"",extractions!I218)</f>
        <v>min/incident</v>
      </c>
      <c r="J218" t="str">
        <f>IF(ISBLANK(extractions!J218),"",extractions!J218)</f>
        <v>ln</v>
      </c>
      <c r="K218" t="str">
        <f>IF(ISBLANK(extractions!K218),"",extractions!K218)</f>
        <v>interest</v>
      </c>
      <c r="L218" t="str">
        <f>IF(ISBLANK(extractions!L218),"",extractions!L218)</f>
        <v>van Kirk (1980a)</v>
      </c>
      <c r="M218" s="2" t="s">
        <v>893</v>
      </c>
      <c r="N218" t="str">
        <f>IF(ISBLANK(extractions!M218),"",extractions!M218)</f>
        <v>Table F - 39</v>
      </c>
      <c r="O218" t="str">
        <f>IF(ISBLANK(extractions!N218),"",extractions!N218)</f>
        <v>Multivariate regression</v>
      </c>
      <c r="P218" t="s">
        <v>148</v>
      </c>
      <c r="Q218" t="s">
        <v>903</v>
      </c>
      <c r="R218" t="s">
        <v>906</v>
      </c>
      <c r="S218" t="s">
        <v>199</v>
      </c>
      <c r="T218" t="s">
        <v>199</v>
      </c>
      <c r="U218" t="str">
        <f>IF(ISBLANK(extractions!O218),"",extractions!O218)</f>
        <v/>
      </c>
      <c r="V218" t="str">
        <f>IF(ISBLANK(extractions!P218),"",extractions!P218)</f>
        <v>Sample</v>
      </c>
      <c r="W218" t="str">
        <f>IF(ISBLANK(extractions!Q218),"",extractions!Q218)</f>
        <v/>
      </c>
      <c r="X218" t="str">
        <f>IF(ISBLANK(extractions!R218),"",extractions!R218)</f>
        <v xml:space="preserve">Non random sample  </v>
      </c>
      <c r="Y218" t="str">
        <f>IF(ISBLANK(extractions!S218),"",extractions!S218)</f>
        <v/>
      </c>
      <c r="Z218" t="str">
        <f>IF(ISBLANK(extractions!T218),"",extractions!T218)</f>
        <v/>
      </c>
      <c r="AA218" t="str">
        <f>IF(ISBLANK(extractions!U218),"",extractions!U218)</f>
        <v>-</v>
      </c>
      <c r="AB218">
        <f>IF(ISBLANK(extractions!V218),"",extractions!V218)</f>
        <v>169</v>
      </c>
      <c r="AC218" t="str">
        <f>IF(ISBLANK(extractions!W218),"",extractions!W218)</f>
        <v>CFS</v>
      </c>
      <c r="AD218" t="str">
        <f>IF(ISBLANK(extractions!X218),"",extractions!X218)</f>
        <v>All part II crimes</v>
      </c>
      <c r="AE218" t="str">
        <f>IF(ISBLANK(extractions!Y218),"",extractions!Y218)</f>
        <v>Beta</v>
      </c>
      <c r="AF218">
        <f>IF(ISBLANK(extractions!Z218),"",extractions!Z218)</f>
        <v>-9.0079999999999993E-2</v>
      </c>
      <c r="AG218" t="str">
        <f>IF(ISBLANK(extractions!AA218),"",extractions!AA218)</f>
        <v/>
      </c>
      <c r="AH218" t="str">
        <f>IF(ISBLANK(extractions!AB218),"",extractions!AB218)</f>
        <v>?</v>
      </c>
      <c r="AI218">
        <f>IF(ISBLANK(extractions!AC218),"",extractions!AC218)</f>
        <v>1</v>
      </c>
      <c r="AJ218" t="str">
        <f>IF(ISBLANK(extractions!AD218),"",extractions!AD218)</f>
        <v>mar</v>
      </c>
      <c r="AK218">
        <f>IF(ISBLANK(extractions!AE218),"",extractions!AE218)</f>
        <v>1975</v>
      </c>
      <c r="AL218">
        <f>IF(ISBLANK(extractions!AF218),"",extractions!AF218)</f>
        <v>31</v>
      </c>
      <c r="AM218" t="str">
        <f>IF(ISBLANK(extractions!AG218),"",extractions!AG218)</f>
        <v>jan</v>
      </c>
      <c r="AN218">
        <f>IF(ISBLANK(extractions!AH218),"",extractions!AH218)</f>
        <v>1976</v>
      </c>
      <c r="AO218" t="str">
        <f>IF(ISBLANK(extractions!AI218),"",extractions!AI218)</f>
        <v/>
      </c>
      <c r="AP218" t="str">
        <f>IF(ISBLANK(extractions!AJ218),"",extractions!AJ218)</f>
        <v/>
      </c>
      <c r="AQ218" t="str">
        <f>IF(ISBLANK(extractions!AK218),"",extractions!AK218)</f>
        <v/>
      </c>
      <c r="AR218" t="str">
        <f>IF(ISBLANK(extractions!AL218),"",extractions!AL218)</f>
        <v/>
      </c>
      <c r="AS218" t="str">
        <f>IF(ISBLANK(extractions!AM218),"",extractions!AM218)</f>
        <v/>
      </c>
      <c r="AT218" t="str">
        <f>IF(ISBLANK(extractions!AN218),"",extractions!AN218)</f>
        <v/>
      </c>
      <c r="AU218" t="str">
        <f>IF(ISBLANK(extractions!AO218),"",extractions!AO218)</f>
        <v/>
      </c>
      <c r="AV218" t="str">
        <f>IF(ISBLANK(extractions!AP218),"",extractions!AP218)</f>
        <v/>
      </c>
      <c r="AW218" t="str">
        <f>IF(ISBLANK(extractions!AQ218),"",extractions!AQ218)</f>
        <v/>
      </c>
      <c r="AX218" t="str">
        <f>IF(ISBLANK(extractions!AR218),"",extractions!AR218)</f>
        <v/>
      </c>
      <c r="AY218" t="str">
        <f>IF(ISBLANK(extractions!AS218),"",extractions!AS218)</f>
        <v/>
      </c>
      <c r="AZ218" t="str">
        <f>IF(ISBLANK(extractions!AT218),"",extractions!AT218)</f>
        <v/>
      </c>
      <c r="BA218" t="str">
        <f>IF(ISBLANK(extractions!AU218),"",extractions!AU218)</f>
        <v/>
      </c>
      <c r="BB218" t="str">
        <f>IF(ISBLANK(extractions!AV218),"",extractions!AV218)</f>
        <v/>
      </c>
      <c r="BC218" t="str">
        <f>IF(ISBLANK(extractions!AW218),"",extractions!AW218)</f>
        <v/>
      </c>
      <c r="BD218" t="str">
        <f>IF(ISBLANK(extractions!AX218),"",extractions!AX218)</f>
        <v/>
      </c>
      <c r="BE218" s="9" t="str">
        <f t="shared" si="29"/>
        <v/>
      </c>
      <c r="BF218" s="9" t="str">
        <f t="shared" si="32"/>
        <v/>
      </c>
      <c r="BG218" t="str">
        <f t="shared" si="36"/>
        <v/>
      </c>
      <c r="BK218" s="9" t="str">
        <f t="shared" si="33"/>
        <v>Beta</v>
      </c>
      <c r="BL218" s="9">
        <f t="shared" si="30"/>
        <v>-9.0079999999999993E-2</v>
      </c>
      <c r="BM218" s="13" t="str">
        <f t="shared" si="31"/>
        <v>?</v>
      </c>
      <c r="BN218" t="str">
        <f t="shared" si="34"/>
        <v>-</v>
      </c>
      <c r="BO218" s="9" t="str">
        <f>IF(BK218="Beta",IF(ABS(BL218)&lt;statistic_interpretations!$B$5,statistic_interpretations!$B$1,IF(ABS(BL218)&lt;statistic_interpretations!$C$5,statistic_interpretations!$C$1,IF(ABS(BL218)&gt;statistic_interpretations!$C$5,statistic_interpretations!$D$1,"error"))),IF(BK218="R",IF(ABS(BL218)&lt;statistic_interpretations!$B$2,statistic_interpretations!$B$1,IF(ABS(BL218)&lt;statistic_interpretations!$C$2,statistic_interpretations!$C$1,IF(ABS(BL218)&gt;statistic_interpretations!$C$2,statistic_interpretations!$D$1,"error"))),IF(BK218="D",IF(ABS(BL218)&lt;statistic_interpretations!$B$3,statistic_interpretations!$B$1,IF(ABS(BL218)&lt;statistic_interpretations!$C$3,statistic_interpretations!$C$1,IF(ABS(BL218)&gt;statistic_interpretations!$C$3,statistic_interpretations!$D$1,"error"))),IF(BK218="%",IF(ABS(BL218)&lt;statistic_interpretations!$B$9,statistic_interpretations!$B$1,IF(ABS(BL218)&lt;statistic_interpretations!$C$9,statistic_interpretations!$C$1,IF(ABS(BL218)&gt;statistic_interpretations!$C$9,statistic_interpretations!$D$1,"error"))),IF(BK218="χ2",IF(ABS(BL218)&lt;statistic_interpretations!$B$8,statistic_interpretations!$B$1,IF(ABS(BL218)&lt;statistic_interpretations!$C$8,statistic_interpretations!$C$1,IF(ABS(BL218)&gt;statistic_interpretations!$C$8,statistic_interpretations!$D$1,"error"))),IF(BK218="tau",IF(ABS(BL218)&lt;statistic_interpretations!$B$7,statistic_interpretations!$B$1,IF(ABS(BL218)&lt;statistic_interpretations!$C$7,statistic_interpretations!$C$1,IF(ABS(BL218)&gt;statistic_interpretations!$C$7,statistic_interpretations!$D$1,"error")))))))))</f>
        <v>Small</v>
      </c>
      <c r="BP218" t="str">
        <f t="shared" si="35"/>
        <v>unknown</v>
      </c>
    </row>
    <row r="219" spans="1:68" x14ac:dyDescent="0.25">
      <c r="A219" t="str">
        <f>IF(ISBLANK(extractions!A219),"",extractions!A219)</f>
        <v>Weapon Possession</v>
      </c>
      <c r="B219" t="s">
        <v>512</v>
      </c>
      <c r="C219" t="str">
        <f>IF(ISBLANK(extractions!B219),"",extractions!B219)</f>
        <v>nominal</v>
      </c>
      <c r="D219" t="str">
        <f>IF(ISBLANK(extractions!C219),"",extractions!C219)</f>
        <v/>
      </c>
      <c r="E219" t="str">
        <f>IF(ISBLANK(extractions!D219),"",extractions!D219)</f>
        <v xml:space="preserve">nonaggrevated assault </v>
      </c>
      <c r="F219" t="str">
        <f>IF(ISBLANK(extractions!E219),"",extractions!E219)</f>
        <v>-</v>
      </c>
      <c r="G219" t="str">
        <f>IF(ISBLANK(extractions!G219),"",extractions!G219)</f>
        <v>reporting time</v>
      </c>
      <c r="H219" t="str">
        <f>IF(ISBLANK(extractions!H219),"",extractions!H219)</f>
        <v>scale</v>
      </c>
      <c r="I219" t="str">
        <f>IF(ISBLANK(extractions!I219),"",extractions!I219)</f>
        <v>min/incident</v>
      </c>
      <c r="J219" t="str">
        <f>IF(ISBLANK(extractions!J219),"",extractions!J219)</f>
        <v>ln</v>
      </c>
      <c r="K219" t="str">
        <f>IF(ISBLANK(extractions!K219),"",extractions!K219)</f>
        <v>interest</v>
      </c>
      <c r="L219" t="str">
        <f>IF(ISBLANK(extractions!L219),"",extractions!L219)</f>
        <v>van Kirk (1980a)</v>
      </c>
      <c r="M219" s="2" t="s">
        <v>893</v>
      </c>
      <c r="N219" t="str">
        <f>IF(ISBLANK(extractions!M219),"",extractions!M219)</f>
        <v>Table F - 39</v>
      </c>
      <c r="O219" t="str">
        <f>IF(ISBLANK(extractions!N219),"",extractions!N219)</f>
        <v>Multivariate regression</v>
      </c>
      <c r="P219" t="s">
        <v>148</v>
      </c>
      <c r="Q219" t="s">
        <v>903</v>
      </c>
      <c r="R219" t="s">
        <v>906</v>
      </c>
      <c r="S219" t="s">
        <v>199</v>
      </c>
      <c r="T219" t="s">
        <v>199</v>
      </c>
      <c r="U219" t="str">
        <f>IF(ISBLANK(extractions!O219),"",extractions!O219)</f>
        <v/>
      </c>
      <c r="V219" t="str">
        <f>IF(ISBLANK(extractions!P219),"",extractions!P219)</f>
        <v>Sample</v>
      </c>
      <c r="W219" t="str">
        <f>IF(ISBLANK(extractions!Q219),"",extractions!Q219)</f>
        <v/>
      </c>
      <c r="X219" t="str">
        <f>IF(ISBLANK(extractions!R219),"",extractions!R219)</f>
        <v xml:space="preserve">Non random sample  </v>
      </c>
      <c r="Y219" t="str">
        <f>IF(ISBLANK(extractions!S219),"",extractions!S219)</f>
        <v/>
      </c>
      <c r="Z219" t="str">
        <f>IF(ISBLANK(extractions!T219),"",extractions!T219)</f>
        <v/>
      </c>
      <c r="AA219" t="str">
        <f>IF(ISBLANK(extractions!U219),"",extractions!U219)</f>
        <v>-</v>
      </c>
      <c r="AB219">
        <f>IF(ISBLANK(extractions!V219),"",extractions!V219)</f>
        <v>169</v>
      </c>
      <c r="AC219" t="str">
        <f>IF(ISBLANK(extractions!W219),"",extractions!W219)</f>
        <v>CFS</v>
      </c>
      <c r="AD219" t="str">
        <f>IF(ISBLANK(extractions!X219),"",extractions!X219)</f>
        <v>All part II crimes</v>
      </c>
      <c r="AE219" t="str">
        <f>IF(ISBLANK(extractions!Y219),"",extractions!Y219)</f>
        <v>Beta</v>
      </c>
      <c r="AF219">
        <f>IF(ISBLANK(extractions!Z219),"",extractions!Z219)</f>
        <v>-2.5770000000000001E-2</v>
      </c>
      <c r="AG219" t="str">
        <f>IF(ISBLANK(extractions!AA219),"",extractions!AA219)</f>
        <v/>
      </c>
      <c r="AH219" t="str">
        <f>IF(ISBLANK(extractions!AB219),"",extractions!AB219)</f>
        <v>?</v>
      </c>
      <c r="AI219">
        <f>IF(ISBLANK(extractions!AC219),"",extractions!AC219)</f>
        <v>1</v>
      </c>
      <c r="AJ219" t="str">
        <f>IF(ISBLANK(extractions!AD219),"",extractions!AD219)</f>
        <v>mar</v>
      </c>
      <c r="AK219">
        <f>IF(ISBLANK(extractions!AE219),"",extractions!AE219)</f>
        <v>1975</v>
      </c>
      <c r="AL219">
        <f>IF(ISBLANK(extractions!AF219),"",extractions!AF219)</f>
        <v>31</v>
      </c>
      <c r="AM219" t="str">
        <f>IF(ISBLANK(extractions!AG219),"",extractions!AG219)</f>
        <v>jan</v>
      </c>
      <c r="AN219">
        <f>IF(ISBLANK(extractions!AH219),"",extractions!AH219)</f>
        <v>1976</v>
      </c>
      <c r="AO219" t="str">
        <f>IF(ISBLANK(extractions!AI219),"",extractions!AI219)</f>
        <v/>
      </c>
      <c r="AP219" t="str">
        <f>IF(ISBLANK(extractions!AJ219),"",extractions!AJ219)</f>
        <v/>
      </c>
      <c r="AQ219" t="str">
        <f>IF(ISBLANK(extractions!AK219),"",extractions!AK219)</f>
        <v/>
      </c>
      <c r="AR219" t="str">
        <f>IF(ISBLANK(extractions!AL219),"",extractions!AL219)</f>
        <v/>
      </c>
      <c r="AS219" t="str">
        <f>IF(ISBLANK(extractions!AM219),"",extractions!AM219)</f>
        <v/>
      </c>
      <c r="AT219" t="str">
        <f>IF(ISBLANK(extractions!AN219),"",extractions!AN219)</f>
        <v/>
      </c>
      <c r="AU219" t="str">
        <f>IF(ISBLANK(extractions!AO219),"",extractions!AO219)</f>
        <v/>
      </c>
      <c r="AV219" t="str">
        <f>IF(ISBLANK(extractions!AP219),"",extractions!AP219)</f>
        <v/>
      </c>
      <c r="AW219" t="str">
        <f>IF(ISBLANK(extractions!AQ219),"",extractions!AQ219)</f>
        <v/>
      </c>
      <c r="AX219" t="str">
        <f>IF(ISBLANK(extractions!AR219),"",extractions!AR219)</f>
        <v/>
      </c>
      <c r="AY219" t="str">
        <f>IF(ISBLANK(extractions!AS219),"",extractions!AS219)</f>
        <v/>
      </c>
      <c r="AZ219" t="str">
        <f>IF(ISBLANK(extractions!AT219),"",extractions!AT219)</f>
        <v/>
      </c>
      <c r="BA219" t="str">
        <f>IF(ISBLANK(extractions!AU219),"",extractions!AU219)</f>
        <v/>
      </c>
      <c r="BB219" t="str">
        <f>IF(ISBLANK(extractions!AV219),"",extractions!AV219)</f>
        <v/>
      </c>
      <c r="BC219" t="str">
        <f>IF(ISBLANK(extractions!AW219),"",extractions!AW219)</f>
        <v/>
      </c>
      <c r="BD219" t="str">
        <f>IF(ISBLANK(extractions!AX219),"",extractions!AX219)</f>
        <v/>
      </c>
      <c r="BE219" s="9" t="str">
        <f t="shared" si="29"/>
        <v/>
      </c>
      <c r="BF219" s="9" t="str">
        <f t="shared" si="32"/>
        <v/>
      </c>
      <c r="BG219" t="str">
        <f t="shared" si="36"/>
        <v/>
      </c>
      <c r="BK219" s="9" t="str">
        <f t="shared" si="33"/>
        <v>Beta</v>
      </c>
      <c r="BL219" s="9">
        <f t="shared" si="30"/>
        <v>-2.5770000000000001E-2</v>
      </c>
      <c r="BM219" s="13" t="str">
        <f t="shared" si="31"/>
        <v>?</v>
      </c>
      <c r="BN219" t="str">
        <f t="shared" si="34"/>
        <v>-</v>
      </c>
      <c r="BO219" s="9" t="str">
        <f>IF(BK219="Beta",IF(ABS(BL219)&lt;statistic_interpretations!$B$5,statistic_interpretations!$B$1,IF(ABS(BL219)&lt;statistic_interpretations!$C$5,statistic_interpretations!$C$1,IF(ABS(BL219)&gt;statistic_interpretations!$C$5,statistic_interpretations!$D$1,"error"))),IF(BK219="R",IF(ABS(BL219)&lt;statistic_interpretations!$B$2,statistic_interpretations!$B$1,IF(ABS(BL219)&lt;statistic_interpretations!$C$2,statistic_interpretations!$C$1,IF(ABS(BL219)&gt;statistic_interpretations!$C$2,statistic_interpretations!$D$1,"error"))),IF(BK219="D",IF(ABS(BL219)&lt;statistic_interpretations!$B$3,statistic_interpretations!$B$1,IF(ABS(BL219)&lt;statistic_interpretations!$C$3,statistic_interpretations!$C$1,IF(ABS(BL219)&gt;statistic_interpretations!$C$3,statistic_interpretations!$D$1,"error"))),IF(BK219="%",IF(ABS(BL219)&lt;statistic_interpretations!$B$9,statistic_interpretations!$B$1,IF(ABS(BL219)&lt;statistic_interpretations!$C$9,statistic_interpretations!$C$1,IF(ABS(BL219)&gt;statistic_interpretations!$C$9,statistic_interpretations!$D$1,"error"))),IF(BK219="χ2",IF(ABS(BL219)&lt;statistic_interpretations!$B$8,statistic_interpretations!$B$1,IF(ABS(BL219)&lt;statistic_interpretations!$C$8,statistic_interpretations!$C$1,IF(ABS(BL219)&gt;statistic_interpretations!$C$8,statistic_interpretations!$D$1,"error"))),IF(BK219="tau",IF(ABS(BL219)&lt;statistic_interpretations!$B$7,statistic_interpretations!$B$1,IF(ABS(BL219)&lt;statistic_interpretations!$C$7,statistic_interpretations!$C$1,IF(ABS(BL219)&gt;statistic_interpretations!$C$7,statistic_interpretations!$D$1,"error")))))))))</f>
        <v>Small</v>
      </c>
      <c r="BP219" t="str">
        <f t="shared" si="35"/>
        <v>unknown</v>
      </c>
    </row>
    <row r="220" spans="1:68" x14ac:dyDescent="0.25">
      <c r="A220" t="str">
        <f>IF(ISBLANK(extractions!A220),"",extractions!A220)</f>
        <v>Drunkenness</v>
      </c>
      <c r="B220" t="s">
        <v>516</v>
      </c>
      <c r="C220" t="str">
        <f>IF(ISBLANK(extractions!B220),"",extractions!B220)</f>
        <v>nominal</v>
      </c>
      <c r="D220" t="str">
        <f>IF(ISBLANK(extractions!C220),"",extractions!C220)</f>
        <v/>
      </c>
      <c r="E220" t="str">
        <f>IF(ISBLANK(extractions!D220),"",extractions!D220)</f>
        <v xml:space="preserve">nonaggrevated assault </v>
      </c>
      <c r="F220" t="str">
        <f>IF(ISBLANK(extractions!E220),"",extractions!E220)</f>
        <v>-</v>
      </c>
      <c r="G220" t="str">
        <f>IF(ISBLANK(extractions!G220),"",extractions!G220)</f>
        <v>reporting time</v>
      </c>
      <c r="H220" t="str">
        <f>IF(ISBLANK(extractions!H220),"",extractions!H220)</f>
        <v>scale</v>
      </c>
      <c r="I220" t="str">
        <f>IF(ISBLANK(extractions!I220),"",extractions!I220)</f>
        <v>min/incident</v>
      </c>
      <c r="J220" t="str">
        <f>IF(ISBLANK(extractions!J220),"",extractions!J220)</f>
        <v>ln</v>
      </c>
      <c r="K220" t="str">
        <f>IF(ISBLANK(extractions!K220),"",extractions!K220)</f>
        <v>interest</v>
      </c>
      <c r="L220" t="str">
        <f>IF(ISBLANK(extractions!L220),"",extractions!L220)</f>
        <v>van Kirk (1980a)</v>
      </c>
      <c r="M220" s="2" t="s">
        <v>893</v>
      </c>
      <c r="N220" t="str">
        <f>IF(ISBLANK(extractions!M220),"",extractions!M220)</f>
        <v>Table F - 39</v>
      </c>
      <c r="O220" t="str">
        <f>IF(ISBLANK(extractions!N220),"",extractions!N220)</f>
        <v>Multivariate regression</v>
      </c>
      <c r="P220" t="s">
        <v>148</v>
      </c>
      <c r="Q220" t="s">
        <v>903</v>
      </c>
      <c r="R220" t="s">
        <v>906</v>
      </c>
      <c r="S220" t="s">
        <v>199</v>
      </c>
      <c r="T220" t="s">
        <v>199</v>
      </c>
      <c r="U220" t="str">
        <f>IF(ISBLANK(extractions!O220),"",extractions!O220)</f>
        <v/>
      </c>
      <c r="V220" t="str">
        <f>IF(ISBLANK(extractions!P220),"",extractions!P220)</f>
        <v>Sample</v>
      </c>
      <c r="W220" t="str">
        <f>IF(ISBLANK(extractions!Q220),"",extractions!Q220)</f>
        <v/>
      </c>
      <c r="X220" t="str">
        <f>IF(ISBLANK(extractions!R220),"",extractions!R220)</f>
        <v xml:space="preserve">Non random sample  </v>
      </c>
      <c r="Y220" t="str">
        <f>IF(ISBLANK(extractions!S220),"",extractions!S220)</f>
        <v/>
      </c>
      <c r="Z220" t="str">
        <f>IF(ISBLANK(extractions!T220),"",extractions!T220)</f>
        <v/>
      </c>
      <c r="AA220" t="str">
        <f>IF(ISBLANK(extractions!U220),"",extractions!U220)</f>
        <v>-</v>
      </c>
      <c r="AB220">
        <f>IF(ISBLANK(extractions!V220),"",extractions!V220)</f>
        <v>169</v>
      </c>
      <c r="AC220" t="str">
        <f>IF(ISBLANK(extractions!W220),"",extractions!W220)</f>
        <v>CFS</v>
      </c>
      <c r="AD220" t="str">
        <f>IF(ISBLANK(extractions!X220),"",extractions!X220)</f>
        <v>All part II crimes</v>
      </c>
      <c r="AE220" t="str">
        <f>IF(ISBLANK(extractions!Y220),"",extractions!Y220)</f>
        <v>Beta</v>
      </c>
      <c r="AF220">
        <f>IF(ISBLANK(extractions!Z220),"",extractions!Z220)</f>
        <v>-0.12515000000000001</v>
      </c>
      <c r="AG220" t="str">
        <f>IF(ISBLANK(extractions!AA220),"",extractions!AA220)</f>
        <v/>
      </c>
      <c r="AH220" t="str">
        <f>IF(ISBLANK(extractions!AB220),"",extractions!AB220)</f>
        <v>?</v>
      </c>
      <c r="AI220">
        <f>IF(ISBLANK(extractions!AC220),"",extractions!AC220)</f>
        <v>1</v>
      </c>
      <c r="AJ220" t="str">
        <f>IF(ISBLANK(extractions!AD220),"",extractions!AD220)</f>
        <v>mar</v>
      </c>
      <c r="AK220">
        <f>IF(ISBLANK(extractions!AE220),"",extractions!AE220)</f>
        <v>1975</v>
      </c>
      <c r="AL220">
        <f>IF(ISBLANK(extractions!AF220),"",extractions!AF220)</f>
        <v>31</v>
      </c>
      <c r="AM220" t="str">
        <f>IF(ISBLANK(extractions!AG220),"",extractions!AG220)</f>
        <v>jan</v>
      </c>
      <c r="AN220">
        <f>IF(ISBLANK(extractions!AH220),"",extractions!AH220)</f>
        <v>1976</v>
      </c>
      <c r="AO220" t="str">
        <f>IF(ISBLANK(extractions!AI220),"",extractions!AI220)</f>
        <v/>
      </c>
      <c r="AP220" t="str">
        <f>IF(ISBLANK(extractions!AJ220),"",extractions!AJ220)</f>
        <v/>
      </c>
      <c r="AQ220" t="str">
        <f>IF(ISBLANK(extractions!AK220),"",extractions!AK220)</f>
        <v/>
      </c>
      <c r="AR220" t="str">
        <f>IF(ISBLANK(extractions!AL220),"",extractions!AL220)</f>
        <v/>
      </c>
      <c r="AS220" t="str">
        <f>IF(ISBLANK(extractions!AM220),"",extractions!AM220)</f>
        <v/>
      </c>
      <c r="AT220" t="str">
        <f>IF(ISBLANK(extractions!AN220),"",extractions!AN220)</f>
        <v/>
      </c>
      <c r="AU220" t="str">
        <f>IF(ISBLANK(extractions!AO220),"",extractions!AO220)</f>
        <v/>
      </c>
      <c r="AV220" t="str">
        <f>IF(ISBLANK(extractions!AP220),"",extractions!AP220)</f>
        <v/>
      </c>
      <c r="AW220" t="str">
        <f>IF(ISBLANK(extractions!AQ220),"",extractions!AQ220)</f>
        <v/>
      </c>
      <c r="AX220" t="str">
        <f>IF(ISBLANK(extractions!AR220),"",extractions!AR220)</f>
        <v/>
      </c>
      <c r="AY220" t="str">
        <f>IF(ISBLANK(extractions!AS220),"",extractions!AS220)</f>
        <v/>
      </c>
      <c r="AZ220" t="str">
        <f>IF(ISBLANK(extractions!AT220),"",extractions!AT220)</f>
        <v/>
      </c>
      <c r="BA220" t="str">
        <f>IF(ISBLANK(extractions!AU220),"",extractions!AU220)</f>
        <v/>
      </c>
      <c r="BB220" t="str">
        <f>IF(ISBLANK(extractions!AV220),"",extractions!AV220)</f>
        <v/>
      </c>
      <c r="BC220" t="str">
        <f>IF(ISBLANK(extractions!AW220),"",extractions!AW220)</f>
        <v/>
      </c>
      <c r="BD220" t="str">
        <f>IF(ISBLANK(extractions!AX220),"",extractions!AX220)</f>
        <v/>
      </c>
      <c r="BE220" s="9" t="str">
        <f t="shared" si="29"/>
        <v/>
      </c>
      <c r="BF220" s="9" t="str">
        <f t="shared" si="32"/>
        <v/>
      </c>
      <c r="BG220" t="str">
        <f t="shared" si="36"/>
        <v/>
      </c>
      <c r="BK220" s="9" t="str">
        <f t="shared" si="33"/>
        <v>Beta</v>
      </c>
      <c r="BL220" s="9">
        <f t="shared" si="30"/>
        <v>-0.12515000000000001</v>
      </c>
      <c r="BM220" s="13" t="str">
        <f t="shared" si="31"/>
        <v>?</v>
      </c>
      <c r="BN220" t="str">
        <f t="shared" si="34"/>
        <v>-</v>
      </c>
      <c r="BO220" s="9" t="str">
        <f>IF(BK220="Beta",IF(ABS(BL220)&lt;statistic_interpretations!$B$5,statistic_interpretations!$B$1,IF(ABS(BL220)&lt;statistic_interpretations!$C$5,statistic_interpretations!$C$1,IF(ABS(BL220)&gt;statistic_interpretations!$C$5,statistic_interpretations!$D$1,"error"))),IF(BK220="R",IF(ABS(BL220)&lt;statistic_interpretations!$B$2,statistic_interpretations!$B$1,IF(ABS(BL220)&lt;statistic_interpretations!$C$2,statistic_interpretations!$C$1,IF(ABS(BL220)&gt;statistic_interpretations!$C$2,statistic_interpretations!$D$1,"error"))),IF(BK220="D",IF(ABS(BL220)&lt;statistic_interpretations!$B$3,statistic_interpretations!$B$1,IF(ABS(BL220)&lt;statistic_interpretations!$C$3,statistic_interpretations!$C$1,IF(ABS(BL220)&gt;statistic_interpretations!$C$3,statistic_interpretations!$D$1,"error"))),IF(BK220="%",IF(ABS(BL220)&lt;statistic_interpretations!$B$9,statistic_interpretations!$B$1,IF(ABS(BL220)&lt;statistic_interpretations!$C$9,statistic_interpretations!$C$1,IF(ABS(BL220)&gt;statistic_interpretations!$C$9,statistic_interpretations!$D$1,"error"))),IF(BK220="χ2",IF(ABS(BL220)&lt;statistic_interpretations!$B$8,statistic_interpretations!$B$1,IF(ABS(BL220)&lt;statistic_interpretations!$C$8,statistic_interpretations!$C$1,IF(ABS(BL220)&gt;statistic_interpretations!$C$8,statistic_interpretations!$D$1,"error"))),IF(BK220="tau",IF(ABS(BL220)&lt;statistic_interpretations!$B$7,statistic_interpretations!$B$1,IF(ABS(BL220)&lt;statistic_interpretations!$C$7,statistic_interpretations!$C$1,IF(ABS(BL220)&gt;statistic_interpretations!$C$7,statistic_interpretations!$D$1,"error")))))))))</f>
        <v>Small</v>
      </c>
      <c r="BP220" t="str">
        <f t="shared" si="35"/>
        <v>unknown</v>
      </c>
    </row>
    <row r="221" spans="1:68" x14ac:dyDescent="0.25">
      <c r="A221" t="str">
        <f>IF(ISBLANK(extractions!A221),"",extractions!A221)</f>
        <v>Disturbing the Peace</v>
      </c>
      <c r="B221" t="s">
        <v>513</v>
      </c>
      <c r="C221" t="str">
        <f>IF(ISBLANK(extractions!B221),"",extractions!B221)</f>
        <v>nominal</v>
      </c>
      <c r="D221" t="str">
        <f>IF(ISBLANK(extractions!C221),"",extractions!C221)</f>
        <v/>
      </c>
      <c r="E221" t="str">
        <f>IF(ISBLANK(extractions!D221),"",extractions!D221)</f>
        <v xml:space="preserve">nonaggrevated assault </v>
      </c>
      <c r="F221" t="str">
        <f>IF(ISBLANK(extractions!E221),"",extractions!E221)</f>
        <v>-</v>
      </c>
      <c r="G221" t="str">
        <f>IF(ISBLANK(extractions!G221),"",extractions!G221)</f>
        <v>reporting time</v>
      </c>
      <c r="H221" t="str">
        <f>IF(ISBLANK(extractions!H221),"",extractions!H221)</f>
        <v>scale</v>
      </c>
      <c r="I221" t="str">
        <f>IF(ISBLANK(extractions!I221),"",extractions!I221)</f>
        <v>min/incident</v>
      </c>
      <c r="J221" t="str">
        <f>IF(ISBLANK(extractions!J221),"",extractions!J221)</f>
        <v>ln</v>
      </c>
      <c r="K221" t="str">
        <f>IF(ISBLANK(extractions!K221),"",extractions!K221)</f>
        <v>interest</v>
      </c>
      <c r="L221" t="str">
        <f>IF(ISBLANK(extractions!L221),"",extractions!L221)</f>
        <v>van Kirk (1980a)</v>
      </c>
      <c r="M221" s="2" t="s">
        <v>893</v>
      </c>
      <c r="N221" t="str">
        <f>IF(ISBLANK(extractions!M221),"",extractions!M221)</f>
        <v>Table F - 39</v>
      </c>
      <c r="O221" t="str">
        <f>IF(ISBLANK(extractions!N221),"",extractions!N221)</f>
        <v>Multivariate regression</v>
      </c>
      <c r="P221" t="s">
        <v>148</v>
      </c>
      <c r="Q221" t="s">
        <v>903</v>
      </c>
      <c r="R221" t="s">
        <v>906</v>
      </c>
      <c r="S221" t="s">
        <v>199</v>
      </c>
      <c r="T221" t="s">
        <v>199</v>
      </c>
      <c r="U221" t="str">
        <f>IF(ISBLANK(extractions!O221),"",extractions!O221)</f>
        <v/>
      </c>
      <c r="V221" t="str">
        <f>IF(ISBLANK(extractions!P221),"",extractions!P221)</f>
        <v>Sample</v>
      </c>
      <c r="W221" t="str">
        <f>IF(ISBLANK(extractions!Q221),"",extractions!Q221)</f>
        <v/>
      </c>
      <c r="X221" t="str">
        <f>IF(ISBLANK(extractions!R221),"",extractions!R221)</f>
        <v xml:space="preserve">Non random sample  </v>
      </c>
      <c r="Y221" t="str">
        <f>IF(ISBLANK(extractions!S221),"",extractions!S221)</f>
        <v/>
      </c>
      <c r="Z221" t="str">
        <f>IF(ISBLANK(extractions!T221),"",extractions!T221)</f>
        <v/>
      </c>
      <c r="AA221" t="str">
        <f>IF(ISBLANK(extractions!U221),"",extractions!U221)</f>
        <v>-</v>
      </c>
      <c r="AB221">
        <f>IF(ISBLANK(extractions!V221),"",extractions!V221)</f>
        <v>169</v>
      </c>
      <c r="AC221" t="str">
        <f>IF(ISBLANK(extractions!W221),"",extractions!W221)</f>
        <v>CFS</v>
      </c>
      <c r="AD221" t="str">
        <f>IF(ISBLANK(extractions!X221),"",extractions!X221)</f>
        <v>All part II crimes</v>
      </c>
      <c r="AE221" t="str">
        <f>IF(ISBLANK(extractions!Y221),"",extractions!Y221)</f>
        <v>Beta</v>
      </c>
      <c r="AF221">
        <f>IF(ISBLANK(extractions!Z221),"",extractions!Z221)</f>
        <v>-3.4290000000000001E-2</v>
      </c>
      <c r="AG221" t="str">
        <f>IF(ISBLANK(extractions!AA221),"",extractions!AA221)</f>
        <v/>
      </c>
      <c r="AH221" t="str">
        <f>IF(ISBLANK(extractions!AB221),"",extractions!AB221)</f>
        <v>?</v>
      </c>
      <c r="AI221">
        <f>IF(ISBLANK(extractions!AC221),"",extractions!AC221)</f>
        <v>1</v>
      </c>
      <c r="AJ221" t="str">
        <f>IF(ISBLANK(extractions!AD221),"",extractions!AD221)</f>
        <v>mar</v>
      </c>
      <c r="AK221">
        <f>IF(ISBLANK(extractions!AE221),"",extractions!AE221)</f>
        <v>1975</v>
      </c>
      <c r="AL221">
        <f>IF(ISBLANK(extractions!AF221),"",extractions!AF221)</f>
        <v>31</v>
      </c>
      <c r="AM221" t="str">
        <f>IF(ISBLANK(extractions!AG221),"",extractions!AG221)</f>
        <v>jan</v>
      </c>
      <c r="AN221">
        <f>IF(ISBLANK(extractions!AH221),"",extractions!AH221)</f>
        <v>1976</v>
      </c>
      <c r="AO221" t="str">
        <f>IF(ISBLANK(extractions!AI221),"",extractions!AI221)</f>
        <v/>
      </c>
      <c r="AP221" t="str">
        <f>IF(ISBLANK(extractions!AJ221),"",extractions!AJ221)</f>
        <v/>
      </c>
      <c r="AQ221" t="str">
        <f>IF(ISBLANK(extractions!AK221),"",extractions!AK221)</f>
        <v/>
      </c>
      <c r="AR221" t="str">
        <f>IF(ISBLANK(extractions!AL221),"",extractions!AL221)</f>
        <v/>
      </c>
      <c r="AS221" t="str">
        <f>IF(ISBLANK(extractions!AM221),"",extractions!AM221)</f>
        <v/>
      </c>
      <c r="AT221" t="str">
        <f>IF(ISBLANK(extractions!AN221),"",extractions!AN221)</f>
        <v/>
      </c>
      <c r="AU221" t="str">
        <f>IF(ISBLANK(extractions!AO221),"",extractions!AO221)</f>
        <v/>
      </c>
      <c r="AV221" t="str">
        <f>IF(ISBLANK(extractions!AP221),"",extractions!AP221)</f>
        <v/>
      </c>
      <c r="AW221" t="str">
        <f>IF(ISBLANK(extractions!AQ221),"",extractions!AQ221)</f>
        <v/>
      </c>
      <c r="AX221" t="str">
        <f>IF(ISBLANK(extractions!AR221),"",extractions!AR221)</f>
        <v/>
      </c>
      <c r="AY221" t="str">
        <f>IF(ISBLANK(extractions!AS221),"",extractions!AS221)</f>
        <v/>
      </c>
      <c r="AZ221" t="str">
        <f>IF(ISBLANK(extractions!AT221),"",extractions!AT221)</f>
        <v/>
      </c>
      <c r="BA221" t="str">
        <f>IF(ISBLANK(extractions!AU221),"",extractions!AU221)</f>
        <v/>
      </c>
      <c r="BB221" t="str">
        <f>IF(ISBLANK(extractions!AV221),"",extractions!AV221)</f>
        <v/>
      </c>
      <c r="BC221" t="str">
        <f>IF(ISBLANK(extractions!AW221),"",extractions!AW221)</f>
        <v/>
      </c>
      <c r="BD221" t="str">
        <f>IF(ISBLANK(extractions!AX221),"",extractions!AX221)</f>
        <v/>
      </c>
      <c r="BE221" s="9" t="str">
        <f t="shared" si="29"/>
        <v/>
      </c>
      <c r="BF221" s="9" t="str">
        <f t="shared" si="32"/>
        <v/>
      </c>
      <c r="BG221" t="str">
        <f t="shared" si="36"/>
        <v/>
      </c>
      <c r="BK221" s="9" t="str">
        <f t="shared" si="33"/>
        <v>Beta</v>
      </c>
      <c r="BL221" s="9">
        <f t="shared" si="30"/>
        <v>-3.4290000000000001E-2</v>
      </c>
      <c r="BM221" s="13" t="str">
        <f t="shared" si="31"/>
        <v>?</v>
      </c>
      <c r="BN221" t="str">
        <f t="shared" si="34"/>
        <v>-</v>
      </c>
      <c r="BO221" s="9" t="str">
        <f>IF(BK221="Beta",IF(ABS(BL221)&lt;statistic_interpretations!$B$5,statistic_interpretations!$B$1,IF(ABS(BL221)&lt;statistic_interpretations!$C$5,statistic_interpretations!$C$1,IF(ABS(BL221)&gt;statistic_interpretations!$C$5,statistic_interpretations!$D$1,"error"))),IF(BK221="R",IF(ABS(BL221)&lt;statistic_interpretations!$B$2,statistic_interpretations!$B$1,IF(ABS(BL221)&lt;statistic_interpretations!$C$2,statistic_interpretations!$C$1,IF(ABS(BL221)&gt;statistic_interpretations!$C$2,statistic_interpretations!$D$1,"error"))),IF(BK221="D",IF(ABS(BL221)&lt;statistic_interpretations!$B$3,statistic_interpretations!$B$1,IF(ABS(BL221)&lt;statistic_interpretations!$C$3,statistic_interpretations!$C$1,IF(ABS(BL221)&gt;statistic_interpretations!$C$3,statistic_interpretations!$D$1,"error"))),IF(BK221="%",IF(ABS(BL221)&lt;statistic_interpretations!$B$9,statistic_interpretations!$B$1,IF(ABS(BL221)&lt;statistic_interpretations!$C$9,statistic_interpretations!$C$1,IF(ABS(BL221)&gt;statistic_interpretations!$C$9,statistic_interpretations!$D$1,"error"))),IF(BK221="χ2",IF(ABS(BL221)&lt;statistic_interpretations!$B$8,statistic_interpretations!$B$1,IF(ABS(BL221)&lt;statistic_interpretations!$C$8,statistic_interpretations!$C$1,IF(ABS(BL221)&gt;statistic_interpretations!$C$8,statistic_interpretations!$D$1,"error"))),IF(BK221="tau",IF(ABS(BL221)&lt;statistic_interpretations!$B$7,statistic_interpretations!$B$1,IF(ABS(BL221)&lt;statistic_interpretations!$C$7,statistic_interpretations!$C$1,IF(ABS(BL221)&gt;statistic_interpretations!$C$7,statistic_interpretations!$D$1,"error")))))))))</f>
        <v>Small</v>
      </c>
      <c r="BP221" t="str">
        <f t="shared" si="35"/>
        <v>unknown</v>
      </c>
    </row>
    <row r="222" spans="1:68" x14ac:dyDescent="0.25">
      <c r="A222" t="str">
        <f>IF(ISBLANK(extractions!A222),"",extractions!A222)</f>
        <v xml:space="preserve">Disorderly Conduct </v>
      </c>
      <c r="B222" t="s">
        <v>526</v>
      </c>
      <c r="C222" t="str">
        <f>IF(ISBLANK(extractions!B222),"",extractions!B222)</f>
        <v>nominal</v>
      </c>
      <c r="D222" t="str">
        <f>IF(ISBLANK(extractions!C222),"",extractions!C222)</f>
        <v/>
      </c>
      <c r="E222" t="str">
        <f>IF(ISBLANK(extractions!D222),"",extractions!D222)</f>
        <v xml:space="preserve">nonaggrevated assault </v>
      </c>
      <c r="F222" t="str">
        <f>IF(ISBLANK(extractions!E222),"",extractions!E222)</f>
        <v>-</v>
      </c>
      <c r="G222" t="str">
        <f>IF(ISBLANK(extractions!G222),"",extractions!G222)</f>
        <v>reporting time</v>
      </c>
      <c r="H222" t="str">
        <f>IF(ISBLANK(extractions!H222),"",extractions!H222)</f>
        <v>scale</v>
      </c>
      <c r="I222" t="str">
        <f>IF(ISBLANK(extractions!I222),"",extractions!I222)</f>
        <v>min/incident</v>
      </c>
      <c r="J222" t="str">
        <f>IF(ISBLANK(extractions!J222),"",extractions!J222)</f>
        <v>ln</v>
      </c>
      <c r="K222" t="str">
        <f>IF(ISBLANK(extractions!K222),"",extractions!K222)</f>
        <v>interest</v>
      </c>
      <c r="L222" t="str">
        <f>IF(ISBLANK(extractions!L222),"",extractions!L222)</f>
        <v>van Kirk (1980a)</v>
      </c>
      <c r="M222" s="2" t="s">
        <v>893</v>
      </c>
      <c r="N222" t="str">
        <f>IF(ISBLANK(extractions!M222),"",extractions!M222)</f>
        <v>Table F - 39</v>
      </c>
      <c r="O222" t="str">
        <f>IF(ISBLANK(extractions!N222),"",extractions!N222)</f>
        <v>Multivariate regression</v>
      </c>
      <c r="P222" t="s">
        <v>148</v>
      </c>
      <c r="Q222" t="s">
        <v>903</v>
      </c>
      <c r="R222" t="s">
        <v>906</v>
      </c>
      <c r="S222" t="s">
        <v>199</v>
      </c>
      <c r="T222" t="s">
        <v>199</v>
      </c>
      <c r="U222" t="str">
        <f>IF(ISBLANK(extractions!O222),"",extractions!O222)</f>
        <v/>
      </c>
      <c r="V222" t="str">
        <f>IF(ISBLANK(extractions!P222),"",extractions!P222)</f>
        <v>Sample</v>
      </c>
      <c r="W222" t="str">
        <f>IF(ISBLANK(extractions!Q222),"",extractions!Q222)</f>
        <v/>
      </c>
      <c r="X222" t="str">
        <f>IF(ISBLANK(extractions!R222),"",extractions!R222)</f>
        <v xml:space="preserve">Non random sample  </v>
      </c>
      <c r="Y222" t="str">
        <f>IF(ISBLANK(extractions!S222),"",extractions!S222)</f>
        <v/>
      </c>
      <c r="Z222" t="str">
        <f>IF(ISBLANK(extractions!T222),"",extractions!T222)</f>
        <v/>
      </c>
      <c r="AA222" t="str">
        <f>IF(ISBLANK(extractions!U222),"",extractions!U222)</f>
        <v>-</v>
      </c>
      <c r="AB222">
        <f>IF(ISBLANK(extractions!V222),"",extractions!V222)</f>
        <v>169</v>
      </c>
      <c r="AC222" t="str">
        <f>IF(ISBLANK(extractions!W222),"",extractions!W222)</f>
        <v>CFS</v>
      </c>
      <c r="AD222" t="str">
        <f>IF(ISBLANK(extractions!X222),"",extractions!X222)</f>
        <v>All part II crimes</v>
      </c>
      <c r="AE222" t="str">
        <f>IF(ISBLANK(extractions!Y222),"",extractions!Y222)</f>
        <v>Beta</v>
      </c>
      <c r="AF222">
        <f>IF(ISBLANK(extractions!Z222),"",extractions!Z222)</f>
        <v>-7.3299999999999997E-3</v>
      </c>
      <c r="AG222" t="str">
        <f>IF(ISBLANK(extractions!AA222),"",extractions!AA222)</f>
        <v/>
      </c>
      <c r="AH222" t="str">
        <f>IF(ISBLANK(extractions!AB222),"",extractions!AB222)</f>
        <v>?</v>
      </c>
      <c r="AI222">
        <f>IF(ISBLANK(extractions!AC222),"",extractions!AC222)</f>
        <v>1</v>
      </c>
      <c r="AJ222" t="str">
        <f>IF(ISBLANK(extractions!AD222),"",extractions!AD222)</f>
        <v>mar</v>
      </c>
      <c r="AK222">
        <f>IF(ISBLANK(extractions!AE222),"",extractions!AE222)</f>
        <v>1975</v>
      </c>
      <c r="AL222">
        <f>IF(ISBLANK(extractions!AF222),"",extractions!AF222)</f>
        <v>31</v>
      </c>
      <c r="AM222" t="str">
        <f>IF(ISBLANK(extractions!AG222),"",extractions!AG222)</f>
        <v>jan</v>
      </c>
      <c r="AN222">
        <f>IF(ISBLANK(extractions!AH222),"",extractions!AH222)</f>
        <v>1976</v>
      </c>
      <c r="AO222" t="str">
        <f>IF(ISBLANK(extractions!AI222),"",extractions!AI222)</f>
        <v/>
      </c>
      <c r="AP222" t="str">
        <f>IF(ISBLANK(extractions!AJ222),"",extractions!AJ222)</f>
        <v/>
      </c>
      <c r="AQ222" t="str">
        <f>IF(ISBLANK(extractions!AK222),"",extractions!AK222)</f>
        <v/>
      </c>
      <c r="AR222" t="str">
        <f>IF(ISBLANK(extractions!AL222),"",extractions!AL222)</f>
        <v/>
      </c>
      <c r="AS222" t="str">
        <f>IF(ISBLANK(extractions!AM222),"",extractions!AM222)</f>
        <v/>
      </c>
      <c r="AT222" t="str">
        <f>IF(ISBLANK(extractions!AN222),"",extractions!AN222)</f>
        <v/>
      </c>
      <c r="AU222" t="str">
        <f>IF(ISBLANK(extractions!AO222),"",extractions!AO222)</f>
        <v/>
      </c>
      <c r="AV222" t="str">
        <f>IF(ISBLANK(extractions!AP222),"",extractions!AP222)</f>
        <v/>
      </c>
      <c r="AW222" t="str">
        <f>IF(ISBLANK(extractions!AQ222),"",extractions!AQ222)</f>
        <v/>
      </c>
      <c r="AX222" t="str">
        <f>IF(ISBLANK(extractions!AR222),"",extractions!AR222)</f>
        <v/>
      </c>
      <c r="AY222" t="str">
        <f>IF(ISBLANK(extractions!AS222),"",extractions!AS222)</f>
        <v/>
      </c>
      <c r="AZ222" t="str">
        <f>IF(ISBLANK(extractions!AT222),"",extractions!AT222)</f>
        <v/>
      </c>
      <c r="BA222" t="str">
        <f>IF(ISBLANK(extractions!AU222),"",extractions!AU222)</f>
        <v/>
      </c>
      <c r="BB222" t="str">
        <f>IF(ISBLANK(extractions!AV222),"",extractions!AV222)</f>
        <v/>
      </c>
      <c r="BC222" t="str">
        <f>IF(ISBLANK(extractions!AW222),"",extractions!AW222)</f>
        <v/>
      </c>
      <c r="BD222" t="str">
        <f>IF(ISBLANK(extractions!AX222),"",extractions!AX222)</f>
        <v/>
      </c>
      <c r="BE222" s="9" t="str">
        <f t="shared" si="29"/>
        <v/>
      </c>
      <c r="BF222" s="9" t="str">
        <f t="shared" si="32"/>
        <v/>
      </c>
      <c r="BG222" t="str">
        <f t="shared" si="36"/>
        <v/>
      </c>
      <c r="BK222" s="9" t="str">
        <f t="shared" si="33"/>
        <v>Beta</v>
      </c>
      <c r="BL222" s="9">
        <f t="shared" si="30"/>
        <v>-7.3299999999999997E-3</v>
      </c>
      <c r="BM222" s="13" t="str">
        <f t="shared" si="31"/>
        <v>?</v>
      </c>
      <c r="BN222" t="str">
        <f t="shared" si="34"/>
        <v>-</v>
      </c>
      <c r="BO222" s="9" t="str">
        <f>IF(BK222="Beta",IF(ABS(BL222)&lt;statistic_interpretations!$B$5,statistic_interpretations!$B$1,IF(ABS(BL222)&lt;statistic_interpretations!$C$5,statistic_interpretations!$C$1,IF(ABS(BL222)&gt;statistic_interpretations!$C$5,statistic_interpretations!$D$1,"error"))),IF(BK222="R",IF(ABS(BL222)&lt;statistic_interpretations!$B$2,statistic_interpretations!$B$1,IF(ABS(BL222)&lt;statistic_interpretations!$C$2,statistic_interpretations!$C$1,IF(ABS(BL222)&gt;statistic_interpretations!$C$2,statistic_interpretations!$D$1,"error"))),IF(BK222="D",IF(ABS(BL222)&lt;statistic_interpretations!$B$3,statistic_interpretations!$B$1,IF(ABS(BL222)&lt;statistic_interpretations!$C$3,statistic_interpretations!$C$1,IF(ABS(BL222)&gt;statistic_interpretations!$C$3,statistic_interpretations!$D$1,"error"))),IF(BK222="%",IF(ABS(BL222)&lt;statistic_interpretations!$B$9,statistic_interpretations!$B$1,IF(ABS(BL222)&lt;statistic_interpretations!$C$9,statistic_interpretations!$C$1,IF(ABS(BL222)&gt;statistic_interpretations!$C$9,statistic_interpretations!$D$1,"error"))),IF(BK222="χ2",IF(ABS(BL222)&lt;statistic_interpretations!$B$8,statistic_interpretations!$B$1,IF(ABS(BL222)&lt;statistic_interpretations!$C$8,statistic_interpretations!$C$1,IF(ABS(BL222)&gt;statistic_interpretations!$C$8,statistic_interpretations!$D$1,"error"))),IF(BK222="tau",IF(ABS(BL222)&lt;statistic_interpretations!$B$7,statistic_interpretations!$B$1,IF(ABS(BL222)&lt;statistic_interpretations!$C$7,statistic_interpretations!$C$1,IF(ABS(BL222)&gt;statistic_interpretations!$C$7,statistic_interpretations!$D$1,"error")))))))))</f>
        <v>Small</v>
      </c>
      <c r="BP222" t="str">
        <f t="shared" si="35"/>
        <v>unknown</v>
      </c>
    </row>
    <row r="223" spans="1:68" x14ac:dyDescent="0.25">
      <c r="A223" t="str">
        <f>IF(ISBLANK(extractions!A223),"",extractions!A223)</f>
        <v xml:space="preserve">Discovery Vandalism </v>
      </c>
      <c r="B223" t="s">
        <v>527</v>
      </c>
      <c r="C223" t="str">
        <f>IF(ISBLANK(extractions!B223),"",extractions!B223)</f>
        <v>nominal</v>
      </c>
      <c r="D223" t="str">
        <f>IF(ISBLANK(extractions!C223),"",extractions!C223)</f>
        <v/>
      </c>
      <c r="E223" t="str">
        <f>IF(ISBLANK(extractions!D223),"",extractions!D223)</f>
        <v xml:space="preserve">nonaggrevated assault </v>
      </c>
      <c r="F223" t="str">
        <f>IF(ISBLANK(extractions!E223),"",extractions!E223)</f>
        <v>-</v>
      </c>
      <c r="G223" t="str">
        <f>IF(ISBLANK(extractions!G223),"",extractions!G223)</f>
        <v>reporting time</v>
      </c>
      <c r="H223" t="str">
        <f>IF(ISBLANK(extractions!H223),"",extractions!H223)</f>
        <v>scale</v>
      </c>
      <c r="I223" t="str">
        <f>IF(ISBLANK(extractions!I223),"",extractions!I223)</f>
        <v>min/incident</v>
      </c>
      <c r="J223" t="str">
        <f>IF(ISBLANK(extractions!J223),"",extractions!J223)</f>
        <v>ln</v>
      </c>
      <c r="K223" t="str">
        <f>IF(ISBLANK(extractions!K223),"",extractions!K223)</f>
        <v>interest</v>
      </c>
      <c r="L223" t="str">
        <f>IF(ISBLANK(extractions!L223),"",extractions!L223)</f>
        <v>van Kirk (1980a)</v>
      </c>
      <c r="M223" s="2" t="s">
        <v>893</v>
      </c>
      <c r="N223" t="str">
        <f>IF(ISBLANK(extractions!M223),"",extractions!M223)</f>
        <v>Table F - 39</v>
      </c>
      <c r="O223" t="str">
        <f>IF(ISBLANK(extractions!N223),"",extractions!N223)</f>
        <v>Multivariate regression</v>
      </c>
      <c r="P223" t="s">
        <v>148</v>
      </c>
      <c r="Q223" t="s">
        <v>903</v>
      </c>
      <c r="R223" t="s">
        <v>906</v>
      </c>
      <c r="S223" t="s">
        <v>199</v>
      </c>
      <c r="T223" t="s">
        <v>199</v>
      </c>
      <c r="U223" t="str">
        <f>IF(ISBLANK(extractions!O223),"",extractions!O223)</f>
        <v/>
      </c>
      <c r="V223" t="str">
        <f>IF(ISBLANK(extractions!P223),"",extractions!P223)</f>
        <v>Sample</v>
      </c>
      <c r="W223" t="str">
        <f>IF(ISBLANK(extractions!Q223),"",extractions!Q223)</f>
        <v/>
      </c>
      <c r="X223" t="str">
        <f>IF(ISBLANK(extractions!R223),"",extractions!R223)</f>
        <v xml:space="preserve">Non random sample  </v>
      </c>
      <c r="Y223" t="str">
        <f>IF(ISBLANK(extractions!S223),"",extractions!S223)</f>
        <v/>
      </c>
      <c r="Z223" t="str">
        <f>IF(ISBLANK(extractions!T223),"",extractions!T223)</f>
        <v/>
      </c>
      <c r="AA223" t="str">
        <f>IF(ISBLANK(extractions!U223),"",extractions!U223)</f>
        <v>-</v>
      </c>
      <c r="AB223">
        <f>IF(ISBLANK(extractions!V223),"",extractions!V223)</f>
        <v>169</v>
      </c>
      <c r="AC223" t="str">
        <f>IF(ISBLANK(extractions!W223),"",extractions!W223)</f>
        <v>CFS</v>
      </c>
      <c r="AD223" t="str">
        <f>IF(ISBLANK(extractions!X223),"",extractions!X223)</f>
        <v>All part II crimes</v>
      </c>
      <c r="AE223" t="str">
        <f>IF(ISBLANK(extractions!Y223),"",extractions!Y223)</f>
        <v>Beta</v>
      </c>
      <c r="AF223">
        <f>IF(ISBLANK(extractions!Z223),"",extractions!Z223)</f>
        <v>1.4109999999999999E-2</v>
      </c>
      <c r="AG223" t="str">
        <f>IF(ISBLANK(extractions!AA223),"",extractions!AA223)</f>
        <v/>
      </c>
      <c r="AH223" t="str">
        <f>IF(ISBLANK(extractions!AB223),"",extractions!AB223)</f>
        <v>?</v>
      </c>
      <c r="AI223">
        <f>IF(ISBLANK(extractions!AC223),"",extractions!AC223)</f>
        <v>1</v>
      </c>
      <c r="AJ223" t="str">
        <f>IF(ISBLANK(extractions!AD223),"",extractions!AD223)</f>
        <v>mar</v>
      </c>
      <c r="AK223">
        <f>IF(ISBLANK(extractions!AE223),"",extractions!AE223)</f>
        <v>1975</v>
      </c>
      <c r="AL223">
        <f>IF(ISBLANK(extractions!AF223),"",extractions!AF223)</f>
        <v>31</v>
      </c>
      <c r="AM223" t="str">
        <f>IF(ISBLANK(extractions!AG223),"",extractions!AG223)</f>
        <v>jan</v>
      </c>
      <c r="AN223">
        <f>IF(ISBLANK(extractions!AH223),"",extractions!AH223)</f>
        <v>1976</v>
      </c>
      <c r="AO223" t="str">
        <f>IF(ISBLANK(extractions!AI223),"",extractions!AI223)</f>
        <v/>
      </c>
      <c r="AP223" t="str">
        <f>IF(ISBLANK(extractions!AJ223),"",extractions!AJ223)</f>
        <v/>
      </c>
      <c r="AQ223" t="str">
        <f>IF(ISBLANK(extractions!AK223),"",extractions!AK223)</f>
        <v/>
      </c>
      <c r="AR223" t="str">
        <f>IF(ISBLANK(extractions!AL223),"",extractions!AL223)</f>
        <v/>
      </c>
      <c r="AS223" t="str">
        <f>IF(ISBLANK(extractions!AM223),"",extractions!AM223)</f>
        <v/>
      </c>
      <c r="AT223" t="str">
        <f>IF(ISBLANK(extractions!AN223),"",extractions!AN223)</f>
        <v/>
      </c>
      <c r="AU223" t="str">
        <f>IF(ISBLANK(extractions!AO223),"",extractions!AO223)</f>
        <v/>
      </c>
      <c r="AV223" t="str">
        <f>IF(ISBLANK(extractions!AP223),"",extractions!AP223)</f>
        <v/>
      </c>
      <c r="AW223" t="str">
        <f>IF(ISBLANK(extractions!AQ223),"",extractions!AQ223)</f>
        <v/>
      </c>
      <c r="AX223" t="str">
        <f>IF(ISBLANK(extractions!AR223),"",extractions!AR223)</f>
        <v/>
      </c>
      <c r="AY223" t="str">
        <f>IF(ISBLANK(extractions!AS223),"",extractions!AS223)</f>
        <v/>
      </c>
      <c r="AZ223" t="str">
        <f>IF(ISBLANK(extractions!AT223),"",extractions!AT223)</f>
        <v/>
      </c>
      <c r="BA223" t="str">
        <f>IF(ISBLANK(extractions!AU223),"",extractions!AU223)</f>
        <v/>
      </c>
      <c r="BB223" t="str">
        <f>IF(ISBLANK(extractions!AV223),"",extractions!AV223)</f>
        <v/>
      </c>
      <c r="BC223" t="str">
        <f>IF(ISBLANK(extractions!AW223),"",extractions!AW223)</f>
        <v/>
      </c>
      <c r="BD223" t="str">
        <f>IF(ISBLANK(extractions!AX223),"",extractions!AX223)</f>
        <v/>
      </c>
      <c r="BE223" s="9" t="str">
        <f t="shared" si="29"/>
        <v/>
      </c>
      <c r="BF223" s="9" t="str">
        <f t="shared" si="32"/>
        <v/>
      </c>
      <c r="BG223" t="str">
        <f t="shared" si="36"/>
        <v/>
      </c>
      <c r="BK223" s="9" t="str">
        <f t="shared" si="33"/>
        <v>Beta</v>
      </c>
      <c r="BL223" s="9">
        <f t="shared" si="30"/>
        <v>1.4109999999999999E-2</v>
      </c>
      <c r="BM223" s="13" t="str">
        <f t="shared" si="31"/>
        <v>?</v>
      </c>
      <c r="BN223" t="str">
        <f t="shared" si="34"/>
        <v>+</v>
      </c>
      <c r="BO223" s="9" t="str">
        <f>IF(BK223="Beta",IF(ABS(BL223)&lt;statistic_interpretations!$B$5,statistic_interpretations!$B$1,IF(ABS(BL223)&lt;statistic_interpretations!$C$5,statistic_interpretations!$C$1,IF(ABS(BL223)&gt;statistic_interpretations!$C$5,statistic_interpretations!$D$1,"error"))),IF(BK223="R",IF(ABS(BL223)&lt;statistic_interpretations!$B$2,statistic_interpretations!$B$1,IF(ABS(BL223)&lt;statistic_interpretations!$C$2,statistic_interpretations!$C$1,IF(ABS(BL223)&gt;statistic_interpretations!$C$2,statistic_interpretations!$D$1,"error"))),IF(BK223="D",IF(ABS(BL223)&lt;statistic_interpretations!$B$3,statistic_interpretations!$B$1,IF(ABS(BL223)&lt;statistic_interpretations!$C$3,statistic_interpretations!$C$1,IF(ABS(BL223)&gt;statistic_interpretations!$C$3,statistic_interpretations!$D$1,"error"))),IF(BK223="%",IF(ABS(BL223)&lt;statistic_interpretations!$B$9,statistic_interpretations!$B$1,IF(ABS(BL223)&lt;statistic_interpretations!$C$9,statistic_interpretations!$C$1,IF(ABS(BL223)&gt;statistic_interpretations!$C$9,statistic_interpretations!$D$1,"error"))),IF(BK223="χ2",IF(ABS(BL223)&lt;statistic_interpretations!$B$8,statistic_interpretations!$B$1,IF(ABS(BL223)&lt;statistic_interpretations!$C$8,statistic_interpretations!$C$1,IF(ABS(BL223)&gt;statistic_interpretations!$C$8,statistic_interpretations!$D$1,"error"))),IF(BK223="tau",IF(ABS(BL223)&lt;statistic_interpretations!$B$7,statistic_interpretations!$B$1,IF(ABS(BL223)&lt;statistic_interpretations!$C$7,statistic_interpretations!$C$1,IF(ABS(BL223)&gt;statistic_interpretations!$C$7,statistic_interpretations!$D$1,"error")))))))))</f>
        <v>Small</v>
      </c>
      <c r="BP223" t="str">
        <f t="shared" si="35"/>
        <v>unknown</v>
      </c>
    </row>
    <row r="224" spans="1:68" x14ac:dyDescent="0.25">
      <c r="A224" t="str">
        <f>IF(ISBLANK(extractions!A224),"",extractions!A224)</f>
        <v>Discovery Forgery, Fraud, and Embezzlement</v>
      </c>
      <c r="B224" t="s">
        <v>546</v>
      </c>
      <c r="C224" t="str">
        <f>IF(ISBLANK(extractions!B224),"",extractions!B224)</f>
        <v>nominal</v>
      </c>
      <c r="D224" t="str">
        <f>IF(ISBLANK(extractions!C224),"",extractions!C224)</f>
        <v/>
      </c>
      <c r="E224" t="str">
        <f>IF(ISBLANK(extractions!D224),"",extractions!D224)</f>
        <v xml:space="preserve">nonaggrevated assault </v>
      </c>
      <c r="F224" t="str">
        <f>IF(ISBLANK(extractions!E224),"",extractions!E224)</f>
        <v>-</v>
      </c>
      <c r="G224" t="str">
        <f>IF(ISBLANK(extractions!G224),"",extractions!G224)</f>
        <v>reporting time</v>
      </c>
      <c r="H224" t="str">
        <f>IF(ISBLANK(extractions!H224),"",extractions!H224)</f>
        <v>scale</v>
      </c>
      <c r="I224" t="str">
        <f>IF(ISBLANK(extractions!I224),"",extractions!I224)</f>
        <v>min/incident</v>
      </c>
      <c r="J224" t="str">
        <f>IF(ISBLANK(extractions!J224),"",extractions!J224)</f>
        <v>ln</v>
      </c>
      <c r="K224" t="str">
        <f>IF(ISBLANK(extractions!K224),"",extractions!K224)</f>
        <v>interest</v>
      </c>
      <c r="L224" t="str">
        <f>IF(ISBLANK(extractions!L224),"",extractions!L224)</f>
        <v>van Kirk (1980a)</v>
      </c>
      <c r="M224" s="2" t="s">
        <v>893</v>
      </c>
      <c r="N224" t="str">
        <f>IF(ISBLANK(extractions!M224),"",extractions!M224)</f>
        <v>Table F - 39</v>
      </c>
      <c r="O224" t="str">
        <f>IF(ISBLANK(extractions!N224),"",extractions!N224)</f>
        <v>Multivariate regression</v>
      </c>
      <c r="P224" t="s">
        <v>148</v>
      </c>
      <c r="Q224" t="s">
        <v>903</v>
      </c>
      <c r="R224" t="s">
        <v>906</v>
      </c>
      <c r="S224" t="s">
        <v>199</v>
      </c>
      <c r="T224" t="s">
        <v>199</v>
      </c>
      <c r="U224" t="str">
        <f>IF(ISBLANK(extractions!O224),"",extractions!O224)</f>
        <v/>
      </c>
      <c r="V224" t="str">
        <f>IF(ISBLANK(extractions!P224),"",extractions!P224)</f>
        <v>Sample</v>
      </c>
      <c r="W224" t="str">
        <f>IF(ISBLANK(extractions!Q224),"",extractions!Q224)</f>
        <v/>
      </c>
      <c r="X224" t="str">
        <f>IF(ISBLANK(extractions!R224),"",extractions!R224)</f>
        <v xml:space="preserve">Non random sample  </v>
      </c>
      <c r="Y224" t="str">
        <f>IF(ISBLANK(extractions!S224),"",extractions!S224)</f>
        <v/>
      </c>
      <c r="Z224" t="str">
        <f>IF(ISBLANK(extractions!T224),"",extractions!T224)</f>
        <v/>
      </c>
      <c r="AA224" t="str">
        <f>IF(ISBLANK(extractions!U224),"",extractions!U224)</f>
        <v>-</v>
      </c>
      <c r="AB224">
        <f>IF(ISBLANK(extractions!V224),"",extractions!V224)</f>
        <v>169</v>
      </c>
      <c r="AC224" t="str">
        <f>IF(ISBLANK(extractions!W224),"",extractions!W224)</f>
        <v>CFS</v>
      </c>
      <c r="AD224" t="str">
        <f>IF(ISBLANK(extractions!X224),"",extractions!X224)</f>
        <v>All part II crimes</v>
      </c>
      <c r="AE224" t="str">
        <f>IF(ISBLANK(extractions!Y224),"",extractions!Y224)</f>
        <v>Beta</v>
      </c>
      <c r="AF224">
        <f>IF(ISBLANK(extractions!Z224),"",extractions!Z224)</f>
        <v>0.41774</v>
      </c>
      <c r="AG224" t="str">
        <f>IF(ISBLANK(extractions!AA224),"",extractions!AA224)</f>
        <v/>
      </c>
      <c r="AH224" t="str">
        <f>IF(ISBLANK(extractions!AB224),"",extractions!AB224)</f>
        <v>?</v>
      </c>
      <c r="AI224">
        <f>IF(ISBLANK(extractions!AC224),"",extractions!AC224)</f>
        <v>1</v>
      </c>
      <c r="AJ224" t="str">
        <f>IF(ISBLANK(extractions!AD224),"",extractions!AD224)</f>
        <v>mar</v>
      </c>
      <c r="AK224">
        <f>IF(ISBLANK(extractions!AE224),"",extractions!AE224)</f>
        <v>1975</v>
      </c>
      <c r="AL224">
        <f>IF(ISBLANK(extractions!AF224),"",extractions!AF224)</f>
        <v>31</v>
      </c>
      <c r="AM224" t="str">
        <f>IF(ISBLANK(extractions!AG224),"",extractions!AG224)</f>
        <v>jan</v>
      </c>
      <c r="AN224">
        <f>IF(ISBLANK(extractions!AH224),"",extractions!AH224)</f>
        <v>1976</v>
      </c>
      <c r="AO224" t="str">
        <f>IF(ISBLANK(extractions!AI224),"",extractions!AI224)</f>
        <v/>
      </c>
      <c r="AP224" t="str">
        <f>IF(ISBLANK(extractions!AJ224),"",extractions!AJ224)</f>
        <v/>
      </c>
      <c r="AQ224" t="str">
        <f>IF(ISBLANK(extractions!AK224),"",extractions!AK224)</f>
        <v/>
      </c>
      <c r="AR224" t="str">
        <f>IF(ISBLANK(extractions!AL224),"",extractions!AL224)</f>
        <v/>
      </c>
      <c r="AS224" t="str">
        <f>IF(ISBLANK(extractions!AM224),"",extractions!AM224)</f>
        <v/>
      </c>
      <c r="AT224" t="str">
        <f>IF(ISBLANK(extractions!AN224),"",extractions!AN224)</f>
        <v/>
      </c>
      <c r="AU224" t="str">
        <f>IF(ISBLANK(extractions!AO224),"",extractions!AO224)</f>
        <v/>
      </c>
      <c r="AV224" t="str">
        <f>IF(ISBLANK(extractions!AP224),"",extractions!AP224)</f>
        <v/>
      </c>
      <c r="AW224" t="str">
        <f>IF(ISBLANK(extractions!AQ224),"",extractions!AQ224)</f>
        <v/>
      </c>
      <c r="AX224" t="str">
        <f>IF(ISBLANK(extractions!AR224),"",extractions!AR224)</f>
        <v/>
      </c>
      <c r="AY224" t="str">
        <f>IF(ISBLANK(extractions!AS224),"",extractions!AS224)</f>
        <v/>
      </c>
      <c r="AZ224" t="str">
        <f>IF(ISBLANK(extractions!AT224),"",extractions!AT224)</f>
        <v/>
      </c>
      <c r="BA224" t="str">
        <f>IF(ISBLANK(extractions!AU224),"",extractions!AU224)</f>
        <v/>
      </c>
      <c r="BB224" t="str">
        <f>IF(ISBLANK(extractions!AV224),"",extractions!AV224)</f>
        <v/>
      </c>
      <c r="BC224" t="str">
        <f>IF(ISBLANK(extractions!AW224),"",extractions!AW224)</f>
        <v/>
      </c>
      <c r="BD224" t="str">
        <f>IF(ISBLANK(extractions!AX224),"",extractions!AX224)</f>
        <v/>
      </c>
      <c r="BE224" s="9" t="str">
        <f t="shared" si="29"/>
        <v/>
      </c>
      <c r="BF224" s="9" t="str">
        <f t="shared" si="32"/>
        <v/>
      </c>
      <c r="BG224" t="str">
        <f t="shared" si="36"/>
        <v/>
      </c>
      <c r="BK224" s="9" t="str">
        <f t="shared" si="33"/>
        <v>Beta</v>
      </c>
      <c r="BL224" s="9">
        <f t="shared" si="30"/>
        <v>0.41774</v>
      </c>
      <c r="BM224" s="13" t="str">
        <f t="shared" si="31"/>
        <v>?</v>
      </c>
      <c r="BN224" t="str">
        <f t="shared" si="34"/>
        <v>+</v>
      </c>
      <c r="BO224" s="9" t="str">
        <f>IF(BK224="Beta",IF(ABS(BL224)&lt;statistic_interpretations!$B$5,statistic_interpretations!$B$1,IF(ABS(BL224)&lt;statistic_interpretations!$C$5,statistic_interpretations!$C$1,IF(ABS(BL224)&gt;statistic_interpretations!$C$5,statistic_interpretations!$D$1,"error"))),IF(BK224="R",IF(ABS(BL224)&lt;statistic_interpretations!$B$2,statistic_interpretations!$B$1,IF(ABS(BL224)&lt;statistic_interpretations!$C$2,statistic_interpretations!$C$1,IF(ABS(BL224)&gt;statistic_interpretations!$C$2,statistic_interpretations!$D$1,"error"))),IF(BK224="D",IF(ABS(BL224)&lt;statistic_interpretations!$B$3,statistic_interpretations!$B$1,IF(ABS(BL224)&lt;statistic_interpretations!$C$3,statistic_interpretations!$C$1,IF(ABS(BL224)&gt;statistic_interpretations!$C$3,statistic_interpretations!$D$1,"error"))),IF(BK224="%",IF(ABS(BL224)&lt;statistic_interpretations!$B$9,statistic_interpretations!$B$1,IF(ABS(BL224)&lt;statistic_interpretations!$C$9,statistic_interpretations!$C$1,IF(ABS(BL224)&gt;statistic_interpretations!$C$9,statistic_interpretations!$D$1,"error"))),IF(BK224="χ2",IF(ABS(BL224)&lt;statistic_interpretations!$B$8,statistic_interpretations!$B$1,IF(ABS(BL224)&lt;statistic_interpretations!$C$8,statistic_interpretations!$C$1,IF(ABS(BL224)&gt;statistic_interpretations!$C$8,statistic_interpretations!$D$1,"error"))),IF(BK224="tau",IF(ABS(BL224)&lt;statistic_interpretations!$B$7,statistic_interpretations!$B$1,IF(ABS(BL224)&lt;statistic_interpretations!$C$7,statistic_interpretations!$C$1,IF(ABS(BL224)&gt;statistic_interpretations!$C$7,statistic_interpretations!$D$1,"error")))))))))</f>
        <v xml:space="preserve">Medium </v>
      </c>
      <c r="BP224" t="str">
        <f t="shared" si="35"/>
        <v>unknown</v>
      </c>
    </row>
    <row r="225" spans="1:68" x14ac:dyDescent="0.25">
      <c r="A225" t="str">
        <f>IF(ISBLANK(extractions!A225),"",extractions!A225)</f>
        <v xml:space="preserve">Telephoning Delay </v>
      </c>
      <c r="B225" t="s">
        <v>553</v>
      </c>
      <c r="C225" t="str">
        <f>IF(ISBLANK(extractions!B225),"",extractions!B225)</f>
        <v>scale</v>
      </c>
      <c r="D225" t="str">
        <f>IF(ISBLANK(extractions!C225),"",extractions!C225)</f>
        <v/>
      </c>
      <c r="E225" t="str">
        <f>IF(ISBLANK(extractions!D225),"",extractions!D225)</f>
        <v>-</v>
      </c>
      <c r="F225" t="str">
        <f>IF(ISBLANK(extractions!E225),"",extractions!E225)</f>
        <v>min</v>
      </c>
      <c r="G225" t="str">
        <f>IF(ISBLANK(extractions!G225),"",extractions!G225)</f>
        <v>reporting time</v>
      </c>
      <c r="H225" t="str">
        <f>IF(ISBLANK(extractions!H225),"",extractions!H225)</f>
        <v>scale</v>
      </c>
      <c r="I225" t="str">
        <f>IF(ISBLANK(extractions!I225),"",extractions!I225)</f>
        <v>min/incident</v>
      </c>
      <c r="J225" t="str">
        <f>IF(ISBLANK(extractions!J225),"",extractions!J225)</f>
        <v>ln</v>
      </c>
      <c r="K225" t="str">
        <f>IF(ISBLANK(extractions!K225),"",extractions!K225)</f>
        <v>interest</v>
      </c>
      <c r="L225" t="str">
        <f>IF(ISBLANK(extractions!L225),"",extractions!L225)</f>
        <v>van Kirk (1980a)</v>
      </c>
      <c r="M225" s="2" t="s">
        <v>893</v>
      </c>
      <c r="N225" t="str">
        <f>IF(ISBLANK(extractions!M225),"",extractions!M225)</f>
        <v>Table F - 39</v>
      </c>
      <c r="O225" t="str">
        <f>IF(ISBLANK(extractions!N225),"",extractions!N225)</f>
        <v>Multivariate regression</v>
      </c>
      <c r="P225" t="s">
        <v>148</v>
      </c>
      <c r="Q225" t="s">
        <v>903</v>
      </c>
      <c r="R225" t="s">
        <v>906</v>
      </c>
      <c r="S225" t="s">
        <v>891</v>
      </c>
      <c r="T225" t="s">
        <v>895</v>
      </c>
      <c r="U225" t="str">
        <f>IF(ISBLANK(extractions!O225),"",extractions!O225)</f>
        <v/>
      </c>
      <c r="V225" t="str">
        <f>IF(ISBLANK(extractions!P225),"",extractions!P225)</f>
        <v>Sample</v>
      </c>
      <c r="W225" t="str">
        <f>IF(ISBLANK(extractions!Q225),"",extractions!Q225)</f>
        <v/>
      </c>
      <c r="X225" t="str">
        <f>IF(ISBLANK(extractions!R225),"",extractions!R225)</f>
        <v xml:space="preserve">Non random sample  </v>
      </c>
      <c r="Y225" t="str">
        <f>IF(ISBLANK(extractions!S225),"",extractions!S225)</f>
        <v/>
      </c>
      <c r="Z225" t="str">
        <f>IF(ISBLANK(extractions!T225),"",extractions!T225)</f>
        <v/>
      </c>
      <c r="AA225" t="str">
        <f>IF(ISBLANK(extractions!U225),"",extractions!U225)</f>
        <v>-</v>
      </c>
      <c r="AB225">
        <f>IF(ISBLANK(extractions!V225),"",extractions!V225)</f>
        <v>169</v>
      </c>
      <c r="AC225" t="str">
        <f>IF(ISBLANK(extractions!W225),"",extractions!W225)</f>
        <v>CFS</v>
      </c>
      <c r="AD225" t="str">
        <f>IF(ISBLANK(extractions!X225),"",extractions!X225)</f>
        <v>All part II crimes</v>
      </c>
      <c r="AE225" t="str">
        <f>IF(ISBLANK(extractions!Y225),"",extractions!Y225)</f>
        <v>Beta</v>
      </c>
      <c r="AF225">
        <f>IF(ISBLANK(extractions!Z225),"",extractions!Z225)</f>
        <v>0.12720999999999999</v>
      </c>
      <c r="AG225" t="str">
        <f>IF(ISBLANK(extractions!AA225),"",extractions!AA225)</f>
        <v/>
      </c>
      <c r="AH225" t="str">
        <f>IF(ISBLANK(extractions!AB225),"",extractions!AB225)</f>
        <v>?</v>
      </c>
      <c r="AI225">
        <f>IF(ISBLANK(extractions!AC225),"",extractions!AC225)</f>
        <v>1</v>
      </c>
      <c r="AJ225" t="str">
        <f>IF(ISBLANK(extractions!AD225),"",extractions!AD225)</f>
        <v>mar</v>
      </c>
      <c r="AK225">
        <f>IF(ISBLANK(extractions!AE225),"",extractions!AE225)</f>
        <v>1975</v>
      </c>
      <c r="AL225">
        <f>IF(ISBLANK(extractions!AF225),"",extractions!AF225)</f>
        <v>31</v>
      </c>
      <c r="AM225" t="str">
        <f>IF(ISBLANK(extractions!AG225),"",extractions!AG225)</f>
        <v>jan</v>
      </c>
      <c r="AN225">
        <f>IF(ISBLANK(extractions!AH225),"",extractions!AH225)</f>
        <v>1976</v>
      </c>
      <c r="AO225" t="str">
        <f>IF(ISBLANK(extractions!AI225),"",extractions!AI225)</f>
        <v/>
      </c>
      <c r="AP225" t="str">
        <f>IF(ISBLANK(extractions!AJ225),"",extractions!AJ225)</f>
        <v/>
      </c>
      <c r="AQ225" t="str">
        <f>IF(ISBLANK(extractions!AK225),"",extractions!AK225)</f>
        <v/>
      </c>
      <c r="AR225" t="str">
        <f>IF(ISBLANK(extractions!AL225),"",extractions!AL225)</f>
        <v/>
      </c>
      <c r="AS225" t="str">
        <f>IF(ISBLANK(extractions!AM225),"",extractions!AM225)</f>
        <v/>
      </c>
      <c r="AT225" t="str">
        <f>IF(ISBLANK(extractions!AN225),"",extractions!AN225)</f>
        <v/>
      </c>
      <c r="AU225" t="str">
        <f>IF(ISBLANK(extractions!AO225),"",extractions!AO225)</f>
        <v/>
      </c>
      <c r="AV225" t="str">
        <f>IF(ISBLANK(extractions!AP225),"",extractions!AP225)</f>
        <v/>
      </c>
      <c r="AW225" t="str">
        <f>IF(ISBLANK(extractions!AQ225),"",extractions!AQ225)</f>
        <v/>
      </c>
      <c r="AX225" t="str">
        <f>IF(ISBLANK(extractions!AR225),"",extractions!AR225)</f>
        <v/>
      </c>
      <c r="AY225" t="str">
        <f>IF(ISBLANK(extractions!AS225),"",extractions!AS225)</f>
        <v/>
      </c>
      <c r="AZ225" t="str">
        <f>IF(ISBLANK(extractions!AT225),"",extractions!AT225)</f>
        <v/>
      </c>
      <c r="BA225" t="str">
        <f>IF(ISBLANK(extractions!AU225),"",extractions!AU225)</f>
        <v/>
      </c>
      <c r="BB225" t="str">
        <f>IF(ISBLANK(extractions!AV225),"",extractions!AV225)</f>
        <v/>
      </c>
      <c r="BC225" t="str">
        <f>IF(ISBLANK(extractions!AW225),"",extractions!AW225)</f>
        <v/>
      </c>
      <c r="BD225" t="str">
        <f>IF(ISBLANK(extractions!AX225),"",extractions!AX225)</f>
        <v/>
      </c>
      <c r="BE225" s="9" t="str">
        <f t="shared" si="29"/>
        <v/>
      </c>
      <c r="BF225" s="9" t="str">
        <f t="shared" si="32"/>
        <v/>
      </c>
      <c r="BG225" t="str">
        <f t="shared" si="36"/>
        <v/>
      </c>
      <c r="BK225" s="9" t="str">
        <f t="shared" si="33"/>
        <v>Beta</v>
      </c>
      <c r="BL225" s="9">
        <f t="shared" si="30"/>
        <v>0.12720999999999999</v>
      </c>
      <c r="BM225" s="13" t="str">
        <f t="shared" si="31"/>
        <v>?</v>
      </c>
      <c r="BN225" t="str">
        <f t="shared" si="34"/>
        <v>+</v>
      </c>
      <c r="BO225" s="9" t="str">
        <f>IF(BK225="Beta",IF(ABS(BL225)&lt;statistic_interpretations!$B$5,statistic_interpretations!$B$1,IF(ABS(BL225)&lt;statistic_interpretations!$C$5,statistic_interpretations!$C$1,IF(ABS(BL225)&gt;statistic_interpretations!$C$5,statistic_interpretations!$D$1,"error"))),IF(BK225="R",IF(ABS(BL225)&lt;statistic_interpretations!$B$2,statistic_interpretations!$B$1,IF(ABS(BL225)&lt;statistic_interpretations!$C$2,statistic_interpretations!$C$1,IF(ABS(BL225)&gt;statistic_interpretations!$C$2,statistic_interpretations!$D$1,"error"))),IF(BK225="D",IF(ABS(BL225)&lt;statistic_interpretations!$B$3,statistic_interpretations!$B$1,IF(ABS(BL225)&lt;statistic_interpretations!$C$3,statistic_interpretations!$C$1,IF(ABS(BL225)&gt;statistic_interpretations!$C$3,statistic_interpretations!$D$1,"error"))),IF(BK225="%",IF(ABS(BL225)&lt;statistic_interpretations!$B$9,statistic_interpretations!$B$1,IF(ABS(BL225)&lt;statistic_interpretations!$C$9,statistic_interpretations!$C$1,IF(ABS(BL225)&gt;statistic_interpretations!$C$9,statistic_interpretations!$D$1,"error"))),IF(BK225="χ2",IF(ABS(BL225)&lt;statistic_interpretations!$B$8,statistic_interpretations!$B$1,IF(ABS(BL225)&lt;statistic_interpretations!$C$8,statistic_interpretations!$C$1,IF(ABS(BL225)&gt;statistic_interpretations!$C$8,statistic_interpretations!$D$1,"error"))),IF(BK225="tau",IF(ABS(BL225)&lt;statistic_interpretations!$B$7,statistic_interpretations!$B$1,IF(ABS(BL225)&lt;statistic_interpretations!$C$7,statistic_interpretations!$C$1,IF(ABS(BL225)&gt;statistic_interpretations!$C$7,statistic_interpretations!$D$1,"error")))))))))</f>
        <v>Small</v>
      </c>
      <c r="BP225" t="str">
        <f t="shared" si="35"/>
        <v>unknown</v>
      </c>
    </row>
    <row r="226" spans="1:68" x14ac:dyDescent="0.25">
      <c r="A226" t="str">
        <f>IF(ISBLANK(extractions!A226),"",extractions!A226)</f>
        <v xml:space="preserve">Talking Delay </v>
      </c>
      <c r="B226" t="s">
        <v>552</v>
      </c>
      <c r="C226" t="str">
        <f>IF(ISBLANK(extractions!B226),"",extractions!B226)</f>
        <v>scale</v>
      </c>
      <c r="D226" t="str">
        <f>IF(ISBLANK(extractions!C226),"",extractions!C226)</f>
        <v/>
      </c>
      <c r="E226" t="str">
        <f>IF(ISBLANK(extractions!D226),"",extractions!D226)</f>
        <v>-</v>
      </c>
      <c r="F226" t="str">
        <f>IF(ISBLANK(extractions!E226),"",extractions!E226)</f>
        <v>min</v>
      </c>
      <c r="G226" t="str">
        <f>IF(ISBLANK(extractions!G226),"",extractions!G226)</f>
        <v>reporting time</v>
      </c>
      <c r="H226" t="str">
        <f>IF(ISBLANK(extractions!H226),"",extractions!H226)</f>
        <v>scale</v>
      </c>
      <c r="I226" t="str">
        <f>IF(ISBLANK(extractions!I226),"",extractions!I226)</f>
        <v>min/incident</v>
      </c>
      <c r="J226" t="str">
        <f>IF(ISBLANK(extractions!J226),"",extractions!J226)</f>
        <v>ln</v>
      </c>
      <c r="K226" t="str">
        <f>IF(ISBLANK(extractions!K226),"",extractions!K226)</f>
        <v>interest</v>
      </c>
      <c r="L226" t="str">
        <f>IF(ISBLANK(extractions!L226),"",extractions!L226)</f>
        <v>van Kirk (1980a)</v>
      </c>
      <c r="M226" s="2" t="s">
        <v>893</v>
      </c>
      <c r="N226" t="str">
        <f>IF(ISBLANK(extractions!M226),"",extractions!M226)</f>
        <v>Table F - 39</v>
      </c>
      <c r="O226" t="str">
        <f>IF(ISBLANK(extractions!N226),"",extractions!N226)</f>
        <v>Multivariate regression</v>
      </c>
      <c r="P226" t="s">
        <v>148</v>
      </c>
      <c r="Q226" t="s">
        <v>903</v>
      </c>
      <c r="R226" t="s">
        <v>906</v>
      </c>
      <c r="S226" t="s">
        <v>891</v>
      </c>
      <c r="T226" t="s">
        <v>895</v>
      </c>
      <c r="U226" t="str">
        <f>IF(ISBLANK(extractions!O226),"",extractions!O226)</f>
        <v/>
      </c>
      <c r="V226" t="str">
        <f>IF(ISBLANK(extractions!P226),"",extractions!P226)</f>
        <v>Sample</v>
      </c>
      <c r="W226" t="str">
        <f>IF(ISBLANK(extractions!Q226),"",extractions!Q226)</f>
        <v/>
      </c>
      <c r="X226" t="str">
        <f>IF(ISBLANK(extractions!R226),"",extractions!R226)</f>
        <v xml:space="preserve">Non random sample  </v>
      </c>
      <c r="Y226" t="str">
        <f>IF(ISBLANK(extractions!S226),"",extractions!S226)</f>
        <v/>
      </c>
      <c r="Z226" t="str">
        <f>IF(ISBLANK(extractions!T226),"",extractions!T226)</f>
        <v/>
      </c>
      <c r="AA226" t="str">
        <f>IF(ISBLANK(extractions!U226),"",extractions!U226)</f>
        <v>-</v>
      </c>
      <c r="AB226">
        <f>IF(ISBLANK(extractions!V226),"",extractions!V226)</f>
        <v>169</v>
      </c>
      <c r="AC226" t="str">
        <f>IF(ISBLANK(extractions!W226),"",extractions!W226)</f>
        <v>CFS</v>
      </c>
      <c r="AD226" t="str">
        <f>IF(ISBLANK(extractions!X226),"",extractions!X226)</f>
        <v>All part II crimes</v>
      </c>
      <c r="AE226" t="str">
        <f>IF(ISBLANK(extractions!Y226),"",extractions!Y226)</f>
        <v>Beta</v>
      </c>
      <c r="AF226">
        <f>IF(ISBLANK(extractions!Z226),"",extractions!Z226)</f>
        <v>6.4009999999999997E-2</v>
      </c>
      <c r="AG226" t="str">
        <f>IF(ISBLANK(extractions!AA226),"",extractions!AA226)</f>
        <v/>
      </c>
      <c r="AH226" t="str">
        <f>IF(ISBLANK(extractions!AB226),"",extractions!AB226)</f>
        <v>?</v>
      </c>
      <c r="AI226">
        <f>IF(ISBLANK(extractions!AC226),"",extractions!AC226)</f>
        <v>1</v>
      </c>
      <c r="AJ226" t="str">
        <f>IF(ISBLANK(extractions!AD226),"",extractions!AD226)</f>
        <v>mar</v>
      </c>
      <c r="AK226">
        <f>IF(ISBLANK(extractions!AE226),"",extractions!AE226)</f>
        <v>1975</v>
      </c>
      <c r="AL226">
        <f>IF(ISBLANK(extractions!AF226),"",extractions!AF226)</f>
        <v>31</v>
      </c>
      <c r="AM226" t="str">
        <f>IF(ISBLANK(extractions!AG226),"",extractions!AG226)</f>
        <v>jan</v>
      </c>
      <c r="AN226">
        <f>IF(ISBLANK(extractions!AH226),"",extractions!AH226)</f>
        <v>1976</v>
      </c>
      <c r="AO226" t="str">
        <f>IF(ISBLANK(extractions!AI226),"",extractions!AI226)</f>
        <v/>
      </c>
      <c r="AP226" t="str">
        <f>IF(ISBLANK(extractions!AJ226),"",extractions!AJ226)</f>
        <v/>
      </c>
      <c r="AQ226" t="str">
        <f>IF(ISBLANK(extractions!AK226),"",extractions!AK226)</f>
        <v/>
      </c>
      <c r="AR226" t="str">
        <f>IF(ISBLANK(extractions!AL226),"",extractions!AL226)</f>
        <v/>
      </c>
      <c r="AS226" t="str">
        <f>IF(ISBLANK(extractions!AM226),"",extractions!AM226)</f>
        <v/>
      </c>
      <c r="AT226" t="str">
        <f>IF(ISBLANK(extractions!AN226),"",extractions!AN226)</f>
        <v/>
      </c>
      <c r="AU226" t="str">
        <f>IF(ISBLANK(extractions!AO226),"",extractions!AO226)</f>
        <v/>
      </c>
      <c r="AV226" t="str">
        <f>IF(ISBLANK(extractions!AP226),"",extractions!AP226)</f>
        <v/>
      </c>
      <c r="AW226" t="str">
        <f>IF(ISBLANK(extractions!AQ226),"",extractions!AQ226)</f>
        <v/>
      </c>
      <c r="AX226" t="str">
        <f>IF(ISBLANK(extractions!AR226),"",extractions!AR226)</f>
        <v/>
      </c>
      <c r="AY226" t="str">
        <f>IF(ISBLANK(extractions!AS226),"",extractions!AS226)</f>
        <v/>
      </c>
      <c r="AZ226" t="str">
        <f>IF(ISBLANK(extractions!AT226),"",extractions!AT226)</f>
        <v/>
      </c>
      <c r="BA226" t="str">
        <f>IF(ISBLANK(extractions!AU226),"",extractions!AU226)</f>
        <v/>
      </c>
      <c r="BB226" t="str">
        <f>IF(ISBLANK(extractions!AV226),"",extractions!AV226)</f>
        <v/>
      </c>
      <c r="BC226" t="str">
        <f>IF(ISBLANK(extractions!AW226),"",extractions!AW226)</f>
        <v/>
      </c>
      <c r="BD226" t="str">
        <f>IF(ISBLANK(extractions!AX226),"",extractions!AX226)</f>
        <v/>
      </c>
      <c r="BE226" s="9" t="str">
        <f t="shared" si="29"/>
        <v/>
      </c>
      <c r="BF226" s="9" t="str">
        <f t="shared" si="32"/>
        <v/>
      </c>
      <c r="BG226" t="str">
        <f t="shared" si="36"/>
        <v/>
      </c>
      <c r="BK226" s="9" t="str">
        <f t="shared" si="33"/>
        <v>Beta</v>
      </c>
      <c r="BL226" s="9">
        <f t="shared" si="30"/>
        <v>6.4009999999999997E-2</v>
      </c>
      <c r="BM226" s="13" t="str">
        <f t="shared" si="31"/>
        <v>?</v>
      </c>
      <c r="BN226" t="str">
        <f t="shared" si="34"/>
        <v>+</v>
      </c>
      <c r="BO226" s="9" t="str">
        <f>IF(BK226="Beta",IF(ABS(BL226)&lt;statistic_interpretations!$B$5,statistic_interpretations!$B$1,IF(ABS(BL226)&lt;statistic_interpretations!$C$5,statistic_interpretations!$C$1,IF(ABS(BL226)&gt;statistic_interpretations!$C$5,statistic_interpretations!$D$1,"error"))),IF(BK226="R",IF(ABS(BL226)&lt;statistic_interpretations!$B$2,statistic_interpretations!$B$1,IF(ABS(BL226)&lt;statistic_interpretations!$C$2,statistic_interpretations!$C$1,IF(ABS(BL226)&gt;statistic_interpretations!$C$2,statistic_interpretations!$D$1,"error"))),IF(BK226="D",IF(ABS(BL226)&lt;statistic_interpretations!$B$3,statistic_interpretations!$B$1,IF(ABS(BL226)&lt;statistic_interpretations!$C$3,statistic_interpretations!$C$1,IF(ABS(BL226)&gt;statistic_interpretations!$C$3,statistic_interpretations!$D$1,"error"))),IF(BK226="%",IF(ABS(BL226)&lt;statistic_interpretations!$B$9,statistic_interpretations!$B$1,IF(ABS(BL226)&lt;statistic_interpretations!$C$9,statistic_interpretations!$C$1,IF(ABS(BL226)&gt;statistic_interpretations!$C$9,statistic_interpretations!$D$1,"error"))),IF(BK226="χ2",IF(ABS(BL226)&lt;statistic_interpretations!$B$8,statistic_interpretations!$B$1,IF(ABS(BL226)&lt;statistic_interpretations!$C$8,statistic_interpretations!$C$1,IF(ABS(BL226)&gt;statistic_interpretations!$C$8,statistic_interpretations!$D$1,"error"))),IF(BK226="tau",IF(ABS(BL226)&lt;statistic_interpretations!$B$7,statistic_interpretations!$B$1,IF(ABS(BL226)&lt;statistic_interpretations!$C$7,statistic_interpretations!$C$1,IF(ABS(BL226)&gt;statistic_interpretations!$C$7,statistic_interpretations!$D$1,"error")))))))))</f>
        <v>Small</v>
      </c>
      <c r="BP226" t="str">
        <f t="shared" si="35"/>
        <v>unknown</v>
      </c>
    </row>
    <row r="227" spans="1:68" x14ac:dyDescent="0.25">
      <c r="A227" t="str">
        <f>IF(ISBLANK(extractions!A227),"",extractions!A227)</f>
        <v xml:space="preserve">Apathy Delay </v>
      </c>
      <c r="B227" t="s">
        <v>551</v>
      </c>
      <c r="C227" t="str">
        <f>IF(ISBLANK(extractions!B227),"",extractions!B227)</f>
        <v>scale</v>
      </c>
      <c r="D227" t="str">
        <f>IF(ISBLANK(extractions!C227),"",extractions!C227)</f>
        <v/>
      </c>
      <c r="E227" t="str">
        <f>IF(ISBLANK(extractions!D227),"",extractions!D227)</f>
        <v>-</v>
      </c>
      <c r="F227" t="str">
        <f>IF(ISBLANK(extractions!E227),"",extractions!E227)</f>
        <v>min</v>
      </c>
      <c r="G227" t="str">
        <f>IF(ISBLANK(extractions!G227),"",extractions!G227)</f>
        <v>reporting time</v>
      </c>
      <c r="H227" t="str">
        <f>IF(ISBLANK(extractions!H227),"",extractions!H227)</f>
        <v>scale</v>
      </c>
      <c r="I227" t="str">
        <f>IF(ISBLANK(extractions!I227),"",extractions!I227)</f>
        <v>min/incident</v>
      </c>
      <c r="J227" t="str">
        <f>IF(ISBLANK(extractions!J227),"",extractions!J227)</f>
        <v>ln</v>
      </c>
      <c r="K227" t="str">
        <f>IF(ISBLANK(extractions!K227),"",extractions!K227)</f>
        <v>interest</v>
      </c>
      <c r="L227" t="str">
        <f>IF(ISBLANK(extractions!L227),"",extractions!L227)</f>
        <v>van Kirk (1980a)</v>
      </c>
      <c r="M227" s="2" t="s">
        <v>893</v>
      </c>
      <c r="N227" t="str">
        <f>IF(ISBLANK(extractions!M227),"",extractions!M227)</f>
        <v>Table F - 39</v>
      </c>
      <c r="O227" t="str">
        <f>IF(ISBLANK(extractions!N227),"",extractions!N227)</f>
        <v>Multivariate regression</v>
      </c>
      <c r="P227" t="s">
        <v>148</v>
      </c>
      <c r="Q227" t="s">
        <v>903</v>
      </c>
      <c r="R227" t="s">
        <v>906</v>
      </c>
      <c r="S227" t="s">
        <v>891</v>
      </c>
      <c r="T227" t="s">
        <v>895</v>
      </c>
      <c r="U227" t="str">
        <f>IF(ISBLANK(extractions!O227),"",extractions!O227)</f>
        <v/>
      </c>
      <c r="V227" t="str">
        <f>IF(ISBLANK(extractions!P227),"",extractions!P227)</f>
        <v>Sample</v>
      </c>
      <c r="W227" t="str">
        <f>IF(ISBLANK(extractions!Q227),"",extractions!Q227)</f>
        <v/>
      </c>
      <c r="X227" t="str">
        <f>IF(ISBLANK(extractions!R227),"",extractions!R227)</f>
        <v xml:space="preserve">Non random sample  </v>
      </c>
      <c r="Y227" t="str">
        <f>IF(ISBLANK(extractions!S227),"",extractions!S227)</f>
        <v/>
      </c>
      <c r="Z227" t="str">
        <f>IF(ISBLANK(extractions!T227),"",extractions!T227)</f>
        <v/>
      </c>
      <c r="AA227" t="str">
        <f>IF(ISBLANK(extractions!U227),"",extractions!U227)</f>
        <v>-</v>
      </c>
      <c r="AB227">
        <f>IF(ISBLANK(extractions!V227),"",extractions!V227)</f>
        <v>169</v>
      </c>
      <c r="AC227" t="str">
        <f>IF(ISBLANK(extractions!W227),"",extractions!W227)</f>
        <v>CFS</v>
      </c>
      <c r="AD227" t="str">
        <f>IF(ISBLANK(extractions!X227),"",extractions!X227)</f>
        <v>All part II crimes</v>
      </c>
      <c r="AE227" t="str">
        <f>IF(ISBLANK(extractions!Y227),"",extractions!Y227)</f>
        <v>Beta</v>
      </c>
      <c r="AF227">
        <f>IF(ISBLANK(extractions!Z227),"",extractions!Z227)</f>
        <v>0.15018000000000001</v>
      </c>
      <c r="AG227" t="str">
        <f>IF(ISBLANK(extractions!AA227),"",extractions!AA227)</f>
        <v/>
      </c>
      <c r="AH227" t="str">
        <f>IF(ISBLANK(extractions!AB227),"",extractions!AB227)</f>
        <v>?</v>
      </c>
      <c r="AI227">
        <f>IF(ISBLANK(extractions!AC227),"",extractions!AC227)</f>
        <v>1</v>
      </c>
      <c r="AJ227" t="str">
        <f>IF(ISBLANK(extractions!AD227),"",extractions!AD227)</f>
        <v>mar</v>
      </c>
      <c r="AK227">
        <f>IF(ISBLANK(extractions!AE227),"",extractions!AE227)</f>
        <v>1975</v>
      </c>
      <c r="AL227">
        <f>IF(ISBLANK(extractions!AF227),"",extractions!AF227)</f>
        <v>31</v>
      </c>
      <c r="AM227" t="str">
        <f>IF(ISBLANK(extractions!AG227),"",extractions!AG227)</f>
        <v>jan</v>
      </c>
      <c r="AN227">
        <f>IF(ISBLANK(extractions!AH227),"",extractions!AH227)</f>
        <v>1976</v>
      </c>
      <c r="AO227" t="str">
        <f>IF(ISBLANK(extractions!AI227),"",extractions!AI227)</f>
        <v/>
      </c>
      <c r="AP227" t="str">
        <f>IF(ISBLANK(extractions!AJ227),"",extractions!AJ227)</f>
        <v/>
      </c>
      <c r="AQ227" t="str">
        <f>IF(ISBLANK(extractions!AK227),"",extractions!AK227)</f>
        <v/>
      </c>
      <c r="AR227" t="str">
        <f>IF(ISBLANK(extractions!AL227),"",extractions!AL227)</f>
        <v/>
      </c>
      <c r="AS227" t="str">
        <f>IF(ISBLANK(extractions!AM227),"",extractions!AM227)</f>
        <v/>
      </c>
      <c r="AT227" t="str">
        <f>IF(ISBLANK(extractions!AN227),"",extractions!AN227)</f>
        <v/>
      </c>
      <c r="AU227" t="str">
        <f>IF(ISBLANK(extractions!AO227),"",extractions!AO227)</f>
        <v/>
      </c>
      <c r="AV227" t="str">
        <f>IF(ISBLANK(extractions!AP227),"",extractions!AP227)</f>
        <v/>
      </c>
      <c r="AW227" t="str">
        <f>IF(ISBLANK(extractions!AQ227),"",extractions!AQ227)</f>
        <v/>
      </c>
      <c r="AX227" t="str">
        <f>IF(ISBLANK(extractions!AR227),"",extractions!AR227)</f>
        <v/>
      </c>
      <c r="AY227" t="str">
        <f>IF(ISBLANK(extractions!AS227),"",extractions!AS227)</f>
        <v/>
      </c>
      <c r="AZ227" t="str">
        <f>IF(ISBLANK(extractions!AT227),"",extractions!AT227)</f>
        <v/>
      </c>
      <c r="BA227" t="str">
        <f>IF(ISBLANK(extractions!AU227),"",extractions!AU227)</f>
        <v/>
      </c>
      <c r="BB227" t="str">
        <f>IF(ISBLANK(extractions!AV227),"",extractions!AV227)</f>
        <v/>
      </c>
      <c r="BC227" t="str">
        <f>IF(ISBLANK(extractions!AW227),"",extractions!AW227)</f>
        <v/>
      </c>
      <c r="BD227" t="str">
        <f>IF(ISBLANK(extractions!AX227),"",extractions!AX227)</f>
        <v/>
      </c>
      <c r="BE227" s="9" t="str">
        <f t="shared" si="29"/>
        <v/>
      </c>
      <c r="BF227" s="9" t="str">
        <f t="shared" si="32"/>
        <v/>
      </c>
      <c r="BG227" t="str">
        <f t="shared" si="36"/>
        <v/>
      </c>
      <c r="BK227" s="9" t="str">
        <f t="shared" si="33"/>
        <v>Beta</v>
      </c>
      <c r="BL227" s="9">
        <f t="shared" si="30"/>
        <v>0.15018000000000001</v>
      </c>
      <c r="BM227" s="13" t="str">
        <f t="shared" si="31"/>
        <v>?</v>
      </c>
      <c r="BN227" t="str">
        <f t="shared" si="34"/>
        <v>+</v>
      </c>
      <c r="BO227" s="9" t="str">
        <f>IF(BK227="Beta",IF(ABS(BL227)&lt;statistic_interpretations!$B$5,statistic_interpretations!$B$1,IF(ABS(BL227)&lt;statistic_interpretations!$C$5,statistic_interpretations!$C$1,IF(ABS(BL227)&gt;statistic_interpretations!$C$5,statistic_interpretations!$D$1,"error"))),IF(BK227="R",IF(ABS(BL227)&lt;statistic_interpretations!$B$2,statistic_interpretations!$B$1,IF(ABS(BL227)&lt;statistic_interpretations!$C$2,statistic_interpretations!$C$1,IF(ABS(BL227)&gt;statistic_interpretations!$C$2,statistic_interpretations!$D$1,"error"))),IF(BK227="D",IF(ABS(BL227)&lt;statistic_interpretations!$B$3,statistic_interpretations!$B$1,IF(ABS(BL227)&lt;statistic_interpretations!$C$3,statistic_interpretations!$C$1,IF(ABS(BL227)&gt;statistic_interpretations!$C$3,statistic_interpretations!$D$1,"error"))),IF(BK227="%",IF(ABS(BL227)&lt;statistic_interpretations!$B$9,statistic_interpretations!$B$1,IF(ABS(BL227)&lt;statistic_interpretations!$C$9,statistic_interpretations!$C$1,IF(ABS(BL227)&gt;statistic_interpretations!$C$9,statistic_interpretations!$D$1,"error"))),IF(BK227="χ2",IF(ABS(BL227)&lt;statistic_interpretations!$B$8,statistic_interpretations!$B$1,IF(ABS(BL227)&lt;statistic_interpretations!$C$8,statistic_interpretations!$C$1,IF(ABS(BL227)&gt;statistic_interpretations!$C$8,statistic_interpretations!$D$1,"error"))),IF(BK227="tau",IF(ABS(BL227)&lt;statistic_interpretations!$B$7,statistic_interpretations!$B$1,IF(ABS(BL227)&lt;statistic_interpretations!$C$7,statistic_interpretations!$C$1,IF(ABS(BL227)&gt;statistic_interpretations!$C$7,statistic_interpretations!$D$1,"error")))))))))</f>
        <v>Small</v>
      </c>
      <c r="BP227" t="str">
        <f t="shared" si="35"/>
        <v>unknown</v>
      </c>
    </row>
    <row r="228" spans="1:68" x14ac:dyDescent="0.25">
      <c r="A228" t="str">
        <f>IF(ISBLANK(extractions!A228),"",extractions!A228)</f>
        <v>Not Being Informed / Being Misinformed</v>
      </c>
      <c r="B228" t="s">
        <v>550</v>
      </c>
      <c r="C228" t="str">
        <f>IF(ISBLANK(extractions!B228),"",extractions!B228)</f>
        <v>nominal</v>
      </c>
      <c r="D228" t="str">
        <f>IF(ISBLANK(extractions!C228),"",extractions!C228)</f>
        <v/>
      </c>
      <c r="E228" t="str">
        <f>IF(ISBLANK(extractions!D228),"",extractions!D228)</f>
        <v/>
      </c>
      <c r="F228" t="str">
        <f>IF(ISBLANK(extractions!E228),"",extractions!E228)</f>
        <v>-</v>
      </c>
      <c r="G228" t="str">
        <f>IF(ISBLANK(extractions!G228),"",extractions!G228)</f>
        <v>reporting time</v>
      </c>
      <c r="H228" t="str">
        <f>IF(ISBLANK(extractions!H228),"",extractions!H228)</f>
        <v>scale</v>
      </c>
      <c r="I228" t="str">
        <f>IF(ISBLANK(extractions!I228),"",extractions!I228)</f>
        <v>min/incident</v>
      </c>
      <c r="J228" t="str">
        <f>IF(ISBLANK(extractions!J228),"",extractions!J228)</f>
        <v>ln</v>
      </c>
      <c r="K228" t="str">
        <f>IF(ISBLANK(extractions!K228),"",extractions!K228)</f>
        <v>interest</v>
      </c>
      <c r="L228" t="str">
        <f>IF(ISBLANK(extractions!L228),"",extractions!L228)</f>
        <v>van Kirk (1980a)</v>
      </c>
      <c r="M228" s="2" t="s">
        <v>893</v>
      </c>
      <c r="N228" t="str">
        <f>IF(ISBLANK(extractions!M228),"",extractions!M228)</f>
        <v>Table F - 39</v>
      </c>
      <c r="O228" t="str">
        <f>IF(ISBLANK(extractions!N228),"",extractions!N228)</f>
        <v>Multivariate regression</v>
      </c>
      <c r="P228" t="s">
        <v>148</v>
      </c>
      <c r="Q228" t="s">
        <v>903</v>
      </c>
      <c r="R228" t="s">
        <v>906</v>
      </c>
      <c r="S228" t="s">
        <v>891</v>
      </c>
      <c r="T228" t="s">
        <v>895</v>
      </c>
      <c r="U228" t="str">
        <f>IF(ISBLANK(extractions!O228),"",extractions!O228)</f>
        <v/>
      </c>
      <c r="V228" t="str">
        <f>IF(ISBLANK(extractions!P228),"",extractions!P228)</f>
        <v>Sample</v>
      </c>
      <c r="W228" t="str">
        <f>IF(ISBLANK(extractions!Q228),"",extractions!Q228)</f>
        <v/>
      </c>
      <c r="X228" t="str">
        <f>IF(ISBLANK(extractions!R228),"",extractions!R228)</f>
        <v xml:space="preserve">Non random sample  </v>
      </c>
      <c r="Y228" t="str">
        <f>IF(ISBLANK(extractions!S228),"",extractions!S228)</f>
        <v/>
      </c>
      <c r="Z228" t="str">
        <f>IF(ISBLANK(extractions!T228),"",extractions!T228)</f>
        <v/>
      </c>
      <c r="AA228" t="str">
        <f>IF(ISBLANK(extractions!U228),"",extractions!U228)</f>
        <v>-</v>
      </c>
      <c r="AB228">
        <f>IF(ISBLANK(extractions!V228),"",extractions!V228)</f>
        <v>169</v>
      </c>
      <c r="AC228" t="str">
        <f>IF(ISBLANK(extractions!W228),"",extractions!W228)</f>
        <v>CFS</v>
      </c>
      <c r="AD228" t="str">
        <f>IF(ISBLANK(extractions!X228),"",extractions!X228)</f>
        <v>All part II crimes</v>
      </c>
      <c r="AE228" t="str">
        <f>IF(ISBLANK(extractions!Y228),"",extractions!Y228)</f>
        <v>Beta</v>
      </c>
      <c r="AF228">
        <f>IF(ISBLANK(extractions!Z228),"",extractions!Z228)</f>
        <v>0.23547999999999999</v>
      </c>
      <c r="AG228" t="str">
        <f>IF(ISBLANK(extractions!AA228),"",extractions!AA228)</f>
        <v/>
      </c>
      <c r="AH228" t="str">
        <f>IF(ISBLANK(extractions!AB228),"",extractions!AB228)</f>
        <v>?</v>
      </c>
      <c r="AI228">
        <f>IF(ISBLANK(extractions!AC228),"",extractions!AC228)</f>
        <v>1</v>
      </c>
      <c r="AJ228" t="str">
        <f>IF(ISBLANK(extractions!AD228),"",extractions!AD228)</f>
        <v>mar</v>
      </c>
      <c r="AK228">
        <f>IF(ISBLANK(extractions!AE228),"",extractions!AE228)</f>
        <v>1975</v>
      </c>
      <c r="AL228">
        <f>IF(ISBLANK(extractions!AF228),"",extractions!AF228)</f>
        <v>31</v>
      </c>
      <c r="AM228" t="str">
        <f>IF(ISBLANK(extractions!AG228),"",extractions!AG228)</f>
        <v>jan</v>
      </c>
      <c r="AN228">
        <f>IF(ISBLANK(extractions!AH228),"",extractions!AH228)</f>
        <v>1976</v>
      </c>
      <c r="AO228" t="str">
        <f>IF(ISBLANK(extractions!AI228),"",extractions!AI228)</f>
        <v/>
      </c>
      <c r="AP228" t="str">
        <f>IF(ISBLANK(extractions!AJ228),"",extractions!AJ228)</f>
        <v/>
      </c>
      <c r="AQ228" t="str">
        <f>IF(ISBLANK(extractions!AK228),"",extractions!AK228)</f>
        <v/>
      </c>
      <c r="AR228" t="str">
        <f>IF(ISBLANK(extractions!AL228),"",extractions!AL228)</f>
        <v/>
      </c>
      <c r="AS228" t="str">
        <f>IF(ISBLANK(extractions!AM228),"",extractions!AM228)</f>
        <v/>
      </c>
      <c r="AT228" t="str">
        <f>IF(ISBLANK(extractions!AN228),"",extractions!AN228)</f>
        <v/>
      </c>
      <c r="AU228" t="str">
        <f>IF(ISBLANK(extractions!AO228),"",extractions!AO228)</f>
        <v/>
      </c>
      <c r="AV228" t="str">
        <f>IF(ISBLANK(extractions!AP228),"",extractions!AP228)</f>
        <v/>
      </c>
      <c r="AW228" t="str">
        <f>IF(ISBLANK(extractions!AQ228),"",extractions!AQ228)</f>
        <v/>
      </c>
      <c r="AX228" t="str">
        <f>IF(ISBLANK(extractions!AR228),"",extractions!AR228)</f>
        <v/>
      </c>
      <c r="AY228" t="str">
        <f>IF(ISBLANK(extractions!AS228),"",extractions!AS228)</f>
        <v/>
      </c>
      <c r="AZ228" t="str">
        <f>IF(ISBLANK(extractions!AT228),"",extractions!AT228)</f>
        <v/>
      </c>
      <c r="BA228" t="str">
        <f>IF(ISBLANK(extractions!AU228),"",extractions!AU228)</f>
        <v/>
      </c>
      <c r="BB228" t="str">
        <f>IF(ISBLANK(extractions!AV228),"",extractions!AV228)</f>
        <v/>
      </c>
      <c r="BC228" t="str">
        <f>IF(ISBLANK(extractions!AW228),"",extractions!AW228)</f>
        <v/>
      </c>
      <c r="BD228" t="str">
        <f>IF(ISBLANK(extractions!AX228),"",extractions!AX228)</f>
        <v/>
      </c>
      <c r="BE228" s="9" t="str">
        <f t="shared" si="29"/>
        <v/>
      </c>
      <c r="BF228" s="9" t="str">
        <f t="shared" si="32"/>
        <v/>
      </c>
      <c r="BG228" t="str">
        <f t="shared" si="36"/>
        <v/>
      </c>
      <c r="BK228" s="9" t="str">
        <f t="shared" si="33"/>
        <v>Beta</v>
      </c>
      <c r="BL228" s="9">
        <f t="shared" si="30"/>
        <v>0.23547999999999999</v>
      </c>
      <c r="BM228" s="13" t="str">
        <f t="shared" si="31"/>
        <v>?</v>
      </c>
      <c r="BN228" t="str">
        <f t="shared" si="34"/>
        <v>+</v>
      </c>
      <c r="BO228" s="9" t="str">
        <f>IF(BK228="Beta",IF(ABS(BL228)&lt;statistic_interpretations!$B$5,statistic_interpretations!$B$1,IF(ABS(BL228)&lt;statistic_interpretations!$C$5,statistic_interpretations!$C$1,IF(ABS(BL228)&gt;statistic_interpretations!$C$5,statistic_interpretations!$D$1,"error"))),IF(BK228="R",IF(ABS(BL228)&lt;statistic_interpretations!$B$2,statistic_interpretations!$B$1,IF(ABS(BL228)&lt;statistic_interpretations!$C$2,statistic_interpretations!$C$1,IF(ABS(BL228)&gt;statistic_interpretations!$C$2,statistic_interpretations!$D$1,"error"))),IF(BK228="D",IF(ABS(BL228)&lt;statistic_interpretations!$B$3,statistic_interpretations!$B$1,IF(ABS(BL228)&lt;statistic_interpretations!$C$3,statistic_interpretations!$C$1,IF(ABS(BL228)&gt;statistic_interpretations!$C$3,statistic_interpretations!$D$1,"error"))),IF(BK228="%",IF(ABS(BL228)&lt;statistic_interpretations!$B$9,statistic_interpretations!$B$1,IF(ABS(BL228)&lt;statistic_interpretations!$C$9,statistic_interpretations!$C$1,IF(ABS(BL228)&gt;statistic_interpretations!$C$9,statistic_interpretations!$D$1,"error"))),IF(BK228="χ2",IF(ABS(BL228)&lt;statistic_interpretations!$B$8,statistic_interpretations!$B$1,IF(ABS(BL228)&lt;statistic_interpretations!$C$8,statistic_interpretations!$C$1,IF(ABS(BL228)&gt;statistic_interpretations!$C$8,statistic_interpretations!$D$1,"error"))),IF(BK228="tau",IF(ABS(BL228)&lt;statistic_interpretations!$B$7,statistic_interpretations!$B$1,IF(ABS(BL228)&lt;statistic_interpretations!$C$7,statistic_interpretations!$C$1,IF(ABS(BL228)&gt;statistic_interpretations!$C$7,statistic_interpretations!$D$1,"error")))))))))</f>
        <v>Small</v>
      </c>
      <c r="BP228" t="str">
        <f t="shared" si="35"/>
        <v>unknown</v>
      </c>
    </row>
    <row r="229" spans="1:68" x14ac:dyDescent="0.25">
      <c r="A229" t="str">
        <f>IF(ISBLANK(extractions!A229),"",extractions!A229)</f>
        <v>Own -Rent - Board</v>
      </c>
      <c r="B229" t="s">
        <v>519</v>
      </c>
      <c r="C229" t="str">
        <f>IF(ISBLANK(extractions!B229),"",extractions!B229)</f>
        <v>nominal</v>
      </c>
      <c r="D229" t="str">
        <f>IF(ISBLANK(extractions!C229),"",extractions!C229)</f>
        <v/>
      </c>
      <c r="E229" t="str">
        <f>IF(ISBLANK(extractions!D229),"",extractions!D229)</f>
        <v/>
      </c>
      <c r="F229" t="str">
        <f>IF(ISBLANK(extractions!E229),"",extractions!E229)</f>
        <v>-</v>
      </c>
      <c r="G229" t="str">
        <f>IF(ISBLANK(extractions!G229),"",extractions!G229)</f>
        <v>reporting time</v>
      </c>
      <c r="H229" t="str">
        <f>IF(ISBLANK(extractions!H229),"",extractions!H229)</f>
        <v>scale</v>
      </c>
      <c r="I229" t="str">
        <f>IF(ISBLANK(extractions!I229),"",extractions!I229)</f>
        <v>min/incident</v>
      </c>
      <c r="J229" t="str">
        <f>IF(ISBLANK(extractions!J229),"",extractions!J229)</f>
        <v>ln</v>
      </c>
      <c r="K229" t="str">
        <f>IF(ISBLANK(extractions!K229),"",extractions!K229)</f>
        <v>interest</v>
      </c>
      <c r="L229" t="str">
        <f>IF(ISBLANK(extractions!L229),"",extractions!L229)</f>
        <v>van Kirk (1980a)</v>
      </c>
      <c r="M229" s="2" t="s">
        <v>893</v>
      </c>
      <c r="N229" t="str">
        <f>IF(ISBLANK(extractions!M229),"",extractions!M229)</f>
        <v>Table F - 39</v>
      </c>
      <c r="O229" t="str">
        <f>IF(ISBLANK(extractions!N229),"",extractions!N229)</f>
        <v>Multivariate regression</v>
      </c>
      <c r="P229" t="s">
        <v>148</v>
      </c>
      <c r="Q229" t="s">
        <v>903</v>
      </c>
      <c r="R229" t="s">
        <v>906</v>
      </c>
      <c r="S229" t="s">
        <v>891</v>
      </c>
      <c r="T229" t="s">
        <v>895</v>
      </c>
      <c r="U229" t="str">
        <f>IF(ISBLANK(extractions!O229),"",extractions!O229)</f>
        <v/>
      </c>
      <c r="V229" t="str">
        <f>IF(ISBLANK(extractions!P229),"",extractions!P229)</f>
        <v>Sample</v>
      </c>
      <c r="W229" t="str">
        <f>IF(ISBLANK(extractions!Q229),"",extractions!Q229)</f>
        <v/>
      </c>
      <c r="X229" t="str">
        <f>IF(ISBLANK(extractions!R229),"",extractions!R229)</f>
        <v xml:space="preserve">Non random sample  </v>
      </c>
      <c r="Y229" t="str">
        <f>IF(ISBLANK(extractions!S229),"",extractions!S229)</f>
        <v/>
      </c>
      <c r="Z229" t="str">
        <f>IF(ISBLANK(extractions!T229),"",extractions!T229)</f>
        <v/>
      </c>
      <c r="AA229" t="str">
        <f>IF(ISBLANK(extractions!U229),"",extractions!U229)</f>
        <v>-</v>
      </c>
      <c r="AB229">
        <f>IF(ISBLANK(extractions!V229),"",extractions!V229)</f>
        <v>169</v>
      </c>
      <c r="AC229" t="str">
        <f>IF(ISBLANK(extractions!W229),"",extractions!W229)</f>
        <v>CFS</v>
      </c>
      <c r="AD229" t="str">
        <f>IF(ISBLANK(extractions!X229),"",extractions!X229)</f>
        <v>All part II crimes</v>
      </c>
      <c r="AE229" t="str">
        <f>IF(ISBLANK(extractions!Y229),"",extractions!Y229)</f>
        <v>Beta</v>
      </c>
      <c r="AF229">
        <f>IF(ISBLANK(extractions!Z229),"",extractions!Z229)</f>
        <v>-4.6719999999999998E-2</v>
      </c>
      <c r="AG229" t="str">
        <f>IF(ISBLANK(extractions!AA229),"",extractions!AA229)</f>
        <v/>
      </c>
      <c r="AH229" t="str">
        <f>IF(ISBLANK(extractions!AB229),"",extractions!AB229)</f>
        <v>?</v>
      </c>
      <c r="AI229">
        <f>IF(ISBLANK(extractions!AC229),"",extractions!AC229)</f>
        <v>1</v>
      </c>
      <c r="AJ229" t="str">
        <f>IF(ISBLANK(extractions!AD229),"",extractions!AD229)</f>
        <v>mar</v>
      </c>
      <c r="AK229">
        <f>IF(ISBLANK(extractions!AE229),"",extractions!AE229)</f>
        <v>1975</v>
      </c>
      <c r="AL229">
        <f>IF(ISBLANK(extractions!AF229),"",extractions!AF229)</f>
        <v>31</v>
      </c>
      <c r="AM229" t="str">
        <f>IF(ISBLANK(extractions!AG229),"",extractions!AG229)</f>
        <v>jan</v>
      </c>
      <c r="AN229">
        <f>IF(ISBLANK(extractions!AH229),"",extractions!AH229)</f>
        <v>1976</v>
      </c>
      <c r="AO229" t="str">
        <f>IF(ISBLANK(extractions!AI229),"",extractions!AI229)</f>
        <v/>
      </c>
      <c r="AP229" t="str">
        <f>IF(ISBLANK(extractions!AJ229),"",extractions!AJ229)</f>
        <v/>
      </c>
      <c r="AQ229" t="str">
        <f>IF(ISBLANK(extractions!AK229),"",extractions!AK229)</f>
        <v/>
      </c>
      <c r="AR229" t="str">
        <f>IF(ISBLANK(extractions!AL229),"",extractions!AL229)</f>
        <v/>
      </c>
      <c r="AS229" t="str">
        <f>IF(ISBLANK(extractions!AM229),"",extractions!AM229)</f>
        <v/>
      </c>
      <c r="AT229" t="str">
        <f>IF(ISBLANK(extractions!AN229),"",extractions!AN229)</f>
        <v/>
      </c>
      <c r="AU229" t="str">
        <f>IF(ISBLANK(extractions!AO229),"",extractions!AO229)</f>
        <v/>
      </c>
      <c r="AV229" t="str">
        <f>IF(ISBLANK(extractions!AP229),"",extractions!AP229)</f>
        <v/>
      </c>
      <c r="AW229" t="str">
        <f>IF(ISBLANK(extractions!AQ229),"",extractions!AQ229)</f>
        <v/>
      </c>
      <c r="AX229" t="str">
        <f>IF(ISBLANK(extractions!AR229),"",extractions!AR229)</f>
        <v/>
      </c>
      <c r="AY229" t="str">
        <f>IF(ISBLANK(extractions!AS229),"",extractions!AS229)</f>
        <v/>
      </c>
      <c r="AZ229" t="str">
        <f>IF(ISBLANK(extractions!AT229),"",extractions!AT229)</f>
        <v/>
      </c>
      <c r="BA229" t="str">
        <f>IF(ISBLANK(extractions!AU229),"",extractions!AU229)</f>
        <v/>
      </c>
      <c r="BB229" t="str">
        <f>IF(ISBLANK(extractions!AV229),"",extractions!AV229)</f>
        <v/>
      </c>
      <c r="BC229" t="str">
        <f>IF(ISBLANK(extractions!AW229),"",extractions!AW229)</f>
        <v/>
      </c>
      <c r="BD229" t="str">
        <f>IF(ISBLANK(extractions!AX229),"",extractions!AX229)</f>
        <v/>
      </c>
      <c r="BE229" s="9" t="str">
        <f t="shared" si="29"/>
        <v/>
      </c>
      <c r="BF229" s="9" t="str">
        <f t="shared" si="32"/>
        <v/>
      </c>
      <c r="BG229" t="str">
        <f t="shared" si="36"/>
        <v/>
      </c>
      <c r="BK229" s="9" t="str">
        <f t="shared" si="33"/>
        <v>Beta</v>
      </c>
      <c r="BL229" s="9">
        <f t="shared" si="30"/>
        <v>-4.6719999999999998E-2</v>
      </c>
      <c r="BM229" s="13" t="str">
        <f t="shared" si="31"/>
        <v>?</v>
      </c>
      <c r="BN229" t="str">
        <f t="shared" si="34"/>
        <v>-</v>
      </c>
      <c r="BO229" s="9" t="str">
        <f>IF(BK229="Beta",IF(ABS(BL229)&lt;statistic_interpretations!$B$5,statistic_interpretations!$B$1,IF(ABS(BL229)&lt;statistic_interpretations!$C$5,statistic_interpretations!$C$1,IF(ABS(BL229)&gt;statistic_interpretations!$C$5,statistic_interpretations!$D$1,"error"))),IF(BK229="R",IF(ABS(BL229)&lt;statistic_interpretations!$B$2,statistic_interpretations!$B$1,IF(ABS(BL229)&lt;statistic_interpretations!$C$2,statistic_interpretations!$C$1,IF(ABS(BL229)&gt;statistic_interpretations!$C$2,statistic_interpretations!$D$1,"error"))),IF(BK229="D",IF(ABS(BL229)&lt;statistic_interpretations!$B$3,statistic_interpretations!$B$1,IF(ABS(BL229)&lt;statistic_interpretations!$C$3,statistic_interpretations!$C$1,IF(ABS(BL229)&gt;statistic_interpretations!$C$3,statistic_interpretations!$D$1,"error"))),IF(BK229="%",IF(ABS(BL229)&lt;statistic_interpretations!$B$9,statistic_interpretations!$B$1,IF(ABS(BL229)&lt;statistic_interpretations!$C$9,statistic_interpretations!$C$1,IF(ABS(BL229)&gt;statistic_interpretations!$C$9,statistic_interpretations!$D$1,"error"))),IF(BK229="χ2",IF(ABS(BL229)&lt;statistic_interpretations!$B$8,statistic_interpretations!$B$1,IF(ABS(BL229)&lt;statistic_interpretations!$C$8,statistic_interpretations!$C$1,IF(ABS(BL229)&gt;statistic_interpretations!$C$8,statistic_interpretations!$D$1,"error"))),IF(BK229="tau",IF(ABS(BL229)&lt;statistic_interpretations!$B$7,statistic_interpretations!$B$1,IF(ABS(BL229)&lt;statistic_interpretations!$C$7,statistic_interpretations!$C$1,IF(ABS(BL229)&gt;statistic_interpretations!$C$7,statistic_interpretations!$D$1,"error")))))))))</f>
        <v>Small</v>
      </c>
      <c r="BP229" t="str">
        <f t="shared" si="35"/>
        <v>unknown</v>
      </c>
    </row>
    <row r="230" spans="1:68" x14ac:dyDescent="0.25">
      <c r="A230" t="str">
        <f>IF(ISBLANK(extractions!A230),"",extractions!A230)</f>
        <v xml:space="preserve">Marital Status </v>
      </c>
      <c r="B230" t="s">
        <v>549</v>
      </c>
      <c r="C230" t="str">
        <f>IF(ISBLANK(extractions!B230),"",extractions!B230)</f>
        <v>nominal</v>
      </c>
      <c r="D230" t="str">
        <f>IF(ISBLANK(extractions!C230),"",extractions!C230)</f>
        <v/>
      </c>
      <c r="E230" t="str">
        <f>IF(ISBLANK(extractions!D230),"",extractions!D230)</f>
        <v/>
      </c>
      <c r="F230" t="str">
        <f>IF(ISBLANK(extractions!E230),"",extractions!E230)</f>
        <v>-</v>
      </c>
      <c r="G230" t="str">
        <f>IF(ISBLANK(extractions!G230),"",extractions!G230)</f>
        <v>reporting time</v>
      </c>
      <c r="H230" t="str">
        <f>IF(ISBLANK(extractions!H230),"",extractions!H230)</f>
        <v>scale</v>
      </c>
      <c r="I230" t="str">
        <f>IF(ISBLANK(extractions!I230),"",extractions!I230)</f>
        <v>min/incident</v>
      </c>
      <c r="J230" t="str">
        <f>IF(ISBLANK(extractions!J230),"",extractions!J230)</f>
        <v>ln</v>
      </c>
      <c r="K230" t="str">
        <f>IF(ISBLANK(extractions!K230),"",extractions!K230)</f>
        <v>interest</v>
      </c>
      <c r="L230" t="str">
        <f>IF(ISBLANK(extractions!L230),"",extractions!L230)</f>
        <v>van Kirk (1980a)</v>
      </c>
      <c r="M230" s="2" t="s">
        <v>893</v>
      </c>
      <c r="N230" t="str">
        <f>IF(ISBLANK(extractions!M230),"",extractions!M230)</f>
        <v>Table F - 39</v>
      </c>
      <c r="O230" t="str">
        <f>IF(ISBLANK(extractions!N230),"",extractions!N230)</f>
        <v>Multivariate regression</v>
      </c>
      <c r="P230" t="s">
        <v>148</v>
      </c>
      <c r="Q230" t="s">
        <v>903</v>
      </c>
      <c r="R230" t="s">
        <v>906</v>
      </c>
      <c r="S230" t="s">
        <v>416</v>
      </c>
      <c r="T230" t="s">
        <v>895</v>
      </c>
      <c r="U230" t="str">
        <f>IF(ISBLANK(extractions!O230),"",extractions!O230)</f>
        <v/>
      </c>
      <c r="V230" t="str">
        <f>IF(ISBLANK(extractions!P230),"",extractions!P230)</f>
        <v>Sample</v>
      </c>
      <c r="W230" t="str">
        <f>IF(ISBLANK(extractions!Q230),"",extractions!Q230)</f>
        <v/>
      </c>
      <c r="X230" t="str">
        <f>IF(ISBLANK(extractions!R230),"",extractions!R230)</f>
        <v xml:space="preserve">Non random sample  </v>
      </c>
      <c r="Y230" t="str">
        <f>IF(ISBLANK(extractions!S230),"",extractions!S230)</f>
        <v/>
      </c>
      <c r="Z230" t="str">
        <f>IF(ISBLANK(extractions!T230),"",extractions!T230)</f>
        <v/>
      </c>
      <c r="AA230" t="str">
        <f>IF(ISBLANK(extractions!U230),"",extractions!U230)</f>
        <v>-</v>
      </c>
      <c r="AB230">
        <f>IF(ISBLANK(extractions!V230),"",extractions!V230)</f>
        <v>169</v>
      </c>
      <c r="AC230" t="str">
        <f>IF(ISBLANK(extractions!W230),"",extractions!W230)</f>
        <v>CFS</v>
      </c>
      <c r="AD230" t="str">
        <f>IF(ISBLANK(extractions!X230),"",extractions!X230)</f>
        <v>All part II crimes</v>
      </c>
      <c r="AE230" t="str">
        <f>IF(ISBLANK(extractions!Y230),"",extractions!Y230)</f>
        <v>Beta</v>
      </c>
      <c r="AF230">
        <f>IF(ISBLANK(extractions!Z230),"",extractions!Z230)</f>
        <v>1.1480000000000001E-2</v>
      </c>
      <c r="AG230" t="str">
        <f>IF(ISBLANK(extractions!AA230),"",extractions!AA230)</f>
        <v/>
      </c>
      <c r="AH230" t="str">
        <f>IF(ISBLANK(extractions!AB230),"",extractions!AB230)</f>
        <v>?</v>
      </c>
      <c r="AI230">
        <f>IF(ISBLANK(extractions!AC230),"",extractions!AC230)</f>
        <v>1</v>
      </c>
      <c r="AJ230" t="str">
        <f>IF(ISBLANK(extractions!AD230),"",extractions!AD230)</f>
        <v>mar</v>
      </c>
      <c r="AK230">
        <f>IF(ISBLANK(extractions!AE230),"",extractions!AE230)</f>
        <v>1975</v>
      </c>
      <c r="AL230">
        <f>IF(ISBLANK(extractions!AF230),"",extractions!AF230)</f>
        <v>31</v>
      </c>
      <c r="AM230" t="str">
        <f>IF(ISBLANK(extractions!AG230),"",extractions!AG230)</f>
        <v>jan</v>
      </c>
      <c r="AN230">
        <f>IF(ISBLANK(extractions!AH230),"",extractions!AH230)</f>
        <v>1976</v>
      </c>
      <c r="AO230" t="str">
        <f>IF(ISBLANK(extractions!AI230),"",extractions!AI230)</f>
        <v/>
      </c>
      <c r="AP230" t="str">
        <f>IF(ISBLANK(extractions!AJ230),"",extractions!AJ230)</f>
        <v/>
      </c>
      <c r="AQ230" t="str">
        <f>IF(ISBLANK(extractions!AK230),"",extractions!AK230)</f>
        <v/>
      </c>
      <c r="AR230" t="str">
        <f>IF(ISBLANK(extractions!AL230),"",extractions!AL230)</f>
        <v/>
      </c>
      <c r="AS230" t="str">
        <f>IF(ISBLANK(extractions!AM230),"",extractions!AM230)</f>
        <v/>
      </c>
      <c r="AT230" t="str">
        <f>IF(ISBLANK(extractions!AN230),"",extractions!AN230)</f>
        <v/>
      </c>
      <c r="AU230" t="str">
        <f>IF(ISBLANK(extractions!AO230),"",extractions!AO230)</f>
        <v/>
      </c>
      <c r="AV230" t="str">
        <f>IF(ISBLANK(extractions!AP230),"",extractions!AP230)</f>
        <v/>
      </c>
      <c r="AW230" t="str">
        <f>IF(ISBLANK(extractions!AQ230),"",extractions!AQ230)</f>
        <v/>
      </c>
      <c r="AX230" t="str">
        <f>IF(ISBLANK(extractions!AR230),"",extractions!AR230)</f>
        <v/>
      </c>
      <c r="AY230" t="str">
        <f>IF(ISBLANK(extractions!AS230),"",extractions!AS230)</f>
        <v/>
      </c>
      <c r="AZ230" t="str">
        <f>IF(ISBLANK(extractions!AT230),"",extractions!AT230)</f>
        <v/>
      </c>
      <c r="BA230" t="str">
        <f>IF(ISBLANK(extractions!AU230),"",extractions!AU230)</f>
        <v/>
      </c>
      <c r="BB230" t="str">
        <f>IF(ISBLANK(extractions!AV230),"",extractions!AV230)</f>
        <v/>
      </c>
      <c r="BC230" t="str">
        <f>IF(ISBLANK(extractions!AW230),"",extractions!AW230)</f>
        <v/>
      </c>
      <c r="BD230" t="str">
        <f>IF(ISBLANK(extractions!AX230),"",extractions!AX230)</f>
        <v/>
      </c>
      <c r="BE230" s="9" t="str">
        <f t="shared" si="29"/>
        <v/>
      </c>
      <c r="BF230" s="9" t="str">
        <f t="shared" si="32"/>
        <v/>
      </c>
      <c r="BG230" t="str">
        <f t="shared" si="36"/>
        <v/>
      </c>
      <c r="BK230" s="9" t="str">
        <f t="shared" si="33"/>
        <v>Beta</v>
      </c>
      <c r="BL230" s="9">
        <f t="shared" si="30"/>
        <v>1.1480000000000001E-2</v>
      </c>
      <c r="BM230" s="13" t="str">
        <f t="shared" si="31"/>
        <v>?</v>
      </c>
      <c r="BN230" t="str">
        <f t="shared" si="34"/>
        <v>+</v>
      </c>
      <c r="BO230" s="9" t="str">
        <f>IF(BK230="Beta",IF(ABS(BL230)&lt;statistic_interpretations!$B$5,statistic_interpretations!$B$1,IF(ABS(BL230)&lt;statistic_interpretations!$C$5,statistic_interpretations!$C$1,IF(ABS(BL230)&gt;statistic_interpretations!$C$5,statistic_interpretations!$D$1,"error"))),IF(BK230="R",IF(ABS(BL230)&lt;statistic_interpretations!$B$2,statistic_interpretations!$B$1,IF(ABS(BL230)&lt;statistic_interpretations!$C$2,statistic_interpretations!$C$1,IF(ABS(BL230)&gt;statistic_interpretations!$C$2,statistic_interpretations!$D$1,"error"))),IF(BK230="D",IF(ABS(BL230)&lt;statistic_interpretations!$B$3,statistic_interpretations!$B$1,IF(ABS(BL230)&lt;statistic_interpretations!$C$3,statistic_interpretations!$C$1,IF(ABS(BL230)&gt;statistic_interpretations!$C$3,statistic_interpretations!$D$1,"error"))),IF(BK230="%",IF(ABS(BL230)&lt;statistic_interpretations!$B$9,statistic_interpretations!$B$1,IF(ABS(BL230)&lt;statistic_interpretations!$C$9,statistic_interpretations!$C$1,IF(ABS(BL230)&gt;statistic_interpretations!$C$9,statistic_interpretations!$D$1,"error"))),IF(BK230="χ2",IF(ABS(BL230)&lt;statistic_interpretations!$B$8,statistic_interpretations!$B$1,IF(ABS(BL230)&lt;statistic_interpretations!$C$8,statistic_interpretations!$C$1,IF(ABS(BL230)&gt;statistic_interpretations!$C$8,statistic_interpretations!$D$1,"error"))),IF(BK230="tau",IF(ABS(BL230)&lt;statistic_interpretations!$B$7,statistic_interpretations!$B$1,IF(ABS(BL230)&lt;statistic_interpretations!$C$7,statistic_interpretations!$C$1,IF(ABS(BL230)&gt;statistic_interpretations!$C$7,statistic_interpretations!$D$1,"error")))))))))</f>
        <v>Small</v>
      </c>
      <c r="BP230" t="str">
        <f t="shared" si="35"/>
        <v>unknown</v>
      </c>
    </row>
    <row r="231" spans="1:68" x14ac:dyDescent="0.25">
      <c r="A231" t="str">
        <f>IF(ISBLANK(extractions!A231),"",extractions!A231)</f>
        <v>Education</v>
      </c>
      <c r="B231" t="s">
        <v>548</v>
      </c>
      <c r="C231" t="str">
        <f>IF(ISBLANK(extractions!B231),"",extractions!B231)</f>
        <v>scale</v>
      </c>
      <c r="D231" t="str">
        <f>IF(ISBLANK(extractions!C231),"",extractions!C231)</f>
        <v/>
      </c>
      <c r="E231" t="str">
        <f>IF(ISBLANK(extractions!D231),"",extractions!D231)</f>
        <v>-</v>
      </c>
      <c r="F231" t="str">
        <f>IF(ISBLANK(extractions!E231),"",extractions!E231)</f>
        <v>years</v>
      </c>
      <c r="G231" t="str">
        <f>IF(ISBLANK(extractions!G231),"",extractions!G231)</f>
        <v>reporting time</v>
      </c>
      <c r="H231" t="str">
        <f>IF(ISBLANK(extractions!H231),"",extractions!H231)</f>
        <v>scale</v>
      </c>
      <c r="I231" t="str">
        <f>IF(ISBLANK(extractions!I231),"",extractions!I231)</f>
        <v>min/incident</v>
      </c>
      <c r="J231" t="str">
        <f>IF(ISBLANK(extractions!J231),"",extractions!J231)</f>
        <v>ln</v>
      </c>
      <c r="K231" t="str">
        <f>IF(ISBLANK(extractions!K231),"",extractions!K231)</f>
        <v>interest</v>
      </c>
      <c r="L231" t="str">
        <f>IF(ISBLANK(extractions!L231),"",extractions!L231)</f>
        <v>van Kirk (1980a)</v>
      </c>
      <c r="M231" s="2" t="s">
        <v>893</v>
      </c>
      <c r="N231" t="str">
        <f>IF(ISBLANK(extractions!M231),"",extractions!M231)</f>
        <v>Table F - 39</v>
      </c>
      <c r="O231" t="str">
        <f>IF(ISBLANK(extractions!N231),"",extractions!N231)</f>
        <v>Multivariate regression</v>
      </c>
      <c r="P231" t="s">
        <v>148</v>
      </c>
      <c r="Q231" t="s">
        <v>903</v>
      </c>
      <c r="R231" t="s">
        <v>906</v>
      </c>
      <c r="S231" t="s">
        <v>416</v>
      </c>
      <c r="T231" t="s">
        <v>895</v>
      </c>
      <c r="U231" t="str">
        <f>IF(ISBLANK(extractions!O231),"",extractions!O231)</f>
        <v/>
      </c>
      <c r="V231" t="str">
        <f>IF(ISBLANK(extractions!P231),"",extractions!P231)</f>
        <v>Sample</v>
      </c>
      <c r="W231" t="str">
        <f>IF(ISBLANK(extractions!Q231),"",extractions!Q231)</f>
        <v/>
      </c>
      <c r="X231" t="str">
        <f>IF(ISBLANK(extractions!R231),"",extractions!R231)</f>
        <v xml:space="preserve">Non random sample  </v>
      </c>
      <c r="Y231" t="str">
        <f>IF(ISBLANK(extractions!S231),"",extractions!S231)</f>
        <v/>
      </c>
      <c r="Z231" t="str">
        <f>IF(ISBLANK(extractions!T231),"",extractions!T231)</f>
        <v/>
      </c>
      <c r="AA231" t="str">
        <f>IF(ISBLANK(extractions!U231),"",extractions!U231)</f>
        <v>-</v>
      </c>
      <c r="AB231">
        <f>IF(ISBLANK(extractions!V231),"",extractions!V231)</f>
        <v>169</v>
      </c>
      <c r="AC231" t="str">
        <f>IF(ISBLANK(extractions!W231),"",extractions!W231)</f>
        <v>CFS</v>
      </c>
      <c r="AD231" t="str">
        <f>IF(ISBLANK(extractions!X231),"",extractions!X231)</f>
        <v>All part II crimes</v>
      </c>
      <c r="AE231" t="str">
        <f>IF(ISBLANK(extractions!Y231),"",extractions!Y231)</f>
        <v>Beta</v>
      </c>
      <c r="AF231">
        <f>IF(ISBLANK(extractions!Z231),"",extractions!Z231)</f>
        <v>9.4719999999999999E-2</v>
      </c>
      <c r="AG231" t="str">
        <f>IF(ISBLANK(extractions!AA231),"",extractions!AA231)</f>
        <v/>
      </c>
      <c r="AH231" t="str">
        <f>IF(ISBLANK(extractions!AB231),"",extractions!AB231)</f>
        <v>?</v>
      </c>
      <c r="AI231">
        <f>IF(ISBLANK(extractions!AC231),"",extractions!AC231)</f>
        <v>1</v>
      </c>
      <c r="AJ231" t="str">
        <f>IF(ISBLANK(extractions!AD231),"",extractions!AD231)</f>
        <v>mar</v>
      </c>
      <c r="AK231">
        <f>IF(ISBLANK(extractions!AE231),"",extractions!AE231)</f>
        <v>1975</v>
      </c>
      <c r="AL231">
        <f>IF(ISBLANK(extractions!AF231),"",extractions!AF231)</f>
        <v>31</v>
      </c>
      <c r="AM231" t="str">
        <f>IF(ISBLANK(extractions!AG231),"",extractions!AG231)</f>
        <v>jan</v>
      </c>
      <c r="AN231">
        <f>IF(ISBLANK(extractions!AH231),"",extractions!AH231)</f>
        <v>1976</v>
      </c>
      <c r="AO231" t="str">
        <f>IF(ISBLANK(extractions!AI231),"",extractions!AI231)</f>
        <v/>
      </c>
      <c r="AP231" t="str">
        <f>IF(ISBLANK(extractions!AJ231),"",extractions!AJ231)</f>
        <v/>
      </c>
      <c r="AQ231" t="str">
        <f>IF(ISBLANK(extractions!AK231),"",extractions!AK231)</f>
        <v/>
      </c>
      <c r="AR231" t="str">
        <f>IF(ISBLANK(extractions!AL231),"",extractions!AL231)</f>
        <v/>
      </c>
      <c r="AS231" t="str">
        <f>IF(ISBLANK(extractions!AM231),"",extractions!AM231)</f>
        <v/>
      </c>
      <c r="AT231" t="str">
        <f>IF(ISBLANK(extractions!AN231),"",extractions!AN231)</f>
        <v/>
      </c>
      <c r="AU231" t="str">
        <f>IF(ISBLANK(extractions!AO231),"",extractions!AO231)</f>
        <v/>
      </c>
      <c r="AV231" t="str">
        <f>IF(ISBLANK(extractions!AP231),"",extractions!AP231)</f>
        <v/>
      </c>
      <c r="AW231" t="str">
        <f>IF(ISBLANK(extractions!AQ231),"",extractions!AQ231)</f>
        <v/>
      </c>
      <c r="AX231" t="str">
        <f>IF(ISBLANK(extractions!AR231),"",extractions!AR231)</f>
        <v/>
      </c>
      <c r="AY231" t="str">
        <f>IF(ISBLANK(extractions!AS231),"",extractions!AS231)</f>
        <v/>
      </c>
      <c r="AZ231" t="str">
        <f>IF(ISBLANK(extractions!AT231),"",extractions!AT231)</f>
        <v/>
      </c>
      <c r="BA231" t="str">
        <f>IF(ISBLANK(extractions!AU231),"",extractions!AU231)</f>
        <v/>
      </c>
      <c r="BB231" t="str">
        <f>IF(ISBLANK(extractions!AV231),"",extractions!AV231)</f>
        <v/>
      </c>
      <c r="BC231" t="str">
        <f>IF(ISBLANK(extractions!AW231),"",extractions!AW231)</f>
        <v/>
      </c>
      <c r="BD231" t="str">
        <f>IF(ISBLANK(extractions!AX231),"",extractions!AX231)</f>
        <v/>
      </c>
      <c r="BE231" s="9" t="str">
        <f t="shared" si="29"/>
        <v/>
      </c>
      <c r="BF231" s="9" t="str">
        <f t="shared" si="32"/>
        <v/>
      </c>
      <c r="BG231" t="str">
        <f t="shared" si="36"/>
        <v/>
      </c>
      <c r="BK231" s="9" t="str">
        <f t="shared" si="33"/>
        <v>Beta</v>
      </c>
      <c r="BL231" s="9">
        <f t="shared" si="30"/>
        <v>9.4719999999999999E-2</v>
      </c>
      <c r="BM231" s="13" t="str">
        <f t="shared" si="31"/>
        <v>?</v>
      </c>
      <c r="BN231" t="str">
        <f t="shared" si="34"/>
        <v>+</v>
      </c>
      <c r="BO231" s="9" t="str">
        <f>IF(BK231="Beta",IF(ABS(BL231)&lt;statistic_interpretations!$B$5,statistic_interpretations!$B$1,IF(ABS(BL231)&lt;statistic_interpretations!$C$5,statistic_interpretations!$C$1,IF(ABS(BL231)&gt;statistic_interpretations!$C$5,statistic_interpretations!$D$1,"error"))),IF(BK231="R",IF(ABS(BL231)&lt;statistic_interpretations!$B$2,statistic_interpretations!$B$1,IF(ABS(BL231)&lt;statistic_interpretations!$C$2,statistic_interpretations!$C$1,IF(ABS(BL231)&gt;statistic_interpretations!$C$2,statistic_interpretations!$D$1,"error"))),IF(BK231="D",IF(ABS(BL231)&lt;statistic_interpretations!$B$3,statistic_interpretations!$B$1,IF(ABS(BL231)&lt;statistic_interpretations!$C$3,statistic_interpretations!$C$1,IF(ABS(BL231)&gt;statistic_interpretations!$C$3,statistic_interpretations!$D$1,"error"))),IF(BK231="%",IF(ABS(BL231)&lt;statistic_interpretations!$B$9,statistic_interpretations!$B$1,IF(ABS(BL231)&lt;statistic_interpretations!$C$9,statistic_interpretations!$C$1,IF(ABS(BL231)&gt;statistic_interpretations!$C$9,statistic_interpretations!$D$1,"error"))),IF(BK231="χ2",IF(ABS(BL231)&lt;statistic_interpretations!$B$8,statistic_interpretations!$B$1,IF(ABS(BL231)&lt;statistic_interpretations!$C$8,statistic_interpretations!$C$1,IF(ABS(BL231)&gt;statistic_interpretations!$C$8,statistic_interpretations!$D$1,"error"))),IF(BK231="tau",IF(ABS(BL231)&lt;statistic_interpretations!$B$7,statistic_interpretations!$B$1,IF(ABS(BL231)&lt;statistic_interpretations!$C$7,statistic_interpretations!$C$1,IF(ABS(BL231)&gt;statistic_interpretations!$C$7,statistic_interpretations!$D$1,"error")))))))))</f>
        <v>Small</v>
      </c>
      <c r="BP231" t="str">
        <f t="shared" si="35"/>
        <v>unknown</v>
      </c>
    </row>
    <row r="232" spans="1:68" x14ac:dyDescent="0.25">
      <c r="A232" t="str">
        <f>IF(ISBLANK(extractions!A232),"",extractions!A232)</f>
        <v xml:space="preserve">Income </v>
      </c>
      <c r="B232" t="s">
        <v>520</v>
      </c>
      <c r="C232" t="str">
        <f>IF(ISBLANK(extractions!B232),"",extractions!B232)</f>
        <v>scale</v>
      </c>
      <c r="D232" t="str">
        <f>IF(ISBLANK(extractions!C232),"",extractions!C232)</f>
        <v/>
      </c>
      <c r="E232" t="str">
        <f>IF(ISBLANK(extractions!D232),"",extractions!D232)</f>
        <v>-</v>
      </c>
      <c r="F232" t="str">
        <f>IF(ISBLANK(extractions!E232),"",extractions!E232)</f>
        <v>dollars</v>
      </c>
      <c r="G232" t="str">
        <f>IF(ISBLANK(extractions!G232),"",extractions!G232)</f>
        <v>reporting time</v>
      </c>
      <c r="H232" t="str">
        <f>IF(ISBLANK(extractions!H232),"",extractions!H232)</f>
        <v>scale</v>
      </c>
      <c r="I232" t="str">
        <f>IF(ISBLANK(extractions!I232),"",extractions!I232)</f>
        <v>min/incident</v>
      </c>
      <c r="J232" t="str">
        <f>IF(ISBLANK(extractions!J232),"",extractions!J232)</f>
        <v>ln</v>
      </c>
      <c r="K232" t="str">
        <f>IF(ISBLANK(extractions!K232),"",extractions!K232)</f>
        <v>interest</v>
      </c>
      <c r="L232" t="str">
        <f>IF(ISBLANK(extractions!L232),"",extractions!L232)</f>
        <v>van Kirk (1980a)</v>
      </c>
      <c r="M232" s="2" t="s">
        <v>893</v>
      </c>
      <c r="N232" t="str">
        <f>IF(ISBLANK(extractions!M232),"",extractions!M232)</f>
        <v>Table F - 39</v>
      </c>
      <c r="O232" t="str">
        <f>IF(ISBLANK(extractions!N232),"",extractions!N232)</f>
        <v>Multivariate regression</v>
      </c>
      <c r="P232" t="s">
        <v>148</v>
      </c>
      <c r="Q232" t="s">
        <v>903</v>
      </c>
      <c r="R232" t="s">
        <v>906</v>
      </c>
      <c r="S232" t="s">
        <v>416</v>
      </c>
      <c r="T232" t="s">
        <v>895</v>
      </c>
      <c r="U232" t="str">
        <f>IF(ISBLANK(extractions!O232),"",extractions!O232)</f>
        <v/>
      </c>
      <c r="V232" t="str">
        <f>IF(ISBLANK(extractions!P232),"",extractions!P232)</f>
        <v>Sample</v>
      </c>
      <c r="W232" t="str">
        <f>IF(ISBLANK(extractions!Q232),"",extractions!Q232)</f>
        <v/>
      </c>
      <c r="X232" t="str">
        <f>IF(ISBLANK(extractions!R232),"",extractions!R232)</f>
        <v xml:space="preserve">Non random sample  </v>
      </c>
      <c r="Y232" t="str">
        <f>IF(ISBLANK(extractions!S232),"",extractions!S232)</f>
        <v/>
      </c>
      <c r="Z232" t="str">
        <f>IF(ISBLANK(extractions!T232),"",extractions!T232)</f>
        <v/>
      </c>
      <c r="AA232" t="str">
        <f>IF(ISBLANK(extractions!U232),"",extractions!U232)</f>
        <v>-</v>
      </c>
      <c r="AB232">
        <f>IF(ISBLANK(extractions!V232),"",extractions!V232)</f>
        <v>169</v>
      </c>
      <c r="AC232" t="str">
        <f>IF(ISBLANK(extractions!W232),"",extractions!W232)</f>
        <v>CFS</v>
      </c>
      <c r="AD232" t="str">
        <f>IF(ISBLANK(extractions!X232),"",extractions!X232)</f>
        <v>All part II crimes</v>
      </c>
      <c r="AE232" t="str">
        <f>IF(ISBLANK(extractions!Y232),"",extractions!Y232)</f>
        <v>Beta</v>
      </c>
      <c r="AF232">
        <f>IF(ISBLANK(extractions!Z232),"",extractions!Z232)</f>
        <v>7.0669999999999997E-2</v>
      </c>
      <c r="AG232" t="str">
        <f>IF(ISBLANK(extractions!AA232),"",extractions!AA232)</f>
        <v/>
      </c>
      <c r="AH232" t="str">
        <f>IF(ISBLANK(extractions!AB232),"",extractions!AB232)</f>
        <v>?</v>
      </c>
      <c r="AI232">
        <f>IF(ISBLANK(extractions!AC232),"",extractions!AC232)</f>
        <v>1</v>
      </c>
      <c r="AJ232" t="str">
        <f>IF(ISBLANK(extractions!AD232),"",extractions!AD232)</f>
        <v>mar</v>
      </c>
      <c r="AK232">
        <f>IF(ISBLANK(extractions!AE232),"",extractions!AE232)</f>
        <v>1975</v>
      </c>
      <c r="AL232">
        <f>IF(ISBLANK(extractions!AF232),"",extractions!AF232)</f>
        <v>31</v>
      </c>
      <c r="AM232" t="str">
        <f>IF(ISBLANK(extractions!AG232),"",extractions!AG232)</f>
        <v>jan</v>
      </c>
      <c r="AN232">
        <f>IF(ISBLANK(extractions!AH232),"",extractions!AH232)</f>
        <v>1976</v>
      </c>
      <c r="AO232" t="str">
        <f>IF(ISBLANK(extractions!AI232),"",extractions!AI232)</f>
        <v/>
      </c>
      <c r="AP232" t="str">
        <f>IF(ISBLANK(extractions!AJ232),"",extractions!AJ232)</f>
        <v/>
      </c>
      <c r="AQ232" t="str">
        <f>IF(ISBLANK(extractions!AK232),"",extractions!AK232)</f>
        <v/>
      </c>
      <c r="AR232" t="str">
        <f>IF(ISBLANK(extractions!AL232),"",extractions!AL232)</f>
        <v/>
      </c>
      <c r="AS232" t="str">
        <f>IF(ISBLANK(extractions!AM232),"",extractions!AM232)</f>
        <v/>
      </c>
      <c r="AT232" t="str">
        <f>IF(ISBLANK(extractions!AN232),"",extractions!AN232)</f>
        <v/>
      </c>
      <c r="AU232" t="str">
        <f>IF(ISBLANK(extractions!AO232),"",extractions!AO232)</f>
        <v/>
      </c>
      <c r="AV232" t="str">
        <f>IF(ISBLANK(extractions!AP232),"",extractions!AP232)</f>
        <v/>
      </c>
      <c r="AW232" t="str">
        <f>IF(ISBLANK(extractions!AQ232),"",extractions!AQ232)</f>
        <v/>
      </c>
      <c r="AX232" t="str">
        <f>IF(ISBLANK(extractions!AR232),"",extractions!AR232)</f>
        <v/>
      </c>
      <c r="AY232" t="str">
        <f>IF(ISBLANK(extractions!AS232),"",extractions!AS232)</f>
        <v/>
      </c>
      <c r="AZ232" t="str">
        <f>IF(ISBLANK(extractions!AT232),"",extractions!AT232)</f>
        <v/>
      </c>
      <c r="BA232" t="str">
        <f>IF(ISBLANK(extractions!AU232),"",extractions!AU232)</f>
        <v/>
      </c>
      <c r="BB232" t="str">
        <f>IF(ISBLANK(extractions!AV232),"",extractions!AV232)</f>
        <v/>
      </c>
      <c r="BC232" t="str">
        <f>IF(ISBLANK(extractions!AW232),"",extractions!AW232)</f>
        <v/>
      </c>
      <c r="BD232" t="str">
        <f>IF(ISBLANK(extractions!AX232),"",extractions!AX232)</f>
        <v/>
      </c>
      <c r="BE232" s="9" t="str">
        <f t="shared" si="29"/>
        <v/>
      </c>
      <c r="BF232" s="9" t="str">
        <f t="shared" si="32"/>
        <v/>
      </c>
      <c r="BG232" t="str">
        <f t="shared" si="36"/>
        <v/>
      </c>
      <c r="BK232" s="9" t="str">
        <f t="shared" si="33"/>
        <v>Beta</v>
      </c>
      <c r="BL232" s="9">
        <f t="shared" si="30"/>
        <v>7.0669999999999997E-2</v>
      </c>
      <c r="BM232" s="13" t="str">
        <f t="shared" si="31"/>
        <v>?</v>
      </c>
      <c r="BN232" t="str">
        <f t="shared" si="34"/>
        <v>+</v>
      </c>
      <c r="BO232" s="9" t="str">
        <f>IF(BK232="Beta",IF(ABS(BL232)&lt;statistic_interpretations!$B$5,statistic_interpretations!$B$1,IF(ABS(BL232)&lt;statistic_interpretations!$C$5,statistic_interpretations!$C$1,IF(ABS(BL232)&gt;statistic_interpretations!$C$5,statistic_interpretations!$D$1,"error"))),IF(BK232="R",IF(ABS(BL232)&lt;statistic_interpretations!$B$2,statistic_interpretations!$B$1,IF(ABS(BL232)&lt;statistic_interpretations!$C$2,statistic_interpretations!$C$1,IF(ABS(BL232)&gt;statistic_interpretations!$C$2,statistic_interpretations!$D$1,"error"))),IF(BK232="D",IF(ABS(BL232)&lt;statistic_interpretations!$B$3,statistic_interpretations!$B$1,IF(ABS(BL232)&lt;statistic_interpretations!$C$3,statistic_interpretations!$C$1,IF(ABS(BL232)&gt;statistic_interpretations!$C$3,statistic_interpretations!$D$1,"error"))),IF(BK232="%",IF(ABS(BL232)&lt;statistic_interpretations!$B$9,statistic_interpretations!$B$1,IF(ABS(BL232)&lt;statistic_interpretations!$C$9,statistic_interpretations!$C$1,IF(ABS(BL232)&gt;statistic_interpretations!$C$9,statistic_interpretations!$D$1,"error"))),IF(BK232="χ2",IF(ABS(BL232)&lt;statistic_interpretations!$B$8,statistic_interpretations!$B$1,IF(ABS(BL232)&lt;statistic_interpretations!$C$8,statistic_interpretations!$C$1,IF(ABS(BL232)&gt;statistic_interpretations!$C$8,statistic_interpretations!$D$1,"error"))),IF(BK232="tau",IF(ABS(BL232)&lt;statistic_interpretations!$B$7,statistic_interpretations!$B$1,IF(ABS(BL232)&lt;statistic_interpretations!$C$7,statistic_interpretations!$C$1,IF(ABS(BL232)&gt;statistic_interpretations!$C$7,statistic_interpretations!$D$1,"error")))))))))</f>
        <v>Small</v>
      </c>
      <c r="BP232" t="str">
        <f t="shared" si="35"/>
        <v>unknown</v>
      </c>
    </row>
    <row r="233" spans="1:68" x14ac:dyDescent="0.25">
      <c r="A233" t="str">
        <f>IF(ISBLANK(extractions!A233),"",extractions!A233)</f>
        <v xml:space="preserve">Sex </v>
      </c>
      <c r="B233" t="s">
        <v>521</v>
      </c>
      <c r="C233" t="str">
        <f>IF(ISBLANK(extractions!B233),"",extractions!B233)</f>
        <v>nominal</v>
      </c>
      <c r="D233" t="str">
        <f>IF(ISBLANK(extractions!C233),"",extractions!C233)</f>
        <v/>
      </c>
      <c r="E233" t="str">
        <f>IF(ISBLANK(extractions!D233),"",extractions!D233)</f>
        <v/>
      </c>
      <c r="F233" t="str">
        <f>IF(ISBLANK(extractions!E233),"",extractions!E233)</f>
        <v>-</v>
      </c>
      <c r="G233" t="str">
        <f>IF(ISBLANK(extractions!G233),"",extractions!G233)</f>
        <v>reporting time</v>
      </c>
      <c r="H233" t="str">
        <f>IF(ISBLANK(extractions!H233),"",extractions!H233)</f>
        <v>scale</v>
      </c>
      <c r="I233" t="str">
        <f>IF(ISBLANK(extractions!I233),"",extractions!I233)</f>
        <v>min/incident</v>
      </c>
      <c r="J233" t="str">
        <f>IF(ISBLANK(extractions!J233),"",extractions!J233)</f>
        <v>ln</v>
      </c>
      <c r="K233" t="str">
        <f>IF(ISBLANK(extractions!K233),"",extractions!K233)</f>
        <v>interest</v>
      </c>
      <c r="L233" t="str">
        <f>IF(ISBLANK(extractions!L233),"",extractions!L233)</f>
        <v>van Kirk (1980a)</v>
      </c>
      <c r="M233" s="2" t="s">
        <v>893</v>
      </c>
      <c r="N233" t="str">
        <f>IF(ISBLANK(extractions!M233),"",extractions!M233)</f>
        <v>Table F - 39</v>
      </c>
      <c r="O233" t="str">
        <f>IF(ISBLANK(extractions!N233),"",extractions!N233)</f>
        <v>Multivariate regression</v>
      </c>
      <c r="P233" t="s">
        <v>148</v>
      </c>
      <c r="Q233" t="s">
        <v>903</v>
      </c>
      <c r="R233" t="s">
        <v>906</v>
      </c>
      <c r="S233" t="s">
        <v>416</v>
      </c>
      <c r="T233" t="s">
        <v>895</v>
      </c>
      <c r="U233" t="str">
        <f>IF(ISBLANK(extractions!O233),"",extractions!O233)</f>
        <v/>
      </c>
      <c r="V233" t="str">
        <f>IF(ISBLANK(extractions!P233),"",extractions!P233)</f>
        <v>Sample</v>
      </c>
      <c r="W233" t="str">
        <f>IF(ISBLANK(extractions!Q233),"",extractions!Q233)</f>
        <v/>
      </c>
      <c r="X233" t="str">
        <f>IF(ISBLANK(extractions!R233),"",extractions!R233)</f>
        <v xml:space="preserve">Non random sample  </v>
      </c>
      <c r="Y233" t="str">
        <f>IF(ISBLANK(extractions!S233),"",extractions!S233)</f>
        <v/>
      </c>
      <c r="Z233" t="str">
        <f>IF(ISBLANK(extractions!T233),"",extractions!T233)</f>
        <v/>
      </c>
      <c r="AA233" t="str">
        <f>IF(ISBLANK(extractions!U233),"",extractions!U233)</f>
        <v>-</v>
      </c>
      <c r="AB233">
        <f>IF(ISBLANK(extractions!V233),"",extractions!V233)</f>
        <v>169</v>
      </c>
      <c r="AC233" t="str">
        <f>IF(ISBLANK(extractions!W233),"",extractions!W233)</f>
        <v>CFS</v>
      </c>
      <c r="AD233" t="str">
        <f>IF(ISBLANK(extractions!X233),"",extractions!X233)</f>
        <v>All part II crimes</v>
      </c>
      <c r="AE233" t="str">
        <f>IF(ISBLANK(extractions!Y233),"",extractions!Y233)</f>
        <v>Beta</v>
      </c>
      <c r="AF233">
        <f>IF(ISBLANK(extractions!Z233),"",extractions!Z233)</f>
        <v>-5.7849999999999999E-2</v>
      </c>
      <c r="AG233" t="str">
        <f>IF(ISBLANK(extractions!AA233),"",extractions!AA233)</f>
        <v/>
      </c>
      <c r="AH233" t="str">
        <f>IF(ISBLANK(extractions!AB233),"",extractions!AB233)</f>
        <v>?</v>
      </c>
      <c r="AI233">
        <f>IF(ISBLANK(extractions!AC233),"",extractions!AC233)</f>
        <v>1</v>
      </c>
      <c r="AJ233" t="str">
        <f>IF(ISBLANK(extractions!AD233),"",extractions!AD233)</f>
        <v>mar</v>
      </c>
      <c r="AK233">
        <f>IF(ISBLANK(extractions!AE233),"",extractions!AE233)</f>
        <v>1975</v>
      </c>
      <c r="AL233">
        <f>IF(ISBLANK(extractions!AF233),"",extractions!AF233)</f>
        <v>31</v>
      </c>
      <c r="AM233" t="str">
        <f>IF(ISBLANK(extractions!AG233),"",extractions!AG233)</f>
        <v>jan</v>
      </c>
      <c r="AN233">
        <f>IF(ISBLANK(extractions!AH233),"",extractions!AH233)</f>
        <v>1976</v>
      </c>
      <c r="AO233" t="str">
        <f>IF(ISBLANK(extractions!AI233),"",extractions!AI233)</f>
        <v/>
      </c>
      <c r="AP233" t="str">
        <f>IF(ISBLANK(extractions!AJ233),"",extractions!AJ233)</f>
        <v/>
      </c>
      <c r="AQ233" t="str">
        <f>IF(ISBLANK(extractions!AK233),"",extractions!AK233)</f>
        <v/>
      </c>
      <c r="AR233" t="str">
        <f>IF(ISBLANK(extractions!AL233),"",extractions!AL233)</f>
        <v/>
      </c>
      <c r="AS233" t="str">
        <f>IF(ISBLANK(extractions!AM233),"",extractions!AM233)</f>
        <v/>
      </c>
      <c r="AT233" t="str">
        <f>IF(ISBLANK(extractions!AN233),"",extractions!AN233)</f>
        <v/>
      </c>
      <c r="AU233" t="str">
        <f>IF(ISBLANK(extractions!AO233),"",extractions!AO233)</f>
        <v/>
      </c>
      <c r="AV233" t="str">
        <f>IF(ISBLANK(extractions!AP233),"",extractions!AP233)</f>
        <v/>
      </c>
      <c r="AW233" t="str">
        <f>IF(ISBLANK(extractions!AQ233),"",extractions!AQ233)</f>
        <v/>
      </c>
      <c r="AX233" t="str">
        <f>IF(ISBLANK(extractions!AR233),"",extractions!AR233)</f>
        <v/>
      </c>
      <c r="AY233" t="str">
        <f>IF(ISBLANK(extractions!AS233),"",extractions!AS233)</f>
        <v/>
      </c>
      <c r="AZ233" t="str">
        <f>IF(ISBLANK(extractions!AT233),"",extractions!AT233)</f>
        <v/>
      </c>
      <c r="BA233" t="str">
        <f>IF(ISBLANK(extractions!AU233),"",extractions!AU233)</f>
        <v/>
      </c>
      <c r="BB233" t="str">
        <f>IF(ISBLANK(extractions!AV233),"",extractions!AV233)</f>
        <v/>
      </c>
      <c r="BC233" t="str">
        <f>IF(ISBLANK(extractions!AW233),"",extractions!AW233)</f>
        <v/>
      </c>
      <c r="BD233" t="str">
        <f>IF(ISBLANK(extractions!AX233),"",extractions!AX233)</f>
        <v/>
      </c>
      <c r="BE233" s="9" t="str">
        <f t="shared" si="29"/>
        <v/>
      </c>
      <c r="BF233" s="9" t="str">
        <f t="shared" si="32"/>
        <v/>
      </c>
      <c r="BG233" t="str">
        <f t="shared" si="36"/>
        <v/>
      </c>
      <c r="BK233" s="9" t="str">
        <f t="shared" si="33"/>
        <v>Beta</v>
      </c>
      <c r="BL233" s="9">
        <f t="shared" si="30"/>
        <v>-5.7849999999999999E-2</v>
      </c>
      <c r="BM233" s="13" t="str">
        <f t="shared" si="31"/>
        <v>?</v>
      </c>
      <c r="BN233" t="str">
        <f t="shared" si="34"/>
        <v>-</v>
      </c>
      <c r="BO233" s="9" t="str">
        <f>IF(BK233="Beta",IF(ABS(BL233)&lt;statistic_interpretations!$B$5,statistic_interpretations!$B$1,IF(ABS(BL233)&lt;statistic_interpretations!$C$5,statistic_interpretations!$C$1,IF(ABS(BL233)&gt;statistic_interpretations!$C$5,statistic_interpretations!$D$1,"error"))),IF(BK233="R",IF(ABS(BL233)&lt;statistic_interpretations!$B$2,statistic_interpretations!$B$1,IF(ABS(BL233)&lt;statistic_interpretations!$C$2,statistic_interpretations!$C$1,IF(ABS(BL233)&gt;statistic_interpretations!$C$2,statistic_interpretations!$D$1,"error"))),IF(BK233="D",IF(ABS(BL233)&lt;statistic_interpretations!$B$3,statistic_interpretations!$B$1,IF(ABS(BL233)&lt;statistic_interpretations!$C$3,statistic_interpretations!$C$1,IF(ABS(BL233)&gt;statistic_interpretations!$C$3,statistic_interpretations!$D$1,"error"))),IF(BK233="%",IF(ABS(BL233)&lt;statistic_interpretations!$B$9,statistic_interpretations!$B$1,IF(ABS(BL233)&lt;statistic_interpretations!$C$9,statistic_interpretations!$C$1,IF(ABS(BL233)&gt;statistic_interpretations!$C$9,statistic_interpretations!$D$1,"error"))),IF(BK233="χ2",IF(ABS(BL233)&lt;statistic_interpretations!$B$8,statistic_interpretations!$B$1,IF(ABS(BL233)&lt;statistic_interpretations!$C$8,statistic_interpretations!$C$1,IF(ABS(BL233)&gt;statistic_interpretations!$C$8,statistic_interpretations!$D$1,"error"))),IF(BK233="tau",IF(ABS(BL233)&lt;statistic_interpretations!$B$7,statistic_interpretations!$B$1,IF(ABS(BL233)&lt;statistic_interpretations!$C$7,statistic_interpretations!$C$1,IF(ABS(BL233)&gt;statistic_interpretations!$C$7,statistic_interpretations!$D$1,"error")))))))))</f>
        <v>Small</v>
      </c>
      <c r="BP233" t="str">
        <f t="shared" si="35"/>
        <v>unknown</v>
      </c>
    </row>
    <row r="234" spans="1:68" x14ac:dyDescent="0.25">
      <c r="A234" t="str">
        <f>IF(ISBLANK(extractions!A234),"",extractions!A234)</f>
        <v xml:space="preserve">Victim - Callers </v>
      </c>
      <c r="B234" t="s">
        <v>523</v>
      </c>
      <c r="C234" t="str">
        <f>IF(ISBLANK(extractions!B234),"",extractions!B234)</f>
        <v>nominal</v>
      </c>
      <c r="D234" t="str">
        <f>IF(ISBLANK(extractions!C234),"",extractions!C234)</f>
        <v/>
      </c>
      <c r="E234" t="str">
        <f>IF(ISBLANK(extractions!D234),"",extractions!D234)</f>
        <v/>
      </c>
      <c r="F234" t="str">
        <f>IF(ISBLANK(extractions!E234),"",extractions!E234)</f>
        <v>-</v>
      </c>
      <c r="G234" t="str">
        <f>IF(ISBLANK(extractions!G234),"",extractions!G234)</f>
        <v>reporting time</v>
      </c>
      <c r="H234" t="str">
        <f>IF(ISBLANK(extractions!H234),"",extractions!H234)</f>
        <v>scale</v>
      </c>
      <c r="I234" t="str">
        <f>IF(ISBLANK(extractions!I234),"",extractions!I234)</f>
        <v>min/incident</v>
      </c>
      <c r="J234" t="str">
        <f>IF(ISBLANK(extractions!J234),"",extractions!J234)</f>
        <v>ln</v>
      </c>
      <c r="K234" t="str">
        <f>IF(ISBLANK(extractions!K234),"",extractions!K234)</f>
        <v>interest</v>
      </c>
      <c r="L234" t="str">
        <f>IF(ISBLANK(extractions!L234),"",extractions!L234)</f>
        <v>van Kirk (1980a)</v>
      </c>
      <c r="M234" s="2" t="s">
        <v>893</v>
      </c>
      <c r="N234" t="str">
        <f>IF(ISBLANK(extractions!M234),"",extractions!M234)</f>
        <v>Table G -7</v>
      </c>
      <c r="O234" t="str">
        <f>IF(ISBLANK(extractions!N234),"",extractions!N234)</f>
        <v>Multivariate regression</v>
      </c>
      <c r="P234" t="s">
        <v>148</v>
      </c>
      <c r="Q234" t="s">
        <v>903</v>
      </c>
      <c r="R234" t="s">
        <v>906</v>
      </c>
      <c r="S234" t="s">
        <v>416</v>
      </c>
      <c r="T234" t="s">
        <v>895</v>
      </c>
      <c r="U234" t="str">
        <f>IF(ISBLANK(extractions!O234),"",extractions!O234)</f>
        <v/>
      </c>
      <c r="V234" t="str">
        <f>IF(ISBLANK(extractions!P234),"",extractions!P234)</f>
        <v>Sample</v>
      </c>
      <c r="W234" t="str">
        <f>IF(ISBLANK(extractions!Q234),"",extractions!Q234)</f>
        <v/>
      </c>
      <c r="X234" t="str">
        <f>IF(ISBLANK(extractions!R234),"",extractions!R234)</f>
        <v xml:space="preserve">Non random sample  </v>
      </c>
      <c r="Y234" t="str">
        <f>IF(ISBLANK(extractions!S234),"",extractions!S234)</f>
        <v/>
      </c>
      <c r="Z234" t="str">
        <f>IF(ISBLANK(extractions!T234),"",extractions!T234)</f>
        <v/>
      </c>
      <c r="AA234" t="str">
        <f>IF(ISBLANK(extractions!U234),"",extractions!U234)</f>
        <v>cases with citizen interview</v>
      </c>
      <c r="AB234">
        <f>IF(ISBLANK(extractions!V234),"",extractions!V234)</f>
        <v>218</v>
      </c>
      <c r="AC234" t="str">
        <f>IF(ISBLANK(extractions!W234),"",extractions!W234)</f>
        <v>CFS</v>
      </c>
      <c r="AD234" t="str">
        <f>IF(ISBLANK(extractions!X234),"",extractions!X234)</f>
        <v>All part II crimes</v>
      </c>
      <c r="AE234" t="str">
        <f>IF(ISBLANK(extractions!Y234),"",extractions!Y234)</f>
        <v>Beta</v>
      </c>
      <c r="AF234">
        <f>IF(ISBLANK(extractions!Z234),"",extractions!Z234)</f>
        <v>-6.7320000000000005E-2</v>
      </c>
      <c r="AG234" t="str">
        <f>IF(ISBLANK(extractions!AA234),"",extractions!AA234)</f>
        <v/>
      </c>
      <c r="AH234" t="str">
        <f>IF(ISBLANK(extractions!AB234),"",extractions!AB234)</f>
        <v>?</v>
      </c>
      <c r="AI234">
        <f>IF(ISBLANK(extractions!AC234),"",extractions!AC234)</f>
        <v>1</v>
      </c>
      <c r="AJ234" t="str">
        <f>IF(ISBLANK(extractions!AD234),"",extractions!AD234)</f>
        <v>mar</v>
      </c>
      <c r="AK234">
        <f>IF(ISBLANK(extractions!AE234),"",extractions!AE234)</f>
        <v>1975</v>
      </c>
      <c r="AL234">
        <f>IF(ISBLANK(extractions!AF234),"",extractions!AF234)</f>
        <v>31</v>
      </c>
      <c r="AM234" t="str">
        <f>IF(ISBLANK(extractions!AG234),"",extractions!AG234)</f>
        <v>jan</v>
      </c>
      <c r="AN234">
        <f>IF(ISBLANK(extractions!AH234),"",extractions!AH234)</f>
        <v>1976</v>
      </c>
      <c r="AO234" t="str">
        <f>IF(ISBLANK(extractions!AI234),"",extractions!AI234)</f>
        <v/>
      </c>
      <c r="AP234" t="str">
        <f>IF(ISBLANK(extractions!AJ234),"",extractions!AJ234)</f>
        <v/>
      </c>
      <c r="AQ234" t="str">
        <f>IF(ISBLANK(extractions!AK234),"",extractions!AK234)</f>
        <v/>
      </c>
      <c r="AR234" t="str">
        <f>IF(ISBLANK(extractions!AL234),"",extractions!AL234)</f>
        <v/>
      </c>
      <c r="AS234" t="str">
        <f>IF(ISBLANK(extractions!AM234),"",extractions!AM234)</f>
        <v/>
      </c>
      <c r="AT234" t="str">
        <f>IF(ISBLANK(extractions!AN234),"",extractions!AN234)</f>
        <v/>
      </c>
      <c r="AU234" t="str">
        <f>IF(ISBLANK(extractions!AO234),"",extractions!AO234)</f>
        <v/>
      </c>
      <c r="AV234" t="str">
        <f>IF(ISBLANK(extractions!AP234),"",extractions!AP234)</f>
        <v/>
      </c>
      <c r="AW234" t="str">
        <f>IF(ISBLANK(extractions!AQ234),"",extractions!AQ234)</f>
        <v/>
      </c>
      <c r="AX234" t="str">
        <f>IF(ISBLANK(extractions!AR234),"",extractions!AR234)</f>
        <v/>
      </c>
      <c r="AY234" t="str">
        <f>IF(ISBLANK(extractions!AS234),"",extractions!AS234)</f>
        <v/>
      </c>
      <c r="AZ234" t="str">
        <f>IF(ISBLANK(extractions!AT234),"",extractions!AT234)</f>
        <v/>
      </c>
      <c r="BA234" t="str">
        <f>IF(ISBLANK(extractions!AU234),"",extractions!AU234)</f>
        <v/>
      </c>
      <c r="BB234" t="str">
        <f>IF(ISBLANK(extractions!AV234),"",extractions!AV234)</f>
        <v/>
      </c>
      <c r="BC234" t="str">
        <f>IF(ISBLANK(extractions!AW234),"",extractions!AW234)</f>
        <v/>
      </c>
      <c r="BD234" t="str">
        <f>IF(ISBLANK(extractions!AX234),"",extractions!AX234)</f>
        <v/>
      </c>
      <c r="BE234" s="9" t="str">
        <f t="shared" si="29"/>
        <v/>
      </c>
      <c r="BF234" s="9" t="str">
        <f t="shared" si="32"/>
        <v/>
      </c>
      <c r="BG234" t="str">
        <f t="shared" si="36"/>
        <v/>
      </c>
      <c r="BK234" s="9" t="str">
        <f t="shared" si="33"/>
        <v>Beta</v>
      </c>
      <c r="BL234" s="9">
        <f t="shared" si="30"/>
        <v>-6.7320000000000005E-2</v>
      </c>
      <c r="BM234" s="13" t="str">
        <f t="shared" si="31"/>
        <v>?</v>
      </c>
      <c r="BN234" t="str">
        <f t="shared" si="34"/>
        <v>-</v>
      </c>
      <c r="BO234" s="9" t="str">
        <f>IF(BK234="Beta",IF(ABS(BL234)&lt;statistic_interpretations!$B$5,statistic_interpretations!$B$1,IF(ABS(BL234)&lt;statistic_interpretations!$C$5,statistic_interpretations!$C$1,IF(ABS(BL234)&gt;statistic_interpretations!$C$5,statistic_interpretations!$D$1,"error"))),IF(BK234="R",IF(ABS(BL234)&lt;statistic_interpretations!$B$2,statistic_interpretations!$B$1,IF(ABS(BL234)&lt;statistic_interpretations!$C$2,statistic_interpretations!$C$1,IF(ABS(BL234)&gt;statistic_interpretations!$C$2,statistic_interpretations!$D$1,"error"))),IF(BK234="D",IF(ABS(BL234)&lt;statistic_interpretations!$B$3,statistic_interpretations!$B$1,IF(ABS(BL234)&lt;statistic_interpretations!$C$3,statistic_interpretations!$C$1,IF(ABS(BL234)&gt;statistic_interpretations!$C$3,statistic_interpretations!$D$1,"error"))),IF(BK234="%",IF(ABS(BL234)&lt;statistic_interpretations!$B$9,statistic_interpretations!$B$1,IF(ABS(BL234)&lt;statistic_interpretations!$C$9,statistic_interpretations!$C$1,IF(ABS(BL234)&gt;statistic_interpretations!$C$9,statistic_interpretations!$D$1,"error"))),IF(BK234="χ2",IF(ABS(BL234)&lt;statistic_interpretations!$B$8,statistic_interpretations!$B$1,IF(ABS(BL234)&lt;statistic_interpretations!$C$8,statistic_interpretations!$C$1,IF(ABS(BL234)&gt;statistic_interpretations!$C$8,statistic_interpretations!$D$1,"error"))),IF(BK234="tau",IF(ABS(BL234)&lt;statistic_interpretations!$B$7,statistic_interpretations!$B$1,IF(ABS(BL234)&lt;statistic_interpretations!$C$7,statistic_interpretations!$C$1,IF(ABS(BL234)&gt;statistic_interpretations!$C$7,statistic_interpretations!$D$1,"error")))))))))</f>
        <v>Small</v>
      </c>
      <c r="BP234" t="str">
        <f t="shared" si="35"/>
        <v>unknown</v>
      </c>
    </row>
    <row r="235" spans="1:68" x14ac:dyDescent="0.25">
      <c r="A235" t="str">
        <f>IF(ISBLANK(extractions!A235),"",extractions!A235)</f>
        <v>Witness - Callers</v>
      </c>
      <c r="B235" t="s">
        <v>547</v>
      </c>
      <c r="C235" t="str">
        <f>IF(ISBLANK(extractions!B235),"",extractions!B235)</f>
        <v>nominal</v>
      </c>
      <c r="D235" t="str">
        <f>IF(ISBLANK(extractions!C235),"",extractions!C235)</f>
        <v/>
      </c>
      <c r="E235" t="str">
        <f>IF(ISBLANK(extractions!D235),"",extractions!D235)</f>
        <v/>
      </c>
      <c r="F235" t="str">
        <f>IF(ISBLANK(extractions!E235),"",extractions!E235)</f>
        <v>-</v>
      </c>
      <c r="G235" t="str">
        <f>IF(ISBLANK(extractions!G235),"",extractions!G235)</f>
        <v>reporting time</v>
      </c>
      <c r="H235" t="str">
        <f>IF(ISBLANK(extractions!H235),"",extractions!H235)</f>
        <v>scale</v>
      </c>
      <c r="I235" t="str">
        <f>IF(ISBLANK(extractions!I235),"",extractions!I235)</f>
        <v>min/incident</v>
      </c>
      <c r="J235" t="str">
        <f>IF(ISBLANK(extractions!J235),"",extractions!J235)</f>
        <v>ln</v>
      </c>
      <c r="K235" t="str">
        <f>IF(ISBLANK(extractions!K235),"",extractions!K235)</f>
        <v>interest</v>
      </c>
      <c r="L235" t="str">
        <f>IF(ISBLANK(extractions!L235),"",extractions!L235)</f>
        <v>van Kirk (1980a)</v>
      </c>
      <c r="M235" s="2" t="s">
        <v>893</v>
      </c>
      <c r="N235" t="str">
        <f>IF(ISBLANK(extractions!M235),"",extractions!M235)</f>
        <v>Table G -7</v>
      </c>
      <c r="O235" t="str">
        <f>IF(ISBLANK(extractions!N235),"",extractions!N235)</f>
        <v>Multivariate regression</v>
      </c>
      <c r="P235" t="s">
        <v>148</v>
      </c>
      <c r="Q235" t="s">
        <v>903</v>
      </c>
      <c r="R235" t="s">
        <v>906</v>
      </c>
      <c r="S235" t="s">
        <v>932</v>
      </c>
      <c r="T235" t="s">
        <v>895</v>
      </c>
      <c r="U235" t="str">
        <f>IF(ISBLANK(extractions!O235),"",extractions!O235)</f>
        <v/>
      </c>
      <c r="V235" t="str">
        <f>IF(ISBLANK(extractions!P235),"",extractions!P235)</f>
        <v>Sample</v>
      </c>
      <c r="W235" t="str">
        <f>IF(ISBLANK(extractions!Q235),"",extractions!Q235)</f>
        <v/>
      </c>
      <c r="X235" t="str">
        <f>IF(ISBLANK(extractions!R235),"",extractions!R235)</f>
        <v xml:space="preserve">Non random sample  </v>
      </c>
      <c r="Y235" t="str">
        <f>IF(ISBLANK(extractions!S235),"",extractions!S235)</f>
        <v/>
      </c>
      <c r="Z235" t="str">
        <f>IF(ISBLANK(extractions!T235),"",extractions!T235)</f>
        <v/>
      </c>
      <c r="AA235" t="str">
        <f>IF(ISBLANK(extractions!U235),"",extractions!U235)</f>
        <v>cases with citizen interview</v>
      </c>
      <c r="AB235">
        <f>IF(ISBLANK(extractions!V235),"",extractions!V235)</f>
        <v>218</v>
      </c>
      <c r="AC235" t="str">
        <f>IF(ISBLANK(extractions!W235),"",extractions!W235)</f>
        <v>CFS</v>
      </c>
      <c r="AD235" t="str">
        <f>IF(ISBLANK(extractions!X235),"",extractions!X235)</f>
        <v>All part II crimes</v>
      </c>
      <c r="AE235" t="str">
        <f>IF(ISBLANK(extractions!Y235),"",extractions!Y235)</f>
        <v>Beta</v>
      </c>
      <c r="AF235">
        <f>IF(ISBLANK(extractions!Z235),"",extractions!Z235)</f>
        <v>-0.11315</v>
      </c>
      <c r="AG235" t="str">
        <f>IF(ISBLANK(extractions!AA235),"",extractions!AA235)</f>
        <v/>
      </c>
      <c r="AH235" t="str">
        <f>IF(ISBLANK(extractions!AB235),"",extractions!AB235)</f>
        <v>?</v>
      </c>
      <c r="AI235">
        <f>IF(ISBLANK(extractions!AC235),"",extractions!AC235)</f>
        <v>1</v>
      </c>
      <c r="AJ235" t="str">
        <f>IF(ISBLANK(extractions!AD235),"",extractions!AD235)</f>
        <v>mar</v>
      </c>
      <c r="AK235">
        <f>IF(ISBLANK(extractions!AE235),"",extractions!AE235)</f>
        <v>1975</v>
      </c>
      <c r="AL235">
        <f>IF(ISBLANK(extractions!AF235),"",extractions!AF235)</f>
        <v>31</v>
      </c>
      <c r="AM235" t="str">
        <f>IF(ISBLANK(extractions!AG235),"",extractions!AG235)</f>
        <v>jan</v>
      </c>
      <c r="AN235">
        <f>IF(ISBLANK(extractions!AH235),"",extractions!AH235)</f>
        <v>1976</v>
      </c>
      <c r="AO235" t="str">
        <f>IF(ISBLANK(extractions!AI235),"",extractions!AI235)</f>
        <v/>
      </c>
      <c r="AP235" t="str">
        <f>IF(ISBLANK(extractions!AJ235),"",extractions!AJ235)</f>
        <v/>
      </c>
      <c r="AQ235" t="str">
        <f>IF(ISBLANK(extractions!AK235),"",extractions!AK235)</f>
        <v/>
      </c>
      <c r="AR235" t="str">
        <f>IF(ISBLANK(extractions!AL235),"",extractions!AL235)</f>
        <v/>
      </c>
      <c r="AS235" t="str">
        <f>IF(ISBLANK(extractions!AM235),"",extractions!AM235)</f>
        <v/>
      </c>
      <c r="AT235" t="str">
        <f>IF(ISBLANK(extractions!AN235),"",extractions!AN235)</f>
        <v/>
      </c>
      <c r="AU235" t="str">
        <f>IF(ISBLANK(extractions!AO235),"",extractions!AO235)</f>
        <v/>
      </c>
      <c r="AV235" t="str">
        <f>IF(ISBLANK(extractions!AP235),"",extractions!AP235)</f>
        <v/>
      </c>
      <c r="AW235" t="str">
        <f>IF(ISBLANK(extractions!AQ235),"",extractions!AQ235)</f>
        <v/>
      </c>
      <c r="AX235" t="str">
        <f>IF(ISBLANK(extractions!AR235),"",extractions!AR235)</f>
        <v/>
      </c>
      <c r="AY235" t="str">
        <f>IF(ISBLANK(extractions!AS235),"",extractions!AS235)</f>
        <v/>
      </c>
      <c r="AZ235" t="str">
        <f>IF(ISBLANK(extractions!AT235),"",extractions!AT235)</f>
        <v/>
      </c>
      <c r="BA235" t="str">
        <f>IF(ISBLANK(extractions!AU235),"",extractions!AU235)</f>
        <v/>
      </c>
      <c r="BB235" t="str">
        <f>IF(ISBLANK(extractions!AV235),"",extractions!AV235)</f>
        <v/>
      </c>
      <c r="BC235" t="str">
        <f>IF(ISBLANK(extractions!AW235),"",extractions!AW235)</f>
        <v/>
      </c>
      <c r="BD235" t="str">
        <f>IF(ISBLANK(extractions!AX235),"",extractions!AX235)</f>
        <v/>
      </c>
      <c r="BE235" s="9" t="str">
        <f t="shared" si="29"/>
        <v/>
      </c>
      <c r="BF235" s="9" t="str">
        <f t="shared" si="32"/>
        <v/>
      </c>
      <c r="BG235" t="str">
        <f t="shared" si="36"/>
        <v/>
      </c>
      <c r="BK235" s="9" t="str">
        <f t="shared" si="33"/>
        <v>Beta</v>
      </c>
      <c r="BL235" s="9">
        <f t="shared" si="30"/>
        <v>-0.11315</v>
      </c>
      <c r="BM235" s="13" t="str">
        <f t="shared" si="31"/>
        <v>?</v>
      </c>
      <c r="BN235" t="str">
        <f t="shared" si="34"/>
        <v>-</v>
      </c>
      <c r="BO235" s="9" t="str">
        <f>IF(BK235="Beta",IF(ABS(BL235)&lt;statistic_interpretations!$B$5,statistic_interpretations!$B$1,IF(ABS(BL235)&lt;statistic_interpretations!$C$5,statistic_interpretations!$C$1,IF(ABS(BL235)&gt;statistic_interpretations!$C$5,statistic_interpretations!$D$1,"error"))),IF(BK235="R",IF(ABS(BL235)&lt;statistic_interpretations!$B$2,statistic_interpretations!$B$1,IF(ABS(BL235)&lt;statistic_interpretations!$C$2,statistic_interpretations!$C$1,IF(ABS(BL235)&gt;statistic_interpretations!$C$2,statistic_interpretations!$D$1,"error"))),IF(BK235="D",IF(ABS(BL235)&lt;statistic_interpretations!$B$3,statistic_interpretations!$B$1,IF(ABS(BL235)&lt;statistic_interpretations!$C$3,statistic_interpretations!$C$1,IF(ABS(BL235)&gt;statistic_interpretations!$C$3,statistic_interpretations!$D$1,"error"))),IF(BK235="%",IF(ABS(BL235)&lt;statistic_interpretations!$B$9,statistic_interpretations!$B$1,IF(ABS(BL235)&lt;statistic_interpretations!$C$9,statistic_interpretations!$C$1,IF(ABS(BL235)&gt;statistic_interpretations!$C$9,statistic_interpretations!$D$1,"error"))),IF(BK235="χ2",IF(ABS(BL235)&lt;statistic_interpretations!$B$8,statistic_interpretations!$B$1,IF(ABS(BL235)&lt;statistic_interpretations!$C$8,statistic_interpretations!$C$1,IF(ABS(BL235)&gt;statistic_interpretations!$C$8,statistic_interpretations!$D$1,"error"))),IF(BK235="tau",IF(ABS(BL235)&lt;statistic_interpretations!$B$7,statistic_interpretations!$B$1,IF(ABS(BL235)&lt;statistic_interpretations!$C$7,statistic_interpretations!$C$1,IF(ABS(BL235)&gt;statistic_interpretations!$C$7,statistic_interpretations!$D$1,"error")))))))))</f>
        <v>Small</v>
      </c>
      <c r="BP235" t="str">
        <f t="shared" si="35"/>
        <v>unknown</v>
      </c>
    </row>
    <row r="236" spans="1:68" x14ac:dyDescent="0.25">
      <c r="A236" t="str">
        <f>IF(ISBLANK(extractions!A236),"",extractions!A236)</f>
        <v xml:space="preserve">Involvement Vandalism </v>
      </c>
      <c r="B236" t="s">
        <v>524</v>
      </c>
      <c r="C236" t="str">
        <f>IF(ISBLANK(extractions!B236),"",extractions!B236)</f>
        <v>nominal</v>
      </c>
      <c r="D236" t="str">
        <f>IF(ISBLANK(extractions!C236),"",extractions!C236)</f>
        <v/>
      </c>
      <c r="E236" t="str">
        <f>IF(ISBLANK(extractions!D236),"",extractions!D236)</f>
        <v xml:space="preserve">nonaggrevated assault </v>
      </c>
      <c r="F236" t="str">
        <f>IF(ISBLANK(extractions!E236),"",extractions!E236)</f>
        <v>-</v>
      </c>
      <c r="G236" t="str">
        <f>IF(ISBLANK(extractions!G236),"",extractions!G236)</f>
        <v>reporting time</v>
      </c>
      <c r="H236" t="str">
        <f>IF(ISBLANK(extractions!H236),"",extractions!H236)</f>
        <v>scale</v>
      </c>
      <c r="I236" t="str">
        <f>IF(ISBLANK(extractions!I236),"",extractions!I236)</f>
        <v>min/incident</v>
      </c>
      <c r="J236" t="str">
        <f>IF(ISBLANK(extractions!J236),"",extractions!J236)</f>
        <v>ln</v>
      </c>
      <c r="K236" t="str">
        <f>IF(ISBLANK(extractions!K236),"",extractions!K236)</f>
        <v>interest</v>
      </c>
      <c r="L236" t="str">
        <f>IF(ISBLANK(extractions!L236),"",extractions!L236)</f>
        <v>van Kirk (1980a)</v>
      </c>
      <c r="M236" s="2" t="s">
        <v>893</v>
      </c>
      <c r="N236" t="str">
        <f>IF(ISBLANK(extractions!M236),"",extractions!M236)</f>
        <v>Table G -7</v>
      </c>
      <c r="O236" t="str">
        <f>IF(ISBLANK(extractions!N236),"",extractions!N236)</f>
        <v>Multivariate regression</v>
      </c>
      <c r="P236" t="s">
        <v>148</v>
      </c>
      <c r="Q236" t="s">
        <v>903</v>
      </c>
      <c r="R236" t="s">
        <v>906</v>
      </c>
      <c r="S236" t="s">
        <v>199</v>
      </c>
      <c r="T236" t="s">
        <v>199</v>
      </c>
      <c r="U236" t="str">
        <f>IF(ISBLANK(extractions!O236),"",extractions!O236)</f>
        <v/>
      </c>
      <c r="V236" t="str">
        <f>IF(ISBLANK(extractions!P236),"",extractions!P236)</f>
        <v>Sample</v>
      </c>
      <c r="W236" t="str">
        <f>IF(ISBLANK(extractions!Q236),"",extractions!Q236)</f>
        <v/>
      </c>
      <c r="X236" t="str">
        <f>IF(ISBLANK(extractions!R236),"",extractions!R236)</f>
        <v xml:space="preserve">Non random sample  </v>
      </c>
      <c r="Y236" t="str">
        <f>IF(ISBLANK(extractions!S236),"",extractions!S236)</f>
        <v/>
      </c>
      <c r="Z236" t="str">
        <f>IF(ISBLANK(extractions!T236),"",extractions!T236)</f>
        <v/>
      </c>
      <c r="AA236" t="str">
        <f>IF(ISBLANK(extractions!U236),"",extractions!U236)</f>
        <v>cases with citizen interview</v>
      </c>
      <c r="AB236">
        <f>IF(ISBLANK(extractions!V236),"",extractions!V236)</f>
        <v>218</v>
      </c>
      <c r="AC236" t="str">
        <f>IF(ISBLANK(extractions!W236),"",extractions!W236)</f>
        <v>CFS</v>
      </c>
      <c r="AD236" t="str">
        <f>IF(ISBLANK(extractions!X236),"",extractions!X236)</f>
        <v>All part II crimes</v>
      </c>
      <c r="AE236" t="str">
        <f>IF(ISBLANK(extractions!Y236),"",extractions!Y236)</f>
        <v>Beta</v>
      </c>
      <c r="AF236">
        <f>IF(ISBLANK(extractions!Z236),"",extractions!Z236)</f>
        <v>-6.2149999999999997E-2</v>
      </c>
      <c r="AG236" t="str">
        <f>IF(ISBLANK(extractions!AA236),"",extractions!AA236)</f>
        <v/>
      </c>
      <c r="AH236" t="str">
        <f>IF(ISBLANK(extractions!AB236),"",extractions!AB236)</f>
        <v>?</v>
      </c>
      <c r="AI236">
        <f>IF(ISBLANK(extractions!AC236),"",extractions!AC236)</f>
        <v>1</v>
      </c>
      <c r="AJ236" t="str">
        <f>IF(ISBLANK(extractions!AD236),"",extractions!AD236)</f>
        <v>mar</v>
      </c>
      <c r="AK236">
        <f>IF(ISBLANK(extractions!AE236),"",extractions!AE236)</f>
        <v>1975</v>
      </c>
      <c r="AL236">
        <f>IF(ISBLANK(extractions!AF236),"",extractions!AF236)</f>
        <v>31</v>
      </c>
      <c r="AM236" t="str">
        <f>IF(ISBLANK(extractions!AG236),"",extractions!AG236)</f>
        <v>jan</v>
      </c>
      <c r="AN236">
        <f>IF(ISBLANK(extractions!AH236),"",extractions!AH236)</f>
        <v>1976</v>
      </c>
      <c r="AO236" t="str">
        <f>IF(ISBLANK(extractions!AI236),"",extractions!AI236)</f>
        <v/>
      </c>
      <c r="AP236" t="str">
        <f>IF(ISBLANK(extractions!AJ236),"",extractions!AJ236)</f>
        <v/>
      </c>
      <c r="AQ236" t="str">
        <f>IF(ISBLANK(extractions!AK236),"",extractions!AK236)</f>
        <v/>
      </c>
      <c r="AR236" t="str">
        <f>IF(ISBLANK(extractions!AL236),"",extractions!AL236)</f>
        <v/>
      </c>
      <c r="AS236" t="str">
        <f>IF(ISBLANK(extractions!AM236),"",extractions!AM236)</f>
        <v/>
      </c>
      <c r="AT236" t="str">
        <f>IF(ISBLANK(extractions!AN236),"",extractions!AN236)</f>
        <v/>
      </c>
      <c r="AU236" t="str">
        <f>IF(ISBLANK(extractions!AO236),"",extractions!AO236)</f>
        <v/>
      </c>
      <c r="AV236" t="str">
        <f>IF(ISBLANK(extractions!AP236),"",extractions!AP236)</f>
        <v/>
      </c>
      <c r="AW236" t="str">
        <f>IF(ISBLANK(extractions!AQ236),"",extractions!AQ236)</f>
        <v/>
      </c>
      <c r="AX236" t="str">
        <f>IF(ISBLANK(extractions!AR236),"",extractions!AR236)</f>
        <v/>
      </c>
      <c r="AY236" t="str">
        <f>IF(ISBLANK(extractions!AS236),"",extractions!AS236)</f>
        <v/>
      </c>
      <c r="AZ236" t="str">
        <f>IF(ISBLANK(extractions!AT236),"",extractions!AT236)</f>
        <v/>
      </c>
      <c r="BA236" t="str">
        <f>IF(ISBLANK(extractions!AU236),"",extractions!AU236)</f>
        <v/>
      </c>
      <c r="BB236" t="str">
        <f>IF(ISBLANK(extractions!AV236),"",extractions!AV236)</f>
        <v/>
      </c>
      <c r="BC236" t="str">
        <f>IF(ISBLANK(extractions!AW236),"",extractions!AW236)</f>
        <v/>
      </c>
      <c r="BD236" t="str">
        <f>IF(ISBLANK(extractions!AX236),"",extractions!AX236)</f>
        <v/>
      </c>
      <c r="BE236" s="9" t="str">
        <f t="shared" si="29"/>
        <v/>
      </c>
      <c r="BF236" s="9" t="str">
        <f t="shared" si="32"/>
        <v/>
      </c>
      <c r="BG236" t="str">
        <f t="shared" si="36"/>
        <v/>
      </c>
      <c r="BK236" s="9" t="str">
        <f t="shared" si="33"/>
        <v>Beta</v>
      </c>
      <c r="BL236" s="9">
        <f t="shared" si="30"/>
        <v>-6.2149999999999997E-2</v>
      </c>
      <c r="BM236" s="13" t="str">
        <f t="shared" si="31"/>
        <v>?</v>
      </c>
      <c r="BN236" t="str">
        <f t="shared" si="34"/>
        <v>-</v>
      </c>
      <c r="BO236" s="9" t="str">
        <f>IF(BK236="Beta",IF(ABS(BL236)&lt;statistic_interpretations!$B$5,statistic_interpretations!$B$1,IF(ABS(BL236)&lt;statistic_interpretations!$C$5,statistic_interpretations!$C$1,IF(ABS(BL236)&gt;statistic_interpretations!$C$5,statistic_interpretations!$D$1,"error"))),IF(BK236="R",IF(ABS(BL236)&lt;statistic_interpretations!$B$2,statistic_interpretations!$B$1,IF(ABS(BL236)&lt;statistic_interpretations!$C$2,statistic_interpretations!$C$1,IF(ABS(BL236)&gt;statistic_interpretations!$C$2,statistic_interpretations!$D$1,"error"))),IF(BK236="D",IF(ABS(BL236)&lt;statistic_interpretations!$B$3,statistic_interpretations!$B$1,IF(ABS(BL236)&lt;statistic_interpretations!$C$3,statistic_interpretations!$C$1,IF(ABS(BL236)&gt;statistic_interpretations!$C$3,statistic_interpretations!$D$1,"error"))),IF(BK236="%",IF(ABS(BL236)&lt;statistic_interpretations!$B$9,statistic_interpretations!$B$1,IF(ABS(BL236)&lt;statistic_interpretations!$C$9,statistic_interpretations!$C$1,IF(ABS(BL236)&gt;statistic_interpretations!$C$9,statistic_interpretations!$D$1,"error"))),IF(BK236="χ2",IF(ABS(BL236)&lt;statistic_interpretations!$B$8,statistic_interpretations!$B$1,IF(ABS(BL236)&lt;statistic_interpretations!$C$8,statistic_interpretations!$C$1,IF(ABS(BL236)&gt;statistic_interpretations!$C$8,statistic_interpretations!$D$1,"error"))),IF(BK236="tau",IF(ABS(BL236)&lt;statistic_interpretations!$B$7,statistic_interpretations!$B$1,IF(ABS(BL236)&lt;statistic_interpretations!$C$7,statistic_interpretations!$C$1,IF(ABS(BL236)&gt;statistic_interpretations!$C$7,statistic_interpretations!$D$1,"error")))))))))</f>
        <v>Small</v>
      </c>
      <c r="BP236" t="str">
        <f t="shared" si="35"/>
        <v>unknown</v>
      </c>
    </row>
    <row r="237" spans="1:68" x14ac:dyDescent="0.25">
      <c r="A237" t="str">
        <f>IF(ISBLANK(extractions!A237),"",extractions!A237)</f>
        <v>Involvement Forgery, Fraud, and Embezzlement</v>
      </c>
      <c r="B237" t="s">
        <v>545</v>
      </c>
      <c r="C237" t="str">
        <f>IF(ISBLANK(extractions!B237),"",extractions!B237)</f>
        <v>nominal</v>
      </c>
      <c r="D237" t="str">
        <f>IF(ISBLANK(extractions!C237),"",extractions!C237)</f>
        <v/>
      </c>
      <c r="E237" t="str">
        <f>IF(ISBLANK(extractions!D237),"",extractions!D237)</f>
        <v xml:space="preserve">nonaggrevated assault </v>
      </c>
      <c r="F237" t="str">
        <f>IF(ISBLANK(extractions!E237),"",extractions!E237)</f>
        <v>-</v>
      </c>
      <c r="G237" t="str">
        <f>IF(ISBLANK(extractions!G237),"",extractions!G237)</f>
        <v>reporting time</v>
      </c>
      <c r="H237" t="str">
        <f>IF(ISBLANK(extractions!H237),"",extractions!H237)</f>
        <v>scale</v>
      </c>
      <c r="I237" t="str">
        <f>IF(ISBLANK(extractions!I237),"",extractions!I237)</f>
        <v>min/incident</v>
      </c>
      <c r="J237" t="str">
        <f>IF(ISBLANK(extractions!J237),"",extractions!J237)</f>
        <v>ln</v>
      </c>
      <c r="K237" t="str">
        <f>IF(ISBLANK(extractions!K237),"",extractions!K237)</f>
        <v>interest</v>
      </c>
      <c r="L237" t="str">
        <f>IF(ISBLANK(extractions!L237),"",extractions!L237)</f>
        <v>van Kirk (1980a)</v>
      </c>
      <c r="M237" s="2" t="s">
        <v>893</v>
      </c>
      <c r="N237" t="str">
        <f>IF(ISBLANK(extractions!M237),"",extractions!M237)</f>
        <v>Table G -7</v>
      </c>
      <c r="O237" t="str">
        <f>IF(ISBLANK(extractions!N237),"",extractions!N237)</f>
        <v>Multivariate regression</v>
      </c>
      <c r="P237" t="s">
        <v>148</v>
      </c>
      <c r="Q237" t="s">
        <v>903</v>
      </c>
      <c r="R237" t="s">
        <v>906</v>
      </c>
      <c r="S237" t="s">
        <v>199</v>
      </c>
      <c r="T237" t="s">
        <v>199</v>
      </c>
      <c r="U237" t="str">
        <f>IF(ISBLANK(extractions!O237),"",extractions!O237)</f>
        <v/>
      </c>
      <c r="V237" t="str">
        <f>IF(ISBLANK(extractions!P237),"",extractions!P237)</f>
        <v>Sample</v>
      </c>
      <c r="W237" t="str">
        <f>IF(ISBLANK(extractions!Q237),"",extractions!Q237)</f>
        <v/>
      </c>
      <c r="X237" t="str">
        <f>IF(ISBLANK(extractions!R237),"",extractions!R237)</f>
        <v xml:space="preserve">Non random sample  </v>
      </c>
      <c r="Y237" t="str">
        <f>IF(ISBLANK(extractions!S237),"",extractions!S237)</f>
        <v/>
      </c>
      <c r="Z237" t="str">
        <f>IF(ISBLANK(extractions!T237),"",extractions!T237)</f>
        <v/>
      </c>
      <c r="AA237" t="str">
        <f>IF(ISBLANK(extractions!U237),"",extractions!U237)</f>
        <v>cases with citizen interview</v>
      </c>
      <c r="AB237">
        <f>IF(ISBLANK(extractions!V237),"",extractions!V237)</f>
        <v>218</v>
      </c>
      <c r="AC237" t="str">
        <f>IF(ISBLANK(extractions!W237),"",extractions!W237)</f>
        <v>CFS</v>
      </c>
      <c r="AD237" t="str">
        <f>IF(ISBLANK(extractions!X237),"",extractions!X237)</f>
        <v>All part II crimes</v>
      </c>
      <c r="AE237" t="str">
        <f>IF(ISBLANK(extractions!Y237),"",extractions!Y237)</f>
        <v>Beta</v>
      </c>
      <c r="AF237">
        <f>IF(ISBLANK(extractions!Z237),"",extractions!Z237)</f>
        <v>-1.6070000000000001E-2</v>
      </c>
      <c r="AG237" t="str">
        <f>IF(ISBLANK(extractions!AA237),"",extractions!AA237)</f>
        <v/>
      </c>
      <c r="AH237" t="str">
        <f>IF(ISBLANK(extractions!AB237),"",extractions!AB237)</f>
        <v>?</v>
      </c>
      <c r="AI237">
        <f>IF(ISBLANK(extractions!AC237),"",extractions!AC237)</f>
        <v>1</v>
      </c>
      <c r="AJ237" t="str">
        <f>IF(ISBLANK(extractions!AD237),"",extractions!AD237)</f>
        <v>mar</v>
      </c>
      <c r="AK237">
        <f>IF(ISBLANK(extractions!AE237),"",extractions!AE237)</f>
        <v>1975</v>
      </c>
      <c r="AL237">
        <f>IF(ISBLANK(extractions!AF237),"",extractions!AF237)</f>
        <v>31</v>
      </c>
      <c r="AM237" t="str">
        <f>IF(ISBLANK(extractions!AG237),"",extractions!AG237)</f>
        <v>jan</v>
      </c>
      <c r="AN237">
        <f>IF(ISBLANK(extractions!AH237),"",extractions!AH237)</f>
        <v>1976</v>
      </c>
      <c r="AO237" t="str">
        <f>IF(ISBLANK(extractions!AI237),"",extractions!AI237)</f>
        <v/>
      </c>
      <c r="AP237" t="str">
        <f>IF(ISBLANK(extractions!AJ237),"",extractions!AJ237)</f>
        <v/>
      </c>
      <c r="AQ237" t="str">
        <f>IF(ISBLANK(extractions!AK237),"",extractions!AK237)</f>
        <v/>
      </c>
      <c r="AR237" t="str">
        <f>IF(ISBLANK(extractions!AL237),"",extractions!AL237)</f>
        <v/>
      </c>
      <c r="AS237" t="str">
        <f>IF(ISBLANK(extractions!AM237),"",extractions!AM237)</f>
        <v/>
      </c>
      <c r="AT237" t="str">
        <f>IF(ISBLANK(extractions!AN237),"",extractions!AN237)</f>
        <v/>
      </c>
      <c r="AU237" t="str">
        <f>IF(ISBLANK(extractions!AO237),"",extractions!AO237)</f>
        <v/>
      </c>
      <c r="AV237" t="str">
        <f>IF(ISBLANK(extractions!AP237),"",extractions!AP237)</f>
        <v/>
      </c>
      <c r="AW237" t="str">
        <f>IF(ISBLANK(extractions!AQ237),"",extractions!AQ237)</f>
        <v/>
      </c>
      <c r="AX237" t="str">
        <f>IF(ISBLANK(extractions!AR237),"",extractions!AR237)</f>
        <v/>
      </c>
      <c r="AY237" t="str">
        <f>IF(ISBLANK(extractions!AS237),"",extractions!AS237)</f>
        <v/>
      </c>
      <c r="AZ237" t="str">
        <f>IF(ISBLANK(extractions!AT237),"",extractions!AT237)</f>
        <v/>
      </c>
      <c r="BA237" t="str">
        <f>IF(ISBLANK(extractions!AU237),"",extractions!AU237)</f>
        <v/>
      </c>
      <c r="BB237" t="str">
        <f>IF(ISBLANK(extractions!AV237),"",extractions!AV237)</f>
        <v/>
      </c>
      <c r="BC237" t="str">
        <f>IF(ISBLANK(extractions!AW237),"",extractions!AW237)</f>
        <v/>
      </c>
      <c r="BD237" t="str">
        <f>IF(ISBLANK(extractions!AX237),"",extractions!AX237)</f>
        <v/>
      </c>
      <c r="BE237" s="9" t="str">
        <f t="shared" si="29"/>
        <v/>
      </c>
      <c r="BF237" s="9" t="str">
        <f t="shared" si="32"/>
        <v/>
      </c>
      <c r="BG237" t="str">
        <f t="shared" si="36"/>
        <v/>
      </c>
      <c r="BK237" s="9" t="str">
        <f t="shared" si="33"/>
        <v>Beta</v>
      </c>
      <c r="BL237" s="9">
        <f t="shared" si="30"/>
        <v>-1.6070000000000001E-2</v>
      </c>
      <c r="BM237" s="13" t="str">
        <f t="shared" si="31"/>
        <v>?</v>
      </c>
      <c r="BN237" t="str">
        <f t="shared" si="34"/>
        <v>-</v>
      </c>
      <c r="BO237" s="9" t="str">
        <f>IF(BK237="Beta",IF(ABS(BL237)&lt;statistic_interpretations!$B$5,statistic_interpretations!$B$1,IF(ABS(BL237)&lt;statistic_interpretations!$C$5,statistic_interpretations!$C$1,IF(ABS(BL237)&gt;statistic_interpretations!$C$5,statistic_interpretations!$D$1,"error"))),IF(BK237="R",IF(ABS(BL237)&lt;statistic_interpretations!$B$2,statistic_interpretations!$B$1,IF(ABS(BL237)&lt;statistic_interpretations!$C$2,statistic_interpretations!$C$1,IF(ABS(BL237)&gt;statistic_interpretations!$C$2,statistic_interpretations!$D$1,"error"))),IF(BK237="D",IF(ABS(BL237)&lt;statistic_interpretations!$B$3,statistic_interpretations!$B$1,IF(ABS(BL237)&lt;statistic_interpretations!$C$3,statistic_interpretations!$C$1,IF(ABS(BL237)&gt;statistic_interpretations!$C$3,statistic_interpretations!$D$1,"error"))),IF(BK237="%",IF(ABS(BL237)&lt;statistic_interpretations!$B$9,statistic_interpretations!$B$1,IF(ABS(BL237)&lt;statistic_interpretations!$C$9,statistic_interpretations!$C$1,IF(ABS(BL237)&gt;statistic_interpretations!$C$9,statistic_interpretations!$D$1,"error"))),IF(BK237="χ2",IF(ABS(BL237)&lt;statistic_interpretations!$B$8,statistic_interpretations!$B$1,IF(ABS(BL237)&lt;statistic_interpretations!$C$8,statistic_interpretations!$C$1,IF(ABS(BL237)&gt;statistic_interpretations!$C$8,statistic_interpretations!$D$1,"error"))),IF(BK237="tau",IF(ABS(BL237)&lt;statistic_interpretations!$B$7,statistic_interpretations!$B$1,IF(ABS(BL237)&lt;statistic_interpretations!$C$7,statistic_interpretations!$C$1,IF(ABS(BL237)&gt;statistic_interpretations!$C$7,statistic_interpretations!$D$1,"error")))))))))</f>
        <v>Small</v>
      </c>
      <c r="BP237" t="str">
        <f t="shared" si="35"/>
        <v>unknown</v>
      </c>
    </row>
    <row r="238" spans="1:68" x14ac:dyDescent="0.25">
      <c r="A238" t="str">
        <f>IF(ISBLANK(extractions!A238),"",extractions!A238)</f>
        <v>Weapon Possession</v>
      </c>
      <c r="B238" t="s">
        <v>512</v>
      </c>
      <c r="C238" t="str">
        <f>IF(ISBLANK(extractions!B238),"",extractions!B238)</f>
        <v>nominal</v>
      </c>
      <c r="D238" t="str">
        <f>IF(ISBLANK(extractions!C238),"",extractions!C238)</f>
        <v/>
      </c>
      <c r="E238" t="str">
        <f>IF(ISBLANK(extractions!D238),"",extractions!D238)</f>
        <v xml:space="preserve">nonaggrevated assault </v>
      </c>
      <c r="F238" t="str">
        <f>IF(ISBLANK(extractions!E238),"",extractions!E238)</f>
        <v>-</v>
      </c>
      <c r="G238" t="str">
        <f>IF(ISBLANK(extractions!G238),"",extractions!G238)</f>
        <v>reporting time</v>
      </c>
      <c r="H238" t="str">
        <f>IF(ISBLANK(extractions!H238),"",extractions!H238)</f>
        <v>scale</v>
      </c>
      <c r="I238" t="str">
        <f>IF(ISBLANK(extractions!I238),"",extractions!I238)</f>
        <v>min/incident</v>
      </c>
      <c r="J238" t="str">
        <f>IF(ISBLANK(extractions!J238),"",extractions!J238)</f>
        <v>ln</v>
      </c>
      <c r="K238" t="str">
        <f>IF(ISBLANK(extractions!K238),"",extractions!K238)</f>
        <v>interest</v>
      </c>
      <c r="L238" t="str">
        <f>IF(ISBLANK(extractions!L238),"",extractions!L238)</f>
        <v>van Kirk (1980a)</v>
      </c>
      <c r="M238" s="2" t="s">
        <v>893</v>
      </c>
      <c r="N238" t="str">
        <f>IF(ISBLANK(extractions!M238),"",extractions!M238)</f>
        <v>Table G -7</v>
      </c>
      <c r="O238" t="str">
        <f>IF(ISBLANK(extractions!N238),"",extractions!N238)</f>
        <v>Multivariate regression</v>
      </c>
      <c r="P238" t="s">
        <v>148</v>
      </c>
      <c r="Q238" t="s">
        <v>903</v>
      </c>
      <c r="R238" t="s">
        <v>906</v>
      </c>
      <c r="S238" t="s">
        <v>199</v>
      </c>
      <c r="T238" t="s">
        <v>199</v>
      </c>
      <c r="U238" t="str">
        <f>IF(ISBLANK(extractions!O238),"",extractions!O238)</f>
        <v/>
      </c>
      <c r="V238" t="str">
        <f>IF(ISBLANK(extractions!P238),"",extractions!P238)</f>
        <v>Sample</v>
      </c>
      <c r="W238" t="str">
        <f>IF(ISBLANK(extractions!Q238),"",extractions!Q238)</f>
        <v/>
      </c>
      <c r="X238" t="str">
        <f>IF(ISBLANK(extractions!R238),"",extractions!R238)</f>
        <v xml:space="preserve">Non random sample  </v>
      </c>
      <c r="Y238" t="str">
        <f>IF(ISBLANK(extractions!S238),"",extractions!S238)</f>
        <v/>
      </c>
      <c r="Z238" t="str">
        <f>IF(ISBLANK(extractions!T238),"",extractions!T238)</f>
        <v/>
      </c>
      <c r="AA238" t="str">
        <f>IF(ISBLANK(extractions!U238),"",extractions!U238)</f>
        <v>cases with citizen interview</v>
      </c>
      <c r="AB238">
        <f>IF(ISBLANK(extractions!V238),"",extractions!V238)</f>
        <v>218</v>
      </c>
      <c r="AC238" t="str">
        <f>IF(ISBLANK(extractions!W238),"",extractions!W238)</f>
        <v>CFS</v>
      </c>
      <c r="AD238" t="str">
        <f>IF(ISBLANK(extractions!X238),"",extractions!X238)</f>
        <v>All part II crimes</v>
      </c>
      <c r="AE238" t="str">
        <f>IF(ISBLANK(extractions!Y238),"",extractions!Y238)</f>
        <v>Beta</v>
      </c>
      <c r="AF238">
        <f>IF(ISBLANK(extractions!Z238),"",extractions!Z238)</f>
        <v>8.7399999999999995E-3</v>
      </c>
      <c r="AG238" t="str">
        <f>IF(ISBLANK(extractions!AA238),"",extractions!AA238)</f>
        <v/>
      </c>
      <c r="AH238" t="str">
        <f>IF(ISBLANK(extractions!AB238),"",extractions!AB238)</f>
        <v>?</v>
      </c>
      <c r="AI238">
        <f>IF(ISBLANK(extractions!AC238),"",extractions!AC238)</f>
        <v>1</v>
      </c>
      <c r="AJ238" t="str">
        <f>IF(ISBLANK(extractions!AD238),"",extractions!AD238)</f>
        <v>mar</v>
      </c>
      <c r="AK238">
        <f>IF(ISBLANK(extractions!AE238),"",extractions!AE238)</f>
        <v>1975</v>
      </c>
      <c r="AL238">
        <f>IF(ISBLANK(extractions!AF238),"",extractions!AF238)</f>
        <v>31</v>
      </c>
      <c r="AM238" t="str">
        <f>IF(ISBLANK(extractions!AG238),"",extractions!AG238)</f>
        <v>jan</v>
      </c>
      <c r="AN238">
        <f>IF(ISBLANK(extractions!AH238),"",extractions!AH238)</f>
        <v>1976</v>
      </c>
      <c r="AO238" t="str">
        <f>IF(ISBLANK(extractions!AI238),"",extractions!AI238)</f>
        <v/>
      </c>
      <c r="AP238" t="str">
        <f>IF(ISBLANK(extractions!AJ238),"",extractions!AJ238)</f>
        <v/>
      </c>
      <c r="AQ238" t="str">
        <f>IF(ISBLANK(extractions!AK238),"",extractions!AK238)</f>
        <v/>
      </c>
      <c r="AR238" t="str">
        <f>IF(ISBLANK(extractions!AL238),"",extractions!AL238)</f>
        <v/>
      </c>
      <c r="AS238" t="str">
        <f>IF(ISBLANK(extractions!AM238),"",extractions!AM238)</f>
        <v/>
      </c>
      <c r="AT238" t="str">
        <f>IF(ISBLANK(extractions!AN238),"",extractions!AN238)</f>
        <v/>
      </c>
      <c r="AU238" t="str">
        <f>IF(ISBLANK(extractions!AO238),"",extractions!AO238)</f>
        <v/>
      </c>
      <c r="AV238" t="str">
        <f>IF(ISBLANK(extractions!AP238),"",extractions!AP238)</f>
        <v/>
      </c>
      <c r="AW238" t="str">
        <f>IF(ISBLANK(extractions!AQ238),"",extractions!AQ238)</f>
        <v/>
      </c>
      <c r="AX238" t="str">
        <f>IF(ISBLANK(extractions!AR238),"",extractions!AR238)</f>
        <v/>
      </c>
      <c r="AY238" t="str">
        <f>IF(ISBLANK(extractions!AS238),"",extractions!AS238)</f>
        <v/>
      </c>
      <c r="AZ238" t="str">
        <f>IF(ISBLANK(extractions!AT238),"",extractions!AT238)</f>
        <v/>
      </c>
      <c r="BA238" t="str">
        <f>IF(ISBLANK(extractions!AU238),"",extractions!AU238)</f>
        <v/>
      </c>
      <c r="BB238" t="str">
        <f>IF(ISBLANK(extractions!AV238),"",extractions!AV238)</f>
        <v/>
      </c>
      <c r="BC238" t="str">
        <f>IF(ISBLANK(extractions!AW238),"",extractions!AW238)</f>
        <v/>
      </c>
      <c r="BD238" t="str">
        <f>IF(ISBLANK(extractions!AX238),"",extractions!AX238)</f>
        <v/>
      </c>
      <c r="BE238" s="9" t="str">
        <f t="shared" si="29"/>
        <v/>
      </c>
      <c r="BF238" s="9" t="str">
        <f t="shared" si="32"/>
        <v/>
      </c>
      <c r="BG238" t="str">
        <f t="shared" si="36"/>
        <v/>
      </c>
      <c r="BK238" s="9" t="str">
        <f t="shared" si="33"/>
        <v>Beta</v>
      </c>
      <c r="BL238" s="9">
        <f t="shared" si="30"/>
        <v>8.7399999999999995E-3</v>
      </c>
      <c r="BM238" s="13" t="str">
        <f t="shared" si="31"/>
        <v>?</v>
      </c>
      <c r="BN238" t="str">
        <f t="shared" si="34"/>
        <v>+</v>
      </c>
      <c r="BO238" s="9" t="str">
        <f>IF(BK238="Beta",IF(ABS(BL238)&lt;statistic_interpretations!$B$5,statistic_interpretations!$B$1,IF(ABS(BL238)&lt;statistic_interpretations!$C$5,statistic_interpretations!$C$1,IF(ABS(BL238)&gt;statistic_interpretations!$C$5,statistic_interpretations!$D$1,"error"))),IF(BK238="R",IF(ABS(BL238)&lt;statistic_interpretations!$B$2,statistic_interpretations!$B$1,IF(ABS(BL238)&lt;statistic_interpretations!$C$2,statistic_interpretations!$C$1,IF(ABS(BL238)&gt;statistic_interpretations!$C$2,statistic_interpretations!$D$1,"error"))),IF(BK238="D",IF(ABS(BL238)&lt;statistic_interpretations!$B$3,statistic_interpretations!$B$1,IF(ABS(BL238)&lt;statistic_interpretations!$C$3,statistic_interpretations!$C$1,IF(ABS(BL238)&gt;statistic_interpretations!$C$3,statistic_interpretations!$D$1,"error"))),IF(BK238="%",IF(ABS(BL238)&lt;statistic_interpretations!$B$9,statistic_interpretations!$B$1,IF(ABS(BL238)&lt;statistic_interpretations!$C$9,statistic_interpretations!$C$1,IF(ABS(BL238)&gt;statistic_interpretations!$C$9,statistic_interpretations!$D$1,"error"))),IF(BK238="χ2",IF(ABS(BL238)&lt;statistic_interpretations!$B$8,statistic_interpretations!$B$1,IF(ABS(BL238)&lt;statistic_interpretations!$C$8,statistic_interpretations!$C$1,IF(ABS(BL238)&gt;statistic_interpretations!$C$8,statistic_interpretations!$D$1,"error"))),IF(BK238="tau",IF(ABS(BL238)&lt;statistic_interpretations!$B$7,statistic_interpretations!$B$1,IF(ABS(BL238)&lt;statistic_interpretations!$C$7,statistic_interpretations!$C$1,IF(ABS(BL238)&gt;statistic_interpretations!$C$7,statistic_interpretations!$D$1,"error")))))))))</f>
        <v>Small</v>
      </c>
      <c r="BP238" t="str">
        <f t="shared" si="35"/>
        <v>unknown</v>
      </c>
    </row>
    <row r="239" spans="1:68" x14ac:dyDescent="0.25">
      <c r="A239" t="str">
        <f>IF(ISBLANK(extractions!A239),"",extractions!A239)</f>
        <v>Drunkenness</v>
      </c>
      <c r="B239" t="s">
        <v>516</v>
      </c>
      <c r="C239" t="str">
        <f>IF(ISBLANK(extractions!B239),"",extractions!B239)</f>
        <v>nominal</v>
      </c>
      <c r="D239" t="str">
        <f>IF(ISBLANK(extractions!C239),"",extractions!C239)</f>
        <v/>
      </c>
      <c r="E239" t="str">
        <f>IF(ISBLANK(extractions!D239),"",extractions!D239)</f>
        <v xml:space="preserve">nonaggrevated assault </v>
      </c>
      <c r="F239" t="str">
        <f>IF(ISBLANK(extractions!E239),"",extractions!E239)</f>
        <v>-</v>
      </c>
      <c r="G239" t="str">
        <f>IF(ISBLANK(extractions!G239),"",extractions!G239)</f>
        <v>reporting time</v>
      </c>
      <c r="H239" t="str">
        <f>IF(ISBLANK(extractions!H239),"",extractions!H239)</f>
        <v>scale</v>
      </c>
      <c r="I239" t="str">
        <f>IF(ISBLANK(extractions!I239),"",extractions!I239)</f>
        <v>min/incident</v>
      </c>
      <c r="J239" t="str">
        <f>IF(ISBLANK(extractions!J239),"",extractions!J239)</f>
        <v>ln</v>
      </c>
      <c r="K239" t="str">
        <f>IF(ISBLANK(extractions!K239),"",extractions!K239)</f>
        <v>interest</v>
      </c>
      <c r="L239" t="str">
        <f>IF(ISBLANK(extractions!L239),"",extractions!L239)</f>
        <v>van Kirk (1980a)</v>
      </c>
      <c r="M239" s="2" t="s">
        <v>893</v>
      </c>
      <c r="N239" t="str">
        <f>IF(ISBLANK(extractions!M239),"",extractions!M239)</f>
        <v>Table G -7</v>
      </c>
      <c r="O239" t="str">
        <f>IF(ISBLANK(extractions!N239),"",extractions!N239)</f>
        <v>Multivariate regression</v>
      </c>
      <c r="P239" t="s">
        <v>148</v>
      </c>
      <c r="Q239" t="s">
        <v>903</v>
      </c>
      <c r="R239" t="s">
        <v>906</v>
      </c>
      <c r="S239" t="s">
        <v>199</v>
      </c>
      <c r="T239" t="s">
        <v>199</v>
      </c>
      <c r="U239" t="str">
        <f>IF(ISBLANK(extractions!O239),"",extractions!O239)</f>
        <v/>
      </c>
      <c r="V239" t="str">
        <f>IF(ISBLANK(extractions!P239),"",extractions!P239)</f>
        <v>Sample</v>
      </c>
      <c r="W239" t="str">
        <f>IF(ISBLANK(extractions!Q239),"",extractions!Q239)</f>
        <v/>
      </c>
      <c r="X239" t="str">
        <f>IF(ISBLANK(extractions!R239),"",extractions!R239)</f>
        <v xml:space="preserve">Non random sample  </v>
      </c>
      <c r="Y239" t="str">
        <f>IF(ISBLANK(extractions!S239),"",extractions!S239)</f>
        <v/>
      </c>
      <c r="Z239" t="str">
        <f>IF(ISBLANK(extractions!T239),"",extractions!T239)</f>
        <v/>
      </c>
      <c r="AA239" t="str">
        <f>IF(ISBLANK(extractions!U239),"",extractions!U239)</f>
        <v>cases with citizen interview</v>
      </c>
      <c r="AB239">
        <f>IF(ISBLANK(extractions!V239),"",extractions!V239)</f>
        <v>218</v>
      </c>
      <c r="AC239" t="str">
        <f>IF(ISBLANK(extractions!W239),"",extractions!W239)</f>
        <v>CFS</v>
      </c>
      <c r="AD239" t="str">
        <f>IF(ISBLANK(extractions!X239),"",extractions!X239)</f>
        <v>All part II crimes</v>
      </c>
      <c r="AE239" t="str">
        <f>IF(ISBLANK(extractions!Y239),"",extractions!Y239)</f>
        <v>Beta</v>
      </c>
      <c r="AF239">
        <f>IF(ISBLANK(extractions!Z239),"",extractions!Z239)</f>
        <v>-4.922E-2</v>
      </c>
      <c r="AG239" t="str">
        <f>IF(ISBLANK(extractions!AA239),"",extractions!AA239)</f>
        <v/>
      </c>
      <c r="AH239" t="str">
        <f>IF(ISBLANK(extractions!AB239),"",extractions!AB239)</f>
        <v>?</v>
      </c>
      <c r="AI239">
        <f>IF(ISBLANK(extractions!AC239),"",extractions!AC239)</f>
        <v>1</v>
      </c>
      <c r="AJ239" t="str">
        <f>IF(ISBLANK(extractions!AD239),"",extractions!AD239)</f>
        <v>mar</v>
      </c>
      <c r="AK239">
        <f>IF(ISBLANK(extractions!AE239),"",extractions!AE239)</f>
        <v>1975</v>
      </c>
      <c r="AL239">
        <f>IF(ISBLANK(extractions!AF239),"",extractions!AF239)</f>
        <v>31</v>
      </c>
      <c r="AM239" t="str">
        <f>IF(ISBLANK(extractions!AG239),"",extractions!AG239)</f>
        <v>jan</v>
      </c>
      <c r="AN239">
        <f>IF(ISBLANK(extractions!AH239),"",extractions!AH239)</f>
        <v>1976</v>
      </c>
      <c r="AO239" t="str">
        <f>IF(ISBLANK(extractions!AI239),"",extractions!AI239)</f>
        <v/>
      </c>
      <c r="AP239" t="str">
        <f>IF(ISBLANK(extractions!AJ239),"",extractions!AJ239)</f>
        <v/>
      </c>
      <c r="AQ239" t="str">
        <f>IF(ISBLANK(extractions!AK239),"",extractions!AK239)</f>
        <v/>
      </c>
      <c r="AR239" t="str">
        <f>IF(ISBLANK(extractions!AL239),"",extractions!AL239)</f>
        <v/>
      </c>
      <c r="AS239" t="str">
        <f>IF(ISBLANK(extractions!AM239),"",extractions!AM239)</f>
        <v/>
      </c>
      <c r="AT239" t="str">
        <f>IF(ISBLANK(extractions!AN239),"",extractions!AN239)</f>
        <v/>
      </c>
      <c r="AU239" t="str">
        <f>IF(ISBLANK(extractions!AO239),"",extractions!AO239)</f>
        <v/>
      </c>
      <c r="AV239" t="str">
        <f>IF(ISBLANK(extractions!AP239),"",extractions!AP239)</f>
        <v/>
      </c>
      <c r="AW239" t="str">
        <f>IF(ISBLANK(extractions!AQ239),"",extractions!AQ239)</f>
        <v/>
      </c>
      <c r="AX239" t="str">
        <f>IF(ISBLANK(extractions!AR239),"",extractions!AR239)</f>
        <v/>
      </c>
      <c r="AY239" t="str">
        <f>IF(ISBLANK(extractions!AS239),"",extractions!AS239)</f>
        <v/>
      </c>
      <c r="AZ239" t="str">
        <f>IF(ISBLANK(extractions!AT239),"",extractions!AT239)</f>
        <v/>
      </c>
      <c r="BA239" t="str">
        <f>IF(ISBLANK(extractions!AU239),"",extractions!AU239)</f>
        <v/>
      </c>
      <c r="BB239" t="str">
        <f>IF(ISBLANK(extractions!AV239),"",extractions!AV239)</f>
        <v/>
      </c>
      <c r="BC239" t="str">
        <f>IF(ISBLANK(extractions!AW239),"",extractions!AW239)</f>
        <v/>
      </c>
      <c r="BD239" t="str">
        <f>IF(ISBLANK(extractions!AX239),"",extractions!AX239)</f>
        <v/>
      </c>
      <c r="BE239" s="9" t="str">
        <f t="shared" si="29"/>
        <v/>
      </c>
      <c r="BF239" s="9" t="str">
        <f t="shared" si="32"/>
        <v/>
      </c>
      <c r="BG239" t="str">
        <f t="shared" si="36"/>
        <v/>
      </c>
      <c r="BK239" s="9" t="str">
        <f t="shared" si="33"/>
        <v>Beta</v>
      </c>
      <c r="BL239" s="9">
        <f t="shared" si="30"/>
        <v>-4.922E-2</v>
      </c>
      <c r="BM239" s="13" t="str">
        <f t="shared" si="31"/>
        <v>?</v>
      </c>
      <c r="BN239" t="str">
        <f t="shared" si="34"/>
        <v>-</v>
      </c>
      <c r="BO239" s="9" t="str">
        <f>IF(BK239="Beta",IF(ABS(BL239)&lt;statistic_interpretations!$B$5,statistic_interpretations!$B$1,IF(ABS(BL239)&lt;statistic_interpretations!$C$5,statistic_interpretations!$C$1,IF(ABS(BL239)&gt;statistic_interpretations!$C$5,statistic_interpretations!$D$1,"error"))),IF(BK239="R",IF(ABS(BL239)&lt;statistic_interpretations!$B$2,statistic_interpretations!$B$1,IF(ABS(BL239)&lt;statistic_interpretations!$C$2,statistic_interpretations!$C$1,IF(ABS(BL239)&gt;statistic_interpretations!$C$2,statistic_interpretations!$D$1,"error"))),IF(BK239="D",IF(ABS(BL239)&lt;statistic_interpretations!$B$3,statistic_interpretations!$B$1,IF(ABS(BL239)&lt;statistic_interpretations!$C$3,statistic_interpretations!$C$1,IF(ABS(BL239)&gt;statistic_interpretations!$C$3,statistic_interpretations!$D$1,"error"))),IF(BK239="%",IF(ABS(BL239)&lt;statistic_interpretations!$B$9,statistic_interpretations!$B$1,IF(ABS(BL239)&lt;statistic_interpretations!$C$9,statistic_interpretations!$C$1,IF(ABS(BL239)&gt;statistic_interpretations!$C$9,statistic_interpretations!$D$1,"error"))),IF(BK239="χ2",IF(ABS(BL239)&lt;statistic_interpretations!$B$8,statistic_interpretations!$B$1,IF(ABS(BL239)&lt;statistic_interpretations!$C$8,statistic_interpretations!$C$1,IF(ABS(BL239)&gt;statistic_interpretations!$C$8,statistic_interpretations!$D$1,"error"))),IF(BK239="tau",IF(ABS(BL239)&lt;statistic_interpretations!$B$7,statistic_interpretations!$B$1,IF(ABS(BL239)&lt;statistic_interpretations!$C$7,statistic_interpretations!$C$1,IF(ABS(BL239)&gt;statistic_interpretations!$C$7,statistic_interpretations!$D$1,"error")))))))))</f>
        <v>Small</v>
      </c>
      <c r="BP239" t="str">
        <f t="shared" si="35"/>
        <v>unknown</v>
      </c>
    </row>
    <row r="240" spans="1:68" x14ac:dyDescent="0.25">
      <c r="A240" t="str">
        <f>IF(ISBLANK(extractions!A240),"",extractions!A240)</f>
        <v xml:space="preserve">Disturbing the Peace </v>
      </c>
      <c r="B240" t="s">
        <v>525</v>
      </c>
      <c r="C240" t="str">
        <f>IF(ISBLANK(extractions!B240),"",extractions!B240)</f>
        <v>nominal</v>
      </c>
      <c r="D240" t="str">
        <f>IF(ISBLANK(extractions!C240),"",extractions!C240)</f>
        <v/>
      </c>
      <c r="E240" t="str">
        <f>IF(ISBLANK(extractions!D240),"",extractions!D240)</f>
        <v xml:space="preserve">nonaggrevated assault </v>
      </c>
      <c r="F240" t="str">
        <f>IF(ISBLANK(extractions!E240),"",extractions!E240)</f>
        <v>-</v>
      </c>
      <c r="G240" t="str">
        <f>IF(ISBLANK(extractions!G240),"",extractions!G240)</f>
        <v>reporting time</v>
      </c>
      <c r="H240" t="str">
        <f>IF(ISBLANK(extractions!H240),"",extractions!H240)</f>
        <v>scale</v>
      </c>
      <c r="I240" t="str">
        <f>IF(ISBLANK(extractions!I240),"",extractions!I240)</f>
        <v>min/incident</v>
      </c>
      <c r="J240" t="str">
        <f>IF(ISBLANK(extractions!J240),"",extractions!J240)</f>
        <v>ln</v>
      </c>
      <c r="K240" t="str">
        <f>IF(ISBLANK(extractions!K240),"",extractions!K240)</f>
        <v>interest</v>
      </c>
      <c r="L240" t="str">
        <f>IF(ISBLANK(extractions!L240),"",extractions!L240)</f>
        <v>van Kirk (1980a)</v>
      </c>
      <c r="M240" s="2" t="s">
        <v>893</v>
      </c>
      <c r="N240" t="str">
        <f>IF(ISBLANK(extractions!M240),"",extractions!M240)</f>
        <v>Table G -7</v>
      </c>
      <c r="O240" t="str">
        <f>IF(ISBLANK(extractions!N240),"",extractions!N240)</f>
        <v>Multivariate regression</v>
      </c>
      <c r="P240" t="s">
        <v>148</v>
      </c>
      <c r="Q240" t="s">
        <v>903</v>
      </c>
      <c r="R240" t="s">
        <v>906</v>
      </c>
      <c r="S240" t="s">
        <v>199</v>
      </c>
      <c r="T240" t="s">
        <v>199</v>
      </c>
      <c r="U240" t="str">
        <f>IF(ISBLANK(extractions!O240),"",extractions!O240)</f>
        <v/>
      </c>
      <c r="V240" t="str">
        <f>IF(ISBLANK(extractions!P240),"",extractions!P240)</f>
        <v>Sample</v>
      </c>
      <c r="W240" t="str">
        <f>IF(ISBLANK(extractions!Q240),"",extractions!Q240)</f>
        <v/>
      </c>
      <c r="X240" t="str">
        <f>IF(ISBLANK(extractions!R240),"",extractions!R240)</f>
        <v xml:space="preserve">Non random sample  </v>
      </c>
      <c r="Y240" t="str">
        <f>IF(ISBLANK(extractions!S240),"",extractions!S240)</f>
        <v/>
      </c>
      <c r="Z240" t="str">
        <f>IF(ISBLANK(extractions!T240),"",extractions!T240)</f>
        <v/>
      </c>
      <c r="AA240" t="str">
        <f>IF(ISBLANK(extractions!U240),"",extractions!U240)</f>
        <v>cases with citizen interview</v>
      </c>
      <c r="AB240">
        <f>IF(ISBLANK(extractions!V240),"",extractions!V240)</f>
        <v>218</v>
      </c>
      <c r="AC240" t="str">
        <f>IF(ISBLANK(extractions!W240),"",extractions!W240)</f>
        <v>CFS</v>
      </c>
      <c r="AD240" t="str">
        <f>IF(ISBLANK(extractions!X240),"",extractions!X240)</f>
        <v>All part II crimes</v>
      </c>
      <c r="AE240" t="str">
        <f>IF(ISBLANK(extractions!Y240),"",extractions!Y240)</f>
        <v>Beta</v>
      </c>
      <c r="AF240">
        <f>IF(ISBLANK(extractions!Z240),"",extractions!Z240)</f>
        <v>-4.2419999999999999E-2</v>
      </c>
      <c r="AG240" t="str">
        <f>IF(ISBLANK(extractions!AA240),"",extractions!AA240)</f>
        <v/>
      </c>
      <c r="AH240" t="str">
        <f>IF(ISBLANK(extractions!AB240),"",extractions!AB240)</f>
        <v>?</v>
      </c>
      <c r="AI240">
        <f>IF(ISBLANK(extractions!AC240),"",extractions!AC240)</f>
        <v>1</v>
      </c>
      <c r="AJ240" t="str">
        <f>IF(ISBLANK(extractions!AD240),"",extractions!AD240)</f>
        <v>mar</v>
      </c>
      <c r="AK240">
        <f>IF(ISBLANK(extractions!AE240),"",extractions!AE240)</f>
        <v>1975</v>
      </c>
      <c r="AL240">
        <f>IF(ISBLANK(extractions!AF240),"",extractions!AF240)</f>
        <v>31</v>
      </c>
      <c r="AM240" t="str">
        <f>IF(ISBLANK(extractions!AG240),"",extractions!AG240)</f>
        <v>jan</v>
      </c>
      <c r="AN240">
        <f>IF(ISBLANK(extractions!AH240),"",extractions!AH240)</f>
        <v>1976</v>
      </c>
      <c r="AO240" t="str">
        <f>IF(ISBLANK(extractions!AI240),"",extractions!AI240)</f>
        <v/>
      </c>
      <c r="AP240" t="str">
        <f>IF(ISBLANK(extractions!AJ240),"",extractions!AJ240)</f>
        <v/>
      </c>
      <c r="AQ240" t="str">
        <f>IF(ISBLANK(extractions!AK240),"",extractions!AK240)</f>
        <v/>
      </c>
      <c r="AR240" t="str">
        <f>IF(ISBLANK(extractions!AL240),"",extractions!AL240)</f>
        <v/>
      </c>
      <c r="AS240" t="str">
        <f>IF(ISBLANK(extractions!AM240),"",extractions!AM240)</f>
        <v/>
      </c>
      <c r="AT240" t="str">
        <f>IF(ISBLANK(extractions!AN240),"",extractions!AN240)</f>
        <v/>
      </c>
      <c r="AU240" t="str">
        <f>IF(ISBLANK(extractions!AO240),"",extractions!AO240)</f>
        <v/>
      </c>
      <c r="AV240" t="str">
        <f>IF(ISBLANK(extractions!AP240),"",extractions!AP240)</f>
        <v/>
      </c>
      <c r="AW240" t="str">
        <f>IF(ISBLANK(extractions!AQ240),"",extractions!AQ240)</f>
        <v/>
      </c>
      <c r="AX240" t="str">
        <f>IF(ISBLANK(extractions!AR240),"",extractions!AR240)</f>
        <v/>
      </c>
      <c r="AY240" t="str">
        <f>IF(ISBLANK(extractions!AS240),"",extractions!AS240)</f>
        <v/>
      </c>
      <c r="AZ240" t="str">
        <f>IF(ISBLANK(extractions!AT240),"",extractions!AT240)</f>
        <v/>
      </c>
      <c r="BA240" t="str">
        <f>IF(ISBLANK(extractions!AU240),"",extractions!AU240)</f>
        <v/>
      </c>
      <c r="BB240" t="str">
        <f>IF(ISBLANK(extractions!AV240),"",extractions!AV240)</f>
        <v/>
      </c>
      <c r="BC240" t="str">
        <f>IF(ISBLANK(extractions!AW240),"",extractions!AW240)</f>
        <v/>
      </c>
      <c r="BD240" t="str">
        <f>IF(ISBLANK(extractions!AX240),"",extractions!AX240)</f>
        <v/>
      </c>
      <c r="BE240" s="9" t="str">
        <f t="shared" si="29"/>
        <v/>
      </c>
      <c r="BF240" s="9" t="str">
        <f t="shared" si="32"/>
        <v/>
      </c>
      <c r="BG240" t="str">
        <f t="shared" si="36"/>
        <v/>
      </c>
      <c r="BK240" s="9" t="str">
        <f t="shared" si="33"/>
        <v>Beta</v>
      </c>
      <c r="BL240" s="9">
        <f t="shared" si="30"/>
        <v>-4.2419999999999999E-2</v>
      </c>
      <c r="BM240" s="13" t="str">
        <f t="shared" si="31"/>
        <v>?</v>
      </c>
      <c r="BN240" t="str">
        <f t="shared" si="34"/>
        <v>-</v>
      </c>
      <c r="BO240" s="9" t="str">
        <f>IF(BK240="Beta",IF(ABS(BL240)&lt;statistic_interpretations!$B$5,statistic_interpretations!$B$1,IF(ABS(BL240)&lt;statistic_interpretations!$C$5,statistic_interpretations!$C$1,IF(ABS(BL240)&gt;statistic_interpretations!$C$5,statistic_interpretations!$D$1,"error"))),IF(BK240="R",IF(ABS(BL240)&lt;statistic_interpretations!$B$2,statistic_interpretations!$B$1,IF(ABS(BL240)&lt;statistic_interpretations!$C$2,statistic_interpretations!$C$1,IF(ABS(BL240)&gt;statistic_interpretations!$C$2,statistic_interpretations!$D$1,"error"))),IF(BK240="D",IF(ABS(BL240)&lt;statistic_interpretations!$B$3,statistic_interpretations!$B$1,IF(ABS(BL240)&lt;statistic_interpretations!$C$3,statistic_interpretations!$C$1,IF(ABS(BL240)&gt;statistic_interpretations!$C$3,statistic_interpretations!$D$1,"error"))),IF(BK240="%",IF(ABS(BL240)&lt;statistic_interpretations!$B$9,statistic_interpretations!$B$1,IF(ABS(BL240)&lt;statistic_interpretations!$C$9,statistic_interpretations!$C$1,IF(ABS(BL240)&gt;statistic_interpretations!$C$9,statistic_interpretations!$D$1,"error"))),IF(BK240="χ2",IF(ABS(BL240)&lt;statistic_interpretations!$B$8,statistic_interpretations!$B$1,IF(ABS(BL240)&lt;statistic_interpretations!$C$8,statistic_interpretations!$C$1,IF(ABS(BL240)&gt;statistic_interpretations!$C$8,statistic_interpretations!$D$1,"error"))),IF(BK240="tau",IF(ABS(BL240)&lt;statistic_interpretations!$B$7,statistic_interpretations!$B$1,IF(ABS(BL240)&lt;statistic_interpretations!$C$7,statistic_interpretations!$C$1,IF(ABS(BL240)&gt;statistic_interpretations!$C$7,statistic_interpretations!$D$1,"error")))))))))</f>
        <v>Small</v>
      </c>
      <c r="BP240" t="str">
        <f t="shared" si="35"/>
        <v>unknown</v>
      </c>
    </row>
    <row r="241" spans="1:68" x14ac:dyDescent="0.25">
      <c r="A241" t="str">
        <f>IF(ISBLANK(extractions!A241),"",extractions!A241)</f>
        <v>Disorderly Conduct</v>
      </c>
      <c r="B241" t="s">
        <v>514</v>
      </c>
      <c r="C241" t="str">
        <f>IF(ISBLANK(extractions!B241),"",extractions!B241)</f>
        <v>nominal</v>
      </c>
      <c r="D241" t="str">
        <f>IF(ISBLANK(extractions!C241),"",extractions!C241)</f>
        <v/>
      </c>
      <c r="E241" t="str">
        <f>IF(ISBLANK(extractions!D241),"",extractions!D241)</f>
        <v xml:space="preserve">nonaggrevated assault </v>
      </c>
      <c r="F241" t="str">
        <f>IF(ISBLANK(extractions!E241),"",extractions!E241)</f>
        <v>-</v>
      </c>
      <c r="G241" t="str">
        <f>IF(ISBLANK(extractions!G241),"",extractions!G241)</f>
        <v>reporting time</v>
      </c>
      <c r="H241" t="str">
        <f>IF(ISBLANK(extractions!H241),"",extractions!H241)</f>
        <v>scale</v>
      </c>
      <c r="I241" t="str">
        <f>IF(ISBLANK(extractions!I241),"",extractions!I241)</f>
        <v>min/incident</v>
      </c>
      <c r="J241" t="str">
        <f>IF(ISBLANK(extractions!J241),"",extractions!J241)</f>
        <v>ln</v>
      </c>
      <c r="K241" t="str">
        <f>IF(ISBLANK(extractions!K241),"",extractions!K241)</f>
        <v>interest</v>
      </c>
      <c r="L241" t="str">
        <f>IF(ISBLANK(extractions!L241),"",extractions!L241)</f>
        <v>van Kirk (1980a)</v>
      </c>
      <c r="M241" s="2" t="s">
        <v>893</v>
      </c>
      <c r="N241" t="str">
        <f>IF(ISBLANK(extractions!M241),"",extractions!M241)</f>
        <v>Table G -7</v>
      </c>
      <c r="O241" t="str">
        <f>IF(ISBLANK(extractions!N241),"",extractions!N241)</f>
        <v>Multivariate regression</v>
      </c>
      <c r="P241" t="s">
        <v>148</v>
      </c>
      <c r="Q241" t="s">
        <v>903</v>
      </c>
      <c r="R241" t="s">
        <v>906</v>
      </c>
      <c r="S241" t="s">
        <v>199</v>
      </c>
      <c r="T241" t="s">
        <v>199</v>
      </c>
      <c r="U241" t="str">
        <f>IF(ISBLANK(extractions!O241),"",extractions!O241)</f>
        <v/>
      </c>
      <c r="V241" t="str">
        <f>IF(ISBLANK(extractions!P241),"",extractions!P241)</f>
        <v>Sample</v>
      </c>
      <c r="W241" t="str">
        <f>IF(ISBLANK(extractions!Q241),"",extractions!Q241)</f>
        <v/>
      </c>
      <c r="X241" t="str">
        <f>IF(ISBLANK(extractions!R241),"",extractions!R241)</f>
        <v xml:space="preserve">Non random sample  </v>
      </c>
      <c r="Y241" t="str">
        <f>IF(ISBLANK(extractions!S241),"",extractions!S241)</f>
        <v/>
      </c>
      <c r="Z241" t="str">
        <f>IF(ISBLANK(extractions!T241),"",extractions!T241)</f>
        <v/>
      </c>
      <c r="AA241" t="str">
        <f>IF(ISBLANK(extractions!U241),"",extractions!U241)</f>
        <v>cases with citizen interview</v>
      </c>
      <c r="AB241">
        <f>IF(ISBLANK(extractions!V241),"",extractions!V241)</f>
        <v>218</v>
      </c>
      <c r="AC241" t="str">
        <f>IF(ISBLANK(extractions!W241),"",extractions!W241)</f>
        <v>CFS</v>
      </c>
      <c r="AD241" t="str">
        <f>IF(ISBLANK(extractions!X241),"",extractions!X241)</f>
        <v>All part II crimes</v>
      </c>
      <c r="AE241" t="str">
        <f>IF(ISBLANK(extractions!Y241),"",extractions!Y241)</f>
        <v>Beta</v>
      </c>
      <c r="AF241">
        <f>IF(ISBLANK(extractions!Z241),"",extractions!Z241)</f>
        <v>2.6270000000000002E-2</v>
      </c>
      <c r="AG241" t="str">
        <f>IF(ISBLANK(extractions!AA241),"",extractions!AA241)</f>
        <v/>
      </c>
      <c r="AH241" t="str">
        <f>IF(ISBLANK(extractions!AB241),"",extractions!AB241)</f>
        <v>?</v>
      </c>
      <c r="AI241">
        <f>IF(ISBLANK(extractions!AC241),"",extractions!AC241)</f>
        <v>1</v>
      </c>
      <c r="AJ241" t="str">
        <f>IF(ISBLANK(extractions!AD241),"",extractions!AD241)</f>
        <v>mar</v>
      </c>
      <c r="AK241">
        <f>IF(ISBLANK(extractions!AE241),"",extractions!AE241)</f>
        <v>1975</v>
      </c>
      <c r="AL241">
        <f>IF(ISBLANK(extractions!AF241),"",extractions!AF241)</f>
        <v>31</v>
      </c>
      <c r="AM241" t="str">
        <f>IF(ISBLANK(extractions!AG241),"",extractions!AG241)</f>
        <v>jan</v>
      </c>
      <c r="AN241">
        <f>IF(ISBLANK(extractions!AH241),"",extractions!AH241)</f>
        <v>1976</v>
      </c>
      <c r="AO241" t="str">
        <f>IF(ISBLANK(extractions!AI241),"",extractions!AI241)</f>
        <v/>
      </c>
      <c r="AP241" t="str">
        <f>IF(ISBLANK(extractions!AJ241),"",extractions!AJ241)</f>
        <v/>
      </c>
      <c r="AQ241" t="str">
        <f>IF(ISBLANK(extractions!AK241),"",extractions!AK241)</f>
        <v/>
      </c>
      <c r="AR241" t="str">
        <f>IF(ISBLANK(extractions!AL241),"",extractions!AL241)</f>
        <v/>
      </c>
      <c r="AS241" t="str">
        <f>IF(ISBLANK(extractions!AM241),"",extractions!AM241)</f>
        <v/>
      </c>
      <c r="AT241" t="str">
        <f>IF(ISBLANK(extractions!AN241),"",extractions!AN241)</f>
        <v/>
      </c>
      <c r="AU241" t="str">
        <f>IF(ISBLANK(extractions!AO241),"",extractions!AO241)</f>
        <v/>
      </c>
      <c r="AV241" t="str">
        <f>IF(ISBLANK(extractions!AP241),"",extractions!AP241)</f>
        <v/>
      </c>
      <c r="AW241" t="str">
        <f>IF(ISBLANK(extractions!AQ241),"",extractions!AQ241)</f>
        <v/>
      </c>
      <c r="AX241" t="str">
        <f>IF(ISBLANK(extractions!AR241),"",extractions!AR241)</f>
        <v/>
      </c>
      <c r="AY241" t="str">
        <f>IF(ISBLANK(extractions!AS241),"",extractions!AS241)</f>
        <v/>
      </c>
      <c r="AZ241" t="str">
        <f>IF(ISBLANK(extractions!AT241),"",extractions!AT241)</f>
        <v/>
      </c>
      <c r="BA241" t="str">
        <f>IF(ISBLANK(extractions!AU241),"",extractions!AU241)</f>
        <v/>
      </c>
      <c r="BB241" t="str">
        <f>IF(ISBLANK(extractions!AV241),"",extractions!AV241)</f>
        <v/>
      </c>
      <c r="BC241" t="str">
        <f>IF(ISBLANK(extractions!AW241),"",extractions!AW241)</f>
        <v/>
      </c>
      <c r="BD241" t="str">
        <f>IF(ISBLANK(extractions!AX241),"",extractions!AX241)</f>
        <v/>
      </c>
      <c r="BE241" s="9" t="str">
        <f t="shared" si="29"/>
        <v/>
      </c>
      <c r="BF241" s="9" t="str">
        <f t="shared" si="32"/>
        <v/>
      </c>
      <c r="BG241" t="str">
        <f t="shared" si="36"/>
        <v/>
      </c>
      <c r="BK241" s="9" t="str">
        <f t="shared" si="33"/>
        <v>Beta</v>
      </c>
      <c r="BL241" s="9">
        <f t="shared" si="30"/>
        <v>2.6270000000000002E-2</v>
      </c>
      <c r="BM241" s="13" t="str">
        <f t="shared" si="31"/>
        <v>?</v>
      </c>
      <c r="BN241" t="str">
        <f t="shared" si="34"/>
        <v>+</v>
      </c>
      <c r="BO241" s="9" t="str">
        <f>IF(BK241="Beta",IF(ABS(BL241)&lt;statistic_interpretations!$B$5,statistic_interpretations!$B$1,IF(ABS(BL241)&lt;statistic_interpretations!$C$5,statistic_interpretations!$C$1,IF(ABS(BL241)&gt;statistic_interpretations!$C$5,statistic_interpretations!$D$1,"error"))),IF(BK241="R",IF(ABS(BL241)&lt;statistic_interpretations!$B$2,statistic_interpretations!$B$1,IF(ABS(BL241)&lt;statistic_interpretations!$C$2,statistic_interpretations!$C$1,IF(ABS(BL241)&gt;statistic_interpretations!$C$2,statistic_interpretations!$D$1,"error"))),IF(BK241="D",IF(ABS(BL241)&lt;statistic_interpretations!$B$3,statistic_interpretations!$B$1,IF(ABS(BL241)&lt;statistic_interpretations!$C$3,statistic_interpretations!$C$1,IF(ABS(BL241)&gt;statistic_interpretations!$C$3,statistic_interpretations!$D$1,"error"))),IF(BK241="%",IF(ABS(BL241)&lt;statistic_interpretations!$B$9,statistic_interpretations!$B$1,IF(ABS(BL241)&lt;statistic_interpretations!$C$9,statistic_interpretations!$C$1,IF(ABS(BL241)&gt;statistic_interpretations!$C$9,statistic_interpretations!$D$1,"error"))),IF(BK241="χ2",IF(ABS(BL241)&lt;statistic_interpretations!$B$8,statistic_interpretations!$B$1,IF(ABS(BL241)&lt;statistic_interpretations!$C$8,statistic_interpretations!$C$1,IF(ABS(BL241)&gt;statistic_interpretations!$C$8,statistic_interpretations!$D$1,"error"))),IF(BK241="tau",IF(ABS(BL241)&lt;statistic_interpretations!$B$7,statistic_interpretations!$B$1,IF(ABS(BL241)&lt;statistic_interpretations!$C$7,statistic_interpretations!$C$1,IF(ABS(BL241)&gt;statistic_interpretations!$C$7,statistic_interpretations!$D$1,"error")))))))))</f>
        <v>Small</v>
      </c>
      <c r="BP241" t="str">
        <f t="shared" si="35"/>
        <v>unknown</v>
      </c>
    </row>
    <row r="242" spans="1:68" x14ac:dyDescent="0.25">
      <c r="A242" t="str">
        <f>IF(ISBLANK(extractions!A242),"",extractions!A242)</f>
        <v>Discovery Vandalism</v>
      </c>
      <c r="B242" t="s">
        <v>515</v>
      </c>
      <c r="C242" t="str">
        <f>IF(ISBLANK(extractions!B242),"",extractions!B242)</f>
        <v>nominal</v>
      </c>
      <c r="D242" t="str">
        <f>IF(ISBLANK(extractions!C242),"",extractions!C242)</f>
        <v/>
      </c>
      <c r="E242" t="str">
        <f>IF(ISBLANK(extractions!D242),"",extractions!D242)</f>
        <v xml:space="preserve">nonaggrevated assault </v>
      </c>
      <c r="F242" t="str">
        <f>IF(ISBLANK(extractions!E242),"",extractions!E242)</f>
        <v>-</v>
      </c>
      <c r="G242" t="str">
        <f>IF(ISBLANK(extractions!G242),"",extractions!G242)</f>
        <v>reporting time</v>
      </c>
      <c r="H242" t="str">
        <f>IF(ISBLANK(extractions!H242),"",extractions!H242)</f>
        <v>scale</v>
      </c>
      <c r="I242" t="str">
        <f>IF(ISBLANK(extractions!I242),"",extractions!I242)</f>
        <v>min/incident</v>
      </c>
      <c r="J242" t="str">
        <f>IF(ISBLANK(extractions!J242),"",extractions!J242)</f>
        <v>ln</v>
      </c>
      <c r="K242" t="str">
        <f>IF(ISBLANK(extractions!K242),"",extractions!K242)</f>
        <v>interest</v>
      </c>
      <c r="L242" t="str">
        <f>IF(ISBLANK(extractions!L242),"",extractions!L242)</f>
        <v>van Kirk (1980a)</v>
      </c>
      <c r="M242" s="2" t="s">
        <v>893</v>
      </c>
      <c r="N242" t="str">
        <f>IF(ISBLANK(extractions!M242),"",extractions!M242)</f>
        <v>Table G -7</v>
      </c>
      <c r="O242" t="str">
        <f>IF(ISBLANK(extractions!N242),"",extractions!N242)</f>
        <v>Multivariate regression</v>
      </c>
      <c r="P242" t="s">
        <v>148</v>
      </c>
      <c r="Q242" t="s">
        <v>903</v>
      </c>
      <c r="R242" t="s">
        <v>906</v>
      </c>
      <c r="S242" t="s">
        <v>199</v>
      </c>
      <c r="T242" t="s">
        <v>199</v>
      </c>
      <c r="U242" t="str">
        <f>IF(ISBLANK(extractions!O242),"",extractions!O242)</f>
        <v/>
      </c>
      <c r="V242" t="str">
        <f>IF(ISBLANK(extractions!P242),"",extractions!P242)</f>
        <v>Sample</v>
      </c>
      <c r="W242" t="str">
        <f>IF(ISBLANK(extractions!Q242),"",extractions!Q242)</f>
        <v/>
      </c>
      <c r="X242" t="str">
        <f>IF(ISBLANK(extractions!R242),"",extractions!R242)</f>
        <v xml:space="preserve">Non random sample  </v>
      </c>
      <c r="Y242" t="str">
        <f>IF(ISBLANK(extractions!S242),"",extractions!S242)</f>
        <v/>
      </c>
      <c r="Z242" t="str">
        <f>IF(ISBLANK(extractions!T242),"",extractions!T242)</f>
        <v/>
      </c>
      <c r="AA242" t="str">
        <f>IF(ISBLANK(extractions!U242),"",extractions!U242)</f>
        <v>cases with citizen interview</v>
      </c>
      <c r="AB242">
        <f>IF(ISBLANK(extractions!V242),"",extractions!V242)</f>
        <v>218</v>
      </c>
      <c r="AC242" t="str">
        <f>IF(ISBLANK(extractions!W242),"",extractions!W242)</f>
        <v>CFS</v>
      </c>
      <c r="AD242" t="str">
        <f>IF(ISBLANK(extractions!X242),"",extractions!X242)</f>
        <v>All part II crimes</v>
      </c>
      <c r="AE242" t="str">
        <f>IF(ISBLANK(extractions!Y242),"",extractions!Y242)</f>
        <v>Beta</v>
      </c>
      <c r="AF242">
        <f>IF(ISBLANK(extractions!Z242),"",extractions!Z242)</f>
        <v>0.21260000000000001</v>
      </c>
      <c r="AG242" t="str">
        <f>IF(ISBLANK(extractions!AA242),"",extractions!AA242)</f>
        <v/>
      </c>
      <c r="AH242" t="str">
        <f>IF(ISBLANK(extractions!AB242),"",extractions!AB242)</f>
        <v>?</v>
      </c>
      <c r="AI242">
        <f>IF(ISBLANK(extractions!AC242),"",extractions!AC242)</f>
        <v>1</v>
      </c>
      <c r="AJ242" t="str">
        <f>IF(ISBLANK(extractions!AD242),"",extractions!AD242)</f>
        <v>mar</v>
      </c>
      <c r="AK242">
        <f>IF(ISBLANK(extractions!AE242),"",extractions!AE242)</f>
        <v>1975</v>
      </c>
      <c r="AL242">
        <f>IF(ISBLANK(extractions!AF242),"",extractions!AF242)</f>
        <v>31</v>
      </c>
      <c r="AM242" t="str">
        <f>IF(ISBLANK(extractions!AG242),"",extractions!AG242)</f>
        <v>jan</v>
      </c>
      <c r="AN242">
        <f>IF(ISBLANK(extractions!AH242),"",extractions!AH242)</f>
        <v>1976</v>
      </c>
      <c r="AO242" t="str">
        <f>IF(ISBLANK(extractions!AI242),"",extractions!AI242)</f>
        <v/>
      </c>
      <c r="AP242" t="str">
        <f>IF(ISBLANK(extractions!AJ242),"",extractions!AJ242)</f>
        <v/>
      </c>
      <c r="AQ242" t="str">
        <f>IF(ISBLANK(extractions!AK242),"",extractions!AK242)</f>
        <v/>
      </c>
      <c r="AR242" t="str">
        <f>IF(ISBLANK(extractions!AL242),"",extractions!AL242)</f>
        <v/>
      </c>
      <c r="AS242" t="str">
        <f>IF(ISBLANK(extractions!AM242),"",extractions!AM242)</f>
        <v/>
      </c>
      <c r="AT242" t="str">
        <f>IF(ISBLANK(extractions!AN242),"",extractions!AN242)</f>
        <v/>
      </c>
      <c r="AU242" t="str">
        <f>IF(ISBLANK(extractions!AO242),"",extractions!AO242)</f>
        <v/>
      </c>
      <c r="AV242" t="str">
        <f>IF(ISBLANK(extractions!AP242),"",extractions!AP242)</f>
        <v/>
      </c>
      <c r="AW242" t="str">
        <f>IF(ISBLANK(extractions!AQ242),"",extractions!AQ242)</f>
        <v/>
      </c>
      <c r="AX242" t="str">
        <f>IF(ISBLANK(extractions!AR242),"",extractions!AR242)</f>
        <v/>
      </c>
      <c r="AY242" t="str">
        <f>IF(ISBLANK(extractions!AS242),"",extractions!AS242)</f>
        <v/>
      </c>
      <c r="AZ242" t="str">
        <f>IF(ISBLANK(extractions!AT242),"",extractions!AT242)</f>
        <v/>
      </c>
      <c r="BA242" t="str">
        <f>IF(ISBLANK(extractions!AU242),"",extractions!AU242)</f>
        <v/>
      </c>
      <c r="BB242" t="str">
        <f>IF(ISBLANK(extractions!AV242),"",extractions!AV242)</f>
        <v/>
      </c>
      <c r="BC242" t="str">
        <f>IF(ISBLANK(extractions!AW242),"",extractions!AW242)</f>
        <v/>
      </c>
      <c r="BD242" t="str">
        <f>IF(ISBLANK(extractions!AX242),"",extractions!AX242)</f>
        <v/>
      </c>
      <c r="BE242" s="9" t="str">
        <f t="shared" si="29"/>
        <v/>
      </c>
      <c r="BF242" s="9" t="str">
        <f t="shared" si="32"/>
        <v/>
      </c>
      <c r="BG242" t="str">
        <f t="shared" si="36"/>
        <v/>
      </c>
      <c r="BK242" s="9" t="str">
        <f t="shared" si="33"/>
        <v>Beta</v>
      </c>
      <c r="BL242" s="9">
        <f t="shared" si="30"/>
        <v>0.21260000000000001</v>
      </c>
      <c r="BM242" s="13" t="str">
        <f t="shared" si="31"/>
        <v>?</v>
      </c>
      <c r="BN242" t="str">
        <f t="shared" si="34"/>
        <v>+</v>
      </c>
      <c r="BO242" s="9" t="str">
        <f>IF(BK242="Beta",IF(ABS(BL242)&lt;statistic_interpretations!$B$5,statistic_interpretations!$B$1,IF(ABS(BL242)&lt;statistic_interpretations!$C$5,statistic_interpretations!$C$1,IF(ABS(BL242)&gt;statistic_interpretations!$C$5,statistic_interpretations!$D$1,"error"))),IF(BK242="R",IF(ABS(BL242)&lt;statistic_interpretations!$B$2,statistic_interpretations!$B$1,IF(ABS(BL242)&lt;statistic_interpretations!$C$2,statistic_interpretations!$C$1,IF(ABS(BL242)&gt;statistic_interpretations!$C$2,statistic_interpretations!$D$1,"error"))),IF(BK242="D",IF(ABS(BL242)&lt;statistic_interpretations!$B$3,statistic_interpretations!$B$1,IF(ABS(BL242)&lt;statistic_interpretations!$C$3,statistic_interpretations!$C$1,IF(ABS(BL242)&gt;statistic_interpretations!$C$3,statistic_interpretations!$D$1,"error"))),IF(BK242="%",IF(ABS(BL242)&lt;statistic_interpretations!$B$9,statistic_interpretations!$B$1,IF(ABS(BL242)&lt;statistic_interpretations!$C$9,statistic_interpretations!$C$1,IF(ABS(BL242)&gt;statistic_interpretations!$C$9,statistic_interpretations!$D$1,"error"))),IF(BK242="χ2",IF(ABS(BL242)&lt;statistic_interpretations!$B$8,statistic_interpretations!$B$1,IF(ABS(BL242)&lt;statistic_interpretations!$C$8,statistic_interpretations!$C$1,IF(ABS(BL242)&gt;statistic_interpretations!$C$8,statistic_interpretations!$D$1,"error"))),IF(BK242="tau",IF(ABS(BL242)&lt;statistic_interpretations!$B$7,statistic_interpretations!$B$1,IF(ABS(BL242)&lt;statistic_interpretations!$C$7,statistic_interpretations!$C$1,IF(ABS(BL242)&gt;statistic_interpretations!$C$7,statistic_interpretations!$D$1,"error")))))))))</f>
        <v>Small</v>
      </c>
      <c r="BP242" t="str">
        <f t="shared" si="35"/>
        <v>unknown</v>
      </c>
    </row>
    <row r="243" spans="1:68" x14ac:dyDescent="0.25">
      <c r="A243" t="str">
        <f>IF(ISBLANK(extractions!A243),"",extractions!A243)</f>
        <v>Discovery Forgery, Fraud, and Embezzlement</v>
      </c>
      <c r="B243" t="s">
        <v>546</v>
      </c>
      <c r="C243" t="str">
        <f>IF(ISBLANK(extractions!B243),"",extractions!B243)</f>
        <v>nominal</v>
      </c>
      <c r="D243" t="str">
        <f>IF(ISBLANK(extractions!C243),"",extractions!C243)</f>
        <v/>
      </c>
      <c r="E243" t="str">
        <f>IF(ISBLANK(extractions!D243),"",extractions!D243)</f>
        <v xml:space="preserve">nonaggrevated assault </v>
      </c>
      <c r="F243" t="str">
        <f>IF(ISBLANK(extractions!E243),"",extractions!E243)</f>
        <v>-</v>
      </c>
      <c r="G243" t="str">
        <f>IF(ISBLANK(extractions!G243),"",extractions!G243)</f>
        <v>reporting time</v>
      </c>
      <c r="H243" t="str">
        <f>IF(ISBLANK(extractions!H243),"",extractions!H243)</f>
        <v>scale</v>
      </c>
      <c r="I243" t="str">
        <f>IF(ISBLANK(extractions!I243),"",extractions!I243)</f>
        <v>min/incident</v>
      </c>
      <c r="J243" t="str">
        <f>IF(ISBLANK(extractions!J243),"",extractions!J243)</f>
        <v>ln</v>
      </c>
      <c r="K243" t="str">
        <f>IF(ISBLANK(extractions!K243),"",extractions!K243)</f>
        <v>interest</v>
      </c>
      <c r="L243" t="str">
        <f>IF(ISBLANK(extractions!L243),"",extractions!L243)</f>
        <v>van Kirk (1980a)</v>
      </c>
      <c r="M243" s="2" t="s">
        <v>893</v>
      </c>
      <c r="N243" t="str">
        <f>IF(ISBLANK(extractions!M243),"",extractions!M243)</f>
        <v>Table G -7</v>
      </c>
      <c r="O243" t="str">
        <f>IF(ISBLANK(extractions!N243),"",extractions!N243)</f>
        <v>Multivariate regression</v>
      </c>
      <c r="P243" t="s">
        <v>148</v>
      </c>
      <c r="Q243" t="s">
        <v>903</v>
      </c>
      <c r="R243" t="s">
        <v>906</v>
      </c>
      <c r="S243" t="s">
        <v>199</v>
      </c>
      <c r="T243" t="s">
        <v>199</v>
      </c>
      <c r="U243" t="str">
        <f>IF(ISBLANK(extractions!O243),"",extractions!O243)</f>
        <v/>
      </c>
      <c r="V243" t="str">
        <f>IF(ISBLANK(extractions!P243),"",extractions!P243)</f>
        <v>Sample</v>
      </c>
      <c r="W243" t="str">
        <f>IF(ISBLANK(extractions!Q243),"",extractions!Q243)</f>
        <v/>
      </c>
      <c r="X243" t="str">
        <f>IF(ISBLANK(extractions!R243),"",extractions!R243)</f>
        <v xml:space="preserve">Non random sample  </v>
      </c>
      <c r="Y243" t="str">
        <f>IF(ISBLANK(extractions!S243),"",extractions!S243)</f>
        <v/>
      </c>
      <c r="Z243" t="str">
        <f>IF(ISBLANK(extractions!T243),"",extractions!T243)</f>
        <v/>
      </c>
      <c r="AA243" t="str">
        <f>IF(ISBLANK(extractions!U243),"",extractions!U243)</f>
        <v>cases with citizen interview</v>
      </c>
      <c r="AB243">
        <f>IF(ISBLANK(extractions!V243),"",extractions!V243)</f>
        <v>218</v>
      </c>
      <c r="AC243" t="str">
        <f>IF(ISBLANK(extractions!W243),"",extractions!W243)</f>
        <v>CFS</v>
      </c>
      <c r="AD243" t="str">
        <f>IF(ISBLANK(extractions!X243),"",extractions!X243)</f>
        <v>All part II crimes</v>
      </c>
      <c r="AE243" t="str">
        <f>IF(ISBLANK(extractions!Y243),"",extractions!Y243)</f>
        <v>Beta</v>
      </c>
      <c r="AF243">
        <f>IF(ISBLANK(extractions!Z243),"",extractions!Z243)</f>
        <v>0.51837999999999995</v>
      </c>
      <c r="AG243" t="str">
        <f>IF(ISBLANK(extractions!AA243),"",extractions!AA243)</f>
        <v/>
      </c>
      <c r="AH243" t="str">
        <f>IF(ISBLANK(extractions!AB243),"",extractions!AB243)</f>
        <v>?</v>
      </c>
      <c r="AI243">
        <f>IF(ISBLANK(extractions!AC243),"",extractions!AC243)</f>
        <v>1</v>
      </c>
      <c r="AJ243" t="str">
        <f>IF(ISBLANK(extractions!AD243),"",extractions!AD243)</f>
        <v>mar</v>
      </c>
      <c r="AK243">
        <f>IF(ISBLANK(extractions!AE243),"",extractions!AE243)</f>
        <v>1975</v>
      </c>
      <c r="AL243">
        <f>IF(ISBLANK(extractions!AF243),"",extractions!AF243)</f>
        <v>31</v>
      </c>
      <c r="AM243" t="str">
        <f>IF(ISBLANK(extractions!AG243),"",extractions!AG243)</f>
        <v>jan</v>
      </c>
      <c r="AN243">
        <f>IF(ISBLANK(extractions!AH243),"",extractions!AH243)</f>
        <v>1976</v>
      </c>
      <c r="AO243" t="str">
        <f>IF(ISBLANK(extractions!AI243),"",extractions!AI243)</f>
        <v/>
      </c>
      <c r="AP243" t="str">
        <f>IF(ISBLANK(extractions!AJ243),"",extractions!AJ243)</f>
        <v/>
      </c>
      <c r="AQ243" t="str">
        <f>IF(ISBLANK(extractions!AK243),"",extractions!AK243)</f>
        <v/>
      </c>
      <c r="AR243" t="str">
        <f>IF(ISBLANK(extractions!AL243),"",extractions!AL243)</f>
        <v/>
      </c>
      <c r="AS243" t="str">
        <f>IF(ISBLANK(extractions!AM243),"",extractions!AM243)</f>
        <v/>
      </c>
      <c r="AT243" t="str">
        <f>IF(ISBLANK(extractions!AN243),"",extractions!AN243)</f>
        <v/>
      </c>
      <c r="AU243" t="str">
        <f>IF(ISBLANK(extractions!AO243),"",extractions!AO243)</f>
        <v/>
      </c>
      <c r="AV243" t="str">
        <f>IF(ISBLANK(extractions!AP243),"",extractions!AP243)</f>
        <v/>
      </c>
      <c r="AW243" t="str">
        <f>IF(ISBLANK(extractions!AQ243),"",extractions!AQ243)</f>
        <v/>
      </c>
      <c r="AX243" t="str">
        <f>IF(ISBLANK(extractions!AR243),"",extractions!AR243)</f>
        <v/>
      </c>
      <c r="AY243" t="str">
        <f>IF(ISBLANK(extractions!AS243),"",extractions!AS243)</f>
        <v/>
      </c>
      <c r="AZ243" t="str">
        <f>IF(ISBLANK(extractions!AT243),"",extractions!AT243)</f>
        <v/>
      </c>
      <c r="BA243" t="str">
        <f>IF(ISBLANK(extractions!AU243),"",extractions!AU243)</f>
        <v/>
      </c>
      <c r="BB243" t="str">
        <f>IF(ISBLANK(extractions!AV243),"",extractions!AV243)</f>
        <v/>
      </c>
      <c r="BC243" t="str">
        <f>IF(ISBLANK(extractions!AW243),"",extractions!AW243)</f>
        <v/>
      </c>
      <c r="BD243" t="str">
        <f>IF(ISBLANK(extractions!AX243),"",extractions!AX243)</f>
        <v/>
      </c>
      <c r="BE243" s="9" t="str">
        <f t="shared" si="29"/>
        <v/>
      </c>
      <c r="BF243" s="9" t="str">
        <f t="shared" si="32"/>
        <v/>
      </c>
      <c r="BG243" t="str">
        <f t="shared" si="36"/>
        <v/>
      </c>
      <c r="BK243" s="9" t="str">
        <f t="shared" si="33"/>
        <v>Beta</v>
      </c>
      <c r="BL243" s="9">
        <f t="shared" si="30"/>
        <v>0.51837999999999995</v>
      </c>
      <c r="BM243" s="13" t="str">
        <f t="shared" si="31"/>
        <v>?</v>
      </c>
      <c r="BN243" t="str">
        <f t="shared" si="34"/>
        <v>+</v>
      </c>
      <c r="BO243" s="9" t="str">
        <f>IF(BK243="Beta",IF(ABS(BL243)&lt;statistic_interpretations!$B$5,statistic_interpretations!$B$1,IF(ABS(BL243)&lt;statistic_interpretations!$C$5,statistic_interpretations!$C$1,IF(ABS(BL243)&gt;statistic_interpretations!$C$5,statistic_interpretations!$D$1,"error"))),IF(BK243="R",IF(ABS(BL243)&lt;statistic_interpretations!$B$2,statistic_interpretations!$B$1,IF(ABS(BL243)&lt;statistic_interpretations!$C$2,statistic_interpretations!$C$1,IF(ABS(BL243)&gt;statistic_interpretations!$C$2,statistic_interpretations!$D$1,"error"))),IF(BK243="D",IF(ABS(BL243)&lt;statistic_interpretations!$B$3,statistic_interpretations!$B$1,IF(ABS(BL243)&lt;statistic_interpretations!$C$3,statistic_interpretations!$C$1,IF(ABS(BL243)&gt;statistic_interpretations!$C$3,statistic_interpretations!$D$1,"error"))),IF(BK243="%",IF(ABS(BL243)&lt;statistic_interpretations!$B$9,statistic_interpretations!$B$1,IF(ABS(BL243)&lt;statistic_interpretations!$C$9,statistic_interpretations!$C$1,IF(ABS(BL243)&gt;statistic_interpretations!$C$9,statistic_interpretations!$D$1,"error"))),IF(BK243="χ2",IF(ABS(BL243)&lt;statistic_interpretations!$B$8,statistic_interpretations!$B$1,IF(ABS(BL243)&lt;statistic_interpretations!$C$8,statistic_interpretations!$C$1,IF(ABS(BL243)&gt;statistic_interpretations!$C$8,statistic_interpretations!$D$1,"error"))),IF(BK243="tau",IF(ABS(BL243)&lt;statistic_interpretations!$B$7,statistic_interpretations!$B$1,IF(ABS(BL243)&lt;statistic_interpretations!$C$7,statistic_interpretations!$C$1,IF(ABS(BL243)&gt;statistic_interpretations!$C$7,statistic_interpretations!$D$1,"error")))))))))</f>
        <v xml:space="preserve">Medium </v>
      </c>
      <c r="BP243" t="str">
        <f t="shared" si="35"/>
        <v>unknown</v>
      </c>
    </row>
    <row r="244" spans="1:68" x14ac:dyDescent="0.25">
      <c r="A244" t="str">
        <f>IF(ISBLANK(extractions!A244),"",extractions!A244)</f>
        <v xml:space="preserve">Busted Call </v>
      </c>
      <c r="B244" t="s">
        <v>530</v>
      </c>
      <c r="C244" t="str">
        <f>IF(ISBLANK(extractions!B244),"",extractions!B244)</f>
        <v>nominal</v>
      </c>
      <c r="D244" t="str">
        <f>IF(ISBLANK(extractions!C244),"",extractions!C244)</f>
        <v xml:space="preserve">Busted calls were those calls in which an  officer began dealing with the incident prior  to the arrival of the cover car. </v>
      </c>
      <c r="E244" t="str">
        <f>IF(ISBLANK(extractions!D244),"",extractions!D244)</f>
        <v/>
      </c>
      <c r="F244" t="str">
        <f>IF(ISBLANK(extractions!E244),"",extractions!E244)</f>
        <v>-</v>
      </c>
      <c r="G244" t="str">
        <f>IF(ISBLANK(extractions!G244),"",extractions!G244)</f>
        <v>travel time</v>
      </c>
      <c r="H244" t="str">
        <f>IF(ISBLANK(extractions!H244),"",extractions!H244)</f>
        <v>scale</v>
      </c>
      <c r="I244" t="str">
        <f>IF(ISBLANK(extractions!I244),"",extractions!I244)</f>
        <v>min/incident</v>
      </c>
      <c r="J244" t="str">
        <f>IF(ISBLANK(extractions!J244),"",extractions!J244)</f>
        <v>ln</v>
      </c>
      <c r="K244" t="str">
        <f>IF(ISBLANK(extractions!K244),"",extractions!K244)</f>
        <v>interest</v>
      </c>
      <c r="L244" t="str">
        <f>IF(ISBLANK(extractions!L244),"",extractions!L244)</f>
        <v>van Kirk (1980a)</v>
      </c>
      <c r="M244" s="2" t="s">
        <v>893</v>
      </c>
      <c r="N244" t="str">
        <f>IF(ISBLANK(extractions!M244),"",extractions!M244)</f>
        <v xml:space="preserve">Table H -2 </v>
      </c>
      <c r="O244" t="str">
        <f>IF(ISBLANK(extractions!N244),"",extractions!N244)</f>
        <v>Multivariate regression</v>
      </c>
      <c r="P244" t="s">
        <v>148</v>
      </c>
      <c r="Q244" t="s">
        <v>903</v>
      </c>
      <c r="R244" t="s">
        <v>906</v>
      </c>
      <c r="S244" t="s">
        <v>397</v>
      </c>
      <c r="T244" t="s">
        <v>1187</v>
      </c>
      <c r="U244" t="str">
        <f>IF(ISBLANK(extractions!O244),"",extractions!O244)</f>
        <v/>
      </c>
      <c r="V244" t="str">
        <f>IF(ISBLANK(extractions!P244),"",extractions!P244)</f>
        <v>Sample</v>
      </c>
      <c r="W244" t="str">
        <f>IF(ISBLANK(extractions!Q244),"",extractions!Q244)</f>
        <v/>
      </c>
      <c r="X244" t="str">
        <f>IF(ISBLANK(extractions!R244),"",extractions!R244)</f>
        <v xml:space="preserve">Non random sample  </v>
      </c>
      <c r="Y244" t="str">
        <f>IF(ISBLANK(extractions!S244),"",extractions!S244)</f>
        <v/>
      </c>
      <c r="Z244" t="str">
        <f>IF(ISBLANK(extractions!T244),"",extractions!T244)</f>
        <v/>
      </c>
      <c r="AA244" t="str">
        <f>IF(ISBLANK(extractions!U244),"",extractions!U244)</f>
        <v>-</v>
      </c>
      <c r="AB244">
        <f>IF(ISBLANK(extractions!V244),"",extractions!V244)</f>
        <v>154</v>
      </c>
      <c r="AC244" t="str">
        <f>IF(ISBLANK(extractions!W244),"",extractions!W244)</f>
        <v>CFS</v>
      </c>
      <c r="AD244" t="str">
        <f>IF(ISBLANK(extractions!X244),"",extractions!X244)</f>
        <v>All part II crimes</v>
      </c>
      <c r="AE244" t="str">
        <f>IF(ISBLANK(extractions!Y244),"",extractions!Y244)</f>
        <v>Beta</v>
      </c>
      <c r="AF244">
        <f>IF(ISBLANK(extractions!Z244),"",extractions!Z244)</f>
        <v>-7.8829999999999997E-2</v>
      </c>
      <c r="AG244" t="str">
        <f>IF(ISBLANK(extractions!AA244),"",extractions!AA244)</f>
        <v/>
      </c>
      <c r="AH244" t="str">
        <f>IF(ISBLANK(extractions!AB244),"",extractions!AB244)</f>
        <v>?</v>
      </c>
      <c r="AI244">
        <f>IF(ISBLANK(extractions!AC244),"",extractions!AC244)</f>
        <v>1</v>
      </c>
      <c r="AJ244" t="str">
        <f>IF(ISBLANK(extractions!AD244),"",extractions!AD244)</f>
        <v>mar</v>
      </c>
      <c r="AK244">
        <f>IF(ISBLANK(extractions!AE244),"",extractions!AE244)</f>
        <v>1975</v>
      </c>
      <c r="AL244">
        <f>IF(ISBLANK(extractions!AF244),"",extractions!AF244)</f>
        <v>31</v>
      </c>
      <c r="AM244" t="str">
        <f>IF(ISBLANK(extractions!AG244),"",extractions!AG244)</f>
        <v>jan</v>
      </c>
      <c r="AN244">
        <f>IF(ISBLANK(extractions!AH244),"",extractions!AH244)</f>
        <v>1976</v>
      </c>
      <c r="AO244" t="str">
        <f>IF(ISBLANK(extractions!AI244),"",extractions!AI244)</f>
        <v/>
      </c>
      <c r="AP244" t="str">
        <f>IF(ISBLANK(extractions!AJ244),"",extractions!AJ244)</f>
        <v/>
      </c>
      <c r="AQ244" t="str">
        <f>IF(ISBLANK(extractions!AK244),"",extractions!AK244)</f>
        <v/>
      </c>
      <c r="AR244" t="str">
        <f>IF(ISBLANK(extractions!AL244),"",extractions!AL244)</f>
        <v/>
      </c>
      <c r="AS244" t="str">
        <f>IF(ISBLANK(extractions!AM244),"",extractions!AM244)</f>
        <v/>
      </c>
      <c r="AT244" t="str">
        <f>IF(ISBLANK(extractions!AN244),"",extractions!AN244)</f>
        <v/>
      </c>
      <c r="AU244" t="str">
        <f>IF(ISBLANK(extractions!AO244),"",extractions!AO244)</f>
        <v/>
      </c>
      <c r="AV244" t="str">
        <f>IF(ISBLANK(extractions!AP244),"",extractions!AP244)</f>
        <v/>
      </c>
      <c r="AW244" t="str">
        <f>IF(ISBLANK(extractions!AQ244),"",extractions!AQ244)</f>
        <v/>
      </c>
      <c r="AX244" t="str">
        <f>IF(ISBLANK(extractions!AR244),"",extractions!AR244)</f>
        <v/>
      </c>
      <c r="AY244" t="str">
        <f>IF(ISBLANK(extractions!AS244),"",extractions!AS244)</f>
        <v/>
      </c>
      <c r="AZ244" t="str">
        <f>IF(ISBLANK(extractions!AT244),"",extractions!AT244)</f>
        <v/>
      </c>
      <c r="BA244" t="str">
        <f>IF(ISBLANK(extractions!AU244),"",extractions!AU244)</f>
        <v/>
      </c>
      <c r="BB244" t="str">
        <f>IF(ISBLANK(extractions!AV244),"",extractions!AV244)</f>
        <v/>
      </c>
      <c r="BC244" t="str">
        <f>IF(ISBLANK(extractions!AW244),"",extractions!AW244)</f>
        <v/>
      </c>
      <c r="BD244" t="str">
        <f>IF(ISBLANK(extractions!AX244),"",extractions!AX244)</f>
        <v/>
      </c>
      <c r="BE244" s="9" t="str">
        <f t="shared" si="29"/>
        <v/>
      </c>
      <c r="BF244" s="9" t="str">
        <f t="shared" si="32"/>
        <v/>
      </c>
      <c r="BG244" t="str">
        <f t="shared" si="36"/>
        <v/>
      </c>
      <c r="BK244" s="9" t="str">
        <f t="shared" si="33"/>
        <v>Beta</v>
      </c>
      <c r="BL244" s="9">
        <f t="shared" si="30"/>
        <v>-7.8829999999999997E-2</v>
      </c>
      <c r="BM244" s="13" t="str">
        <f t="shared" si="31"/>
        <v>?</v>
      </c>
      <c r="BN244" t="str">
        <f t="shared" si="34"/>
        <v>-</v>
      </c>
      <c r="BO244" s="9" t="str">
        <f>IF(BK244="Beta",IF(ABS(BL244)&lt;statistic_interpretations!$B$5,statistic_interpretations!$B$1,IF(ABS(BL244)&lt;statistic_interpretations!$C$5,statistic_interpretations!$C$1,IF(ABS(BL244)&gt;statistic_interpretations!$C$5,statistic_interpretations!$D$1,"error"))),IF(BK244="R",IF(ABS(BL244)&lt;statistic_interpretations!$B$2,statistic_interpretations!$B$1,IF(ABS(BL244)&lt;statistic_interpretations!$C$2,statistic_interpretations!$C$1,IF(ABS(BL244)&gt;statistic_interpretations!$C$2,statistic_interpretations!$D$1,"error"))),IF(BK244="D",IF(ABS(BL244)&lt;statistic_interpretations!$B$3,statistic_interpretations!$B$1,IF(ABS(BL244)&lt;statistic_interpretations!$C$3,statistic_interpretations!$C$1,IF(ABS(BL244)&gt;statistic_interpretations!$C$3,statistic_interpretations!$D$1,"error"))),IF(BK244="%",IF(ABS(BL244)&lt;statistic_interpretations!$B$9,statistic_interpretations!$B$1,IF(ABS(BL244)&lt;statistic_interpretations!$C$9,statistic_interpretations!$C$1,IF(ABS(BL244)&gt;statistic_interpretations!$C$9,statistic_interpretations!$D$1,"error"))),IF(BK244="χ2",IF(ABS(BL244)&lt;statistic_interpretations!$B$8,statistic_interpretations!$B$1,IF(ABS(BL244)&lt;statistic_interpretations!$C$8,statistic_interpretations!$C$1,IF(ABS(BL244)&gt;statistic_interpretations!$C$8,statistic_interpretations!$D$1,"error"))),IF(BK244="tau",IF(ABS(BL244)&lt;statistic_interpretations!$B$7,statistic_interpretations!$B$1,IF(ABS(BL244)&lt;statistic_interpretations!$C$7,statistic_interpretations!$C$1,IF(ABS(BL244)&gt;statistic_interpretations!$C$7,statistic_interpretations!$D$1,"error")))))))))</f>
        <v>Small</v>
      </c>
      <c r="BP244" t="str">
        <f t="shared" si="35"/>
        <v>unknown</v>
      </c>
    </row>
    <row r="245" spans="1:68" x14ac:dyDescent="0.25">
      <c r="A245" t="str">
        <f>IF(ISBLANK(extractions!A245),"",extractions!A245)</f>
        <v>Officer Could View  Crime on Routine Patrol</v>
      </c>
      <c r="B245" t="s">
        <v>531</v>
      </c>
      <c r="C245" t="str">
        <f>IF(ISBLANK(extractions!B245),"",extractions!B245)</f>
        <v>nominal</v>
      </c>
      <c r="D245" t="str">
        <f>IF(ISBLANK(extractions!C245),"",extractions!C245)</f>
        <v/>
      </c>
      <c r="E245" t="str">
        <f>IF(ISBLANK(extractions!D245),"",extractions!D245)</f>
        <v/>
      </c>
      <c r="F245" t="str">
        <f>IF(ISBLANK(extractions!E245),"",extractions!E245)</f>
        <v>-</v>
      </c>
      <c r="G245" t="str">
        <f>IF(ISBLANK(extractions!G245),"",extractions!G245)</f>
        <v>travel time</v>
      </c>
      <c r="H245" t="str">
        <f>IF(ISBLANK(extractions!H245),"",extractions!H245)</f>
        <v>scale</v>
      </c>
      <c r="I245" t="str">
        <f>IF(ISBLANK(extractions!I245),"",extractions!I245)</f>
        <v>min/incident</v>
      </c>
      <c r="J245" t="str">
        <f>IF(ISBLANK(extractions!J245),"",extractions!J245)</f>
        <v>ln</v>
      </c>
      <c r="K245" t="str">
        <f>IF(ISBLANK(extractions!K245),"",extractions!K245)</f>
        <v>interest</v>
      </c>
      <c r="L245" t="str">
        <f>IF(ISBLANK(extractions!L245),"",extractions!L245)</f>
        <v>van Kirk (1980a)</v>
      </c>
      <c r="M245" s="2" t="s">
        <v>893</v>
      </c>
      <c r="N245" t="str">
        <f>IF(ISBLANK(extractions!M245),"",extractions!M245)</f>
        <v xml:space="preserve">Table H -2 </v>
      </c>
      <c r="O245" t="str">
        <f>IF(ISBLANK(extractions!N245),"",extractions!N245)</f>
        <v>Multivariate regression</v>
      </c>
      <c r="P245" t="s">
        <v>148</v>
      </c>
      <c r="Q245" t="s">
        <v>903</v>
      </c>
      <c r="R245" t="s">
        <v>906</v>
      </c>
      <c r="S245" t="s">
        <v>397</v>
      </c>
      <c r="T245" t="s">
        <v>1187</v>
      </c>
      <c r="U245" t="str">
        <f>IF(ISBLANK(extractions!O245),"",extractions!O245)</f>
        <v/>
      </c>
      <c r="V245" t="str">
        <f>IF(ISBLANK(extractions!P245),"",extractions!P245)</f>
        <v>Sample</v>
      </c>
      <c r="W245" t="str">
        <f>IF(ISBLANK(extractions!Q245),"",extractions!Q245)</f>
        <v/>
      </c>
      <c r="X245" t="str">
        <f>IF(ISBLANK(extractions!R245),"",extractions!R245)</f>
        <v xml:space="preserve">Non random sample  </v>
      </c>
      <c r="Y245" t="str">
        <f>IF(ISBLANK(extractions!S245),"",extractions!S245)</f>
        <v/>
      </c>
      <c r="Z245" t="str">
        <f>IF(ISBLANK(extractions!T245),"",extractions!T245)</f>
        <v/>
      </c>
      <c r="AA245" t="str">
        <f>IF(ISBLANK(extractions!U245),"",extractions!U245)</f>
        <v>-</v>
      </c>
      <c r="AB245">
        <f>IF(ISBLANK(extractions!V245),"",extractions!V245)</f>
        <v>154</v>
      </c>
      <c r="AC245" t="str">
        <f>IF(ISBLANK(extractions!W245),"",extractions!W245)</f>
        <v>CFS</v>
      </c>
      <c r="AD245" t="str">
        <f>IF(ISBLANK(extractions!X245),"",extractions!X245)</f>
        <v>All part II crimes</v>
      </c>
      <c r="AE245" t="str">
        <f>IF(ISBLANK(extractions!Y245),"",extractions!Y245)</f>
        <v>Beta</v>
      </c>
      <c r="AF245">
        <f>IF(ISBLANK(extractions!Z245),"",extractions!Z245)</f>
        <v>0.15897</v>
      </c>
      <c r="AG245" t="str">
        <f>IF(ISBLANK(extractions!AA245),"",extractions!AA245)</f>
        <v/>
      </c>
      <c r="AH245" t="str">
        <f>IF(ISBLANK(extractions!AB245),"",extractions!AB245)</f>
        <v>?</v>
      </c>
      <c r="AI245">
        <f>IF(ISBLANK(extractions!AC245),"",extractions!AC245)</f>
        <v>1</v>
      </c>
      <c r="AJ245" t="str">
        <f>IF(ISBLANK(extractions!AD245),"",extractions!AD245)</f>
        <v>mar</v>
      </c>
      <c r="AK245">
        <f>IF(ISBLANK(extractions!AE245),"",extractions!AE245)</f>
        <v>1975</v>
      </c>
      <c r="AL245">
        <f>IF(ISBLANK(extractions!AF245),"",extractions!AF245)</f>
        <v>31</v>
      </c>
      <c r="AM245" t="str">
        <f>IF(ISBLANK(extractions!AG245),"",extractions!AG245)</f>
        <v>jan</v>
      </c>
      <c r="AN245">
        <f>IF(ISBLANK(extractions!AH245),"",extractions!AH245)</f>
        <v>1976</v>
      </c>
      <c r="AO245" t="str">
        <f>IF(ISBLANK(extractions!AI245),"",extractions!AI245)</f>
        <v/>
      </c>
      <c r="AP245" t="str">
        <f>IF(ISBLANK(extractions!AJ245),"",extractions!AJ245)</f>
        <v/>
      </c>
      <c r="AQ245" t="str">
        <f>IF(ISBLANK(extractions!AK245),"",extractions!AK245)</f>
        <v/>
      </c>
      <c r="AR245" t="str">
        <f>IF(ISBLANK(extractions!AL245),"",extractions!AL245)</f>
        <v/>
      </c>
      <c r="AS245" t="str">
        <f>IF(ISBLANK(extractions!AM245),"",extractions!AM245)</f>
        <v/>
      </c>
      <c r="AT245" t="str">
        <f>IF(ISBLANK(extractions!AN245),"",extractions!AN245)</f>
        <v/>
      </c>
      <c r="AU245" t="str">
        <f>IF(ISBLANK(extractions!AO245),"",extractions!AO245)</f>
        <v/>
      </c>
      <c r="AV245" t="str">
        <f>IF(ISBLANK(extractions!AP245),"",extractions!AP245)</f>
        <v/>
      </c>
      <c r="AW245" t="str">
        <f>IF(ISBLANK(extractions!AQ245),"",extractions!AQ245)</f>
        <v/>
      </c>
      <c r="AX245" t="str">
        <f>IF(ISBLANK(extractions!AR245),"",extractions!AR245)</f>
        <v/>
      </c>
      <c r="AY245" t="str">
        <f>IF(ISBLANK(extractions!AS245),"",extractions!AS245)</f>
        <v/>
      </c>
      <c r="AZ245" t="str">
        <f>IF(ISBLANK(extractions!AT245),"",extractions!AT245)</f>
        <v/>
      </c>
      <c r="BA245" t="str">
        <f>IF(ISBLANK(extractions!AU245),"",extractions!AU245)</f>
        <v/>
      </c>
      <c r="BB245" t="str">
        <f>IF(ISBLANK(extractions!AV245),"",extractions!AV245)</f>
        <v/>
      </c>
      <c r="BC245" t="str">
        <f>IF(ISBLANK(extractions!AW245),"",extractions!AW245)</f>
        <v/>
      </c>
      <c r="BD245" t="str">
        <f>IF(ISBLANK(extractions!AX245),"",extractions!AX245)</f>
        <v/>
      </c>
      <c r="BE245" s="9" t="str">
        <f t="shared" si="29"/>
        <v/>
      </c>
      <c r="BF245" s="9" t="str">
        <f t="shared" si="32"/>
        <v/>
      </c>
      <c r="BG245" t="str">
        <f t="shared" si="36"/>
        <v/>
      </c>
      <c r="BK245" s="9" t="str">
        <f t="shared" si="33"/>
        <v>Beta</v>
      </c>
      <c r="BL245" s="9">
        <f t="shared" si="30"/>
        <v>0.15897</v>
      </c>
      <c r="BM245" s="13" t="str">
        <f t="shared" si="31"/>
        <v>?</v>
      </c>
      <c r="BN245" t="str">
        <f t="shared" si="34"/>
        <v>+</v>
      </c>
      <c r="BO245" s="9" t="str">
        <f>IF(BK245="Beta",IF(ABS(BL245)&lt;statistic_interpretations!$B$5,statistic_interpretations!$B$1,IF(ABS(BL245)&lt;statistic_interpretations!$C$5,statistic_interpretations!$C$1,IF(ABS(BL245)&gt;statistic_interpretations!$C$5,statistic_interpretations!$D$1,"error"))),IF(BK245="R",IF(ABS(BL245)&lt;statistic_interpretations!$B$2,statistic_interpretations!$B$1,IF(ABS(BL245)&lt;statistic_interpretations!$C$2,statistic_interpretations!$C$1,IF(ABS(BL245)&gt;statistic_interpretations!$C$2,statistic_interpretations!$D$1,"error"))),IF(BK245="D",IF(ABS(BL245)&lt;statistic_interpretations!$B$3,statistic_interpretations!$B$1,IF(ABS(BL245)&lt;statistic_interpretations!$C$3,statistic_interpretations!$C$1,IF(ABS(BL245)&gt;statistic_interpretations!$C$3,statistic_interpretations!$D$1,"error"))),IF(BK245="%",IF(ABS(BL245)&lt;statistic_interpretations!$B$9,statistic_interpretations!$B$1,IF(ABS(BL245)&lt;statistic_interpretations!$C$9,statistic_interpretations!$C$1,IF(ABS(BL245)&gt;statistic_interpretations!$C$9,statistic_interpretations!$D$1,"error"))),IF(BK245="χ2",IF(ABS(BL245)&lt;statistic_interpretations!$B$8,statistic_interpretations!$B$1,IF(ABS(BL245)&lt;statistic_interpretations!$C$8,statistic_interpretations!$C$1,IF(ABS(BL245)&gt;statistic_interpretations!$C$8,statistic_interpretations!$D$1,"error"))),IF(BK245="tau",IF(ABS(BL245)&lt;statistic_interpretations!$B$7,statistic_interpretations!$B$1,IF(ABS(BL245)&lt;statistic_interpretations!$C$7,statistic_interpretations!$C$1,IF(ABS(BL245)&gt;statistic_interpretations!$C$7,statistic_interpretations!$D$1,"error")))))))))</f>
        <v>Small</v>
      </c>
      <c r="BP245" t="str">
        <f t="shared" si="35"/>
        <v>unknown</v>
      </c>
    </row>
    <row r="246" spans="1:68" x14ac:dyDescent="0.25">
      <c r="A246" t="str">
        <f>IF(ISBLANK(extractions!A246),"",extractions!A246)</f>
        <v xml:space="preserve">Officer In or Out of  Assigned Beat </v>
      </c>
      <c r="B246" t="s">
        <v>532</v>
      </c>
      <c r="C246" t="str">
        <f>IF(ISBLANK(extractions!B246),"",extractions!B246)</f>
        <v>nominal</v>
      </c>
      <c r="D246" t="str">
        <f>IF(ISBLANK(extractions!C246),"",extractions!C246)</f>
        <v/>
      </c>
      <c r="E246" t="str">
        <f>IF(ISBLANK(extractions!D246),"",extractions!D246)</f>
        <v/>
      </c>
      <c r="F246" t="str">
        <f>IF(ISBLANK(extractions!E246),"",extractions!E246)</f>
        <v>-</v>
      </c>
      <c r="G246" t="str">
        <f>IF(ISBLANK(extractions!G246),"",extractions!G246)</f>
        <v>travel time</v>
      </c>
      <c r="H246" t="str">
        <f>IF(ISBLANK(extractions!H246),"",extractions!H246)</f>
        <v>scale</v>
      </c>
      <c r="I246" t="str">
        <f>IF(ISBLANK(extractions!I246),"",extractions!I246)</f>
        <v>min/incident</v>
      </c>
      <c r="J246" t="str">
        <f>IF(ISBLANK(extractions!J246),"",extractions!J246)</f>
        <v>ln</v>
      </c>
      <c r="K246" t="str">
        <f>IF(ISBLANK(extractions!K246),"",extractions!K246)</f>
        <v>interest</v>
      </c>
      <c r="L246" t="str">
        <f>IF(ISBLANK(extractions!L246),"",extractions!L246)</f>
        <v>van Kirk (1980a)</v>
      </c>
      <c r="M246" s="2" t="s">
        <v>893</v>
      </c>
      <c r="N246" t="str">
        <f>IF(ISBLANK(extractions!M246),"",extractions!M246)</f>
        <v xml:space="preserve">Table H -2 </v>
      </c>
      <c r="O246" t="str">
        <f>IF(ISBLANK(extractions!N246),"",extractions!N246)</f>
        <v>Multivariate regression</v>
      </c>
      <c r="P246" t="s">
        <v>148</v>
      </c>
      <c r="Q246" t="s">
        <v>903</v>
      </c>
      <c r="R246" t="s">
        <v>906</v>
      </c>
      <c r="S246" t="s">
        <v>397</v>
      </c>
      <c r="T246" t="s">
        <v>1187</v>
      </c>
      <c r="U246" t="str">
        <f>IF(ISBLANK(extractions!O246),"",extractions!O246)</f>
        <v/>
      </c>
      <c r="V246" t="str">
        <f>IF(ISBLANK(extractions!P246),"",extractions!P246)</f>
        <v>Sample</v>
      </c>
      <c r="W246" t="str">
        <f>IF(ISBLANK(extractions!Q246),"",extractions!Q246)</f>
        <v/>
      </c>
      <c r="X246" t="str">
        <f>IF(ISBLANK(extractions!R246),"",extractions!R246)</f>
        <v xml:space="preserve">Non random sample  </v>
      </c>
      <c r="Y246" t="str">
        <f>IF(ISBLANK(extractions!S246),"",extractions!S246)</f>
        <v/>
      </c>
      <c r="Z246" t="str">
        <f>IF(ISBLANK(extractions!T246),"",extractions!T246)</f>
        <v/>
      </c>
      <c r="AA246" t="str">
        <f>IF(ISBLANK(extractions!U246),"",extractions!U246)</f>
        <v>-</v>
      </c>
      <c r="AB246">
        <f>IF(ISBLANK(extractions!V246),"",extractions!V246)</f>
        <v>154</v>
      </c>
      <c r="AC246" t="str">
        <f>IF(ISBLANK(extractions!W246),"",extractions!W246)</f>
        <v>CFS</v>
      </c>
      <c r="AD246" t="str">
        <f>IF(ISBLANK(extractions!X246),"",extractions!X246)</f>
        <v>All part II crimes</v>
      </c>
      <c r="AE246" t="str">
        <f>IF(ISBLANK(extractions!Y246),"",extractions!Y246)</f>
        <v>Beta</v>
      </c>
      <c r="AF246">
        <f>IF(ISBLANK(extractions!Z246),"",extractions!Z246)</f>
        <v>9.1400000000000006E-3</v>
      </c>
      <c r="AG246" t="str">
        <f>IF(ISBLANK(extractions!AA246),"",extractions!AA246)</f>
        <v/>
      </c>
      <c r="AH246" t="str">
        <f>IF(ISBLANK(extractions!AB246),"",extractions!AB246)</f>
        <v>?</v>
      </c>
      <c r="AI246">
        <f>IF(ISBLANK(extractions!AC246),"",extractions!AC246)</f>
        <v>1</v>
      </c>
      <c r="AJ246" t="str">
        <f>IF(ISBLANK(extractions!AD246),"",extractions!AD246)</f>
        <v>mar</v>
      </c>
      <c r="AK246">
        <f>IF(ISBLANK(extractions!AE246),"",extractions!AE246)</f>
        <v>1975</v>
      </c>
      <c r="AL246">
        <f>IF(ISBLANK(extractions!AF246),"",extractions!AF246)</f>
        <v>31</v>
      </c>
      <c r="AM246" t="str">
        <f>IF(ISBLANK(extractions!AG246),"",extractions!AG246)</f>
        <v>jan</v>
      </c>
      <c r="AN246">
        <f>IF(ISBLANK(extractions!AH246),"",extractions!AH246)</f>
        <v>1976</v>
      </c>
      <c r="AO246" t="str">
        <f>IF(ISBLANK(extractions!AI246),"",extractions!AI246)</f>
        <v/>
      </c>
      <c r="AP246" t="str">
        <f>IF(ISBLANK(extractions!AJ246),"",extractions!AJ246)</f>
        <v/>
      </c>
      <c r="AQ246" t="str">
        <f>IF(ISBLANK(extractions!AK246),"",extractions!AK246)</f>
        <v/>
      </c>
      <c r="AR246" t="str">
        <f>IF(ISBLANK(extractions!AL246),"",extractions!AL246)</f>
        <v/>
      </c>
      <c r="AS246" t="str">
        <f>IF(ISBLANK(extractions!AM246),"",extractions!AM246)</f>
        <v/>
      </c>
      <c r="AT246" t="str">
        <f>IF(ISBLANK(extractions!AN246),"",extractions!AN246)</f>
        <v/>
      </c>
      <c r="AU246" t="str">
        <f>IF(ISBLANK(extractions!AO246),"",extractions!AO246)</f>
        <v/>
      </c>
      <c r="AV246" t="str">
        <f>IF(ISBLANK(extractions!AP246),"",extractions!AP246)</f>
        <v/>
      </c>
      <c r="AW246" t="str">
        <f>IF(ISBLANK(extractions!AQ246),"",extractions!AQ246)</f>
        <v/>
      </c>
      <c r="AX246" t="str">
        <f>IF(ISBLANK(extractions!AR246),"",extractions!AR246)</f>
        <v/>
      </c>
      <c r="AY246" t="str">
        <f>IF(ISBLANK(extractions!AS246),"",extractions!AS246)</f>
        <v/>
      </c>
      <c r="AZ246" t="str">
        <f>IF(ISBLANK(extractions!AT246),"",extractions!AT246)</f>
        <v/>
      </c>
      <c r="BA246" t="str">
        <f>IF(ISBLANK(extractions!AU246),"",extractions!AU246)</f>
        <v/>
      </c>
      <c r="BB246" t="str">
        <f>IF(ISBLANK(extractions!AV246),"",extractions!AV246)</f>
        <v/>
      </c>
      <c r="BC246" t="str">
        <f>IF(ISBLANK(extractions!AW246),"",extractions!AW246)</f>
        <v/>
      </c>
      <c r="BD246" t="str">
        <f>IF(ISBLANK(extractions!AX246),"",extractions!AX246)</f>
        <v/>
      </c>
      <c r="BE246" s="9" t="str">
        <f t="shared" si="29"/>
        <v/>
      </c>
      <c r="BF246" s="9" t="str">
        <f t="shared" si="32"/>
        <v/>
      </c>
      <c r="BG246" t="str">
        <f t="shared" si="36"/>
        <v/>
      </c>
      <c r="BK246" s="9" t="str">
        <f t="shared" si="33"/>
        <v>Beta</v>
      </c>
      <c r="BL246" s="9">
        <f t="shared" si="30"/>
        <v>9.1400000000000006E-3</v>
      </c>
      <c r="BM246" s="13" t="str">
        <f t="shared" si="31"/>
        <v>?</v>
      </c>
      <c r="BN246" t="str">
        <f t="shared" si="34"/>
        <v>+</v>
      </c>
      <c r="BO246" s="9" t="str">
        <f>IF(BK246="Beta",IF(ABS(BL246)&lt;statistic_interpretations!$B$5,statistic_interpretations!$B$1,IF(ABS(BL246)&lt;statistic_interpretations!$C$5,statistic_interpretations!$C$1,IF(ABS(BL246)&gt;statistic_interpretations!$C$5,statistic_interpretations!$D$1,"error"))),IF(BK246="R",IF(ABS(BL246)&lt;statistic_interpretations!$B$2,statistic_interpretations!$B$1,IF(ABS(BL246)&lt;statistic_interpretations!$C$2,statistic_interpretations!$C$1,IF(ABS(BL246)&gt;statistic_interpretations!$C$2,statistic_interpretations!$D$1,"error"))),IF(BK246="D",IF(ABS(BL246)&lt;statistic_interpretations!$B$3,statistic_interpretations!$B$1,IF(ABS(BL246)&lt;statistic_interpretations!$C$3,statistic_interpretations!$C$1,IF(ABS(BL246)&gt;statistic_interpretations!$C$3,statistic_interpretations!$D$1,"error"))),IF(BK246="%",IF(ABS(BL246)&lt;statistic_interpretations!$B$9,statistic_interpretations!$B$1,IF(ABS(BL246)&lt;statistic_interpretations!$C$9,statistic_interpretations!$C$1,IF(ABS(BL246)&gt;statistic_interpretations!$C$9,statistic_interpretations!$D$1,"error"))),IF(BK246="χ2",IF(ABS(BL246)&lt;statistic_interpretations!$B$8,statistic_interpretations!$B$1,IF(ABS(BL246)&lt;statistic_interpretations!$C$8,statistic_interpretations!$C$1,IF(ABS(BL246)&gt;statistic_interpretations!$C$8,statistic_interpretations!$D$1,"error"))),IF(BK246="tau",IF(ABS(BL246)&lt;statistic_interpretations!$B$7,statistic_interpretations!$B$1,IF(ABS(BL246)&lt;statistic_interpretations!$C$7,statistic_interpretations!$C$1,IF(ABS(BL246)&gt;statistic_interpretations!$C$7,statistic_interpretations!$D$1,"error")))))))))</f>
        <v>Small</v>
      </c>
      <c r="BP246" t="str">
        <f t="shared" si="35"/>
        <v>unknown</v>
      </c>
    </row>
    <row r="247" spans="1:68" x14ac:dyDescent="0.25">
      <c r="A247" t="str">
        <f>IF(ISBLANK(extractions!A247),"",extractions!A247)</f>
        <v xml:space="preserve">Officer's Location is  in Beat of Incident </v>
      </c>
      <c r="B247" t="s">
        <v>535</v>
      </c>
      <c r="C247" t="str">
        <f>IF(ISBLANK(extractions!B247),"",extractions!B247)</f>
        <v>nominal</v>
      </c>
      <c r="D247" t="str">
        <f>IF(ISBLANK(extractions!C247),"",extractions!C247)</f>
        <v/>
      </c>
      <c r="E247" t="str">
        <f>IF(ISBLANK(extractions!D247),"",extractions!D247)</f>
        <v/>
      </c>
      <c r="F247" t="str">
        <f>IF(ISBLANK(extractions!E247),"",extractions!E247)</f>
        <v>-</v>
      </c>
      <c r="G247" t="str">
        <f>IF(ISBLANK(extractions!G247),"",extractions!G247)</f>
        <v>travel time</v>
      </c>
      <c r="H247" t="str">
        <f>IF(ISBLANK(extractions!H247),"",extractions!H247)</f>
        <v>scale</v>
      </c>
      <c r="I247" t="str">
        <f>IF(ISBLANK(extractions!I247),"",extractions!I247)</f>
        <v>min/incident</v>
      </c>
      <c r="J247" t="str">
        <f>IF(ISBLANK(extractions!J247),"",extractions!J247)</f>
        <v>ln</v>
      </c>
      <c r="K247" t="str">
        <f>IF(ISBLANK(extractions!K247),"",extractions!K247)</f>
        <v>interest</v>
      </c>
      <c r="L247" t="str">
        <f>IF(ISBLANK(extractions!L247),"",extractions!L247)</f>
        <v>van Kirk (1980a)</v>
      </c>
      <c r="M247" s="2" t="s">
        <v>893</v>
      </c>
      <c r="N247" t="str">
        <f>IF(ISBLANK(extractions!M247),"",extractions!M247)</f>
        <v xml:space="preserve">Table H -2 </v>
      </c>
      <c r="O247" t="str">
        <f>IF(ISBLANK(extractions!N247),"",extractions!N247)</f>
        <v>Multivariate regression</v>
      </c>
      <c r="P247" t="s">
        <v>148</v>
      </c>
      <c r="Q247" t="s">
        <v>903</v>
      </c>
      <c r="R247" t="s">
        <v>906</v>
      </c>
      <c r="S247" t="s">
        <v>397</v>
      </c>
      <c r="T247" t="s">
        <v>1187</v>
      </c>
      <c r="U247" t="str">
        <f>IF(ISBLANK(extractions!O247),"",extractions!O247)</f>
        <v/>
      </c>
      <c r="V247" t="str">
        <f>IF(ISBLANK(extractions!P247),"",extractions!P247)</f>
        <v>Sample</v>
      </c>
      <c r="W247" t="str">
        <f>IF(ISBLANK(extractions!Q247),"",extractions!Q247)</f>
        <v/>
      </c>
      <c r="X247" t="str">
        <f>IF(ISBLANK(extractions!R247),"",extractions!R247)</f>
        <v xml:space="preserve">Non random sample  </v>
      </c>
      <c r="Y247" t="str">
        <f>IF(ISBLANK(extractions!S247),"",extractions!S247)</f>
        <v/>
      </c>
      <c r="Z247" t="str">
        <f>IF(ISBLANK(extractions!T247),"",extractions!T247)</f>
        <v/>
      </c>
      <c r="AA247" t="str">
        <f>IF(ISBLANK(extractions!U247),"",extractions!U247)</f>
        <v>-</v>
      </c>
      <c r="AB247">
        <f>IF(ISBLANK(extractions!V247),"",extractions!V247)</f>
        <v>154</v>
      </c>
      <c r="AC247" t="str">
        <f>IF(ISBLANK(extractions!W247),"",extractions!W247)</f>
        <v>CFS</v>
      </c>
      <c r="AD247" t="str">
        <f>IF(ISBLANK(extractions!X247),"",extractions!X247)</f>
        <v>All part II crimes</v>
      </c>
      <c r="AE247" t="str">
        <f>IF(ISBLANK(extractions!Y247),"",extractions!Y247)</f>
        <v>Beta</v>
      </c>
      <c r="AF247">
        <f>IF(ISBLANK(extractions!Z247),"",extractions!Z247)</f>
        <v>0.12755</v>
      </c>
      <c r="AG247" t="str">
        <f>IF(ISBLANK(extractions!AA247),"",extractions!AA247)</f>
        <v/>
      </c>
      <c r="AH247" t="str">
        <f>IF(ISBLANK(extractions!AB247),"",extractions!AB247)</f>
        <v>?</v>
      </c>
      <c r="AI247">
        <f>IF(ISBLANK(extractions!AC247),"",extractions!AC247)</f>
        <v>1</v>
      </c>
      <c r="AJ247" t="str">
        <f>IF(ISBLANK(extractions!AD247),"",extractions!AD247)</f>
        <v>mar</v>
      </c>
      <c r="AK247">
        <f>IF(ISBLANK(extractions!AE247),"",extractions!AE247)</f>
        <v>1975</v>
      </c>
      <c r="AL247">
        <f>IF(ISBLANK(extractions!AF247),"",extractions!AF247)</f>
        <v>31</v>
      </c>
      <c r="AM247" t="str">
        <f>IF(ISBLANK(extractions!AG247),"",extractions!AG247)</f>
        <v>jan</v>
      </c>
      <c r="AN247">
        <f>IF(ISBLANK(extractions!AH247),"",extractions!AH247)</f>
        <v>1976</v>
      </c>
      <c r="AO247" t="str">
        <f>IF(ISBLANK(extractions!AI247),"",extractions!AI247)</f>
        <v/>
      </c>
      <c r="AP247" t="str">
        <f>IF(ISBLANK(extractions!AJ247),"",extractions!AJ247)</f>
        <v/>
      </c>
      <c r="AQ247" t="str">
        <f>IF(ISBLANK(extractions!AK247),"",extractions!AK247)</f>
        <v/>
      </c>
      <c r="AR247" t="str">
        <f>IF(ISBLANK(extractions!AL247),"",extractions!AL247)</f>
        <v/>
      </c>
      <c r="AS247" t="str">
        <f>IF(ISBLANK(extractions!AM247),"",extractions!AM247)</f>
        <v/>
      </c>
      <c r="AT247" t="str">
        <f>IF(ISBLANK(extractions!AN247),"",extractions!AN247)</f>
        <v/>
      </c>
      <c r="AU247" t="str">
        <f>IF(ISBLANK(extractions!AO247),"",extractions!AO247)</f>
        <v/>
      </c>
      <c r="AV247" t="str">
        <f>IF(ISBLANK(extractions!AP247),"",extractions!AP247)</f>
        <v/>
      </c>
      <c r="AW247" t="str">
        <f>IF(ISBLANK(extractions!AQ247),"",extractions!AQ247)</f>
        <v/>
      </c>
      <c r="AX247" t="str">
        <f>IF(ISBLANK(extractions!AR247),"",extractions!AR247)</f>
        <v/>
      </c>
      <c r="AY247" t="str">
        <f>IF(ISBLANK(extractions!AS247),"",extractions!AS247)</f>
        <v/>
      </c>
      <c r="AZ247" t="str">
        <f>IF(ISBLANK(extractions!AT247),"",extractions!AT247)</f>
        <v/>
      </c>
      <c r="BA247" t="str">
        <f>IF(ISBLANK(extractions!AU247),"",extractions!AU247)</f>
        <v/>
      </c>
      <c r="BB247" t="str">
        <f>IF(ISBLANK(extractions!AV247),"",extractions!AV247)</f>
        <v/>
      </c>
      <c r="BC247" t="str">
        <f>IF(ISBLANK(extractions!AW247),"",extractions!AW247)</f>
        <v/>
      </c>
      <c r="BD247" t="str">
        <f>IF(ISBLANK(extractions!AX247),"",extractions!AX247)</f>
        <v/>
      </c>
      <c r="BE247" s="9" t="str">
        <f t="shared" si="29"/>
        <v/>
      </c>
      <c r="BF247" s="9" t="str">
        <f t="shared" si="32"/>
        <v/>
      </c>
      <c r="BG247" t="str">
        <f t="shared" si="36"/>
        <v/>
      </c>
      <c r="BK247" s="9" t="str">
        <f t="shared" si="33"/>
        <v>Beta</v>
      </c>
      <c r="BL247" s="9">
        <f t="shared" si="30"/>
        <v>0.12755</v>
      </c>
      <c r="BM247" s="13" t="str">
        <f t="shared" si="31"/>
        <v>?</v>
      </c>
      <c r="BN247" t="str">
        <f t="shared" si="34"/>
        <v>+</v>
      </c>
      <c r="BO247" s="9" t="str">
        <f>IF(BK247="Beta",IF(ABS(BL247)&lt;statistic_interpretations!$B$5,statistic_interpretations!$B$1,IF(ABS(BL247)&lt;statistic_interpretations!$C$5,statistic_interpretations!$C$1,IF(ABS(BL247)&gt;statistic_interpretations!$C$5,statistic_interpretations!$D$1,"error"))),IF(BK247="R",IF(ABS(BL247)&lt;statistic_interpretations!$B$2,statistic_interpretations!$B$1,IF(ABS(BL247)&lt;statistic_interpretations!$C$2,statistic_interpretations!$C$1,IF(ABS(BL247)&gt;statistic_interpretations!$C$2,statistic_interpretations!$D$1,"error"))),IF(BK247="D",IF(ABS(BL247)&lt;statistic_interpretations!$B$3,statistic_interpretations!$B$1,IF(ABS(BL247)&lt;statistic_interpretations!$C$3,statistic_interpretations!$C$1,IF(ABS(BL247)&gt;statistic_interpretations!$C$3,statistic_interpretations!$D$1,"error"))),IF(BK247="%",IF(ABS(BL247)&lt;statistic_interpretations!$B$9,statistic_interpretations!$B$1,IF(ABS(BL247)&lt;statistic_interpretations!$C$9,statistic_interpretations!$C$1,IF(ABS(BL247)&gt;statistic_interpretations!$C$9,statistic_interpretations!$D$1,"error"))),IF(BK247="χ2",IF(ABS(BL247)&lt;statistic_interpretations!$B$8,statistic_interpretations!$B$1,IF(ABS(BL247)&lt;statistic_interpretations!$C$8,statistic_interpretations!$C$1,IF(ABS(BL247)&gt;statistic_interpretations!$C$8,statistic_interpretations!$D$1,"error"))),IF(BK247="tau",IF(ABS(BL247)&lt;statistic_interpretations!$B$7,statistic_interpretations!$B$1,IF(ABS(BL247)&lt;statistic_interpretations!$C$7,statistic_interpretations!$C$1,IF(ABS(BL247)&gt;statistic_interpretations!$C$7,statistic_interpretations!$D$1,"error")))))))))</f>
        <v>Small</v>
      </c>
      <c r="BP247" t="str">
        <f t="shared" si="35"/>
        <v>unknown</v>
      </c>
    </row>
    <row r="248" spans="1:68" x14ac:dyDescent="0.25">
      <c r="A248" t="str">
        <f>IF(ISBLANK(extractions!A248),"",extractions!A248)</f>
        <v xml:space="preserve">Incident is in Officer's  Assigned Beat </v>
      </c>
      <c r="B248" t="s">
        <v>534</v>
      </c>
      <c r="C248" t="str">
        <f>IF(ISBLANK(extractions!B248),"",extractions!B248)</f>
        <v>nominal</v>
      </c>
      <c r="D248" t="str">
        <f>IF(ISBLANK(extractions!C248),"",extractions!C248)</f>
        <v/>
      </c>
      <c r="E248" t="str">
        <f>IF(ISBLANK(extractions!D248),"",extractions!D248)</f>
        <v/>
      </c>
      <c r="F248" t="str">
        <f>IF(ISBLANK(extractions!E248),"",extractions!E248)</f>
        <v>-</v>
      </c>
      <c r="G248" t="str">
        <f>IF(ISBLANK(extractions!G248),"",extractions!G248)</f>
        <v>travel time</v>
      </c>
      <c r="H248" t="str">
        <f>IF(ISBLANK(extractions!H248),"",extractions!H248)</f>
        <v>scale</v>
      </c>
      <c r="I248" t="str">
        <f>IF(ISBLANK(extractions!I248),"",extractions!I248)</f>
        <v>min/incident</v>
      </c>
      <c r="J248" t="str">
        <f>IF(ISBLANK(extractions!J248),"",extractions!J248)</f>
        <v>ln</v>
      </c>
      <c r="K248" t="str">
        <f>IF(ISBLANK(extractions!K248),"",extractions!K248)</f>
        <v>interest</v>
      </c>
      <c r="L248" t="str">
        <f>IF(ISBLANK(extractions!L248),"",extractions!L248)</f>
        <v>van Kirk (1980a)</v>
      </c>
      <c r="M248" s="2" t="s">
        <v>893</v>
      </c>
      <c r="N248" t="str">
        <f>IF(ISBLANK(extractions!M248),"",extractions!M248)</f>
        <v xml:space="preserve">Table H -2 </v>
      </c>
      <c r="O248" t="str">
        <f>IF(ISBLANK(extractions!N248),"",extractions!N248)</f>
        <v>Multivariate regression</v>
      </c>
      <c r="P248" t="s">
        <v>148</v>
      </c>
      <c r="Q248" t="s">
        <v>903</v>
      </c>
      <c r="R248" t="s">
        <v>906</v>
      </c>
      <c r="S248" t="s">
        <v>397</v>
      </c>
      <c r="T248" t="s">
        <v>1187</v>
      </c>
      <c r="U248" t="str">
        <f>IF(ISBLANK(extractions!O248),"",extractions!O248)</f>
        <v/>
      </c>
      <c r="V248" t="str">
        <f>IF(ISBLANK(extractions!P248),"",extractions!P248)</f>
        <v>Sample</v>
      </c>
      <c r="W248" t="str">
        <f>IF(ISBLANK(extractions!Q248),"",extractions!Q248)</f>
        <v/>
      </c>
      <c r="X248" t="str">
        <f>IF(ISBLANK(extractions!R248),"",extractions!R248)</f>
        <v xml:space="preserve">Non random sample  </v>
      </c>
      <c r="Y248" t="str">
        <f>IF(ISBLANK(extractions!S248),"",extractions!S248)</f>
        <v/>
      </c>
      <c r="Z248" t="str">
        <f>IF(ISBLANK(extractions!T248),"",extractions!T248)</f>
        <v/>
      </c>
      <c r="AA248" t="str">
        <f>IF(ISBLANK(extractions!U248),"",extractions!U248)</f>
        <v>-</v>
      </c>
      <c r="AB248">
        <f>IF(ISBLANK(extractions!V248),"",extractions!V248)</f>
        <v>154</v>
      </c>
      <c r="AC248" t="str">
        <f>IF(ISBLANK(extractions!W248),"",extractions!W248)</f>
        <v>CFS</v>
      </c>
      <c r="AD248" t="str">
        <f>IF(ISBLANK(extractions!X248),"",extractions!X248)</f>
        <v>All part II crimes</v>
      </c>
      <c r="AE248" t="str">
        <f>IF(ISBLANK(extractions!Y248),"",extractions!Y248)</f>
        <v>Beta</v>
      </c>
      <c r="AF248">
        <f>IF(ISBLANK(extractions!Z248),"",extractions!Z248)</f>
        <v>6.7000000000000002E-3</v>
      </c>
      <c r="AG248" t="str">
        <f>IF(ISBLANK(extractions!AA248),"",extractions!AA248)</f>
        <v/>
      </c>
      <c r="AH248" t="str">
        <f>IF(ISBLANK(extractions!AB248),"",extractions!AB248)</f>
        <v>?</v>
      </c>
      <c r="AI248">
        <f>IF(ISBLANK(extractions!AC248),"",extractions!AC248)</f>
        <v>1</v>
      </c>
      <c r="AJ248" t="str">
        <f>IF(ISBLANK(extractions!AD248),"",extractions!AD248)</f>
        <v>mar</v>
      </c>
      <c r="AK248">
        <f>IF(ISBLANK(extractions!AE248),"",extractions!AE248)</f>
        <v>1975</v>
      </c>
      <c r="AL248">
        <f>IF(ISBLANK(extractions!AF248),"",extractions!AF248)</f>
        <v>31</v>
      </c>
      <c r="AM248" t="str">
        <f>IF(ISBLANK(extractions!AG248),"",extractions!AG248)</f>
        <v>jan</v>
      </c>
      <c r="AN248">
        <f>IF(ISBLANK(extractions!AH248),"",extractions!AH248)</f>
        <v>1976</v>
      </c>
      <c r="AO248" t="str">
        <f>IF(ISBLANK(extractions!AI248),"",extractions!AI248)</f>
        <v/>
      </c>
      <c r="AP248" t="str">
        <f>IF(ISBLANK(extractions!AJ248),"",extractions!AJ248)</f>
        <v/>
      </c>
      <c r="AQ248" t="str">
        <f>IF(ISBLANK(extractions!AK248),"",extractions!AK248)</f>
        <v/>
      </c>
      <c r="AR248" t="str">
        <f>IF(ISBLANK(extractions!AL248),"",extractions!AL248)</f>
        <v/>
      </c>
      <c r="AS248" t="str">
        <f>IF(ISBLANK(extractions!AM248),"",extractions!AM248)</f>
        <v/>
      </c>
      <c r="AT248" t="str">
        <f>IF(ISBLANK(extractions!AN248),"",extractions!AN248)</f>
        <v/>
      </c>
      <c r="AU248" t="str">
        <f>IF(ISBLANK(extractions!AO248),"",extractions!AO248)</f>
        <v/>
      </c>
      <c r="AV248" t="str">
        <f>IF(ISBLANK(extractions!AP248),"",extractions!AP248)</f>
        <v/>
      </c>
      <c r="AW248" t="str">
        <f>IF(ISBLANK(extractions!AQ248),"",extractions!AQ248)</f>
        <v/>
      </c>
      <c r="AX248" t="str">
        <f>IF(ISBLANK(extractions!AR248),"",extractions!AR248)</f>
        <v/>
      </c>
      <c r="AY248" t="str">
        <f>IF(ISBLANK(extractions!AS248),"",extractions!AS248)</f>
        <v/>
      </c>
      <c r="AZ248" t="str">
        <f>IF(ISBLANK(extractions!AT248),"",extractions!AT248)</f>
        <v/>
      </c>
      <c r="BA248" t="str">
        <f>IF(ISBLANK(extractions!AU248),"",extractions!AU248)</f>
        <v/>
      </c>
      <c r="BB248" t="str">
        <f>IF(ISBLANK(extractions!AV248),"",extractions!AV248)</f>
        <v/>
      </c>
      <c r="BC248" t="str">
        <f>IF(ISBLANK(extractions!AW248),"",extractions!AW248)</f>
        <v/>
      </c>
      <c r="BD248" t="str">
        <f>IF(ISBLANK(extractions!AX248),"",extractions!AX248)</f>
        <v/>
      </c>
      <c r="BE248" s="9" t="str">
        <f t="shared" si="29"/>
        <v/>
      </c>
      <c r="BF248" s="9" t="str">
        <f t="shared" si="32"/>
        <v/>
      </c>
      <c r="BG248" t="str">
        <f t="shared" si="36"/>
        <v/>
      </c>
      <c r="BK248" s="9" t="str">
        <f t="shared" si="33"/>
        <v>Beta</v>
      </c>
      <c r="BL248" s="9">
        <f t="shared" si="30"/>
        <v>6.7000000000000002E-3</v>
      </c>
      <c r="BM248" s="13" t="str">
        <f t="shared" si="31"/>
        <v>?</v>
      </c>
      <c r="BN248" t="str">
        <f t="shared" si="34"/>
        <v>+</v>
      </c>
      <c r="BO248" s="9" t="str">
        <f>IF(BK248="Beta",IF(ABS(BL248)&lt;statistic_interpretations!$B$5,statistic_interpretations!$B$1,IF(ABS(BL248)&lt;statistic_interpretations!$C$5,statistic_interpretations!$C$1,IF(ABS(BL248)&gt;statistic_interpretations!$C$5,statistic_interpretations!$D$1,"error"))),IF(BK248="R",IF(ABS(BL248)&lt;statistic_interpretations!$B$2,statistic_interpretations!$B$1,IF(ABS(BL248)&lt;statistic_interpretations!$C$2,statistic_interpretations!$C$1,IF(ABS(BL248)&gt;statistic_interpretations!$C$2,statistic_interpretations!$D$1,"error"))),IF(BK248="D",IF(ABS(BL248)&lt;statistic_interpretations!$B$3,statistic_interpretations!$B$1,IF(ABS(BL248)&lt;statistic_interpretations!$C$3,statistic_interpretations!$C$1,IF(ABS(BL248)&gt;statistic_interpretations!$C$3,statistic_interpretations!$D$1,"error"))),IF(BK248="%",IF(ABS(BL248)&lt;statistic_interpretations!$B$9,statistic_interpretations!$B$1,IF(ABS(BL248)&lt;statistic_interpretations!$C$9,statistic_interpretations!$C$1,IF(ABS(BL248)&gt;statistic_interpretations!$C$9,statistic_interpretations!$D$1,"error"))),IF(BK248="χ2",IF(ABS(BL248)&lt;statistic_interpretations!$B$8,statistic_interpretations!$B$1,IF(ABS(BL248)&lt;statistic_interpretations!$C$8,statistic_interpretations!$C$1,IF(ABS(BL248)&gt;statistic_interpretations!$C$8,statistic_interpretations!$D$1,"error"))),IF(BK248="tau",IF(ABS(BL248)&lt;statistic_interpretations!$B$7,statistic_interpretations!$B$1,IF(ABS(BL248)&lt;statistic_interpretations!$C$7,statistic_interpretations!$C$1,IF(ABS(BL248)&gt;statistic_interpretations!$C$7,statistic_interpretations!$D$1,"error")))))))))</f>
        <v>Small</v>
      </c>
      <c r="BP248" t="str">
        <f t="shared" si="35"/>
        <v>unknown</v>
      </c>
    </row>
    <row r="249" spans="1:68" x14ac:dyDescent="0.25">
      <c r="A249" t="str">
        <f>IF(ISBLANK(extractions!A249),"",extractions!A249)</f>
        <v>In or Out of Car</v>
      </c>
      <c r="B249" t="s">
        <v>533</v>
      </c>
      <c r="C249" t="str">
        <f>IF(ISBLANK(extractions!B249),"",extractions!B249)</f>
        <v>nominal</v>
      </c>
      <c r="D249" t="str">
        <f>IF(ISBLANK(extractions!C249),"",extractions!C249)</f>
        <v/>
      </c>
      <c r="E249" t="str">
        <f>IF(ISBLANK(extractions!D249),"",extractions!D249)</f>
        <v/>
      </c>
      <c r="F249" t="str">
        <f>IF(ISBLANK(extractions!E249),"",extractions!E249)</f>
        <v>-</v>
      </c>
      <c r="G249" t="str">
        <f>IF(ISBLANK(extractions!G249),"",extractions!G249)</f>
        <v>travel time</v>
      </c>
      <c r="H249" t="str">
        <f>IF(ISBLANK(extractions!H249),"",extractions!H249)</f>
        <v>scale</v>
      </c>
      <c r="I249" t="str">
        <f>IF(ISBLANK(extractions!I249),"",extractions!I249)</f>
        <v>min/incident</v>
      </c>
      <c r="J249" t="str">
        <f>IF(ISBLANK(extractions!J249),"",extractions!J249)</f>
        <v>ln</v>
      </c>
      <c r="K249" t="str">
        <f>IF(ISBLANK(extractions!K249),"",extractions!K249)</f>
        <v>interest</v>
      </c>
      <c r="L249" t="str">
        <f>IF(ISBLANK(extractions!L249),"",extractions!L249)</f>
        <v>van Kirk (1980a)</v>
      </c>
      <c r="M249" s="2" t="s">
        <v>893</v>
      </c>
      <c r="N249" t="str">
        <f>IF(ISBLANK(extractions!M249),"",extractions!M249)</f>
        <v xml:space="preserve">Table H -2 </v>
      </c>
      <c r="O249" t="str">
        <f>IF(ISBLANK(extractions!N249),"",extractions!N249)</f>
        <v>Multivariate regression</v>
      </c>
      <c r="P249" t="s">
        <v>148</v>
      </c>
      <c r="Q249" t="s">
        <v>903</v>
      </c>
      <c r="R249" t="s">
        <v>906</v>
      </c>
      <c r="S249" t="s">
        <v>397</v>
      </c>
      <c r="T249" t="s">
        <v>1187</v>
      </c>
      <c r="U249" t="str">
        <f>IF(ISBLANK(extractions!O249),"",extractions!O249)</f>
        <v/>
      </c>
      <c r="V249" t="str">
        <f>IF(ISBLANK(extractions!P249),"",extractions!P249)</f>
        <v>Sample</v>
      </c>
      <c r="W249" t="str">
        <f>IF(ISBLANK(extractions!Q249),"",extractions!Q249)</f>
        <v/>
      </c>
      <c r="X249" t="str">
        <f>IF(ISBLANK(extractions!R249),"",extractions!R249)</f>
        <v xml:space="preserve">Non random sample  </v>
      </c>
      <c r="Y249" t="str">
        <f>IF(ISBLANK(extractions!S249),"",extractions!S249)</f>
        <v/>
      </c>
      <c r="Z249" t="str">
        <f>IF(ISBLANK(extractions!T249),"",extractions!T249)</f>
        <v/>
      </c>
      <c r="AA249" t="str">
        <f>IF(ISBLANK(extractions!U249),"",extractions!U249)</f>
        <v>-</v>
      </c>
      <c r="AB249">
        <f>IF(ISBLANK(extractions!V249),"",extractions!V249)</f>
        <v>154</v>
      </c>
      <c r="AC249" t="str">
        <f>IF(ISBLANK(extractions!W249),"",extractions!W249)</f>
        <v>CFS</v>
      </c>
      <c r="AD249" t="str">
        <f>IF(ISBLANK(extractions!X249),"",extractions!X249)</f>
        <v>All part II crimes</v>
      </c>
      <c r="AE249" t="str">
        <f>IF(ISBLANK(extractions!Y249),"",extractions!Y249)</f>
        <v>Beta</v>
      </c>
      <c r="AF249">
        <f>IF(ISBLANK(extractions!Z249),"",extractions!Z249)</f>
        <v>4.4769999999999997E-2</v>
      </c>
      <c r="AG249" t="str">
        <f>IF(ISBLANK(extractions!AA249),"",extractions!AA249)</f>
        <v/>
      </c>
      <c r="AH249" t="str">
        <f>IF(ISBLANK(extractions!AB249),"",extractions!AB249)</f>
        <v>?</v>
      </c>
      <c r="AI249">
        <f>IF(ISBLANK(extractions!AC249),"",extractions!AC249)</f>
        <v>1</v>
      </c>
      <c r="AJ249" t="str">
        <f>IF(ISBLANK(extractions!AD249),"",extractions!AD249)</f>
        <v>mar</v>
      </c>
      <c r="AK249">
        <f>IF(ISBLANK(extractions!AE249),"",extractions!AE249)</f>
        <v>1975</v>
      </c>
      <c r="AL249">
        <f>IF(ISBLANK(extractions!AF249),"",extractions!AF249)</f>
        <v>31</v>
      </c>
      <c r="AM249" t="str">
        <f>IF(ISBLANK(extractions!AG249),"",extractions!AG249)</f>
        <v>jan</v>
      </c>
      <c r="AN249">
        <f>IF(ISBLANK(extractions!AH249),"",extractions!AH249)</f>
        <v>1976</v>
      </c>
      <c r="AO249" t="str">
        <f>IF(ISBLANK(extractions!AI249),"",extractions!AI249)</f>
        <v/>
      </c>
      <c r="AP249" t="str">
        <f>IF(ISBLANK(extractions!AJ249),"",extractions!AJ249)</f>
        <v/>
      </c>
      <c r="AQ249" t="str">
        <f>IF(ISBLANK(extractions!AK249),"",extractions!AK249)</f>
        <v/>
      </c>
      <c r="AR249" t="str">
        <f>IF(ISBLANK(extractions!AL249),"",extractions!AL249)</f>
        <v/>
      </c>
      <c r="AS249" t="str">
        <f>IF(ISBLANK(extractions!AM249),"",extractions!AM249)</f>
        <v/>
      </c>
      <c r="AT249" t="str">
        <f>IF(ISBLANK(extractions!AN249),"",extractions!AN249)</f>
        <v/>
      </c>
      <c r="AU249" t="str">
        <f>IF(ISBLANK(extractions!AO249),"",extractions!AO249)</f>
        <v/>
      </c>
      <c r="AV249" t="str">
        <f>IF(ISBLANK(extractions!AP249),"",extractions!AP249)</f>
        <v/>
      </c>
      <c r="AW249" t="str">
        <f>IF(ISBLANK(extractions!AQ249),"",extractions!AQ249)</f>
        <v/>
      </c>
      <c r="AX249" t="str">
        <f>IF(ISBLANK(extractions!AR249),"",extractions!AR249)</f>
        <v/>
      </c>
      <c r="AY249" t="str">
        <f>IF(ISBLANK(extractions!AS249),"",extractions!AS249)</f>
        <v/>
      </c>
      <c r="AZ249" t="str">
        <f>IF(ISBLANK(extractions!AT249),"",extractions!AT249)</f>
        <v/>
      </c>
      <c r="BA249" t="str">
        <f>IF(ISBLANK(extractions!AU249),"",extractions!AU249)</f>
        <v/>
      </c>
      <c r="BB249" t="str">
        <f>IF(ISBLANK(extractions!AV249),"",extractions!AV249)</f>
        <v/>
      </c>
      <c r="BC249" t="str">
        <f>IF(ISBLANK(extractions!AW249),"",extractions!AW249)</f>
        <v/>
      </c>
      <c r="BD249" t="str">
        <f>IF(ISBLANK(extractions!AX249),"",extractions!AX249)</f>
        <v/>
      </c>
      <c r="BE249" s="9" t="str">
        <f t="shared" si="29"/>
        <v/>
      </c>
      <c r="BF249" s="9" t="str">
        <f t="shared" si="32"/>
        <v/>
      </c>
      <c r="BG249" t="str">
        <f t="shared" si="36"/>
        <v/>
      </c>
      <c r="BK249" s="9" t="str">
        <f t="shared" si="33"/>
        <v>Beta</v>
      </c>
      <c r="BL249" s="9">
        <f t="shared" si="30"/>
        <v>4.4769999999999997E-2</v>
      </c>
      <c r="BM249" s="13" t="str">
        <f t="shared" si="31"/>
        <v>?</v>
      </c>
      <c r="BN249" t="str">
        <f t="shared" si="34"/>
        <v>+</v>
      </c>
      <c r="BO249" s="9" t="str">
        <f>IF(BK249="Beta",IF(ABS(BL249)&lt;statistic_interpretations!$B$5,statistic_interpretations!$B$1,IF(ABS(BL249)&lt;statistic_interpretations!$C$5,statistic_interpretations!$C$1,IF(ABS(BL249)&gt;statistic_interpretations!$C$5,statistic_interpretations!$D$1,"error"))),IF(BK249="R",IF(ABS(BL249)&lt;statistic_interpretations!$B$2,statistic_interpretations!$B$1,IF(ABS(BL249)&lt;statistic_interpretations!$C$2,statistic_interpretations!$C$1,IF(ABS(BL249)&gt;statistic_interpretations!$C$2,statistic_interpretations!$D$1,"error"))),IF(BK249="D",IF(ABS(BL249)&lt;statistic_interpretations!$B$3,statistic_interpretations!$B$1,IF(ABS(BL249)&lt;statistic_interpretations!$C$3,statistic_interpretations!$C$1,IF(ABS(BL249)&gt;statistic_interpretations!$C$3,statistic_interpretations!$D$1,"error"))),IF(BK249="%",IF(ABS(BL249)&lt;statistic_interpretations!$B$9,statistic_interpretations!$B$1,IF(ABS(BL249)&lt;statistic_interpretations!$C$9,statistic_interpretations!$C$1,IF(ABS(BL249)&gt;statistic_interpretations!$C$9,statistic_interpretations!$D$1,"error"))),IF(BK249="χ2",IF(ABS(BL249)&lt;statistic_interpretations!$B$8,statistic_interpretations!$B$1,IF(ABS(BL249)&lt;statistic_interpretations!$C$8,statistic_interpretations!$C$1,IF(ABS(BL249)&gt;statistic_interpretations!$C$8,statistic_interpretations!$D$1,"error"))),IF(BK249="tau",IF(ABS(BL249)&lt;statistic_interpretations!$B$7,statistic_interpretations!$B$1,IF(ABS(BL249)&lt;statistic_interpretations!$C$7,statistic_interpretations!$C$1,IF(ABS(BL249)&gt;statistic_interpretations!$C$7,statistic_interpretations!$D$1,"error")))))))))</f>
        <v>Small</v>
      </c>
      <c r="BP249" t="str">
        <f t="shared" si="35"/>
        <v>unknown</v>
      </c>
    </row>
    <row r="250" spans="1:68" x14ac:dyDescent="0.25">
      <c r="A250" t="str">
        <f>IF(ISBLANK(extractions!A250),"",extractions!A250)</f>
        <v xml:space="preserve">Car Stationery or  Mobile </v>
      </c>
      <c r="B250" t="s">
        <v>536</v>
      </c>
      <c r="C250" t="str">
        <f>IF(ISBLANK(extractions!B250),"",extractions!B250)</f>
        <v>nominal</v>
      </c>
      <c r="D250" t="str">
        <f>IF(ISBLANK(extractions!C250),"",extractions!C250)</f>
        <v/>
      </c>
      <c r="E250" t="str">
        <f>IF(ISBLANK(extractions!D250),"",extractions!D250)</f>
        <v/>
      </c>
      <c r="F250" t="str">
        <f>IF(ISBLANK(extractions!E250),"",extractions!E250)</f>
        <v>-</v>
      </c>
      <c r="G250" t="str">
        <f>IF(ISBLANK(extractions!G250),"",extractions!G250)</f>
        <v>travel time</v>
      </c>
      <c r="H250" t="str">
        <f>IF(ISBLANK(extractions!H250),"",extractions!H250)</f>
        <v>scale</v>
      </c>
      <c r="I250" t="str">
        <f>IF(ISBLANK(extractions!I250),"",extractions!I250)</f>
        <v>min/incident</v>
      </c>
      <c r="J250" t="str">
        <f>IF(ISBLANK(extractions!J250),"",extractions!J250)</f>
        <v>ln</v>
      </c>
      <c r="K250" t="str">
        <f>IF(ISBLANK(extractions!K250),"",extractions!K250)</f>
        <v>interest</v>
      </c>
      <c r="L250" t="str">
        <f>IF(ISBLANK(extractions!L250),"",extractions!L250)</f>
        <v>van Kirk (1980a)</v>
      </c>
      <c r="M250" s="2" t="s">
        <v>893</v>
      </c>
      <c r="N250" t="str">
        <f>IF(ISBLANK(extractions!M250),"",extractions!M250)</f>
        <v xml:space="preserve">Table H -2 </v>
      </c>
      <c r="O250" t="str">
        <f>IF(ISBLANK(extractions!N250),"",extractions!N250)</f>
        <v>Multivariate regression</v>
      </c>
      <c r="P250" t="s">
        <v>148</v>
      </c>
      <c r="Q250" t="s">
        <v>903</v>
      </c>
      <c r="R250" t="s">
        <v>906</v>
      </c>
      <c r="S250" t="s">
        <v>397</v>
      </c>
      <c r="T250" t="s">
        <v>1187</v>
      </c>
      <c r="U250" t="str">
        <f>IF(ISBLANK(extractions!O250),"",extractions!O250)</f>
        <v/>
      </c>
      <c r="V250" t="str">
        <f>IF(ISBLANK(extractions!P250),"",extractions!P250)</f>
        <v>Sample</v>
      </c>
      <c r="W250" t="str">
        <f>IF(ISBLANK(extractions!Q250),"",extractions!Q250)</f>
        <v/>
      </c>
      <c r="X250" t="str">
        <f>IF(ISBLANK(extractions!R250),"",extractions!R250)</f>
        <v xml:space="preserve">Non random sample  </v>
      </c>
      <c r="Y250" t="str">
        <f>IF(ISBLANK(extractions!S250),"",extractions!S250)</f>
        <v/>
      </c>
      <c r="Z250" t="str">
        <f>IF(ISBLANK(extractions!T250),"",extractions!T250)</f>
        <v/>
      </c>
      <c r="AA250" t="str">
        <f>IF(ISBLANK(extractions!U250),"",extractions!U250)</f>
        <v>-</v>
      </c>
      <c r="AB250">
        <f>IF(ISBLANK(extractions!V250),"",extractions!V250)</f>
        <v>154</v>
      </c>
      <c r="AC250" t="str">
        <f>IF(ISBLANK(extractions!W250),"",extractions!W250)</f>
        <v>CFS</v>
      </c>
      <c r="AD250" t="str">
        <f>IF(ISBLANK(extractions!X250),"",extractions!X250)</f>
        <v>All part II crimes</v>
      </c>
      <c r="AE250" t="str">
        <f>IF(ISBLANK(extractions!Y250),"",extractions!Y250)</f>
        <v>Beta</v>
      </c>
      <c r="AF250">
        <f>IF(ISBLANK(extractions!Z250),"",extractions!Z250)</f>
        <v>-1.244E-2</v>
      </c>
      <c r="AG250" t="str">
        <f>IF(ISBLANK(extractions!AA250),"",extractions!AA250)</f>
        <v/>
      </c>
      <c r="AH250" t="str">
        <f>IF(ISBLANK(extractions!AB250),"",extractions!AB250)</f>
        <v>?</v>
      </c>
      <c r="AI250">
        <f>IF(ISBLANK(extractions!AC250),"",extractions!AC250)</f>
        <v>1</v>
      </c>
      <c r="AJ250" t="str">
        <f>IF(ISBLANK(extractions!AD250),"",extractions!AD250)</f>
        <v>mar</v>
      </c>
      <c r="AK250">
        <f>IF(ISBLANK(extractions!AE250),"",extractions!AE250)</f>
        <v>1975</v>
      </c>
      <c r="AL250">
        <f>IF(ISBLANK(extractions!AF250),"",extractions!AF250)</f>
        <v>31</v>
      </c>
      <c r="AM250" t="str">
        <f>IF(ISBLANK(extractions!AG250),"",extractions!AG250)</f>
        <v>jan</v>
      </c>
      <c r="AN250">
        <f>IF(ISBLANK(extractions!AH250),"",extractions!AH250)</f>
        <v>1976</v>
      </c>
      <c r="AO250" t="str">
        <f>IF(ISBLANK(extractions!AI250),"",extractions!AI250)</f>
        <v/>
      </c>
      <c r="AP250" t="str">
        <f>IF(ISBLANK(extractions!AJ250),"",extractions!AJ250)</f>
        <v/>
      </c>
      <c r="AQ250" t="str">
        <f>IF(ISBLANK(extractions!AK250),"",extractions!AK250)</f>
        <v/>
      </c>
      <c r="AR250" t="str">
        <f>IF(ISBLANK(extractions!AL250),"",extractions!AL250)</f>
        <v/>
      </c>
      <c r="AS250" t="str">
        <f>IF(ISBLANK(extractions!AM250),"",extractions!AM250)</f>
        <v/>
      </c>
      <c r="AT250" t="str">
        <f>IF(ISBLANK(extractions!AN250),"",extractions!AN250)</f>
        <v/>
      </c>
      <c r="AU250" t="str">
        <f>IF(ISBLANK(extractions!AO250),"",extractions!AO250)</f>
        <v/>
      </c>
      <c r="AV250" t="str">
        <f>IF(ISBLANK(extractions!AP250),"",extractions!AP250)</f>
        <v/>
      </c>
      <c r="AW250" t="str">
        <f>IF(ISBLANK(extractions!AQ250),"",extractions!AQ250)</f>
        <v/>
      </c>
      <c r="AX250" t="str">
        <f>IF(ISBLANK(extractions!AR250),"",extractions!AR250)</f>
        <v/>
      </c>
      <c r="AY250" t="str">
        <f>IF(ISBLANK(extractions!AS250),"",extractions!AS250)</f>
        <v/>
      </c>
      <c r="AZ250" t="str">
        <f>IF(ISBLANK(extractions!AT250),"",extractions!AT250)</f>
        <v/>
      </c>
      <c r="BA250" t="str">
        <f>IF(ISBLANK(extractions!AU250),"",extractions!AU250)</f>
        <v/>
      </c>
      <c r="BB250" t="str">
        <f>IF(ISBLANK(extractions!AV250),"",extractions!AV250)</f>
        <v/>
      </c>
      <c r="BC250" t="str">
        <f>IF(ISBLANK(extractions!AW250),"",extractions!AW250)</f>
        <v/>
      </c>
      <c r="BD250" t="str">
        <f>IF(ISBLANK(extractions!AX250),"",extractions!AX250)</f>
        <v/>
      </c>
      <c r="BE250" s="9" t="str">
        <f t="shared" si="29"/>
        <v/>
      </c>
      <c r="BF250" s="9" t="str">
        <f t="shared" si="32"/>
        <v/>
      </c>
      <c r="BG250" t="str">
        <f t="shared" si="36"/>
        <v/>
      </c>
      <c r="BK250" s="9" t="str">
        <f t="shared" si="33"/>
        <v>Beta</v>
      </c>
      <c r="BL250" s="9">
        <f t="shared" si="30"/>
        <v>-1.244E-2</v>
      </c>
      <c r="BM250" s="13" t="str">
        <f t="shared" si="31"/>
        <v>?</v>
      </c>
      <c r="BN250" t="str">
        <f t="shared" si="34"/>
        <v>-</v>
      </c>
      <c r="BO250" s="9" t="str">
        <f>IF(BK250="Beta",IF(ABS(BL250)&lt;statistic_interpretations!$B$5,statistic_interpretations!$B$1,IF(ABS(BL250)&lt;statistic_interpretations!$C$5,statistic_interpretations!$C$1,IF(ABS(BL250)&gt;statistic_interpretations!$C$5,statistic_interpretations!$D$1,"error"))),IF(BK250="R",IF(ABS(BL250)&lt;statistic_interpretations!$B$2,statistic_interpretations!$B$1,IF(ABS(BL250)&lt;statistic_interpretations!$C$2,statistic_interpretations!$C$1,IF(ABS(BL250)&gt;statistic_interpretations!$C$2,statistic_interpretations!$D$1,"error"))),IF(BK250="D",IF(ABS(BL250)&lt;statistic_interpretations!$B$3,statistic_interpretations!$B$1,IF(ABS(BL250)&lt;statistic_interpretations!$C$3,statistic_interpretations!$C$1,IF(ABS(BL250)&gt;statistic_interpretations!$C$3,statistic_interpretations!$D$1,"error"))),IF(BK250="%",IF(ABS(BL250)&lt;statistic_interpretations!$B$9,statistic_interpretations!$B$1,IF(ABS(BL250)&lt;statistic_interpretations!$C$9,statistic_interpretations!$C$1,IF(ABS(BL250)&gt;statistic_interpretations!$C$9,statistic_interpretations!$D$1,"error"))),IF(BK250="χ2",IF(ABS(BL250)&lt;statistic_interpretations!$B$8,statistic_interpretations!$B$1,IF(ABS(BL250)&lt;statistic_interpretations!$C$8,statistic_interpretations!$C$1,IF(ABS(BL250)&gt;statistic_interpretations!$C$8,statistic_interpretations!$D$1,"error"))),IF(BK250="tau",IF(ABS(BL250)&lt;statistic_interpretations!$B$7,statistic_interpretations!$B$1,IF(ABS(BL250)&lt;statistic_interpretations!$C$7,statistic_interpretations!$C$1,IF(ABS(BL250)&gt;statistic_interpretations!$C$7,statistic_interpretations!$D$1,"error")))))))))</f>
        <v>Small</v>
      </c>
      <c r="BP250" t="str">
        <f t="shared" si="35"/>
        <v>unknown</v>
      </c>
    </row>
    <row r="251" spans="1:68" x14ac:dyDescent="0.25">
      <c r="A251" t="str">
        <f>IF(ISBLANK(extractions!A251),"",extractions!A251)</f>
        <v>Distance Travelled</v>
      </c>
      <c r="B251" t="s">
        <v>805</v>
      </c>
      <c r="C251" t="str">
        <f>IF(ISBLANK(extractions!B251),"",extractions!B251)</f>
        <v>scale</v>
      </c>
      <c r="D251" t="str">
        <f>IF(ISBLANK(extractions!C251),"",extractions!C251)</f>
        <v/>
      </c>
      <c r="E251" t="str">
        <f>IF(ISBLANK(extractions!D251),"",extractions!D251)</f>
        <v/>
      </c>
      <c r="F251" t="str">
        <f>IF(ISBLANK(extractions!E251),"",extractions!E251)</f>
        <v>km</v>
      </c>
      <c r="G251" t="str">
        <f>IF(ISBLANK(extractions!G251),"",extractions!G251)</f>
        <v>travel time</v>
      </c>
      <c r="H251" t="str">
        <f>IF(ISBLANK(extractions!H251),"",extractions!H251)</f>
        <v>scale</v>
      </c>
      <c r="I251" t="str">
        <f>IF(ISBLANK(extractions!I251),"",extractions!I251)</f>
        <v>min/incident</v>
      </c>
      <c r="J251" t="str">
        <f>IF(ISBLANK(extractions!J251),"",extractions!J251)</f>
        <v>ln</v>
      </c>
      <c r="K251" t="str">
        <f>IF(ISBLANK(extractions!K251),"",extractions!K251)</f>
        <v>interest</v>
      </c>
      <c r="L251" t="str">
        <f>IF(ISBLANK(extractions!L251),"",extractions!L251)</f>
        <v>van Kirk (1980a)</v>
      </c>
      <c r="M251" s="2" t="s">
        <v>893</v>
      </c>
      <c r="N251" t="str">
        <f>IF(ISBLANK(extractions!M251),"",extractions!M251)</f>
        <v xml:space="preserve">Table H -2 </v>
      </c>
      <c r="O251" t="str">
        <f>IF(ISBLANK(extractions!N251),"",extractions!N251)</f>
        <v>Multivariate regression</v>
      </c>
      <c r="P251" t="s">
        <v>148</v>
      </c>
      <c r="Q251" t="s">
        <v>903</v>
      </c>
      <c r="R251" t="s">
        <v>906</v>
      </c>
      <c r="S251" t="s">
        <v>898</v>
      </c>
      <c r="T251" t="s">
        <v>898</v>
      </c>
      <c r="U251" t="str">
        <f>IF(ISBLANK(extractions!O251),"",extractions!O251)</f>
        <v/>
      </c>
      <c r="V251" t="str">
        <f>IF(ISBLANK(extractions!P251),"",extractions!P251)</f>
        <v>Sample</v>
      </c>
      <c r="W251" t="str">
        <f>IF(ISBLANK(extractions!Q251),"",extractions!Q251)</f>
        <v/>
      </c>
      <c r="X251" t="str">
        <f>IF(ISBLANK(extractions!R251),"",extractions!R251)</f>
        <v xml:space="preserve">Non random sample  </v>
      </c>
      <c r="Y251" t="str">
        <f>IF(ISBLANK(extractions!S251),"",extractions!S251)</f>
        <v/>
      </c>
      <c r="Z251" t="str">
        <f>IF(ISBLANK(extractions!T251),"",extractions!T251)</f>
        <v/>
      </c>
      <c r="AA251" t="str">
        <f>IF(ISBLANK(extractions!U251),"",extractions!U251)</f>
        <v>-</v>
      </c>
      <c r="AB251">
        <f>IF(ISBLANK(extractions!V251),"",extractions!V251)</f>
        <v>154</v>
      </c>
      <c r="AC251" t="str">
        <f>IF(ISBLANK(extractions!W251),"",extractions!W251)</f>
        <v>CFS</v>
      </c>
      <c r="AD251" t="str">
        <f>IF(ISBLANK(extractions!X251),"",extractions!X251)</f>
        <v>All part II crimes</v>
      </c>
      <c r="AE251" t="str">
        <f>IF(ISBLANK(extractions!Y251),"",extractions!Y251)</f>
        <v>Beta</v>
      </c>
      <c r="AF251">
        <f>IF(ISBLANK(extractions!Z251),"",extractions!Z251)</f>
        <v>0.55232000000000003</v>
      </c>
      <c r="AG251" t="str">
        <f>IF(ISBLANK(extractions!AA251),"",extractions!AA251)</f>
        <v/>
      </c>
      <c r="AH251" t="str">
        <f>IF(ISBLANK(extractions!AB251),"",extractions!AB251)</f>
        <v>?</v>
      </c>
      <c r="AI251">
        <f>IF(ISBLANK(extractions!AC251),"",extractions!AC251)</f>
        <v>1</v>
      </c>
      <c r="AJ251" t="str">
        <f>IF(ISBLANK(extractions!AD251),"",extractions!AD251)</f>
        <v>mar</v>
      </c>
      <c r="AK251">
        <f>IF(ISBLANK(extractions!AE251),"",extractions!AE251)</f>
        <v>1975</v>
      </c>
      <c r="AL251">
        <f>IF(ISBLANK(extractions!AF251),"",extractions!AF251)</f>
        <v>31</v>
      </c>
      <c r="AM251" t="str">
        <f>IF(ISBLANK(extractions!AG251),"",extractions!AG251)</f>
        <v>jan</v>
      </c>
      <c r="AN251">
        <f>IF(ISBLANK(extractions!AH251),"",extractions!AH251)</f>
        <v>1976</v>
      </c>
      <c r="AO251" t="str">
        <f>IF(ISBLANK(extractions!AI251),"",extractions!AI251)</f>
        <v/>
      </c>
      <c r="AP251" t="str">
        <f>IF(ISBLANK(extractions!AJ251),"",extractions!AJ251)</f>
        <v/>
      </c>
      <c r="AQ251" t="str">
        <f>IF(ISBLANK(extractions!AK251),"",extractions!AK251)</f>
        <v/>
      </c>
      <c r="AR251" t="str">
        <f>IF(ISBLANK(extractions!AL251),"",extractions!AL251)</f>
        <v/>
      </c>
      <c r="AS251" t="str">
        <f>IF(ISBLANK(extractions!AM251),"",extractions!AM251)</f>
        <v/>
      </c>
      <c r="AT251" t="str">
        <f>IF(ISBLANK(extractions!AN251),"",extractions!AN251)</f>
        <v/>
      </c>
      <c r="AU251" t="str">
        <f>IF(ISBLANK(extractions!AO251),"",extractions!AO251)</f>
        <v/>
      </c>
      <c r="AV251" t="str">
        <f>IF(ISBLANK(extractions!AP251),"",extractions!AP251)</f>
        <v/>
      </c>
      <c r="AW251" t="str">
        <f>IF(ISBLANK(extractions!AQ251),"",extractions!AQ251)</f>
        <v/>
      </c>
      <c r="AX251" t="str">
        <f>IF(ISBLANK(extractions!AR251),"",extractions!AR251)</f>
        <v/>
      </c>
      <c r="AY251" t="str">
        <f>IF(ISBLANK(extractions!AS251),"",extractions!AS251)</f>
        <v/>
      </c>
      <c r="AZ251" t="str">
        <f>IF(ISBLANK(extractions!AT251),"",extractions!AT251)</f>
        <v/>
      </c>
      <c r="BA251" t="str">
        <f>IF(ISBLANK(extractions!AU251),"",extractions!AU251)</f>
        <v/>
      </c>
      <c r="BB251" t="str">
        <f>IF(ISBLANK(extractions!AV251),"",extractions!AV251)</f>
        <v/>
      </c>
      <c r="BC251" t="str">
        <f>IF(ISBLANK(extractions!AW251),"",extractions!AW251)</f>
        <v/>
      </c>
      <c r="BD251" t="str">
        <f>IF(ISBLANK(extractions!AX251),"",extractions!AX251)</f>
        <v/>
      </c>
      <c r="BE251" s="9" t="str">
        <f t="shared" si="29"/>
        <v/>
      </c>
      <c r="BF251" s="9" t="str">
        <f t="shared" si="32"/>
        <v/>
      </c>
      <c r="BG251" t="str">
        <f t="shared" si="36"/>
        <v/>
      </c>
      <c r="BK251" s="9" t="str">
        <f t="shared" si="33"/>
        <v>Beta</v>
      </c>
      <c r="BL251" s="9">
        <f t="shared" si="30"/>
        <v>0.55232000000000003</v>
      </c>
      <c r="BM251" s="13" t="str">
        <f t="shared" si="31"/>
        <v>?</v>
      </c>
      <c r="BN251" t="str">
        <f t="shared" si="34"/>
        <v>+</v>
      </c>
      <c r="BO251" s="9" t="str">
        <f>IF(BK251="Beta",IF(ABS(BL251)&lt;statistic_interpretations!$B$5,statistic_interpretations!$B$1,IF(ABS(BL251)&lt;statistic_interpretations!$C$5,statistic_interpretations!$C$1,IF(ABS(BL251)&gt;statistic_interpretations!$C$5,statistic_interpretations!$D$1,"error"))),IF(BK251="R",IF(ABS(BL251)&lt;statistic_interpretations!$B$2,statistic_interpretations!$B$1,IF(ABS(BL251)&lt;statistic_interpretations!$C$2,statistic_interpretations!$C$1,IF(ABS(BL251)&gt;statistic_interpretations!$C$2,statistic_interpretations!$D$1,"error"))),IF(BK251="D",IF(ABS(BL251)&lt;statistic_interpretations!$B$3,statistic_interpretations!$B$1,IF(ABS(BL251)&lt;statistic_interpretations!$C$3,statistic_interpretations!$C$1,IF(ABS(BL251)&gt;statistic_interpretations!$C$3,statistic_interpretations!$D$1,"error"))),IF(BK251="%",IF(ABS(BL251)&lt;statistic_interpretations!$B$9,statistic_interpretations!$B$1,IF(ABS(BL251)&lt;statistic_interpretations!$C$9,statistic_interpretations!$C$1,IF(ABS(BL251)&gt;statistic_interpretations!$C$9,statistic_interpretations!$D$1,"error"))),IF(BK251="χ2",IF(ABS(BL251)&lt;statistic_interpretations!$B$8,statistic_interpretations!$B$1,IF(ABS(BL251)&lt;statistic_interpretations!$C$8,statistic_interpretations!$C$1,IF(ABS(BL251)&gt;statistic_interpretations!$C$8,statistic_interpretations!$D$1,"error"))),IF(BK251="tau",IF(ABS(BL251)&lt;statistic_interpretations!$B$7,statistic_interpretations!$B$1,IF(ABS(BL251)&lt;statistic_interpretations!$C$7,statistic_interpretations!$C$1,IF(ABS(BL251)&gt;statistic_interpretations!$C$7,statistic_interpretations!$D$1,"error")))))))))</f>
        <v xml:space="preserve">Medium </v>
      </c>
      <c r="BP251" t="str">
        <f t="shared" si="35"/>
        <v>unknown</v>
      </c>
    </row>
    <row r="252" spans="1:68" x14ac:dyDescent="0.25">
      <c r="A252" t="str">
        <f>IF(ISBLANK(extractions!A252),"",extractions!A252)</f>
        <v>One or Two -Man Car</v>
      </c>
      <c r="B252" t="s">
        <v>537</v>
      </c>
      <c r="C252" t="str">
        <f>IF(ISBLANK(extractions!B252),"",extractions!B252)</f>
        <v>nominal</v>
      </c>
      <c r="D252" t="str">
        <f>IF(ISBLANK(extractions!C252),"",extractions!C252)</f>
        <v/>
      </c>
      <c r="E252" t="str">
        <f>IF(ISBLANK(extractions!D252),"",extractions!D252)</f>
        <v/>
      </c>
      <c r="F252" t="str">
        <f>IF(ISBLANK(extractions!E252),"",extractions!E252)</f>
        <v>-</v>
      </c>
      <c r="G252" t="str">
        <f>IF(ISBLANK(extractions!G252),"",extractions!G252)</f>
        <v>travel time</v>
      </c>
      <c r="H252" t="str">
        <f>IF(ISBLANK(extractions!H252),"",extractions!H252)</f>
        <v>scale</v>
      </c>
      <c r="I252" t="str">
        <f>IF(ISBLANK(extractions!I252),"",extractions!I252)</f>
        <v>min/incident</v>
      </c>
      <c r="J252" t="str">
        <f>IF(ISBLANK(extractions!J252),"",extractions!J252)</f>
        <v>ln</v>
      </c>
      <c r="K252" t="str">
        <f>IF(ISBLANK(extractions!K252),"",extractions!K252)</f>
        <v>interest</v>
      </c>
      <c r="L252" t="str">
        <f>IF(ISBLANK(extractions!L252),"",extractions!L252)</f>
        <v>van Kirk (1980a)</v>
      </c>
      <c r="M252" s="2" t="s">
        <v>893</v>
      </c>
      <c r="N252" t="str">
        <f>IF(ISBLANK(extractions!M252),"",extractions!M252)</f>
        <v xml:space="preserve">Table H -2 </v>
      </c>
      <c r="O252" t="str">
        <f>IF(ISBLANK(extractions!N252),"",extractions!N252)</f>
        <v>Multivariate regression</v>
      </c>
      <c r="P252" t="s">
        <v>148</v>
      </c>
      <c r="Q252" t="s">
        <v>903</v>
      </c>
      <c r="R252" t="s">
        <v>906</v>
      </c>
      <c r="S252" t="s">
        <v>397</v>
      </c>
      <c r="T252" t="s">
        <v>1187</v>
      </c>
      <c r="U252" t="str">
        <f>IF(ISBLANK(extractions!O252),"",extractions!O252)</f>
        <v/>
      </c>
      <c r="V252" t="str">
        <f>IF(ISBLANK(extractions!P252),"",extractions!P252)</f>
        <v>Sample</v>
      </c>
      <c r="W252" t="str">
        <f>IF(ISBLANK(extractions!Q252),"",extractions!Q252)</f>
        <v/>
      </c>
      <c r="X252" t="str">
        <f>IF(ISBLANK(extractions!R252),"",extractions!R252)</f>
        <v xml:space="preserve">Non random sample  </v>
      </c>
      <c r="Y252" t="str">
        <f>IF(ISBLANK(extractions!S252),"",extractions!S252)</f>
        <v/>
      </c>
      <c r="Z252" t="str">
        <f>IF(ISBLANK(extractions!T252),"",extractions!T252)</f>
        <v/>
      </c>
      <c r="AA252" t="str">
        <f>IF(ISBLANK(extractions!U252),"",extractions!U252)</f>
        <v>-</v>
      </c>
      <c r="AB252">
        <f>IF(ISBLANK(extractions!V252),"",extractions!V252)</f>
        <v>154</v>
      </c>
      <c r="AC252" t="str">
        <f>IF(ISBLANK(extractions!W252),"",extractions!W252)</f>
        <v>CFS</v>
      </c>
      <c r="AD252" t="str">
        <f>IF(ISBLANK(extractions!X252),"",extractions!X252)</f>
        <v>All part II crimes</v>
      </c>
      <c r="AE252" t="str">
        <f>IF(ISBLANK(extractions!Y252),"",extractions!Y252)</f>
        <v>Beta</v>
      </c>
      <c r="AF252">
        <f>IF(ISBLANK(extractions!Z252),"",extractions!Z252)</f>
        <v>-1.5900000000000001E-3</v>
      </c>
      <c r="AG252" t="str">
        <f>IF(ISBLANK(extractions!AA252),"",extractions!AA252)</f>
        <v/>
      </c>
      <c r="AH252" t="str">
        <f>IF(ISBLANK(extractions!AB252),"",extractions!AB252)</f>
        <v>?</v>
      </c>
      <c r="AI252">
        <f>IF(ISBLANK(extractions!AC252),"",extractions!AC252)</f>
        <v>1</v>
      </c>
      <c r="AJ252" t="str">
        <f>IF(ISBLANK(extractions!AD252),"",extractions!AD252)</f>
        <v>mar</v>
      </c>
      <c r="AK252">
        <f>IF(ISBLANK(extractions!AE252),"",extractions!AE252)</f>
        <v>1975</v>
      </c>
      <c r="AL252">
        <f>IF(ISBLANK(extractions!AF252),"",extractions!AF252)</f>
        <v>31</v>
      </c>
      <c r="AM252" t="str">
        <f>IF(ISBLANK(extractions!AG252),"",extractions!AG252)</f>
        <v>jan</v>
      </c>
      <c r="AN252">
        <f>IF(ISBLANK(extractions!AH252),"",extractions!AH252)</f>
        <v>1976</v>
      </c>
      <c r="AO252" t="str">
        <f>IF(ISBLANK(extractions!AI252),"",extractions!AI252)</f>
        <v/>
      </c>
      <c r="AP252" t="str">
        <f>IF(ISBLANK(extractions!AJ252),"",extractions!AJ252)</f>
        <v/>
      </c>
      <c r="AQ252" t="str">
        <f>IF(ISBLANK(extractions!AK252),"",extractions!AK252)</f>
        <v/>
      </c>
      <c r="AR252" t="str">
        <f>IF(ISBLANK(extractions!AL252),"",extractions!AL252)</f>
        <v/>
      </c>
      <c r="AS252" t="str">
        <f>IF(ISBLANK(extractions!AM252),"",extractions!AM252)</f>
        <v/>
      </c>
      <c r="AT252" t="str">
        <f>IF(ISBLANK(extractions!AN252),"",extractions!AN252)</f>
        <v/>
      </c>
      <c r="AU252" t="str">
        <f>IF(ISBLANK(extractions!AO252),"",extractions!AO252)</f>
        <v/>
      </c>
      <c r="AV252" t="str">
        <f>IF(ISBLANK(extractions!AP252),"",extractions!AP252)</f>
        <v/>
      </c>
      <c r="AW252" t="str">
        <f>IF(ISBLANK(extractions!AQ252),"",extractions!AQ252)</f>
        <v/>
      </c>
      <c r="AX252" t="str">
        <f>IF(ISBLANK(extractions!AR252),"",extractions!AR252)</f>
        <v/>
      </c>
      <c r="AY252" t="str">
        <f>IF(ISBLANK(extractions!AS252),"",extractions!AS252)</f>
        <v/>
      </c>
      <c r="AZ252" t="str">
        <f>IF(ISBLANK(extractions!AT252),"",extractions!AT252)</f>
        <v/>
      </c>
      <c r="BA252" t="str">
        <f>IF(ISBLANK(extractions!AU252),"",extractions!AU252)</f>
        <v/>
      </c>
      <c r="BB252" t="str">
        <f>IF(ISBLANK(extractions!AV252),"",extractions!AV252)</f>
        <v/>
      </c>
      <c r="BC252" t="str">
        <f>IF(ISBLANK(extractions!AW252),"",extractions!AW252)</f>
        <v/>
      </c>
      <c r="BD252" t="str">
        <f>IF(ISBLANK(extractions!AX252),"",extractions!AX252)</f>
        <v/>
      </c>
      <c r="BE252" s="9" t="str">
        <f t="shared" si="29"/>
        <v/>
      </c>
      <c r="BF252" s="9" t="str">
        <f t="shared" si="32"/>
        <v/>
      </c>
      <c r="BG252" t="str">
        <f t="shared" si="36"/>
        <v/>
      </c>
      <c r="BK252" s="9" t="str">
        <f t="shared" si="33"/>
        <v>Beta</v>
      </c>
      <c r="BL252" s="9">
        <f t="shared" si="30"/>
        <v>-1.5900000000000001E-3</v>
      </c>
      <c r="BM252" s="13" t="str">
        <f t="shared" si="31"/>
        <v>?</v>
      </c>
      <c r="BN252" t="str">
        <f t="shared" si="34"/>
        <v>-</v>
      </c>
      <c r="BO252" s="9" t="str">
        <f>IF(BK252="Beta",IF(ABS(BL252)&lt;statistic_interpretations!$B$5,statistic_interpretations!$B$1,IF(ABS(BL252)&lt;statistic_interpretations!$C$5,statistic_interpretations!$C$1,IF(ABS(BL252)&gt;statistic_interpretations!$C$5,statistic_interpretations!$D$1,"error"))),IF(BK252="R",IF(ABS(BL252)&lt;statistic_interpretations!$B$2,statistic_interpretations!$B$1,IF(ABS(BL252)&lt;statistic_interpretations!$C$2,statistic_interpretations!$C$1,IF(ABS(BL252)&gt;statistic_interpretations!$C$2,statistic_interpretations!$D$1,"error"))),IF(BK252="D",IF(ABS(BL252)&lt;statistic_interpretations!$B$3,statistic_interpretations!$B$1,IF(ABS(BL252)&lt;statistic_interpretations!$C$3,statistic_interpretations!$C$1,IF(ABS(BL252)&gt;statistic_interpretations!$C$3,statistic_interpretations!$D$1,"error"))),IF(BK252="%",IF(ABS(BL252)&lt;statistic_interpretations!$B$9,statistic_interpretations!$B$1,IF(ABS(BL252)&lt;statistic_interpretations!$C$9,statistic_interpretations!$C$1,IF(ABS(BL252)&gt;statistic_interpretations!$C$9,statistic_interpretations!$D$1,"error"))),IF(BK252="χ2",IF(ABS(BL252)&lt;statistic_interpretations!$B$8,statistic_interpretations!$B$1,IF(ABS(BL252)&lt;statistic_interpretations!$C$8,statistic_interpretations!$C$1,IF(ABS(BL252)&gt;statistic_interpretations!$C$8,statistic_interpretations!$D$1,"error"))),IF(BK252="tau",IF(ABS(BL252)&lt;statistic_interpretations!$B$7,statistic_interpretations!$B$1,IF(ABS(BL252)&lt;statistic_interpretations!$C$7,statistic_interpretations!$C$1,IF(ABS(BL252)&gt;statistic_interpretations!$C$7,statistic_interpretations!$D$1,"error")))))))))</f>
        <v>Small</v>
      </c>
      <c r="BP252" t="str">
        <f t="shared" si="35"/>
        <v>unknown</v>
      </c>
    </row>
    <row r="253" spans="1:68" x14ac:dyDescent="0.25">
      <c r="A253" t="str">
        <f>IF(ISBLANK(extractions!A253),"",extractions!A253)</f>
        <v xml:space="preserve">Involvement Vandalism </v>
      </c>
      <c r="B253" t="s">
        <v>524</v>
      </c>
      <c r="C253" t="str">
        <f>IF(ISBLANK(extractions!B253),"",extractions!B253)</f>
        <v>nominal</v>
      </c>
      <c r="D253" t="str">
        <f>IF(ISBLANK(extractions!C253),"",extractions!C253)</f>
        <v/>
      </c>
      <c r="E253" t="str">
        <f>IF(ISBLANK(extractions!D253),"",extractions!D253)</f>
        <v xml:space="preserve">nonaggrevated assault </v>
      </c>
      <c r="F253" t="str">
        <f>IF(ISBLANK(extractions!E253),"",extractions!E253)</f>
        <v>-</v>
      </c>
      <c r="G253" t="str">
        <f>IF(ISBLANK(extractions!G253),"",extractions!G253)</f>
        <v>travel time</v>
      </c>
      <c r="H253" t="str">
        <f>IF(ISBLANK(extractions!H253),"",extractions!H253)</f>
        <v>scale</v>
      </c>
      <c r="I253" t="str">
        <f>IF(ISBLANK(extractions!I253),"",extractions!I253)</f>
        <v>min/incident</v>
      </c>
      <c r="J253" t="str">
        <f>IF(ISBLANK(extractions!J253),"",extractions!J253)</f>
        <v>ln</v>
      </c>
      <c r="K253" t="str">
        <f>IF(ISBLANK(extractions!K253),"",extractions!K253)</f>
        <v>interest</v>
      </c>
      <c r="L253" t="str">
        <f>IF(ISBLANK(extractions!L253),"",extractions!L253)</f>
        <v>van Kirk (1980a)</v>
      </c>
      <c r="M253" s="2" t="s">
        <v>893</v>
      </c>
      <c r="N253" t="str">
        <f>IF(ISBLANK(extractions!M253),"",extractions!M253)</f>
        <v xml:space="preserve">Table H -2 </v>
      </c>
      <c r="O253" t="str">
        <f>IF(ISBLANK(extractions!N253),"",extractions!N253)</f>
        <v>Multivariate regression</v>
      </c>
      <c r="P253" t="s">
        <v>148</v>
      </c>
      <c r="Q253" t="s">
        <v>903</v>
      </c>
      <c r="R253" t="s">
        <v>906</v>
      </c>
      <c r="S253" t="s">
        <v>199</v>
      </c>
      <c r="T253" t="s">
        <v>199</v>
      </c>
      <c r="U253" t="str">
        <f>IF(ISBLANK(extractions!O253),"",extractions!O253)</f>
        <v/>
      </c>
      <c r="V253" t="str">
        <f>IF(ISBLANK(extractions!P253),"",extractions!P253)</f>
        <v>Sample</v>
      </c>
      <c r="W253" t="str">
        <f>IF(ISBLANK(extractions!Q253),"",extractions!Q253)</f>
        <v/>
      </c>
      <c r="X253" t="str">
        <f>IF(ISBLANK(extractions!R253),"",extractions!R253)</f>
        <v xml:space="preserve">Non random sample  </v>
      </c>
      <c r="Y253" t="str">
        <f>IF(ISBLANK(extractions!S253),"",extractions!S253)</f>
        <v/>
      </c>
      <c r="Z253" t="str">
        <f>IF(ISBLANK(extractions!T253),"",extractions!T253)</f>
        <v/>
      </c>
      <c r="AA253" t="str">
        <f>IF(ISBLANK(extractions!U253),"",extractions!U253)</f>
        <v>-</v>
      </c>
      <c r="AB253">
        <f>IF(ISBLANK(extractions!V253),"",extractions!V253)</f>
        <v>154</v>
      </c>
      <c r="AC253" t="str">
        <f>IF(ISBLANK(extractions!W253),"",extractions!W253)</f>
        <v>CFS</v>
      </c>
      <c r="AD253" t="str">
        <f>IF(ISBLANK(extractions!X253),"",extractions!X253)</f>
        <v>All part II crimes</v>
      </c>
      <c r="AE253" t="str">
        <f>IF(ISBLANK(extractions!Y253),"",extractions!Y253)</f>
        <v>Beta</v>
      </c>
      <c r="AF253">
        <f>IF(ISBLANK(extractions!Z253),"",extractions!Z253)</f>
        <v>0.11275</v>
      </c>
      <c r="AG253" t="str">
        <f>IF(ISBLANK(extractions!AA253),"",extractions!AA253)</f>
        <v/>
      </c>
      <c r="AH253" t="str">
        <f>IF(ISBLANK(extractions!AB253),"",extractions!AB253)</f>
        <v>?</v>
      </c>
      <c r="AI253">
        <f>IF(ISBLANK(extractions!AC253),"",extractions!AC253)</f>
        <v>1</v>
      </c>
      <c r="AJ253" t="str">
        <f>IF(ISBLANK(extractions!AD253),"",extractions!AD253)</f>
        <v>mar</v>
      </c>
      <c r="AK253">
        <f>IF(ISBLANK(extractions!AE253),"",extractions!AE253)</f>
        <v>1975</v>
      </c>
      <c r="AL253">
        <f>IF(ISBLANK(extractions!AF253),"",extractions!AF253)</f>
        <v>31</v>
      </c>
      <c r="AM253" t="str">
        <f>IF(ISBLANK(extractions!AG253),"",extractions!AG253)</f>
        <v>jan</v>
      </c>
      <c r="AN253">
        <f>IF(ISBLANK(extractions!AH253),"",extractions!AH253)</f>
        <v>1976</v>
      </c>
      <c r="AO253" t="str">
        <f>IF(ISBLANK(extractions!AI253),"",extractions!AI253)</f>
        <v/>
      </c>
      <c r="AP253" t="str">
        <f>IF(ISBLANK(extractions!AJ253),"",extractions!AJ253)</f>
        <v/>
      </c>
      <c r="AQ253" t="str">
        <f>IF(ISBLANK(extractions!AK253),"",extractions!AK253)</f>
        <v/>
      </c>
      <c r="AR253" t="str">
        <f>IF(ISBLANK(extractions!AL253),"",extractions!AL253)</f>
        <v/>
      </c>
      <c r="AS253" t="str">
        <f>IF(ISBLANK(extractions!AM253),"",extractions!AM253)</f>
        <v/>
      </c>
      <c r="AT253" t="str">
        <f>IF(ISBLANK(extractions!AN253),"",extractions!AN253)</f>
        <v/>
      </c>
      <c r="AU253" t="str">
        <f>IF(ISBLANK(extractions!AO253),"",extractions!AO253)</f>
        <v/>
      </c>
      <c r="AV253" t="str">
        <f>IF(ISBLANK(extractions!AP253),"",extractions!AP253)</f>
        <v/>
      </c>
      <c r="AW253" t="str">
        <f>IF(ISBLANK(extractions!AQ253),"",extractions!AQ253)</f>
        <v/>
      </c>
      <c r="AX253" t="str">
        <f>IF(ISBLANK(extractions!AR253),"",extractions!AR253)</f>
        <v/>
      </c>
      <c r="AY253" t="str">
        <f>IF(ISBLANK(extractions!AS253),"",extractions!AS253)</f>
        <v/>
      </c>
      <c r="AZ253" t="str">
        <f>IF(ISBLANK(extractions!AT253),"",extractions!AT253)</f>
        <v/>
      </c>
      <c r="BA253" t="str">
        <f>IF(ISBLANK(extractions!AU253),"",extractions!AU253)</f>
        <v/>
      </c>
      <c r="BB253" t="str">
        <f>IF(ISBLANK(extractions!AV253),"",extractions!AV253)</f>
        <v/>
      </c>
      <c r="BC253" t="str">
        <f>IF(ISBLANK(extractions!AW253),"",extractions!AW253)</f>
        <v/>
      </c>
      <c r="BD253" t="str">
        <f>IF(ISBLANK(extractions!AX253),"",extractions!AX253)</f>
        <v/>
      </c>
      <c r="BE253" s="9" t="str">
        <f t="shared" si="29"/>
        <v/>
      </c>
      <c r="BF253" s="9" t="str">
        <f t="shared" si="32"/>
        <v/>
      </c>
      <c r="BG253" t="str">
        <f t="shared" si="36"/>
        <v/>
      </c>
      <c r="BK253" s="9" t="str">
        <f t="shared" si="33"/>
        <v>Beta</v>
      </c>
      <c r="BL253" s="9">
        <f t="shared" si="30"/>
        <v>0.11275</v>
      </c>
      <c r="BM253" s="13" t="str">
        <f t="shared" si="31"/>
        <v>?</v>
      </c>
      <c r="BN253" t="str">
        <f t="shared" si="34"/>
        <v>+</v>
      </c>
      <c r="BO253" s="9" t="str">
        <f>IF(BK253="Beta",IF(ABS(BL253)&lt;statistic_interpretations!$B$5,statistic_interpretations!$B$1,IF(ABS(BL253)&lt;statistic_interpretations!$C$5,statistic_interpretations!$C$1,IF(ABS(BL253)&gt;statistic_interpretations!$C$5,statistic_interpretations!$D$1,"error"))),IF(BK253="R",IF(ABS(BL253)&lt;statistic_interpretations!$B$2,statistic_interpretations!$B$1,IF(ABS(BL253)&lt;statistic_interpretations!$C$2,statistic_interpretations!$C$1,IF(ABS(BL253)&gt;statistic_interpretations!$C$2,statistic_interpretations!$D$1,"error"))),IF(BK253="D",IF(ABS(BL253)&lt;statistic_interpretations!$B$3,statistic_interpretations!$B$1,IF(ABS(BL253)&lt;statistic_interpretations!$C$3,statistic_interpretations!$C$1,IF(ABS(BL253)&gt;statistic_interpretations!$C$3,statistic_interpretations!$D$1,"error"))),IF(BK253="%",IF(ABS(BL253)&lt;statistic_interpretations!$B$9,statistic_interpretations!$B$1,IF(ABS(BL253)&lt;statistic_interpretations!$C$9,statistic_interpretations!$C$1,IF(ABS(BL253)&gt;statistic_interpretations!$C$9,statistic_interpretations!$D$1,"error"))),IF(BK253="χ2",IF(ABS(BL253)&lt;statistic_interpretations!$B$8,statistic_interpretations!$B$1,IF(ABS(BL253)&lt;statistic_interpretations!$C$8,statistic_interpretations!$C$1,IF(ABS(BL253)&gt;statistic_interpretations!$C$8,statistic_interpretations!$D$1,"error"))),IF(BK253="tau",IF(ABS(BL253)&lt;statistic_interpretations!$B$7,statistic_interpretations!$B$1,IF(ABS(BL253)&lt;statistic_interpretations!$C$7,statistic_interpretations!$C$1,IF(ABS(BL253)&gt;statistic_interpretations!$C$7,statistic_interpretations!$D$1,"error")))))))))</f>
        <v>Small</v>
      </c>
      <c r="BP253" t="str">
        <f t="shared" si="35"/>
        <v>unknown</v>
      </c>
    </row>
    <row r="254" spans="1:68" x14ac:dyDescent="0.25">
      <c r="A254" t="str">
        <f>IF(ISBLANK(extractions!A254),"",extractions!A254)</f>
        <v>Involvement Forgery, Fraud, and Embezzlement</v>
      </c>
      <c r="B254" t="s">
        <v>545</v>
      </c>
      <c r="C254" t="str">
        <f>IF(ISBLANK(extractions!B254),"",extractions!B254)</f>
        <v>nominal</v>
      </c>
      <c r="D254" t="str">
        <f>IF(ISBLANK(extractions!C254),"",extractions!C254)</f>
        <v/>
      </c>
      <c r="E254" t="str">
        <f>IF(ISBLANK(extractions!D254),"",extractions!D254)</f>
        <v xml:space="preserve">nonaggrevated assault </v>
      </c>
      <c r="F254" t="str">
        <f>IF(ISBLANK(extractions!E254),"",extractions!E254)</f>
        <v>-</v>
      </c>
      <c r="G254" t="str">
        <f>IF(ISBLANK(extractions!G254),"",extractions!G254)</f>
        <v>travel time</v>
      </c>
      <c r="H254" t="str">
        <f>IF(ISBLANK(extractions!H254),"",extractions!H254)</f>
        <v>scale</v>
      </c>
      <c r="I254" t="str">
        <f>IF(ISBLANK(extractions!I254),"",extractions!I254)</f>
        <v>min/incident</v>
      </c>
      <c r="J254" t="str">
        <f>IF(ISBLANK(extractions!J254),"",extractions!J254)</f>
        <v>ln</v>
      </c>
      <c r="K254" t="str">
        <f>IF(ISBLANK(extractions!K254),"",extractions!K254)</f>
        <v>interest</v>
      </c>
      <c r="L254" t="str">
        <f>IF(ISBLANK(extractions!L254),"",extractions!L254)</f>
        <v>van Kirk (1980a)</v>
      </c>
      <c r="M254" s="2" t="s">
        <v>893</v>
      </c>
      <c r="N254" t="str">
        <f>IF(ISBLANK(extractions!M254),"",extractions!M254)</f>
        <v xml:space="preserve">Table H -2 </v>
      </c>
      <c r="O254" t="str">
        <f>IF(ISBLANK(extractions!N254),"",extractions!N254)</f>
        <v>Multivariate regression</v>
      </c>
      <c r="P254" t="s">
        <v>148</v>
      </c>
      <c r="Q254" t="s">
        <v>903</v>
      </c>
      <c r="R254" t="s">
        <v>906</v>
      </c>
      <c r="S254" t="s">
        <v>199</v>
      </c>
      <c r="T254" t="s">
        <v>199</v>
      </c>
      <c r="U254" t="str">
        <f>IF(ISBLANK(extractions!O254),"",extractions!O254)</f>
        <v/>
      </c>
      <c r="V254" t="str">
        <f>IF(ISBLANK(extractions!P254),"",extractions!P254)</f>
        <v>Sample</v>
      </c>
      <c r="W254" t="str">
        <f>IF(ISBLANK(extractions!Q254),"",extractions!Q254)</f>
        <v/>
      </c>
      <c r="X254" t="str">
        <f>IF(ISBLANK(extractions!R254),"",extractions!R254)</f>
        <v xml:space="preserve">Non random sample  </v>
      </c>
      <c r="Y254" t="str">
        <f>IF(ISBLANK(extractions!S254),"",extractions!S254)</f>
        <v/>
      </c>
      <c r="Z254" t="str">
        <f>IF(ISBLANK(extractions!T254),"",extractions!T254)</f>
        <v/>
      </c>
      <c r="AA254" t="str">
        <f>IF(ISBLANK(extractions!U254),"",extractions!U254)</f>
        <v>-</v>
      </c>
      <c r="AB254">
        <f>IF(ISBLANK(extractions!V254),"",extractions!V254)</f>
        <v>154</v>
      </c>
      <c r="AC254" t="str">
        <f>IF(ISBLANK(extractions!W254),"",extractions!W254)</f>
        <v>CFS</v>
      </c>
      <c r="AD254" t="str">
        <f>IF(ISBLANK(extractions!X254),"",extractions!X254)</f>
        <v>All part II crimes</v>
      </c>
      <c r="AE254" t="str">
        <f>IF(ISBLANK(extractions!Y254),"",extractions!Y254)</f>
        <v>Beta</v>
      </c>
      <c r="AF254">
        <f>IF(ISBLANK(extractions!Z254),"",extractions!Z254)</f>
        <v>-5.7800000000000004E-3</v>
      </c>
      <c r="AG254" t="str">
        <f>IF(ISBLANK(extractions!AA254),"",extractions!AA254)</f>
        <v/>
      </c>
      <c r="AH254" t="str">
        <f>IF(ISBLANK(extractions!AB254),"",extractions!AB254)</f>
        <v>?</v>
      </c>
      <c r="AI254">
        <f>IF(ISBLANK(extractions!AC254),"",extractions!AC254)</f>
        <v>1</v>
      </c>
      <c r="AJ254" t="str">
        <f>IF(ISBLANK(extractions!AD254),"",extractions!AD254)</f>
        <v>mar</v>
      </c>
      <c r="AK254">
        <f>IF(ISBLANK(extractions!AE254),"",extractions!AE254)</f>
        <v>1975</v>
      </c>
      <c r="AL254">
        <f>IF(ISBLANK(extractions!AF254),"",extractions!AF254)</f>
        <v>31</v>
      </c>
      <c r="AM254" t="str">
        <f>IF(ISBLANK(extractions!AG254),"",extractions!AG254)</f>
        <v>jan</v>
      </c>
      <c r="AN254">
        <f>IF(ISBLANK(extractions!AH254),"",extractions!AH254)</f>
        <v>1976</v>
      </c>
      <c r="AO254" t="str">
        <f>IF(ISBLANK(extractions!AI254),"",extractions!AI254)</f>
        <v/>
      </c>
      <c r="AP254" t="str">
        <f>IF(ISBLANK(extractions!AJ254),"",extractions!AJ254)</f>
        <v/>
      </c>
      <c r="AQ254" t="str">
        <f>IF(ISBLANK(extractions!AK254),"",extractions!AK254)</f>
        <v/>
      </c>
      <c r="AR254" t="str">
        <f>IF(ISBLANK(extractions!AL254),"",extractions!AL254)</f>
        <v/>
      </c>
      <c r="AS254" t="str">
        <f>IF(ISBLANK(extractions!AM254),"",extractions!AM254)</f>
        <v/>
      </c>
      <c r="AT254" t="str">
        <f>IF(ISBLANK(extractions!AN254),"",extractions!AN254)</f>
        <v/>
      </c>
      <c r="AU254" t="str">
        <f>IF(ISBLANK(extractions!AO254),"",extractions!AO254)</f>
        <v/>
      </c>
      <c r="AV254" t="str">
        <f>IF(ISBLANK(extractions!AP254),"",extractions!AP254)</f>
        <v/>
      </c>
      <c r="AW254" t="str">
        <f>IF(ISBLANK(extractions!AQ254),"",extractions!AQ254)</f>
        <v/>
      </c>
      <c r="AX254" t="str">
        <f>IF(ISBLANK(extractions!AR254),"",extractions!AR254)</f>
        <v/>
      </c>
      <c r="AY254" t="str">
        <f>IF(ISBLANK(extractions!AS254),"",extractions!AS254)</f>
        <v/>
      </c>
      <c r="AZ254" t="str">
        <f>IF(ISBLANK(extractions!AT254),"",extractions!AT254)</f>
        <v/>
      </c>
      <c r="BA254" t="str">
        <f>IF(ISBLANK(extractions!AU254),"",extractions!AU254)</f>
        <v/>
      </c>
      <c r="BB254" t="str">
        <f>IF(ISBLANK(extractions!AV254),"",extractions!AV254)</f>
        <v/>
      </c>
      <c r="BC254" t="str">
        <f>IF(ISBLANK(extractions!AW254),"",extractions!AW254)</f>
        <v/>
      </c>
      <c r="BD254" t="str">
        <f>IF(ISBLANK(extractions!AX254),"",extractions!AX254)</f>
        <v/>
      </c>
      <c r="BE254" s="9" t="str">
        <f t="shared" ref="BE254:BE317" si="37">IFERROR((AX254-AW254)/(SQRT((AY254^2+AZ254^2)/2)),"")</f>
        <v/>
      </c>
      <c r="BF254" s="9" t="str">
        <f t="shared" si="32"/>
        <v/>
      </c>
      <c r="BG254" t="str">
        <f t="shared" si="36"/>
        <v/>
      </c>
      <c r="BK254" s="9" t="str">
        <f t="shared" si="33"/>
        <v>Beta</v>
      </c>
      <c r="BL254" s="9">
        <f t="shared" si="30"/>
        <v>-5.7800000000000004E-3</v>
      </c>
      <c r="BM254" s="13" t="str">
        <f t="shared" si="31"/>
        <v>?</v>
      </c>
      <c r="BN254" t="str">
        <f t="shared" si="34"/>
        <v>-</v>
      </c>
      <c r="BO254" s="9" t="str">
        <f>IF(BK254="Beta",IF(ABS(BL254)&lt;statistic_interpretations!$B$5,statistic_interpretations!$B$1,IF(ABS(BL254)&lt;statistic_interpretations!$C$5,statistic_interpretations!$C$1,IF(ABS(BL254)&gt;statistic_interpretations!$C$5,statistic_interpretations!$D$1,"error"))),IF(BK254="R",IF(ABS(BL254)&lt;statistic_interpretations!$B$2,statistic_interpretations!$B$1,IF(ABS(BL254)&lt;statistic_interpretations!$C$2,statistic_interpretations!$C$1,IF(ABS(BL254)&gt;statistic_interpretations!$C$2,statistic_interpretations!$D$1,"error"))),IF(BK254="D",IF(ABS(BL254)&lt;statistic_interpretations!$B$3,statistic_interpretations!$B$1,IF(ABS(BL254)&lt;statistic_interpretations!$C$3,statistic_interpretations!$C$1,IF(ABS(BL254)&gt;statistic_interpretations!$C$3,statistic_interpretations!$D$1,"error"))),IF(BK254="%",IF(ABS(BL254)&lt;statistic_interpretations!$B$9,statistic_interpretations!$B$1,IF(ABS(BL254)&lt;statistic_interpretations!$C$9,statistic_interpretations!$C$1,IF(ABS(BL254)&gt;statistic_interpretations!$C$9,statistic_interpretations!$D$1,"error"))),IF(BK254="χ2",IF(ABS(BL254)&lt;statistic_interpretations!$B$8,statistic_interpretations!$B$1,IF(ABS(BL254)&lt;statistic_interpretations!$C$8,statistic_interpretations!$C$1,IF(ABS(BL254)&gt;statistic_interpretations!$C$8,statistic_interpretations!$D$1,"error"))),IF(BK254="tau",IF(ABS(BL254)&lt;statistic_interpretations!$B$7,statistic_interpretations!$B$1,IF(ABS(BL254)&lt;statistic_interpretations!$C$7,statistic_interpretations!$C$1,IF(ABS(BL254)&gt;statistic_interpretations!$C$7,statistic_interpretations!$D$1,"error")))))))))</f>
        <v>Small</v>
      </c>
      <c r="BP254" t="str">
        <f t="shared" si="35"/>
        <v>unknown</v>
      </c>
    </row>
    <row r="255" spans="1:68" x14ac:dyDescent="0.25">
      <c r="A255" t="str">
        <f>IF(ISBLANK(extractions!A255),"",extractions!A255)</f>
        <v>Weapon Possession</v>
      </c>
      <c r="B255" t="s">
        <v>512</v>
      </c>
      <c r="C255" t="str">
        <f>IF(ISBLANK(extractions!B255),"",extractions!B255)</f>
        <v>nominal</v>
      </c>
      <c r="D255" t="str">
        <f>IF(ISBLANK(extractions!C255),"",extractions!C255)</f>
        <v/>
      </c>
      <c r="E255" t="str">
        <f>IF(ISBLANK(extractions!D255),"",extractions!D255)</f>
        <v xml:space="preserve">nonaggrevated assault </v>
      </c>
      <c r="F255" t="str">
        <f>IF(ISBLANK(extractions!E255),"",extractions!E255)</f>
        <v>-</v>
      </c>
      <c r="G255" t="str">
        <f>IF(ISBLANK(extractions!G255),"",extractions!G255)</f>
        <v>travel time</v>
      </c>
      <c r="H255" t="str">
        <f>IF(ISBLANK(extractions!H255),"",extractions!H255)</f>
        <v>scale</v>
      </c>
      <c r="I255" t="str">
        <f>IF(ISBLANK(extractions!I255),"",extractions!I255)</f>
        <v>min/incident</v>
      </c>
      <c r="J255" t="str">
        <f>IF(ISBLANK(extractions!J255),"",extractions!J255)</f>
        <v>ln</v>
      </c>
      <c r="K255" t="str">
        <f>IF(ISBLANK(extractions!K255),"",extractions!K255)</f>
        <v>interest</v>
      </c>
      <c r="L255" t="str">
        <f>IF(ISBLANK(extractions!L255),"",extractions!L255)</f>
        <v>van Kirk (1980a)</v>
      </c>
      <c r="M255" s="2" t="s">
        <v>893</v>
      </c>
      <c r="N255" t="str">
        <f>IF(ISBLANK(extractions!M255),"",extractions!M255)</f>
        <v xml:space="preserve">Table H -2 </v>
      </c>
      <c r="O255" t="str">
        <f>IF(ISBLANK(extractions!N255),"",extractions!N255)</f>
        <v>Multivariate regression</v>
      </c>
      <c r="P255" t="s">
        <v>148</v>
      </c>
      <c r="Q255" t="s">
        <v>903</v>
      </c>
      <c r="R255" t="s">
        <v>906</v>
      </c>
      <c r="S255" t="s">
        <v>199</v>
      </c>
      <c r="T255" t="s">
        <v>199</v>
      </c>
      <c r="U255" t="str">
        <f>IF(ISBLANK(extractions!O255),"",extractions!O255)</f>
        <v/>
      </c>
      <c r="V255" t="str">
        <f>IF(ISBLANK(extractions!P255),"",extractions!P255)</f>
        <v>Sample</v>
      </c>
      <c r="W255" t="str">
        <f>IF(ISBLANK(extractions!Q255),"",extractions!Q255)</f>
        <v/>
      </c>
      <c r="X255" t="str">
        <f>IF(ISBLANK(extractions!R255),"",extractions!R255)</f>
        <v xml:space="preserve">Non random sample  </v>
      </c>
      <c r="Y255" t="str">
        <f>IF(ISBLANK(extractions!S255),"",extractions!S255)</f>
        <v/>
      </c>
      <c r="Z255" t="str">
        <f>IF(ISBLANK(extractions!T255),"",extractions!T255)</f>
        <v/>
      </c>
      <c r="AA255" t="str">
        <f>IF(ISBLANK(extractions!U255),"",extractions!U255)</f>
        <v>-</v>
      </c>
      <c r="AB255">
        <f>IF(ISBLANK(extractions!V255),"",extractions!V255)</f>
        <v>154</v>
      </c>
      <c r="AC255" t="str">
        <f>IF(ISBLANK(extractions!W255),"",extractions!W255)</f>
        <v>CFS</v>
      </c>
      <c r="AD255" t="str">
        <f>IF(ISBLANK(extractions!X255),"",extractions!X255)</f>
        <v>All part II crimes</v>
      </c>
      <c r="AE255" t="str">
        <f>IF(ISBLANK(extractions!Y255),"",extractions!Y255)</f>
        <v>Beta</v>
      </c>
      <c r="AF255">
        <f>IF(ISBLANK(extractions!Z255),"",extractions!Z255)</f>
        <v>-6.0699999999999997E-2</v>
      </c>
      <c r="AG255" t="str">
        <f>IF(ISBLANK(extractions!AA255),"",extractions!AA255)</f>
        <v/>
      </c>
      <c r="AH255" t="str">
        <f>IF(ISBLANK(extractions!AB255),"",extractions!AB255)</f>
        <v>?</v>
      </c>
      <c r="AI255">
        <f>IF(ISBLANK(extractions!AC255),"",extractions!AC255)</f>
        <v>1</v>
      </c>
      <c r="AJ255" t="str">
        <f>IF(ISBLANK(extractions!AD255),"",extractions!AD255)</f>
        <v>mar</v>
      </c>
      <c r="AK255">
        <f>IF(ISBLANK(extractions!AE255),"",extractions!AE255)</f>
        <v>1975</v>
      </c>
      <c r="AL255">
        <f>IF(ISBLANK(extractions!AF255),"",extractions!AF255)</f>
        <v>31</v>
      </c>
      <c r="AM255" t="str">
        <f>IF(ISBLANK(extractions!AG255),"",extractions!AG255)</f>
        <v>jan</v>
      </c>
      <c r="AN255">
        <f>IF(ISBLANK(extractions!AH255),"",extractions!AH255)</f>
        <v>1976</v>
      </c>
      <c r="AO255" t="str">
        <f>IF(ISBLANK(extractions!AI255),"",extractions!AI255)</f>
        <v/>
      </c>
      <c r="AP255" t="str">
        <f>IF(ISBLANK(extractions!AJ255),"",extractions!AJ255)</f>
        <v/>
      </c>
      <c r="AQ255" t="str">
        <f>IF(ISBLANK(extractions!AK255),"",extractions!AK255)</f>
        <v/>
      </c>
      <c r="AR255" t="str">
        <f>IF(ISBLANK(extractions!AL255),"",extractions!AL255)</f>
        <v/>
      </c>
      <c r="AS255" t="str">
        <f>IF(ISBLANK(extractions!AM255),"",extractions!AM255)</f>
        <v/>
      </c>
      <c r="AT255" t="str">
        <f>IF(ISBLANK(extractions!AN255),"",extractions!AN255)</f>
        <v/>
      </c>
      <c r="AU255" t="str">
        <f>IF(ISBLANK(extractions!AO255),"",extractions!AO255)</f>
        <v/>
      </c>
      <c r="AV255" t="str">
        <f>IF(ISBLANK(extractions!AP255),"",extractions!AP255)</f>
        <v/>
      </c>
      <c r="AW255" t="str">
        <f>IF(ISBLANK(extractions!AQ255),"",extractions!AQ255)</f>
        <v/>
      </c>
      <c r="AX255" t="str">
        <f>IF(ISBLANK(extractions!AR255),"",extractions!AR255)</f>
        <v/>
      </c>
      <c r="AY255" t="str">
        <f>IF(ISBLANK(extractions!AS255),"",extractions!AS255)</f>
        <v/>
      </c>
      <c r="AZ255" t="str">
        <f>IF(ISBLANK(extractions!AT255),"",extractions!AT255)</f>
        <v/>
      </c>
      <c r="BA255" t="str">
        <f>IF(ISBLANK(extractions!AU255),"",extractions!AU255)</f>
        <v/>
      </c>
      <c r="BB255" t="str">
        <f>IF(ISBLANK(extractions!AV255),"",extractions!AV255)</f>
        <v/>
      </c>
      <c r="BC255" t="str">
        <f>IF(ISBLANK(extractions!AW255),"",extractions!AW255)</f>
        <v/>
      </c>
      <c r="BD255" t="str">
        <f>IF(ISBLANK(extractions!AX255),"",extractions!AX255)</f>
        <v/>
      </c>
      <c r="BE255" s="9" t="str">
        <f t="shared" si="37"/>
        <v/>
      </c>
      <c r="BF255" s="9" t="str">
        <f t="shared" si="32"/>
        <v/>
      </c>
      <c r="BG255" t="str">
        <f t="shared" si="36"/>
        <v/>
      </c>
      <c r="BK255" s="9" t="str">
        <f t="shared" si="33"/>
        <v>Beta</v>
      </c>
      <c r="BL255" s="9">
        <f t="shared" si="30"/>
        <v>-6.0699999999999997E-2</v>
      </c>
      <c r="BM255" s="13" t="str">
        <f t="shared" si="31"/>
        <v>?</v>
      </c>
      <c r="BN255" t="str">
        <f t="shared" si="34"/>
        <v>-</v>
      </c>
      <c r="BO255" s="9" t="str">
        <f>IF(BK255="Beta",IF(ABS(BL255)&lt;statistic_interpretations!$B$5,statistic_interpretations!$B$1,IF(ABS(BL255)&lt;statistic_interpretations!$C$5,statistic_interpretations!$C$1,IF(ABS(BL255)&gt;statistic_interpretations!$C$5,statistic_interpretations!$D$1,"error"))),IF(BK255="R",IF(ABS(BL255)&lt;statistic_interpretations!$B$2,statistic_interpretations!$B$1,IF(ABS(BL255)&lt;statistic_interpretations!$C$2,statistic_interpretations!$C$1,IF(ABS(BL255)&gt;statistic_interpretations!$C$2,statistic_interpretations!$D$1,"error"))),IF(BK255="D",IF(ABS(BL255)&lt;statistic_interpretations!$B$3,statistic_interpretations!$B$1,IF(ABS(BL255)&lt;statistic_interpretations!$C$3,statistic_interpretations!$C$1,IF(ABS(BL255)&gt;statistic_interpretations!$C$3,statistic_interpretations!$D$1,"error"))),IF(BK255="%",IF(ABS(BL255)&lt;statistic_interpretations!$B$9,statistic_interpretations!$B$1,IF(ABS(BL255)&lt;statistic_interpretations!$C$9,statistic_interpretations!$C$1,IF(ABS(BL255)&gt;statistic_interpretations!$C$9,statistic_interpretations!$D$1,"error"))),IF(BK255="χ2",IF(ABS(BL255)&lt;statistic_interpretations!$B$8,statistic_interpretations!$B$1,IF(ABS(BL255)&lt;statistic_interpretations!$C$8,statistic_interpretations!$C$1,IF(ABS(BL255)&gt;statistic_interpretations!$C$8,statistic_interpretations!$D$1,"error"))),IF(BK255="tau",IF(ABS(BL255)&lt;statistic_interpretations!$B$7,statistic_interpretations!$B$1,IF(ABS(BL255)&lt;statistic_interpretations!$C$7,statistic_interpretations!$C$1,IF(ABS(BL255)&gt;statistic_interpretations!$C$7,statistic_interpretations!$D$1,"error")))))))))</f>
        <v>Small</v>
      </c>
      <c r="BP255" t="str">
        <f t="shared" si="35"/>
        <v>unknown</v>
      </c>
    </row>
    <row r="256" spans="1:68" x14ac:dyDescent="0.25">
      <c r="A256" t="str">
        <f>IF(ISBLANK(extractions!A256),"",extractions!A256)</f>
        <v>Drunkenness</v>
      </c>
      <c r="B256" t="s">
        <v>516</v>
      </c>
      <c r="C256" t="str">
        <f>IF(ISBLANK(extractions!B256),"",extractions!B256)</f>
        <v>nominal</v>
      </c>
      <c r="D256" t="str">
        <f>IF(ISBLANK(extractions!C256),"",extractions!C256)</f>
        <v/>
      </c>
      <c r="E256" t="str">
        <f>IF(ISBLANK(extractions!D256),"",extractions!D256)</f>
        <v xml:space="preserve">nonaggrevated assault </v>
      </c>
      <c r="F256" t="str">
        <f>IF(ISBLANK(extractions!E256),"",extractions!E256)</f>
        <v>-</v>
      </c>
      <c r="G256" t="str">
        <f>IF(ISBLANK(extractions!G256),"",extractions!G256)</f>
        <v>travel time</v>
      </c>
      <c r="H256" t="str">
        <f>IF(ISBLANK(extractions!H256),"",extractions!H256)</f>
        <v>scale</v>
      </c>
      <c r="I256" t="str">
        <f>IF(ISBLANK(extractions!I256),"",extractions!I256)</f>
        <v>min/incident</v>
      </c>
      <c r="J256" t="str">
        <f>IF(ISBLANK(extractions!J256),"",extractions!J256)</f>
        <v>ln</v>
      </c>
      <c r="K256" t="str">
        <f>IF(ISBLANK(extractions!K256),"",extractions!K256)</f>
        <v>interest</v>
      </c>
      <c r="L256" t="str">
        <f>IF(ISBLANK(extractions!L256),"",extractions!L256)</f>
        <v>van Kirk (1980a)</v>
      </c>
      <c r="M256" s="2" t="s">
        <v>893</v>
      </c>
      <c r="N256" t="str">
        <f>IF(ISBLANK(extractions!M256),"",extractions!M256)</f>
        <v xml:space="preserve">Table H -2 </v>
      </c>
      <c r="O256" t="str">
        <f>IF(ISBLANK(extractions!N256),"",extractions!N256)</f>
        <v>Multivariate regression</v>
      </c>
      <c r="P256" t="s">
        <v>148</v>
      </c>
      <c r="Q256" t="s">
        <v>903</v>
      </c>
      <c r="R256" t="s">
        <v>906</v>
      </c>
      <c r="S256" t="s">
        <v>199</v>
      </c>
      <c r="T256" t="s">
        <v>199</v>
      </c>
      <c r="U256" t="str">
        <f>IF(ISBLANK(extractions!O256),"",extractions!O256)</f>
        <v/>
      </c>
      <c r="V256" t="str">
        <f>IF(ISBLANK(extractions!P256),"",extractions!P256)</f>
        <v>Sample</v>
      </c>
      <c r="W256" t="str">
        <f>IF(ISBLANK(extractions!Q256),"",extractions!Q256)</f>
        <v/>
      </c>
      <c r="X256" t="str">
        <f>IF(ISBLANK(extractions!R256),"",extractions!R256)</f>
        <v xml:space="preserve">Non random sample  </v>
      </c>
      <c r="Y256" t="str">
        <f>IF(ISBLANK(extractions!S256),"",extractions!S256)</f>
        <v/>
      </c>
      <c r="Z256" t="str">
        <f>IF(ISBLANK(extractions!T256),"",extractions!T256)</f>
        <v/>
      </c>
      <c r="AA256" t="str">
        <f>IF(ISBLANK(extractions!U256),"",extractions!U256)</f>
        <v>-</v>
      </c>
      <c r="AB256">
        <f>IF(ISBLANK(extractions!V256),"",extractions!V256)</f>
        <v>154</v>
      </c>
      <c r="AC256" t="str">
        <f>IF(ISBLANK(extractions!W256),"",extractions!W256)</f>
        <v>CFS</v>
      </c>
      <c r="AD256" t="str">
        <f>IF(ISBLANK(extractions!X256),"",extractions!X256)</f>
        <v>All part II crimes</v>
      </c>
      <c r="AE256" t="str">
        <f>IF(ISBLANK(extractions!Y256),"",extractions!Y256)</f>
        <v>Beta</v>
      </c>
      <c r="AF256">
        <f>IF(ISBLANK(extractions!Z256),"",extractions!Z256)</f>
        <v>0.12612000000000001</v>
      </c>
      <c r="AG256" t="str">
        <f>IF(ISBLANK(extractions!AA256),"",extractions!AA256)</f>
        <v/>
      </c>
      <c r="AH256" t="str">
        <f>IF(ISBLANK(extractions!AB256),"",extractions!AB256)</f>
        <v>?</v>
      </c>
      <c r="AI256">
        <f>IF(ISBLANK(extractions!AC256),"",extractions!AC256)</f>
        <v>1</v>
      </c>
      <c r="AJ256" t="str">
        <f>IF(ISBLANK(extractions!AD256),"",extractions!AD256)</f>
        <v>mar</v>
      </c>
      <c r="AK256">
        <f>IF(ISBLANK(extractions!AE256),"",extractions!AE256)</f>
        <v>1975</v>
      </c>
      <c r="AL256">
        <f>IF(ISBLANK(extractions!AF256),"",extractions!AF256)</f>
        <v>31</v>
      </c>
      <c r="AM256" t="str">
        <f>IF(ISBLANK(extractions!AG256),"",extractions!AG256)</f>
        <v>jan</v>
      </c>
      <c r="AN256">
        <f>IF(ISBLANK(extractions!AH256),"",extractions!AH256)</f>
        <v>1976</v>
      </c>
      <c r="AO256" t="str">
        <f>IF(ISBLANK(extractions!AI256),"",extractions!AI256)</f>
        <v/>
      </c>
      <c r="AP256" t="str">
        <f>IF(ISBLANK(extractions!AJ256),"",extractions!AJ256)</f>
        <v/>
      </c>
      <c r="AQ256" t="str">
        <f>IF(ISBLANK(extractions!AK256),"",extractions!AK256)</f>
        <v/>
      </c>
      <c r="AR256" t="str">
        <f>IF(ISBLANK(extractions!AL256),"",extractions!AL256)</f>
        <v/>
      </c>
      <c r="AS256" t="str">
        <f>IF(ISBLANK(extractions!AM256),"",extractions!AM256)</f>
        <v/>
      </c>
      <c r="AT256" t="str">
        <f>IF(ISBLANK(extractions!AN256),"",extractions!AN256)</f>
        <v/>
      </c>
      <c r="AU256" t="str">
        <f>IF(ISBLANK(extractions!AO256),"",extractions!AO256)</f>
        <v/>
      </c>
      <c r="AV256" t="str">
        <f>IF(ISBLANK(extractions!AP256),"",extractions!AP256)</f>
        <v/>
      </c>
      <c r="AW256" t="str">
        <f>IF(ISBLANK(extractions!AQ256),"",extractions!AQ256)</f>
        <v/>
      </c>
      <c r="AX256" t="str">
        <f>IF(ISBLANK(extractions!AR256),"",extractions!AR256)</f>
        <v/>
      </c>
      <c r="AY256" t="str">
        <f>IF(ISBLANK(extractions!AS256),"",extractions!AS256)</f>
        <v/>
      </c>
      <c r="AZ256" t="str">
        <f>IF(ISBLANK(extractions!AT256),"",extractions!AT256)</f>
        <v/>
      </c>
      <c r="BA256" t="str">
        <f>IF(ISBLANK(extractions!AU256),"",extractions!AU256)</f>
        <v/>
      </c>
      <c r="BB256" t="str">
        <f>IF(ISBLANK(extractions!AV256),"",extractions!AV256)</f>
        <v/>
      </c>
      <c r="BC256" t="str">
        <f>IF(ISBLANK(extractions!AW256),"",extractions!AW256)</f>
        <v/>
      </c>
      <c r="BD256" t="str">
        <f>IF(ISBLANK(extractions!AX256),"",extractions!AX256)</f>
        <v/>
      </c>
      <c r="BE256" s="9" t="str">
        <f t="shared" si="37"/>
        <v/>
      </c>
      <c r="BF256" s="9" t="str">
        <f t="shared" si="32"/>
        <v/>
      </c>
      <c r="BG256" t="str">
        <f t="shared" si="36"/>
        <v/>
      </c>
      <c r="BK256" s="9" t="str">
        <f t="shared" si="33"/>
        <v>Beta</v>
      </c>
      <c r="BL256" s="9">
        <f t="shared" si="30"/>
        <v>0.12612000000000001</v>
      </c>
      <c r="BM256" s="13" t="str">
        <f t="shared" si="31"/>
        <v>?</v>
      </c>
      <c r="BN256" t="str">
        <f t="shared" si="34"/>
        <v>+</v>
      </c>
      <c r="BO256" s="9" t="str">
        <f>IF(BK256="Beta",IF(ABS(BL256)&lt;statistic_interpretations!$B$5,statistic_interpretations!$B$1,IF(ABS(BL256)&lt;statistic_interpretations!$C$5,statistic_interpretations!$C$1,IF(ABS(BL256)&gt;statistic_interpretations!$C$5,statistic_interpretations!$D$1,"error"))),IF(BK256="R",IF(ABS(BL256)&lt;statistic_interpretations!$B$2,statistic_interpretations!$B$1,IF(ABS(BL256)&lt;statistic_interpretations!$C$2,statistic_interpretations!$C$1,IF(ABS(BL256)&gt;statistic_interpretations!$C$2,statistic_interpretations!$D$1,"error"))),IF(BK256="D",IF(ABS(BL256)&lt;statistic_interpretations!$B$3,statistic_interpretations!$B$1,IF(ABS(BL256)&lt;statistic_interpretations!$C$3,statistic_interpretations!$C$1,IF(ABS(BL256)&gt;statistic_interpretations!$C$3,statistic_interpretations!$D$1,"error"))),IF(BK256="%",IF(ABS(BL256)&lt;statistic_interpretations!$B$9,statistic_interpretations!$B$1,IF(ABS(BL256)&lt;statistic_interpretations!$C$9,statistic_interpretations!$C$1,IF(ABS(BL256)&gt;statistic_interpretations!$C$9,statistic_interpretations!$D$1,"error"))),IF(BK256="χ2",IF(ABS(BL256)&lt;statistic_interpretations!$B$8,statistic_interpretations!$B$1,IF(ABS(BL256)&lt;statistic_interpretations!$C$8,statistic_interpretations!$C$1,IF(ABS(BL256)&gt;statistic_interpretations!$C$8,statistic_interpretations!$D$1,"error"))),IF(BK256="tau",IF(ABS(BL256)&lt;statistic_interpretations!$B$7,statistic_interpretations!$B$1,IF(ABS(BL256)&lt;statistic_interpretations!$C$7,statistic_interpretations!$C$1,IF(ABS(BL256)&gt;statistic_interpretations!$C$7,statistic_interpretations!$D$1,"error")))))))))</f>
        <v>Small</v>
      </c>
      <c r="BP256" t="str">
        <f t="shared" si="35"/>
        <v>unknown</v>
      </c>
    </row>
    <row r="257" spans="1:68" x14ac:dyDescent="0.25">
      <c r="A257" t="str">
        <f>IF(ISBLANK(extractions!A257),"",extractions!A257)</f>
        <v>Disturbing the Peace</v>
      </c>
      <c r="B257" t="s">
        <v>513</v>
      </c>
      <c r="C257" t="str">
        <f>IF(ISBLANK(extractions!B257),"",extractions!B257)</f>
        <v>nominal</v>
      </c>
      <c r="D257" t="str">
        <f>IF(ISBLANK(extractions!C257),"",extractions!C257)</f>
        <v/>
      </c>
      <c r="E257" t="str">
        <f>IF(ISBLANK(extractions!D257),"",extractions!D257)</f>
        <v xml:space="preserve">nonaggrevated assault </v>
      </c>
      <c r="F257" t="str">
        <f>IF(ISBLANK(extractions!E257),"",extractions!E257)</f>
        <v>-</v>
      </c>
      <c r="G257" t="str">
        <f>IF(ISBLANK(extractions!G257),"",extractions!G257)</f>
        <v>travel time</v>
      </c>
      <c r="H257" t="str">
        <f>IF(ISBLANK(extractions!H257),"",extractions!H257)</f>
        <v>scale</v>
      </c>
      <c r="I257" t="str">
        <f>IF(ISBLANK(extractions!I257),"",extractions!I257)</f>
        <v>min/incident</v>
      </c>
      <c r="J257" t="str">
        <f>IF(ISBLANK(extractions!J257),"",extractions!J257)</f>
        <v>ln</v>
      </c>
      <c r="K257" t="str">
        <f>IF(ISBLANK(extractions!K257),"",extractions!K257)</f>
        <v>interest</v>
      </c>
      <c r="L257" t="str">
        <f>IF(ISBLANK(extractions!L257),"",extractions!L257)</f>
        <v>van Kirk (1980a)</v>
      </c>
      <c r="M257" s="2" t="s">
        <v>893</v>
      </c>
      <c r="N257" t="str">
        <f>IF(ISBLANK(extractions!M257),"",extractions!M257)</f>
        <v xml:space="preserve">Table H -2 </v>
      </c>
      <c r="O257" t="str">
        <f>IF(ISBLANK(extractions!N257),"",extractions!N257)</f>
        <v>Multivariate regression</v>
      </c>
      <c r="P257" t="s">
        <v>148</v>
      </c>
      <c r="Q257" t="s">
        <v>903</v>
      </c>
      <c r="R257" t="s">
        <v>906</v>
      </c>
      <c r="S257" t="s">
        <v>199</v>
      </c>
      <c r="T257" t="s">
        <v>199</v>
      </c>
      <c r="U257" t="str">
        <f>IF(ISBLANK(extractions!O257),"",extractions!O257)</f>
        <v/>
      </c>
      <c r="V257" t="str">
        <f>IF(ISBLANK(extractions!P257),"",extractions!P257)</f>
        <v>Sample</v>
      </c>
      <c r="W257" t="str">
        <f>IF(ISBLANK(extractions!Q257),"",extractions!Q257)</f>
        <v/>
      </c>
      <c r="X257" t="str">
        <f>IF(ISBLANK(extractions!R257),"",extractions!R257)</f>
        <v xml:space="preserve">Non random sample  </v>
      </c>
      <c r="Y257" t="str">
        <f>IF(ISBLANK(extractions!S257),"",extractions!S257)</f>
        <v/>
      </c>
      <c r="Z257" t="str">
        <f>IF(ISBLANK(extractions!T257),"",extractions!T257)</f>
        <v/>
      </c>
      <c r="AA257" t="str">
        <f>IF(ISBLANK(extractions!U257),"",extractions!U257)</f>
        <v>-</v>
      </c>
      <c r="AB257">
        <f>IF(ISBLANK(extractions!V257),"",extractions!V257)</f>
        <v>154</v>
      </c>
      <c r="AC257" t="str">
        <f>IF(ISBLANK(extractions!W257),"",extractions!W257)</f>
        <v>CFS</v>
      </c>
      <c r="AD257" t="str">
        <f>IF(ISBLANK(extractions!X257),"",extractions!X257)</f>
        <v>All part II crimes</v>
      </c>
      <c r="AE257" t="str">
        <f>IF(ISBLANK(extractions!Y257),"",extractions!Y257)</f>
        <v>Beta</v>
      </c>
      <c r="AF257">
        <f>IF(ISBLANK(extractions!Z257),"",extractions!Z257)</f>
        <v>0.10349</v>
      </c>
      <c r="AG257" t="str">
        <f>IF(ISBLANK(extractions!AA257),"",extractions!AA257)</f>
        <v/>
      </c>
      <c r="AH257" t="str">
        <f>IF(ISBLANK(extractions!AB257),"",extractions!AB257)</f>
        <v>?</v>
      </c>
      <c r="AI257">
        <f>IF(ISBLANK(extractions!AC257),"",extractions!AC257)</f>
        <v>1</v>
      </c>
      <c r="AJ257" t="str">
        <f>IF(ISBLANK(extractions!AD257),"",extractions!AD257)</f>
        <v>mar</v>
      </c>
      <c r="AK257">
        <f>IF(ISBLANK(extractions!AE257),"",extractions!AE257)</f>
        <v>1975</v>
      </c>
      <c r="AL257">
        <f>IF(ISBLANK(extractions!AF257),"",extractions!AF257)</f>
        <v>31</v>
      </c>
      <c r="AM257" t="str">
        <f>IF(ISBLANK(extractions!AG257),"",extractions!AG257)</f>
        <v>jan</v>
      </c>
      <c r="AN257">
        <f>IF(ISBLANK(extractions!AH257),"",extractions!AH257)</f>
        <v>1976</v>
      </c>
      <c r="AO257" t="str">
        <f>IF(ISBLANK(extractions!AI257),"",extractions!AI257)</f>
        <v/>
      </c>
      <c r="AP257" t="str">
        <f>IF(ISBLANK(extractions!AJ257),"",extractions!AJ257)</f>
        <v/>
      </c>
      <c r="AQ257" t="str">
        <f>IF(ISBLANK(extractions!AK257),"",extractions!AK257)</f>
        <v/>
      </c>
      <c r="AR257" t="str">
        <f>IF(ISBLANK(extractions!AL257),"",extractions!AL257)</f>
        <v/>
      </c>
      <c r="AS257" t="str">
        <f>IF(ISBLANK(extractions!AM257),"",extractions!AM257)</f>
        <v/>
      </c>
      <c r="AT257" t="str">
        <f>IF(ISBLANK(extractions!AN257),"",extractions!AN257)</f>
        <v/>
      </c>
      <c r="AU257" t="str">
        <f>IF(ISBLANK(extractions!AO257),"",extractions!AO257)</f>
        <v/>
      </c>
      <c r="AV257" t="str">
        <f>IF(ISBLANK(extractions!AP257),"",extractions!AP257)</f>
        <v/>
      </c>
      <c r="AW257" t="str">
        <f>IF(ISBLANK(extractions!AQ257),"",extractions!AQ257)</f>
        <v/>
      </c>
      <c r="AX257" t="str">
        <f>IF(ISBLANK(extractions!AR257),"",extractions!AR257)</f>
        <v/>
      </c>
      <c r="AY257" t="str">
        <f>IF(ISBLANK(extractions!AS257),"",extractions!AS257)</f>
        <v/>
      </c>
      <c r="AZ257" t="str">
        <f>IF(ISBLANK(extractions!AT257),"",extractions!AT257)</f>
        <v/>
      </c>
      <c r="BA257" t="str">
        <f>IF(ISBLANK(extractions!AU257),"",extractions!AU257)</f>
        <v/>
      </c>
      <c r="BB257" t="str">
        <f>IF(ISBLANK(extractions!AV257),"",extractions!AV257)</f>
        <v/>
      </c>
      <c r="BC257" t="str">
        <f>IF(ISBLANK(extractions!AW257),"",extractions!AW257)</f>
        <v/>
      </c>
      <c r="BD257" t="str">
        <f>IF(ISBLANK(extractions!AX257),"",extractions!AX257)</f>
        <v/>
      </c>
      <c r="BE257" s="9" t="str">
        <f t="shared" si="37"/>
        <v/>
      </c>
      <c r="BF257" s="9" t="str">
        <f t="shared" si="32"/>
        <v/>
      </c>
      <c r="BG257" t="str">
        <f t="shared" si="36"/>
        <v/>
      </c>
      <c r="BK257" s="9" t="str">
        <f t="shared" si="33"/>
        <v>Beta</v>
      </c>
      <c r="BL257" s="9">
        <f t="shared" si="30"/>
        <v>0.10349</v>
      </c>
      <c r="BM257" s="13" t="str">
        <f t="shared" si="31"/>
        <v>?</v>
      </c>
      <c r="BN257" t="str">
        <f t="shared" si="34"/>
        <v>+</v>
      </c>
      <c r="BO257" s="9" t="str">
        <f>IF(BK257="Beta",IF(ABS(BL257)&lt;statistic_interpretations!$B$5,statistic_interpretations!$B$1,IF(ABS(BL257)&lt;statistic_interpretations!$C$5,statistic_interpretations!$C$1,IF(ABS(BL257)&gt;statistic_interpretations!$C$5,statistic_interpretations!$D$1,"error"))),IF(BK257="R",IF(ABS(BL257)&lt;statistic_interpretations!$B$2,statistic_interpretations!$B$1,IF(ABS(BL257)&lt;statistic_interpretations!$C$2,statistic_interpretations!$C$1,IF(ABS(BL257)&gt;statistic_interpretations!$C$2,statistic_interpretations!$D$1,"error"))),IF(BK257="D",IF(ABS(BL257)&lt;statistic_interpretations!$B$3,statistic_interpretations!$B$1,IF(ABS(BL257)&lt;statistic_interpretations!$C$3,statistic_interpretations!$C$1,IF(ABS(BL257)&gt;statistic_interpretations!$C$3,statistic_interpretations!$D$1,"error"))),IF(BK257="%",IF(ABS(BL257)&lt;statistic_interpretations!$B$9,statistic_interpretations!$B$1,IF(ABS(BL257)&lt;statistic_interpretations!$C$9,statistic_interpretations!$C$1,IF(ABS(BL257)&gt;statistic_interpretations!$C$9,statistic_interpretations!$D$1,"error"))),IF(BK257="χ2",IF(ABS(BL257)&lt;statistic_interpretations!$B$8,statistic_interpretations!$B$1,IF(ABS(BL257)&lt;statistic_interpretations!$C$8,statistic_interpretations!$C$1,IF(ABS(BL257)&gt;statistic_interpretations!$C$8,statistic_interpretations!$D$1,"error"))),IF(BK257="tau",IF(ABS(BL257)&lt;statistic_interpretations!$B$7,statistic_interpretations!$B$1,IF(ABS(BL257)&lt;statistic_interpretations!$C$7,statistic_interpretations!$C$1,IF(ABS(BL257)&gt;statistic_interpretations!$C$7,statistic_interpretations!$D$1,"error")))))))))</f>
        <v>Small</v>
      </c>
      <c r="BP257" t="str">
        <f t="shared" si="35"/>
        <v>unknown</v>
      </c>
    </row>
    <row r="258" spans="1:68" x14ac:dyDescent="0.25">
      <c r="A258" t="str">
        <f>IF(ISBLANK(extractions!A258),"",extractions!A258)</f>
        <v xml:space="preserve">Disorderly Conduct </v>
      </c>
      <c r="B258" t="s">
        <v>526</v>
      </c>
      <c r="C258" t="str">
        <f>IF(ISBLANK(extractions!B258),"",extractions!B258)</f>
        <v>nominal</v>
      </c>
      <c r="D258" t="str">
        <f>IF(ISBLANK(extractions!C258),"",extractions!C258)</f>
        <v/>
      </c>
      <c r="E258" t="str">
        <f>IF(ISBLANK(extractions!D258),"",extractions!D258)</f>
        <v xml:space="preserve">nonaggrevated assault </v>
      </c>
      <c r="F258" t="str">
        <f>IF(ISBLANK(extractions!E258),"",extractions!E258)</f>
        <v>-</v>
      </c>
      <c r="G258" t="str">
        <f>IF(ISBLANK(extractions!G258),"",extractions!G258)</f>
        <v>travel time</v>
      </c>
      <c r="H258" t="str">
        <f>IF(ISBLANK(extractions!H258),"",extractions!H258)</f>
        <v>scale</v>
      </c>
      <c r="I258" t="str">
        <f>IF(ISBLANK(extractions!I258),"",extractions!I258)</f>
        <v>min/incident</v>
      </c>
      <c r="J258" t="str">
        <f>IF(ISBLANK(extractions!J258),"",extractions!J258)</f>
        <v>ln</v>
      </c>
      <c r="K258" t="str">
        <f>IF(ISBLANK(extractions!K258),"",extractions!K258)</f>
        <v>interest</v>
      </c>
      <c r="L258" t="str">
        <f>IF(ISBLANK(extractions!L258),"",extractions!L258)</f>
        <v>van Kirk (1980a)</v>
      </c>
      <c r="M258" s="2" t="s">
        <v>893</v>
      </c>
      <c r="N258" t="str">
        <f>IF(ISBLANK(extractions!M258),"",extractions!M258)</f>
        <v xml:space="preserve">Table H -2 </v>
      </c>
      <c r="O258" t="str">
        <f>IF(ISBLANK(extractions!N258),"",extractions!N258)</f>
        <v>Multivariate regression</v>
      </c>
      <c r="P258" t="s">
        <v>148</v>
      </c>
      <c r="Q258" t="s">
        <v>903</v>
      </c>
      <c r="R258" t="s">
        <v>906</v>
      </c>
      <c r="S258" t="s">
        <v>199</v>
      </c>
      <c r="T258" t="s">
        <v>199</v>
      </c>
      <c r="U258" t="str">
        <f>IF(ISBLANK(extractions!O258),"",extractions!O258)</f>
        <v/>
      </c>
      <c r="V258" t="str">
        <f>IF(ISBLANK(extractions!P258),"",extractions!P258)</f>
        <v>Sample</v>
      </c>
      <c r="W258" t="str">
        <f>IF(ISBLANK(extractions!Q258),"",extractions!Q258)</f>
        <v/>
      </c>
      <c r="X258" t="str">
        <f>IF(ISBLANK(extractions!R258),"",extractions!R258)</f>
        <v xml:space="preserve">Non random sample  </v>
      </c>
      <c r="Y258" t="str">
        <f>IF(ISBLANK(extractions!S258),"",extractions!S258)</f>
        <v/>
      </c>
      <c r="Z258" t="str">
        <f>IF(ISBLANK(extractions!T258),"",extractions!T258)</f>
        <v/>
      </c>
      <c r="AA258" t="str">
        <f>IF(ISBLANK(extractions!U258),"",extractions!U258)</f>
        <v>-</v>
      </c>
      <c r="AB258">
        <f>IF(ISBLANK(extractions!V258),"",extractions!V258)</f>
        <v>154</v>
      </c>
      <c r="AC258" t="str">
        <f>IF(ISBLANK(extractions!W258),"",extractions!W258)</f>
        <v>CFS</v>
      </c>
      <c r="AD258" t="str">
        <f>IF(ISBLANK(extractions!X258),"",extractions!X258)</f>
        <v>All part II crimes</v>
      </c>
      <c r="AE258" t="str">
        <f>IF(ISBLANK(extractions!Y258),"",extractions!Y258)</f>
        <v>Beta</v>
      </c>
      <c r="AF258">
        <f>IF(ISBLANK(extractions!Z258),"",extractions!Z258)</f>
        <v>-3.9730000000000001E-2</v>
      </c>
      <c r="AG258" t="str">
        <f>IF(ISBLANK(extractions!AA258),"",extractions!AA258)</f>
        <v/>
      </c>
      <c r="AH258" t="str">
        <f>IF(ISBLANK(extractions!AB258),"",extractions!AB258)</f>
        <v>?</v>
      </c>
      <c r="AI258">
        <f>IF(ISBLANK(extractions!AC258),"",extractions!AC258)</f>
        <v>1</v>
      </c>
      <c r="AJ258" t="str">
        <f>IF(ISBLANK(extractions!AD258),"",extractions!AD258)</f>
        <v>mar</v>
      </c>
      <c r="AK258">
        <f>IF(ISBLANK(extractions!AE258),"",extractions!AE258)</f>
        <v>1975</v>
      </c>
      <c r="AL258">
        <f>IF(ISBLANK(extractions!AF258),"",extractions!AF258)</f>
        <v>31</v>
      </c>
      <c r="AM258" t="str">
        <f>IF(ISBLANK(extractions!AG258),"",extractions!AG258)</f>
        <v>jan</v>
      </c>
      <c r="AN258">
        <f>IF(ISBLANK(extractions!AH258),"",extractions!AH258)</f>
        <v>1976</v>
      </c>
      <c r="AO258" t="str">
        <f>IF(ISBLANK(extractions!AI258),"",extractions!AI258)</f>
        <v/>
      </c>
      <c r="AP258" t="str">
        <f>IF(ISBLANK(extractions!AJ258),"",extractions!AJ258)</f>
        <v/>
      </c>
      <c r="AQ258" t="str">
        <f>IF(ISBLANK(extractions!AK258),"",extractions!AK258)</f>
        <v/>
      </c>
      <c r="AR258" t="str">
        <f>IF(ISBLANK(extractions!AL258),"",extractions!AL258)</f>
        <v/>
      </c>
      <c r="AS258" t="str">
        <f>IF(ISBLANK(extractions!AM258),"",extractions!AM258)</f>
        <v/>
      </c>
      <c r="AT258" t="str">
        <f>IF(ISBLANK(extractions!AN258),"",extractions!AN258)</f>
        <v/>
      </c>
      <c r="AU258" t="str">
        <f>IF(ISBLANK(extractions!AO258),"",extractions!AO258)</f>
        <v/>
      </c>
      <c r="AV258" t="str">
        <f>IF(ISBLANK(extractions!AP258),"",extractions!AP258)</f>
        <v/>
      </c>
      <c r="AW258" t="str">
        <f>IF(ISBLANK(extractions!AQ258),"",extractions!AQ258)</f>
        <v/>
      </c>
      <c r="AX258" t="str">
        <f>IF(ISBLANK(extractions!AR258),"",extractions!AR258)</f>
        <v/>
      </c>
      <c r="AY258" t="str">
        <f>IF(ISBLANK(extractions!AS258),"",extractions!AS258)</f>
        <v/>
      </c>
      <c r="AZ258" t="str">
        <f>IF(ISBLANK(extractions!AT258),"",extractions!AT258)</f>
        <v/>
      </c>
      <c r="BA258" t="str">
        <f>IF(ISBLANK(extractions!AU258),"",extractions!AU258)</f>
        <v/>
      </c>
      <c r="BB258" t="str">
        <f>IF(ISBLANK(extractions!AV258),"",extractions!AV258)</f>
        <v/>
      </c>
      <c r="BC258" t="str">
        <f>IF(ISBLANK(extractions!AW258),"",extractions!AW258)</f>
        <v/>
      </c>
      <c r="BD258" t="str">
        <f>IF(ISBLANK(extractions!AX258),"",extractions!AX258)</f>
        <v/>
      </c>
      <c r="BE258" s="9" t="str">
        <f t="shared" si="37"/>
        <v/>
      </c>
      <c r="BF258" s="9" t="str">
        <f t="shared" si="32"/>
        <v/>
      </c>
      <c r="BG258" t="str">
        <f t="shared" si="36"/>
        <v/>
      </c>
      <c r="BK258" s="9" t="str">
        <f t="shared" si="33"/>
        <v>Beta</v>
      </c>
      <c r="BL258" s="9">
        <f t="shared" ref="BL258:BL321" si="38">IF(ISNUMBER(BF258)=TRUE,BF258,IF(ISNUMBER(BE258)=TRUE,BE258,IF(ISNUMBER(BG258)=TRUE,BG258,IF(ISNUMBER(BI258)=TRUE,BI258,IF(ISNUMBER(BH258)=TRUE,BH258,AF258)))))</f>
        <v>-3.9730000000000001E-2</v>
      </c>
      <c r="BM258" s="13" t="str">
        <f t="shared" ref="BM258:BM321" si="39">IF(AH258="#", "",IF(ISNUMBER(AH258), IF(AH258&lt;=0.001, "***",IF(AH258&lt;=0.01, "**",IF(AH258&lt;=0.05, "*", ""))),IF(AH258="","",AH258)))</f>
        <v>?</v>
      </c>
      <c r="BN258" t="str">
        <f t="shared" si="34"/>
        <v>-</v>
      </c>
      <c r="BO258" s="9" t="str">
        <f>IF(BK258="Beta",IF(ABS(BL258)&lt;statistic_interpretations!$B$5,statistic_interpretations!$B$1,IF(ABS(BL258)&lt;statistic_interpretations!$C$5,statistic_interpretations!$C$1,IF(ABS(BL258)&gt;statistic_interpretations!$C$5,statistic_interpretations!$D$1,"error"))),IF(BK258="R",IF(ABS(BL258)&lt;statistic_interpretations!$B$2,statistic_interpretations!$B$1,IF(ABS(BL258)&lt;statistic_interpretations!$C$2,statistic_interpretations!$C$1,IF(ABS(BL258)&gt;statistic_interpretations!$C$2,statistic_interpretations!$D$1,"error"))),IF(BK258="D",IF(ABS(BL258)&lt;statistic_interpretations!$B$3,statistic_interpretations!$B$1,IF(ABS(BL258)&lt;statistic_interpretations!$C$3,statistic_interpretations!$C$1,IF(ABS(BL258)&gt;statistic_interpretations!$C$3,statistic_interpretations!$D$1,"error"))),IF(BK258="%",IF(ABS(BL258)&lt;statistic_interpretations!$B$9,statistic_interpretations!$B$1,IF(ABS(BL258)&lt;statistic_interpretations!$C$9,statistic_interpretations!$C$1,IF(ABS(BL258)&gt;statistic_interpretations!$C$9,statistic_interpretations!$D$1,"error"))),IF(BK258="χ2",IF(ABS(BL258)&lt;statistic_interpretations!$B$8,statistic_interpretations!$B$1,IF(ABS(BL258)&lt;statistic_interpretations!$C$8,statistic_interpretations!$C$1,IF(ABS(BL258)&gt;statistic_interpretations!$C$8,statistic_interpretations!$D$1,"error"))),IF(BK258="tau",IF(ABS(BL258)&lt;statistic_interpretations!$B$7,statistic_interpretations!$B$1,IF(ABS(BL258)&lt;statistic_interpretations!$C$7,statistic_interpretations!$C$1,IF(ABS(BL258)&gt;statistic_interpretations!$C$7,statistic_interpretations!$D$1,"error")))))))))</f>
        <v>Small</v>
      </c>
      <c r="BP258" t="str">
        <f t="shared" si="35"/>
        <v>unknown</v>
      </c>
    </row>
    <row r="259" spans="1:68" x14ac:dyDescent="0.25">
      <c r="A259" t="str">
        <f>IF(ISBLANK(extractions!A259),"",extractions!A259)</f>
        <v>Discovery Vandalism</v>
      </c>
      <c r="B259" t="s">
        <v>515</v>
      </c>
      <c r="C259" t="str">
        <f>IF(ISBLANK(extractions!B259),"",extractions!B259)</f>
        <v>nominal</v>
      </c>
      <c r="D259" t="str">
        <f>IF(ISBLANK(extractions!C259),"",extractions!C259)</f>
        <v/>
      </c>
      <c r="E259" t="str">
        <f>IF(ISBLANK(extractions!D259),"",extractions!D259)</f>
        <v xml:space="preserve">nonaggrevated assault </v>
      </c>
      <c r="F259" t="str">
        <f>IF(ISBLANK(extractions!E259),"",extractions!E259)</f>
        <v>-</v>
      </c>
      <c r="G259" t="str">
        <f>IF(ISBLANK(extractions!G259),"",extractions!G259)</f>
        <v>travel time</v>
      </c>
      <c r="H259" t="str">
        <f>IF(ISBLANK(extractions!H259),"",extractions!H259)</f>
        <v>scale</v>
      </c>
      <c r="I259" t="str">
        <f>IF(ISBLANK(extractions!I259),"",extractions!I259)</f>
        <v>min/incident</v>
      </c>
      <c r="J259" t="str">
        <f>IF(ISBLANK(extractions!J259),"",extractions!J259)</f>
        <v>ln</v>
      </c>
      <c r="K259" t="str">
        <f>IF(ISBLANK(extractions!K259),"",extractions!K259)</f>
        <v>interest</v>
      </c>
      <c r="L259" t="str">
        <f>IF(ISBLANK(extractions!L259),"",extractions!L259)</f>
        <v>van Kirk (1980a)</v>
      </c>
      <c r="M259" s="2" t="s">
        <v>893</v>
      </c>
      <c r="N259" t="str">
        <f>IF(ISBLANK(extractions!M259),"",extractions!M259)</f>
        <v xml:space="preserve">Table H -2 </v>
      </c>
      <c r="O259" t="str">
        <f>IF(ISBLANK(extractions!N259),"",extractions!N259)</f>
        <v>Multivariate regression</v>
      </c>
      <c r="P259" t="s">
        <v>148</v>
      </c>
      <c r="Q259" t="s">
        <v>903</v>
      </c>
      <c r="R259" t="s">
        <v>906</v>
      </c>
      <c r="S259" t="s">
        <v>199</v>
      </c>
      <c r="T259" t="s">
        <v>199</v>
      </c>
      <c r="U259" t="str">
        <f>IF(ISBLANK(extractions!O259),"",extractions!O259)</f>
        <v/>
      </c>
      <c r="V259" t="str">
        <f>IF(ISBLANK(extractions!P259),"",extractions!P259)</f>
        <v>Sample</v>
      </c>
      <c r="W259" t="str">
        <f>IF(ISBLANK(extractions!Q259),"",extractions!Q259)</f>
        <v/>
      </c>
      <c r="X259" t="str">
        <f>IF(ISBLANK(extractions!R259),"",extractions!R259)</f>
        <v xml:space="preserve">Non random sample  </v>
      </c>
      <c r="Y259" t="str">
        <f>IF(ISBLANK(extractions!S259),"",extractions!S259)</f>
        <v/>
      </c>
      <c r="Z259" t="str">
        <f>IF(ISBLANK(extractions!T259),"",extractions!T259)</f>
        <v/>
      </c>
      <c r="AA259" t="str">
        <f>IF(ISBLANK(extractions!U259),"",extractions!U259)</f>
        <v>-</v>
      </c>
      <c r="AB259">
        <f>IF(ISBLANK(extractions!V259),"",extractions!V259)</f>
        <v>154</v>
      </c>
      <c r="AC259" t="str">
        <f>IF(ISBLANK(extractions!W259),"",extractions!W259)</f>
        <v>CFS</v>
      </c>
      <c r="AD259" t="str">
        <f>IF(ISBLANK(extractions!X259),"",extractions!X259)</f>
        <v>All part II crimes</v>
      </c>
      <c r="AE259" t="str">
        <f>IF(ISBLANK(extractions!Y259),"",extractions!Y259)</f>
        <v>Beta</v>
      </c>
      <c r="AF259">
        <f>IF(ISBLANK(extractions!Z259),"",extractions!Z259)</f>
        <v>0.16294</v>
      </c>
      <c r="AG259" t="str">
        <f>IF(ISBLANK(extractions!AA259),"",extractions!AA259)</f>
        <v/>
      </c>
      <c r="AH259" t="str">
        <f>IF(ISBLANK(extractions!AB259),"",extractions!AB259)</f>
        <v>?</v>
      </c>
      <c r="AI259">
        <f>IF(ISBLANK(extractions!AC259),"",extractions!AC259)</f>
        <v>1</v>
      </c>
      <c r="AJ259" t="str">
        <f>IF(ISBLANK(extractions!AD259),"",extractions!AD259)</f>
        <v>mar</v>
      </c>
      <c r="AK259">
        <f>IF(ISBLANK(extractions!AE259),"",extractions!AE259)</f>
        <v>1975</v>
      </c>
      <c r="AL259">
        <f>IF(ISBLANK(extractions!AF259),"",extractions!AF259)</f>
        <v>31</v>
      </c>
      <c r="AM259" t="str">
        <f>IF(ISBLANK(extractions!AG259),"",extractions!AG259)</f>
        <v>jan</v>
      </c>
      <c r="AN259">
        <f>IF(ISBLANK(extractions!AH259),"",extractions!AH259)</f>
        <v>1976</v>
      </c>
      <c r="AO259" t="str">
        <f>IF(ISBLANK(extractions!AI259),"",extractions!AI259)</f>
        <v/>
      </c>
      <c r="AP259" t="str">
        <f>IF(ISBLANK(extractions!AJ259),"",extractions!AJ259)</f>
        <v/>
      </c>
      <c r="AQ259" t="str">
        <f>IF(ISBLANK(extractions!AK259),"",extractions!AK259)</f>
        <v/>
      </c>
      <c r="AR259" t="str">
        <f>IF(ISBLANK(extractions!AL259),"",extractions!AL259)</f>
        <v/>
      </c>
      <c r="AS259" t="str">
        <f>IF(ISBLANK(extractions!AM259),"",extractions!AM259)</f>
        <v/>
      </c>
      <c r="AT259" t="str">
        <f>IF(ISBLANK(extractions!AN259),"",extractions!AN259)</f>
        <v/>
      </c>
      <c r="AU259" t="str">
        <f>IF(ISBLANK(extractions!AO259),"",extractions!AO259)</f>
        <v/>
      </c>
      <c r="AV259" t="str">
        <f>IF(ISBLANK(extractions!AP259),"",extractions!AP259)</f>
        <v/>
      </c>
      <c r="AW259" t="str">
        <f>IF(ISBLANK(extractions!AQ259),"",extractions!AQ259)</f>
        <v/>
      </c>
      <c r="AX259" t="str">
        <f>IF(ISBLANK(extractions!AR259),"",extractions!AR259)</f>
        <v/>
      </c>
      <c r="AY259" t="str">
        <f>IF(ISBLANK(extractions!AS259),"",extractions!AS259)</f>
        <v/>
      </c>
      <c r="AZ259" t="str">
        <f>IF(ISBLANK(extractions!AT259),"",extractions!AT259)</f>
        <v/>
      </c>
      <c r="BA259" t="str">
        <f>IF(ISBLANK(extractions!AU259),"",extractions!AU259)</f>
        <v/>
      </c>
      <c r="BB259" t="str">
        <f>IF(ISBLANK(extractions!AV259),"",extractions!AV259)</f>
        <v/>
      </c>
      <c r="BC259" t="str">
        <f>IF(ISBLANK(extractions!AW259),"",extractions!AW259)</f>
        <v/>
      </c>
      <c r="BD259" t="str">
        <f>IF(ISBLANK(extractions!AX259),"",extractions!AX259)</f>
        <v/>
      </c>
      <c r="BE259" s="9" t="str">
        <f t="shared" si="37"/>
        <v/>
      </c>
      <c r="BF259" s="9" t="str">
        <f t="shared" ref="BF259:BF322" si="40">IFERROR(BE259/(SQRT((BE259^2)+4)), "")</f>
        <v/>
      </c>
      <c r="BG259" t="str">
        <f t="shared" si="36"/>
        <v/>
      </c>
      <c r="BK259" s="9" t="str">
        <f t="shared" ref="BK259:BK322" si="41">IF(ISNUMBER(BF259)=TRUE,$BF$1,IF(ISNUMBER(BE259)=TRUE,$BE$1,IF(ISNUMBER(BG259)=TRUE,$BG$1,IF(ISNUMBER(BI259)=TRUE,$BI$1,IF(ISNUMBER(BH259)=TRUE,$BH$1,AE259)))))</f>
        <v>Beta</v>
      </c>
      <c r="BL259" s="9">
        <f t="shared" si="38"/>
        <v>0.16294</v>
      </c>
      <c r="BM259" s="13" t="str">
        <f t="shared" si="39"/>
        <v>?</v>
      </c>
      <c r="BN259" t="str">
        <f t="shared" ref="BN259:BN322" si="42">IF(BL259&gt;0, "+", "-")</f>
        <v>+</v>
      </c>
      <c r="BO259" s="9" t="str">
        <f>IF(BK259="Beta",IF(ABS(BL259)&lt;statistic_interpretations!$B$5,statistic_interpretations!$B$1,IF(ABS(BL259)&lt;statistic_interpretations!$C$5,statistic_interpretations!$C$1,IF(ABS(BL259)&gt;statistic_interpretations!$C$5,statistic_interpretations!$D$1,"error"))),IF(BK259="R",IF(ABS(BL259)&lt;statistic_interpretations!$B$2,statistic_interpretations!$B$1,IF(ABS(BL259)&lt;statistic_interpretations!$C$2,statistic_interpretations!$C$1,IF(ABS(BL259)&gt;statistic_interpretations!$C$2,statistic_interpretations!$D$1,"error"))),IF(BK259="D",IF(ABS(BL259)&lt;statistic_interpretations!$B$3,statistic_interpretations!$B$1,IF(ABS(BL259)&lt;statistic_interpretations!$C$3,statistic_interpretations!$C$1,IF(ABS(BL259)&gt;statistic_interpretations!$C$3,statistic_interpretations!$D$1,"error"))),IF(BK259="%",IF(ABS(BL259)&lt;statistic_interpretations!$B$9,statistic_interpretations!$B$1,IF(ABS(BL259)&lt;statistic_interpretations!$C$9,statistic_interpretations!$C$1,IF(ABS(BL259)&gt;statistic_interpretations!$C$9,statistic_interpretations!$D$1,"error"))),IF(BK259="χ2",IF(ABS(BL259)&lt;statistic_interpretations!$B$8,statistic_interpretations!$B$1,IF(ABS(BL259)&lt;statistic_interpretations!$C$8,statistic_interpretations!$C$1,IF(ABS(BL259)&gt;statistic_interpretations!$C$8,statistic_interpretations!$D$1,"error"))),IF(BK259="tau",IF(ABS(BL259)&lt;statistic_interpretations!$B$7,statistic_interpretations!$B$1,IF(ABS(BL259)&lt;statistic_interpretations!$C$7,statistic_interpretations!$C$1,IF(ABS(BL259)&gt;statistic_interpretations!$C$7,statistic_interpretations!$D$1,"error")))))))))</f>
        <v>Small</v>
      </c>
      <c r="BP259" t="str">
        <f t="shared" ref="BP259:BP322" si="43">IF(V259="Population","not applicable",IF(BM259="","non sign.",IF(BM259="?","unknown","sign.")))</f>
        <v>unknown</v>
      </c>
    </row>
    <row r="260" spans="1:68" x14ac:dyDescent="0.25">
      <c r="A260" t="str">
        <f>IF(ISBLANK(extractions!A260),"",extractions!A260)</f>
        <v xml:space="preserve">Discovery Forgery, Fraud, and Embezzlement </v>
      </c>
      <c r="B260" t="s">
        <v>529</v>
      </c>
      <c r="C260" t="str">
        <f>IF(ISBLANK(extractions!B260),"",extractions!B260)</f>
        <v>nominal</v>
      </c>
      <c r="D260" t="str">
        <f>IF(ISBLANK(extractions!C260),"",extractions!C260)</f>
        <v/>
      </c>
      <c r="E260" t="str">
        <f>IF(ISBLANK(extractions!D260),"",extractions!D260)</f>
        <v xml:space="preserve">nonaggrevated assault </v>
      </c>
      <c r="F260" t="str">
        <f>IF(ISBLANK(extractions!E260),"",extractions!E260)</f>
        <v>-</v>
      </c>
      <c r="G260" t="str">
        <f>IF(ISBLANK(extractions!G260),"",extractions!G260)</f>
        <v>travel time</v>
      </c>
      <c r="H260" t="str">
        <f>IF(ISBLANK(extractions!H260),"",extractions!H260)</f>
        <v>scale</v>
      </c>
      <c r="I260" t="str">
        <f>IF(ISBLANK(extractions!I260),"",extractions!I260)</f>
        <v>min/incident</v>
      </c>
      <c r="J260" t="str">
        <f>IF(ISBLANK(extractions!J260),"",extractions!J260)</f>
        <v>ln</v>
      </c>
      <c r="K260" t="str">
        <f>IF(ISBLANK(extractions!K260),"",extractions!K260)</f>
        <v>interest</v>
      </c>
      <c r="L260" t="str">
        <f>IF(ISBLANK(extractions!L260),"",extractions!L260)</f>
        <v>van Kirk (1980a)</v>
      </c>
      <c r="M260" s="2" t="s">
        <v>893</v>
      </c>
      <c r="N260" t="str">
        <f>IF(ISBLANK(extractions!M260),"",extractions!M260)</f>
        <v xml:space="preserve">Table H -2 </v>
      </c>
      <c r="O260" t="str">
        <f>IF(ISBLANK(extractions!N260),"",extractions!N260)</f>
        <v>Multivariate regression</v>
      </c>
      <c r="P260" t="s">
        <v>148</v>
      </c>
      <c r="Q260" t="s">
        <v>903</v>
      </c>
      <c r="R260" t="s">
        <v>906</v>
      </c>
      <c r="S260" t="s">
        <v>199</v>
      </c>
      <c r="T260" t="s">
        <v>199</v>
      </c>
      <c r="U260" t="str">
        <f>IF(ISBLANK(extractions!O260),"",extractions!O260)</f>
        <v/>
      </c>
      <c r="V260" t="str">
        <f>IF(ISBLANK(extractions!P260),"",extractions!P260)</f>
        <v>Sample</v>
      </c>
      <c r="W260" t="str">
        <f>IF(ISBLANK(extractions!Q260),"",extractions!Q260)</f>
        <v/>
      </c>
      <c r="X260" t="str">
        <f>IF(ISBLANK(extractions!R260),"",extractions!R260)</f>
        <v xml:space="preserve">Non random sample  </v>
      </c>
      <c r="Y260" t="str">
        <f>IF(ISBLANK(extractions!S260),"",extractions!S260)</f>
        <v/>
      </c>
      <c r="Z260" t="str">
        <f>IF(ISBLANK(extractions!T260),"",extractions!T260)</f>
        <v/>
      </c>
      <c r="AA260" t="str">
        <f>IF(ISBLANK(extractions!U260),"",extractions!U260)</f>
        <v>-</v>
      </c>
      <c r="AB260">
        <f>IF(ISBLANK(extractions!V260),"",extractions!V260)</f>
        <v>154</v>
      </c>
      <c r="AC260" t="str">
        <f>IF(ISBLANK(extractions!W260),"",extractions!W260)</f>
        <v>CFS</v>
      </c>
      <c r="AD260" t="str">
        <f>IF(ISBLANK(extractions!X260),"",extractions!X260)</f>
        <v>All part II crimes</v>
      </c>
      <c r="AE260" t="str">
        <f>IF(ISBLANK(extractions!Y260),"",extractions!Y260)</f>
        <v>Beta</v>
      </c>
      <c r="AF260">
        <f>IF(ISBLANK(extractions!Z260),"",extractions!Z260)</f>
        <v>7.8850000000000003E-2</v>
      </c>
      <c r="AG260" t="str">
        <f>IF(ISBLANK(extractions!AA260),"",extractions!AA260)</f>
        <v/>
      </c>
      <c r="AH260" t="str">
        <f>IF(ISBLANK(extractions!AB260),"",extractions!AB260)</f>
        <v>?</v>
      </c>
      <c r="AI260">
        <f>IF(ISBLANK(extractions!AC260),"",extractions!AC260)</f>
        <v>1</v>
      </c>
      <c r="AJ260" t="str">
        <f>IF(ISBLANK(extractions!AD260),"",extractions!AD260)</f>
        <v>mar</v>
      </c>
      <c r="AK260">
        <f>IF(ISBLANK(extractions!AE260),"",extractions!AE260)</f>
        <v>1975</v>
      </c>
      <c r="AL260">
        <f>IF(ISBLANK(extractions!AF260),"",extractions!AF260)</f>
        <v>31</v>
      </c>
      <c r="AM260" t="str">
        <f>IF(ISBLANK(extractions!AG260),"",extractions!AG260)</f>
        <v>jan</v>
      </c>
      <c r="AN260">
        <f>IF(ISBLANK(extractions!AH260),"",extractions!AH260)</f>
        <v>1976</v>
      </c>
      <c r="AO260" t="str">
        <f>IF(ISBLANK(extractions!AI260),"",extractions!AI260)</f>
        <v/>
      </c>
      <c r="AP260" t="str">
        <f>IF(ISBLANK(extractions!AJ260),"",extractions!AJ260)</f>
        <v/>
      </c>
      <c r="AQ260" t="str">
        <f>IF(ISBLANK(extractions!AK260),"",extractions!AK260)</f>
        <v/>
      </c>
      <c r="AR260" t="str">
        <f>IF(ISBLANK(extractions!AL260),"",extractions!AL260)</f>
        <v/>
      </c>
      <c r="AS260" t="str">
        <f>IF(ISBLANK(extractions!AM260),"",extractions!AM260)</f>
        <v/>
      </c>
      <c r="AT260" t="str">
        <f>IF(ISBLANK(extractions!AN260),"",extractions!AN260)</f>
        <v/>
      </c>
      <c r="AU260" t="str">
        <f>IF(ISBLANK(extractions!AO260),"",extractions!AO260)</f>
        <v/>
      </c>
      <c r="AV260" t="str">
        <f>IF(ISBLANK(extractions!AP260),"",extractions!AP260)</f>
        <v/>
      </c>
      <c r="AW260" t="str">
        <f>IF(ISBLANK(extractions!AQ260),"",extractions!AQ260)</f>
        <v/>
      </c>
      <c r="AX260" t="str">
        <f>IF(ISBLANK(extractions!AR260),"",extractions!AR260)</f>
        <v/>
      </c>
      <c r="AY260" t="str">
        <f>IF(ISBLANK(extractions!AS260),"",extractions!AS260)</f>
        <v/>
      </c>
      <c r="AZ260" t="str">
        <f>IF(ISBLANK(extractions!AT260),"",extractions!AT260)</f>
        <v/>
      </c>
      <c r="BA260" t="str">
        <f>IF(ISBLANK(extractions!AU260),"",extractions!AU260)</f>
        <v/>
      </c>
      <c r="BB260" t="str">
        <f>IF(ISBLANK(extractions!AV260),"",extractions!AV260)</f>
        <v/>
      </c>
      <c r="BC260" t="str">
        <f>IF(ISBLANK(extractions!AW260),"",extractions!AW260)</f>
        <v/>
      </c>
      <c r="BD260" t="str">
        <f>IF(ISBLANK(extractions!AX260),"",extractions!AX260)</f>
        <v/>
      </c>
      <c r="BE260" s="9" t="str">
        <f t="shared" si="37"/>
        <v/>
      </c>
      <c r="BF260" s="9" t="str">
        <f t="shared" si="40"/>
        <v/>
      </c>
      <c r="BG260" t="str">
        <f t="shared" si="36"/>
        <v/>
      </c>
      <c r="BK260" s="9" t="str">
        <f t="shared" si="41"/>
        <v>Beta</v>
      </c>
      <c r="BL260" s="9">
        <f t="shared" si="38"/>
        <v>7.8850000000000003E-2</v>
      </c>
      <c r="BM260" s="13" t="str">
        <f t="shared" si="39"/>
        <v>?</v>
      </c>
      <c r="BN260" t="str">
        <f t="shared" si="42"/>
        <v>+</v>
      </c>
      <c r="BO260" s="9" t="str">
        <f>IF(BK260="Beta",IF(ABS(BL260)&lt;statistic_interpretations!$B$5,statistic_interpretations!$B$1,IF(ABS(BL260)&lt;statistic_interpretations!$C$5,statistic_interpretations!$C$1,IF(ABS(BL260)&gt;statistic_interpretations!$C$5,statistic_interpretations!$D$1,"error"))),IF(BK260="R",IF(ABS(BL260)&lt;statistic_interpretations!$B$2,statistic_interpretations!$B$1,IF(ABS(BL260)&lt;statistic_interpretations!$C$2,statistic_interpretations!$C$1,IF(ABS(BL260)&gt;statistic_interpretations!$C$2,statistic_interpretations!$D$1,"error"))),IF(BK260="D",IF(ABS(BL260)&lt;statistic_interpretations!$B$3,statistic_interpretations!$B$1,IF(ABS(BL260)&lt;statistic_interpretations!$C$3,statistic_interpretations!$C$1,IF(ABS(BL260)&gt;statistic_interpretations!$C$3,statistic_interpretations!$D$1,"error"))),IF(BK260="%",IF(ABS(BL260)&lt;statistic_interpretations!$B$9,statistic_interpretations!$B$1,IF(ABS(BL260)&lt;statistic_interpretations!$C$9,statistic_interpretations!$C$1,IF(ABS(BL260)&gt;statistic_interpretations!$C$9,statistic_interpretations!$D$1,"error"))),IF(BK260="χ2",IF(ABS(BL260)&lt;statistic_interpretations!$B$8,statistic_interpretations!$B$1,IF(ABS(BL260)&lt;statistic_interpretations!$C$8,statistic_interpretations!$C$1,IF(ABS(BL260)&gt;statistic_interpretations!$C$8,statistic_interpretations!$D$1,"error"))),IF(BK260="tau",IF(ABS(BL260)&lt;statistic_interpretations!$B$7,statistic_interpretations!$B$1,IF(ABS(BL260)&lt;statistic_interpretations!$C$7,statistic_interpretations!$C$1,IF(ABS(BL260)&gt;statistic_interpretations!$C$7,statistic_interpretations!$D$1,"error")))))))))</f>
        <v>Small</v>
      </c>
      <c r="BP260" t="str">
        <f t="shared" si="43"/>
        <v>unknown</v>
      </c>
    </row>
    <row r="261" spans="1:68" x14ac:dyDescent="0.25">
      <c r="A261" t="str">
        <f>IF(ISBLANK(extractions!A261),"",extractions!A261)</f>
        <v xml:space="preserve">concentrated disadvantage </v>
      </c>
      <c r="B261" t="s">
        <v>959</v>
      </c>
      <c r="C261" t="str">
        <f>IF(ISBLANK(extractions!B261),"",extractions!B261)</f>
        <v>scale</v>
      </c>
      <c r="D261" t="str">
        <f>IF(ISBLANK(extractions!C261),"",extractions!C261)</f>
        <v>factor score from census per neighborhood (0 - 1)</v>
      </c>
      <c r="E261" t="str">
        <f>IF(ISBLANK(extractions!D261),"",extractions!D261)</f>
        <v>-</v>
      </c>
      <c r="F261" t="str">
        <f>IF(ISBLANK(extractions!E261),"",extractions!E261)</f>
        <v>none</v>
      </c>
      <c r="G261" t="str">
        <f>IF(ISBLANK(extractions!G261),"",extractions!G261)</f>
        <v>dispatch time;travel time</v>
      </c>
      <c r="H261" t="str">
        <f>IF(ISBLANK(extractions!H261),"",extractions!H261)</f>
        <v>scale</v>
      </c>
      <c r="I261" t="str">
        <f>IF(ISBLANK(extractions!I261),"",extractions!I261)</f>
        <v>min/incident</v>
      </c>
      <c r="J261" t="str">
        <f>IF(ISBLANK(extractions!J261),"",extractions!J261)</f>
        <v>ln</v>
      </c>
      <c r="K261" t="str">
        <f>IF(ISBLANK(extractions!K261),"",extractions!K261)</f>
        <v>interest</v>
      </c>
      <c r="L261" t="str">
        <f>IF(ISBLANK(extractions!L261),"",extractions!L261)</f>
        <v>Cihan (2014)</v>
      </c>
      <c r="M261" s="2" t="s">
        <v>887</v>
      </c>
      <c r="N261" t="str">
        <f>IF(ISBLANK(extractions!M261),"",extractions!M261)</f>
        <v>Table III</v>
      </c>
      <c r="O261" t="str">
        <f>IF(ISBLANK(extractions!N261),"",extractions!N261)</f>
        <v>Hierachical Lineair Model</v>
      </c>
      <c r="P261" t="s">
        <v>148</v>
      </c>
      <c r="Q261" t="s">
        <v>903</v>
      </c>
      <c r="R261" t="s">
        <v>906</v>
      </c>
      <c r="S261" t="s">
        <v>204</v>
      </c>
      <c r="T261" t="s">
        <v>895</v>
      </c>
      <c r="U261" t="str">
        <f>IF(ISBLANK(extractions!O261),"",extractions!O261)</f>
        <v/>
      </c>
      <c r="V261" t="str">
        <f>IF(ISBLANK(extractions!P261),"",extractions!P261)</f>
        <v>Population</v>
      </c>
      <c r="W261" t="str">
        <f>IF(ISBLANK(extractions!Q261),"",extractions!Q261)</f>
        <v>Houston (USA);Dallas (USA)</v>
      </c>
      <c r="X261" t="str">
        <f>IF(ISBLANK(extractions!R261),"",extractions!R261)</f>
        <v>-</v>
      </c>
      <c r="Y261" t="str">
        <f>IF(ISBLANK(extractions!S261),"",extractions!S261)</f>
        <v>-</v>
      </c>
      <c r="Z261" t="str">
        <f>IF(ISBLANK(extractions!T261),"",extractions!T261)</f>
        <v/>
      </c>
      <c r="AA261" t="str">
        <f>IF(ISBLANK(extractions!U261),"",extractions!U261)</f>
        <v>List wise deletion if missing and only citizen-initiated calls included</v>
      </c>
      <c r="AB261">
        <f>IF(ISBLANK(extractions!V261),"",extractions!V261)</f>
        <v>7746</v>
      </c>
      <c r="AC261" t="str">
        <f>IF(ISBLANK(extractions!W261),"",extractions!W261)</f>
        <v>CFS</v>
      </c>
      <c r="AD261" t="str">
        <f>IF(ISBLANK(extractions!X261),"",extractions!X261)</f>
        <v>in-progress burglary</v>
      </c>
      <c r="AE261" t="str">
        <f>IF(ISBLANK(extractions!Y261),"",extractions!Y261)</f>
        <v>B</v>
      </c>
      <c r="AF261">
        <f>IF(ISBLANK(extractions!Z261),"",extractions!Z261)</f>
        <v>0.03</v>
      </c>
      <c r="AG261" t="str">
        <f>IF(ISBLANK(extractions!AA261),"",extractions!AA261)</f>
        <v/>
      </c>
      <c r="AH261" t="str">
        <f>IF(ISBLANK(extractions!AB261),"",extractions!AB261)</f>
        <v>**</v>
      </c>
      <c r="AI261">
        <f>IF(ISBLANK(extractions!AC261),"",extractions!AC261)</f>
        <v>1</v>
      </c>
      <c r="AJ261" t="str">
        <f>IF(ISBLANK(extractions!AD261),"",extractions!AD261)</f>
        <v>jan</v>
      </c>
      <c r="AK261">
        <f>IF(ISBLANK(extractions!AE261),"",extractions!AE261)</f>
        <v>2006</v>
      </c>
      <c r="AL261">
        <f>IF(ISBLANK(extractions!AF261),"",extractions!AF261)</f>
        <v>31</v>
      </c>
      <c r="AM261" t="str">
        <f>IF(ISBLANK(extractions!AG261),"",extractions!AG261)</f>
        <v>dec</v>
      </c>
      <c r="AN261">
        <f>IF(ISBLANK(extractions!AH261),"",extractions!AH261)</f>
        <v>2006</v>
      </c>
      <c r="AO261" t="str">
        <f>IF(ISBLANK(extractions!AI261),"",extractions!AI261)</f>
        <v/>
      </c>
      <c r="AP261" t="str">
        <f>IF(ISBLANK(extractions!AJ261),"",extractions!AJ261)</f>
        <v/>
      </c>
      <c r="AQ261" t="str">
        <f>IF(ISBLANK(extractions!AK261),"",extractions!AK261)</f>
        <v/>
      </c>
      <c r="AR261" t="str">
        <f>IF(ISBLANK(extractions!AL261),"",extractions!AL261)</f>
        <v/>
      </c>
      <c r="AS261" t="str">
        <f>IF(ISBLANK(extractions!AM261),"",extractions!AM261)</f>
        <v/>
      </c>
      <c r="AT261" t="str">
        <f>IF(ISBLANK(extractions!AN261),"",extractions!AN261)</f>
        <v/>
      </c>
      <c r="AU261" t="str">
        <f>IF(ISBLANK(extractions!AO261),"",extractions!AO261)</f>
        <v/>
      </c>
      <c r="AV261" t="str">
        <f>IF(ISBLANK(extractions!AP261),"",extractions!AP261)</f>
        <v/>
      </c>
      <c r="AW261" t="str">
        <f>IF(ISBLANK(extractions!AQ261),"",extractions!AQ261)</f>
        <v/>
      </c>
      <c r="AX261" t="str">
        <f>IF(ISBLANK(extractions!AR261),"",extractions!AR261)</f>
        <v/>
      </c>
      <c r="AY261" t="str">
        <f>IF(ISBLANK(extractions!AS261),"",extractions!AS261)</f>
        <v/>
      </c>
      <c r="AZ261" t="str">
        <f>IF(ISBLANK(extractions!AT261),"",extractions!AT261)</f>
        <v/>
      </c>
      <c r="BA261">
        <f>IF(ISBLANK(extractions!AU261),"",extractions!AU261)</f>
        <v>4.75</v>
      </c>
      <c r="BB261" t="str">
        <f>IF(ISBLANK(extractions!AV261),"",extractions!AV261)</f>
        <v/>
      </c>
      <c r="BC261" t="str">
        <f>IF(ISBLANK(extractions!AW261),"",extractions!AW261)</f>
        <v/>
      </c>
      <c r="BD261" t="str">
        <f>IF(ISBLANK(extractions!AX261),"",extractions!AX261)</f>
        <v/>
      </c>
      <c r="BE261" s="9" t="str">
        <f t="shared" si="37"/>
        <v/>
      </c>
      <c r="BF261" s="9" t="str">
        <f t="shared" si="40"/>
        <v/>
      </c>
      <c r="BG261" t="e">
        <f t="shared" si="36"/>
        <v>#VALUE!</v>
      </c>
      <c r="BK261" s="9" t="str">
        <f t="shared" si="41"/>
        <v>B</v>
      </c>
      <c r="BL261" s="9">
        <f t="shared" si="38"/>
        <v>0.03</v>
      </c>
      <c r="BM261" s="13" t="str">
        <f t="shared" si="39"/>
        <v>**</v>
      </c>
      <c r="BN261" t="str">
        <f t="shared" si="42"/>
        <v>+</v>
      </c>
      <c r="BO261" s="9" t="b">
        <f>IF(BK261="Beta",IF(ABS(BL261)&lt;statistic_interpretations!$B$5,statistic_interpretations!$B$1,IF(ABS(BL261)&lt;statistic_interpretations!$C$5,statistic_interpretations!$C$1,IF(ABS(BL261)&gt;statistic_interpretations!$C$5,statistic_interpretations!$D$1,"error"))),IF(BK261="R",IF(ABS(BL261)&lt;statistic_interpretations!$B$2,statistic_interpretations!$B$1,IF(ABS(BL261)&lt;statistic_interpretations!$C$2,statistic_interpretations!$C$1,IF(ABS(BL261)&gt;statistic_interpretations!$C$2,statistic_interpretations!$D$1,"error"))),IF(BK261="D",IF(ABS(BL261)&lt;statistic_interpretations!$B$3,statistic_interpretations!$B$1,IF(ABS(BL261)&lt;statistic_interpretations!$C$3,statistic_interpretations!$C$1,IF(ABS(BL261)&gt;statistic_interpretations!$C$3,statistic_interpretations!$D$1,"error"))),IF(BK261="%",IF(ABS(BL261)&lt;statistic_interpretations!$B$9,statistic_interpretations!$B$1,IF(ABS(BL261)&lt;statistic_interpretations!$C$9,statistic_interpretations!$C$1,IF(ABS(BL261)&gt;statistic_interpretations!$C$9,statistic_interpretations!$D$1,"error"))),IF(BK261="χ2",IF(ABS(BL261)&lt;statistic_interpretations!$B$8,statistic_interpretations!$B$1,IF(ABS(BL261)&lt;statistic_interpretations!$C$8,statistic_interpretations!$C$1,IF(ABS(BL261)&gt;statistic_interpretations!$C$8,statistic_interpretations!$D$1,"error"))),IF(BK261="tau",IF(ABS(BL261)&lt;statistic_interpretations!$B$7,statistic_interpretations!$B$1,IF(ABS(BL261)&lt;statistic_interpretations!$C$7,statistic_interpretations!$C$1,IF(ABS(BL261)&gt;statistic_interpretations!$C$7,statistic_interpretations!$D$1,"error")))))))))</f>
        <v>0</v>
      </c>
      <c r="BP261" t="str">
        <f t="shared" si="43"/>
        <v>not applicable</v>
      </c>
    </row>
    <row r="262" spans="1:68" x14ac:dyDescent="0.25">
      <c r="A262" t="str">
        <f>IF(ISBLANK(extractions!A262),"",extractions!A262)</f>
        <v xml:space="preserve">immigration concentration </v>
      </c>
      <c r="B262" t="s">
        <v>960</v>
      </c>
      <c r="C262" t="str">
        <f>IF(ISBLANK(extractions!B262),"",extractions!B262)</f>
        <v>scale</v>
      </c>
      <c r="D262" t="str">
        <f>IF(ISBLANK(extractions!C262),"",extractions!C262)</f>
        <v>factor score from census per neighborhood (0 - 1)</v>
      </c>
      <c r="E262" t="str">
        <f>IF(ISBLANK(extractions!D262),"",extractions!D262)</f>
        <v>-</v>
      </c>
      <c r="F262" t="str">
        <f>IF(ISBLANK(extractions!E262),"",extractions!E262)</f>
        <v>none</v>
      </c>
      <c r="G262" t="str">
        <f>IF(ISBLANK(extractions!G262),"",extractions!G262)</f>
        <v>dispatch time;travel time</v>
      </c>
      <c r="H262" t="str">
        <f>IF(ISBLANK(extractions!H262),"",extractions!H262)</f>
        <v>scale</v>
      </c>
      <c r="I262" t="str">
        <f>IF(ISBLANK(extractions!I262),"",extractions!I262)</f>
        <v>min/incident</v>
      </c>
      <c r="J262" t="str">
        <f>IF(ISBLANK(extractions!J262),"",extractions!J262)</f>
        <v>ln</v>
      </c>
      <c r="K262" t="str">
        <f>IF(ISBLANK(extractions!K262),"",extractions!K262)</f>
        <v>interest</v>
      </c>
      <c r="L262" t="str">
        <f>IF(ISBLANK(extractions!L262),"",extractions!L262)</f>
        <v>Cihan (2014)</v>
      </c>
      <c r="M262" s="2" t="s">
        <v>887</v>
      </c>
      <c r="N262" t="str">
        <f>IF(ISBLANK(extractions!M262),"",extractions!M262)</f>
        <v>Table III</v>
      </c>
      <c r="O262" t="str">
        <f>IF(ISBLANK(extractions!N262),"",extractions!N262)</f>
        <v>Hierachical Lineair Model</v>
      </c>
      <c r="P262" t="s">
        <v>148</v>
      </c>
      <c r="Q262" t="s">
        <v>903</v>
      </c>
      <c r="R262" t="s">
        <v>906</v>
      </c>
      <c r="S262" t="s">
        <v>204</v>
      </c>
      <c r="T262" t="s">
        <v>895</v>
      </c>
      <c r="U262" t="str">
        <f>IF(ISBLANK(extractions!O262),"",extractions!O262)</f>
        <v/>
      </c>
      <c r="V262" t="str">
        <f>IF(ISBLANK(extractions!P262),"",extractions!P262)</f>
        <v>Population</v>
      </c>
      <c r="W262" t="str">
        <f>IF(ISBLANK(extractions!Q262),"",extractions!Q262)</f>
        <v>Houston (USA);Dallas (USA)</v>
      </c>
      <c r="X262" t="str">
        <f>IF(ISBLANK(extractions!R262),"",extractions!R262)</f>
        <v>-</v>
      </c>
      <c r="Y262" t="str">
        <f>IF(ISBLANK(extractions!S262),"",extractions!S262)</f>
        <v>-</v>
      </c>
      <c r="Z262" t="str">
        <f>IF(ISBLANK(extractions!T262),"",extractions!T262)</f>
        <v/>
      </c>
      <c r="AA262" t="str">
        <f>IF(ISBLANK(extractions!U262),"",extractions!U262)</f>
        <v>List wise deletion if missing and only citizen-initiated calls included</v>
      </c>
      <c r="AB262">
        <f>IF(ISBLANK(extractions!V262),"",extractions!V262)</f>
        <v>7746</v>
      </c>
      <c r="AC262" t="str">
        <f>IF(ISBLANK(extractions!W262),"",extractions!W262)</f>
        <v>CFS</v>
      </c>
      <c r="AD262" t="str">
        <f>IF(ISBLANK(extractions!X262),"",extractions!X262)</f>
        <v>in-progress burglary</v>
      </c>
      <c r="AE262" t="str">
        <f>IF(ISBLANK(extractions!Y262),"",extractions!Y262)</f>
        <v>B</v>
      </c>
      <c r="AF262">
        <f>IF(ISBLANK(extractions!Z262),"",extractions!Z262)</f>
        <v>-7.0000000000000007E-2</v>
      </c>
      <c r="AG262" t="str">
        <f>IF(ISBLANK(extractions!AA262),"",extractions!AA262)</f>
        <v/>
      </c>
      <c r="AH262" t="str">
        <f>IF(ISBLANK(extractions!AB262),"",extractions!AB262)</f>
        <v>***</v>
      </c>
      <c r="AI262">
        <f>IF(ISBLANK(extractions!AC262),"",extractions!AC262)</f>
        <v>1</v>
      </c>
      <c r="AJ262" t="str">
        <f>IF(ISBLANK(extractions!AD262),"",extractions!AD262)</f>
        <v>jan</v>
      </c>
      <c r="AK262">
        <f>IF(ISBLANK(extractions!AE262),"",extractions!AE262)</f>
        <v>2006</v>
      </c>
      <c r="AL262">
        <f>IF(ISBLANK(extractions!AF262),"",extractions!AF262)</f>
        <v>31</v>
      </c>
      <c r="AM262" t="str">
        <f>IF(ISBLANK(extractions!AG262),"",extractions!AG262)</f>
        <v>dec</v>
      </c>
      <c r="AN262">
        <f>IF(ISBLANK(extractions!AH262),"",extractions!AH262)</f>
        <v>2006</v>
      </c>
      <c r="AO262" t="str">
        <f>IF(ISBLANK(extractions!AI262),"",extractions!AI262)</f>
        <v/>
      </c>
      <c r="AP262" t="str">
        <f>IF(ISBLANK(extractions!AJ262),"",extractions!AJ262)</f>
        <v/>
      </c>
      <c r="AQ262" t="str">
        <f>IF(ISBLANK(extractions!AK262),"",extractions!AK262)</f>
        <v/>
      </c>
      <c r="AR262" t="str">
        <f>IF(ISBLANK(extractions!AL262),"",extractions!AL262)</f>
        <v/>
      </c>
      <c r="AS262" t="str">
        <f>IF(ISBLANK(extractions!AM262),"",extractions!AM262)</f>
        <v/>
      </c>
      <c r="AT262" t="str">
        <f>IF(ISBLANK(extractions!AN262),"",extractions!AN262)</f>
        <v/>
      </c>
      <c r="AU262" t="str">
        <f>IF(ISBLANK(extractions!AO262),"",extractions!AO262)</f>
        <v/>
      </c>
      <c r="AV262" t="str">
        <f>IF(ISBLANK(extractions!AP262),"",extractions!AP262)</f>
        <v/>
      </c>
      <c r="AW262" t="str">
        <f>IF(ISBLANK(extractions!AQ262),"",extractions!AQ262)</f>
        <v/>
      </c>
      <c r="AX262" t="str">
        <f>IF(ISBLANK(extractions!AR262),"",extractions!AR262)</f>
        <v/>
      </c>
      <c r="AY262" t="str">
        <f>IF(ISBLANK(extractions!AS262),"",extractions!AS262)</f>
        <v/>
      </c>
      <c r="AZ262" t="str">
        <f>IF(ISBLANK(extractions!AT262),"",extractions!AT262)</f>
        <v/>
      </c>
      <c r="BA262">
        <f>IF(ISBLANK(extractions!AU262),"",extractions!AU262)</f>
        <v>4.75</v>
      </c>
      <c r="BB262" t="str">
        <f>IF(ISBLANK(extractions!AV262),"",extractions!AV262)</f>
        <v/>
      </c>
      <c r="BC262" t="str">
        <f>IF(ISBLANK(extractions!AW262),"",extractions!AW262)</f>
        <v/>
      </c>
      <c r="BD262" t="str">
        <f>IF(ISBLANK(extractions!AX262),"",extractions!AX262)</f>
        <v/>
      </c>
      <c r="BE262" s="9" t="str">
        <f t="shared" si="37"/>
        <v/>
      </c>
      <c r="BF262" s="9" t="str">
        <f t="shared" si="40"/>
        <v/>
      </c>
      <c r="BG262" t="e">
        <f t="shared" ref="BG262:BG325" si="44">IF(AE262="B",IF(AF262*(BB262/BA262)= 0, "",AF262*(BB262/BA262)),"")</f>
        <v>#VALUE!</v>
      </c>
      <c r="BK262" s="9" t="str">
        <f t="shared" si="41"/>
        <v>B</v>
      </c>
      <c r="BL262" s="9">
        <f t="shared" si="38"/>
        <v>-7.0000000000000007E-2</v>
      </c>
      <c r="BM262" s="13" t="str">
        <f t="shared" si="39"/>
        <v>***</v>
      </c>
      <c r="BN262" t="str">
        <f t="shared" si="42"/>
        <v>-</v>
      </c>
      <c r="BO262" s="9" t="b">
        <f>IF(BK262="Beta",IF(ABS(BL262)&lt;statistic_interpretations!$B$5,statistic_interpretations!$B$1,IF(ABS(BL262)&lt;statistic_interpretations!$C$5,statistic_interpretations!$C$1,IF(ABS(BL262)&gt;statistic_interpretations!$C$5,statistic_interpretations!$D$1,"error"))),IF(BK262="R",IF(ABS(BL262)&lt;statistic_interpretations!$B$2,statistic_interpretations!$B$1,IF(ABS(BL262)&lt;statistic_interpretations!$C$2,statistic_interpretations!$C$1,IF(ABS(BL262)&gt;statistic_interpretations!$C$2,statistic_interpretations!$D$1,"error"))),IF(BK262="D",IF(ABS(BL262)&lt;statistic_interpretations!$B$3,statistic_interpretations!$B$1,IF(ABS(BL262)&lt;statistic_interpretations!$C$3,statistic_interpretations!$C$1,IF(ABS(BL262)&gt;statistic_interpretations!$C$3,statistic_interpretations!$D$1,"error"))),IF(BK262="%",IF(ABS(BL262)&lt;statistic_interpretations!$B$9,statistic_interpretations!$B$1,IF(ABS(BL262)&lt;statistic_interpretations!$C$9,statistic_interpretations!$C$1,IF(ABS(BL262)&gt;statistic_interpretations!$C$9,statistic_interpretations!$D$1,"error"))),IF(BK262="χ2",IF(ABS(BL262)&lt;statistic_interpretations!$B$8,statistic_interpretations!$B$1,IF(ABS(BL262)&lt;statistic_interpretations!$C$8,statistic_interpretations!$C$1,IF(ABS(BL262)&gt;statistic_interpretations!$C$8,statistic_interpretations!$D$1,"error"))),IF(BK262="tau",IF(ABS(BL262)&lt;statistic_interpretations!$B$7,statistic_interpretations!$B$1,IF(ABS(BL262)&lt;statistic_interpretations!$C$7,statistic_interpretations!$C$1,IF(ABS(BL262)&gt;statistic_interpretations!$C$7,statistic_interpretations!$D$1,"error")))))))))</f>
        <v>0</v>
      </c>
      <c r="BP262" t="str">
        <f t="shared" si="43"/>
        <v>not applicable</v>
      </c>
    </row>
    <row r="263" spans="1:68" x14ac:dyDescent="0.25">
      <c r="A263" t="str">
        <f>IF(ISBLANK(extractions!A263),"",extractions!A263)</f>
        <v xml:space="preserve">residential stability </v>
      </c>
      <c r="B263" t="s">
        <v>961</v>
      </c>
      <c r="C263" t="str">
        <f>IF(ISBLANK(extractions!B263),"",extractions!B263)</f>
        <v>scale</v>
      </c>
      <c r="D263" t="str">
        <f>IF(ISBLANK(extractions!C263),"",extractions!C263)</f>
        <v>factor score from census per neighborhood (0 - 1)</v>
      </c>
      <c r="E263" t="str">
        <f>IF(ISBLANK(extractions!D263),"",extractions!D263)</f>
        <v>-</v>
      </c>
      <c r="F263" t="str">
        <f>IF(ISBLANK(extractions!E263),"",extractions!E263)</f>
        <v>none</v>
      </c>
      <c r="G263" t="str">
        <f>IF(ISBLANK(extractions!G263),"",extractions!G263)</f>
        <v>dispatch time;travel time</v>
      </c>
      <c r="H263" t="str">
        <f>IF(ISBLANK(extractions!H263),"",extractions!H263)</f>
        <v>scale</v>
      </c>
      <c r="I263" t="str">
        <f>IF(ISBLANK(extractions!I263),"",extractions!I263)</f>
        <v>min/incident</v>
      </c>
      <c r="J263" t="str">
        <f>IF(ISBLANK(extractions!J263),"",extractions!J263)</f>
        <v>ln</v>
      </c>
      <c r="K263" t="str">
        <f>IF(ISBLANK(extractions!K263),"",extractions!K263)</f>
        <v>interest</v>
      </c>
      <c r="L263" t="str">
        <f>IF(ISBLANK(extractions!L263),"",extractions!L263)</f>
        <v>Cihan (2014)</v>
      </c>
      <c r="M263" s="2" t="s">
        <v>887</v>
      </c>
      <c r="N263" t="str">
        <f>IF(ISBLANK(extractions!M263),"",extractions!M263)</f>
        <v>Table III</v>
      </c>
      <c r="O263" t="str">
        <f>IF(ISBLANK(extractions!N263),"",extractions!N263)</f>
        <v>Hierachical Lineair Model</v>
      </c>
      <c r="P263" t="s">
        <v>148</v>
      </c>
      <c r="Q263" t="s">
        <v>903</v>
      </c>
      <c r="R263" t="s">
        <v>906</v>
      </c>
      <c r="S263" t="s">
        <v>204</v>
      </c>
      <c r="T263" t="s">
        <v>895</v>
      </c>
      <c r="U263" t="str">
        <f>IF(ISBLANK(extractions!O263),"",extractions!O263)</f>
        <v/>
      </c>
      <c r="V263" t="str">
        <f>IF(ISBLANK(extractions!P263),"",extractions!P263)</f>
        <v>Population</v>
      </c>
      <c r="W263" t="str">
        <f>IF(ISBLANK(extractions!Q263),"",extractions!Q263)</f>
        <v>Houston (USA);Dallas (USA)</v>
      </c>
      <c r="X263" t="str">
        <f>IF(ISBLANK(extractions!R263),"",extractions!R263)</f>
        <v>-</v>
      </c>
      <c r="Y263" t="str">
        <f>IF(ISBLANK(extractions!S263),"",extractions!S263)</f>
        <v>-</v>
      </c>
      <c r="Z263" t="str">
        <f>IF(ISBLANK(extractions!T263),"",extractions!T263)</f>
        <v/>
      </c>
      <c r="AA263" t="str">
        <f>IF(ISBLANK(extractions!U263),"",extractions!U263)</f>
        <v>List wise deletion if missing and only citizen-initiated calls included</v>
      </c>
      <c r="AB263">
        <f>IF(ISBLANK(extractions!V263),"",extractions!V263)</f>
        <v>7746</v>
      </c>
      <c r="AC263" t="str">
        <f>IF(ISBLANK(extractions!W263),"",extractions!W263)</f>
        <v>CFS</v>
      </c>
      <c r="AD263" t="str">
        <f>IF(ISBLANK(extractions!X263),"",extractions!X263)</f>
        <v>in-progress burglary</v>
      </c>
      <c r="AE263" t="str">
        <f>IF(ISBLANK(extractions!Y263),"",extractions!Y263)</f>
        <v>B</v>
      </c>
      <c r="AF263">
        <f>IF(ISBLANK(extractions!Z263),"",extractions!Z263)</f>
        <v>7.0000000000000007E-2</v>
      </c>
      <c r="AG263" t="str">
        <f>IF(ISBLANK(extractions!AA263),"",extractions!AA263)</f>
        <v/>
      </c>
      <c r="AH263" t="str">
        <f>IF(ISBLANK(extractions!AB263),"",extractions!AB263)</f>
        <v>***</v>
      </c>
      <c r="AI263">
        <f>IF(ISBLANK(extractions!AC263),"",extractions!AC263)</f>
        <v>1</v>
      </c>
      <c r="AJ263" t="str">
        <f>IF(ISBLANK(extractions!AD263),"",extractions!AD263)</f>
        <v>jan</v>
      </c>
      <c r="AK263">
        <f>IF(ISBLANK(extractions!AE263),"",extractions!AE263)</f>
        <v>2006</v>
      </c>
      <c r="AL263">
        <f>IF(ISBLANK(extractions!AF263),"",extractions!AF263)</f>
        <v>31</v>
      </c>
      <c r="AM263" t="str">
        <f>IF(ISBLANK(extractions!AG263),"",extractions!AG263)</f>
        <v>dec</v>
      </c>
      <c r="AN263">
        <f>IF(ISBLANK(extractions!AH263),"",extractions!AH263)</f>
        <v>2006</v>
      </c>
      <c r="AO263" t="str">
        <f>IF(ISBLANK(extractions!AI263),"",extractions!AI263)</f>
        <v/>
      </c>
      <c r="AP263" t="str">
        <f>IF(ISBLANK(extractions!AJ263),"",extractions!AJ263)</f>
        <v/>
      </c>
      <c r="AQ263" t="str">
        <f>IF(ISBLANK(extractions!AK263),"",extractions!AK263)</f>
        <v/>
      </c>
      <c r="AR263" t="str">
        <f>IF(ISBLANK(extractions!AL263),"",extractions!AL263)</f>
        <v/>
      </c>
      <c r="AS263" t="str">
        <f>IF(ISBLANK(extractions!AM263),"",extractions!AM263)</f>
        <v/>
      </c>
      <c r="AT263" t="str">
        <f>IF(ISBLANK(extractions!AN263),"",extractions!AN263)</f>
        <v/>
      </c>
      <c r="AU263" t="str">
        <f>IF(ISBLANK(extractions!AO263),"",extractions!AO263)</f>
        <v/>
      </c>
      <c r="AV263" t="str">
        <f>IF(ISBLANK(extractions!AP263),"",extractions!AP263)</f>
        <v/>
      </c>
      <c r="AW263" t="str">
        <f>IF(ISBLANK(extractions!AQ263),"",extractions!AQ263)</f>
        <v/>
      </c>
      <c r="AX263" t="str">
        <f>IF(ISBLANK(extractions!AR263),"",extractions!AR263)</f>
        <v/>
      </c>
      <c r="AY263" t="str">
        <f>IF(ISBLANK(extractions!AS263),"",extractions!AS263)</f>
        <v/>
      </c>
      <c r="AZ263" t="str">
        <f>IF(ISBLANK(extractions!AT263),"",extractions!AT263)</f>
        <v/>
      </c>
      <c r="BA263">
        <f>IF(ISBLANK(extractions!AU263),"",extractions!AU263)</f>
        <v>4.75</v>
      </c>
      <c r="BB263" t="str">
        <f>IF(ISBLANK(extractions!AV263),"",extractions!AV263)</f>
        <v/>
      </c>
      <c r="BC263" t="str">
        <f>IF(ISBLANK(extractions!AW263),"",extractions!AW263)</f>
        <v/>
      </c>
      <c r="BD263" t="str">
        <f>IF(ISBLANK(extractions!AX263),"",extractions!AX263)</f>
        <v/>
      </c>
      <c r="BE263" s="9" t="str">
        <f t="shared" si="37"/>
        <v/>
      </c>
      <c r="BF263" s="9" t="str">
        <f t="shared" si="40"/>
        <v/>
      </c>
      <c r="BG263" t="e">
        <f t="shared" si="44"/>
        <v>#VALUE!</v>
      </c>
      <c r="BK263" s="9" t="str">
        <f t="shared" si="41"/>
        <v>B</v>
      </c>
      <c r="BL263" s="9">
        <f t="shared" si="38"/>
        <v>7.0000000000000007E-2</v>
      </c>
      <c r="BM263" s="13" t="str">
        <f t="shared" si="39"/>
        <v>***</v>
      </c>
      <c r="BN263" t="str">
        <f t="shared" si="42"/>
        <v>+</v>
      </c>
      <c r="BO263" s="9" t="b">
        <f>IF(BK263="Beta",IF(ABS(BL263)&lt;statistic_interpretations!$B$5,statistic_interpretations!$B$1,IF(ABS(BL263)&lt;statistic_interpretations!$C$5,statistic_interpretations!$C$1,IF(ABS(BL263)&gt;statistic_interpretations!$C$5,statistic_interpretations!$D$1,"error"))),IF(BK263="R",IF(ABS(BL263)&lt;statistic_interpretations!$B$2,statistic_interpretations!$B$1,IF(ABS(BL263)&lt;statistic_interpretations!$C$2,statistic_interpretations!$C$1,IF(ABS(BL263)&gt;statistic_interpretations!$C$2,statistic_interpretations!$D$1,"error"))),IF(BK263="D",IF(ABS(BL263)&lt;statistic_interpretations!$B$3,statistic_interpretations!$B$1,IF(ABS(BL263)&lt;statistic_interpretations!$C$3,statistic_interpretations!$C$1,IF(ABS(BL263)&gt;statistic_interpretations!$C$3,statistic_interpretations!$D$1,"error"))),IF(BK263="%",IF(ABS(BL263)&lt;statistic_interpretations!$B$9,statistic_interpretations!$B$1,IF(ABS(BL263)&lt;statistic_interpretations!$C$9,statistic_interpretations!$C$1,IF(ABS(BL263)&gt;statistic_interpretations!$C$9,statistic_interpretations!$D$1,"error"))),IF(BK263="χ2",IF(ABS(BL263)&lt;statistic_interpretations!$B$8,statistic_interpretations!$B$1,IF(ABS(BL263)&lt;statistic_interpretations!$C$8,statistic_interpretations!$C$1,IF(ABS(BL263)&gt;statistic_interpretations!$C$8,statistic_interpretations!$D$1,"error"))),IF(BK263="tau",IF(ABS(BL263)&lt;statistic_interpretations!$B$7,statistic_interpretations!$B$1,IF(ABS(BL263)&lt;statistic_interpretations!$C$7,statistic_interpretations!$C$1,IF(ABS(BL263)&gt;statistic_interpretations!$C$7,statistic_interpretations!$D$1,"error")))))))))</f>
        <v>0</v>
      </c>
      <c r="BP263" t="str">
        <f t="shared" si="43"/>
        <v>not applicable</v>
      </c>
    </row>
    <row r="264" spans="1:68" x14ac:dyDescent="0.25">
      <c r="A264" t="str">
        <f>IF(ISBLANK(extractions!A264),"",extractions!A264)</f>
        <v>Call rate</v>
      </c>
      <c r="B264" t="s">
        <v>954</v>
      </c>
      <c r="C264" t="str">
        <f>IF(ISBLANK(extractions!B264),"",extractions!B264)</f>
        <v>scale</v>
      </c>
      <c r="D264" t="str">
        <f>IF(ISBLANK(extractions!C264),"",extractions!C264)</f>
        <v>amount of CFS per 1000 citizens</v>
      </c>
      <c r="E264" t="str">
        <f>IF(ISBLANK(extractions!D264),"",extractions!D264)</f>
        <v>-</v>
      </c>
      <c r="F264" t="str">
        <f>IF(ISBLANK(extractions!E264),"",extractions!E264)</f>
        <v>CFS/1000citizens</v>
      </c>
      <c r="G264" t="str">
        <f>IF(ISBLANK(extractions!G264),"",extractions!G264)</f>
        <v>dispatch time;travel time</v>
      </c>
      <c r="H264" t="str">
        <f>IF(ISBLANK(extractions!H264),"",extractions!H264)</f>
        <v>scale</v>
      </c>
      <c r="I264" t="str">
        <f>IF(ISBLANK(extractions!I264),"",extractions!I264)</f>
        <v>min/incident</v>
      </c>
      <c r="J264" t="str">
        <f>IF(ISBLANK(extractions!J264),"",extractions!J264)</f>
        <v>ln</v>
      </c>
      <c r="K264" t="str">
        <f>IF(ISBLANK(extractions!K264),"",extractions!K264)</f>
        <v>control</v>
      </c>
      <c r="L264" t="str">
        <f>IF(ISBLANK(extractions!L264),"",extractions!L264)</f>
        <v>Cihan (2014)</v>
      </c>
      <c r="M264" s="2" t="s">
        <v>887</v>
      </c>
      <c r="N264" t="str">
        <f>IF(ISBLANK(extractions!M264),"",extractions!M264)</f>
        <v>Table III</v>
      </c>
      <c r="O264" t="str">
        <f>IF(ISBLANK(extractions!N264),"",extractions!N264)</f>
        <v>Hierachical Lineair Model</v>
      </c>
      <c r="P264" t="s">
        <v>148</v>
      </c>
      <c r="Q264" t="s">
        <v>903</v>
      </c>
      <c r="R264" t="s">
        <v>906</v>
      </c>
      <c r="S264" t="s">
        <v>1363</v>
      </c>
      <c r="T264" t="s">
        <v>896</v>
      </c>
      <c r="U264" t="str">
        <f>IF(ISBLANK(extractions!O264),"",extractions!O264)</f>
        <v/>
      </c>
      <c r="V264" t="str">
        <f>IF(ISBLANK(extractions!P264),"",extractions!P264)</f>
        <v>Population</v>
      </c>
      <c r="W264" t="str">
        <f>IF(ISBLANK(extractions!Q264),"",extractions!Q264)</f>
        <v>Houston (USA);Dallas (USA)</v>
      </c>
      <c r="X264" t="str">
        <f>IF(ISBLANK(extractions!R264),"",extractions!R264)</f>
        <v>-</v>
      </c>
      <c r="Y264" t="str">
        <f>IF(ISBLANK(extractions!S264),"",extractions!S264)</f>
        <v>-</v>
      </c>
      <c r="Z264" t="str">
        <f>IF(ISBLANK(extractions!T264),"",extractions!T264)</f>
        <v/>
      </c>
      <c r="AA264" t="str">
        <f>IF(ISBLANK(extractions!U264),"",extractions!U264)</f>
        <v>List wise deletion if missing and only citizen-initiated calls included</v>
      </c>
      <c r="AB264">
        <f>IF(ISBLANK(extractions!V264),"",extractions!V264)</f>
        <v>7746</v>
      </c>
      <c r="AC264" t="str">
        <f>IF(ISBLANK(extractions!W264),"",extractions!W264)</f>
        <v>CFS</v>
      </c>
      <c r="AD264" t="str">
        <f>IF(ISBLANK(extractions!X264),"",extractions!X264)</f>
        <v>in-progress burglary</v>
      </c>
      <c r="AE264" t="str">
        <f>IF(ISBLANK(extractions!Y264),"",extractions!Y264)</f>
        <v>B</v>
      </c>
      <c r="AF264">
        <f>IF(ISBLANK(extractions!Z264),"",extractions!Z264)</f>
        <v>-0.03</v>
      </c>
      <c r="AG264" t="str">
        <f>IF(ISBLANK(extractions!AA264),"",extractions!AA264)</f>
        <v/>
      </c>
      <c r="AH264" t="str">
        <f>IF(ISBLANK(extractions!AB264),"",extractions!AB264)</f>
        <v>***</v>
      </c>
      <c r="AI264">
        <f>IF(ISBLANK(extractions!AC264),"",extractions!AC264)</f>
        <v>1</v>
      </c>
      <c r="AJ264" t="str">
        <f>IF(ISBLANK(extractions!AD264),"",extractions!AD264)</f>
        <v>jan</v>
      </c>
      <c r="AK264">
        <f>IF(ISBLANK(extractions!AE264),"",extractions!AE264)</f>
        <v>2006</v>
      </c>
      <c r="AL264">
        <f>IF(ISBLANK(extractions!AF264),"",extractions!AF264)</f>
        <v>31</v>
      </c>
      <c r="AM264" t="str">
        <f>IF(ISBLANK(extractions!AG264),"",extractions!AG264)</f>
        <v>dec</v>
      </c>
      <c r="AN264">
        <f>IF(ISBLANK(extractions!AH264),"",extractions!AH264)</f>
        <v>2006</v>
      </c>
      <c r="AO264" t="str">
        <f>IF(ISBLANK(extractions!AI264),"",extractions!AI264)</f>
        <v/>
      </c>
      <c r="AP264" t="str">
        <f>IF(ISBLANK(extractions!AJ264),"",extractions!AJ264)</f>
        <v/>
      </c>
      <c r="AQ264" t="str">
        <f>IF(ISBLANK(extractions!AK264),"",extractions!AK264)</f>
        <v/>
      </c>
      <c r="AR264" t="str">
        <f>IF(ISBLANK(extractions!AL264),"",extractions!AL264)</f>
        <v/>
      </c>
      <c r="AS264" t="str">
        <f>IF(ISBLANK(extractions!AM264),"",extractions!AM264)</f>
        <v/>
      </c>
      <c r="AT264" t="str">
        <f>IF(ISBLANK(extractions!AN264),"",extractions!AN264)</f>
        <v/>
      </c>
      <c r="AU264" t="str">
        <f>IF(ISBLANK(extractions!AO264),"",extractions!AO264)</f>
        <v/>
      </c>
      <c r="AV264" t="str">
        <f>IF(ISBLANK(extractions!AP264),"",extractions!AP264)</f>
        <v/>
      </c>
      <c r="AW264" t="str">
        <f>IF(ISBLANK(extractions!AQ264),"",extractions!AQ264)</f>
        <v/>
      </c>
      <c r="AX264" t="str">
        <f>IF(ISBLANK(extractions!AR264),"",extractions!AR264)</f>
        <v/>
      </c>
      <c r="AY264" t="str">
        <f>IF(ISBLANK(extractions!AS264),"",extractions!AS264)</f>
        <v/>
      </c>
      <c r="AZ264" t="str">
        <f>IF(ISBLANK(extractions!AT264),"",extractions!AT264)</f>
        <v/>
      </c>
      <c r="BA264">
        <f>IF(ISBLANK(extractions!AU264),"",extractions!AU264)</f>
        <v>4.75</v>
      </c>
      <c r="BB264">
        <f>IF(ISBLANK(extractions!AV264),"",extractions!AV264)</f>
        <v>892</v>
      </c>
      <c r="BC264" t="str">
        <f>IF(ISBLANK(extractions!AW264),"",extractions!AW264)</f>
        <v/>
      </c>
      <c r="BD264" t="str">
        <f>IF(ISBLANK(extractions!AX264),"",extractions!AX264)</f>
        <v/>
      </c>
      <c r="BE264" s="9" t="str">
        <f t="shared" si="37"/>
        <v/>
      </c>
      <c r="BF264" s="9" t="str">
        <f t="shared" si="40"/>
        <v/>
      </c>
      <c r="BG264">
        <f t="shared" si="44"/>
        <v>-5.6336842105263152</v>
      </c>
      <c r="BK264" s="9" t="str">
        <f t="shared" si="41"/>
        <v>Beta</v>
      </c>
      <c r="BL264" s="9">
        <f t="shared" si="38"/>
        <v>-5.6336842105263152</v>
      </c>
      <c r="BM264" s="13" t="str">
        <f t="shared" si="39"/>
        <v>***</v>
      </c>
      <c r="BN264" t="str">
        <f t="shared" si="42"/>
        <v>-</v>
      </c>
      <c r="BO264" s="9" t="str">
        <f>IF(BK264="Beta",IF(ABS(BL264)&lt;statistic_interpretations!$B$5,statistic_interpretations!$B$1,IF(ABS(BL264)&lt;statistic_interpretations!$C$5,statistic_interpretations!$C$1,IF(ABS(BL264)&gt;statistic_interpretations!$C$5,statistic_interpretations!$D$1,"error"))),IF(BK264="R",IF(ABS(BL264)&lt;statistic_interpretations!$B$2,statistic_interpretations!$B$1,IF(ABS(BL264)&lt;statistic_interpretations!$C$2,statistic_interpretations!$C$1,IF(ABS(BL264)&gt;statistic_interpretations!$C$2,statistic_interpretations!$D$1,"error"))),IF(BK264="D",IF(ABS(BL264)&lt;statistic_interpretations!$B$3,statistic_interpretations!$B$1,IF(ABS(BL264)&lt;statistic_interpretations!$C$3,statistic_interpretations!$C$1,IF(ABS(BL264)&gt;statistic_interpretations!$C$3,statistic_interpretations!$D$1,"error"))),IF(BK264="%",IF(ABS(BL264)&lt;statistic_interpretations!$B$9,statistic_interpretations!$B$1,IF(ABS(BL264)&lt;statistic_interpretations!$C$9,statistic_interpretations!$C$1,IF(ABS(BL264)&gt;statistic_interpretations!$C$9,statistic_interpretations!$D$1,"error"))),IF(BK264="χ2",IF(ABS(BL264)&lt;statistic_interpretations!$B$8,statistic_interpretations!$B$1,IF(ABS(BL264)&lt;statistic_interpretations!$C$8,statistic_interpretations!$C$1,IF(ABS(BL264)&gt;statistic_interpretations!$C$8,statistic_interpretations!$D$1,"error"))),IF(BK264="tau",IF(ABS(BL264)&lt;statistic_interpretations!$B$7,statistic_interpretations!$B$1,IF(ABS(BL264)&lt;statistic_interpretations!$C$7,statistic_interpretations!$C$1,IF(ABS(BL264)&gt;statistic_interpretations!$C$7,statistic_interpretations!$D$1,"error")))))))))</f>
        <v>Large</v>
      </c>
      <c r="BP264" t="str">
        <f t="shared" si="43"/>
        <v>not applicable</v>
      </c>
    </row>
    <row r="265" spans="1:68" x14ac:dyDescent="0.25">
      <c r="A265" t="str">
        <f>IF(ISBLANK(extractions!A265),"",extractions!A265)</f>
        <v>weekends</v>
      </c>
      <c r="B265" t="s">
        <v>383</v>
      </c>
      <c r="C265" t="str">
        <f>IF(ISBLANK(extractions!B265),"",extractions!B265)</f>
        <v>dichotomous</v>
      </c>
      <c r="D265" t="str">
        <f>IF(ISBLANK(extractions!C265),"",extractions!C265)</f>
        <v/>
      </c>
      <c r="E265" t="str">
        <f>IF(ISBLANK(extractions!D265),"",extractions!D265)</f>
        <v>weekdays</v>
      </c>
      <c r="F265" t="str">
        <f>IF(ISBLANK(extractions!E265),"",extractions!E265)</f>
        <v>-</v>
      </c>
      <c r="G265" t="str">
        <f>IF(ISBLANK(extractions!G265),"",extractions!G265)</f>
        <v>dispatch time;travel time</v>
      </c>
      <c r="H265" t="str">
        <f>IF(ISBLANK(extractions!H265),"",extractions!H265)</f>
        <v>scale</v>
      </c>
      <c r="I265" t="str">
        <f>IF(ISBLANK(extractions!I265),"",extractions!I265)</f>
        <v>min/incident</v>
      </c>
      <c r="J265" t="str">
        <f>IF(ISBLANK(extractions!J265),"",extractions!J265)</f>
        <v>ln</v>
      </c>
      <c r="K265" t="str">
        <f>IF(ISBLANK(extractions!K265),"",extractions!K265)</f>
        <v>control</v>
      </c>
      <c r="L265" t="str">
        <f>IF(ISBLANK(extractions!L265),"",extractions!L265)</f>
        <v>Cihan (2014)</v>
      </c>
      <c r="M265" s="2" t="s">
        <v>887</v>
      </c>
      <c r="N265" t="str">
        <f>IF(ISBLANK(extractions!M265),"",extractions!M265)</f>
        <v>Table III</v>
      </c>
      <c r="O265" t="str">
        <f>IF(ISBLANK(extractions!N265),"",extractions!N265)</f>
        <v>Hierachical Lineair Model</v>
      </c>
      <c r="P265" t="s">
        <v>148</v>
      </c>
      <c r="Q265" t="s">
        <v>903</v>
      </c>
      <c r="R265" t="s">
        <v>906</v>
      </c>
      <c r="S265" t="s">
        <v>195</v>
      </c>
      <c r="T265" t="s">
        <v>896</v>
      </c>
      <c r="U265" t="str">
        <f>IF(ISBLANK(extractions!O265),"",extractions!O265)</f>
        <v/>
      </c>
      <c r="V265" t="str">
        <f>IF(ISBLANK(extractions!P265),"",extractions!P265)</f>
        <v>Population</v>
      </c>
      <c r="W265" t="str">
        <f>IF(ISBLANK(extractions!Q265),"",extractions!Q265)</f>
        <v>Houston (USA);Dallas (USA)</v>
      </c>
      <c r="X265" t="str">
        <f>IF(ISBLANK(extractions!R265),"",extractions!R265)</f>
        <v>-</v>
      </c>
      <c r="Y265" t="str">
        <f>IF(ISBLANK(extractions!S265),"",extractions!S265)</f>
        <v>-</v>
      </c>
      <c r="Z265" t="str">
        <f>IF(ISBLANK(extractions!T265),"",extractions!T265)</f>
        <v/>
      </c>
      <c r="AA265" t="str">
        <f>IF(ISBLANK(extractions!U265),"",extractions!U265)</f>
        <v>List wise deletion if missing and only citizen-initiated calls included</v>
      </c>
      <c r="AB265">
        <f>IF(ISBLANK(extractions!V265),"",extractions!V265)</f>
        <v>7746</v>
      </c>
      <c r="AC265" t="str">
        <f>IF(ISBLANK(extractions!W265),"",extractions!W265)</f>
        <v>CFS</v>
      </c>
      <c r="AD265" t="str">
        <f>IF(ISBLANK(extractions!X265),"",extractions!X265)</f>
        <v>in-progress burglary</v>
      </c>
      <c r="AE265" t="str">
        <f>IF(ISBLANK(extractions!Y265),"",extractions!Y265)</f>
        <v>B</v>
      </c>
      <c r="AF265">
        <f>IF(ISBLANK(extractions!Z265),"",extractions!Z265)</f>
        <v>0.02</v>
      </c>
      <c r="AG265" t="str">
        <f>IF(ISBLANK(extractions!AA265),"",extractions!AA265)</f>
        <v/>
      </c>
      <c r="AH265" t="str">
        <f>IF(ISBLANK(extractions!AB265),"",extractions!AB265)</f>
        <v>#</v>
      </c>
      <c r="AI265">
        <f>IF(ISBLANK(extractions!AC265),"",extractions!AC265)</f>
        <v>1</v>
      </c>
      <c r="AJ265" t="str">
        <f>IF(ISBLANK(extractions!AD265),"",extractions!AD265)</f>
        <v>jan</v>
      </c>
      <c r="AK265">
        <f>IF(ISBLANK(extractions!AE265),"",extractions!AE265)</f>
        <v>2006</v>
      </c>
      <c r="AL265">
        <f>IF(ISBLANK(extractions!AF265),"",extractions!AF265)</f>
        <v>31</v>
      </c>
      <c r="AM265" t="str">
        <f>IF(ISBLANK(extractions!AG265),"",extractions!AG265)</f>
        <v>dec</v>
      </c>
      <c r="AN265">
        <f>IF(ISBLANK(extractions!AH265),"",extractions!AH265)</f>
        <v>2006</v>
      </c>
      <c r="AO265" t="str">
        <f>IF(ISBLANK(extractions!AI265),"",extractions!AI265)</f>
        <v/>
      </c>
      <c r="AP265" t="str">
        <f>IF(ISBLANK(extractions!AJ265),"",extractions!AJ265)</f>
        <v/>
      </c>
      <c r="AQ265" t="str">
        <f>IF(ISBLANK(extractions!AK265),"",extractions!AK265)</f>
        <v/>
      </c>
      <c r="AR265" t="str">
        <f>IF(ISBLANK(extractions!AL265),"",extractions!AL265)</f>
        <v/>
      </c>
      <c r="AS265" t="str">
        <f>IF(ISBLANK(extractions!AM265),"",extractions!AM265)</f>
        <v/>
      </c>
      <c r="AT265" t="str">
        <f>IF(ISBLANK(extractions!AN265),"",extractions!AN265)</f>
        <v/>
      </c>
      <c r="AU265" t="str">
        <f>IF(ISBLANK(extractions!AO265),"",extractions!AO265)</f>
        <v/>
      </c>
      <c r="AV265">
        <f>IF(ISBLANK(extractions!AP265),"",extractions!AP265)</f>
        <v>29</v>
      </c>
      <c r="AW265" t="str">
        <f>IF(ISBLANK(extractions!AQ265),"",extractions!AQ265)</f>
        <v/>
      </c>
      <c r="AX265" t="str">
        <f>IF(ISBLANK(extractions!AR265),"",extractions!AR265)</f>
        <v/>
      </c>
      <c r="AY265" t="str">
        <f>IF(ISBLANK(extractions!AS265),"",extractions!AS265)</f>
        <v/>
      </c>
      <c r="AZ265" t="str">
        <f>IF(ISBLANK(extractions!AT265),"",extractions!AT265)</f>
        <v/>
      </c>
      <c r="BA265">
        <f>IF(ISBLANK(extractions!AU265),"",extractions!AU265)</f>
        <v>4.75</v>
      </c>
      <c r="BB265">
        <f>IF(ISBLANK(extractions!AV265),"",extractions!AV265)</f>
        <v>0.45376205218153709</v>
      </c>
      <c r="BC265" t="str">
        <f>IF(ISBLANK(extractions!AW265),"",extractions!AW265)</f>
        <v/>
      </c>
      <c r="BD265" t="str">
        <f>IF(ISBLANK(extractions!AX265),"",extractions!AX265)</f>
        <v/>
      </c>
      <c r="BE265" s="9" t="str">
        <f t="shared" si="37"/>
        <v/>
      </c>
      <c r="BF265" s="9" t="str">
        <f t="shared" si="40"/>
        <v/>
      </c>
      <c r="BG265">
        <f t="shared" si="44"/>
        <v>1.9105770618169982E-3</v>
      </c>
      <c r="BK265" s="9" t="str">
        <f t="shared" si="41"/>
        <v>Beta</v>
      </c>
      <c r="BL265" s="9">
        <f t="shared" si="38"/>
        <v>1.9105770618169982E-3</v>
      </c>
      <c r="BM265" s="13" t="str">
        <f t="shared" si="39"/>
        <v/>
      </c>
      <c r="BN265" t="str">
        <f t="shared" si="42"/>
        <v>+</v>
      </c>
      <c r="BO265" s="9" t="str">
        <f>IF(BK265="Beta",IF(ABS(BL265)&lt;statistic_interpretations!$B$5,statistic_interpretations!$B$1,IF(ABS(BL265)&lt;statistic_interpretations!$C$5,statistic_interpretations!$C$1,IF(ABS(BL265)&gt;statistic_interpretations!$C$5,statistic_interpretations!$D$1,"error"))),IF(BK265="R",IF(ABS(BL265)&lt;statistic_interpretations!$B$2,statistic_interpretations!$B$1,IF(ABS(BL265)&lt;statistic_interpretations!$C$2,statistic_interpretations!$C$1,IF(ABS(BL265)&gt;statistic_interpretations!$C$2,statistic_interpretations!$D$1,"error"))),IF(BK265="D",IF(ABS(BL265)&lt;statistic_interpretations!$B$3,statistic_interpretations!$B$1,IF(ABS(BL265)&lt;statistic_interpretations!$C$3,statistic_interpretations!$C$1,IF(ABS(BL265)&gt;statistic_interpretations!$C$3,statistic_interpretations!$D$1,"error"))),IF(BK265="%",IF(ABS(BL265)&lt;statistic_interpretations!$B$9,statistic_interpretations!$B$1,IF(ABS(BL265)&lt;statistic_interpretations!$C$9,statistic_interpretations!$C$1,IF(ABS(BL265)&gt;statistic_interpretations!$C$9,statistic_interpretations!$D$1,"error"))),IF(BK265="χ2",IF(ABS(BL265)&lt;statistic_interpretations!$B$8,statistic_interpretations!$B$1,IF(ABS(BL265)&lt;statistic_interpretations!$C$8,statistic_interpretations!$C$1,IF(ABS(BL265)&gt;statistic_interpretations!$C$8,statistic_interpretations!$D$1,"error"))),IF(BK265="tau",IF(ABS(BL265)&lt;statistic_interpretations!$B$7,statistic_interpretations!$B$1,IF(ABS(BL265)&lt;statistic_interpretations!$C$7,statistic_interpretations!$C$1,IF(ABS(BL265)&gt;statistic_interpretations!$C$7,statistic_interpretations!$D$1,"error")))))))))</f>
        <v>Small</v>
      </c>
      <c r="BP265" t="str">
        <f t="shared" si="43"/>
        <v>not applicable</v>
      </c>
    </row>
    <row r="266" spans="1:68" x14ac:dyDescent="0.25">
      <c r="A266" t="str">
        <f>IF(ISBLANK(extractions!A266),"",extractions!A266)</f>
        <v>source of call</v>
      </c>
      <c r="B266" t="s">
        <v>389</v>
      </c>
      <c r="C266" t="str">
        <f>IF(ISBLANK(extractions!B266),"",extractions!B266)</f>
        <v>dichotomous</v>
      </c>
      <c r="D266">
        <f>IF(ISBLANK(extractions!C266),"",extractions!C266)</f>
        <v>911</v>
      </c>
      <c r="E266" t="str">
        <f>IF(ISBLANK(extractions!D266),"",extractions!D266)</f>
        <v>10 digit calls</v>
      </c>
      <c r="F266" t="str">
        <f>IF(ISBLANK(extractions!E266),"",extractions!E266)</f>
        <v>-</v>
      </c>
      <c r="G266" t="str">
        <f>IF(ISBLANK(extractions!G266),"",extractions!G266)</f>
        <v>dispatch time;travel time</v>
      </c>
      <c r="H266" t="str">
        <f>IF(ISBLANK(extractions!H266),"",extractions!H266)</f>
        <v>scale</v>
      </c>
      <c r="I266" t="str">
        <f>IF(ISBLANK(extractions!I266),"",extractions!I266)</f>
        <v>min/incident</v>
      </c>
      <c r="J266" t="str">
        <f>IF(ISBLANK(extractions!J266),"",extractions!J266)</f>
        <v>ln</v>
      </c>
      <c r="K266" t="str">
        <f>IF(ISBLANK(extractions!K266),"",extractions!K266)</f>
        <v>control</v>
      </c>
      <c r="L266" t="str">
        <f>IF(ISBLANK(extractions!L266),"",extractions!L266)</f>
        <v>Cihan (2014)</v>
      </c>
      <c r="M266" s="2" t="s">
        <v>887</v>
      </c>
      <c r="N266" t="str">
        <f>IF(ISBLANK(extractions!M266),"",extractions!M266)</f>
        <v>Table III</v>
      </c>
      <c r="O266" t="str">
        <f>IF(ISBLANK(extractions!N266),"",extractions!N266)</f>
        <v>Hierachical Lineair Model</v>
      </c>
      <c r="P266" t="s">
        <v>148</v>
      </c>
      <c r="Q266" t="s">
        <v>903</v>
      </c>
      <c r="R266" t="s">
        <v>906</v>
      </c>
      <c r="S266" t="s">
        <v>899</v>
      </c>
      <c r="T266" t="s">
        <v>896</v>
      </c>
      <c r="U266" t="str">
        <f>IF(ISBLANK(extractions!O266),"",extractions!O266)</f>
        <v/>
      </c>
      <c r="V266" t="str">
        <f>IF(ISBLANK(extractions!P266),"",extractions!P266)</f>
        <v>Population</v>
      </c>
      <c r="W266" t="str">
        <f>IF(ISBLANK(extractions!Q266),"",extractions!Q266)</f>
        <v>Houston (USA);Dallas (USA)</v>
      </c>
      <c r="X266" t="str">
        <f>IF(ISBLANK(extractions!R266),"",extractions!R266)</f>
        <v>-</v>
      </c>
      <c r="Y266" t="str">
        <f>IF(ISBLANK(extractions!S266),"",extractions!S266)</f>
        <v>-</v>
      </c>
      <c r="Z266" t="str">
        <f>IF(ISBLANK(extractions!T266),"",extractions!T266)</f>
        <v/>
      </c>
      <c r="AA266" t="str">
        <f>IF(ISBLANK(extractions!U266),"",extractions!U266)</f>
        <v>List wise deletion if missing and only citizen-initiated calls included</v>
      </c>
      <c r="AB266">
        <f>IF(ISBLANK(extractions!V266),"",extractions!V266)</f>
        <v>7746</v>
      </c>
      <c r="AC266" t="str">
        <f>IF(ISBLANK(extractions!W266),"",extractions!W266)</f>
        <v>CFS</v>
      </c>
      <c r="AD266" t="str">
        <f>IF(ISBLANK(extractions!X266),"",extractions!X266)</f>
        <v>in-progress burglary</v>
      </c>
      <c r="AE266" t="str">
        <f>IF(ISBLANK(extractions!Y266),"",extractions!Y266)</f>
        <v>B</v>
      </c>
      <c r="AF266">
        <f>IF(ISBLANK(extractions!Z266),"",extractions!Z266)</f>
        <v>0.01</v>
      </c>
      <c r="AG266" t="str">
        <f>IF(ISBLANK(extractions!AA266),"",extractions!AA266)</f>
        <v/>
      </c>
      <c r="AH266" t="str">
        <f>IF(ISBLANK(extractions!AB266),"",extractions!AB266)</f>
        <v>#</v>
      </c>
      <c r="AI266">
        <f>IF(ISBLANK(extractions!AC266),"",extractions!AC266)</f>
        <v>1</v>
      </c>
      <c r="AJ266" t="str">
        <f>IF(ISBLANK(extractions!AD266),"",extractions!AD266)</f>
        <v>jan</v>
      </c>
      <c r="AK266">
        <f>IF(ISBLANK(extractions!AE266),"",extractions!AE266)</f>
        <v>2006</v>
      </c>
      <c r="AL266">
        <f>IF(ISBLANK(extractions!AF266),"",extractions!AF266)</f>
        <v>31</v>
      </c>
      <c r="AM266" t="str">
        <f>IF(ISBLANK(extractions!AG266),"",extractions!AG266)</f>
        <v>dec</v>
      </c>
      <c r="AN266">
        <f>IF(ISBLANK(extractions!AH266),"",extractions!AH266)</f>
        <v>2006</v>
      </c>
      <c r="AO266" t="str">
        <f>IF(ISBLANK(extractions!AI266),"",extractions!AI266)</f>
        <v/>
      </c>
      <c r="AP266" t="str">
        <f>IF(ISBLANK(extractions!AJ266),"",extractions!AJ266)</f>
        <v/>
      </c>
      <c r="AQ266" t="str">
        <f>IF(ISBLANK(extractions!AK266),"",extractions!AK266)</f>
        <v/>
      </c>
      <c r="AR266" t="str">
        <f>IF(ISBLANK(extractions!AL266),"",extractions!AL266)</f>
        <v/>
      </c>
      <c r="AS266" t="str">
        <f>IF(ISBLANK(extractions!AM266),"",extractions!AM266)</f>
        <v/>
      </c>
      <c r="AT266" t="str">
        <f>IF(ISBLANK(extractions!AN266),"",extractions!AN266)</f>
        <v/>
      </c>
      <c r="AU266" t="str">
        <f>IF(ISBLANK(extractions!AO266),"",extractions!AO266)</f>
        <v/>
      </c>
      <c r="AV266">
        <f>IF(ISBLANK(extractions!AP266),"",extractions!AP266)</f>
        <v>78</v>
      </c>
      <c r="AW266" t="str">
        <f>IF(ISBLANK(extractions!AQ266),"",extractions!AQ266)</f>
        <v/>
      </c>
      <c r="AX266" t="str">
        <f>IF(ISBLANK(extractions!AR266),"",extractions!AR266)</f>
        <v/>
      </c>
      <c r="AY266" t="str">
        <f>IF(ISBLANK(extractions!AS266),"",extractions!AS266)</f>
        <v/>
      </c>
      <c r="AZ266" t="str">
        <f>IF(ISBLANK(extractions!AT266),"",extractions!AT266)</f>
        <v/>
      </c>
      <c r="BA266">
        <f>IF(ISBLANK(extractions!AU266),"",extractions!AU266)</f>
        <v>4.75</v>
      </c>
      <c r="BB266">
        <f>IF(ISBLANK(extractions!AV266),"",extractions!AV266)</f>
        <v>0.41424630354415953</v>
      </c>
      <c r="BC266" t="str">
        <f>IF(ISBLANK(extractions!AW266),"",extractions!AW266)</f>
        <v/>
      </c>
      <c r="BD266" t="str">
        <f>IF(ISBLANK(extractions!AX266),"",extractions!AX266)</f>
        <v/>
      </c>
      <c r="BE266" s="9" t="str">
        <f t="shared" si="37"/>
        <v/>
      </c>
      <c r="BF266" s="9" t="str">
        <f t="shared" si="40"/>
        <v/>
      </c>
      <c r="BG266">
        <f t="shared" si="44"/>
        <v>8.7209748114559912E-4</v>
      </c>
      <c r="BK266" s="9" t="str">
        <f t="shared" si="41"/>
        <v>Beta</v>
      </c>
      <c r="BL266" s="9">
        <f t="shared" si="38"/>
        <v>8.7209748114559912E-4</v>
      </c>
      <c r="BM266" s="13" t="str">
        <f t="shared" si="39"/>
        <v/>
      </c>
      <c r="BN266" t="str">
        <f t="shared" si="42"/>
        <v>+</v>
      </c>
      <c r="BO266" s="9" t="str">
        <f>IF(BK266="Beta",IF(ABS(BL266)&lt;statistic_interpretations!$B$5,statistic_interpretations!$B$1,IF(ABS(BL266)&lt;statistic_interpretations!$C$5,statistic_interpretations!$C$1,IF(ABS(BL266)&gt;statistic_interpretations!$C$5,statistic_interpretations!$D$1,"error"))),IF(BK266="R",IF(ABS(BL266)&lt;statistic_interpretations!$B$2,statistic_interpretations!$B$1,IF(ABS(BL266)&lt;statistic_interpretations!$C$2,statistic_interpretations!$C$1,IF(ABS(BL266)&gt;statistic_interpretations!$C$2,statistic_interpretations!$D$1,"error"))),IF(BK266="D",IF(ABS(BL266)&lt;statistic_interpretations!$B$3,statistic_interpretations!$B$1,IF(ABS(BL266)&lt;statistic_interpretations!$C$3,statistic_interpretations!$C$1,IF(ABS(BL266)&gt;statistic_interpretations!$C$3,statistic_interpretations!$D$1,"error"))),IF(BK266="%",IF(ABS(BL266)&lt;statistic_interpretations!$B$9,statistic_interpretations!$B$1,IF(ABS(BL266)&lt;statistic_interpretations!$C$9,statistic_interpretations!$C$1,IF(ABS(BL266)&gt;statistic_interpretations!$C$9,statistic_interpretations!$D$1,"error"))),IF(BK266="χ2",IF(ABS(BL266)&lt;statistic_interpretations!$B$8,statistic_interpretations!$B$1,IF(ABS(BL266)&lt;statistic_interpretations!$C$8,statistic_interpretations!$C$1,IF(ABS(BL266)&gt;statistic_interpretations!$C$8,statistic_interpretations!$D$1,"error"))),IF(BK266="tau",IF(ABS(BL266)&lt;statistic_interpretations!$B$7,statistic_interpretations!$B$1,IF(ABS(BL266)&lt;statistic_interpretations!$C$7,statistic_interpretations!$C$1,IF(ABS(BL266)&gt;statistic_interpretations!$C$7,statistic_interpretations!$D$1,"error")))))))))</f>
        <v>Small</v>
      </c>
      <c r="BP266" t="str">
        <f t="shared" si="43"/>
        <v>not applicable</v>
      </c>
    </row>
    <row r="267" spans="1:68" x14ac:dyDescent="0.25">
      <c r="A267" t="str">
        <f>IF(ISBLANK(extractions!A267),"",extractions!A267)</f>
        <v>night time</v>
      </c>
      <c r="B267" t="s">
        <v>941</v>
      </c>
      <c r="C267" t="str">
        <f>IF(ISBLANK(extractions!B267),"",extractions!B267)</f>
        <v>dichotomous</v>
      </c>
      <c r="D267" t="str">
        <f>IF(ISBLANK(extractions!C267),"",extractions!C267)</f>
        <v/>
      </c>
      <c r="E267" t="str">
        <f>IF(ISBLANK(extractions!D267),"",extractions!D267)</f>
        <v>daytime</v>
      </c>
      <c r="F267" t="str">
        <f>IF(ISBLANK(extractions!E267),"",extractions!E267)</f>
        <v>-</v>
      </c>
      <c r="G267" t="str">
        <f>IF(ISBLANK(extractions!G267),"",extractions!G267)</f>
        <v>dispatch time;travel time</v>
      </c>
      <c r="H267" t="str">
        <f>IF(ISBLANK(extractions!H267),"",extractions!H267)</f>
        <v>scale</v>
      </c>
      <c r="I267" t="str">
        <f>IF(ISBLANK(extractions!I267),"",extractions!I267)</f>
        <v>min/incident</v>
      </c>
      <c r="J267" t="str">
        <f>IF(ISBLANK(extractions!J267),"",extractions!J267)</f>
        <v>ln</v>
      </c>
      <c r="K267" t="str">
        <f>IF(ISBLANK(extractions!K267),"",extractions!K267)</f>
        <v>control</v>
      </c>
      <c r="L267" t="str">
        <f>IF(ISBLANK(extractions!L267),"",extractions!L267)</f>
        <v>Cihan (2014)</v>
      </c>
      <c r="M267" s="2" t="s">
        <v>887</v>
      </c>
      <c r="N267" t="str">
        <f>IF(ISBLANK(extractions!M267),"",extractions!M267)</f>
        <v>Table III</v>
      </c>
      <c r="O267" t="str">
        <f>IF(ISBLANK(extractions!N267),"",extractions!N267)</f>
        <v>Hierachical Lineair Model</v>
      </c>
      <c r="P267" t="s">
        <v>148</v>
      </c>
      <c r="Q267" t="s">
        <v>903</v>
      </c>
      <c r="R267" t="s">
        <v>906</v>
      </c>
      <c r="S267" t="s">
        <v>390</v>
      </c>
      <c r="T267" t="s">
        <v>896</v>
      </c>
      <c r="U267" t="str">
        <f>IF(ISBLANK(extractions!O267),"",extractions!O267)</f>
        <v/>
      </c>
      <c r="V267" t="str">
        <f>IF(ISBLANK(extractions!P267),"",extractions!P267)</f>
        <v>Population</v>
      </c>
      <c r="W267" t="str">
        <f>IF(ISBLANK(extractions!Q267),"",extractions!Q267)</f>
        <v>Houston (USA);Dallas (USA)</v>
      </c>
      <c r="X267" t="str">
        <f>IF(ISBLANK(extractions!R267),"",extractions!R267)</f>
        <v>-</v>
      </c>
      <c r="Y267" t="str">
        <f>IF(ISBLANK(extractions!S267),"",extractions!S267)</f>
        <v>-</v>
      </c>
      <c r="Z267" t="str">
        <f>IF(ISBLANK(extractions!T267),"",extractions!T267)</f>
        <v/>
      </c>
      <c r="AA267" t="str">
        <f>IF(ISBLANK(extractions!U267),"",extractions!U267)</f>
        <v>List wise deletion if missing and only citizen-initiated calls included</v>
      </c>
      <c r="AB267">
        <f>IF(ISBLANK(extractions!V267),"",extractions!V267)</f>
        <v>7746</v>
      </c>
      <c r="AC267" t="str">
        <f>IF(ISBLANK(extractions!W267),"",extractions!W267)</f>
        <v>CFS</v>
      </c>
      <c r="AD267" t="str">
        <f>IF(ISBLANK(extractions!X267),"",extractions!X267)</f>
        <v>in-progress burglary</v>
      </c>
      <c r="AE267" t="str">
        <f>IF(ISBLANK(extractions!Y267),"",extractions!Y267)</f>
        <v>B</v>
      </c>
      <c r="AF267">
        <f>IF(ISBLANK(extractions!Z267),"",extractions!Z267)</f>
        <v>-0.13</v>
      </c>
      <c r="AG267" t="str">
        <f>IF(ISBLANK(extractions!AA267),"",extractions!AA267)</f>
        <v/>
      </c>
      <c r="AH267" t="str">
        <f>IF(ISBLANK(extractions!AB267),"",extractions!AB267)</f>
        <v>***</v>
      </c>
      <c r="AI267">
        <f>IF(ISBLANK(extractions!AC267),"",extractions!AC267)</f>
        <v>1</v>
      </c>
      <c r="AJ267" t="str">
        <f>IF(ISBLANK(extractions!AD267),"",extractions!AD267)</f>
        <v>jan</v>
      </c>
      <c r="AK267">
        <f>IF(ISBLANK(extractions!AE267),"",extractions!AE267)</f>
        <v>2006</v>
      </c>
      <c r="AL267">
        <f>IF(ISBLANK(extractions!AF267),"",extractions!AF267)</f>
        <v>31</v>
      </c>
      <c r="AM267" t="str">
        <f>IF(ISBLANK(extractions!AG267),"",extractions!AG267)</f>
        <v>dec</v>
      </c>
      <c r="AN267">
        <f>IF(ISBLANK(extractions!AH267),"",extractions!AH267)</f>
        <v>2006</v>
      </c>
      <c r="AO267" t="str">
        <f>IF(ISBLANK(extractions!AI267),"",extractions!AI267)</f>
        <v/>
      </c>
      <c r="AP267" t="str">
        <f>IF(ISBLANK(extractions!AJ267),"",extractions!AJ267)</f>
        <v/>
      </c>
      <c r="AQ267" t="str">
        <f>IF(ISBLANK(extractions!AK267),"",extractions!AK267)</f>
        <v/>
      </c>
      <c r="AR267" t="str">
        <f>IF(ISBLANK(extractions!AL267),"",extractions!AL267)</f>
        <v/>
      </c>
      <c r="AS267" t="str">
        <f>IF(ISBLANK(extractions!AM267),"",extractions!AM267)</f>
        <v/>
      </c>
      <c r="AT267" t="str">
        <f>IF(ISBLANK(extractions!AN267),"",extractions!AN267)</f>
        <v/>
      </c>
      <c r="AU267" t="str">
        <f>IF(ISBLANK(extractions!AO267),"",extractions!AO267)</f>
        <v/>
      </c>
      <c r="AV267">
        <f>IF(ISBLANK(extractions!AP267),"",extractions!AP267)</f>
        <v>65</v>
      </c>
      <c r="AW267" t="str">
        <f>IF(ISBLANK(extractions!AQ267),"",extractions!AQ267)</f>
        <v/>
      </c>
      <c r="AX267" t="str">
        <f>IF(ISBLANK(extractions!AR267),"",extractions!AR267)</f>
        <v/>
      </c>
      <c r="AY267" t="str">
        <f>IF(ISBLANK(extractions!AS267),"",extractions!AS267)</f>
        <v/>
      </c>
      <c r="AZ267" t="str">
        <f>IF(ISBLANK(extractions!AT267),"",extractions!AT267)</f>
        <v/>
      </c>
      <c r="BA267">
        <f>IF(ISBLANK(extractions!AU267),"",extractions!AU267)</f>
        <v>4.75</v>
      </c>
      <c r="BB267">
        <f>IF(ISBLANK(extractions!AV267),"",extractions!AV267)</f>
        <v>0.47696960070847283</v>
      </c>
      <c r="BC267" t="str">
        <f>IF(ISBLANK(extractions!AW267),"",extractions!AW267)</f>
        <v/>
      </c>
      <c r="BD267" t="str">
        <f>IF(ISBLANK(extractions!AX267),"",extractions!AX267)</f>
        <v/>
      </c>
      <c r="BE267" s="9" t="str">
        <f t="shared" si="37"/>
        <v/>
      </c>
      <c r="BF267" s="9" t="str">
        <f t="shared" si="40"/>
        <v/>
      </c>
      <c r="BG267">
        <f t="shared" si="44"/>
        <v>-1.3053904861495047E-2</v>
      </c>
      <c r="BK267" s="9" t="str">
        <f t="shared" si="41"/>
        <v>Beta</v>
      </c>
      <c r="BL267" s="9">
        <f t="shared" si="38"/>
        <v>-1.3053904861495047E-2</v>
      </c>
      <c r="BM267" s="13" t="str">
        <f t="shared" si="39"/>
        <v>***</v>
      </c>
      <c r="BN267" t="str">
        <f t="shared" si="42"/>
        <v>-</v>
      </c>
      <c r="BO267" s="9" t="str">
        <f>IF(BK267="Beta",IF(ABS(BL267)&lt;statistic_interpretations!$B$5,statistic_interpretations!$B$1,IF(ABS(BL267)&lt;statistic_interpretations!$C$5,statistic_interpretations!$C$1,IF(ABS(BL267)&gt;statistic_interpretations!$C$5,statistic_interpretations!$D$1,"error"))),IF(BK267="R",IF(ABS(BL267)&lt;statistic_interpretations!$B$2,statistic_interpretations!$B$1,IF(ABS(BL267)&lt;statistic_interpretations!$C$2,statistic_interpretations!$C$1,IF(ABS(BL267)&gt;statistic_interpretations!$C$2,statistic_interpretations!$D$1,"error"))),IF(BK267="D",IF(ABS(BL267)&lt;statistic_interpretations!$B$3,statistic_interpretations!$B$1,IF(ABS(BL267)&lt;statistic_interpretations!$C$3,statistic_interpretations!$C$1,IF(ABS(BL267)&gt;statistic_interpretations!$C$3,statistic_interpretations!$D$1,"error"))),IF(BK267="%",IF(ABS(BL267)&lt;statistic_interpretations!$B$9,statistic_interpretations!$B$1,IF(ABS(BL267)&lt;statistic_interpretations!$C$9,statistic_interpretations!$C$1,IF(ABS(BL267)&gt;statistic_interpretations!$C$9,statistic_interpretations!$D$1,"error"))),IF(BK267="χ2",IF(ABS(BL267)&lt;statistic_interpretations!$B$8,statistic_interpretations!$B$1,IF(ABS(BL267)&lt;statistic_interpretations!$C$8,statistic_interpretations!$C$1,IF(ABS(BL267)&gt;statistic_interpretations!$C$8,statistic_interpretations!$D$1,"error"))),IF(BK267="tau",IF(ABS(BL267)&lt;statistic_interpretations!$B$7,statistic_interpretations!$B$1,IF(ABS(BL267)&lt;statistic_interpretations!$C$7,statistic_interpretations!$C$1,IF(ABS(BL267)&gt;statistic_interpretations!$C$7,statistic_interpretations!$D$1,"error")))))))))</f>
        <v>Small</v>
      </c>
      <c r="BP267" t="str">
        <f t="shared" si="43"/>
        <v>not applicable</v>
      </c>
    </row>
    <row r="268" spans="1:68" x14ac:dyDescent="0.25">
      <c r="A268" t="str">
        <f>IF(ISBLANK(extractions!A268),"",extractions!A268)</f>
        <v xml:space="preserve">type of burglary </v>
      </c>
      <c r="B268" t="s">
        <v>962</v>
      </c>
      <c r="C268" t="str">
        <f>IF(ISBLANK(extractions!B268),"",extractions!B268)</f>
        <v>dichotomous</v>
      </c>
      <c r="D268" t="str">
        <f>IF(ISBLANK(extractions!C268),"",extractions!C268)</f>
        <v>residential</v>
      </c>
      <c r="E268" t="str">
        <f>IF(ISBLANK(extractions!D268),"",extractions!D268)</f>
        <v>commercial</v>
      </c>
      <c r="F268" t="str">
        <f>IF(ISBLANK(extractions!E268),"",extractions!E268)</f>
        <v>-</v>
      </c>
      <c r="G268" t="str">
        <f>IF(ISBLANK(extractions!G268),"",extractions!G268)</f>
        <v>dispatch time;travel time</v>
      </c>
      <c r="H268" t="str">
        <f>IF(ISBLANK(extractions!H268),"",extractions!H268)</f>
        <v>scale</v>
      </c>
      <c r="I268" t="str">
        <f>IF(ISBLANK(extractions!I268),"",extractions!I268)</f>
        <v>min/incident</v>
      </c>
      <c r="J268" t="str">
        <f>IF(ISBLANK(extractions!J268),"",extractions!J268)</f>
        <v>ln</v>
      </c>
      <c r="K268" t="str">
        <f>IF(ISBLANK(extractions!K268),"",extractions!K268)</f>
        <v>control</v>
      </c>
      <c r="L268" t="str">
        <f>IF(ISBLANK(extractions!L268),"",extractions!L268)</f>
        <v>Cihan (2014)</v>
      </c>
      <c r="M268" s="2" t="s">
        <v>887</v>
      </c>
      <c r="N268" t="str">
        <f>IF(ISBLANK(extractions!M268),"",extractions!M268)</f>
        <v>Table III</v>
      </c>
      <c r="O268" t="str">
        <f>IF(ISBLANK(extractions!N268),"",extractions!N268)</f>
        <v>Hierachical Lineair Model</v>
      </c>
      <c r="P268" t="s">
        <v>148</v>
      </c>
      <c r="Q268" t="s">
        <v>903</v>
      </c>
      <c r="R268" t="s">
        <v>906</v>
      </c>
      <c r="S268" t="s">
        <v>199</v>
      </c>
      <c r="T268" t="s">
        <v>199</v>
      </c>
      <c r="U268" t="str">
        <f>IF(ISBLANK(extractions!O268),"",extractions!O268)</f>
        <v/>
      </c>
      <c r="V268" t="str">
        <f>IF(ISBLANK(extractions!P268),"",extractions!P268)</f>
        <v>Population</v>
      </c>
      <c r="W268" t="str">
        <f>IF(ISBLANK(extractions!Q268),"",extractions!Q268)</f>
        <v>Houston (USA);Dallas (USA)</v>
      </c>
      <c r="X268" t="str">
        <f>IF(ISBLANK(extractions!R268),"",extractions!R268)</f>
        <v>-</v>
      </c>
      <c r="Y268" t="str">
        <f>IF(ISBLANK(extractions!S268),"",extractions!S268)</f>
        <v>-</v>
      </c>
      <c r="Z268" t="str">
        <f>IF(ISBLANK(extractions!T268),"",extractions!T268)</f>
        <v/>
      </c>
      <c r="AA268" t="str">
        <f>IF(ISBLANK(extractions!U268),"",extractions!U268)</f>
        <v>List wise deletion if missing and only citizen-initiated calls included</v>
      </c>
      <c r="AB268">
        <f>IF(ISBLANK(extractions!V268),"",extractions!V268)</f>
        <v>7746</v>
      </c>
      <c r="AC268" t="str">
        <f>IF(ISBLANK(extractions!W268),"",extractions!W268)</f>
        <v>CFS</v>
      </c>
      <c r="AD268" t="str">
        <f>IF(ISBLANK(extractions!X268),"",extractions!X268)</f>
        <v>in-progress burglary</v>
      </c>
      <c r="AE268" t="str">
        <f>IF(ISBLANK(extractions!Y268),"",extractions!Y268)</f>
        <v>B</v>
      </c>
      <c r="AF268">
        <f>IF(ISBLANK(extractions!Z268),"",extractions!Z268)</f>
        <v>0.12</v>
      </c>
      <c r="AG268" t="str">
        <f>IF(ISBLANK(extractions!AA268),"",extractions!AA268)</f>
        <v/>
      </c>
      <c r="AH268" t="str">
        <f>IF(ISBLANK(extractions!AB268),"",extractions!AB268)</f>
        <v>***</v>
      </c>
      <c r="AI268">
        <f>IF(ISBLANK(extractions!AC268),"",extractions!AC268)</f>
        <v>1</v>
      </c>
      <c r="AJ268" t="str">
        <f>IF(ISBLANK(extractions!AD268),"",extractions!AD268)</f>
        <v>jan</v>
      </c>
      <c r="AK268">
        <f>IF(ISBLANK(extractions!AE268),"",extractions!AE268)</f>
        <v>2006</v>
      </c>
      <c r="AL268">
        <f>IF(ISBLANK(extractions!AF268),"",extractions!AF268)</f>
        <v>31</v>
      </c>
      <c r="AM268" t="str">
        <f>IF(ISBLANK(extractions!AG268),"",extractions!AG268)</f>
        <v>dec</v>
      </c>
      <c r="AN268">
        <f>IF(ISBLANK(extractions!AH268),"",extractions!AH268)</f>
        <v>2006</v>
      </c>
      <c r="AO268" t="str">
        <f>IF(ISBLANK(extractions!AI268),"",extractions!AI268)</f>
        <v/>
      </c>
      <c r="AP268" t="str">
        <f>IF(ISBLANK(extractions!AJ268),"",extractions!AJ268)</f>
        <v/>
      </c>
      <c r="AQ268" t="str">
        <f>IF(ISBLANK(extractions!AK268),"",extractions!AK268)</f>
        <v/>
      </c>
      <c r="AR268" t="str">
        <f>IF(ISBLANK(extractions!AL268),"",extractions!AL268)</f>
        <v/>
      </c>
      <c r="AS268" t="str">
        <f>IF(ISBLANK(extractions!AM268),"",extractions!AM268)</f>
        <v/>
      </c>
      <c r="AT268" t="str">
        <f>IF(ISBLANK(extractions!AN268),"",extractions!AN268)</f>
        <v/>
      </c>
      <c r="AU268" t="str">
        <f>IF(ISBLANK(extractions!AO268),"",extractions!AO268)</f>
        <v/>
      </c>
      <c r="AV268">
        <f>IF(ISBLANK(extractions!AP268),"",extractions!AP268)</f>
        <v>76</v>
      </c>
      <c r="AW268" t="str">
        <f>IF(ISBLANK(extractions!AQ268),"",extractions!AQ268)</f>
        <v/>
      </c>
      <c r="AX268" t="str">
        <f>IF(ISBLANK(extractions!AR268),"",extractions!AR268)</f>
        <v/>
      </c>
      <c r="AY268" t="str">
        <f>IF(ISBLANK(extractions!AS268),"",extractions!AS268)</f>
        <v/>
      </c>
      <c r="AZ268" t="str">
        <f>IF(ISBLANK(extractions!AT268),"",extractions!AT268)</f>
        <v/>
      </c>
      <c r="BA268">
        <f>IF(ISBLANK(extractions!AU268),"",extractions!AU268)</f>
        <v>4.75</v>
      </c>
      <c r="BB268">
        <f>IF(ISBLANK(extractions!AV268),"",extractions!AV268)</f>
        <v>0.42708313008125248</v>
      </c>
      <c r="BC268" t="str">
        <f>IF(ISBLANK(extractions!AW268),"",extractions!AW268)</f>
        <v/>
      </c>
      <c r="BD268" t="str">
        <f>IF(ISBLANK(extractions!AX268),"",extractions!AX268)</f>
        <v/>
      </c>
      <c r="BE268" s="9" t="str">
        <f t="shared" si="37"/>
        <v/>
      </c>
      <c r="BF268" s="9" t="str">
        <f t="shared" si="40"/>
        <v/>
      </c>
      <c r="BG268">
        <f t="shared" si="44"/>
        <v>1.0789468549421114E-2</v>
      </c>
      <c r="BK268" s="9" t="str">
        <f t="shared" si="41"/>
        <v>Beta</v>
      </c>
      <c r="BL268" s="9">
        <f t="shared" si="38"/>
        <v>1.0789468549421114E-2</v>
      </c>
      <c r="BM268" s="13" t="str">
        <f t="shared" si="39"/>
        <v>***</v>
      </c>
      <c r="BN268" t="str">
        <f t="shared" si="42"/>
        <v>+</v>
      </c>
      <c r="BO268" s="9" t="str">
        <f>IF(BK268="Beta",IF(ABS(BL268)&lt;statistic_interpretations!$B$5,statistic_interpretations!$B$1,IF(ABS(BL268)&lt;statistic_interpretations!$C$5,statistic_interpretations!$C$1,IF(ABS(BL268)&gt;statistic_interpretations!$C$5,statistic_interpretations!$D$1,"error"))),IF(BK268="R",IF(ABS(BL268)&lt;statistic_interpretations!$B$2,statistic_interpretations!$B$1,IF(ABS(BL268)&lt;statistic_interpretations!$C$2,statistic_interpretations!$C$1,IF(ABS(BL268)&gt;statistic_interpretations!$C$2,statistic_interpretations!$D$1,"error"))),IF(BK268="D",IF(ABS(BL268)&lt;statistic_interpretations!$B$3,statistic_interpretations!$B$1,IF(ABS(BL268)&lt;statistic_interpretations!$C$3,statistic_interpretations!$C$1,IF(ABS(BL268)&gt;statistic_interpretations!$C$3,statistic_interpretations!$D$1,"error"))),IF(BK268="%",IF(ABS(BL268)&lt;statistic_interpretations!$B$9,statistic_interpretations!$B$1,IF(ABS(BL268)&lt;statistic_interpretations!$C$9,statistic_interpretations!$C$1,IF(ABS(BL268)&gt;statistic_interpretations!$C$9,statistic_interpretations!$D$1,"error"))),IF(BK268="χ2",IF(ABS(BL268)&lt;statistic_interpretations!$B$8,statistic_interpretations!$B$1,IF(ABS(BL268)&lt;statistic_interpretations!$C$8,statistic_interpretations!$C$1,IF(ABS(BL268)&gt;statistic_interpretations!$C$8,statistic_interpretations!$D$1,"error"))),IF(BK268="tau",IF(ABS(BL268)&lt;statistic_interpretations!$B$7,statistic_interpretations!$B$1,IF(ABS(BL268)&lt;statistic_interpretations!$C$7,statistic_interpretations!$C$1,IF(ABS(BL268)&gt;statistic_interpretations!$C$7,statistic_interpretations!$D$1,"error")))))))))</f>
        <v>Small</v>
      </c>
      <c r="BP268" t="str">
        <f t="shared" si="43"/>
        <v>not applicable</v>
      </c>
    </row>
    <row r="269" spans="1:68" x14ac:dyDescent="0.25">
      <c r="A269" t="str">
        <f>IF(ISBLANK(extractions!A269),"",extractions!A269)</f>
        <v xml:space="preserve">concentrated disadvantage </v>
      </c>
      <c r="B269" t="s">
        <v>959</v>
      </c>
      <c r="C269" t="str">
        <f>IF(ISBLANK(extractions!B269),"",extractions!B269)</f>
        <v>scale</v>
      </c>
      <c r="D269" t="str">
        <f>IF(ISBLANK(extractions!C269),"",extractions!C269)</f>
        <v>factor score from census per neighborhood (0 - 1)</v>
      </c>
      <c r="E269" t="str">
        <f>IF(ISBLANK(extractions!D269),"",extractions!D269)</f>
        <v>-</v>
      </c>
      <c r="F269" t="str">
        <f>IF(ISBLANK(extractions!E269),"",extractions!E269)</f>
        <v>none</v>
      </c>
      <c r="G269" t="str">
        <f>IF(ISBLANK(extractions!G269),"",extractions!G269)</f>
        <v>dispatch time;travel time</v>
      </c>
      <c r="H269" t="str">
        <f>IF(ISBLANK(extractions!H269),"",extractions!H269)</f>
        <v>scale</v>
      </c>
      <c r="I269" t="str">
        <f>IF(ISBLANK(extractions!I269),"",extractions!I269)</f>
        <v>min/incident</v>
      </c>
      <c r="J269" t="str">
        <f>IF(ISBLANK(extractions!J269),"",extractions!J269)</f>
        <v>ln</v>
      </c>
      <c r="K269" t="str">
        <f>IF(ISBLANK(extractions!K269),"",extractions!K269)</f>
        <v>interest</v>
      </c>
      <c r="L269" t="str">
        <f>IF(ISBLANK(extractions!L269),"",extractions!L269)</f>
        <v>Cihan (2014)</v>
      </c>
      <c r="M269" s="2" t="s">
        <v>887</v>
      </c>
      <c r="N269" t="str">
        <f>IF(ISBLANK(extractions!M269),"",extractions!M269)</f>
        <v>Table III</v>
      </c>
      <c r="O269" t="str">
        <f>IF(ISBLANK(extractions!N269),"",extractions!N269)</f>
        <v>Hierachical Lineair Model</v>
      </c>
      <c r="P269" t="s">
        <v>148</v>
      </c>
      <c r="Q269" t="s">
        <v>903</v>
      </c>
      <c r="R269" t="s">
        <v>906</v>
      </c>
      <c r="S269" t="s">
        <v>204</v>
      </c>
      <c r="T269" t="s">
        <v>895</v>
      </c>
      <c r="U269" t="str">
        <f>IF(ISBLANK(extractions!O269),"",extractions!O269)</f>
        <v/>
      </c>
      <c r="V269" t="str">
        <f>IF(ISBLANK(extractions!P269),"",extractions!P269)</f>
        <v>Population</v>
      </c>
      <c r="W269" t="str">
        <f>IF(ISBLANK(extractions!Q269),"",extractions!Q269)</f>
        <v>Houston (USA);Dallas (USA)</v>
      </c>
      <c r="X269" t="str">
        <f>IF(ISBLANK(extractions!R269),"",extractions!R269)</f>
        <v>-</v>
      </c>
      <c r="Y269" t="str">
        <f>IF(ISBLANK(extractions!S269),"",extractions!S269)</f>
        <v>-</v>
      </c>
      <c r="Z269" t="str">
        <f>IF(ISBLANK(extractions!T269),"",extractions!T269)</f>
        <v/>
      </c>
      <c r="AA269" t="str">
        <f>IF(ISBLANK(extractions!U269),"",extractions!U269)</f>
        <v>List wise deletion if missing and only citizen-initiated calls included</v>
      </c>
      <c r="AB269">
        <f>IF(ISBLANK(extractions!V269),"",extractions!V269)</f>
        <v>5898</v>
      </c>
      <c r="AC269" t="str">
        <f>IF(ISBLANK(extractions!W269),"",extractions!W269)</f>
        <v>CFS</v>
      </c>
      <c r="AD269" t="str">
        <f>IF(ISBLANK(extractions!X269),"",extractions!X269)</f>
        <v>in-progress burglary</v>
      </c>
      <c r="AE269" t="str">
        <f>IF(ISBLANK(extractions!Y269),"",extractions!Y269)</f>
        <v>B</v>
      </c>
      <c r="AF269">
        <f>IF(ISBLANK(extractions!Z269),"",extractions!Z269)</f>
        <v>-0.2</v>
      </c>
      <c r="AG269" t="str">
        <f>IF(ISBLANK(extractions!AA269),"",extractions!AA269)</f>
        <v/>
      </c>
      <c r="AH269" t="str">
        <f>IF(ISBLANK(extractions!AB269),"",extractions!AB269)</f>
        <v>**</v>
      </c>
      <c r="AI269">
        <f>IF(ISBLANK(extractions!AC269),"",extractions!AC269)</f>
        <v>1</v>
      </c>
      <c r="AJ269" t="str">
        <f>IF(ISBLANK(extractions!AD269),"",extractions!AD269)</f>
        <v>jan</v>
      </c>
      <c r="AK269">
        <f>IF(ISBLANK(extractions!AE269),"",extractions!AE269)</f>
        <v>2006</v>
      </c>
      <c r="AL269">
        <f>IF(ISBLANK(extractions!AF269),"",extractions!AF269)</f>
        <v>31</v>
      </c>
      <c r="AM269" t="str">
        <f>IF(ISBLANK(extractions!AG269),"",extractions!AG269)</f>
        <v>dec</v>
      </c>
      <c r="AN269">
        <f>IF(ISBLANK(extractions!AH269),"",extractions!AH269)</f>
        <v>2006</v>
      </c>
      <c r="AO269" t="str">
        <f>IF(ISBLANK(extractions!AI269),"",extractions!AI269)</f>
        <v/>
      </c>
      <c r="AP269" t="str">
        <f>IF(ISBLANK(extractions!AJ269),"",extractions!AJ269)</f>
        <v/>
      </c>
      <c r="AQ269" t="str">
        <f>IF(ISBLANK(extractions!AK269),"",extractions!AK269)</f>
        <v/>
      </c>
      <c r="AR269" t="str">
        <f>IF(ISBLANK(extractions!AL269),"",extractions!AL269)</f>
        <v/>
      </c>
      <c r="AS269" t="str">
        <f>IF(ISBLANK(extractions!AM269),"",extractions!AM269)</f>
        <v/>
      </c>
      <c r="AT269" t="str">
        <f>IF(ISBLANK(extractions!AN269),"",extractions!AN269)</f>
        <v/>
      </c>
      <c r="AU269" t="str">
        <f>IF(ISBLANK(extractions!AO269),"",extractions!AO269)</f>
        <v/>
      </c>
      <c r="AV269" t="str">
        <f>IF(ISBLANK(extractions!AP269),"",extractions!AP269)</f>
        <v/>
      </c>
      <c r="AW269" t="str">
        <f>IF(ISBLANK(extractions!AQ269),"",extractions!AQ269)</f>
        <v/>
      </c>
      <c r="AX269" t="str">
        <f>IF(ISBLANK(extractions!AR269),"",extractions!AR269)</f>
        <v/>
      </c>
      <c r="AY269" t="str">
        <f>IF(ISBLANK(extractions!AS269),"",extractions!AS269)</f>
        <v/>
      </c>
      <c r="AZ269" t="str">
        <f>IF(ISBLANK(extractions!AT269),"",extractions!AT269)</f>
        <v/>
      </c>
      <c r="BA269">
        <f>IF(ISBLANK(extractions!AU269),"",extractions!AU269)</f>
        <v>2.52</v>
      </c>
      <c r="BB269" t="str">
        <f>IF(ISBLANK(extractions!AV269),"",extractions!AV269)</f>
        <v/>
      </c>
      <c r="BC269" t="str">
        <f>IF(ISBLANK(extractions!AW269),"",extractions!AW269)</f>
        <v/>
      </c>
      <c r="BD269" t="str">
        <f>IF(ISBLANK(extractions!AX269),"",extractions!AX269)</f>
        <v/>
      </c>
      <c r="BE269" s="9" t="str">
        <f t="shared" si="37"/>
        <v/>
      </c>
      <c r="BF269" s="9" t="str">
        <f t="shared" si="40"/>
        <v/>
      </c>
      <c r="BG269" t="e">
        <f t="shared" si="44"/>
        <v>#VALUE!</v>
      </c>
      <c r="BK269" s="9" t="str">
        <f t="shared" si="41"/>
        <v>B</v>
      </c>
      <c r="BL269" s="9">
        <f t="shared" si="38"/>
        <v>-0.2</v>
      </c>
      <c r="BM269" s="13" t="str">
        <f t="shared" si="39"/>
        <v>**</v>
      </c>
      <c r="BN269" t="str">
        <f t="shared" si="42"/>
        <v>-</v>
      </c>
      <c r="BO269" s="9" t="b">
        <f>IF(BK269="Beta",IF(ABS(BL269)&lt;statistic_interpretations!$B$5,statistic_interpretations!$B$1,IF(ABS(BL269)&lt;statistic_interpretations!$C$5,statistic_interpretations!$C$1,IF(ABS(BL269)&gt;statistic_interpretations!$C$5,statistic_interpretations!$D$1,"error"))),IF(BK269="R",IF(ABS(BL269)&lt;statistic_interpretations!$B$2,statistic_interpretations!$B$1,IF(ABS(BL269)&lt;statistic_interpretations!$C$2,statistic_interpretations!$C$1,IF(ABS(BL269)&gt;statistic_interpretations!$C$2,statistic_interpretations!$D$1,"error"))),IF(BK269="D",IF(ABS(BL269)&lt;statistic_interpretations!$B$3,statistic_interpretations!$B$1,IF(ABS(BL269)&lt;statistic_interpretations!$C$3,statistic_interpretations!$C$1,IF(ABS(BL269)&gt;statistic_interpretations!$C$3,statistic_interpretations!$D$1,"error"))),IF(BK269="%",IF(ABS(BL269)&lt;statistic_interpretations!$B$9,statistic_interpretations!$B$1,IF(ABS(BL269)&lt;statistic_interpretations!$C$9,statistic_interpretations!$C$1,IF(ABS(BL269)&gt;statistic_interpretations!$C$9,statistic_interpretations!$D$1,"error"))),IF(BK269="χ2",IF(ABS(BL269)&lt;statistic_interpretations!$B$8,statistic_interpretations!$B$1,IF(ABS(BL269)&lt;statistic_interpretations!$C$8,statistic_interpretations!$C$1,IF(ABS(BL269)&gt;statistic_interpretations!$C$8,statistic_interpretations!$D$1,"error"))),IF(BK269="tau",IF(ABS(BL269)&lt;statistic_interpretations!$B$7,statistic_interpretations!$B$1,IF(ABS(BL269)&lt;statistic_interpretations!$C$7,statistic_interpretations!$C$1,IF(ABS(BL269)&gt;statistic_interpretations!$C$7,statistic_interpretations!$D$1,"error")))))))))</f>
        <v>0</v>
      </c>
      <c r="BP269" t="str">
        <f t="shared" si="43"/>
        <v>not applicable</v>
      </c>
    </row>
    <row r="270" spans="1:68" x14ac:dyDescent="0.25">
      <c r="A270" t="str">
        <f>IF(ISBLANK(extractions!A270),"",extractions!A270)</f>
        <v xml:space="preserve">immigration concentration </v>
      </c>
      <c r="B270" t="s">
        <v>960</v>
      </c>
      <c r="C270" t="str">
        <f>IF(ISBLANK(extractions!B270),"",extractions!B270)</f>
        <v>scale</v>
      </c>
      <c r="D270" t="str">
        <f>IF(ISBLANK(extractions!C270),"",extractions!C270)</f>
        <v>factor score from census per neighborhood (0 - 1)</v>
      </c>
      <c r="E270" t="str">
        <f>IF(ISBLANK(extractions!D270),"",extractions!D270)</f>
        <v>-</v>
      </c>
      <c r="F270" t="str">
        <f>IF(ISBLANK(extractions!E270),"",extractions!E270)</f>
        <v>none</v>
      </c>
      <c r="G270" t="str">
        <f>IF(ISBLANK(extractions!G270),"",extractions!G270)</f>
        <v>dispatch time;travel time</v>
      </c>
      <c r="H270" t="str">
        <f>IF(ISBLANK(extractions!H270),"",extractions!H270)</f>
        <v>scale</v>
      </c>
      <c r="I270" t="str">
        <f>IF(ISBLANK(extractions!I270),"",extractions!I270)</f>
        <v>min/incident</v>
      </c>
      <c r="J270" t="str">
        <f>IF(ISBLANK(extractions!J270),"",extractions!J270)</f>
        <v>ln</v>
      </c>
      <c r="K270" t="str">
        <f>IF(ISBLANK(extractions!K270),"",extractions!K270)</f>
        <v>interest</v>
      </c>
      <c r="L270" t="str">
        <f>IF(ISBLANK(extractions!L270),"",extractions!L270)</f>
        <v>Cihan (2014)</v>
      </c>
      <c r="M270" s="2" t="s">
        <v>887</v>
      </c>
      <c r="N270" t="str">
        <f>IF(ISBLANK(extractions!M270),"",extractions!M270)</f>
        <v>Table III</v>
      </c>
      <c r="O270" t="str">
        <f>IF(ISBLANK(extractions!N270),"",extractions!N270)</f>
        <v>Hierachical Lineair Model</v>
      </c>
      <c r="P270" t="s">
        <v>148</v>
      </c>
      <c r="Q270" t="s">
        <v>903</v>
      </c>
      <c r="R270" t="s">
        <v>906</v>
      </c>
      <c r="S270" t="s">
        <v>204</v>
      </c>
      <c r="T270" t="s">
        <v>895</v>
      </c>
      <c r="U270" t="str">
        <f>IF(ISBLANK(extractions!O270),"",extractions!O270)</f>
        <v/>
      </c>
      <c r="V270" t="str">
        <f>IF(ISBLANK(extractions!P270),"",extractions!P270)</f>
        <v>Population</v>
      </c>
      <c r="W270" t="str">
        <f>IF(ISBLANK(extractions!Q270),"",extractions!Q270)</f>
        <v>Houston (USA);Dallas (USA)</v>
      </c>
      <c r="X270" t="str">
        <f>IF(ISBLANK(extractions!R270),"",extractions!R270)</f>
        <v>-</v>
      </c>
      <c r="Y270" t="str">
        <f>IF(ISBLANK(extractions!S270),"",extractions!S270)</f>
        <v>-</v>
      </c>
      <c r="Z270" t="str">
        <f>IF(ISBLANK(extractions!T270),"",extractions!T270)</f>
        <v/>
      </c>
      <c r="AA270" t="str">
        <f>IF(ISBLANK(extractions!U270),"",extractions!U270)</f>
        <v>List wise deletion if missing and only citizen-initiated calls included</v>
      </c>
      <c r="AB270">
        <f>IF(ISBLANK(extractions!V270),"",extractions!V270)</f>
        <v>5898</v>
      </c>
      <c r="AC270" t="str">
        <f>IF(ISBLANK(extractions!W270),"",extractions!W270)</f>
        <v>CFS</v>
      </c>
      <c r="AD270" t="str">
        <f>IF(ISBLANK(extractions!X270),"",extractions!X270)</f>
        <v>in-progress burglary</v>
      </c>
      <c r="AE270" t="str">
        <f>IF(ISBLANK(extractions!Y270),"",extractions!Y270)</f>
        <v>B</v>
      </c>
      <c r="AF270">
        <f>IF(ISBLANK(extractions!Z270),"",extractions!Z270)</f>
        <v>-0.04</v>
      </c>
      <c r="AG270" t="str">
        <f>IF(ISBLANK(extractions!AA270),"",extractions!AA270)</f>
        <v/>
      </c>
      <c r="AH270" t="str">
        <f>IF(ISBLANK(extractions!AB270),"",extractions!AB270)</f>
        <v>***</v>
      </c>
      <c r="AI270">
        <f>IF(ISBLANK(extractions!AC270),"",extractions!AC270)</f>
        <v>1</v>
      </c>
      <c r="AJ270" t="str">
        <f>IF(ISBLANK(extractions!AD270),"",extractions!AD270)</f>
        <v>jan</v>
      </c>
      <c r="AK270">
        <f>IF(ISBLANK(extractions!AE270),"",extractions!AE270)</f>
        <v>2006</v>
      </c>
      <c r="AL270">
        <f>IF(ISBLANK(extractions!AF270),"",extractions!AF270)</f>
        <v>31</v>
      </c>
      <c r="AM270" t="str">
        <f>IF(ISBLANK(extractions!AG270),"",extractions!AG270)</f>
        <v>dec</v>
      </c>
      <c r="AN270">
        <f>IF(ISBLANK(extractions!AH270),"",extractions!AH270)</f>
        <v>2006</v>
      </c>
      <c r="AO270" t="str">
        <f>IF(ISBLANK(extractions!AI270),"",extractions!AI270)</f>
        <v/>
      </c>
      <c r="AP270" t="str">
        <f>IF(ISBLANK(extractions!AJ270),"",extractions!AJ270)</f>
        <v/>
      </c>
      <c r="AQ270" t="str">
        <f>IF(ISBLANK(extractions!AK270),"",extractions!AK270)</f>
        <v/>
      </c>
      <c r="AR270" t="str">
        <f>IF(ISBLANK(extractions!AL270),"",extractions!AL270)</f>
        <v/>
      </c>
      <c r="AS270" t="str">
        <f>IF(ISBLANK(extractions!AM270),"",extractions!AM270)</f>
        <v/>
      </c>
      <c r="AT270" t="str">
        <f>IF(ISBLANK(extractions!AN270),"",extractions!AN270)</f>
        <v/>
      </c>
      <c r="AU270" t="str">
        <f>IF(ISBLANK(extractions!AO270),"",extractions!AO270)</f>
        <v/>
      </c>
      <c r="AV270" t="str">
        <f>IF(ISBLANK(extractions!AP270),"",extractions!AP270)</f>
        <v/>
      </c>
      <c r="AW270" t="str">
        <f>IF(ISBLANK(extractions!AQ270),"",extractions!AQ270)</f>
        <v/>
      </c>
      <c r="AX270" t="str">
        <f>IF(ISBLANK(extractions!AR270),"",extractions!AR270)</f>
        <v/>
      </c>
      <c r="AY270" t="str">
        <f>IF(ISBLANK(extractions!AS270),"",extractions!AS270)</f>
        <v/>
      </c>
      <c r="AZ270" t="str">
        <f>IF(ISBLANK(extractions!AT270),"",extractions!AT270)</f>
        <v/>
      </c>
      <c r="BA270">
        <f>IF(ISBLANK(extractions!AU270),"",extractions!AU270)</f>
        <v>2.52</v>
      </c>
      <c r="BB270" t="str">
        <f>IF(ISBLANK(extractions!AV270),"",extractions!AV270)</f>
        <v/>
      </c>
      <c r="BC270" t="str">
        <f>IF(ISBLANK(extractions!AW270),"",extractions!AW270)</f>
        <v/>
      </c>
      <c r="BD270" t="str">
        <f>IF(ISBLANK(extractions!AX270),"",extractions!AX270)</f>
        <v/>
      </c>
      <c r="BE270" s="9" t="str">
        <f t="shared" si="37"/>
        <v/>
      </c>
      <c r="BF270" s="9" t="str">
        <f t="shared" si="40"/>
        <v/>
      </c>
      <c r="BG270" t="e">
        <f t="shared" si="44"/>
        <v>#VALUE!</v>
      </c>
      <c r="BK270" s="9" t="str">
        <f t="shared" si="41"/>
        <v>B</v>
      </c>
      <c r="BL270" s="9">
        <f t="shared" si="38"/>
        <v>-0.04</v>
      </c>
      <c r="BM270" s="13" t="str">
        <f t="shared" si="39"/>
        <v>***</v>
      </c>
      <c r="BN270" t="str">
        <f t="shared" si="42"/>
        <v>-</v>
      </c>
      <c r="BO270" s="9" t="b">
        <f>IF(BK270="Beta",IF(ABS(BL270)&lt;statistic_interpretations!$B$5,statistic_interpretations!$B$1,IF(ABS(BL270)&lt;statistic_interpretations!$C$5,statistic_interpretations!$C$1,IF(ABS(BL270)&gt;statistic_interpretations!$C$5,statistic_interpretations!$D$1,"error"))),IF(BK270="R",IF(ABS(BL270)&lt;statistic_interpretations!$B$2,statistic_interpretations!$B$1,IF(ABS(BL270)&lt;statistic_interpretations!$C$2,statistic_interpretations!$C$1,IF(ABS(BL270)&gt;statistic_interpretations!$C$2,statistic_interpretations!$D$1,"error"))),IF(BK270="D",IF(ABS(BL270)&lt;statistic_interpretations!$B$3,statistic_interpretations!$B$1,IF(ABS(BL270)&lt;statistic_interpretations!$C$3,statistic_interpretations!$C$1,IF(ABS(BL270)&gt;statistic_interpretations!$C$3,statistic_interpretations!$D$1,"error"))),IF(BK270="%",IF(ABS(BL270)&lt;statistic_interpretations!$B$9,statistic_interpretations!$B$1,IF(ABS(BL270)&lt;statistic_interpretations!$C$9,statistic_interpretations!$C$1,IF(ABS(BL270)&gt;statistic_interpretations!$C$9,statistic_interpretations!$D$1,"error"))),IF(BK270="χ2",IF(ABS(BL270)&lt;statistic_interpretations!$B$8,statistic_interpretations!$B$1,IF(ABS(BL270)&lt;statistic_interpretations!$C$8,statistic_interpretations!$C$1,IF(ABS(BL270)&gt;statistic_interpretations!$C$8,statistic_interpretations!$D$1,"error"))),IF(BK270="tau",IF(ABS(BL270)&lt;statistic_interpretations!$B$7,statistic_interpretations!$B$1,IF(ABS(BL270)&lt;statistic_interpretations!$C$7,statistic_interpretations!$C$1,IF(ABS(BL270)&gt;statistic_interpretations!$C$7,statistic_interpretations!$D$1,"error")))))))))</f>
        <v>0</v>
      </c>
      <c r="BP270" t="str">
        <f t="shared" si="43"/>
        <v>not applicable</v>
      </c>
    </row>
    <row r="271" spans="1:68" x14ac:dyDescent="0.25">
      <c r="A271" t="str">
        <f>IF(ISBLANK(extractions!A271),"",extractions!A271)</f>
        <v xml:space="preserve">residential stability </v>
      </c>
      <c r="B271" t="s">
        <v>961</v>
      </c>
      <c r="C271" t="str">
        <f>IF(ISBLANK(extractions!B271),"",extractions!B271)</f>
        <v>scale</v>
      </c>
      <c r="D271" t="str">
        <f>IF(ISBLANK(extractions!C271),"",extractions!C271)</f>
        <v>factor score from census per neighborhood (0 - 1)</v>
      </c>
      <c r="E271" t="str">
        <f>IF(ISBLANK(extractions!D271),"",extractions!D271)</f>
        <v>-</v>
      </c>
      <c r="F271" t="str">
        <f>IF(ISBLANK(extractions!E271),"",extractions!E271)</f>
        <v>none</v>
      </c>
      <c r="G271" t="str">
        <f>IF(ISBLANK(extractions!G271),"",extractions!G271)</f>
        <v>dispatch time;travel time</v>
      </c>
      <c r="H271" t="str">
        <f>IF(ISBLANK(extractions!H271),"",extractions!H271)</f>
        <v>scale</v>
      </c>
      <c r="I271" t="str">
        <f>IF(ISBLANK(extractions!I271),"",extractions!I271)</f>
        <v>min/incident</v>
      </c>
      <c r="J271" t="str">
        <f>IF(ISBLANK(extractions!J271),"",extractions!J271)</f>
        <v>ln</v>
      </c>
      <c r="K271" t="str">
        <f>IF(ISBLANK(extractions!K271),"",extractions!K271)</f>
        <v>interest</v>
      </c>
      <c r="L271" t="str">
        <f>IF(ISBLANK(extractions!L271),"",extractions!L271)</f>
        <v>Cihan (2014)</v>
      </c>
      <c r="M271" s="2" t="s">
        <v>887</v>
      </c>
      <c r="N271" t="str">
        <f>IF(ISBLANK(extractions!M271),"",extractions!M271)</f>
        <v>Table III</v>
      </c>
      <c r="O271" t="str">
        <f>IF(ISBLANK(extractions!N271),"",extractions!N271)</f>
        <v>Hierachical Lineair Model</v>
      </c>
      <c r="P271" t="s">
        <v>148</v>
      </c>
      <c r="Q271" t="s">
        <v>903</v>
      </c>
      <c r="R271" t="s">
        <v>906</v>
      </c>
      <c r="S271" t="s">
        <v>204</v>
      </c>
      <c r="T271" t="s">
        <v>895</v>
      </c>
      <c r="U271" t="str">
        <f>IF(ISBLANK(extractions!O271),"",extractions!O271)</f>
        <v/>
      </c>
      <c r="V271" t="str">
        <f>IF(ISBLANK(extractions!P271),"",extractions!P271)</f>
        <v>Population</v>
      </c>
      <c r="W271" t="str">
        <f>IF(ISBLANK(extractions!Q271),"",extractions!Q271)</f>
        <v>Houston (USA);Dallas (USA)</v>
      </c>
      <c r="X271" t="str">
        <f>IF(ISBLANK(extractions!R271),"",extractions!R271)</f>
        <v>-</v>
      </c>
      <c r="Y271" t="str">
        <f>IF(ISBLANK(extractions!S271),"",extractions!S271)</f>
        <v>-</v>
      </c>
      <c r="Z271" t="str">
        <f>IF(ISBLANK(extractions!T271),"",extractions!T271)</f>
        <v/>
      </c>
      <c r="AA271" t="str">
        <f>IF(ISBLANK(extractions!U271),"",extractions!U271)</f>
        <v>List wise deletion if missing and only citizen-initiated calls included</v>
      </c>
      <c r="AB271">
        <f>IF(ISBLANK(extractions!V271),"",extractions!V271)</f>
        <v>5898</v>
      </c>
      <c r="AC271" t="str">
        <f>IF(ISBLANK(extractions!W271),"",extractions!W271)</f>
        <v>CFS</v>
      </c>
      <c r="AD271" t="str">
        <f>IF(ISBLANK(extractions!X271),"",extractions!X271)</f>
        <v>in-progress burglary</v>
      </c>
      <c r="AE271" t="str">
        <f>IF(ISBLANK(extractions!Y271),"",extractions!Y271)</f>
        <v>B</v>
      </c>
      <c r="AF271">
        <f>IF(ISBLANK(extractions!Z271),"",extractions!Z271)</f>
        <v>0.03</v>
      </c>
      <c r="AG271" t="str">
        <f>IF(ISBLANK(extractions!AA271),"",extractions!AA271)</f>
        <v/>
      </c>
      <c r="AH271" t="str">
        <f>IF(ISBLANK(extractions!AB271),"",extractions!AB271)</f>
        <v>***</v>
      </c>
      <c r="AI271">
        <f>IF(ISBLANK(extractions!AC271),"",extractions!AC271)</f>
        <v>1</v>
      </c>
      <c r="AJ271" t="str">
        <f>IF(ISBLANK(extractions!AD271),"",extractions!AD271)</f>
        <v>jan</v>
      </c>
      <c r="AK271">
        <f>IF(ISBLANK(extractions!AE271),"",extractions!AE271)</f>
        <v>2006</v>
      </c>
      <c r="AL271">
        <f>IF(ISBLANK(extractions!AF271),"",extractions!AF271)</f>
        <v>31</v>
      </c>
      <c r="AM271" t="str">
        <f>IF(ISBLANK(extractions!AG271),"",extractions!AG271)</f>
        <v>dec</v>
      </c>
      <c r="AN271">
        <f>IF(ISBLANK(extractions!AH271),"",extractions!AH271)</f>
        <v>2006</v>
      </c>
      <c r="AO271" t="str">
        <f>IF(ISBLANK(extractions!AI271),"",extractions!AI271)</f>
        <v/>
      </c>
      <c r="AP271" t="str">
        <f>IF(ISBLANK(extractions!AJ271),"",extractions!AJ271)</f>
        <v/>
      </c>
      <c r="AQ271" t="str">
        <f>IF(ISBLANK(extractions!AK271),"",extractions!AK271)</f>
        <v/>
      </c>
      <c r="AR271" t="str">
        <f>IF(ISBLANK(extractions!AL271),"",extractions!AL271)</f>
        <v/>
      </c>
      <c r="AS271" t="str">
        <f>IF(ISBLANK(extractions!AM271),"",extractions!AM271)</f>
        <v/>
      </c>
      <c r="AT271" t="str">
        <f>IF(ISBLANK(extractions!AN271),"",extractions!AN271)</f>
        <v/>
      </c>
      <c r="AU271" t="str">
        <f>IF(ISBLANK(extractions!AO271),"",extractions!AO271)</f>
        <v/>
      </c>
      <c r="AV271" t="str">
        <f>IF(ISBLANK(extractions!AP271),"",extractions!AP271)</f>
        <v/>
      </c>
      <c r="AW271" t="str">
        <f>IF(ISBLANK(extractions!AQ271),"",extractions!AQ271)</f>
        <v/>
      </c>
      <c r="AX271" t="str">
        <f>IF(ISBLANK(extractions!AR271),"",extractions!AR271)</f>
        <v/>
      </c>
      <c r="AY271" t="str">
        <f>IF(ISBLANK(extractions!AS271),"",extractions!AS271)</f>
        <v/>
      </c>
      <c r="AZ271" t="str">
        <f>IF(ISBLANK(extractions!AT271),"",extractions!AT271)</f>
        <v/>
      </c>
      <c r="BA271">
        <f>IF(ISBLANK(extractions!AU271),"",extractions!AU271)</f>
        <v>2.52</v>
      </c>
      <c r="BB271" t="str">
        <f>IF(ISBLANK(extractions!AV271),"",extractions!AV271)</f>
        <v/>
      </c>
      <c r="BC271" t="str">
        <f>IF(ISBLANK(extractions!AW271),"",extractions!AW271)</f>
        <v/>
      </c>
      <c r="BD271" t="str">
        <f>IF(ISBLANK(extractions!AX271),"",extractions!AX271)</f>
        <v/>
      </c>
      <c r="BE271" s="9" t="str">
        <f t="shared" si="37"/>
        <v/>
      </c>
      <c r="BF271" s="9" t="str">
        <f t="shared" si="40"/>
        <v/>
      </c>
      <c r="BG271" t="e">
        <f t="shared" si="44"/>
        <v>#VALUE!</v>
      </c>
      <c r="BK271" s="9" t="str">
        <f t="shared" si="41"/>
        <v>B</v>
      </c>
      <c r="BL271" s="9">
        <f t="shared" si="38"/>
        <v>0.03</v>
      </c>
      <c r="BM271" s="13" t="str">
        <f t="shared" si="39"/>
        <v>***</v>
      </c>
      <c r="BN271" t="str">
        <f t="shared" si="42"/>
        <v>+</v>
      </c>
      <c r="BO271" s="9" t="b">
        <f>IF(BK271="Beta",IF(ABS(BL271)&lt;statistic_interpretations!$B$5,statistic_interpretations!$B$1,IF(ABS(BL271)&lt;statistic_interpretations!$C$5,statistic_interpretations!$C$1,IF(ABS(BL271)&gt;statistic_interpretations!$C$5,statistic_interpretations!$D$1,"error"))),IF(BK271="R",IF(ABS(BL271)&lt;statistic_interpretations!$B$2,statistic_interpretations!$B$1,IF(ABS(BL271)&lt;statistic_interpretations!$C$2,statistic_interpretations!$C$1,IF(ABS(BL271)&gt;statistic_interpretations!$C$2,statistic_interpretations!$D$1,"error"))),IF(BK271="D",IF(ABS(BL271)&lt;statistic_interpretations!$B$3,statistic_interpretations!$B$1,IF(ABS(BL271)&lt;statistic_interpretations!$C$3,statistic_interpretations!$C$1,IF(ABS(BL271)&gt;statistic_interpretations!$C$3,statistic_interpretations!$D$1,"error"))),IF(BK271="%",IF(ABS(BL271)&lt;statistic_interpretations!$B$9,statistic_interpretations!$B$1,IF(ABS(BL271)&lt;statistic_interpretations!$C$9,statistic_interpretations!$C$1,IF(ABS(BL271)&gt;statistic_interpretations!$C$9,statistic_interpretations!$D$1,"error"))),IF(BK271="χ2",IF(ABS(BL271)&lt;statistic_interpretations!$B$8,statistic_interpretations!$B$1,IF(ABS(BL271)&lt;statistic_interpretations!$C$8,statistic_interpretations!$C$1,IF(ABS(BL271)&gt;statistic_interpretations!$C$8,statistic_interpretations!$D$1,"error"))),IF(BK271="tau",IF(ABS(BL271)&lt;statistic_interpretations!$B$7,statistic_interpretations!$B$1,IF(ABS(BL271)&lt;statistic_interpretations!$C$7,statistic_interpretations!$C$1,IF(ABS(BL271)&gt;statistic_interpretations!$C$7,statistic_interpretations!$D$1,"error")))))))))</f>
        <v>0</v>
      </c>
      <c r="BP271" t="str">
        <f t="shared" si="43"/>
        <v>not applicable</v>
      </c>
    </row>
    <row r="272" spans="1:68" x14ac:dyDescent="0.25">
      <c r="A272" t="str">
        <f>IF(ISBLANK(extractions!A272),"",extractions!A272)</f>
        <v>Call rate</v>
      </c>
      <c r="B272" t="s">
        <v>954</v>
      </c>
      <c r="C272" t="str">
        <f>IF(ISBLANK(extractions!B272),"",extractions!B272)</f>
        <v>scale</v>
      </c>
      <c r="D272" t="str">
        <f>IF(ISBLANK(extractions!C272),"",extractions!C272)</f>
        <v>amount of CFS per 1000 citizens</v>
      </c>
      <c r="E272" t="str">
        <f>IF(ISBLANK(extractions!D272),"",extractions!D272)</f>
        <v>-</v>
      </c>
      <c r="F272" t="str">
        <f>IF(ISBLANK(extractions!E272),"",extractions!E272)</f>
        <v>CFS/1000citizens</v>
      </c>
      <c r="G272" t="str">
        <f>IF(ISBLANK(extractions!G272),"",extractions!G272)</f>
        <v>dispatch time;travel time</v>
      </c>
      <c r="H272" t="str">
        <f>IF(ISBLANK(extractions!H272),"",extractions!H272)</f>
        <v>scale</v>
      </c>
      <c r="I272" t="str">
        <f>IF(ISBLANK(extractions!I272),"",extractions!I272)</f>
        <v>min/incident</v>
      </c>
      <c r="J272" t="str">
        <f>IF(ISBLANK(extractions!J272),"",extractions!J272)</f>
        <v>ln</v>
      </c>
      <c r="K272" t="str">
        <f>IF(ISBLANK(extractions!K272),"",extractions!K272)</f>
        <v>control</v>
      </c>
      <c r="L272" t="str">
        <f>IF(ISBLANK(extractions!L272),"",extractions!L272)</f>
        <v>Cihan (2014)</v>
      </c>
      <c r="M272" s="2" t="s">
        <v>887</v>
      </c>
      <c r="N272" t="str">
        <f>IF(ISBLANK(extractions!M272),"",extractions!M272)</f>
        <v>Table III</v>
      </c>
      <c r="O272" t="str">
        <f>IF(ISBLANK(extractions!N272),"",extractions!N272)</f>
        <v>Hierachical Lineair Model</v>
      </c>
      <c r="P272" t="s">
        <v>148</v>
      </c>
      <c r="Q272" t="s">
        <v>903</v>
      </c>
      <c r="R272" t="s">
        <v>906</v>
      </c>
      <c r="S272" t="s">
        <v>1363</v>
      </c>
      <c r="T272" t="s">
        <v>896</v>
      </c>
      <c r="U272" t="str">
        <f>IF(ISBLANK(extractions!O272),"",extractions!O272)</f>
        <v/>
      </c>
      <c r="V272" t="str">
        <f>IF(ISBLANK(extractions!P272),"",extractions!P272)</f>
        <v>Population</v>
      </c>
      <c r="W272" t="str">
        <f>IF(ISBLANK(extractions!Q272),"",extractions!Q272)</f>
        <v>Houston (USA);Dallas (USA)</v>
      </c>
      <c r="X272" t="str">
        <f>IF(ISBLANK(extractions!R272),"",extractions!R272)</f>
        <v>-</v>
      </c>
      <c r="Y272" t="str">
        <f>IF(ISBLANK(extractions!S272),"",extractions!S272)</f>
        <v>-</v>
      </c>
      <c r="Z272" t="str">
        <f>IF(ISBLANK(extractions!T272),"",extractions!T272)</f>
        <v/>
      </c>
      <c r="AA272" t="str">
        <f>IF(ISBLANK(extractions!U272),"",extractions!U272)</f>
        <v>List wise deletion if missing and only citizen-initiated calls included</v>
      </c>
      <c r="AB272">
        <f>IF(ISBLANK(extractions!V272),"",extractions!V272)</f>
        <v>5898</v>
      </c>
      <c r="AC272" t="str">
        <f>IF(ISBLANK(extractions!W272),"",extractions!W272)</f>
        <v>CFS</v>
      </c>
      <c r="AD272" t="str">
        <f>IF(ISBLANK(extractions!X272),"",extractions!X272)</f>
        <v>in-progress burglary</v>
      </c>
      <c r="AE272" t="str">
        <f>IF(ISBLANK(extractions!Y272),"",extractions!Y272)</f>
        <v>B</v>
      </c>
      <c r="AF272">
        <f>IF(ISBLANK(extractions!Z272),"",extractions!Z272)</f>
        <v>-0.1</v>
      </c>
      <c r="AG272" t="str">
        <f>IF(ISBLANK(extractions!AA272),"",extractions!AA272)</f>
        <v/>
      </c>
      <c r="AH272" t="str">
        <f>IF(ISBLANK(extractions!AB272),"",extractions!AB272)</f>
        <v>***</v>
      </c>
      <c r="AI272">
        <f>IF(ISBLANK(extractions!AC272),"",extractions!AC272)</f>
        <v>1</v>
      </c>
      <c r="AJ272" t="str">
        <f>IF(ISBLANK(extractions!AD272),"",extractions!AD272)</f>
        <v>jan</v>
      </c>
      <c r="AK272">
        <f>IF(ISBLANK(extractions!AE272),"",extractions!AE272)</f>
        <v>2006</v>
      </c>
      <c r="AL272">
        <f>IF(ISBLANK(extractions!AF272),"",extractions!AF272)</f>
        <v>31</v>
      </c>
      <c r="AM272" t="str">
        <f>IF(ISBLANK(extractions!AG272),"",extractions!AG272)</f>
        <v>dec</v>
      </c>
      <c r="AN272">
        <f>IF(ISBLANK(extractions!AH272),"",extractions!AH272)</f>
        <v>2006</v>
      </c>
      <c r="AO272" t="str">
        <f>IF(ISBLANK(extractions!AI272),"",extractions!AI272)</f>
        <v/>
      </c>
      <c r="AP272" t="str">
        <f>IF(ISBLANK(extractions!AJ272),"",extractions!AJ272)</f>
        <v/>
      </c>
      <c r="AQ272" t="str">
        <f>IF(ISBLANK(extractions!AK272),"",extractions!AK272)</f>
        <v/>
      </c>
      <c r="AR272" t="str">
        <f>IF(ISBLANK(extractions!AL272),"",extractions!AL272)</f>
        <v/>
      </c>
      <c r="AS272" t="str">
        <f>IF(ISBLANK(extractions!AM272),"",extractions!AM272)</f>
        <v/>
      </c>
      <c r="AT272" t="str">
        <f>IF(ISBLANK(extractions!AN272),"",extractions!AN272)</f>
        <v/>
      </c>
      <c r="AU272" t="str">
        <f>IF(ISBLANK(extractions!AO272),"",extractions!AO272)</f>
        <v/>
      </c>
      <c r="AV272" t="str">
        <f>IF(ISBLANK(extractions!AP272),"",extractions!AP272)</f>
        <v/>
      </c>
      <c r="AW272" t="str">
        <f>IF(ISBLANK(extractions!AQ272),"",extractions!AQ272)</f>
        <v/>
      </c>
      <c r="AX272" t="str">
        <f>IF(ISBLANK(extractions!AR272),"",extractions!AR272)</f>
        <v/>
      </c>
      <c r="AY272" t="str">
        <f>IF(ISBLANK(extractions!AS272),"",extractions!AS272)</f>
        <v/>
      </c>
      <c r="AZ272" t="str">
        <f>IF(ISBLANK(extractions!AT272),"",extractions!AT272)</f>
        <v/>
      </c>
      <c r="BA272">
        <f>IF(ISBLANK(extractions!AU272),"",extractions!AU272)</f>
        <v>2.52</v>
      </c>
      <c r="BB272">
        <f>IF(ISBLANK(extractions!AV272),"",extractions!AV272)</f>
        <v>701</v>
      </c>
      <c r="BC272" t="str">
        <f>IF(ISBLANK(extractions!AW272),"",extractions!AW272)</f>
        <v/>
      </c>
      <c r="BD272" t="str">
        <f>IF(ISBLANK(extractions!AX272),"",extractions!AX272)</f>
        <v/>
      </c>
      <c r="BE272" s="9" t="str">
        <f t="shared" si="37"/>
        <v/>
      </c>
      <c r="BF272" s="9" t="str">
        <f t="shared" si="40"/>
        <v/>
      </c>
      <c r="BG272">
        <f t="shared" si="44"/>
        <v>-27.81746031746032</v>
      </c>
      <c r="BK272" s="9" t="str">
        <f t="shared" si="41"/>
        <v>Beta</v>
      </c>
      <c r="BL272" s="9">
        <f t="shared" si="38"/>
        <v>-27.81746031746032</v>
      </c>
      <c r="BM272" s="13" t="str">
        <f t="shared" si="39"/>
        <v>***</v>
      </c>
      <c r="BN272" t="str">
        <f t="shared" si="42"/>
        <v>-</v>
      </c>
      <c r="BO272" s="9" t="str">
        <f>IF(BK272="Beta",IF(ABS(BL272)&lt;statistic_interpretations!$B$5,statistic_interpretations!$B$1,IF(ABS(BL272)&lt;statistic_interpretations!$C$5,statistic_interpretations!$C$1,IF(ABS(BL272)&gt;statistic_interpretations!$C$5,statistic_interpretations!$D$1,"error"))),IF(BK272="R",IF(ABS(BL272)&lt;statistic_interpretations!$B$2,statistic_interpretations!$B$1,IF(ABS(BL272)&lt;statistic_interpretations!$C$2,statistic_interpretations!$C$1,IF(ABS(BL272)&gt;statistic_interpretations!$C$2,statistic_interpretations!$D$1,"error"))),IF(BK272="D",IF(ABS(BL272)&lt;statistic_interpretations!$B$3,statistic_interpretations!$B$1,IF(ABS(BL272)&lt;statistic_interpretations!$C$3,statistic_interpretations!$C$1,IF(ABS(BL272)&gt;statistic_interpretations!$C$3,statistic_interpretations!$D$1,"error"))),IF(BK272="%",IF(ABS(BL272)&lt;statistic_interpretations!$B$9,statistic_interpretations!$B$1,IF(ABS(BL272)&lt;statistic_interpretations!$C$9,statistic_interpretations!$C$1,IF(ABS(BL272)&gt;statistic_interpretations!$C$9,statistic_interpretations!$D$1,"error"))),IF(BK272="χ2",IF(ABS(BL272)&lt;statistic_interpretations!$B$8,statistic_interpretations!$B$1,IF(ABS(BL272)&lt;statistic_interpretations!$C$8,statistic_interpretations!$C$1,IF(ABS(BL272)&gt;statistic_interpretations!$C$8,statistic_interpretations!$D$1,"error"))),IF(BK272="tau",IF(ABS(BL272)&lt;statistic_interpretations!$B$7,statistic_interpretations!$B$1,IF(ABS(BL272)&lt;statistic_interpretations!$C$7,statistic_interpretations!$C$1,IF(ABS(BL272)&gt;statistic_interpretations!$C$7,statistic_interpretations!$D$1,"error")))))))))</f>
        <v>Large</v>
      </c>
      <c r="BP272" t="str">
        <f t="shared" si="43"/>
        <v>not applicable</v>
      </c>
    </row>
    <row r="273" spans="1:68" x14ac:dyDescent="0.25">
      <c r="A273" t="str">
        <f>IF(ISBLANK(extractions!A273),"",extractions!A273)</f>
        <v>weekends</v>
      </c>
      <c r="B273" t="s">
        <v>383</v>
      </c>
      <c r="C273" t="str">
        <f>IF(ISBLANK(extractions!B273),"",extractions!B273)</f>
        <v>dichotomous</v>
      </c>
      <c r="D273" t="str">
        <f>IF(ISBLANK(extractions!C273),"",extractions!C273)</f>
        <v/>
      </c>
      <c r="E273" t="str">
        <f>IF(ISBLANK(extractions!D273),"",extractions!D273)</f>
        <v>weekdays</v>
      </c>
      <c r="F273" t="str">
        <f>IF(ISBLANK(extractions!E273),"",extractions!E273)</f>
        <v>-</v>
      </c>
      <c r="G273" t="str">
        <f>IF(ISBLANK(extractions!G273),"",extractions!G273)</f>
        <v>dispatch time;travel time</v>
      </c>
      <c r="H273" t="str">
        <f>IF(ISBLANK(extractions!H273),"",extractions!H273)</f>
        <v>scale</v>
      </c>
      <c r="I273" t="str">
        <f>IF(ISBLANK(extractions!I273),"",extractions!I273)</f>
        <v>min/incident</v>
      </c>
      <c r="J273" t="str">
        <f>IF(ISBLANK(extractions!J273),"",extractions!J273)</f>
        <v>ln</v>
      </c>
      <c r="K273" t="str">
        <f>IF(ISBLANK(extractions!K273),"",extractions!K273)</f>
        <v>control</v>
      </c>
      <c r="L273" t="str">
        <f>IF(ISBLANK(extractions!L273),"",extractions!L273)</f>
        <v>Cihan (2014)</v>
      </c>
      <c r="M273" s="2" t="s">
        <v>887</v>
      </c>
      <c r="N273" t="str">
        <f>IF(ISBLANK(extractions!M273),"",extractions!M273)</f>
        <v>Table III</v>
      </c>
      <c r="O273" t="str">
        <f>IF(ISBLANK(extractions!N273),"",extractions!N273)</f>
        <v>Hierachical Lineair Model</v>
      </c>
      <c r="P273" t="s">
        <v>148</v>
      </c>
      <c r="Q273" t="s">
        <v>903</v>
      </c>
      <c r="R273" t="s">
        <v>906</v>
      </c>
      <c r="S273" t="s">
        <v>195</v>
      </c>
      <c r="T273" t="s">
        <v>896</v>
      </c>
      <c r="U273" t="str">
        <f>IF(ISBLANK(extractions!O273),"",extractions!O273)</f>
        <v/>
      </c>
      <c r="V273" t="str">
        <f>IF(ISBLANK(extractions!P273),"",extractions!P273)</f>
        <v>Population</v>
      </c>
      <c r="W273" t="str">
        <f>IF(ISBLANK(extractions!Q273),"",extractions!Q273)</f>
        <v>Houston (USA);Dallas (USA)</v>
      </c>
      <c r="X273" t="str">
        <f>IF(ISBLANK(extractions!R273),"",extractions!R273)</f>
        <v>-</v>
      </c>
      <c r="Y273" t="str">
        <f>IF(ISBLANK(extractions!S273),"",extractions!S273)</f>
        <v>-</v>
      </c>
      <c r="Z273" t="str">
        <f>IF(ISBLANK(extractions!T273),"",extractions!T273)</f>
        <v/>
      </c>
      <c r="AA273" t="str">
        <f>IF(ISBLANK(extractions!U273),"",extractions!U273)</f>
        <v>List wise deletion if missing and only citizen-initiated calls included</v>
      </c>
      <c r="AB273">
        <f>IF(ISBLANK(extractions!V273),"",extractions!V273)</f>
        <v>5898</v>
      </c>
      <c r="AC273" t="str">
        <f>IF(ISBLANK(extractions!W273),"",extractions!W273)</f>
        <v>CFS</v>
      </c>
      <c r="AD273" t="str">
        <f>IF(ISBLANK(extractions!X273),"",extractions!X273)</f>
        <v>in-progress burglary</v>
      </c>
      <c r="AE273" t="str">
        <f>IF(ISBLANK(extractions!Y273),"",extractions!Y273)</f>
        <v>B</v>
      </c>
      <c r="AF273">
        <f>IF(ISBLANK(extractions!Z273),"",extractions!Z273)</f>
        <v>-0.01</v>
      </c>
      <c r="AG273" t="str">
        <f>IF(ISBLANK(extractions!AA273),"",extractions!AA273)</f>
        <v/>
      </c>
      <c r="AH273" t="str">
        <f>IF(ISBLANK(extractions!AB273),"",extractions!AB273)</f>
        <v>#</v>
      </c>
      <c r="AI273">
        <f>IF(ISBLANK(extractions!AC273),"",extractions!AC273)</f>
        <v>1</v>
      </c>
      <c r="AJ273" t="str">
        <f>IF(ISBLANK(extractions!AD273),"",extractions!AD273)</f>
        <v>jan</v>
      </c>
      <c r="AK273">
        <f>IF(ISBLANK(extractions!AE273),"",extractions!AE273)</f>
        <v>2006</v>
      </c>
      <c r="AL273">
        <f>IF(ISBLANK(extractions!AF273),"",extractions!AF273)</f>
        <v>31</v>
      </c>
      <c r="AM273" t="str">
        <f>IF(ISBLANK(extractions!AG273),"",extractions!AG273)</f>
        <v>dec</v>
      </c>
      <c r="AN273">
        <f>IF(ISBLANK(extractions!AH273),"",extractions!AH273)</f>
        <v>2006</v>
      </c>
      <c r="AO273" t="str">
        <f>IF(ISBLANK(extractions!AI273),"",extractions!AI273)</f>
        <v/>
      </c>
      <c r="AP273" t="str">
        <f>IF(ISBLANK(extractions!AJ273),"",extractions!AJ273)</f>
        <v/>
      </c>
      <c r="AQ273" t="str">
        <f>IF(ISBLANK(extractions!AK273),"",extractions!AK273)</f>
        <v/>
      </c>
      <c r="AR273" t="str">
        <f>IF(ISBLANK(extractions!AL273),"",extractions!AL273)</f>
        <v/>
      </c>
      <c r="AS273" t="str">
        <f>IF(ISBLANK(extractions!AM273),"",extractions!AM273)</f>
        <v/>
      </c>
      <c r="AT273" t="str">
        <f>IF(ISBLANK(extractions!AN273),"",extractions!AN273)</f>
        <v/>
      </c>
      <c r="AU273" t="str">
        <f>IF(ISBLANK(extractions!AO273),"",extractions!AO273)</f>
        <v/>
      </c>
      <c r="AV273">
        <f>IF(ISBLANK(extractions!AP273),"",extractions!AP273)</f>
        <v>29</v>
      </c>
      <c r="AW273" t="str">
        <f>IF(ISBLANK(extractions!AQ273),"",extractions!AQ273)</f>
        <v/>
      </c>
      <c r="AX273" t="str">
        <f>IF(ISBLANK(extractions!AR273),"",extractions!AR273)</f>
        <v/>
      </c>
      <c r="AY273" t="str">
        <f>IF(ISBLANK(extractions!AS273),"",extractions!AS273)</f>
        <v/>
      </c>
      <c r="AZ273" t="str">
        <f>IF(ISBLANK(extractions!AT273),"",extractions!AT273)</f>
        <v/>
      </c>
      <c r="BA273">
        <f>IF(ISBLANK(extractions!AU273),"",extractions!AU273)</f>
        <v>2.52</v>
      </c>
      <c r="BB273">
        <f>IF(ISBLANK(extractions!AV273),"",extractions!AV273)</f>
        <v>0.45376205218153709</v>
      </c>
      <c r="BC273" t="str">
        <f>IF(ISBLANK(extractions!AW273),"",extractions!AW273)</f>
        <v/>
      </c>
      <c r="BD273" t="str">
        <f>IF(ISBLANK(extractions!AX273),"",extractions!AX273)</f>
        <v/>
      </c>
      <c r="BE273" s="9" t="str">
        <f t="shared" si="37"/>
        <v/>
      </c>
      <c r="BF273" s="9" t="str">
        <f t="shared" si="40"/>
        <v/>
      </c>
      <c r="BG273">
        <f t="shared" si="44"/>
        <v>-1.8006430642124489E-3</v>
      </c>
      <c r="BK273" s="9" t="str">
        <f t="shared" si="41"/>
        <v>Beta</v>
      </c>
      <c r="BL273" s="9">
        <f t="shared" si="38"/>
        <v>-1.8006430642124489E-3</v>
      </c>
      <c r="BM273" s="13" t="str">
        <f t="shared" si="39"/>
        <v/>
      </c>
      <c r="BN273" t="str">
        <f t="shared" si="42"/>
        <v>-</v>
      </c>
      <c r="BO273" s="9" t="str">
        <f>IF(BK273="Beta",IF(ABS(BL273)&lt;statistic_interpretations!$B$5,statistic_interpretations!$B$1,IF(ABS(BL273)&lt;statistic_interpretations!$C$5,statistic_interpretations!$C$1,IF(ABS(BL273)&gt;statistic_interpretations!$C$5,statistic_interpretations!$D$1,"error"))),IF(BK273="R",IF(ABS(BL273)&lt;statistic_interpretations!$B$2,statistic_interpretations!$B$1,IF(ABS(BL273)&lt;statistic_interpretations!$C$2,statistic_interpretations!$C$1,IF(ABS(BL273)&gt;statistic_interpretations!$C$2,statistic_interpretations!$D$1,"error"))),IF(BK273="D",IF(ABS(BL273)&lt;statistic_interpretations!$B$3,statistic_interpretations!$B$1,IF(ABS(BL273)&lt;statistic_interpretations!$C$3,statistic_interpretations!$C$1,IF(ABS(BL273)&gt;statistic_interpretations!$C$3,statistic_interpretations!$D$1,"error"))),IF(BK273="%",IF(ABS(BL273)&lt;statistic_interpretations!$B$9,statistic_interpretations!$B$1,IF(ABS(BL273)&lt;statistic_interpretations!$C$9,statistic_interpretations!$C$1,IF(ABS(BL273)&gt;statistic_interpretations!$C$9,statistic_interpretations!$D$1,"error"))),IF(BK273="χ2",IF(ABS(BL273)&lt;statistic_interpretations!$B$8,statistic_interpretations!$B$1,IF(ABS(BL273)&lt;statistic_interpretations!$C$8,statistic_interpretations!$C$1,IF(ABS(BL273)&gt;statistic_interpretations!$C$8,statistic_interpretations!$D$1,"error"))),IF(BK273="tau",IF(ABS(BL273)&lt;statistic_interpretations!$B$7,statistic_interpretations!$B$1,IF(ABS(BL273)&lt;statistic_interpretations!$C$7,statistic_interpretations!$C$1,IF(ABS(BL273)&gt;statistic_interpretations!$C$7,statistic_interpretations!$D$1,"error")))))))))</f>
        <v>Small</v>
      </c>
      <c r="BP273" t="str">
        <f t="shared" si="43"/>
        <v>not applicable</v>
      </c>
    </row>
    <row r="274" spans="1:68" x14ac:dyDescent="0.25">
      <c r="A274" t="str">
        <f>IF(ISBLANK(extractions!A274),"",extractions!A274)</f>
        <v>source of call</v>
      </c>
      <c r="B274" t="s">
        <v>389</v>
      </c>
      <c r="C274" t="str">
        <f>IF(ISBLANK(extractions!B274),"",extractions!B274)</f>
        <v>dichotomous</v>
      </c>
      <c r="D274" t="str">
        <f>IF(ISBLANK(extractions!C274),"",extractions!C274)</f>
        <v/>
      </c>
      <c r="E274" t="str">
        <f>IF(ISBLANK(extractions!D274),"",extractions!D274)</f>
        <v>10 digit calls</v>
      </c>
      <c r="F274" t="str">
        <f>IF(ISBLANK(extractions!E274),"",extractions!E274)</f>
        <v>-</v>
      </c>
      <c r="G274" t="str">
        <f>IF(ISBLANK(extractions!G274),"",extractions!G274)</f>
        <v>dispatch time;travel time</v>
      </c>
      <c r="H274" t="str">
        <f>IF(ISBLANK(extractions!H274),"",extractions!H274)</f>
        <v>scale</v>
      </c>
      <c r="I274" t="str">
        <f>IF(ISBLANK(extractions!I274),"",extractions!I274)</f>
        <v>min/incident</v>
      </c>
      <c r="J274" t="str">
        <f>IF(ISBLANK(extractions!J274),"",extractions!J274)</f>
        <v>ln</v>
      </c>
      <c r="K274" t="str">
        <f>IF(ISBLANK(extractions!K274),"",extractions!K274)</f>
        <v>control</v>
      </c>
      <c r="L274" t="str">
        <f>IF(ISBLANK(extractions!L274),"",extractions!L274)</f>
        <v>Cihan (2014)</v>
      </c>
      <c r="M274" s="2" t="s">
        <v>887</v>
      </c>
      <c r="N274" t="str">
        <f>IF(ISBLANK(extractions!M274),"",extractions!M274)</f>
        <v>Table III</v>
      </c>
      <c r="O274" t="str">
        <f>IF(ISBLANK(extractions!N274),"",extractions!N274)</f>
        <v>Hierachical Lineair Model</v>
      </c>
      <c r="P274" t="s">
        <v>148</v>
      </c>
      <c r="Q274" t="s">
        <v>903</v>
      </c>
      <c r="R274" t="s">
        <v>906</v>
      </c>
      <c r="S274" t="s">
        <v>899</v>
      </c>
      <c r="T274" t="s">
        <v>896</v>
      </c>
      <c r="U274" t="str">
        <f>IF(ISBLANK(extractions!O274),"",extractions!O274)</f>
        <v/>
      </c>
      <c r="V274" t="str">
        <f>IF(ISBLANK(extractions!P274),"",extractions!P274)</f>
        <v>Population</v>
      </c>
      <c r="W274" t="str">
        <f>IF(ISBLANK(extractions!Q274),"",extractions!Q274)</f>
        <v>Houston (USA);Dallas (USA)</v>
      </c>
      <c r="X274" t="str">
        <f>IF(ISBLANK(extractions!R274),"",extractions!R274)</f>
        <v>-</v>
      </c>
      <c r="Y274" t="str">
        <f>IF(ISBLANK(extractions!S274),"",extractions!S274)</f>
        <v>-</v>
      </c>
      <c r="Z274" t="str">
        <f>IF(ISBLANK(extractions!T274),"",extractions!T274)</f>
        <v/>
      </c>
      <c r="AA274" t="str">
        <f>IF(ISBLANK(extractions!U274),"",extractions!U274)</f>
        <v>List wise deletion if missing and only citizen-initiated calls included</v>
      </c>
      <c r="AB274">
        <f>IF(ISBLANK(extractions!V274),"",extractions!V274)</f>
        <v>5898</v>
      </c>
      <c r="AC274" t="str">
        <f>IF(ISBLANK(extractions!W274),"",extractions!W274)</f>
        <v>CFS</v>
      </c>
      <c r="AD274" t="str">
        <f>IF(ISBLANK(extractions!X274),"",extractions!X274)</f>
        <v>in-progress burglary</v>
      </c>
      <c r="AE274" t="str">
        <f>IF(ISBLANK(extractions!Y274),"",extractions!Y274)</f>
        <v>B</v>
      </c>
      <c r="AF274">
        <f>IF(ISBLANK(extractions!Z274),"",extractions!Z274)</f>
        <v>0</v>
      </c>
      <c r="AG274" t="str">
        <f>IF(ISBLANK(extractions!AA274),"",extractions!AA274)</f>
        <v/>
      </c>
      <c r="AH274" t="str">
        <f>IF(ISBLANK(extractions!AB274),"",extractions!AB274)</f>
        <v>#</v>
      </c>
      <c r="AI274">
        <f>IF(ISBLANK(extractions!AC274),"",extractions!AC274)</f>
        <v>1</v>
      </c>
      <c r="AJ274" t="str">
        <f>IF(ISBLANK(extractions!AD274),"",extractions!AD274)</f>
        <v>jan</v>
      </c>
      <c r="AK274">
        <f>IF(ISBLANK(extractions!AE274),"",extractions!AE274)</f>
        <v>2006</v>
      </c>
      <c r="AL274">
        <f>IF(ISBLANK(extractions!AF274),"",extractions!AF274)</f>
        <v>31</v>
      </c>
      <c r="AM274" t="str">
        <f>IF(ISBLANK(extractions!AG274),"",extractions!AG274)</f>
        <v>dec</v>
      </c>
      <c r="AN274">
        <f>IF(ISBLANK(extractions!AH274),"",extractions!AH274)</f>
        <v>2006</v>
      </c>
      <c r="AO274" t="str">
        <f>IF(ISBLANK(extractions!AI274),"",extractions!AI274)</f>
        <v/>
      </c>
      <c r="AP274" t="str">
        <f>IF(ISBLANK(extractions!AJ274),"",extractions!AJ274)</f>
        <v/>
      </c>
      <c r="AQ274" t="str">
        <f>IF(ISBLANK(extractions!AK274),"",extractions!AK274)</f>
        <v/>
      </c>
      <c r="AR274" t="str">
        <f>IF(ISBLANK(extractions!AL274),"",extractions!AL274)</f>
        <v/>
      </c>
      <c r="AS274" t="str">
        <f>IF(ISBLANK(extractions!AM274),"",extractions!AM274)</f>
        <v/>
      </c>
      <c r="AT274" t="str">
        <f>IF(ISBLANK(extractions!AN274),"",extractions!AN274)</f>
        <v/>
      </c>
      <c r="AU274" t="str">
        <f>IF(ISBLANK(extractions!AO274),"",extractions!AO274)</f>
        <v/>
      </c>
      <c r="AV274">
        <f>IF(ISBLANK(extractions!AP274),"",extractions!AP274)</f>
        <v>41</v>
      </c>
      <c r="AW274" t="str">
        <f>IF(ISBLANK(extractions!AQ274),"",extractions!AQ274)</f>
        <v/>
      </c>
      <c r="AX274" t="str">
        <f>IF(ISBLANK(extractions!AR274),"",extractions!AR274)</f>
        <v/>
      </c>
      <c r="AY274" t="str">
        <f>IF(ISBLANK(extractions!AS274),"",extractions!AS274)</f>
        <v/>
      </c>
      <c r="AZ274" t="str">
        <f>IF(ISBLANK(extractions!AT274),"",extractions!AT274)</f>
        <v/>
      </c>
      <c r="BA274">
        <f>IF(ISBLANK(extractions!AU274),"",extractions!AU274)</f>
        <v>2.52</v>
      </c>
      <c r="BB274">
        <f>IF(ISBLANK(extractions!AV274),"",extractions!AV274)</f>
        <v>0.49183330509431755</v>
      </c>
      <c r="BC274" t="str">
        <f>IF(ISBLANK(extractions!AW274),"",extractions!AW274)</f>
        <v/>
      </c>
      <c r="BD274" t="str">
        <f>IF(ISBLANK(extractions!AX274),"",extractions!AX274)</f>
        <v/>
      </c>
      <c r="BE274" s="9" t="str">
        <f t="shared" si="37"/>
        <v/>
      </c>
      <c r="BF274" s="9" t="str">
        <f t="shared" si="40"/>
        <v/>
      </c>
      <c r="BG274" t="str">
        <f t="shared" si="44"/>
        <v/>
      </c>
      <c r="BK274" s="9" t="str">
        <f t="shared" si="41"/>
        <v>B</v>
      </c>
      <c r="BL274" s="9">
        <f t="shared" si="38"/>
        <v>0</v>
      </c>
      <c r="BM274" s="13" t="str">
        <f t="shared" si="39"/>
        <v/>
      </c>
      <c r="BN274" t="str">
        <f t="shared" si="42"/>
        <v>-</v>
      </c>
      <c r="BO274" s="9" t="b">
        <f>IF(BK274="Beta",IF(ABS(BL274)&lt;statistic_interpretations!$B$5,statistic_interpretations!$B$1,IF(ABS(BL274)&lt;statistic_interpretations!$C$5,statistic_interpretations!$C$1,IF(ABS(BL274)&gt;statistic_interpretations!$C$5,statistic_interpretations!$D$1,"error"))),IF(BK274="R",IF(ABS(BL274)&lt;statistic_interpretations!$B$2,statistic_interpretations!$B$1,IF(ABS(BL274)&lt;statistic_interpretations!$C$2,statistic_interpretations!$C$1,IF(ABS(BL274)&gt;statistic_interpretations!$C$2,statistic_interpretations!$D$1,"error"))),IF(BK274="D",IF(ABS(BL274)&lt;statistic_interpretations!$B$3,statistic_interpretations!$B$1,IF(ABS(BL274)&lt;statistic_interpretations!$C$3,statistic_interpretations!$C$1,IF(ABS(BL274)&gt;statistic_interpretations!$C$3,statistic_interpretations!$D$1,"error"))),IF(BK274="%",IF(ABS(BL274)&lt;statistic_interpretations!$B$9,statistic_interpretations!$B$1,IF(ABS(BL274)&lt;statistic_interpretations!$C$9,statistic_interpretations!$C$1,IF(ABS(BL274)&gt;statistic_interpretations!$C$9,statistic_interpretations!$D$1,"error"))),IF(BK274="χ2",IF(ABS(BL274)&lt;statistic_interpretations!$B$8,statistic_interpretations!$B$1,IF(ABS(BL274)&lt;statistic_interpretations!$C$8,statistic_interpretations!$C$1,IF(ABS(BL274)&gt;statistic_interpretations!$C$8,statistic_interpretations!$D$1,"error"))),IF(BK274="tau",IF(ABS(BL274)&lt;statistic_interpretations!$B$7,statistic_interpretations!$B$1,IF(ABS(BL274)&lt;statistic_interpretations!$C$7,statistic_interpretations!$C$1,IF(ABS(BL274)&gt;statistic_interpretations!$C$7,statistic_interpretations!$D$1,"error")))))))))</f>
        <v>0</v>
      </c>
      <c r="BP274" t="str">
        <f t="shared" si="43"/>
        <v>not applicable</v>
      </c>
    </row>
    <row r="275" spans="1:68" x14ac:dyDescent="0.25">
      <c r="A275" t="str">
        <f>IF(ISBLANK(extractions!A275),"",extractions!A275)</f>
        <v>night time</v>
      </c>
      <c r="B275" t="s">
        <v>941</v>
      </c>
      <c r="C275" t="str">
        <f>IF(ISBLANK(extractions!B275),"",extractions!B275)</f>
        <v>dichotomous</v>
      </c>
      <c r="D275" t="str">
        <f>IF(ISBLANK(extractions!C275),"",extractions!C275)</f>
        <v/>
      </c>
      <c r="E275" t="str">
        <f>IF(ISBLANK(extractions!D275),"",extractions!D275)</f>
        <v>daytime</v>
      </c>
      <c r="F275" t="str">
        <f>IF(ISBLANK(extractions!E275),"",extractions!E275)</f>
        <v>-</v>
      </c>
      <c r="G275" t="str">
        <f>IF(ISBLANK(extractions!G275),"",extractions!G275)</f>
        <v>dispatch time;travel time</v>
      </c>
      <c r="H275" t="str">
        <f>IF(ISBLANK(extractions!H275),"",extractions!H275)</f>
        <v>scale</v>
      </c>
      <c r="I275" t="str">
        <f>IF(ISBLANK(extractions!I275),"",extractions!I275)</f>
        <v>min/incident</v>
      </c>
      <c r="J275" t="str">
        <f>IF(ISBLANK(extractions!J275),"",extractions!J275)</f>
        <v>ln</v>
      </c>
      <c r="K275" t="str">
        <f>IF(ISBLANK(extractions!K275),"",extractions!K275)</f>
        <v>control</v>
      </c>
      <c r="L275" t="str">
        <f>IF(ISBLANK(extractions!L275),"",extractions!L275)</f>
        <v>Cihan (2014)</v>
      </c>
      <c r="M275" s="2" t="s">
        <v>887</v>
      </c>
      <c r="N275" t="str">
        <f>IF(ISBLANK(extractions!M275),"",extractions!M275)</f>
        <v>Table III</v>
      </c>
      <c r="O275" t="str">
        <f>IF(ISBLANK(extractions!N275),"",extractions!N275)</f>
        <v>Hierachical Lineair Model</v>
      </c>
      <c r="P275" t="s">
        <v>148</v>
      </c>
      <c r="Q275" t="s">
        <v>903</v>
      </c>
      <c r="R275" t="s">
        <v>906</v>
      </c>
      <c r="S275" t="s">
        <v>390</v>
      </c>
      <c r="T275" t="s">
        <v>896</v>
      </c>
      <c r="U275" t="str">
        <f>IF(ISBLANK(extractions!O275),"",extractions!O275)</f>
        <v/>
      </c>
      <c r="V275" t="str">
        <f>IF(ISBLANK(extractions!P275),"",extractions!P275)</f>
        <v>Population</v>
      </c>
      <c r="W275" t="str">
        <f>IF(ISBLANK(extractions!Q275),"",extractions!Q275)</f>
        <v>Houston (USA);Dallas (USA)</v>
      </c>
      <c r="X275" t="str">
        <f>IF(ISBLANK(extractions!R275),"",extractions!R275)</f>
        <v>-</v>
      </c>
      <c r="Y275" t="str">
        <f>IF(ISBLANK(extractions!S275),"",extractions!S275)</f>
        <v>-</v>
      </c>
      <c r="Z275" t="str">
        <f>IF(ISBLANK(extractions!T275),"",extractions!T275)</f>
        <v/>
      </c>
      <c r="AA275" t="str">
        <f>IF(ISBLANK(extractions!U275),"",extractions!U275)</f>
        <v>List wise deletion if missing and only citizen-initiated calls included</v>
      </c>
      <c r="AB275">
        <f>IF(ISBLANK(extractions!V275),"",extractions!V275)</f>
        <v>5898</v>
      </c>
      <c r="AC275" t="str">
        <f>IF(ISBLANK(extractions!W275),"",extractions!W275)</f>
        <v>CFS</v>
      </c>
      <c r="AD275" t="str">
        <f>IF(ISBLANK(extractions!X275),"",extractions!X275)</f>
        <v>in-progress burglary</v>
      </c>
      <c r="AE275" t="str">
        <f>IF(ISBLANK(extractions!Y275),"",extractions!Y275)</f>
        <v>B</v>
      </c>
      <c r="AF275">
        <f>IF(ISBLANK(extractions!Z275),"",extractions!Z275)</f>
        <v>-7.0000000000000007E-2</v>
      </c>
      <c r="AG275" t="str">
        <f>IF(ISBLANK(extractions!AA275),"",extractions!AA275)</f>
        <v/>
      </c>
      <c r="AH275" t="str">
        <f>IF(ISBLANK(extractions!AB275),"",extractions!AB275)</f>
        <v>***</v>
      </c>
      <c r="AI275">
        <f>IF(ISBLANK(extractions!AC275),"",extractions!AC275)</f>
        <v>1</v>
      </c>
      <c r="AJ275" t="str">
        <f>IF(ISBLANK(extractions!AD275),"",extractions!AD275)</f>
        <v>jan</v>
      </c>
      <c r="AK275">
        <f>IF(ISBLANK(extractions!AE275),"",extractions!AE275)</f>
        <v>2006</v>
      </c>
      <c r="AL275">
        <f>IF(ISBLANK(extractions!AF275),"",extractions!AF275)</f>
        <v>31</v>
      </c>
      <c r="AM275" t="str">
        <f>IF(ISBLANK(extractions!AG275),"",extractions!AG275)</f>
        <v>dec</v>
      </c>
      <c r="AN275">
        <f>IF(ISBLANK(extractions!AH275),"",extractions!AH275)</f>
        <v>2006</v>
      </c>
      <c r="AO275" t="str">
        <f>IF(ISBLANK(extractions!AI275),"",extractions!AI275)</f>
        <v/>
      </c>
      <c r="AP275" t="str">
        <f>IF(ISBLANK(extractions!AJ275),"",extractions!AJ275)</f>
        <v/>
      </c>
      <c r="AQ275" t="str">
        <f>IF(ISBLANK(extractions!AK275),"",extractions!AK275)</f>
        <v/>
      </c>
      <c r="AR275" t="str">
        <f>IF(ISBLANK(extractions!AL275),"",extractions!AL275)</f>
        <v/>
      </c>
      <c r="AS275" t="str">
        <f>IF(ISBLANK(extractions!AM275),"",extractions!AM275)</f>
        <v/>
      </c>
      <c r="AT275" t="str">
        <f>IF(ISBLANK(extractions!AN275),"",extractions!AN275)</f>
        <v/>
      </c>
      <c r="AU275" t="str">
        <f>IF(ISBLANK(extractions!AO275),"",extractions!AO275)</f>
        <v/>
      </c>
      <c r="AV275">
        <f>IF(ISBLANK(extractions!AP275),"",extractions!AP275)</f>
        <v>57</v>
      </c>
      <c r="AW275" t="str">
        <f>IF(ISBLANK(extractions!AQ275),"",extractions!AQ275)</f>
        <v/>
      </c>
      <c r="AX275" t="str">
        <f>IF(ISBLANK(extractions!AR275),"",extractions!AR275)</f>
        <v/>
      </c>
      <c r="AY275" t="str">
        <f>IF(ISBLANK(extractions!AS275),"",extractions!AS275)</f>
        <v/>
      </c>
      <c r="AZ275" t="str">
        <f>IF(ISBLANK(extractions!AT275),"",extractions!AT275)</f>
        <v/>
      </c>
      <c r="BA275">
        <f>IF(ISBLANK(extractions!AU275),"",extractions!AU275)</f>
        <v>2.52</v>
      </c>
      <c r="BB275">
        <f>IF(ISBLANK(extractions!AV275),"",extractions!AV275)</f>
        <v>0.49507575177946256</v>
      </c>
      <c r="BC275" t="str">
        <f>IF(ISBLANK(extractions!AW275),"",extractions!AW275)</f>
        <v/>
      </c>
      <c r="BD275" t="str">
        <f>IF(ISBLANK(extractions!AX275),"",extractions!AX275)</f>
        <v/>
      </c>
      <c r="BE275" s="9" t="str">
        <f t="shared" si="37"/>
        <v/>
      </c>
      <c r="BF275" s="9" t="str">
        <f t="shared" si="40"/>
        <v/>
      </c>
      <c r="BG275">
        <f t="shared" si="44"/>
        <v>-1.3752104216096182E-2</v>
      </c>
      <c r="BK275" s="9" t="str">
        <f t="shared" si="41"/>
        <v>Beta</v>
      </c>
      <c r="BL275" s="9">
        <f t="shared" si="38"/>
        <v>-1.3752104216096182E-2</v>
      </c>
      <c r="BM275" s="13" t="str">
        <f t="shared" si="39"/>
        <v>***</v>
      </c>
      <c r="BN275" t="str">
        <f t="shared" si="42"/>
        <v>-</v>
      </c>
      <c r="BO275" s="9" t="str">
        <f>IF(BK275="Beta",IF(ABS(BL275)&lt;statistic_interpretations!$B$5,statistic_interpretations!$B$1,IF(ABS(BL275)&lt;statistic_interpretations!$C$5,statistic_interpretations!$C$1,IF(ABS(BL275)&gt;statistic_interpretations!$C$5,statistic_interpretations!$D$1,"error"))),IF(BK275="R",IF(ABS(BL275)&lt;statistic_interpretations!$B$2,statistic_interpretations!$B$1,IF(ABS(BL275)&lt;statistic_interpretations!$C$2,statistic_interpretations!$C$1,IF(ABS(BL275)&gt;statistic_interpretations!$C$2,statistic_interpretations!$D$1,"error"))),IF(BK275="D",IF(ABS(BL275)&lt;statistic_interpretations!$B$3,statistic_interpretations!$B$1,IF(ABS(BL275)&lt;statistic_interpretations!$C$3,statistic_interpretations!$C$1,IF(ABS(BL275)&gt;statistic_interpretations!$C$3,statistic_interpretations!$D$1,"error"))),IF(BK275="%",IF(ABS(BL275)&lt;statistic_interpretations!$B$9,statistic_interpretations!$B$1,IF(ABS(BL275)&lt;statistic_interpretations!$C$9,statistic_interpretations!$C$1,IF(ABS(BL275)&gt;statistic_interpretations!$C$9,statistic_interpretations!$D$1,"error"))),IF(BK275="χ2",IF(ABS(BL275)&lt;statistic_interpretations!$B$8,statistic_interpretations!$B$1,IF(ABS(BL275)&lt;statistic_interpretations!$C$8,statistic_interpretations!$C$1,IF(ABS(BL275)&gt;statistic_interpretations!$C$8,statistic_interpretations!$D$1,"error"))),IF(BK275="tau",IF(ABS(BL275)&lt;statistic_interpretations!$B$7,statistic_interpretations!$B$1,IF(ABS(BL275)&lt;statistic_interpretations!$C$7,statistic_interpretations!$C$1,IF(ABS(BL275)&gt;statistic_interpretations!$C$7,statistic_interpretations!$D$1,"error")))))))))</f>
        <v>Small</v>
      </c>
      <c r="BP275" t="str">
        <f t="shared" si="43"/>
        <v>not applicable</v>
      </c>
    </row>
    <row r="276" spans="1:68" x14ac:dyDescent="0.25">
      <c r="A276" t="str">
        <f>IF(ISBLANK(extractions!A276),"",extractions!A276)</f>
        <v xml:space="preserve">type of burglary </v>
      </c>
      <c r="B276" t="s">
        <v>962</v>
      </c>
      <c r="C276" t="str">
        <f>IF(ISBLANK(extractions!B276),"",extractions!B276)</f>
        <v>dichotomous</v>
      </c>
      <c r="D276" t="str">
        <f>IF(ISBLANK(extractions!C276),"",extractions!C276)</f>
        <v/>
      </c>
      <c r="E276" t="str">
        <f>IF(ISBLANK(extractions!D276),"",extractions!D276)</f>
        <v>commercial</v>
      </c>
      <c r="F276" t="str">
        <f>IF(ISBLANK(extractions!E276),"",extractions!E276)</f>
        <v>-</v>
      </c>
      <c r="G276" t="str">
        <f>IF(ISBLANK(extractions!G276),"",extractions!G276)</f>
        <v>dispatch time;travel time</v>
      </c>
      <c r="H276" t="str">
        <f>IF(ISBLANK(extractions!H276),"",extractions!H276)</f>
        <v>scale</v>
      </c>
      <c r="I276" t="str">
        <f>IF(ISBLANK(extractions!I276),"",extractions!I276)</f>
        <v>min/incident</v>
      </c>
      <c r="J276" t="str">
        <f>IF(ISBLANK(extractions!J276),"",extractions!J276)</f>
        <v>ln</v>
      </c>
      <c r="K276" t="str">
        <f>IF(ISBLANK(extractions!K276),"",extractions!K276)</f>
        <v>control</v>
      </c>
      <c r="L276" t="str">
        <f>IF(ISBLANK(extractions!L276),"",extractions!L276)</f>
        <v>Cihan (2014)</v>
      </c>
      <c r="M276" s="2" t="s">
        <v>887</v>
      </c>
      <c r="N276" t="str">
        <f>IF(ISBLANK(extractions!M276),"",extractions!M276)</f>
        <v>Table III</v>
      </c>
      <c r="O276" t="str">
        <f>IF(ISBLANK(extractions!N276),"",extractions!N276)</f>
        <v>Hierachical Lineair Model</v>
      </c>
      <c r="P276" t="s">
        <v>148</v>
      </c>
      <c r="Q276" t="s">
        <v>903</v>
      </c>
      <c r="R276" t="s">
        <v>906</v>
      </c>
      <c r="S276" t="s">
        <v>199</v>
      </c>
      <c r="T276" t="s">
        <v>199</v>
      </c>
      <c r="U276" t="str">
        <f>IF(ISBLANK(extractions!O276),"",extractions!O276)</f>
        <v/>
      </c>
      <c r="V276" t="str">
        <f>IF(ISBLANK(extractions!P276),"",extractions!P276)</f>
        <v>Population</v>
      </c>
      <c r="W276" t="str">
        <f>IF(ISBLANK(extractions!Q276),"",extractions!Q276)</f>
        <v>Houston (USA);Dallas (USA)</v>
      </c>
      <c r="X276" t="str">
        <f>IF(ISBLANK(extractions!R276),"",extractions!R276)</f>
        <v>-</v>
      </c>
      <c r="Y276" t="str">
        <f>IF(ISBLANK(extractions!S276),"",extractions!S276)</f>
        <v>-</v>
      </c>
      <c r="Z276" t="str">
        <f>IF(ISBLANK(extractions!T276),"",extractions!T276)</f>
        <v/>
      </c>
      <c r="AA276" t="str">
        <f>IF(ISBLANK(extractions!U276),"",extractions!U276)</f>
        <v>List wise deletion if missing and only citizen-initiated calls included</v>
      </c>
      <c r="AB276">
        <f>IF(ISBLANK(extractions!V276),"",extractions!V276)</f>
        <v>5898</v>
      </c>
      <c r="AC276" t="str">
        <f>IF(ISBLANK(extractions!W276),"",extractions!W276)</f>
        <v>CFS</v>
      </c>
      <c r="AD276" t="str">
        <f>IF(ISBLANK(extractions!X276),"",extractions!X276)</f>
        <v>in-progress burglary</v>
      </c>
      <c r="AE276" t="str">
        <f>IF(ISBLANK(extractions!Y276),"",extractions!Y276)</f>
        <v>B</v>
      </c>
      <c r="AF276">
        <f>IF(ISBLANK(extractions!Z276),"",extractions!Z276)</f>
        <v>0.14000000000000001</v>
      </c>
      <c r="AG276" t="str">
        <f>IF(ISBLANK(extractions!AA276),"",extractions!AA276)</f>
        <v/>
      </c>
      <c r="AH276" t="str">
        <f>IF(ISBLANK(extractions!AB276),"",extractions!AB276)</f>
        <v>***</v>
      </c>
      <c r="AI276">
        <f>IF(ISBLANK(extractions!AC276),"",extractions!AC276)</f>
        <v>1</v>
      </c>
      <c r="AJ276" t="str">
        <f>IF(ISBLANK(extractions!AD276),"",extractions!AD276)</f>
        <v>jan</v>
      </c>
      <c r="AK276">
        <f>IF(ISBLANK(extractions!AE276),"",extractions!AE276)</f>
        <v>2006</v>
      </c>
      <c r="AL276">
        <f>IF(ISBLANK(extractions!AF276),"",extractions!AF276)</f>
        <v>31</v>
      </c>
      <c r="AM276" t="str">
        <f>IF(ISBLANK(extractions!AG276),"",extractions!AG276)</f>
        <v>dec</v>
      </c>
      <c r="AN276">
        <f>IF(ISBLANK(extractions!AH276),"",extractions!AH276)</f>
        <v>2006</v>
      </c>
      <c r="AO276" t="str">
        <f>IF(ISBLANK(extractions!AI276),"",extractions!AI276)</f>
        <v/>
      </c>
      <c r="AP276" t="str">
        <f>IF(ISBLANK(extractions!AJ276),"",extractions!AJ276)</f>
        <v/>
      </c>
      <c r="AQ276" t="str">
        <f>IF(ISBLANK(extractions!AK276),"",extractions!AK276)</f>
        <v/>
      </c>
      <c r="AR276" t="str">
        <f>IF(ISBLANK(extractions!AL276),"",extractions!AL276)</f>
        <v/>
      </c>
      <c r="AS276" t="str">
        <f>IF(ISBLANK(extractions!AM276),"",extractions!AM276)</f>
        <v/>
      </c>
      <c r="AT276" t="str">
        <f>IF(ISBLANK(extractions!AN276),"",extractions!AN276)</f>
        <v/>
      </c>
      <c r="AU276" t="str">
        <f>IF(ISBLANK(extractions!AO276),"",extractions!AO276)</f>
        <v/>
      </c>
      <c r="AV276">
        <f>IF(ISBLANK(extractions!AP276),"",extractions!AP276)</f>
        <v>77</v>
      </c>
      <c r="AW276" t="str">
        <f>IF(ISBLANK(extractions!AQ276),"",extractions!AQ276)</f>
        <v/>
      </c>
      <c r="AX276" t="str">
        <f>IF(ISBLANK(extractions!AR276),"",extractions!AR276)</f>
        <v/>
      </c>
      <c r="AY276" t="str">
        <f>IF(ISBLANK(extractions!AS276),"",extractions!AS276)</f>
        <v/>
      </c>
      <c r="AZ276" t="str">
        <f>IF(ISBLANK(extractions!AT276),"",extractions!AT276)</f>
        <v/>
      </c>
      <c r="BA276">
        <f>IF(ISBLANK(extractions!AU276),"",extractions!AU276)</f>
        <v>2.52</v>
      </c>
      <c r="BB276">
        <f>IF(ISBLANK(extractions!AV276),"",extractions!AV276)</f>
        <v>0.42083250825001622</v>
      </c>
      <c r="BC276" t="str">
        <f>IF(ISBLANK(extractions!AW276),"",extractions!AW276)</f>
        <v/>
      </c>
      <c r="BD276" t="str">
        <f>IF(ISBLANK(extractions!AX276),"",extractions!AX276)</f>
        <v/>
      </c>
      <c r="BE276" s="9" t="str">
        <f t="shared" si="37"/>
        <v/>
      </c>
      <c r="BF276" s="9" t="str">
        <f t="shared" si="40"/>
        <v/>
      </c>
      <c r="BG276">
        <f t="shared" si="44"/>
        <v>2.3379583791667571E-2</v>
      </c>
      <c r="BK276" s="9" t="str">
        <f t="shared" si="41"/>
        <v>Beta</v>
      </c>
      <c r="BL276" s="9">
        <f t="shared" si="38"/>
        <v>2.3379583791667571E-2</v>
      </c>
      <c r="BM276" s="13" t="str">
        <f t="shared" si="39"/>
        <v>***</v>
      </c>
      <c r="BN276" t="str">
        <f t="shared" si="42"/>
        <v>+</v>
      </c>
      <c r="BO276" s="9" t="str">
        <f>IF(BK276="Beta",IF(ABS(BL276)&lt;statistic_interpretations!$B$5,statistic_interpretations!$B$1,IF(ABS(BL276)&lt;statistic_interpretations!$C$5,statistic_interpretations!$C$1,IF(ABS(BL276)&gt;statistic_interpretations!$C$5,statistic_interpretations!$D$1,"error"))),IF(BK276="R",IF(ABS(BL276)&lt;statistic_interpretations!$B$2,statistic_interpretations!$B$1,IF(ABS(BL276)&lt;statistic_interpretations!$C$2,statistic_interpretations!$C$1,IF(ABS(BL276)&gt;statistic_interpretations!$C$2,statistic_interpretations!$D$1,"error"))),IF(BK276="D",IF(ABS(BL276)&lt;statistic_interpretations!$B$3,statistic_interpretations!$B$1,IF(ABS(BL276)&lt;statistic_interpretations!$C$3,statistic_interpretations!$C$1,IF(ABS(BL276)&gt;statistic_interpretations!$C$3,statistic_interpretations!$D$1,"error"))),IF(BK276="%",IF(ABS(BL276)&lt;statistic_interpretations!$B$9,statistic_interpretations!$B$1,IF(ABS(BL276)&lt;statistic_interpretations!$C$9,statistic_interpretations!$C$1,IF(ABS(BL276)&gt;statistic_interpretations!$C$9,statistic_interpretations!$D$1,"error"))),IF(BK276="χ2",IF(ABS(BL276)&lt;statistic_interpretations!$B$8,statistic_interpretations!$B$1,IF(ABS(BL276)&lt;statistic_interpretations!$C$8,statistic_interpretations!$C$1,IF(ABS(BL276)&gt;statistic_interpretations!$C$8,statistic_interpretations!$D$1,"error"))),IF(BK276="tau",IF(ABS(BL276)&lt;statistic_interpretations!$B$7,statistic_interpretations!$B$1,IF(ABS(BL276)&lt;statistic_interpretations!$C$7,statistic_interpretations!$C$1,IF(ABS(BL276)&gt;statistic_interpretations!$C$7,statistic_interpretations!$D$1,"error")))))))))</f>
        <v>Small</v>
      </c>
      <c r="BP276" t="str">
        <f t="shared" si="43"/>
        <v>not applicable</v>
      </c>
    </row>
    <row r="277" spans="1:68" x14ac:dyDescent="0.25">
      <c r="A277" t="str">
        <f>IF(ISBLANK(extractions!A277),"",extractions!A277)</f>
        <v>% Mexican-American</v>
      </c>
      <c r="B277" t="s">
        <v>949</v>
      </c>
      <c r="C277" t="str">
        <f>IF(ISBLANK(extractions!B277),"",extractions!B277)</f>
        <v>scale</v>
      </c>
      <c r="D277" t="str">
        <f>IF(ISBLANK(extractions!C277),"",extractions!C277)</f>
        <v/>
      </c>
      <c r="E277" t="str">
        <f>IF(ISBLANK(extractions!D277),"",extractions!D277)</f>
        <v>-</v>
      </c>
      <c r="F277" t="str">
        <f>IF(ISBLANK(extractions!E277),"",extractions!E277)</f>
        <v xml:space="preserve">none </v>
      </c>
      <c r="G277" t="str">
        <f>IF(ISBLANK(extractions!G277),"",extractions!G277)</f>
        <v>reporting time;dispatch time;travel time</v>
      </c>
      <c r="H277" t="str">
        <f>IF(ISBLANK(extractions!H277),"",extractions!H277)</f>
        <v>scale</v>
      </c>
      <c r="I277" t="str">
        <f>IF(ISBLANK(extractions!I277),"",extractions!I277)</f>
        <v>min/incident</v>
      </c>
      <c r="J277" t="str">
        <f>IF(ISBLANK(extractions!J277),"",extractions!J277)</f>
        <v>-</v>
      </c>
      <c r="K277" t="str">
        <f>IF(ISBLANK(extractions!K277),"",extractions!K277)</f>
        <v>interest</v>
      </c>
      <c r="L277" t="str">
        <f>IF(ISBLANK(extractions!L277),"",extractions!L277)</f>
        <v>Hill (1978)</v>
      </c>
      <c r="M277" s="2" t="s">
        <v>749</v>
      </c>
      <c r="N277" t="str">
        <f>IF(ISBLANK(extractions!M277),"",extractions!M277)</f>
        <v>Table 3</v>
      </c>
      <c r="O277" t="str">
        <f>IF(ISBLANK(extractions!N277),"",extractions!N277)</f>
        <v>Bivariate regression</v>
      </c>
      <c r="P277" t="s">
        <v>148</v>
      </c>
      <c r="Q277" t="s">
        <v>903</v>
      </c>
      <c r="R277" t="s">
        <v>907</v>
      </c>
      <c r="S277" t="s">
        <v>204</v>
      </c>
      <c r="T277" t="s">
        <v>895</v>
      </c>
      <c r="U277" t="str">
        <f>IF(ISBLANK(extractions!O277),"",extractions!O277)</f>
        <v/>
      </c>
      <c r="V277" t="str">
        <f>IF(ISBLANK(extractions!P277),"",extractions!P277)</f>
        <v>Sample</v>
      </c>
      <c r="W277" t="str">
        <f>IF(ISBLANK(extractions!Q277),"",extractions!Q277)</f>
        <v/>
      </c>
      <c r="X277" t="str">
        <f>IF(ISBLANK(extractions!R277),"",extractions!R277)</f>
        <v>random sample</v>
      </c>
      <c r="Y277" t="str">
        <f>IF(ISBLANK(extractions!S277),"",extractions!S277)</f>
        <v/>
      </c>
      <c r="Z277" t="str">
        <f>IF(ISBLANK(extractions!T277),"",extractions!T277)</f>
        <v/>
      </c>
      <c r="AA277" t="str">
        <f>IF(ISBLANK(extractions!U277),"",extractions!U277)</f>
        <v>routine CFSs except traffic &amp; in need of medical attention</v>
      </c>
      <c r="AB277">
        <f>IF(ISBLANK(extractions!V277),"",extractions!V277)</f>
        <v>660</v>
      </c>
      <c r="AC277" t="str">
        <f>IF(ISBLANK(extractions!W277),"",extractions!W277)</f>
        <v>CFS</v>
      </c>
      <c r="AD277" t="str">
        <f>IF(ISBLANK(extractions!X277),"",extractions!X277)</f>
        <v>ALL CFSs</v>
      </c>
      <c r="AE277" t="str">
        <f>IF(ISBLANK(extractions!Y277),"",extractions!Y277)</f>
        <v>R</v>
      </c>
      <c r="AF277">
        <f>IF(ISBLANK(extractions!Z277),"",extractions!Z277)</f>
        <v>-0.12</v>
      </c>
      <c r="AG277" t="str">
        <f>IF(ISBLANK(extractions!AA277),"",extractions!AA277)</f>
        <v/>
      </c>
      <c r="AH277" t="str">
        <f>IF(ISBLANK(extractions!AB277),"",extractions!AB277)</f>
        <v>*</v>
      </c>
      <c r="AI277">
        <f>IF(ISBLANK(extractions!AC277),"",extractions!AC277)</f>
        <v>1</v>
      </c>
      <c r="AJ277" t="str">
        <f>IF(ISBLANK(extractions!AD277),"",extractions!AD277)</f>
        <v>jan</v>
      </c>
      <c r="AK277">
        <f>IF(ISBLANK(extractions!AE277),"",extractions!AE277)</f>
        <v>1973</v>
      </c>
      <c r="AL277">
        <f>IF(ISBLANK(extractions!AF277),"",extractions!AF277)</f>
        <v>31</v>
      </c>
      <c r="AM277" t="str">
        <f>IF(ISBLANK(extractions!AG277),"",extractions!AG277)</f>
        <v>dec</v>
      </c>
      <c r="AN277">
        <f>IF(ISBLANK(extractions!AH277),"",extractions!AH277)</f>
        <v>1973</v>
      </c>
      <c r="AO277" t="str">
        <f>IF(ISBLANK(extractions!AI277),"",extractions!AI277)</f>
        <v/>
      </c>
      <c r="AP277" t="str">
        <f>IF(ISBLANK(extractions!AJ277),"",extractions!AJ277)</f>
        <v/>
      </c>
      <c r="AQ277" t="str">
        <f>IF(ISBLANK(extractions!AK277),"",extractions!AK277)</f>
        <v/>
      </c>
      <c r="AR277" t="str">
        <f>IF(ISBLANK(extractions!AL277),"",extractions!AL277)</f>
        <v/>
      </c>
      <c r="AS277" t="str">
        <f>IF(ISBLANK(extractions!AM277),"",extractions!AM277)</f>
        <v/>
      </c>
      <c r="AT277" t="str">
        <f>IF(ISBLANK(extractions!AN277),"",extractions!AN277)</f>
        <v/>
      </c>
      <c r="AU277" t="str">
        <f>IF(ISBLANK(extractions!AO277),"",extractions!AO277)</f>
        <v/>
      </c>
      <c r="AV277" t="str">
        <f>IF(ISBLANK(extractions!AP277),"",extractions!AP277)</f>
        <v/>
      </c>
      <c r="AW277" t="str">
        <f>IF(ISBLANK(extractions!AQ277),"",extractions!AQ277)</f>
        <v/>
      </c>
      <c r="AX277" t="str">
        <f>IF(ISBLANK(extractions!AR277),"",extractions!AR277)</f>
        <v/>
      </c>
      <c r="AY277" t="str">
        <f>IF(ISBLANK(extractions!AS277),"",extractions!AS277)</f>
        <v/>
      </c>
      <c r="AZ277" t="str">
        <f>IF(ISBLANK(extractions!AT277),"",extractions!AT277)</f>
        <v/>
      </c>
      <c r="BA277" t="str">
        <f>IF(ISBLANK(extractions!AU277),"",extractions!AU277)</f>
        <v/>
      </c>
      <c r="BB277" t="str">
        <f>IF(ISBLANK(extractions!AV277),"",extractions!AV277)</f>
        <v/>
      </c>
      <c r="BC277" t="str">
        <f>IF(ISBLANK(extractions!AW277),"",extractions!AW277)</f>
        <v/>
      </c>
      <c r="BD277" t="str">
        <f>IF(ISBLANK(extractions!AX277),"",extractions!AX277)</f>
        <v/>
      </c>
      <c r="BE277" s="9" t="str">
        <f t="shared" si="37"/>
        <v/>
      </c>
      <c r="BF277" s="9" t="str">
        <f t="shared" si="40"/>
        <v/>
      </c>
      <c r="BG277" t="str">
        <f t="shared" si="44"/>
        <v/>
      </c>
      <c r="BK277" s="9" t="str">
        <f t="shared" si="41"/>
        <v>R</v>
      </c>
      <c r="BL277" s="9">
        <f t="shared" si="38"/>
        <v>-0.12</v>
      </c>
      <c r="BM277" s="13" t="str">
        <f t="shared" si="39"/>
        <v>*</v>
      </c>
      <c r="BN277" t="str">
        <f t="shared" si="42"/>
        <v>-</v>
      </c>
      <c r="BO277" s="9" t="str">
        <f>IF(BK277="Beta",IF(ABS(BL277)&lt;statistic_interpretations!$B$5,statistic_interpretations!$B$1,IF(ABS(BL277)&lt;statistic_interpretations!$C$5,statistic_interpretations!$C$1,IF(ABS(BL277)&gt;statistic_interpretations!$C$5,statistic_interpretations!$D$1,"error"))),IF(BK277="R",IF(ABS(BL277)&lt;statistic_interpretations!$B$2,statistic_interpretations!$B$1,IF(ABS(BL277)&lt;statistic_interpretations!$C$2,statistic_interpretations!$C$1,IF(ABS(BL277)&gt;statistic_interpretations!$C$2,statistic_interpretations!$D$1,"error"))),IF(BK277="D",IF(ABS(BL277)&lt;statistic_interpretations!$B$3,statistic_interpretations!$B$1,IF(ABS(BL277)&lt;statistic_interpretations!$C$3,statistic_interpretations!$C$1,IF(ABS(BL277)&gt;statistic_interpretations!$C$3,statistic_interpretations!$D$1,"error"))),IF(BK277="%",IF(ABS(BL277)&lt;statistic_interpretations!$B$9,statistic_interpretations!$B$1,IF(ABS(BL277)&lt;statistic_interpretations!$C$9,statistic_interpretations!$C$1,IF(ABS(BL277)&gt;statistic_interpretations!$C$9,statistic_interpretations!$D$1,"error"))),IF(BK277="χ2",IF(ABS(BL277)&lt;statistic_interpretations!$B$8,statistic_interpretations!$B$1,IF(ABS(BL277)&lt;statistic_interpretations!$C$8,statistic_interpretations!$C$1,IF(ABS(BL277)&gt;statistic_interpretations!$C$8,statistic_interpretations!$D$1,"error"))),IF(BK277="tau",IF(ABS(BL277)&lt;statistic_interpretations!$B$7,statistic_interpretations!$B$1,IF(ABS(BL277)&lt;statistic_interpretations!$C$7,statistic_interpretations!$C$1,IF(ABS(BL277)&gt;statistic_interpretations!$C$7,statistic_interpretations!$D$1,"error")))))))))</f>
        <v>Small</v>
      </c>
      <c r="BP277" t="str">
        <f t="shared" si="43"/>
        <v>sign.</v>
      </c>
    </row>
    <row r="278" spans="1:68" x14ac:dyDescent="0.25">
      <c r="A278" t="str">
        <f>IF(ISBLANK(extractions!A278),"",extractions!A278)</f>
        <v xml:space="preserve">% Black </v>
      </c>
      <c r="B278" t="s">
        <v>947</v>
      </c>
      <c r="C278" t="str">
        <f>IF(ISBLANK(extractions!B278),"",extractions!B278)</f>
        <v>scale</v>
      </c>
      <c r="D278" t="str">
        <f>IF(ISBLANK(extractions!C278),"",extractions!C278)</f>
        <v/>
      </c>
      <c r="E278" t="str">
        <f>IF(ISBLANK(extractions!D278),"",extractions!D278)</f>
        <v>-</v>
      </c>
      <c r="F278" t="str">
        <f>IF(ISBLANK(extractions!E278),"",extractions!E278)</f>
        <v>none</v>
      </c>
      <c r="G278" t="str">
        <f>IF(ISBLANK(extractions!G278),"",extractions!G278)</f>
        <v>reporting time;dispatch time;travel time</v>
      </c>
      <c r="H278" t="str">
        <f>IF(ISBLANK(extractions!H278),"",extractions!H278)</f>
        <v>scale</v>
      </c>
      <c r="I278" t="str">
        <f>IF(ISBLANK(extractions!I278),"",extractions!I278)</f>
        <v>min/incident</v>
      </c>
      <c r="J278" t="str">
        <f>IF(ISBLANK(extractions!J278),"",extractions!J278)</f>
        <v>-</v>
      </c>
      <c r="K278" t="str">
        <f>IF(ISBLANK(extractions!K278),"",extractions!K278)</f>
        <v>interest</v>
      </c>
      <c r="L278" t="str">
        <f>IF(ISBLANK(extractions!L278),"",extractions!L278)</f>
        <v>Hill (1978)</v>
      </c>
      <c r="M278" s="2" t="s">
        <v>749</v>
      </c>
      <c r="N278" t="str">
        <f>IF(ISBLANK(extractions!M278),"",extractions!M278)</f>
        <v>Table 3</v>
      </c>
      <c r="O278" t="str">
        <f>IF(ISBLANK(extractions!N278),"",extractions!N278)</f>
        <v>Bivariate regression</v>
      </c>
      <c r="P278" t="s">
        <v>148</v>
      </c>
      <c r="Q278" t="s">
        <v>903</v>
      </c>
      <c r="R278" t="s">
        <v>907</v>
      </c>
      <c r="S278" t="s">
        <v>204</v>
      </c>
      <c r="T278" t="s">
        <v>895</v>
      </c>
      <c r="U278" t="str">
        <f>IF(ISBLANK(extractions!O278),"",extractions!O278)</f>
        <v/>
      </c>
      <c r="V278" t="str">
        <f>IF(ISBLANK(extractions!P278),"",extractions!P278)</f>
        <v>Sample</v>
      </c>
      <c r="W278" t="str">
        <f>IF(ISBLANK(extractions!Q278),"",extractions!Q278)</f>
        <v/>
      </c>
      <c r="X278" t="str">
        <f>IF(ISBLANK(extractions!R278),"",extractions!R278)</f>
        <v>random sample</v>
      </c>
      <c r="Y278" t="str">
        <f>IF(ISBLANK(extractions!S278),"",extractions!S278)</f>
        <v/>
      </c>
      <c r="Z278" t="str">
        <f>IF(ISBLANK(extractions!T278),"",extractions!T278)</f>
        <v/>
      </c>
      <c r="AA278" t="str">
        <f>IF(ISBLANK(extractions!U278),"",extractions!U278)</f>
        <v>routine CFSs except traffic &amp; in need of medical attention</v>
      </c>
      <c r="AB278">
        <f>IF(ISBLANK(extractions!V278),"",extractions!V278)</f>
        <v>660</v>
      </c>
      <c r="AC278" t="str">
        <f>IF(ISBLANK(extractions!W278),"",extractions!W278)</f>
        <v>CFS</v>
      </c>
      <c r="AD278" t="str">
        <f>IF(ISBLANK(extractions!X278),"",extractions!X278)</f>
        <v>ALL CFSs</v>
      </c>
      <c r="AE278" t="str">
        <f>IF(ISBLANK(extractions!Y278),"",extractions!Y278)</f>
        <v>R</v>
      </c>
      <c r="AF278">
        <f>IF(ISBLANK(extractions!Z278),"",extractions!Z278)</f>
        <v>-0.08</v>
      </c>
      <c r="AG278" t="str">
        <f>IF(ISBLANK(extractions!AA278),"",extractions!AA278)</f>
        <v/>
      </c>
      <c r="AH278" t="str">
        <f>IF(ISBLANK(extractions!AB278),"",extractions!AB278)</f>
        <v>*</v>
      </c>
      <c r="AI278">
        <f>IF(ISBLANK(extractions!AC278),"",extractions!AC278)</f>
        <v>1</v>
      </c>
      <c r="AJ278" t="str">
        <f>IF(ISBLANK(extractions!AD278),"",extractions!AD278)</f>
        <v>jan</v>
      </c>
      <c r="AK278">
        <f>IF(ISBLANK(extractions!AE278),"",extractions!AE278)</f>
        <v>1973</v>
      </c>
      <c r="AL278">
        <f>IF(ISBLANK(extractions!AF278),"",extractions!AF278)</f>
        <v>31</v>
      </c>
      <c r="AM278" t="str">
        <f>IF(ISBLANK(extractions!AG278),"",extractions!AG278)</f>
        <v>dec</v>
      </c>
      <c r="AN278">
        <f>IF(ISBLANK(extractions!AH278),"",extractions!AH278)</f>
        <v>1973</v>
      </c>
      <c r="AO278" t="str">
        <f>IF(ISBLANK(extractions!AI278),"",extractions!AI278)</f>
        <v/>
      </c>
      <c r="AP278" t="str">
        <f>IF(ISBLANK(extractions!AJ278),"",extractions!AJ278)</f>
        <v/>
      </c>
      <c r="AQ278" t="str">
        <f>IF(ISBLANK(extractions!AK278),"",extractions!AK278)</f>
        <v/>
      </c>
      <c r="AR278" t="str">
        <f>IF(ISBLANK(extractions!AL278),"",extractions!AL278)</f>
        <v/>
      </c>
      <c r="AS278" t="str">
        <f>IF(ISBLANK(extractions!AM278),"",extractions!AM278)</f>
        <v/>
      </c>
      <c r="AT278" t="str">
        <f>IF(ISBLANK(extractions!AN278),"",extractions!AN278)</f>
        <v/>
      </c>
      <c r="AU278" t="str">
        <f>IF(ISBLANK(extractions!AO278),"",extractions!AO278)</f>
        <v/>
      </c>
      <c r="AV278" t="str">
        <f>IF(ISBLANK(extractions!AP278),"",extractions!AP278)</f>
        <v/>
      </c>
      <c r="AW278" t="str">
        <f>IF(ISBLANK(extractions!AQ278),"",extractions!AQ278)</f>
        <v/>
      </c>
      <c r="AX278" t="str">
        <f>IF(ISBLANK(extractions!AR278),"",extractions!AR278)</f>
        <v/>
      </c>
      <c r="AY278" t="str">
        <f>IF(ISBLANK(extractions!AS278),"",extractions!AS278)</f>
        <v/>
      </c>
      <c r="AZ278" t="str">
        <f>IF(ISBLANK(extractions!AT278),"",extractions!AT278)</f>
        <v/>
      </c>
      <c r="BA278" t="str">
        <f>IF(ISBLANK(extractions!AU278),"",extractions!AU278)</f>
        <v/>
      </c>
      <c r="BB278" t="str">
        <f>IF(ISBLANK(extractions!AV278),"",extractions!AV278)</f>
        <v/>
      </c>
      <c r="BC278" t="str">
        <f>IF(ISBLANK(extractions!AW278),"",extractions!AW278)</f>
        <v/>
      </c>
      <c r="BD278" t="str">
        <f>IF(ISBLANK(extractions!AX278),"",extractions!AX278)</f>
        <v/>
      </c>
      <c r="BE278" s="9" t="str">
        <f t="shared" si="37"/>
        <v/>
      </c>
      <c r="BF278" s="9" t="str">
        <f t="shared" si="40"/>
        <v/>
      </c>
      <c r="BG278" t="str">
        <f t="shared" si="44"/>
        <v/>
      </c>
      <c r="BK278" s="9" t="str">
        <f t="shared" si="41"/>
        <v>R</v>
      </c>
      <c r="BL278" s="9">
        <f t="shared" si="38"/>
        <v>-0.08</v>
      </c>
      <c r="BM278" s="13" t="str">
        <f t="shared" si="39"/>
        <v>*</v>
      </c>
      <c r="BN278" t="str">
        <f t="shared" si="42"/>
        <v>-</v>
      </c>
      <c r="BO278" s="9" t="str">
        <f>IF(BK278="Beta",IF(ABS(BL278)&lt;statistic_interpretations!$B$5,statistic_interpretations!$B$1,IF(ABS(BL278)&lt;statistic_interpretations!$C$5,statistic_interpretations!$C$1,IF(ABS(BL278)&gt;statistic_interpretations!$C$5,statistic_interpretations!$D$1,"error"))),IF(BK278="R",IF(ABS(BL278)&lt;statistic_interpretations!$B$2,statistic_interpretations!$B$1,IF(ABS(BL278)&lt;statistic_interpretations!$C$2,statistic_interpretations!$C$1,IF(ABS(BL278)&gt;statistic_interpretations!$C$2,statistic_interpretations!$D$1,"error"))),IF(BK278="D",IF(ABS(BL278)&lt;statistic_interpretations!$B$3,statistic_interpretations!$B$1,IF(ABS(BL278)&lt;statistic_interpretations!$C$3,statistic_interpretations!$C$1,IF(ABS(BL278)&gt;statistic_interpretations!$C$3,statistic_interpretations!$D$1,"error"))),IF(BK278="%",IF(ABS(BL278)&lt;statistic_interpretations!$B$9,statistic_interpretations!$B$1,IF(ABS(BL278)&lt;statistic_interpretations!$C$9,statistic_interpretations!$C$1,IF(ABS(BL278)&gt;statistic_interpretations!$C$9,statistic_interpretations!$D$1,"error"))),IF(BK278="χ2",IF(ABS(BL278)&lt;statistic_interpretations!$B$8,statistic_interpretations!$B$1,IF(ABS(BL278)&lt;statistic_interpretations!$C$8,statistic_interpretations!$C$1,IF(ABS(BL278)&gt;statistic_interpretations!$C$8,statistic_interpretations!$D$1,"error"))),IF(BK278="tau",IF(ABS(BL278)&lt;statistic_interpretations!$B$7,statistic_interpretations!$B$1,IF(ABS(BL278)&lt;statistic_interpretations!$C$7,statistic_interpretations!$C$1,IF(ABS(BL278)&gt;statistic_interpretations!$C$7,statistic_interpretations!$D$1,"error")))))))))</f>
        <v>Small</v>
      </c>
      <c r="BP278" t="str">
        <f t="shared" si="43"/>
        <v>sign.</v>
      </c>
    </row>
    <row r="279" spans="1:68" x14ac:dyDescent="0.25">
      <c r="A279" t="str">
        <f>IF(ISBLANK(extractions!A279),"",extractions!A279)</f>
        <v>Average Value</v>
      </c>
      <c r="B279" t="s">
        <v>558</v>
      </c>
      <c r="C279" t="str">
        <f>IF(ISBLANK(extractions!B279),"",extractions!B279)</f>
        <v>scale</v>
      </c>
      <c r="D279" t="str">
        <f>IF(ISBLANK(extractions!C279),"",extractions!C279)</f>
        <v/>
      </c>
      <c r="E279" t="str">
        <f>IF(ISBLANK(extractions!D279),"",extractions!D279)</f>
        <v>-</v>
      </c>
      <c r="F279" t="str">
        <f>IF(ISBLANK(extractions!E279),"",extractions!E279)</f>
        <v>dollars</v>
      </c>
      <c r="G279" t="str">
        <f>IF(ISBLANK(extractions!G279),"",extractions!G279)</f>
        <v>reporting time;dispatch time;travel time</v>
      </c>
      <c r="H279" t="str">
        <f>IF(ISBLANK(extractions!H279),"",extractions!H279)</f>
        <v>scale</v>
      </c>
      <c r="I279" t="str">
        <f>IF(ISBLANK(extractions!I279),"",extractions!I279)</f>
        <v>min/incident</v>
      </c>
      <c r="J279" t="str">
        <f>IF(ISBLANK(extractions!J279),"",extractions!J279)</f>
        <v>-</v>
      </c>
      <c r="K279" t="str">
        <f>IF(ISBLANK(extractions!K279),"",extractions!K279)</f>
        <v>interest</v>
      </c>
      <c r="L279" t="str">
        <f>IF(ISBLANK(extractions!L279),"",extractions!L279)</f>
        <v>Hill (1978)</v>
      </c>
      <c r="M279" s="2" t="s">
        <v>749</v>
      </c>
      <c r="N279" t="str">
        <f>IF(ISBLANK(extractions!M279),"",extractions!M279)</f>
        <v>Table 3</v>
      </c>
      <c r="O279" t="str">
        <f>IF(ISBLANK(extractions!N279),"",extractions!N279)</f>
        <v>Bivariate regression</v>
      </c>
      <c r="P279" t="s">
        <v>148</v>
      </c>
      <c r="Q279" t="s">
        <v>903</v>
      </c>
      <c r="R279" t="s">
        <v>907</v>
      </c>
      <c r="S279" t="s">
        <v>204</v>
      </c>
      <c r="T279" t="s">
        <v>895</v>
      </c>
      <c r="U279" t="str">
        <f>IF(ISBLANK(extractions!O279),"",extractions!O279)</f>
        <v/>
      </c>
      <c r="V279" t="str">
        <f>IF(ISBLANK(extractions!P279),"",extractions!P279)</f>
        <v>Sample</v>
      </c>
      <c r="W279" t="str">
        <f>IF(ISBLANK(extractions!Q279),"",extractions!Q279)</f>
        <v/>
      </c>
      <c r="X279" t="str">
        <f>IF(ISBLANK(extractions!R279),"",extractions!R279)</f>
        <v>random sample</v>
      </c>
      <c r="Y279" t="str">
        <f>IF(ISBLANK(extractions!S279),"",extractions!S279)</f>
        <v/>
      </c>
      <c r="Z279" t="str">
        <f>IF(ISBLANK(extractions!T279),"",extractions!T279)</f>
        <v/>
      </c>
      <c r="AA279" t="str">
        <f>IF(ISBLANK(extractions!U279),"",extractions!U279)</f>
        <v>routine CFSs except traffic &amp; in need of medical attention</v>
      </c>
      <c r="AB279">
        <f>IF(ISBLANK(extractions!V279),"",extractions!V279)</f>
        <v>660</v>
      </c>
      <c r="AC279" t="str">
        <f>IF(ISBLANK(extractions!W279),"",extractions!W279)</f>
        <v>CFS</v>
      </c>
      <c r="AD279" t="str">
        <f>IF(ISBLANK(extractions!X279),"",extractions!X279)</f>
        <v>ALL CFSs</v>
      </c>
      <c r="AE279" t="str">
        <f>IF(ISBLANK(extractions!Y279),"",extractions!Y279)</f>
        <v>R</v>
      </c>
      <c r="AF279">
        <f>IF(ISBLANK(extractions!Z279),"",extractions!Z279)</f>
        <v>0.16</v>
      </c>
      <c r="AG279" t="str">
        <f>IF(ISBLANK(extractions!AA279),"",extractions!AA279)</f>
        <v/>
      </c>
      <c r="AH279" t="str">
        <f>IF(ISBLANK(extractions!AB279),"",extractions!AB279)</f>
        <v>*</v>
      </c>
      <c r="AI279">
        <f>IF(ISBLANK(extractions!AC279),"",extractions!AC279)</f>
        <v>1</v>
      </c>
      <c r="AJ279" t="str">
        <f>IF(ISBLANK(extractions!AD279),"",extractions!AD279)</f>
        <v>jan</v>
      </c>
      <c r="AK279">
        <f>IF(ISBLANK(extractions!AE279),"",extractions!AE279)</f>
        <v>1973</v>
      </c>
      <c r="AL279">
        <f>IF(ISBLANK(extractions!AF279),"",extractions!AF279)</f>
        <v>31</v>
      </c>
      <c r="AM279" t="str">
        <f>IF(ISBLANK(extractions!AG279),"",extractions!AG279)</f>
        <v>dec</v>
      </c>
      <c r="AN279">
        <f>IF(ISBLANK(extractions!AH279),"",extractions!AH279)</f>
        <v>1973</v>
      </c>
      <c r="AO279" t="str">
        <f>IF(ISBLANK(extractions!AI279),"",extractions!AI279)</f>
        <v/>
      </c>
      <c r="AP279" t="str">
        <f>IF(ISBLANK(extractions!AJ279),"",extractions!AJ279)</f>
        <v/>
      </c>
      <c r="AQ279" t="str">
        <f>IF(ISBLANK(extractions!AK279),"",extractions!AK279)</f>
        <v/>
      </c>
      <c r="AR279" t="str">
        <f>IF(ISBLANK(extractions!AL279),"",extractions!AL279)</f>
        <v/>
      </c>
      <c r="AS279" t="str">
        <f>IF(ISBLANK(extractions!AM279),"",extractions!AM279)</f>
        <v/>
      </c>
      <c r="AT279" t="str">
        <f>IF(ISBLANK(extractions!AN279),"",extractions!AN279)</f>
        <v/>
      </c>
      <c r="AU279" t="str">
        <f>IF(ISBLANK(extractions!AO279),"",extractions!AO279)</f>
        <v/>
      </c>
      <c r="AV279" t="str">
        <f>IF(ISBLANK(extractions!AP279),"",extractions!AP279)</f>
        <v/>
      </c>
      <c r="AW279" t="str">
        <f>IF(ISBLANK(extractions!AQ279),"",extractions!AQ279)</f>
        <v/>
      </c>
      <c r="AX279" t="str">
        <f>IF(ISBLANK(extractions!AR279),"",extractions!AR279)</f>
        <v/>
      </c>
      <c r="AY279" t="str">
        <f>IF(ISBLANK(extractions!AS279),"",extractions!AS279)</f>
        <v/>
      </c>
      <c r="AZ279" t="str">
        <f>IF(ISBLANK(extractions!AT279),"",extractions!AT279)</f>
        <v/>
      </c>
      <c r="BA279" t="str">
        <f>IF(ISBLANK(extractions!AU279),"",extractions!AU279)</f>
        <v/>
      </c>
      <c r="BB279" t="str">
        <f>IF(ISBLANK(extractions!AV279),"",extractions!AV279)</f>
        <v/>
      </c>
      <c r="BC279" t="str">
        <f>IF(ISBLANK(extractions!AW279),"",extractions!AW279)</f>
        <v/>
      </c>
      <c r="BD279" t="str">
        <f>IF(ISBLANK(extractions!AX279),"",extractions!AX279)</f>
        <v/>
      </c>
      <c r="BE279" s="9" t="str">
        <f t="shared" si="37"/>
        <v/>
      </c>
      <c r="BF279" s="9" t="str">
        <f t="shared" si="40"/>
        <v/>
      </c>
      <c r="BG279" t="str">
        <f t="shared" si="44"/>
        <v/>
      </c>
      <c r="BK279" s="9" t="str">
        <f t="shared" si="41"/>
        <v>R</v>
      </c>
      <c r="BL279" s="9">
        <f t="shared" si="38"/>
        <v>0.16</v>
      </c>
      <c r="BM279" s="13" t="str">
        <f t="shared" si="39"/>
        <v>*</v>
      </c>
      <c r="BN279" t="str">
        <f t="shared" si="42"/>
        <v>+</v>
      </c>
      <c r="BO279" s="9" t="str">
        <f>IF(BK279="Beta",IF(ABS(BL279)&lt;statistic_interpretations!$B$5,statistic_interpretations!$B$1,IF(ABS(BL279)&lt;statistic_interpretations!$C$5,statistic_interpretations!$C$1,IF(ABS(BL279)&gt;statistic_interpretations!$C$5,statistic_interpretations!$D$1,"error"))),IF(BK279="R",IF(ABS(BL279)&lt;statistic_interpretations!$B$2,statistic_interpretations!$B$1,IF(ABS(BL279)&lt;statistic_interpretations!$C$2,statistic_interpretations!$C$1,IF(ABS(BL279)&gt;statistic_interpretations!$C$2,statistic_interpretations!$D$1,"error"))),IF(BK279="D",IF(ABS(BL279)&lt;statistic_interpretations!$B$3,statistic_interpretations!$B$1,IF(ABS(BL279)&lt;statistic_interpretations!$C$3,statistic_interpretations!$C$1,IF(ABS(BL279)&gt;statistic_interpretations!$C$3,statistic_interpretations!$D$1,"error"))),IF(BK279="%",IF(ABS(BL279)&lt;statistic_interpretations!$B$9,statistic_interpretations!$B$1,IF(ABS(BL279)&lt;statistic_interpretations!$C$9,statistic_interpretations!$C$1,IF(ABS(BL279)&gt;statistic_interpretations!$C$9,statistic_interpretations!$D$1,"error"))),IF(BK279="χ2",IF(ABS(BL279)&lt;statistic_interpretations!$B$8,statistic_interpretations!$B$1,IF(ABS(BL279)&lt;statistic_interpretations!$C$8,statistic_interpretations!$C$1,IF(ABS(BL279)&gt;statistic_interpretations!$C$8,statistic_interpretations!$D$1,"error"))),IF(BK279="tau",IF(ABS(BL279)&lt;statistic_interpretations!$B$7,statistic_interpretations!$B$1,IF(ABS(BL279)&lt;statistic_interpretations!$C$7,statistic_interpretations!$C$1,IF(ABS(BL279)&gt;statistic_interpretations!$C$7,statistic_interpretations!$D$1,"error")))))))))</f>
        <v>Small</v>
      </c>
      <c r="BP279" t="str">
        <f t="shared" si="43"/>
        <v>sign.</v>
      </c>
    </row>
    <row r="280" spans="1:68" x14ac:dyDescent="0.25">
      <c r="A280" t="str">
        <f>IF(ISBLANK(extractions!A280),"",extractions!A280)</f>
        <v>Pop. Density</v>
      </c>
      <c r="B280" t="s">
        <v>963</v>
      </c>
      <c r="C280" t="str">
        <f>IF(ISBLANK(extractions!B280),"",extractions!B280)</f>
        <v>scale</v>
      </c>
      <c r="D280" t="str">
        <f>IF(ISBLANK(extractions!C280),"",extractions!C280)</f>
        <v/>
      </c>
      <c r="E280" t="str">
        <f>IF(ISBLANK(extractions!D280),"",extractions!D280)</f>
        <v>-</v>
      </c>
      <c r="F280" t="str">
        <f>IF(ISBLANK(extractions!E280),"",extractions!E280)</f>
        <v>people/km2</v>
      </c>
      <c r="G280" t="str">
        <f>IF(ISBLANK(extractions!G280),"",extractions!G280)</f>
        <v>reporting time;dispatch time;travel time</v>
      </c>
      <c r="H280" t="str">
        <f>IF(ISBLANK(extractions!H280),"",extractions!H280)</f>
        <v>scale</v>
      </c>
      <c r="I280" t="str">
        <f>IF(ISBLANK(extractions!I280),"",extractions!I280)</f>
        <v>min/incident</v>
      </c>
      <c r="J280" t="str">
        <f>IF(ISBLANK(extractions!J280),"",extractions!J280)</f>
        <v>-</v>
      </c>
      <c r="K280" t="str">
        <f>IF(ISBLANK(extractions!K280),"",extractions!K280)</f>
        <v>interest</v>
      </c>
      <c r="L280" t="str">
        <f>IF(ISBLANK(extractions!L280),"",extractions!L280)</f>
        <v>Hill (1978)</v>
      </c>
      <c r="M280" s="2" t="s">
        <v>749</v>
      </c>
      <c r="N280" t="str">
        <f>IF(ISBLANK(extractions!M280),"",extractions!M280)</f>
        <v>Table 3</v>
      </c>
      <c r="O280" t="str">
        <f>IF(ISBLANK(extractions!N280),"",extractions!N280)</f>
        <v>Bivariate regression</v>
      </c>
      <c r="P280" t="s">
        <v>148</v>
      </c>
      <c r="Q280" t="s">
        <v>903</v>
      </c>
      <c r="R280" t="s">
        <v>907</v>
      </c>
      <c r="S280" t="s">
        <v>204</v>
      </c>
      <c r="T280" t="s">
        <v>895</v>
      </c>
      <c r="U280" t="str">
        <f>IF(ISBLANK(extractions!O280),"",extractions!O280)</f>
        <v/>
      </c>
      <c r="V280" t="str">
        <f>IF(ISBLANK(extractions!P280),"",extractions!P280)</f>
        <v>Sample</v>
      </c>
      <c r="W280" t="str">
        <f>IF(ISBLANK(extractions!Q280),"",extractions!Q280)</f>
        <v/>
      </c>
      <c r="X280" t="str">
        <f>IF(ISBLANK(extractions!R280),"",extractions!R280)</f>
        <v>random sample</v>
      </c>
      <c r="Y280" t="str">
        <f>IF(ISBLANK(extractions!S280),"",extractions!S280)</f>
        <v/>
      </c>
      <c r="Z280" t="str">
        <f>IF(ISBLANK(extractions!T280),"",extractions!T280)</f>
        <v/>
      </c>
      <c r="AA280" t="str">
        <f>IF(ISBLANK(extractions!U280),"",extractions!U280)</f>
        <v>routine CFSs except traffic &amp; in need of medical attention</v>
      </c>
      <c r="AB280">
        <f>IF(ISBLANK(extractions!V280),"",extractions!V280)</f>
        <v>660</v>
      </c>
      <c r="AC280" t="str">
        <f>IF(ISBLANK(extractions!W280),"",extractions!W280)</f>
        <v>CFS</v>
      </c>
      <c r="AD280" t="str">
        <f>IF(ISBLANK(extractions!X280),"",extractions!X280)</f>
        <v>ALL CFSs</v>
      </c>
      <c r="AE280" t="str">
        <f>IF(ISBLANK(extractions!Y280),"",extractions!Y280)</f>
        <v>R</v>
      </c>
      <c r="AF280">
        <f>IF(ISBLANK(extractions!Z280),"",extractions!Z280)</f>
        <v>-0.12</v>
      </c>
      <c r="AG280" t="str">
        <f>IF(ISBLANK(extractions!AA280),"",extractions!AA280)</f>
        <v/>
      </c>
      <c r="AH280" t="str">
        <f>IF(ISBLANK(extractions!AB280),"",extractions!AB280)</f>
        <v>*</v>
      </c>
      <c r="AI280">
        <f>IF(ISBLANK(extractions!AC280),"",extractions!AC280)</f>
        <v>1</v>
      </c>
      <c r="AJ280" t="str">
        <f>IF(ISBLANK(extractions!AD280),"",extractions!AD280)</f>
        <v>jan</v>
      </c>
      <c r="AK280">
        <f>IF(ISBLANK(extractions!AE280),"",extractions!AE280)</f>
        <v>1973</v>
      </c>
      <c r="AL280">
        <f>IF(ISBLANK(extractions!AF280),"",extractions!AF280)</f>
        <v>31</v>
      </c>
      <c r="AM280" t="str">
        <f>IF(ISBLANK(extractions!AG280),"",extractions!AG280)</f>
        <v>dec</v>
      </c>
      <c r="AN280">
        <f>IF(ISBLANK(extractions!AH280),"",extractions!AH280)</f>
        <v>1973</v>
      </c>
      <c r="AO280" t="str">
        <f>IF(ISBLANK(extractions!AI280),"",extractions!AI280)</f>
        <v/>
      </c>
      <c r="AP280" t="str">
        <f>IF(ISBLANK(extractions!AJ280),"",extractions!AJ280)</f>
        <v/>
      </c>
      <c r="AQ280" t="str">
        <f>IF(ISBLANK(extractions!AK280),"",extractions!AK280)</f>
        <v/>
      </c>
      <c r="AR280" t="str">
        <f>IF(ISBLANK(extractions!AL280),"",extractions!AL280)</f>
        <v/>
      </c>
      <c r="AS280" t="str">
        <f>IF(ISBLANK(extractions!AM280),"",extractions!AM280)</f>
        <v/>
      </c>
      <c r="AT280" t="str">
        <f>IF(ISBLANK(extractions!AN280),"",extractions!AN280)</f>
        <v/>
      </c>
      <c r="AU280" t="str">
        <f>IF(ISBLANK(extractions!AO280),"",extractions!AO280)</f>
        <v/>
      </c>
      <c r="AV280" t="str">
        <f>IF(ISBLANK(extractions!AP280),"",extractions!AP280)</f>
        <v/>
      </c>
      <c r="AW280" t="str">
        <f>IF(ISBLANK(extractions!AQ280),"",extractions!AQ280)</f>
        <v/>
      </c>
      <c r="AX280" t="str">
        <f>IF(ISBLANK(extractions!AR280),"",extractions!AR280)</f>
        <v/>
      </c>
      <c r="AY280" t="str">
        <f>IF(ISBLANK(extractions!AS280),"",extractions!AS280)</f>
        <v/>
      </c>
      <c r="AZ280" t="str">
        <f>IF(ISBLANK(extractions!AT280),"",extractions!AT280)</f>
        <v/>
      </c>
      <c r="BA280" t="str">
        <f>IF(ISBLANK(extractions!AU280),"",extractions!AU280)</f>
        <v/>
      </c>
      <c r="BB280" t="str">
        <f>IF(ISBLANK(extractions!AV280),"",extractions!AV280)</f>
        <v/>
      </c>
      <c r="BC280" t="str">
        <f>IF(ISBLANK(extractions!AW280),"",extractions!AW280)</f>
        <v/>
      </c>
      <c r="BD280" t="str">
        <f>IF(ISBLANK(extractions!AX280),"",extractions!AX280)</f>
        <v/>
      </c>
      <c r="BE280" s="9" t="str">
        <f t="shared" si="37"/>
        <v/>
      </c>
      <c r="BF280" s="9" t="str">
        <f t="shared" si="40"/>
        <v/>
      </c>
      <c r="BG280" t="str">
        <f t="shared" si="44"/>
        <v/>
      </c>
      <c r="BK280" s="9" t="str">
        <f t="shared" si="41"/>
        <v>R</v>
      </c>
      <c r="BL280" s="9">
        <f t="shared" si="38"/>
        <v>-0.12</v>
      </c>
      <c r="BM280" s="13" t="str">
        <f t="shared" si="39"/>
        <v>*</v>
      </c>
      <c r="BN280" t="str">
        <f t="shared" si="42"/>
        <v>-</v>
      </c>
      <c r="BO280" s="9" t="str">
        <f>IF(BK280="Beta",IF(ABS(BL280)&lt;statistic_interpretations!$B$5,statistic_interpretations!$B$1,IF(ABS(BL280)&lt;statistic_interpretations!$C$5,statistic_interpretations!$C$1,IF(ABS(BL280)&gt;statistic_interpretations!$C$5,statistic_interpretations!$D$1,"error"))),IF(BK280="R",IF(ABS(BL280)&lt;statistic_interpretations!$B$2,statistic_interpretations!$B$1,IF(ABS(BL280)&lt;statistic_interpretations!$C$2,statistic_interpretations!$C$1,IF(ABS(BL280)&gt;statistic_interpretations!$C$2,statistic_interpretations!$D$1,"error"))),IF(BK280="D",IF(ABS(BL280)&lt;statistic_interpretations!$B$3,statistic_interpretations!$B$1,IF(ABS(BL280)&lt;statistic_interpretations!$C$3,statistic_interpretations!$C$1,IF(ABS(BL280)&gt;statistic_interpretations!$C$3,statistic_interpretations!$D$1,"error"))),IF(BK280="%",IF(ABS(BL280)&lt;statistic_interpretations!$B$9,statistic_interpretations!$B$1,IF(ABS(BL280)&lt;statistic_interpretations!$C$9,statistic_interpretations!$C$1,IF(ABS(BL280)&gt;statistic_interpretations!$C$9,statistic_interpretations!$D$1,"error"))),IF(BK280="χ2",IF(ABS(BL280)&lt;statistic_interpretations!$B$8,statistic_interpretations!$B$1,IF(ABS(BL280)&lt;statistic_interpretations!$C$8,statistic_interpretations!$C$1,IF(ABS(BL280)&gt;statistic_interpretations!$C$8,statistic_interpretations!$D$1,"error"))),IF(BK280="tau",IF(ABS(BL280)&lt;statistic_interpretations!$B$7,statistic_interpretations!$B$1,IF(ABS(BL280)&lt;statistic_interpretations!$C$7,statistic_interpretations!$C$1,IF(ABS(BL280)&gt;statistic_interpretations!$C$7,statistic_interpretations!$D$1,"error")))))))))</f>
        <v>Small</v>
      </c>
      <c r="BP280" t="str">
        <f t="shared" si="43"/>
        <v>sign.</v>
      </c>
    </row>
    <row r="281" spans="1:68" x14ac:dyDescent="0.25">
      <c r="A281" t="str">
        <f>IF(ISBLANK(extractions!A281),"",extractions!A281)</f>
        <v xml:space="preserve">Average Rent </v>
      </c>
      <c r="B281" t="s">
        <v>560</v>
      </c>
      <c r="C281" t="str">
        <f>IF(ISBLANK(extractions!B281),"",extractions!B281)</f>
        <v>scale</v>
      </c>
      <c r="D281" t="str">
        <f>IF(ISBLANK(extractions!C281),"",extractions!C281)</f>
        <v/>
      </c>
      <c r="E281" t="str">
        <f>IF(ISBLANK(extractions!D281),"",extractions!D281)</f>
        <v>-</v>
      </c>
      <c r="F281" t="str">
        <f>IF(ISBLANK(extractions!E281),"",extractions!E281)</f>
        <v>dollars</v>
      </c>
      <c r="G281" t="str">
        <f>IF(ISBLANK(extractions!G281),"",extractions!G281)</f>
        <v>reporting time;dispatch time;travel time</v>
      </c>
      <c r="H281" t="str">
        <f>IF(ISBLANK(extractions!H281),"",extractions!H281)</f>
        <v>scale</v>
      </c>
      <c r="I281" t="str">
        <f>IF(ISBLANK(extractions!I281),"",extractions!I281)</f>
        <v>min/incident</v>
      </c>
      <c r="J281" t="str">
        <f>IF(ISBLANK(extractions!J281),"",extractions!J281)</f>
        <v>-</v>
      </c>
      <c r="K281" t="str">
        <f>IF(ISBLANK(extractions!K281),"",extractions!K281)</f>
        <v>interest</v>
      </c>
      <c r="L281" t="str">
        <f>IF(ISBLANK(extractions!L281),"",extractions!L281)</f>
        <v>Hill (1978)</v>
      </c>
      <c r="M281" s="2" t="s">
        <v>749</v>
      </c>
      <c r="N281" t="str">
        <f>IF(ISBLANK(extractions!M281),"",extractions!M281)</f>
        <v>Table 3</v>
      </c>
      <c r="O281" t="str">
        <f>IF(ISBLANK(extractions!N281),"",extractions!N281)</f>
        <v>Bivariate regression</v>
      </c>
      <c r="P281" t="s">
        <v>148</v>
      </c>
      <c r="Q281" t="s">
        <v>903</v>
      </c>
      <c r="R281" t="s">
        <v>907</v>
      </c>
      <c r="S281" t="s">
        <v>204</v>
      </c>
      <c r="T281" t="s">
        <v>895</v>
      </c>
      <c r="U281" t="str">
        <f>IF(ISBLANK(extractions!O281),"",extractions!O281)</f>
        <v/>
      </c>
      <c r="V281" t="str">
        <f>IF(ISBLANK(extractions!P281),"",extractions!P281)</f>
        <v>Sample</v>
      </c>
      <c r="W281" t="str">
        <f>IF(ISBLANK(extractions!Q281),"",extractions!Q281)</f>
        <v/>
      </c>
      <c r="X281" t="str">
        <f>IF(ISBLANK(extractions!R281),"",extractions!R281)</f>
        <v>random sample</v>
      </c>
      <c r="Y281" t="str">
        <f>IF(ISBLANK(extractions!S281),"",extractions!S281)</f>
        <v/>
      </c>
      <c r="Z281" t="str">
        <f>IF(ISBLANK(extractions!T281),"",extractions!T281)</f>
        <v/>
      </c>
      <c r="AA281" t="str">
        <f>IF(ISBLANK(extractions!U281),"",extractions!U281)</f>
        <v>routine CFSs except traffic &amp; in need of medical attention</v>
      </c>
      <c r="AB281">
        <f>IF(ISBLANK(extractions!V281),"",extractions!V281)</f>
        <v>660</v>
      </c>
      <c r="AC281" t="str">
        <f>IF(ISBLANK(extractions!W281),"",extractions!W281)</f>
        <v>CFS</v>
      </c>
      <c r="AD281" t="str">
        <f>IF(ISBLANK(extractions!X281),"",extractions!X281)</f>
        <v>ALL CFSs</v>
      </c>
      <c r="AE281" t="str">
        <f>IF(ISBLANK(extractions!Y281),"",extractions!Y281)</f>
        <v>R</v>
      </c>
      <c r="AF281">
        <f>IF(ISBLANK(extractions!Z281),"",extractions!Z281)</f>
        <v>0.18</v>
      </c>
      <c r="AG281" t="str">
        <f>IF(ISBLANK(extractions!AA281),"",extractions!AA281)</f>
        <v/>
      </c>
      <c r="AH281" t="str">
        <f>IF(ISBLANK(extractions!AB281),"",extractions!AB281)</f>
        <v>*</v>
      </c>
      <c r="AI281">
        <f>IF(ISBLANK(extractions!AC281),"",extractions!AC281)</f>
        <v>1</v>
      </c>
      <c r="AJ281" t="str">
        <f>IF(ISBLANK(extractions!AD281),"",extractions!AD281)</f>
        <v>jan</v>
      </c>
      <c r="AK281">
        <f>IF(ISBLANK(extractions!AE281),"",extractions!AE281)</f>
        <v>1973</v>
      </c>
      <c r="AL281">
        <f>IF(ISBLANK(extractions!AF281),"",extractions!AF281)</f>
        <v>31</v>
      </c>
      <c r="AM281" t="str">
        <f>IF(ISBLANK(extractions!AG281),"",extractions!AG281)</f>
        <v>dec</v>
      </c>
      <c r="AN281">
        <f>IF(ISBLANK(extractions!AH281),"",extractions!AH281)</f>
        <v>1973</v>
      </c>
      <c r="AO281" t="str">
        <f>IF(ISBLANK(extractions!AI281),"",extractions!AI281)</f>
        <v/>
      </c>
      <c r="AP281" t="str">
        <f>IF(ISBLANK(extractions!AJ281),"",extractions!AJ281)</f>
        <v/>
      </c>
      <c r="AQ281" t="str">
        <f>IF(ISBLANK(extractions!AK281),"",extractions!AK281)</f>
        <v/>
      </c>
      <c r="AR281" t="str">
        <f>IF(ISBLANK(extractions!AL281),"",extractions!AL281)</f>
        <v/>
      </c>
      <c r="AS281" t="str">
        <f>IF(ISBLANK(extractions!AM281),"",extractions!AM281)</f>
        <v/>
      </c>
      <c r="AT281" t="str">
        <f>IF(ISBLANK(extractions!AN281),"",extractions!AN281)</f>
        <v/>
      </c>
      <c r="AU281" t="str">
        <f>IF(ISBLANK(extractions!AO281),"",extractions!AO281)</f>
        <v/>
      </c>
      <c r="AV281" t="str">
        <f>IF(ISBLANK(extractions!AP281),"",extractions!AP281)</f>
        <v/>
      </c>
      <c r="AW281" t="str">
        <f>IF(ISBLANK(extractions!AQ281),"",extractions!AQ281)</f>
        <v/>
      </c>
      <c r="AX281" t="str">
        <f>IF(ISBLANK(extractions!AR281),"",extractions!AR281)</f>
        <v/>
      </c>
      <c r="AY281" t="str">
        <f>IF(ISBLANK(extractions!AS281),"",extractions!AS281)</f>
        <v/>
      </c>
      <c r="AZ281" t="str">
        <f>IF(ISBLANK(extractions!AT281),"",extractions!AT281)</f>
        <v/>
      </c>
      <c r="BA281" t="str">
        <f>IF(ISBLANK(extractions!AU281),"",extractions!AU281)</f>
        <v/>
      </c>
      <c r="BB281" t="str">
        <f>IF(ISBLANK(extractions!AV281),"",extractions!AV281)</f>
        <v/>
      </c>
      <c r="BC281" t="str">
        <f>IF(ISBLANK(extractions!AW281),"",extractions!AW281)</f>
        <v/>
      </c>
      <c r="BD281" t="str">
        <f>IF(ISBLANK(extractions!AX281),"",extractions!AX281)</f>
        <v/>
      </c>
      <c r="BE281" s="9" t="str">
        <f t="shared" si="37"/>
        <v/>
      </c>
      <c r="BF281" s="9" t="str">
        <f t="shared" si="40"/>
        <v/>
      </c>
      <c r="BG281" t="str">
        <f t="shared" si="44"/>
        <v/>
      </c>
      <c r="BK281" s="9" t="str">
        <f t="shared" si="41"/>
        <v>R</v>
      </c>
      <c r="BL281" s="9">
        <f t="shared" si="38"/>
        <v>0.18</v>
      </c>
      <c r="BM281" s="13" t="str">
        <f t="shared" si="39"/>
        <v>*</v>
      </c>
      <c r="BN281" t="str">
        <f t="shared" si="42"/>
        <v>+</v>
      </c>
      <c r="BO281" s="9" t="str">
        <f>IF(BK281="Beta",IF(ABS(BL281)&lt;statistic_interpretations!$B$5,statistic_interpretations!$B$1,IF(ABS(BL281)&lt;statistic_interpretations!$C$5,statistic_interpretations!$C$1,IF(ABS(BL281)&gt;statistic_interpretations!$C$5,statistic_interpretations!$D$1,"error"))),IF(BK281="R",IF(ABS(BL281)&lt;statistic_interpretations!$B$2,statistic_interpretations!$B$1,IF(ABS(BL281)&lt;statistic_interpretations!$C$2,statistic_interpretations!$C$1,IF(ABS(BL281)&gt;statistic_interpretations!$C$2,statistic_interpretations!$D$1,"error"))),IF(BK281="D",IF(ABS(BL281)&lt;statistic_interpretations!$B$3,statistic_interpretations!$B$1,IF(ABS(BL281)&lt;statistic_interpretations!$C$3,statistic_interpretations!$C$1,IF(ABS(BL281)&gt;statistic_interpretations!$C$3,statistic_interpretations!$D$1,"error"))),IF(BK281="%",IF(ABS(BL281)&lt;statistic_interpretations!$B$9,statistic_interpretations!$B$1,IF(ABS(BL281)&lt;statistic_interpretations!$C$9,statistic_interpretations!$C$1,IF(ABS(BL281)&gt;statistic_interpretations!$C$9,statistic_interpretations!$D$1,"error"))),IF(BK281="χ2",IF(ABS(BL281)&lt;statistic_interpretations!$B$8,statistic_interpretations!$B$1,IF(ABS(BL281)&lt;statistic_interpretations!$C$8,statistic_interpretations!$C$1,IF(ABS(BL281)&gt;statistic_interpretations!$C$8,statistic_interpretations!$D$1,"error"))),IF(BK281="tau",IF(ABS(BL281)&lt;statistic_interpretations!$B$7,statistic_interpretations!$B$1,IF(ABS(BL281)&lt;statistic_interpretations!$C$7,statistic_interpretations!$C$1,IF(ABS(BL281)&gt;statistic_interpretations!$C$7,statistic_interpretations!$D$1,"error")))))))))</f>
        <v>Small</v>
      </c>
      <c r="BP281" t="str">
        <f t="shared" si="43"/>
        <v>sign.</v>
      </c>
    </row>
    <row r="282" spans="1:68" x14ac:dyDescent="0.25">
      <c r="A282" t="str">
        <f>IF(ISBLANK(extractions!A282),"",extractions!A282)</f>
        <v>Education</v>
      </c>
      <c r="B282" t="s">
        <v>548</v>
      </c>
      <c r="C282" t="str">
        <f>IF(ISBLANK(extractions!B282),"",extractions!B282)</f>
        <v>scale</v>
      </c>
      <c r="D282" t="str">
        <f>IF(ISBLANK(extractions!C282),"",extractions!C282)</f>
        <v/>
      </c>
      <c r="E282" t="str">
        <f>IF(ISBLANK(extractions!D282),"",extractions!D282)</f>
        <v>-</v>
      </c>
      <c r="F282" t="str">
        <f>IF(ISBLANK(extractions!E282),"",extractions!E282)</f>
        <v>years</v>
      </c>
      <c r="G282" t="str">
        <f>IF(ISBLANK(extractions!G282),"",extractions!G282)</f>
        <v>reporting time;dispatch time;travel time</v>
      </c>
      <c r="H282" t="str">
        <f>IF(ISBLANK(extractions!H282),"",extractions!H282)</f>
        <v>scale</v>
      </c>
      <c r="I282" t="str">
        <f>IF(ISBLANK(extractions!I282),"",extractions!I282)</f>
        <v>min/incident</v>
      </c>
      <c r="J282" t="str">
        <f>IF(ISBLANK(extractions!J282),"",extractions!J282)</f>
        <v>-</v>
      </c>
      <c r="K282" t="str">
        <f>IF(ISBLANK(extractions!K282),"",extractions!K282)</f>
        <v>interest</v>
      </c>
      <c r="L282" t="str">
        <f>IF(ISBLANK(extractions!L282),"",extractions!L282)</f>
        <v>Hill (1978)</v>
      </c>
      <c r="M282" s="2" t="s">
        <v>749</v>
      </c>
      <c r="N282" t="str">
        <f>IF(ISBLANK(extractions!M282),"",extractions!M282)</f>
        <v>Table 3</v>
      </c>
      <c r="O282" t="str">
        <f>IF(ISBLANK(extractions!N282),"",extractions!N282)</f>
        <v>Bivariate regression</v>
      </c>
      <c r="P282" t="s">
        <v>148</v>
      </c>
      <c r="Q282" t="s">
        <v>903</v>
      </c>
      <c r="R282" t="s">
        <v>907</v>
      </c>
      <c r="S282" t="s">
        <v>204</v>
      </c>
      <c r="T282" t="s">
        <v>895</v>
      </c>
      <c r="U282" t="str">
        <f>IF(ISBLANK(extractions!O282),"",extractions!O282)</f>
        <v/>
      </c>
      <c r="V282" t="str">
        <f>IF(ISBLANK(extractions!P282),"",extractions!P282)</f>
        <v>Sample</v>
      </c>
      <c r="W282" t="str">
        <f>IF(ISBLANK(extractions!Q282),"",extractions!Q282)</f>
        <v/>
      </c>
      <c r="X282" t="str">
        <f>IF(ISBLANK(extractions!R282),"",extractions!R282)</f>
        <v>random sample</v>
      </c>
      <c r="Y282" t="str">
        <f>IF(ISBLANK(extractions!S282),"",extractions!S282)</f>
        <v/>
      </c>
      <c r="Z282" t="str">
        <f>IF(ISBLANK(extractions!T282),"",extractions!T282)</f>
        <v/>
      </c>
      <c r="AA282" t="str">
        <f>IF(ISBLANK(extractions!U282),"",extractions!U282)</f>
        <v>routine CFSs except traffic &amp; in need of medical attention</v>
      </c>
      <c r="AB282">
        <f>IF(ISBLANK(extractions!V282),"",extractions!V282)</f>
        <v>660</v>
      </c>
      <c r="AC282" t="str">
        <f>IF(ISBLANK(extractions!W282),"",extractions!W282)</f>
        <v>CFS</v>
      </c>
      <c r="AD282" t="str">
        <f>IF(ISBLANK(extractions!X282),"",extractions!X282)</f>
        <v>ALL CFSs</v>
      </c>
      <c r="AE282" t="str">
        <f>IF(ISBLANK(extractions!Y282),"",extractions!Y282)</f>
        <v>R</v>
      </c>
      <c r="AF282">
        <f>IF(ISBLANK(extractions!Z282),"",extractions!Z282)</f>
        <v>0.2</v>
      </c>
      <c r="AG282" t="str">
        <f>IF(ISBLANK(extractions!AA282),"",extractions!AA282)</f>
        <v/>
      </c>
      <c r="AH282" t="str">
        <f>IF(ISBLANK(extractions!AB282),"",extractions!AB282)</f>
        <v>*</v>
      </c>
      <c r="AI282">
        <f>IF(ISBLANK(extractions!AC282),"",extractions!AC282)</f>
        <v>1</v>
      </c>
      <c r="AJ282" t="str">
        <f>IF(ISBLANK(extractions!AD282),"",extractions!AD282)</f>
        <v>jan</v>
      </c>
      <c r="AK282">
        <f>IF(ISBLANK(extractions!AE282),"",extractions!AE282)</f>
        <v>1973</v>
      </c>
      <c r="AL282">
        <f>IF(ISBLANK(extractions!AF282),"",extractions!AF282)</f>
        <v>31</v>
      </c>
      <c r="AM282" t="str">
        <f>IF(ISBLANK(extractions!AG282),"",extractions!AG282)</f>
        <v>dec</v>
      </c>
      <c r="AN282">
        <f>IF(ISBLANK(extractions!AH282),"",extractions!AH282)</f>
        <v>1973</v>
      </c>
      <c r="AO282" t="str">
        <f>IF(ISBLANK(extractions!AI282),"",extractions!AI282)</f>
        <v/>
      </c>
      <c r="AP282" t="str">
        <f>IF(ISBLANK(extractions!AJ282),"",extractions!AJ282)</f>
        <v/>
      </c>
      <c r="AQ282" t="str">
        <f>IF(ISBLANK(extractions!AK282),"",extractions!AK282)</f>
        <v/>
      </c>
      <c r="AR282" t="str">
        <f>IF(ISBLANK(extractions!AL282),"",extractions!AL282)</f>
        <v/>
      </c>
      <c r="AS282" t="str">
        <f>IF(ISBLANK(extractions!AM282),"",extractions!AM282)</f>
        <v/>
      </c>
      <c r="AT282" t="str">
        <f>IF(ISBLANK(extractions!AN282),"",extractions!AN282)</f>
        <v/>
      </c>
      <c r="AU282" t="str">
        <f>IF(ISBLANK(extractions!AO282),"",extractions!AO282)</f>
        <v/>
      </c>
      <c r="AV282" t="str">
        <f>IF(ISBLANK(extractions!AP282),"",extractions!AP282)</f>
        <v/>
      </c>
      <c r="AW282" t="str">
        <f>IF(ISBLANK(extractions!AQ282),"",extractions!AQ282)</f>
        <v/>
      </c>
      <c r="AX282" t="str">
        <f>IF(ISBLANK(extractions!AR282),"",extractions!AR282)</f>
        <v/>
      </c>
      <c r="AY282" t="str">
        <f>IF(ISBLANK(extractions!AS282),"",extractions!AS282)</f>
        <v/>
      </c>
      <c r="AZ282" t="str">
        <f>IF(ISBLANK(extractions!AT282),"",extractions!AT282)</f>
        <v/>
      </c>
      <c r="BA282" t="str">
        <f>IF(ISBLANK(extractions!AU282),"",extractions!AU282)</f>
        <v/>
      </c>
      <c r="BB282" t="str">
        <f>IF(ISBLANK(extractions!AV282),"",extractions!AV282)</f>
        <v/>
      </c>
      <c r="BC282" t="str">
        <f>IF(ISBLANK(extractions!AW282),"",extractions!AW282)</f>
        <v/>
      </c>
      <c r="BD282" t="str">
        <f>IF(ISBLANK(extractions!AX282),"",extractions!AX282)</f>
        <v/>
      </c>
      <c r="BE282" s="9" t="str">
        <f t="shared" si="37"/>
        <v/>
      </c>
      <c r="BF282" s="9" t="str">
        <f t="shared" si="40"/>
        <v/>
      </c>
      <c r="BG282" t="str">
        <f t="shared" si="44"/>
        <v/>
      </c>
      <c r="BK282" s="9" t="str">
        <f t="shared" si="41"/>
        <v>R</v>
      </c>
      <c r="BL282" s="9">
        <f t="shared" si="38"/>
        <v>0.2</v>
      </c>
      <c r="BM282" s="13" t="str">
        <f t="shared" si="39"/>
        <v>*</v>
      </c>
      <c r="BN282" t="str">
        <f t="shared" si="42"/>
        <v>+</v>
      </c>
      <c r="BO282" s="9" t="str">
        <f>IF(BK282="Beta",IF(ABS(BL282)&lt;statistic_interpretations!$B$5,statistic_interpretations!$B$1,IF(ABS(BL282)&lt;statistic_interpretations!$C$5,statistic_interpretations!$C$1,IF(ABS(BL282)&gt;statistic_interpretations!$C$5,statistic_interpretations!$D$1,"error"))),IF(BK282="R",IF(ABS(BL282)&lt;statistic_interpretations!$B$2,statistic_interpretations!$B$1,IF(ABS(BL282)&lt;statistic_interpretations!$C$2,statistic_interpretations!$C$1,IF(ABS(BL282)&gt;statistic_interpretations!$C$2,statistic_interpretations!$D$1,"error"))),IF(BK282="D",IF(ABS(BL282)&lt;statistic_interpretations!$B$3,statistic_interpretations!$B$1,IF(ABS(BL282)&lt;statistic_interpretations!$C$3,statistic_interpretations!$C$1,IF(ABS(BL282)&gt;statistic_interpretations!$C$3,statistic_interpretations!$D$1,"error"))),IF(BK282="%",IF(ABS(BL282)&lt;statistic_interpretations!$B$9,statistic_interpretations!$B$1,IF(ABS(BL282)&lt;statistic_interpretations!$C$9,statistic_interpretations!$C$1,IF(ABS(BL282)&gt;statistic_interpretations!$C$9,statistic_interpretations!$D$1,"error"))),IF(BK282="χ2",IF(ABS(BL282)&lt;statistic_interpretations!$B$8,statistic_interpretations!$B$1,IF(ABS(BL282)&lt;statistic_interpretations!$C$8,statistic_interpretations!$C$1,IF(ABS(BL282)&gt;statistic_interpretations!$C$8,statistic_interpretations!$D$1,"error"))),IF(BK282="tau",IF(ABS(BL282)&lt;statistic_interpretations!$B$7,statistic_interpretations!$B$1,IF(ABS(BL282)&lt;statistic_interpretations!$C$7,statistic_interpretations!$C$1,IF(ABS(BL282)&gt;statistic_interpretations!$C$7,statistic_interpretations!$D$1,"error")))))))))</f>
        <v>Small</v>
      </c>
      <c r="BP282" t="str">
        <f t="shared" si="43"/>
        <v>sign.</v>
      </c>
    </row>
    <row r="283" spans="1:68" x14ac:dyDescent="0.25">
      <c r="A283" t="str">
        <f>IF(ISBLANK(extractions!A283),"",extractions!A283)</f>
        <v>Mean Per Capita Income</v>
      </c>
      <c r="B283" t="s">
        <v>561</v>
      </c>
      <c r="C283" t="str">
        <f>IF(ISBLANK(extractions!B283),"",extractions!B283)</f>
        <v>scale</v>
      </c>
      <c r="D283" t="str">
        <f>IF(ISBLANK(extractions!C283),"",extractions!C283)</f>
        <v/>
      </c>
      <c r="E283" t="str">
        <f>IF(ISBLANK(extractions!D283),"",extractions!D283)</f>
        <v>-</v>
      </c>
      <c r="F283" t="str">
        <f>IF(ISBLANK(extractions!E283),"",extractions!E283)</f>
        <v>dollars</v>
      </c>
      <c r="G283" t="str">
        <f>IF(ISBLANK(extractions!G283),"",extractions!G283)</f>
        <v>reporting time;dispatch time;travel time</v>
      </c>
      <c r="H283" t="str">
        <f>IF(ISBLANK(extractions!H283),"",extractions!H283)</f>
        <v>scale</v>
      </c>
      <c r="I283" t="str">
        <f>IF(ISBLANK(extractions!I283),"",extractions!I283)</f>
        <v>min/incident</v>
      </c>
      <c r="J283" t="str">
        <f>IF(ISBLANK(extractions!J283),"",extractions!J283)</f>
        <v>-</v>
      </c>
      <c r="K283" t="str">
        <f>IF(ISBLANK(extractions!K283),"",extractions!K283)</f>
        <v>interest</v>
      </c>
      <c r="L283" t="str">
        <f>IF(ISBLANK(extractions!L283),"",extractions!L283)</f>
        <v>Hill (1978)</v>
      </c>
      <c r="M283" s="2" t="s">
        <v>749</v>
      </c>
      <c r="N283" t="str">
        <f>IF(ISBLANK(extractions!M283),"",extractions!M283)</f>
        <v>Table 3</v>
      </c>
      <c r="O283" t="str">
        <f>IF(ISBLANK(extractions!N283),"",extractions!N283)</f>
        <v>Bivariate regression</v>
      </c>
      <c r="P283" t="s">
        <v>148</v>
      </c>
      <c r="Q283" t="s">
        <v>903</v>
      </c>
      <c r="R283" t="s">
        <v>907</v>
      </c>
      <c r="S283" t="s">
        <v>204</v>
      </c>
      <c r="T283" t="s">
        <v>895</v>
      </c>
      <c r="U283" t="str">
        <f>IF(ISBLANK(extractions!O283),"",extractions!O283)</f>
        <v/>
      </c>
      <c r="V283" t="str">
        <f>IF(ISBLANK(extractions!P283),"",extractions!P283)</f>
        <v>Sample</v>
      </c>
      <c r="W283" t="str">
        <f>IF(ISBLANK(extractions!Q283),"",extractions!Q283)</f>
        <v/>
      </c>
      <c r="X283" t="str">
        <f>IF(ISBLANK(extractions!R283),"",extractions!R283)</f>
        <v>random sample</v>
      </c>
      <c r="Y283" t="str">
        <f>IF(ISBLANK(extractions!S283),"",extractions!S283)</f>
        <v/>
      </c>
      <c r="Z283" t="str">
        <f>IF(ISBLANK(extractions!T283),"",extractions!T283)</f>
        <v/>
      </c>
      <c r="AA283" t="str">
        <f>IF(ISBLANK(extractions!U283),"",extractions!U283)</f>
        <v>routine CFSs except traffic &amp; in need of medical attention</v>
      </c>
      <c r="AB283">
        <f>IF(ISBLANK(extractions!V283),"",extractions!V283)</f>
        <v>660</v>
      </c>
      <c r="AC283" t="str">
        <f>IF(ISBLANK(extractions!W283),"",extractions!W283)</f>
        <v>CFS</v>
      </c>
      <c r="AD283" t="str">
        <f>IF(ISBLANK(extractions!X283),"",extractions!X283)</f>
        <v>ALL CFSs</v>
      </c>
      <c r="AE283" t="str">
        <f>IF(ISBLANK(extractions!Y283),"",extractions!Y283)</f>
        <v>R</v>
      </c>
      <c r="AF283">
        <f>IF(ISBLANK(extractions!Z283),"",extractions!Z283)</f>
        <v>0.16</v>
      </c>
      <c r="AG283" t="str">
        <f>IF(ISBLANK(extractions!AA283),"",extractions!AA283)</f>
        <v/>
      </c>
      <c r="AH283" t="str">
        <f>IF(ISBLANK(extractions!AB283),"",extractions!AB283)</f>
        <v>*</v>
      </c>
      <c r="AI283">
        <f>IF(ISBLANK(extractions!AC283),"",extractions!AC283)</f>
        <v>1</v>
      </c>
      <c r="AJ283" t="str">
        <f>IF(ISBLANK(extractions!AD283),"",extractions!AD283)</f>
        <v>jan</v>
      </c>
      <c r="AK283">
        <f>IF(ISBLANK(extractions!AE283),"",extractions!AE283)</f>
        <v>1973</v>
      </c>
      <c r="AL283">
        <f>IF(ISBLANK(extractions!AF283),"",extractions!AF283)</f>
        <v>31</v>
      </c>
      <c r="AM283" t="str">
        <f>IF(ISBLANK(extractions!AG283),"",extractions!AG283)</f>
        <v>dec</v>
      </c>
      <c r="AN283">
        <f>IF(ISBLANK(extractions!AH283),"",extractions!AH283)</f>
        <v>1973</v>
      </c>
      <c r="AO283" t="str">
        <f>IF(ISBLANK(extractions!AI283),"",extractions!AI283)</f>
        <v/>
      </c>
      <c r="AP283" t="str">
        <f>IF(ISBLANK(extractions!AJ283),"",extractions!AJ283)</f>
        <v/>
      </c>
      <c r="AQ283" t="str">
        <f>IF(ISBLANK(extractions!AK283),"",extractions!AK283)</f>
        <v/>
      </c>
      <c r="AR283" t="str">
        <f>IF(ISBLANK(extractions!AL283),"",extractions!AL283)</f>
        <v/>
      </c>
      <c r="AS283" t="str">
        <f>IF(ISBLANK(extractions!AM283),"",extractions!AM283)</f>
        <v/>
      </c>
      <c r="AT283" t="str">
        <f>IF(ISBLANK(extractions!AN283),"",extractions!AN283)</f>
        <v/>
      </c>
      <c r="AU283" t="str">
        <f>IF(ISBLANK(extractions!AO283),"",extractions!AO283)</f>
        <v/>
      </c>
      <c r="AV283" t="str">
        <f>IF(ISBLANK(extractions!AP283),"",extractions!AP283)</f>
        <v/>
      </c>
      <c r="AW283" t="str">
        <f>IF(ISBLANK(extractions!AQ283),"",extractions!AQ283)</f>
        <v/>
      </c>
      <c r="AX283" t="str">
        <f>IF(ISBLANK(extractions!AR283),"",extractions!AR283)</f>
        <v/>
      </c>
      <c r="AY283" t="str">
        <f>IF(ISBLANK(extractions!AS283),"",extractions!AS283)</f>
        <v/>
      </c>
      <c r="AZ283" t="str">
        <f>IF(ISBLANK(extractions!AT283),"",extractions!AT283)</f>
        <v/>
      </c>
      <c r="BA283" t="str">
        <f>IF(ISBLANK(extractions!AU283),"",extractions!AU283)</f>
        <v/>
      </c>
      <c r="BB283" t="str">
        <f>IF(ISBLANK(extractions!AV283),"",extractions!AV283)</f>
        <v/>
      </c>
      <c r="BC283" t="str">
        <f>IF(ISBLANK(extractions!AW283),"",extractions!AW283)</f>
        <v/>
      </c>
      <c r="BD283" t="str">
        <f>IF(ISBLANK(extractions!AX283),"",extractions!AX283)</f>
        <v/>
      </c>
      <c r="BE283" s="9" t="str">
        <f t="shared" si="37"/>
        <v/>
      </c>
      <c r="BF283" s="9" t="str">
        <f t="shared" si="40"/>
        <v/>
      </c>
      <c r="BG283" t="str">
        <f t="shared" si="44"/>
        <v/>
      </c>
      <c r="BK283" s="9" t="str">
        <f t="shared" si="41"/>
        <v>R</v>
      </c>
      <c r="BL283" s="9">
        <f t="shared" si="38"/>
        <v>0.16</v>
      </c>
      <c r="BM283" s="13" t="str">
        <f t="shared" si="39"/>
        <v>*</v>
      </c>
      <c r="BN283" t="str">
        <f t="shared" si="42"/>
        <v>+</v>
      </c>
      <c r="BO283" s="9" t="str">
        <f>IF(BK283="Beta",IF(ABS(BL283)&lt;statistic_interpretations!$B$5,statistic_interpretations!$B$1,IF(ABS(BL283)&lt;statistic_interpretations!$C$5,statistic_interpretations!$C$1,IF(ABS(BL283)&gt;statistic_interpretations!$C$5,statistic_interpretations!$D$1,"error"))),IF(BK283="R",IF(ABS(BL283)&lt;statistic_interpretations!$B$2,statistic_interpretations!$B$1,IF(ABS(BL283)&lt;statistic_interpretations!$C$2,statistic_interpretations!$C$1,IF(ABS(BL283)&gt;statistic_interpretations!$C$2,statistic_interpretations!$D$1,"error"))),IF(BK283="D",IF(ABS(BL283)&lt;statistic_interpretations!$B$3,statistic_interpretations!$B$1,IF(ABS(BL283)&lt;statistic_interpretations!$C$3,statistic_interpretations!$C$1,IF(ABS(BL283)&gt;statistic_interpretations!$C$3,statistic_interpretations!$D$1,"error"))),IF(BK283="%",IF(ABS(BL283)&lt;statistic_interpretations!$B$9,statistic_interpretations!$B$1,IF(ABS(BL283)&lt;statistic_interpretations!$C$9,statistic_interpretations!$C$1,IF(ABS(BL283)&gt;statistic_interpretations!$C$9,statistic_interpretations!$D$1,"error"))),IF(BK283="χ2",IF(ABS(BL283)&lt;statistic_interpretations!$B$8,statistic_interpretations!$B$1,IF(ABS(BL283)&lt;statistic_interpretations!$C$8,statistic_interpretations!$C$1,IF(ABS(BL283)&gt;statistic_interpretations!$C$8,statistic_interpretations!$D$1,"error"))),IF(BK283="tau",IF(ABS(BL283)&lt;statistic_interpretations!$B$7,statistic_interpretations!$B$1,IF(ABS(BL283)&lt;statistic_interpretations!$C$7,statistic_interpretations!$C$1,IF(ABS(BL283)&gt;statistic_interpretations!$C$7,statistic_interpretations!$D$1,"error")))))))))</f>
        <v>Small</v>
      </c>
      <c r="BP283" t="str">
        <f t="shared" si="43"/>
        <v>sign.</v>
      </c>
    </row>
    <row r="284" spans="1:68" x14ac:dyDescent="0.25">
      <c r="A284" t="str">
        <f>IF(ISBLANK(extractions!A284),"",extractions!A284)</f>
        <v>% Poverty</v>
      </c>
      <c r="B284" t="s">
        <v>946</v>
      </c>
      <c r="C284" t="str">
        <f>IF(ISBLANK(extractions!B284),"",extractions!B284)</f>
        <v>scale</v>
      </c>
      <c r="D284" t="str">
        <f>IF(ISBLANK(extractions!C284),"",extractions!C284)</f>
        <v/>
      </c>
      <c r="E284" t="str">
        <f>IF(ISBLANK(extractions!D284),"",extractions!D284)</f>
        <v>-</v>
      </c>
      <c r="F284" t="str">
        <f>IF(ISBLANK(extractions!E284),"",extractions!E284)</f>
        <v>none</v>
      </c>
      <c r="G284" t="str">
        <f>IF(ISBLANK(extractions!G284),"",extractions!G284)</f>
        <v>reporting time;dispatch time;travel time</v>
      </c>
      <c r="H284" t="str">
        <f>IF(ISBLANK(extractions!H284),"",extractions!H284)</f>
        <v>scale</v>
      </c>
      <c r="I284" t="str">
        <f>IF(ISBLANK(extractions!I284),"",extractions!I284)</f>
        <v>min/incident</v>
      </c>
      <c r="J284" t="str">
        <f>IF(ISBLANK(extractions!J284),"",extractions!J284)</f>
        <v>-</v>
      </c>
      <c r="K284" t="str">
        <f>IF(ISBLANK(extractions!K284),"",extractions!K284)</f>
        <v>interest</v>
      </c>
      <c r="L284" t="str">
        <f>IF(ISBLANK(extractions!L284),"",extractions!L284)</f>
        <v>Hill (1978)</v>
      </c>
      <c r="M284" s="2" t="s">
        <v>749</v>
      </c>
      <c r="N284" t="str">
        <f>IF(ISBLANK(extractions!M284),"",extractions!M284)</f>
        <v>Table 3</v>
      </c>
      <c r="O284" t="str">
        <f>IF(ISBLANK(extractions!N284),"",extractions!N284)</f>
        <v>Bivariate regression</v>
      </c>
      <c r="P284" t="s">
        <v>148</v>
      </c>
      <c r="Q284" t="s">
        <v>903</v>
      </c>
      <c r="R284" t="s">
        <v>907</v>
      </c>
      <c r="S284" t="s">
        <v>204</v>
      </c>
      <c r="T284" t="s">
        <v>895</v>
      </c>
      <c r="U284" t="str">
        <f>IF(ISBLANK(extractions!O284),"",extractions!O284)</f>
        <v/>
      </c>
      <c r="V284" t="str">
        <f>IF(ISBLANK(extractions!P284),"",extractions!P284)</f>
        <v>Sample</v>
      </c>
      <c r="W284" t="str">
        <f>IF(ISBLANK(extractions!Q284),"",extractions!Q284)</f>
        <v/>
      </c>
      <c r="X284" t="str">
        <f>IF(ISBLANK(extractions!R284),"",extractions!R284)</f>
        <v>random sample</v>
      </c>
      <c r="Y284" t="str">
        <f>IF(ISBLANK(extractions!S284),"",extractions!S284)</f>
        <v/>
      </c>
      <c r="Z284" t="str">
        <f>IF(ISBLANK(extractions!T284),"",extractions!T284)</f>
        <v/>
      </c>
      <c r="AA284" t="str">
        <f>IF(ISBLANK(extractions!U284),"",extractions!U284)</f>
        <v>routine CFSs except traffic &amp; in need of medical attention</v>
      </c>
      <c r="AB284">
        <f>IF(ISBLANK(extractions!V284),"",extractions!V284)</f>
        <v>660</v>
      </c>
      <c r="AC284" t="str">
        <f>IF(ISBLANK(extractions!W284),"",extractions!W284)</f>
        <v>CFS</v>
      </c>
      <c r="AD284" t="str">
        <f>IF(ISBLANK(extractions!X284),"",extractions!X284)</f>
        <v>ALL CFSs</v>
      </c>
      <c r="AE284" t="str">
        <f>IF(ISBLANK(extractions!Y284),"",extractions!Y284)</f>
        <v>R</v>
      </c>
      <c r="AF284">
        <f>IF(ISBLANK(extractions!Z284),"",extractions!Z284)</f>
        <v>-0.19</v>
      </c>
      <c r="AG284" t="str">
        <f>IF(ISBLANK(extractions!AA284),"",extractions!AA284)</f>
        <v/>
      </c>
      <c r="AH284" t="str">
        <f>IF(ISBLANK(extractions!AB284),"",extractions!AB284)</f>
        <v>*</v>
      </c>
      <c r="AI284">
        <f>IF(ISBLANK(extractions!AC284),"",extractions!AC284)</f>
        <v>1</v>
      </c>
      <c r="AJ284" t="str">
        <f>IF(ISBLANK(extractions!AD284),"",extractions!AD284)</f>
        <v>jan</v>
      </c>
      <c r="AK284">
        <f>IF(ISBLANK(extractions!AE284),"",extractions!AE284)</f>
        <v>1973</v>
      </c>
      <c r="AL284">
        <f>IF(ISBLANK(extractions!AF284),"",extractions!AF284)</f>
        <v>31</v>
      </c>
      <c r="AM284" t="str">
        <f>IF(ISBLANK(extractions!AG284),"",extractions!AG284)</f>
        <v>dec</v>
      </c>
      <c r="AN284">
        <f>IF(ISBLANK(extractions!AH284),"",extractions!AH284)</f>
        <v>1973</v>
      </c>
      <c r="AO284" t="str">
        <f>IF(ISBLANK(extractions!AI284),"",extractions!AI284)</f>
        <v/>
      </c>
      <c r="AP284" t="str">
        <f>IF(ISBLANK(extractions!AJ284),"",extractions!AJ284)</f>
        <v/>
      </c>
      <c r="AQ284" t="str">
        <f>IF(ISBLANK(extractions!AK284),"",extractions!AK284)</f>
        <v/>
      </c>
      <c r="AR284" t="str">
        <f>IF(ISBLANK(extractions!AL284),"",extractions!AL284)</f>
        <v/>
      </c>
      <c r="AS284" t="str">
        <f>IF(ISBLANK(extractions!AM284),"",extractions!AM284)</f>
        <v/>
      </c>
      <c r="AT284" t="str">
        <f>IF(ISBLANK(extractions!AN284),"",extractions!AN284)</f>
        <v/>
      </c>
      <c r="AU284" t="str">
        <f>IF(ISBLANK(extractions!AO284),"",extractions!AO284)</f>
        <v/>
      </c>
      <c r="AV284" t="str">
        <f>IF(ISBLANK(extractions!AP284),"",extractions!AP284)</f>
        <v/>
      </c>
      <c r="AW284" t="str">
        <f>IF(ISBLANK(extractions!AQ284),"",extractions!AQ284)</f>
        <v/>
      </c>
      <c r="AX284" t="str">
        <f>IF(ISBLANK(extractions!AR284),"",extractions!AR284)</f>
        <v/>
      </c>
      <c r="AY284" t="str">
        <f>IF(ISBLANK(extractions!AS284),"",extractions!AS284)</f>
        <v/>
      </c>
      <c r="AZ284" t="str">
        <f>IF(ISBLANK(extractions!AT284),"",extractions!AT284)</f>
        <v/>
      </c>
      <c r="BA284" t="str">
        <f>IF(ISBLANK(extractions!AU284),"",extractions!AU284)</f>
        <v/>
      </c>
      <c r="BB284" t="str">
        <f>IF(ISBLANK(extractions!AV284),"",extractions!AV284)</f>
        <v/>
      </c>
      <c r="BC284" t="str">
        <f>IF(ISBLANK(extractions!AW284),"",extractions!AW284)</f>
        <v/>
      </c>
      <c r="BD284" t="str">
        <f>IF(ISBLANK(extractions!AX284),"",extractions!AX284)</f>
        <v/>
      </c>
      <c r="BE284" s="9" t="str">
        <f t="shared" si="37"/>
        <v/>
      </c>
      <c r="BF284" s="9" t="str">
        <f t="shared" si="40"/>
        <v/>
      </c>
      <c r="BG284" t="str">
        <f t="shared" si="44"/>
        <v/>
      </c>
      <c r="BK284" s="9" t="str">
        <f t="shared" si="41"/>
        <v>R</v>
      </c>
      <c r="BL284" s="9">
        <f t="shared" si="38"/>
        <v>-0.19</v>
      </c>
      <c r="BM284" s="13" t="str">
        <f t="shared" si="39"/>
        <v>*</v>
      </c>
      <c r="BN284" t="str">
        <f t="shared" si="42"/>
        <v>-</v>
      </c>
      <c r="BO284" s="9" t="str">
        <f>IF(BK284="Beta",IF(ABS(BL284)&lt;statistic_interpretations!$B$5,statistic_interpretations!$B$1,IF(ABS(BL284)&lt;statistic_interpretations!$C$5,statistic_interpretations!$C$1,IF(ABS(BL284)&gt;statistic_interpretations!$C$5,statistic_interpretations!$D$1,"error"))),IF(BK284="R",IF(ABS(BL284)&lt;statistic_interpretations!$B$2,statistic_interpretations!$B$1,IF(ABS(BL284)&lt;statistic_interpretations!$C$2,statistic_interpretations!$C$1,IF(ABS(BL284)&gt;statistic_interpretations!$C$2,statistic_interpretations!$D$1,"error"))),IF(BK284="D",IF(ABS(BL284)&lt;statistic_interpretations!$B$3,statistic_interpretations!$B$1,IF(ABS(BL284)&lt;statistic_interpretations!$C$3,statistic_interpretations!$C$1,IF(ABS(BL284)&gt;statistic_interpretations!$C$3,statistic_interpretations!$D$1,"error"))),IF(BK284="%",IF(ABS(BL284)&lt;statistic_interpretations!$B$9,statistic_interpretations!$B$1,IF(ABS(BL284)&lt;statistic_interpretations!$C$9,statistic_interpretations!$C$1,IF(ABS(BL284)&gt;statistic_interpretations!$C$9,statistic_interpretations!$D$1,"error"))),IF(BK284="χ2",IF(ABS(BL284)&lt;statistic_interpretations!$B$8,statistic_interpretations!$B$1,IF(ABS(BL284)&lt;statistic_interpretations!$C$8,statistic_interpretations!$C$1,IF(ABS(BL284)&gt;statistic_interpretations!$C$8,statistic_interpretations!$D$1,"error"))),IF(BK284="tau",IF(ABS(BL284)&lt;statistic_interpretations!$B$7,statistic_interpretations!$B$1,IF(ABS(BL284)&lt;statistic_interpretations!$C$7,statistic_interpretations!$C$1,IF(ABS(BL284)&gt;statistic_interpretations!$C$7,statistic_interpretations!$D$1,"error")))))))))</f>
        <v>Small</v>
      </c>
      <c r="BP284" t="str">
        <f t="shared" si="43"/>
        <v>sign.</v>
      </c>
    </row>
    <row r="285" spans="1:68" x14ac:dyDescent="0.25">
      <c r="A285" t="str">
        <f>IF(ISBLANK(extractions!A285),"",extractions!A285)</f>
        <v>% Mexican-American</v>
      </c>
      <c r="B285" t="s">
        <v>949</v>
      </c>
      <c r="C285" t="str">
        <f>IF(ISBLANK(extractions!B285),"",extractions!B285)</f>
        <v>scale</v>
      </c>
      <c r="D285" t="str">
        <f>IF(ISBLANK(extractions!C285),"",extractions!C285)</f>
        <v/>
      </c>
      <c r="E285" t="str">
        <f>IF(ISBLANK(extractions!D285),"",extractions!D285)</f>
        <v>-</v>
      </c>
      <c r="F285" t="str">
        <f>IF(ISBLANK(extractions!E285),"",extractions!E285)</f>
        <v>none</v>
      </c>
      <c r="G285" t="str">
        <f>IF(ISBLANK(extractions!G285),"",extractions!G285)</f>
        <v>travel time</v>
      </c>
      <c r="H285" t="str">
        <f>IF(ISBLANK(extractions!H285),"",extractions!H285)</f>
        <v>scale</v>
      </c>
      <c r="I285" t="str">
        <f>IF(ISBLANK(extractions!I285),"",extractions!I285)</f>
        <v>min/incident</v>
      </c>
      <c r="J285" t="str">
        <f>IF(ISBLANK(extractions!J285),"",extractions!J285)</f>
        <v>-</v>
      </c>
      <c r="K285" t="str">
        <f>IF(ISBLANK(extractions!K285),"",extractions!K285)</f>
        <v>interest</v>
      </c>
      <c r="L285" t="str">
        <f>IF(ISBLANK(extractions!L285),"",extractions!L285)</f>
        <v>Hill (1978)</v>
      </c>
      <c r="M285" s="2" t="s">
        <v>749</v>
      </c>
      <c r="N285" t="str">
        <f>IF(ISBLANK(extractions!M285),"",extractions!M285)</f>
        <v>Table 3</v>
      </c>
      <c r="O285" t="str">
        <f>IF(ISBLANK(extractions!N285),"",extractions!N285)</f>
        <v>Bivariate regression</v>
      </c>
      <c r="P285" t="s">
        <v>148</v>
      </c>
      <c r="Q285" t="s">
        <v>903</v>
      </c>
      <c r="R285" t="s">
        <v>907</v>
      </c>
      <c r="S285" t="s">
        <v>204</v>
      </c>
      <c r="T285" t="s">
        <v>895</v>
      </c>
      <c r="U285" t="str">
        <f>IF(ISBLANK(extractions!O285),"",extractions!O285)</f>
        <v/>
      </c>
      <c r="V285" t="str">
        <f>IF(ISBLANK(extractions!P285),"",extractions!P285)</f>
        <v>Sample</v>
      </c>
      <c r="W285" t="str">
        <f>IF(ISBLANK(extractions!Q285),"",extractions!Q285)</f>
        <v/>
      </c>
      <c r="X285" t="str">
        <f>IF(ISBLANK(extractions!R285),"",extractions!R285)</f>
        <v>random sample</v>
      </c>
      <c r="Y285" t="str">
        <f>IF(ISBLANK(extractions!S285),"",extractions!S285)</f>
        <v/>
      </c>
      <c r="Z285" t="str">
        <f>IF(ISBLANK(extractions!T285),"",extractions!T285)</f>
        <v/>
      </c>
      <c r="AA285" t="str">
        <f>IF(ISBLANK(extractions!U285),"",extractions!U285)</f>
        <v>routine CFSs except traffic &amp; in need of medical attention</v>
      </c>
      <c r="AB285">
        <f>IF(ISBLANK(extractions!V285),"",extractions!V285)</f>
        <v>660</v>
      </c>
      <c r="AC285" t="str">
        <f>IF(ISBLANK(extractions!W285),"",extractions!W285)</f>
        <v>CFS</v>
      </c>
      <c r="AD285" t="str">
        <f>IF(ISBLANK(extractions!X285),"",extractions!X285)</f>
        <v>ALL CFSs</v>
      </c>
      <c r="AE285" t="str">
        <f>IF(ISBLANK(extractions!Y285),"",extractions!Y285)</f>
        <v>R</v>
      </c>
      <c r="AF285">
        <f>IF(ISBLANK(extractions!Z285),"",extractions!Z285)</f>
        <v>-0.12</v>
      </c>
      <c r="AG285" t="str">
        <f>IF(ISBLANK(extractions!AA285),"",extractions!AA285)</f>
        <v/>
      </c>
      <c r="AH285" t="str">
        <f>IF(ISBLANK(extractions!AB285),"",extractions!AB285)</f>
        <v>*</v>
      </c>
      <c r="AI285">
        <f>IF(ISBLANK(extractions!AC285),"",extractions!AC285)</f>
        <v>1</v>
      </c>
      <c r="AJ285" t="str">
        <f>IF(ISBLANK(extractions!AD285),"",extractions!AD285)</f>
        <v>jan</v>
      </c>
      <c r="AK285">
        <f>IF(ISBLANK(extractions!AE285),"",extractions!AE285)</f>
        <v>1973</v>
      </c>
      <c r="AL285">
        <f>IF(ISBLANK(extractions!AF285),"",extractions!AF285)</f>
        <v>31</v>
      </c>
      <c r="AM285" t="str">
        <f>IF(ISBLANK(extractions!AG285),"",extractions!AG285)</f>
        <v>dec</v>
      </c>
      <c r="AN285">
        <f>IF(ISBLANK(extractions!AH285),"",extractions!AH285)</f>
        <v>1973</v>
      </c>
      <c r="AO285" t="str">
        <f>IF(ISBLANK(extractions!AI285),"",extractions!AI285)</f>
        <v/>
      </c>
      <c r="AP285" t="str">
        <f>IF(ISBLANK(extractions!AJ285),"",extractions!AJ285)</f>
        <v/>
      </c>
      <c r="AQ285" t="str">
        <f>IF(ISBLANK(extractions!AK285),"",extractions!AK285)</f>
        <v/>
      </c>
      <c r="AR285" t="str">
        <f>IF(ISBLANK(extractions!AL285),"",extractions!AL285)</f>
        <v/>
      </c>
      <c r="AS285" t="str">
        <f>IF(ISBLANK(extractions!AM285),"",extractions!AM285)</f>
        <v/>
      </c>
      <c r="AT285" t="str">
        <f>IF(ISBLANK(extractions!AN285),"",extractions!AN285)</f>
        <v/>
      </c>
      <c r="AU285" t="str">
        <f>IF(ISBLANK(extractions!AO285),"",extractions!AO285)</f>
        <v/>
      </c>
      <c r="AV285" t="str">
        <f>IF(ISBLANK(extractions!AP285),"",extractions!AP285)</f>
        <v/>
      </c>
      <c r="AW285" t="str">
        <f>IF(ISBLANK(extractions!AQ285),"",extractions!AQ285)</f>
        <v/>
      </c>
      <c r="AX285" t="str">
        <f>IF(ISBLANK(extractions!AR285),"",extractions!AR285)</f>
        <v/>
      </c>
      <c r="AY285" t="str">
        <f>IF(ISBLANK(extractions!AS285),"",extractions!AS285)</f>
        <v/>
      </c>
      <c r="AZ285" t="str">
        <f>IF(ISBLANK(extractions!AT285),"",extractions!AT285)</f>
        <v/>
      </c>
      <c r="BA285" t="str">
        <f>IF(ISBLANK(extractions!AU285),"",extractions!AU285)</f>
        <v/>
      </c>
      <c r="BB285" t="str">
        <f>IF(ISBLANK(extractions!AV285),"",extractions!AV285)</f>
        <v/>
      </c>
      <c r="BC285" t="str">
        <f>IF(ISBLANK(extractions!AW285),"",extractions!AW285)</f>
        <v/>
      </c>
      <c r="BD285" t="str">
        <f>IF(ISBLANK(extractions!AX285),"",extractions!AX285)</f>
        <v/>
      </c>
      <c r="BE285" s="9" t="str">
        <f t="shared" si="37"/>
        <v/>
      </c>
      <c r="BF285" s="9" t="str">
        <f t="shared" si="40"/>
        <v/>
      </c>
      <c r="BG285" t="str">
        <f t="shared" si="44"/>
        <v/>
      </c>
      <c r="BK285" s="9" t="str">
        <f t="shared" si="41"/>
        <v>R</v>
      </c>
      <c r="BL285" s="9">
        <f t="shared" si="38"/>
        <v>-0.12</v>
      </c>
      <c r="BM285" s="13" t="str">
        <f t="shared" si="39"/>
        <v>*</v>
      </c>
      <c r="BN285" t="str">
        <f t="shared" si="42"/>
        <v>-</v>
      </c>
      <c r="BO285" s="9" t="str">
        <f>IF(BK285="Beta",IF(ABS(BL285)&lt;statistic_interpretations!$B$5,statistic_interpretations!$B$1,IF(ABS(BL285)&lt;statistic_interpretations!$C$5,statistic_interpretations!$C$1,IF(ABS(BL285)&gt;statistic_interpretations!$C$5,statistic_interpretations!$D$1,"error"))),IF(BK285="R",IF(ABS(BL285)&lt;statistic_interpretations!$B$2,statistic_interpretations!$B$1,IF(ABS(BL285)&lt;statistic_interpretations!$C$2,statistic_interpretations!$C$1,IF(ABS(BL285)&gt;statistic_interpretations!$C$2,statistic_interpretations!$D$1,"error"))),IF(BK285="D",IF(ABS(BL285)&lt;statistic_interpretations!$B$3,statistic_interpretations!$B$1,IF(ABS(BL285)&lt;statistic_interpretations!$C$3,statistic_interpretations!$C$1,IF(ABS(BL285)&gt;statistic_interpretations!$C$3,statistic_interpretations!$D$1,"error"))),IF(BK285="%",IF(ABS(BL285)&lt;statistic_interpretations!$B$9,statistic_interpretations!$B$1,IF(ABS(BL285)&lt;statistic_interpretations!$C$9,statistic_interpretations!$C$1,IF(ABS(BL285)&gt;statistic_interpretations!$C$9,statistic_interpretations!$D$1,"error"))),IF(BK285="χ2",IF(ABS(BL285)&lt;statistic_interpretations!$B$8,statistic_interpretations!$B$1,IF(ABS(BL285)&lt;statistic_interpretations!$C$8,statistic_interpretations!$C$1,IF(ABS(BL285)&gt;statistic_interpretations!$C$8,statistic_interpretations!$D$1,"error"))),IF(BK285="tau",IF(ABS(BL285)&lt;statistic_interpretations!$B$7,statistic_interpretations!$B$1,IF(ABS(BL285)&lt;statistic_interpretations!$C$7,statistic_interpretations!$C$1,IF(ABS(BL285)&gt;statistic_interpretations!$C$7,statistic_interpretations!$D$1,"error")))))))))</f>
        <v>Small</v>
      </c>
      <c r="BP285" t="str">
        <f t="shared" si="43"/>
        <v>sign.</v>
      </c>
    </row>
    <row r="286" spans="1:68" x14ac:dyDescent="0.25">
      <c r="A286" t="str">
        <f>IF(ISBLANK(extractions!A286),"",extractions!A286)</f>
        <v xml:space="preserve">% Black </v>
      </c>
      <c r="B286" t="s">
        <v>947</v>
      </c>
      <c r="C286" t="str">
        <f>IF(ISBLANK(extractions!B286),"",extractions!B286)</f>
        <v>scale</v>
      </c>
      <c r="D286" t="str">
        <f>IF(ISBLANK(extractions!C286),"",extractions!C286)</f>
        <v/>
      </c>
      <c r="E286" t="str">
        <f>IF(ISBLANK(extractions!D286),"",extractions!D286)</f>
        <v>-</v>
      </c>
      <c r="F286" t="str">
        <f>IF(ISBLANK(extractions!E286),"",extractions!E286)</f>
        <v>none</v>
      </c>
      <c r="G286" t="str">
        <f>IF(ISBLANK(extractions!G286),"",extractions!G286)</f>
        <v>travel time</v>
      </c>
      <c r="H286" t="str">
        <f>IF(ISBLANK(extractions!H286),"",extractions!H286)</f>
        <v>scale</v>
      </c>
      <c r="I286" t="str">
        <f>IF(ISBLANK(extractions!I286),"",extractions!I286)</f>
        <v>min/incident</v>
      </c>
      <c r="J286" t="str">
        <f>IF(ISBLANK(extractions!J286),"",extractions!J286)</f>
        <v>-</v>
      </c>
      <c r="K286" t="str">
        <f>IF(ISBLANK(extractions!K286),"",extractions!K286)</f>
        <v>interest</v>
      </c>
      <c r="L286" t="str">
        <f>IF(ISBLANK(extractions!L286),"",extractions!L286)</f>
        <v>Hill (1978)</v>
      </c>
      <c r="M286" s="2" t="s">
        <v>749</v>
      </c>
      <c r="N286" t="str">
        <f>IF(ISBLANK(extractions!M286),"",extractions!M286)</f>
        <v>Table 3</v>
      </c>
      <c r="O286" t="str">
        <f>IF(ISBLANK(extractions!N286),"",extractions!N286)</f>
        <v>Bivariate regression</v>
      </c>
      <c r="P286" t="s">
        <v>148</v>
      </c>
      <c r="Q286" t="s">
        <v>903</v>
      </c>
      <c r="R286" t="s">
        <v>907</v>
      </c>
      <c r="S286" t="s">
        <v>204</v>
      </c>
      <c r="T286" t="s">
        <v>895</v>
      </c>
      <c r="U286" t="str">
        <f>IF(ISBLANK(extractions!O286),"",extractions!O286)</f>
        <v/>
      </c>
      <c r="V286" t="str">
        <f>IF(ISBLANK(extractions!P286),"",extractions!P286)</f>
        <v>Sample</v>
      </c>
      <c r="W286" t="str">
        <f>IF(ISBLANK(extractions!Q286),"",extractions!Q286)</f>
        <v/>
      </c>
      <c r="X286" t="str">
        <f>IF(ISBLANK(extractions!R286),"",extractions!R286)</f>
        <v>random sample</v>
      </c>
      <c r="Y286" t="str">
        <f>IF(ISBLANK(extractions!S286),"",extractions!S286)</f>
        <v/>
      </c>
      <c r="Z286" t="str">
        <f>IF(ISBLANK(extractions!T286),"",extractions!T286)</f>
        <v/>
      </c>
      <c r="AA286" t="str">
        <f>IF(ISBLANK(extractions!U286),"",extractions!U286)</f>
        <v>routine CFSs except traffic &amp; in need of medical attention</v>
      </c>
      <c r="AB286">
        <f>IF(ISBLANK(extractions!V286),"",extractions!V286)</f>
        <v>660</v>
      </c>
      <c r="AC286" t="str">
        <f>IF(ISBLANK(extractions!W286),"",extractions!W286)</f>
        <v>CFS</v>
      </c>
      <c r="AD286" t="str">
        <f>IF(ISBLANK(extractions!X286),"",extractions!X286)</f>
        <v>ALL CFSs</v>
      </c>
      <c r="AE286" t="str">
        <f>IF(ISBLANK(extractions!Y286),"",extractions!Y286)</f>
        <v>R</v>
      </c>
      <c r="AF286">
        <f>IF(ISBLANK(extractions!Z286),"",extractions!Z286)</f>
        <v>-0.1</v>
      </c>
      <c r="AG286" t="str">
        <f>IF(ISBLANK(extractions!AA286),"",extractions!AA286)</f>
        <v/>
      </c>
      <c r="AH286" t="str">
        <f>IF(ISBLANK(extractions!AB286),"",extractions!AB286)</f>
        <v>*</v>
      </c>
      <c r="AI286">
        <f>IF(ISBLANK(extractions!AC286),"",extractions!AC286)</f>
        <v>1</v>
      </c>
      <c r="AJ286" t="str">
        <f>IF(ISBLANK(extractions!AD286),"",extractions!AD286)</f>
        <v>jan</v>
      </c>
      <c r="AK286">
        <f>IF(ISBLANK(extractions!AE286),"",extractions!AE286)</f>
        <v>1973</v>
      </c>
      <c r="AL286">
        <f>IF(ISBLANK(extractions!AF286),"",extractions!AF286)</f>
        <v>31</v>
      </c>
      <c r="AM286" t="str">
        <f>IF(ISBLANK(extractions!AG286),"",extractions!AG286)</f>
        <v>dec</v>
      </c>
      <c r="AN286">
        <f>IF(ISBLANK(extractions!AH286),"",extractions!AH286)</f>
        <v>1973</v>
      </c>
      <c r="AO286" t="str">
        <f>IF(ISBLANK(extractions!AI286),"",extractions!AI286)</f>
        <v/>
      </c>
      <c r="AP286" t="str">
        <f>IF(ISBLANK(extractions!AJ286),"",extractions!AJ286)</f>
        <v/>
      </c>
      <c r="AQ286" t="str">
        <f>IF(ISBLANK(extractions!AK286),"",extractions!AK286)</f>
        <v/>
      </c>
      <c r="AR286" t="str">
        <f>IF(ISBLANK(extractions!AL286),"",extractions!AL286)</f>
        <v/>
      </c>
      <c r="AS286" t="str">
        <f>IF(ISBLANK(extractions!AM286),"",extractions!AM286)</f>
        <v/>
      </c>
      <c r="AT286" t="str">
        <f>IF(ISBLANK(extractions!AN286),"",extractions!AN286)</f>
        <v/>
      </c>
      <c r="AU286" t="str">
        <f>IF(ISBLANK(extractions!AO286),"",extractions!AO286)</f>
        <v/>
      </c>
      <c r="AV286" t="str">
        <f>IF(ISBLANK(extractions!AP286),"",extractions!AP286)</f>
        <v/>
      </c>
      <c r="AW286" t="str">
        <f>IF(ISBLANK(extractions!AQ286),"",extractions!AQ286)</f>
        <v/>
      </c>
      <c r="AX286" t="str">
        <f>IF(ISBLANK(extractions!AR286),"",extractions!AR286)</f>
        <v/>
      </c>
      <c r="AY286" t="str">
        <f>IF(ISBLANK(extractions!AS286),"",extractions!AS286)</f>
        <v/>
      </c>
      <c r="AZ286" t="str">
        <f>IF(ISBLANK(extractions!AT286),"",extractions!AT286)</f>
        <v/>
      </c>
      <c r="BA286" t="str">
        <f>IF(ISBLANK(extractions!AU286),"",extractions!AU286)</f>
        <v/>
      </c>
      <c r="BB286" t="str">
        <f>IF(ISBLANK(extractions!AV286),"",extractions!AV286)</f>
        <v/>
      </c>
      <c r="BC286" t="str">
        <f>IF(ISBLANK(extractions!AW286),"",extractions!AW286)</f>
        <v/>
      </c>
      <c r="BD286" t="str">
        <f>IF(ISBLANK(extractions!AX286),"",extractions!AX286)</f>
        <v/>
      </c>
      <c r="BE286" s="9" t="str">
        <f t="shared" si="37"/>
        <v/>
      </c>
      <c r="BF286" s="9" t="str">
        <f t="shared" si="40"/>
        <v/>
      </c>
      <c r="BG286" t="str">
        <f t="shared" si="44"/>
        <v/>
      </c>
      <c r="BK286" s="9" t="str">
        <f t="shared" si="41"/>
        <v>R</v>
      </c>
      <c r="BL286" s="9">
        <f t="shared" si="38"/>
        <v>-0.1</v>
      </c>
      <c r="BM286" s="13" t="str">
        <f t="shared" si="39"/>
        <v>*</v>
      </c>
      <c r="BN286" t="str">
        <f t="shared" si="42"/>
        <v>-</v>
      </c>
      <c r="BO286" s="9" t="str">
        <f>IF(BK286="Beta",IF(ABS(BL286)&lt;statistic_interpretations!$B$5,statistic_interpretations!$B$1,IF(ABS(BL286)&lt;statistic_interpretations!$C$5,statistic_interpretations!$C$1,IF(ABS(BL286)&gt;statistic_interpretations!$C$5,statistic_interpretations!$D$1,"error"))),IF(BK286="R",IF(ABS(BL286)&lt;statistic_interpretations!$B$2,statistic_interpretations!$B$1,IF(ABS(BL286)&lt;statistic_interpretations!$C$2,statistic_interpretations!$C$1,IF(ABS(BL286)&gt;statistic_interpretations!$C$2,statistic_interpretations!$D$1,"error"))),IF(BK286="D",IF(ABS(BL286)&lt;statistic_interpretations!$B$3,statistic_interpretations!$B$1,IF(ABS(BL286)&lt;statistic_interpretations!$C$3,statistic_interpretations!$C$1,IF(ABS(BL286)&gt;statistic_interpretations!$C$3,statistic_interpretations!$D$1,"error"))),IF(BK286="%",IF(ABS(BL286)&lt;statistic_interpretations!$B$9,statistic_interpretations!$B$1,IF(ABS(BL286)&lt;statistic_interpretations!$C$9,statistic_interpretations!$C$1,IF(ABS(BL286)&gt;statistic_interpretations!$C$9,statistic_interpretations!$D$1,"error"))),IF(BK286="χ2",IF(ABS(BL286)&lt;statistic_interpretations!$B$8,statistic_interpretations!$B$1,IF(ABS(BL286)&lt;statistic_interpretations!$C$8,statistic_interpretations!$C$1,IF(ABS(BL286)&gt;statistic_interpretations!$C$8,statistic_interpretations!$D$1,"error"))),IF(BK286="tau",IF(ABS(BL286)&lt;statistic_interpretations!$B$7,statistic_interpretations!$B$1,IF(ABS(BL286)&lt;statistic_interpretations!$C$7,statistic_interpretations!$C$1,IF(ABS(BL286)&gt;statistic_interpretations!$C$7,statistic_interpretations!$D$1,"error")))))))))</f>
        <v>Small</v>
      </c>
      <c r="BP286" t="str">
        <f t="shared" si="43"/>
        <v>sign.</v>
      </c>
    </row>
    <row r="287" spans="1:68" x14ac:dyDescent="0.25">
      <c r="A287" t="str">
        <f>IF(ISBLANK(extractions!A287),"",extractions!A287)</f>
        <v>Average Value</v>
      </c>
      <c r="B287" t="s">
        <v>558</v>
      </c>
      <c r="C287" t="str">
        <f>IF(ISBLANK(extractions!B287),"",extractions!B287)</f>
        <v>scale</v>
      </c>
      <c r="D287" t="str">
        <f>IF(ISBLANK(extractions!C287),"",extractions!C287)</f>
        <v/>
      </c>
      <c r="E287" t="str">
        <f>IF(ISBLANK(extractions!D287),"",extractions!D287)</f>
        <v>-</v>
      </c>
      <c r="F287" t="str">
        <f>IF(ISBLANK(extractions!E287),"",extractions!E287)</f>
        <v>dollars</v>
      </c>
      <c r="G287" t="str">
        <f>IF(ISBLANK(extractions!G287),"",extractions!G287)</f>
        <v>travel time</v>
      </c>
      <c r="H287" t="str">
        <f>IF(ISBLANK(extractions!H287),"",extractions!H287)</f>
        <v>scale</v>
      </c>
      <c r="I287" t="str">
        <f>IF(ISBLANK(extractions!I287),"",extractions!I287)</f>
        <v>min/incident</v>
      </c>
      <c r="J287" t="str">
        <f>IF(ISBLANK(extractions!J287),"",extractions!J287)</f>
        <v>-</v>
      </c>
      <c r="K287" t="str">
        <f>IF(ISBLANK(extractions!K287),"",extractions!K287)</f>
        <v>interest</v>
      </c>
      <c r="L287" t="str">
        <f>IF(ISBLANK(extractions!L287),"",extractions!L287)</f>
        <v>Hill (1978)</v>
      </c>
      <c r="M287" s="2" t="s">
        <v>749</v>
      </c>
      <c r="N287" t="str">
        <f>IF(ISBLANK(extractions!M287),"",extractions!M287)</f>
        <v>Table 3</v>
      </c>
      <c r="O287" t="str">
        <f>IF(ISBLANK(extractions!N287),"",extractions!N287)</f>
        <v>Bivariate regression</v>
      </c>
      <c r="P287" t="s">
        <v>148</v>
      </c>
      <c r="Q287" t="s">
        <v>903</v>
      </c>
      <c r="R287" t="s">
        <v>907</v>
      </c>
      <c r="S287" t="s">
        <v>204</v>
      </c>
      <c r="T287" t="s">
        <v>895</v>
      </c>
      <c r="U287" t="str">
        <f>IF(ISBLANK(extractions!O287),"",extractions!O287)</f>
        <v/>
      </c>
      <c r="V287" t="str">
        <f>IF(ISBLANK(extractions!P287),"",extractions!P287)</f>
        <v>Sample</v>
      </c>
      <c r="W287" t="str">
        <f>IF(ISBLANK(extractions!Q287),"",extractions!Q287)</f>
        <v/>
      </c>
      <c r="X287" t="str">
        <f>IF(ISBLANK(extractions!R287),"",extractions!R287)</f>
        <v>random sample</v>
      </c>
      <c r="Y287" t="str">
        <f>IF(ISBLANK(extractions!S287),"",extractions!S287)</f>
        <v/>
      </c>
      <c r="Z287" t="str">
        <f>IF(ISBLANK(extractions!T287),"",extractions!T287)</f>
        <v/>
      </c>
      <c r="AA287" t="str">
        <f>IF(ISBLANK(extractions!U287),"",extractions!U287)</f>
        <v>routine CFSs except traffic &amp; in need of medical attention</v>
      </c>
      <c r="AB287">
        <f>IF(ISBLANK(extractions!V287),"",extractions!V287)</f>
        <v>660</v>
      </c>
      <c r="AC287" t="str">
        <f>IF(ISBLANK(extractions!W287),"",extractions!W287)</f>
        <v>CFS</v>
      </c>
      <c r="AD287" t="str">
        <f>IF(ISBLANK(extractions!X287),"",extractions!X287)</f>
        <v>ALL CFSs</v>
      </c>
      <c r="AE287" t="str">
        <f>IF(ISBLANK(extractions!Y287),"",extractions!Y287)</f>
        <v>R</v>
      </c>
      <c r="AF287">
        <f>IF(ISBLANK(extractions!Z287),"",extractions!Z287)</f>
        <v>0.17</v>
      </c>
      <c r="AG287" t="str">
        <f>IF(ISBLANK(extractions!AA287),"",extractions!AA287)</f>
        <v/>
      </c>
      <c r="AH287" t="str">
        <f>IF(ISBLANK(extractions!AB287),"",extractions!AB287)</f>
        <v>*</v>
      </c>
      <c r="AI287">
        <f>IF(ISBLANK(extractions!AC287),"",extractions!AC287)</f>
        <v>1</v>
      </c>
      <c r="AJ287" t="str">
        <f>IF(ISBLANK(extractions!AD287),"",extractions!AD287)</f>
        <v>jan</v>
      </c>
      <c r="AK287">
        <f>IF(ISBLANK(extractions!AE287),"",extractions!AE287)</f>
        <v>1973</v>
      </c>
      <c r="AL287">
        <f>IF(ISBLANK(extractions!AF287),"",extractions!AF287)</f>
        <v>31</v>
      </c>
      <c r="AM287" t="str">
        <f>IF(ISBLANK(extractions!AG287),"",extractions!AG287)</f>
        <v>dec</v>
      </c>
      <c r="AN287">
        <f>IF(ISBLANK(extractions!AH287),"",extractions!AH287)</f>
        <v>1973</v>
      </c>
      <c r="AO287" t="str">
        <f>IF(ISBLANK(extractions!AI287),"",extractions!AI287)</f>
        <v/>
      </c>
      <c r="AP287" t="str">
        <f>IF(ISBLANK(extractions!AJ287),"",extractions!AJ287)</f>
        <v/>
      </c>
      <c r="AQ287" t="str">
        <f>IF(ISBLANK(extractions!AK287),"",extractions!AK287)</f>
        <v/>
      </c>
      <c r="AR287" t="str">
        <f>IF(ISBLANK(extractions!AL287),"",extractions!AL287)</f>
        <v/>
      </c>
      <c r="AS287" t="str">
        <f>IF(ISBLANK(extractions!AM287),"",extractions!AM287)</f>
        <v/>
      </c>
      <c r="AT287" t="str">
        <f>IF(ISBLANK(extractions!AN287),"",extractions!AN287)</f>
        <v/>
      </c>
      <c r="AU287" t="str">
        <f>IF(ISBLANK(extractions!AO287),"",extractions!AO287)</f>
        <v/>
      </c>
      <c r="AV287" t="str">
        <f>IF(ISBLANK(extractions!AP287),"",extractions!AP287)</f>
        <v/>
      </c>
      <c r="AW287" t="str">
        <f>IF(ISBLANK(extractions!AQ287),"",extractions!AQ287)</f>
        <v/>
      </c>
      <c r="AX287" t="str">
        <f>IF(ISBLANK(extractions!AR287),"",extractions!AR287)</f>
        <v/>
      </c>
      <c r="AY287" t="str">
        <f>IF(ISBLANK(extractions!AS287),"",extractions!AS287)</f>
        <v/>
      </c>
      <c r="AZ287" t="str">
        <f>IF(ISBLANK(extractions!AT287),"",extractions!AT287)</f>
        <v/>
      </c>
      <c r="BA287" t="str">
        <f>IF(ISBLANK(extractions!AU287),"",extractions!AU287)</f>
        <v/>
      </c>
      <c r="BB287" t="str">
        <f>IF(ISBLANK(extractions!AV287),"",extractions!AV287)</f>
        <v/>
      </c>
      <c r="BC287" t="str">
        <f>IF(ISBLANK(extractions!AW287),"",extractions!AW287)</f>
        <v/>
      </c>
      <c r="BD287" t="str">
        <f>IF(ISBLANK(extractions!AX287),"",extractions!AX287)</f>
        <v/>
      </c>
      <c r="BE287" s="9" t="str">
        <f t="shared" si="37"/>
        <v/>
      </c>
      <c r="BF287" s="9" t="str">
        <f t="shared" si="40"/>
        <v/>
      </c>
      <c r="BG287" t="str">
        <f t="shared" si="44"/>
        <v/>
      </c>
      <c r="BK287" s="9" t="str">
        <f t="shared" si="41"/>
        <v>R</v>
      </c>
      <c r="BL287" s="9">
        <f t="shared" si="38"/>
        <v>0.17</v>
      </c>
      <c r="BM287" s="13" t="str">
        <f t="shared" si="39"/>
        <v>*</v>
      </c>
      <c r="BN287" t="str">
        <f t="shared" si="42"/>
        <v>+</v>
      </c>
      <c r="BO287" s="9" t="str">
        <f>IF(BK287="Beta",IF(ABS(BL287)&lt;statistic_interpretations!$B$5,statistic_interpretations!$B$1,IF(ABS(BL287)&lt;statistic_interpretations!$C$5,statistic_interpretations!$C$1,IF(ABS(BL287)&gt;statistic_interpretations!$C$5,statistic_interpretations!$D$1,"error"))),IF(BK287="R",IF(ABS(BL287)&lt;statistic_interpretations!$B$2,statistic_interpretations!$B$1,IF(ABS(BL287)&lt;statistic_interpretations!$C$2,statistic_interpretations!$C$1,IF(ABS(BL287)&gt;statistic_interpretations!$C$2,statistic_interpretations!$D$1,"error"))),IF(BK287="D",IF(ABS(BL287)&lt;statistic_interpretations!$B$3,statistic_interpretations!$B$1,IF(ABS(BL287)&lt;statistic_interpretations!$C$3,statistic_interpretations!$C$1,IF(ABS(BL287)&gt;statistic_interpretations!$C$3,statistic_interpretations!$D$1,"error"))),IF(BK287="%",IF(ABS(BL287)&lt;statistic_interpretations!$B$9,statistic_interpretations!$B$1,IF(ABS(BL287)&lt;statistic_interpretations!$C$9,statistic_interpretations!$C$1,IF(ABS(BL287)&gt;statistic_interpretations!$C$9,statistic_interpretations!$D$1,"error"))),IF(BK287="χ2",IF(ABS(BL287)&lt;statistic_interpretations!$B$8,statistic_interpretations!$B$1,IF(ABS(BL287)&lt;statistic_interpretations!$C$8,statistic_interpretations!$C$1,IF(ABS(BL287)&gt;statistic_interpretations!$C$8,statistic_interpretations!$D$1,"error"))),IF(BK287="tau",IF(ABS(BL287)&lt;statistic_interpretations!$B$7,statistic_interpretations!$B$1,IF(ABS(BL287)&lt;statistic_interpretations!$C$7,statistic_interpretations!$C$1,IF(ABS(BL287)&gt;statistic_interpretations!$C$7,statistic_interpretations!$D$1,"error")))))))))</f>
        <v>Small</v>
      </c>
      <c r="BP287" t="str">
        <f t="shared" si="43"/>
        <v>sign.</v>
      </c>
    </row>
    <row r="288" spans="1:68" x14ac:dyDescent="0.25">
      <c r="A288" t="str">
        <f>IF(ISBLANK(extractions!A288),"",extractions!A288)</f>
        <v>Pop. Density</v>
      </c>
      <c r="B288" t="s">
        <v>963</v>
      </c>
      <c r="C288" t="str">
        <f>IF(ISBLANK(extractions!B288),"",extractions!B288)</f>
        <v>scale</v>
      </c>
      <c r="D288" t="str">
        <f>IF(ISBLANK(extractions!C288),"",extractions!C288)</f>
        <v/>
      </c>
      <c r="E288" t="str">
        <f>IF(ISBLANK(extractions!D288),"",extractions!D288)</f>
        <v>-</v>
      </c>
      <c r="F288" t="str">
        <f>IF(ISBLANK(extractions!E288),"",extractions!E288)</f>
        <v>people/km2</v>
      </c>
      <c r="G288" t="str">
        <f>IF(ISBLANK(extractions!G288),"",extractions!G288)</f>
        <v>travel time</v>
      </c>
      <c r="H288" t="str">
        <f>IF(ISBLANK(extractions!H288),"",extractions!H288)</f>
        <v>scale</v>
      </c>
      <c r="I288" t="str">
        <f>IF(ISBLANK(extractions!I288),"",extractions!I288)</f>
        <v>min/incident</v>
      </c>
      <c r="J288" t="str">
        <f>IF(ISBLANK(extractions!J288),"",extractions!J288)</f>
        <v>-</v>
      </c>
      <c r="K288" t="str">
        <f>IF(ISBLANK(extractions!K288),"",extractions!K288)</f>
        <v>interest</v>
      </c>
      <c r="L288" t="str">
        <f>IF(ISBLANK(extractions!L288),"",extractions!L288)</f>
        <v>Hill (1978)</v>
      </c>
      <c r="M288" s="2" t="s">
        <v>749</v>
      </c>
      <c r="N288" t="str">
        <f>IF(ISBLANK(extractions!M288),"",extractions!M288)</f>
        <v>Table 3</v>
      </c>
      <c r="O288" t="str">
        <f>IF(ISBLANK(extractions!N288),"",extractions!N288)</f>
        <v>Bivariate regression</v>
      </c>
      <c r="P288" t="s">
        <v>148</v>
      </c>
      <c r="Q288" t="s">
        <v>903</v>
      </c>
      <c r="R288" t="s">
        <v>907</v>
      </c>
      <c r="S288" t="s">
        <v>204</v>
      </c>
      <c r="T288" t="s">
        <v>895</v>
      </c>
      <c r="U288" t="str">
        <f>IF(ISBLANK(extractions!O288),"",extractions!O288)</f>
        <v/>
      </c>
      <c r="V288" t="str">
        <f>IF(ISBLANK(extractions!P288),"",extractions!P288)</f>
        <v>Sample</v>
      </c>
      <c r="W288" t="str">
        <f>IF(ISBLANK(extractions!Q288),"",extractions!Q288)</f>
        <v/>
      </c>
      <c r="X288" t="str">
        <f>IF(ISBLANK(extractions!R288),"",extractions!R288)</f>
        <v>random sample</v>
      </c>
      <c r="Y288" t="str">
        <f>IF(ISBLANK(extractions!S288),"",extractions!S288)</f>
        <v/>
      </c>
      <c r="Z288" t="str">
        <f>IF(ISBLANK(extractions!T288),"",extractions!T288)</f>
        <v/>
      </c>
      <c r="AA288" t="str">
        <f>IF(ISBLANK(extractions!U288),"",extractions!U288)</f>
        <v>routine CFSs except traffic &amp; in need of medical attention</v>
      </c>
      <c r="AB288">
        <f>IF(ISBLANK(extractions!V288),"",extractions!V288)</f>
        <v>660</v>
      </c>
      <c r="AC288" t="str">
        <f>IF(ISBLANK(extractions!W288),"",extractions!W288)</f>
        <v>CFS</v>
      </c>
      <c r="AD288" t="str">
        <f>IF(ISBLANK(extractions!X288),"",extractions!X288)</f>
        <v>ALL CFSs</v>
      </c>
      <c r="AE288" t="str">
        <f>IF(ISBLANK(extractions!Y288),"",extractions!Y288)</f>
        <v>R</v>
      </c>
      <c r="AF288">
        <f>IF(ISBLANK(extractions!Z288),"",extractions!Z288)</f>
        <v>-0.14000000000000001</v>
      </c>
      <c r="AG288" t="str">
        <f>IF(ISBLANK(extractions!AA288),"",extractions!AA288)</f>
        <v/>
      </c>
      <c r="AH288" t="str">
        <f>IF(ISBLANK(extractions!AB288),"",extractions!AB288)</f>
        <v>*</v>
      </c>
      <c r="AI288">
        <f>IF(ISBLANK(extractions!AC288),"",extractions!AC288)</f>
        <v>1</v>
      </c>
      <c r="AJ288" t="str">
        <f>IF(ISBLANK(extractions!AD288),"",extractions!AD288)</f>
        <v>jan</v>
      </c>
      <c r="AK288">
        <f>IF(ISBLANK(extractions!AE288),"",extractions!AE288)</f>
        <v>1973</v>
      </c>
      <c r="AL288">
        <f>IF(ISBLANK(extractions!AF288),"",extractions!AF288)</f>
        <v>31</v>
      </c>
      <c r="AM288" t="str">
        <f>IF(ISBLANK(extractions!AG288),"",extractions!AG288)</f>
        <v>dec</v>
      </c>
      <c r="AN288">
        <f>IF(ISBLANK(extractions!AH288),"",extractions!AH288)</f>
        <v>1973</v>
      </c>
      <c r="AO288" t="str">
        <f>IF(ISBLANK(extractions!AI288),"",extractions!AI288)</f>
        <v/>
      </c>
      <c r="AP288" t="str">
        <f>IF(ISBLANK(extractions!AJ288),"",extractions!AJ288)</f>
        <v/>
      </c>
      <c r="AQ288" t="str">
        <f>IF(ISBLANK(extractions!AK288),"",extractions!AK288)</f>
        <v/>
      </c>
      <c r="AR288" t="str">
        <f>IF(ISBLANK(extractions!AL288),"",extractions!AL288)</f>
        <v/>
      </c>
      <c r="AS288" t="str">
        <f>IF(ISBLANK(extractions!AM288),"",extractions!AM288)</f>
        <v/>
      </c>
      <c r="AT288" t="str">
        <f>IF(ISBLANK(extractions!AN288),"",extractions!AN288)</f>
        <v/>
      </c>
      <c r="AU288" t="str">
        <f>IF(ISBLANK(extractions!AO288),"",extractions!AO288)</f>
        <v/>
      </c>
      <c r="AV288" t="str">
        <f>IF(ISBLANK(extractions!AP288),"",extractions!AP288)</f>
        <v/>
      </c>
      <c r="AW288" t="str">
        <f>IF(ISBLANK(extractions!AQ288),"",extractions!AQ288)</f>
        <v/>
      </c>
      <c r="AX288" t="str">
        <f>IF(ISBLANK(extractions!AR288),"",extractions!AR288)</f>
        <v/>
      </c>
      <c r="AY288" t="str">
        <f>IF(ISBLANK(extractions!AS288),"",extractions!AS288)</f>
        <v/>
      </c>
      <c r="AZ288" t="str">
        <f>IF(ISBLANK(extractions!AT288),"",extractions!AT288)</f>
        <v/>
      </c>
      <c r="BA288" t="str">
        <f>IF(ISBLANK(extractions!AU288),"",extractions!AU288)</f>
        <v/>
      </c>
      <c r="BB288" t="str">
        <f>IF(ISBLANK(extractions!AV288),"",extractions!AV288)</f>
        <v/>
      </c>
      <c r="BC288" t="str">
        <f>IF(ISBLANK(extractions!AW288),"",extractions!AW288)</f>
        <v/>
      </c>
      <c r="BD288" t="str">
        <f>IF(ISBLANK(extractions!AX288),"",extractions!AX288)</f>
        <v/>
      </c>
      <c r="BE288" s="9" t="str">
        <f t="shared" si="37"/>
        <v/>
      </c>
      <c r="BF288" s="9" t="str">
        <f t="shared" si="40"/>
        <v/>
      </c>
      <c r="BG288" t="str">
        <f t="shared" si="44"/>
        <v/>
      </c>
      <c r="BK288" s="9" t="str">
        <f t="shared" si="41"/>
        <v>R</v>
      </c>
      <c r="BL288" s="9">
        <f t="shared" si="38"/>
        <v>-0.14000000000000001</v>
      </c>
      <c r="BM288" s="13" t="str">
        <f t="shared" si="39"/>
        <v>*</v>
      </c>
      <c r="BN288" t="str">
        <f t="shared" si="42"/>
        <v>-</v>
      </c>
      <c r="BO288" s="9" t="str">
        <f>IF(BK288="Beta",IF(ABS(BL288)&lt;statistic_interpretations!$B$5,statistic_interpretations!$B$1,IF(ABS(BL288)&lt;statistic_interpretations!$C$5,statistic_interpretations!$C$1,IF(ABS(BL288)&gt;statistic_interpretations!$C$5,statistic_interpretations!$D$1,"error"))),IF(BK288="R",IF(ABS(BL288)&lt;statistic_interpretations!$B$2,statistic_interpretations!$B$1,IF(ABS(BL288)&lt;statistic_interpretations!$C$2,statistic_interpretations!$C$1,IF(ABS(BL288)&gt;statistic_interpretations!$C$2,statistic_interpretations!$D$1,"error"))),IF(BK288="D",IF(ABS(BL288)&lt;statistic_interpretations!$B$3,statistic_interpretations!$B$1,IF(ABS(BL288)&lt;statistic_interpretations!$C$3,statistic_interpretations!$C$1,IF(ABS(BL288)&gt;statistic_interpretations!$C$3,statistic_interpretations!$D$1,"error"))),IF(BK288="%",IF(ABS(BL288)&lt;statistic_interpretations!$B$9,statistic_interpretations!$B$1,IF(ABS(BL288)&lt;statistic_interpretations!$C$9,statistic_interpretations!$C$1,IF(ABS(BL288)&gt;statistic_interpretations!$C$9,statistic_interpretations!$D$1,"error"))),IF(BK288="χ2",IF(ABS(BL288)&lt;statistic_interpretations!$B$8,statistic_interpretations!$B$1,IF(ABS(BL288)&lt;statistic_interpretations!$C$8,statistic_interpretations!$C$1,IF(ABS(BL288)&gt;statistic_interpretations!$C$8,statistic_interpretations!$D$1,"error"))),IF(BK288="tau",IF(ABS(BL288)&lt;statistic_interpretations!$B$7,statistic_interpretations!$B$1,IF(ABS(BL288)&lt;statistic_interpretations!$C$7,statistic_interpretations!$C$1,IF(ABS(BL288)&gt;statistic_interpretations!$C$7,statistic_interpretations!$D$1,"error")))))))))</f>
        <v>Small</v>
      </c>
      <c r="BP288" t="str">
        <f t="shared" si="43"/>
        <v>sign.</v>
      </c>
    </row>
    <row r="289" spans="1:68" x14ac:dyDescent="0.25">
      <c r="A289" t="str">
        <f>IF(ISBLANK(extractions!A289),"",extractions!A289)</f>
        <v xml:space="preserve">Average Rent </v>
      </c>
      <c r="B289" t="s">
        <v>560</v>
      </c>
      <c r="C289" t="str">
        <f>IF(ISBLANK(extractions!B289),"",extractions!B289)</f>
        <v>scale</v>
      </c>
      <c r="D289" t="str">
        <f>IF(ISBLANK(extractions!C289),"",extractions!C289)</f>
        <v/>
      </c>
      <c r="E289" t="str">
        <f>IF(ISBLANK(extractions!D289),"",extractions!D289)</f>
        <v>-</v>
      </c>
      <c r="F289" t="str">
        <f>IF(ISBLANK(extractions!E289),"",extractions!E289)</f>
        <v>dollars</v>
      </c>
      <c r="G289" t="str">
        <f>IF(ISBLANK(extractions!G289),"",extractions!G289)</f>
        <v>travel time</v>
      </c>
      <c r="H289" t="str">
        <f>IF(ISBLANK(extractions!H289),"",extractions!H289)</f>
        <v>scale</v>
      </c>
      <c r="I289" t="str">
        <f>IF(ISBLANK(extractions!I289),"",extractions!I289)</f>
        <v>min/incident</v>
      </c>
      <c r="J289" t="str">
        <f>IF(ISBLANK(extractions!J289),"",extractions!J289)</f>
        <v>-</v>
      </c>
      <c r="K289" t="str">
        <f>IF(ISBLANK(extractions!K289),"",extractions!K289)</f>
        <v>interest</v>
      </c>
      <c r="L289" t="str">
        <f>IF(ISBLANK(extractions!L289),"",extractions!L289)</f>
        <v>Hill (1978)</v>
      </c>
      <c r="M289" s="2" t="s">
        <v>749</v>
      </c>
      <c r="N289" t="str">
        <f>IF(ISBLANK(extractions!M289),"",extractions!M289)</f>
        <v>Table 3</v>
      </c>
      <c r="O289" t="str">
        <f>IF(ISBLANK(extractions!N289),"",extractions!N289)</f>
        <v>Bivariate regression</v>
      </c>
      <c r="P289" t="s">
        <v>148</v>
      </c>
      <c r="Q289" t="s">
        <v>903</v>
      </c>
      <c r="R289" t="s">
        <v>907</v>
      </c>
      <c r="S289" t="s">
        <v>204</v>
      </c>
      <c r="T289" t="s">
        <v>895</v>
      </c>
      <c r="U289" t="str">
        <f>IF(ISBLANK(extractions!O289),"",extractions!O289)</f>
        <v/>
      </c>
      <c r="V289" t="str">
        <f>IF(ISBLANK(extractions!P289),"",extractions!P289)</f>
        <v>Sample</v>
      </c>
      <c r="W289" t="str">
        <f>IF(ISBLANK(extractions!Q289),"",extractions!Q289)</f>
        <v/>
      </c>
      <c r="X289" t="str">
        <f>IF(ISBLANK(extractions!R289),"",extractions!R289)</f>
        <v>random sample</v>
      </c>
      <c r="Y289" t="str">
        <f>IF(ISBLANK(extractions!S289),"",extractions!S289)</f>
        <v/>
      </c>
      <c r="Z289" t="str">
        <f>IF(ISBLANK(extractions!T289),"",extractions!T289)</f>
        <v/>
      </c>
      <c r="AA289" t="str">
        <f>IF(ISBLANK(extractions!U289),"",extractions!U289)</f>
        <v>routine CFSs except traffic &amp; in need of medical attention</v>
      </c>
      <c r="AB289">
        <f>IF(ISBLANK(extractions!V289),"",extractions!V289)</f>
        <v>660</v>
      </c>
      <c r="AC289" t="str">
        <f>IF(ISBLANK(extractions!W289),"",extractions!W289)</f>
        <v>CFS</v>
      </c>
      <c r="AD289" t="str">
        <f>IF(ISBLANK(extractions!X289),"",extractions!X289)</f>
        <v>ALL CFSs</v>
      </c>
      <c r="AE289" t="str">
        <f>IF(ISBLANK(extractions!Y289),"",extractions!Y289)</f>
        <v>R</v>
      </c>
      <c r="AF289">
        <f>IF(ISBLANK(extractions!Z289),"",extractions!Z289)</f>
        <v>0.18</v>
      </c>
      <c r="AG289" t="str">
        <f>IF(ISBLANK(extractions!AA289),"",extractions!AA289)</f>
        <v/>
      </c>
      <c r="AH289" t="str">
        <f>IF(ISBLANK(extractions!AB289),"",extractions!AB289)</f>
        <v>*</v>
      </c>
      <c r="AI289">
        <f>IF(ISBLANK(extractions!AC289),"",extractions!AC289)</f>
        <v>1</v>
      </c>
      <c r="AJ289" t="str">
        <f>IF(ISBLANK(extractions!AD289),"",extractions!AD289)</f>
        <v>jan</v>
      </c>
      <c r="AK289">
        <f>IF(ISBLANK(extractions!AE289),"",extractions!AE289)</f>
        <v>1973</v>
      </c>
      <c r="AL289">
        <f>IF(ISBLANK(extractions!AF289),"",extractions!AF289)</f>
        <v>31</v>
      </c>
      <c r="AM289" t="str">
        <f>IF(ISBLANK(extractions!AG289),"",extractions!AG289)</f>
        <v>dec</v>
      </c>
      <c r="AN289">
        <f>IF(ISBLANK(extractions!AH289),"",extractions!AH289)</f>
        <v>1973</v>
      </c>
      <c r="AO289" t="str">
        <f>IF(ISBLANK(extractions!AI289),"",extractions!AI289)</f>
        <v/>
      </c>
      <c r="AP289" t="str">
        <f>IF(ISBLANK(extractions!AJ289),"",extractions!AJ289)</f>
        <v/>
      </c>
      <c r="AQ289" t="str">
        <f>IF(ISBLANK(extractions!AK289),"",extractions!AK289)</f>
        <v/>
      </c>
      <c r="AR289" t="str">
        <f>IF(ISBLANK(extractions!AL289),"",extractions!AL289)</f>
        <v/>
      </c>
      <c r="AS289" t="str">
        <f>IF(ISBLANK(extractions!AM289),"",extractions!AM289)</f>
        <v/>
      </c>
      <c r="AT289" t="str">
        <f>IF(ISBLANK(extractions!AN289),"",extractions!AN289)</f>
        <v/>
      </c>
      <c r="AU289" t="str">
        <f>IF(ISBLANK(extractions!AO289),"",extractions!AO289)</f>
        <v/>
      </c>
      <c r="AV289" t="str">
        <f>IF(ISBLANK(extractions!AP289),"",extractions!AP289)</f>
        <v/>
      </c>
      <c r="AW289" t="str">
        <f>IF(ISBLANK(extractions!AQ289),"",extractions!AQ289)</f>
        <v/>
      </c>
      <c r="AX289" t="str">
        <f>IF(ISBLANK(extractions!AR289),"",extractions!AR289)</f>
        <v/>
      </c>
      <c r="AY289" t="str">
        <f>IF(ISBLANK(extractions!AS289),"",extractions!AS289)</f>
        <v/>
      </c>
      <c r="AZ289" t="str">
        <f>IF(ISBLANK(extractions!AT289),"",extractions!AT289)</f>
        <v/>
      </c>
      <c r="BA289" t="str">
        <f>IF(ISBLANK(extractions!AU289),"",extractions!AU289)</f>
        <v/>
      </c>
      <c r="BB289" t="str">
        <f>IF(ISBLANK(extractions!AV289),"",extractions!AV289)</f>
        <v/>
      </c>
      <c r="BC289" t="str">
        <f>IF(ISBLANK(extractions!AW289),"",extractions!AW289)</f>
        <v/>
      </c>
      <c r="BD289" t="str">
        <f>IF(ISBLANK(extractions!AX289),"",extractions!AX289)</f>
        <v/>
      </c>
      <c r="BE289" s="9" t="str">
        <f t="shared" si="37"/>
        <v/>
      </c>
      <c r="BF289" s="9" t="str">
        <f t="shared" si="40"/>
        <v/>
      </c>
      <c r="BG289" t="str">
        <f t="shared" si="44"/>
        <v/>
      </c>
      <c r="BK289" s="9" t="str">
        <f t="shared" si="41"/>
        <v>R</v>
      </c>
      <c r="BL289" s="9">
        <f t="shared" si="38"/>
        <v>0.18</v>
      </c>
      <c r="BM289" s="13" t="str">
        <f t="shared" si="39"/>
        <v>*</v>
      </c>
      <c r="BN289" t="str">
        <f t="shared" si="42"/>
        <v>+</v>
      </c>
      <c r="BO289" s="9" t="str">
        <f>IF(BK289="Beta",IF(ABS(BL289)&lt;statistic_interpretations!$B$5,statistic_interpretations!$B$1,IF(ABS(BL289)&lt;statistic_interpretations!$C$5,statistic_interpretations!$C$1,IF(ABS(BL289)&gt;statistic_interpretations!$C$5,statistic_interpretations!$D$1,"error"))),IF(BK289="R",IF(ABS(BL289)&lt;statistic_interpretations!$B$2,statistic_interpretations!$B$1,IF(ABS(BL289)&lt;statistic_interpretations!$C$2,statistic_interpretations!$C$1,IF(ABS(BL289)&gt;statistic_interpretations!$C$2,statistic_interpretations!$D$1,"error"))),IF(BK289="D",IF(ABS(BL289)&lt;statistic_interpretations!$B$3,statistic_interpretations!$B$1,IF(ABS(BL289)&lt;statistic_interpretations!$C$3,statistic_interpretations!$C$1,IF(ABS(BL289)&gt;statistic_interpretations!$C$3,statistic_interpretations!$D$1,"error"))),IF(BK289="%",IF(ABS(BL289)&lt;statistic_interpretations!$B$9,statistic_interpretations!$B$1,IF(ABS(BL289)&lt;statistic_interpretations!$C$9,statistic_interpretations!$C$1,IF(ABS(BL289)&gt;statistic_interpretations!$C$9,statistic_interpretations!$D$1,"error"))),IF(BK289="χ2",IF(ABS(BL289)&lt;statistic_interpretations!$B$8,statistic_interpretations!$B$1,IF(ABS(BL289)&lt;statistic_interpretations!$C$8,statistic_interpretations!$C$1,IF(ABS(BL289)&gt;statistic_interpretations!$C$8,statistic_interpretations!$D$1,"error"))),IF(BK289="tau",IF(ABS(BL289)&lt;statistic_interpretations!$B$7,statistic_interpretations!$B$1,IF(ABS(BL289)&lt;statistic_interpretations!$C$7,statistic_interpretations!$C$1,IF(ABS(BL289)&gt;statistic_interpretations!$C$7,statistic_interpretations!$D$1,"error")))))))))</f>
        <v>Small</v>
      </c>
      <c r="BP289" t="str">
        <f t="shared" si="43"/>
        <v>sign.</v>
      </c>
    </row>
    <row r="290" spans="1:68" x14ac:dyDescent="0.25">
      <c r="A290" t="str">
        <f>IF(ISBLANK(extractions!A290),"",extractions!A290)</f>
        <v>Education</v>
      </c>
      <c r="B290" t="s">
        <v>548</v>
      </c>
      <c r="C290" t="str">
        <f>IF(ISBLANK(extractions!B290),"",extractions!B290)</f>
        <v>scale</v>
      </c>
      <c r="D290" t="str">
        <f>IF(ISBLANK(extractions!C290),"",extractions!C290)</f>
        <v/>
      </c>
      <c r="E290" t="str">
        <f>IF(ISBLANK(extractions!D290),"",extractions!D290)</f>
        <v>-</v>
      </c>
      <c r="F290" t="str">
        <f>IF(ISBLANK(extractions!E290),"",extractions!E290)</f>
        <v>years</v>
      </c>
      <c r="G290" t="str">
        <f>IF(ISBLANK(extractions!G290),"",extractions!G290)</f>
        <v>travel time</v>
      </c>
      <c r="H290" t="str">
        <f>IF(ISBLANK(extractions!H290),"",extractions!H290)</f>
        <v>scale</v>
      </c>
      <c r="I290" t="str">
        <f>IF(ISBLANK(extractions!I290),"",extractions!I290)</f>
        <v>min/incident</v>
      </c>
      <c r="J290" t="str">
        <f>IF(ISBLANK(extractions!J290),"",extractions!J290)</f>
        <v>-</v>
      </c>
      <c r="K290" t="str">
        <f>IF(ISBLANK(extractions!K290),"",extractions!K290)</f>
        <v>interest</v>
      </c>
      <c r="L290" t="str">
        <f>IF(ISBLANK(extractions!L290),"",extractions!L290)</f>
        <v>Hill (1978)</v>
      </c>
      <c r="M290" s="2" t="s">
        <v>749</v>
      </c>
      <c r="N290" t="str">
        <f>IF(ISBLANK(extractions!M290),"",extractions!M290)</f>
        <v>Table 3</v>
      </c>
      <c r="O290" t="str">
        <f>IF(ISBLANK(extractions!N290),"",extractions!N290)</f>
        <v>Bivariate regression</v>
      </c>
      <c r="P290" t="s">
        <v>148</v>
      </c>
      <c r="Q290" t="s">
        <v>903</v>
      </c>
      <c r="R290" t="s">
        <v>907</v>
      </c>
      <c r="S290" t="s">
        <v>204</v>
      </c>
      <c r="T290" t="s">
        <v>895</v>
      </c>
      <c r="U290" t="str">
        <f>IF(ISBLANK(extractions!O290),"",extractions!O290)</f>
        <v/>
      </c>
      <c r="V290" t="str">
        <f>IF(ISBLANK(extractions!P290),"",extractions!P290)</f>
        <v>Sample</v>
      </c>
      <c r="W290" t="str">
        <f>IF(ISBLANK(extractions!Q290),"",extractions!Q290)</f>
        <v/>
      </c>
      <c r="X290" t="str">
        <f>IF(ISBLANK(extractions!R290),"",extractions!R290)</f>
        <v>random sample</v>
      </c>
      <c r="Y290" t="str">
        <f>IF(ISBLANK(extractions!S290),"",extractions!S290)</f>
        <v/>
      </c>
      <c r="Z290" t="str">
        <f>IF(ISBLANK(extractions!T290),"",extractions!T290)</f>
        <v/>
      </c>
      <c r="AA290" t="str">
        <f>IF(ISBLANK(extractions!U290),"",extractions!U290)</f>
        <v>routine CFSs except traffic &amp; in need of medical attention</v>
      </c>
      <c r="AB290">
        <f>IF(ISBLANK(extractions!V290),"",extractions!V290)</f>
        <v>660</v>
      </c>
      <c r="AC290" t="str">
        <f>IF(ISBLANK(extractions!W290),"",extractions!W290)</f>
        <v>CFS</v>
      </c>
      <c r="AD290" t="str">
        <f>IF(ISBLANK(extractions!X290),"",extractions!X290)</f>
        <v>ALL CFSs</v>
      </c>
      <c r="AE290" t="str">
        <f>IF(ISBLANK(extractions!Y290),"",extractions!Y290)</f>
        <v>R</v>
      </c>
      <c r="AF290">
        <f>IF(ISBLANK(extractions!Z290),"",extractions!Z290)</f>
        <v>0.2</v>
      </c>
      <c r="AG290" t="str">
        <f>IF(ISBLANK(extractions!AA290),"",extractions!AA290)</f>
        <v/>
      </c>
      <c r="AH290" t="str">
        <f>IF(ISBLANK(extractions!AB290),"",extractions!AB290)</f>
        <v>*</v>
      </c>
      <c r="AI290">
        <f>IF(ISBLANK(extractions!AC290),"",extractions!AC290)</f>
        <v>1</v>
      </c>
      <c r="AJ290" t="str">
        <f>IF(ISBLANK(extractions!AD290),"",extractions!AD290)</f>
        <v>jan</v>
      </c>
      <c r="AK290">
        <f>IF(ISBLANK(extractions!AE290),"",extractions!AE290)</f>
        <v>1973</v>
      </c>
      <c r="AL290">
        <f>IF(ISBLANK(extractions!AF290),"",extractions!AF290)</f>
        <v>31</v>
      </c>
      <c r="AM290" t="str">
        <f>IF(ISBLANK(extractions!AG290),"",extractions!AG290)</f>
        <v>dec</v>
      </c>
      <c r="AN290">
        <f>IF(ISBLANK(extractions!AH290),"",extractions!AH290)</f>
        <v>1973</v>
      </c>
      <c r="AO290" t="str">
        <f>IF(ISBLANK(extractions!AI290),"",extractions!AI290)</f>
        <v/>
      </c>
      <c r="AP290" t="str">
        <f>IF(ISBLANK(extractions!AJ290),"",extractions!AJ290)</f>
        <v/>
      </c>
      <c r="AQ290" t="str">
        <f>IF(ISBLANK(extractions!AK290),"",extractions!AK290)</f>
        <v/>
      </c>
      <c r="AR290" t="str">
        <f>IF(ISBLANK(extractions!AL290),"",extractions!AL290)</f>
        <v/>
      </c>
      <c r="AS290" t="str">
        <f>IF(ISBLANK(extractions!AM290),"",extractions!AM290)</f>
        <v/>
      </c>
      <c r="AT290" t="str">
        <f>IF(ISBLANK(extractions!AN290),"",extractions!AN290)</f>
        <v/>
      </c>
      <c r="AU290" t="str">
        <f>IF(ISBLANK(extractions!AO290),"",extractions!AO290)</f>
        <v/>
      </c>
      <c r="AV290" t="str">
        <f>IF(ISBLANK(extractions!AP290),"",extractions!AP290)</f>
        <v/>
      </c>
      <c r="AW290" t="str">
        <f>IF(ISBLANK(extractions!AQ290),"",extractions!AQ290)</f>
        <v/>
      </c>
      <c r="AX290" t="str">
        <f>IF(ISBLANK(extractions!AR290),"",extractions!AR290)</f>
        <v/>
      </c>
      <c r="AY290" t="str">
        <f>IF(ISBLANK(extractions!AS290),"",extractions!AS290)</f>
        <v/>
      </c>
      <c r="AZ290" t="str">
        <f>IF(ISBLANK(extractions!AT290),"",extractions!AT290)</f>
        <v/>
      </c>
      <c r="BA290" t="str">
        <f>IF(ISBLANK(extractions!AU290),"",extractions!AU290)</f>
        <v/>
      </c>
      <c r="BB290" t="str">
        <f>IF(ISBLANK(extractions!AV290),"",extractions!AV290)</f>
        <v/>
      </c>
      <c r="BC290" t="str">
        <f>IF(ISBLANK(extractions!AW290),"",extractions!AW290)</f>
        <v/>
      </c>
      <c r="BD290" t="str">
        <f>IF(ISBLANK(extractions!AX290),"",extractions!AX290)</f>
        <v/>
      </c>
      <c r="BE290" s="9" t="str">
        <f t="shared" si="37"/>
        <v/>
      </c>
      <c r="BF290" s="9" t="str">
        <f t="shared" si="40"/>
        <v/>
      </c>
      <c r="BG290" t="str">
        <f t="shared" si="44"/>
        <v/>
      </c>
      <c r="BK290" s="9" t="str">
        <f t="shared" si="41"/>
        <v>R</v>
      </c>
      <c r="BL290" s="9">
        <f t="shared" si="38"/>
        <v>0.2</v>
      </c>
      <c r="BM290" s="13" t="str">
        <f t="shared" si="39"/>
        <v>*</v>
      </c>
      <c r="BN290" t="str">
        <f t="shared" si="42"/>
        <v>+</v>
      </c>
      <c r="BO290" s="9" t="str">
        <f>IF(BK290="Beta",IF(ABS(BL290)&lt;statistic_interpretations!$B$5,statistic_interpretations!$B$1,IF(ABS(BL290)&lt;statistic_interpretations!$C$5,statistic_interpretations!$C$1,IF(ABS(BL290)&gt;statistic_interpretations!$C$5,statistic_interpretations!$D$1,"error"))),IF(BK290="R",IF(ABS(BL290)&lt;statistic_interpretations!$B$2,statistic_interpretations!$B$1,IF(ABS(BL290)&lt;statistic_interpretations!$C$2,statistic_interpretations!$C$1,IF(ABS(BL290)&gt;statistic_interpretations!$C$2,statistic_interpretations!$D$1,"error"))),IF(BK290="D",IF(ABS(BL290)&lt;statistic_interpretations!$B$3,statistic_interpretations!$B$1,IF(ABS(BL290)&lt;statistic_interpretations!$C$3,statistic_interpretations!$C$1,IF(ABS(BL290)&gt;statistic_interpretations!$C$3,statistic_interpretations!$D$1,"error"))),IF(BK290="%",IF(ABS(BL290)&lt;statistic_interpretations!$B$9,statistic_interpretations!$B$1,IF(ABS(BL290)&lt;statistic_interpretations!$C$9,statistic_interpretations!$C$1,IF(ABS(BL290)&gt;statistic_interpretations!$C$9,statistic_interpretations!$D$1,"error"))),IF(BK290="χ2",IF(ABS(BL290)&lt;statistic_interpretations!$B$8,statistic_interpretations!$B$1,IF(ABS(BL290)&lt;statistic_interpretations!$C$8,statistic_interpretations!$C$1,IF(ABS(BL290)&gt;statistic_interpretations!$C$8,statistic_interpretations!$D$1,"error"))),IF(BK290="tau",IF(ABS(BL290)&lt;statistic_interpretations!$B$7,statistic_interpretations!$B$1,IF(ABS(BL290)&lt;statistic_interpretations!$C$7,statistic_interpretations!$C$1,IF(ABS(BL290)&gt;statistic_interpretations!$C$7,statistic_interpretations!$D$1,"error")))))))))</f>
        <v>Small</v>
      </c>
      <c r="BP290" t="str">
        <f t="shared" si="43"/>
        <v>sign.</v>
      </c>
    </row>
    <row r="291" spans="1:68" x14ac:dyDescent="0.25">
      <c r="A291" t="str">
        <f>IF(ISBLANK(extractions!A291),"",extractions!A291)</f>
        <v>Mean Per Capita Income</v>
      </c>
      <c r="B291" t="s">
        <v>561</v>
      </c>
      <c r="C291" t="str">
        <f>IF(ISBLANK(extractions!B291),"",extractions!B291)</f>
        <v>scale</v>
      </c>
      <c r="D291" t="str">
        <f>IF(ISBLANK(extractions!C291),"",extractions!C291)</f>
        <v/>
      </c>
      <c r="E291" t="str">
        <f>IF(ISBLANK(extractions!D291),"",extractions!D291)</f>
        <v>-</v>
      </c>
      <c r="F291" t="str">
        <f>IF(ISBLANK(extractions!E291),"",extractions!E291)</f>
        <v>dollars</v>
      </c>
      <c r="G291" t="str">
        <f>IF(ISBLANK(extractions!G291),"",extractions!G291)</f>
        <v>travel time</v>
      </c>
      <c r="H291" t="str">
        <f>IF(ISBLANK(extractions!H291),"",extractions!H291)</f>
        <v>scale</v>
      </c>
      <c r="I291" t="str">
        <f>IF(ISBLANK(extractions!I291),"",extractions!I291)</f>
        <v>min/incident</v>
      </c>
      <c r="J291" t="str">
        <f>IF(ISBLANK(extractions!J291),"",extractions!J291)</f>
        <v>-</v>
      </c>
      <c r="K291" t="str">
        <f>IF(ISBLANK(extractions!K291),"",extractions!K291)</f>
        <v>interest</v>
      </c>
      <c r="L291" t="str">
        <f>IF(ISBLANK(extractions!L291),"",extractions!L291)</f>
        <v>Hill (1978)</v>
      </c>
      <c r="M291" s="2" t="s">
        <v>749</v>
      </c>
      <c r="N291" t="str">
        <f>IF(ISBLANK(extractions!M291),"",extractions!M291)</f>
        <v>Table 3</v>
      </c>
      <c r="O291" t="str">
        <f>IF(ISBLANK(extractions!N291),"",extractions!N291)</f>
        <v>Bivariate regression</v>
      </c>
      <c r="P291" t="s">
        <v>148</v>
      </c>
      <c r="Q291" t="s">
        <v>903</v>
      </c>
      <c r="R291" t="s">
        <v>907</v>
      </c>
      <c r="S291" t="s">
        <v>204</v>
      </c>
      <c r="T291" t="s">
        <v>895</v>
      </c>
      <c r="U291" t="str">
        <f>IF(ISBLANK(extractions!O291),"",extractions!O291)</f>
        <v/>
      </c>
      <c r="V291" t="str">
        <f>IF(ISBLANK(extractions!P291),"",extractions!P291)</f>
        <v>Sample</v>
      </c>
      <c r="W291" t="str">
        <f>IF(ISBLANK(extractions!Q291),"",extractions!Q291)</f>
        <v/>
      </c>
      <c r="X291" t="str">
        <f>IF(ISBLANK(extractions!R291),"",extractions!R291)</f>
        <v>random sample</v>
      </c>
      <c r="Y291" t="str">
        <f>IF(ISBLANK(extractions!S291),"",extractions!S291)</f>
        <v/>
      </c>
      <c r="Z291" t="str">
        <f>IF(ISBLANK(extractions!T291),"",extractions!T291)</f>
        <v/>
      </c>
      <c r="AA291" t="str">
        <f>IF(ISBLANK(extractions!U291),"",extractions!U291)</f>
        <v>routine CFSs except traffic &amp; in need of medical attention</v>
      </c>
      <c r="AB291">
        <f>IF(ISBLANK(extractions!V291),"",extractions!V291)</f>
        <v>660</v>
      </c>
      <c r="AC291" t="str">
        <f>IF(ISBLANK(extractions!W291),"",extractions!W291)</f>
        <v>CFS</v>
      </c>
      <c r="AD291" t="str">
        <f>IF(ISBLANK(extractions!X291),"",extractions!X291)</f>
        <v>ALL CFSs</v>
      </c>
      <c r="AE291" t="str">
        <f>IF(ISBLANK(extractions!Y291),"",extractions!Y291)</f>
        <v>R</v>
      </c>
      <c r="AF291">
        <f>IF(ISBLANK(extractions!Z291),"",extractions!Z291)</f>
        <v>0.15</v>
      </c>
      <c r="AG291" t="str">
        <f>IF(ISBLANK(extractions!AA291),"",extractions!AA291)</f>
        <v/>
      </c>
      <c r="AH291" t="str">
        <f>IF(ISBLANK(extractions!AB291),"",extractions!AB291)</f>
        <v>*</v>
      </c>
      <c r="AI291">
        <f>IF(ISBLANK(extractions!AC291),"",extractions!AC291)</f>
        <v>1</v>
      </c>
      <c r="AJ291" t="str">
        <f>IF(ISBLANK(extractions!AD291),"",extractions!AD291)</f>
        <v>jan</v>
      </c>
      <c r="AK291">
        <f>IF(ISBLANK(extractions!AE291),"",extractions!AE291)</f>
        <v>1973</v>
      </c>
      <c r="AL291">
        <f>IF(ISBLANK(extractions!AF291),"",extractions!AF291)</f>
        <v>31</v>
      </c>
      <c r="AM291" t="str">
        <f>IF(ISBLANK(extractions!AG291),"",extractions!AG291)</f>
        <v>dec</v>
      </c>
      <c r="AN291">
        <f>IF(ISBLANK(extractions!AH291),"",extractions!AH291)</f>
        <v>1973</v>
      </c>
      <c r="AO291" t="str">
        <f>IF(ISBLANK(extractions!AI291),"",extractions!AI291)</f>
        <v/>
      </c>
      <c r="AP291" t="str">
        <f>IF(ISBLANK(extractions!AJ291),"",extractions!AJ291)</f>
        <v/>
      </c>
      <c r="AQ291" t="str">
        <f>IF(ISBLANK(extractions!AK291),"",extractions!AK291)</f>
        <v/>
      </c>
      <c r="AR291" t="str">
        <f>IF(ISBLANK(extractions!AL291),"",extractions!AL291)</f>
        <v/>
      </c>
      <c r="AS291" t="str">
        <f>IF(ISBLANK(extractions!AM291),"",extractions!AM291)</f>
        <v/>
      </c>
      <c r="AT291" t="str">
        <f>IF(ISBLANK(extractions!AN291),"",extractions!AN291)</f>
        <v/>
      </c>
      <c r="AU291" t="str">
        <f>IF(ISBLANK(extractions!AO291),"",extractions!AO291)</f>
        <v/>
      </c>
      <c r="AV291" t="str">
        <f>IF(ISBLANK(extractions!AP291),"",extractions!AP291)</f>
        <v/>
      </c>
      <c r="AW291" t="str">
        <f>IF(ISBLANK(extractions!AQ291),"",extractions!AQ291)</f>
        <v/>
      </c>
      <c r="AX291" t="str">
        <f>IF(ISBLANK(extractions!AR291),"",extractions!AR291)</f>
        <v/>
      </c>
      <c r="AY291" t="str">
        <f>IF(ISBLANK(extractions!AS291),"",extractions!AS291)</f>
        <v/>
      </c>
      <c r="AZ291" t="str">
        <f>IF(ISBLANK(extractions!AT291),"",extractions!AT291)</f>
        <v/>
      </c>
      <c r="BA291" t="str">
        <f>IF(ISBLANK(extractions!AU291),"",extractions!AU291)</f>
        <v/>
      </c>
      <c r="BB291" t="str">
        <f>IF(ISBLANK(extractions!AV291),"",extractions!AV291)</f>
        <v/>
      </c>
      <c r="BC291" t="str">
        <f>IF(ISBLANK(extractions!AW291),"",extractions!AW291)</f>
        <v/>
      </c>
      <c r="BD291" t="str">
        <f>IF(ISBLANK(extractions!AX291),"",extractions!AX291)</f>
        <v/>
      </c>
      <c r="BE291" s="9" t="str">
        <f t="shared" si="37"/>
        <v/>
      </c>
      <c r="BF291" s="9" t="str">
        <f t="shared" si="40"/>
        <v/>
      </c>
      <c r="BG291" t="str">
        <f t="shared" si="44"/>
        <v/>
      </c>
      <c r="BK291" s="9" t="str">
        <f t="shared" si="41"/>
        <v>R</v>
      </c>
      <c r="BL291" s="9">
        <f t="shared" si="38"/>
        <v>0.15</v>
      </c>
      <c r="BM291" s="13" t="str">
        <f t="shared" si="39"/>
        <v>*</v>
      </c>
      <c r="BN291" t="str">
        <f t="shared" si="42"/>
        <v>+</v>
      </c>
      <c r="BO291" s="9" t="str">
        <f>IF(BK291="Beta",IF(ABS(BL291)&lt;statistic_interpretations!$B$5,statistic_interpretations!$B$1,IF(ABS(BL291)&lt;statistic_interpretations!$C$5,statistic_interpretations!$C$1,IF(ABS(BL291)&gt;statistic_interpretations!$C$5,statistic_interpretations!$D$1,"error"))),IF(BK291="R",IF(ABS(BL291)&lt;statistic_interpretations!$B$2,statistic_interpretations!$B$1,IF(ABS(BL291)&lt;statistic_interpretations!$C$2,statistic_interpretations!$C$1,IF(ABS(BL291)&gt;statistic_interpretations!$C$2,statistic_interpretations!$D$1,"error"))),IF(BK291="D",IF(ABS(BL291)&lt;statistic_interpretations!$B$3,statistic_interpretations!$B$1,IF(ABS(BL291)&lt;statistic_interpretations!$C$3,statistic_interpretations!$C$1,IF(ABS(BL291)&gt;statistic_interpretations!$C$3,statistic_interpretations!$D$1,"error"))),IF(BK291="%",IF(ABS(BL291)&lt;statistic_interpretations!$B$9,statistic_interpretations!$B$1,IF(ABS(BL291)&lt;statistic_interpretations!$C$9,statistic_interpretations!$C$1,IF(ABS(BL291)&gt;statistic_interpretations!$C$9,statistic_interpretations!$D$1,"error"))),IF(BK291="χ2",IF(ABS(BL291)&lt;statistic_interpretations!$B$8,statistic_interpretations!$B$1,IF(ABS(BL291)&lt;statistic_interpretations!$C$8,statistic_interpretations!$C$1,IF(ABS(BL291)&gt;statistic_interpretations!$C$8,statistic_interpretations!$D$1,"error"))),IF(BK291="tau",IF(ABS(BL291)&lt;statistic_interpretations!$B$7,statistic_interpretations!$B$1,IF(ABS(BL291)&lt;statistic_interpretations!$C$7,statistic_interpretations!$C$1,IF(ABS(BL291)&gt;statistic_interpretations!$C$7,statistic_interpretations!$D$1,"error")))))))))</f>
        <v>Small</v>
      </c>
      <c r="BP291" t="str">
        <f t="shared" si="43"/>
        <v>sign.</v>
      </c>
    </row>
    <row r="292" spans="1:68" x14ac:dyDescent="0.25">
      <c r="A292" t="str">
        <f>IF(ISBLANK(extractions!A292),"",extractions!A292)</f>
        <v>% Poverty</v>
      </c>
      <c r="B292" t="s">
        <v>946</v>
      </c>
      <c r="C292" t="str">
        <f>IF(ISBLANK(extractions!B292),"",extractions!B292)</f>
        <v>scale</v>
      </c>
      <c r="D292" t="str">
        <f>IF(ISBLANK(extractions!C292),"",extractions!C292)</f>
        <v/>
      </c>
      <c r="E292" t="str">
        <f>IF(ISBLANK(extractions!D292),"",extractions!D292)</f>
        <v>-</v>
      </c>
      <c r="F292" t="str">
        <f>IF(ISBLANK(extractions!E292),"",extractions!E292)</f>
        <v>none</v>
      </c>
      <c r="G292" t="str">
        <f>IF(ISBLANK(extractions!G292),"",extractions!G292)</f>
        <v>travel time</v>
      </c>
      <c r="H292" t="str">
        <f>IF(ISBLANK(extractions!H292),"",extractions!H292)</f>
        <v>scale</v>
      </c>
      <c r="I292" t="str">
        <f>IF(ISBLANK(extractions!I292),"",extractions!I292)</f>
        <v>min/incident</v>
      </c>
      <c r="J292" t="str">
        <f>IF(ISBLANK(extractions!J292),"",extractions!J292)</f>
        <v>-</v>
      </c>
      <c r="K292" t="str">
        <f>IF(ISBLANK(extractions!K292),"",extractions!K292)</f>
        <v>interest</v>
      </c>
      <c r="L292" t="str">
        <f>IF(ISBLANK(extractions!L292),"",extractions!L292)</f>
        <v>Hill (1978)</v>
      </c>
      <c r="M292" s="2" t="s">
        <v>749</v>
      </c>
      <c r="N292" t="str">
        <f>IF(ISBLANK(extractions!M292),"",extractions!M292)</f>
        <v>Table 3</v>
      </c>
      <c r="O292" t="str">
        <f>IF(ISBLANK(extractions!N292),"",extractions!N292)</f>
        <v>Bivariate regression</v>
      </c>
      <c r="P292" t="s">
        <v>148</v>
      </c>
      <c r="Q292" t="s">
        <v>903</v>
      </c>
      <c r="R292" t="s">
        <v>907</v>
      </c>
      <c r="S292" t="s">
        <v>204</v>
      </c>
      <c r="T292" t="s">
        <v>895</v>
      </c>
      <c r="U292" t="str">
        <f>IF(ISBLANK(extractions!O292),"",extractions!O292)</f>
        <v/>
      </c>
      <c r="V292" t="str">
        <f>IF(ISBLANK(extractions!P292),"",extractions!P292)</f>
        <v>Sample</v>
      </c>
      <c r="W292" t="str">
        <f>IF(ISBLANK(extractions!Q292),"",extractions!Q292)</f>
        <v/>
      </c>
      <c r="X292" t="str">
        <f>IF(ISBLANK(extractions!R292),"",extractions!R292)</f>
        <v>random sample</v>
      </c>
      <c r="Y292" t="str">
        <f>IF(ISBLANK(extractions!S292),"",extractions!S292)</f>
        <v/>
      </c>
      <c r="Z292" t="str">
        <f>IF(ISBLANK(extractions!T292),"",extractions!T292)</f>
        <v/>
      </c>
      <c r="AA292" t="str">
        <f>IF(ISBLANK(extractions!U292),"",extractions!U292)</f>
        <v>routine CFSs except traffic &amp; in need of medical attention</v>
      </c>
      <c r="AB292">
        <f>IF(ISBLANK(extractions!V292),"",extractions!V292)</f>
        <v>660</v>
      </c>
      <c r="AC292" t="str">
        <f>IF(ISBLANK(extractions!W292),"",extractions!W292)</f>
        <v>CFS</v>
      </c>
      <c r="AD292" t="str">
        <f>IF(ISBLANK(extractions!X292),"",extractions!X292)</f>
        <v>ALL CFSs</v>
      </c>
      <c r="AE292" t="str">
        <f>IF(ISBLANK(extractions!Y292),"",extractions!Y292)</f>
        <v>R</v>
      </c>
      <c r="AF292">
        <f>IF(ISBLANK(extractions!Z292),"",extractions!Z292)</f>
        <v>-0.2</v>
      </c>
      <c r="AG292" t="str">
        <f>IF(ISBLANK(extractions!AA292),"",extractions!AA292)</f>
        <v/>
      </c>
      <c r="AH292" t="str">
        <f>IF(ISBLANK(extractions!AB292),"",extractions!AB292)</f>
        <v>*</v>
      </c>
      <c r="AI292">
        <f>IF(ISBLANK(extractions!AC292),"",extractions!AC292)</f>
        <v>1</v>
      </c>
      <c r="AJ292" t="str">
        <f>IF(ISBLANK(extractions!AD292),"",extractions!AD292)</f>
        <v>jan</v>
      </c>
      <c r="AK292">
        <f>IF(ISBLANK(extractions!AE292),"",extractions!AE292)</f>
        <v>1973</v>
      </c>
      <c r="AL292">
        <f>IF(ISBLANK(extractions!AF292),"",extractions!AF292)</f>
        <v>31</v>
      </c>
      <c r="AM292" t="str">
        <f>IF(ISBLANK(extractions!AG292),"",extractions!AG292)</f>
        <v>dec</v>
      </c>
      <c r="AN292">
        <f>IF(ISBLANK(extractions!AH292),"",extractions!AH292)</f>
        <v>1973</v>
      </c>
      <c r="AO292" t="str">
        <f>IF(ISBLANK(extractions!AI292),"",extractions!AI292)</f>
        <v/>
      </c>
      <c r="AP292" t="str">
        <f>IF(ISBLANK(extractions!AJ292),"",extractions!AJ292)</f>
        <v/>
      </c>
      <c r="AQ292" t="str">
        <f>IF(ISBLANK(extractions!AK292),"",extractions!AK292)</f>
        <v/>
      </c>
      <c r="AR292" t="str">
        <f>IF(ISBLANK(extractions!AL292),"",extractions!AL292)</f>
        <v/>
      </c>
      <c r="AS292" t="str">
        <f>IF(ISBLANK(extractions!AM292),"",extractions!AM292)</f>
        <v/>
      </c>
      <c r="AT292" t="str">
        <f>IF(ISBLANK(extractions!AN292),"",extractions!AN292)</f>
        <v/>
      </c>
      <c r="AU292" t="str">
        <f>IF(ISBLANK(extractions!AO292),"",extractions!AO292)</f>
        <v/>
      </c>
      <c r="AV292" t="str">
        <f>IF(ISBLANK(extractions!AP292),"",extractions!AP292)</f>
        <v/>
      </c>
      <c r="AW292" t="str">
        <f>IF(ISBLANK(extractions!AQ292),"",extractions!AQ292)</f>
        <v/>
      </c>
      <c r="AX292" t="str">
        <f>IF(ISBLANK(extractions!AR292),"",extractions!AR292)</f>
        <v/>
      </c>
      <c r="AY292" t="str">
        <f>IF(ISBLANK(extractions!AS292),"",extractions!AS292)</f>
        <v/>
      </c>
      <c r="AZ292" t="str">
        <f>IF(ISBLANK(extractions!AT292),"",extractions!AT292)</f>
        <v/>
      </c>
      <c r="BA292" t="str">
        <f>IF(ISBLANK(extractions!AU292),"",extractions!AU292)</f>
        <v/>
      </c>
      <c r="BB292" t="str">
        <f>IF(ISBLANK(extractions!AV292),"",extractions!AV292)</f>
        <v/>
      </c>
      <c r="BC292" t="str">
        <f>IF(ISBLANK(extractions!AW292),"",extractions!AW292)</f>
        <v/>
      </c>
      <c r="BD292" t="str">
        <f>IF(ISBLANK(extractions!AX292),"",extractions!AX292)</f>
        <v/>
      </c>
      <c r="BE292" s="9" t="str">
        <f t="shared" si="37"/>
        <v/>
      </c>
      <c r="BF292" s="9" t="str">
        <f t="shared" si="40"/>
        <v/>
      </c>
      <c r="BG292" t="str">
        <f t="shared" si="44"/>
        <v/>
      </c>
      <c r="BK292" s="9" t="str">
        <f t="shared" si="41"/>
        <v>R</v>
      </c>
      <c r="BL292" s="9">
        <f t="shared" si="38"/>
        <v>-0.2</v>
      </c>
      <c r="BM292" s="13" t="str">
        <f t="shared" si="39"/>
        <v>*</v>
      </c>
      <c r="BN292" t="str">
        <f t="shared" si="42"/>
        <v>-</v>
      </c>
      <c r="BO292" s="9" t="str">
        <f>IF(BK292="Beta",IF(ABS(BL292)&lt;statistic_interpretations!$B$5,statistic_interpretations!$B$1,IF(ABS(BL292)&lt;statistic_interpretations!$C$5,statistic_interpretations!$C$1,IF(ABS(BL292)&gt;statistic_interpretations!$C$5,statistic_interpretations!$D$1,"error"))),IF(BK292="R",IF(ABS(BL292)&lt;statistic_interpretations!$B$2,statistic_interpretations!$B$1,IF(ABS(BL292)&lt;statistic_interpretations!$C$2,statistic_interpretations!$C$1,IF(ABS(BL292)&gt;statistic_interpretations!$C$2,statistic_interpretations!$D$1,"error"))),IF(BK292="D",IF(ABS(BL292)&lt;statistic_interpretations!$B$3,statistic_interpretations!$B$1,IF(ABS(BL292)&lt;statistic_interpretations!$C$3,statistic_interpretations!$C$1,IF(ABS(BL292)&gt;statistic_interpretations!$C$3,statistic_interpretations!$D$1,"error"))),IF(BK292="%",IF(ABS(BL292)&lt;statistic_interpretations!$B$9,statistic_interpretations!$B$1,IF(ABS(BL292)&lt;statistic_interpretations!$C$9,statistic_interpretations!$C$1,IF(ABS(BL292)&gt;statistic_interpretations!$C$9,statistic_interpretations!$D$1,"error"))),IF(BK292="χ2",IF(ABS(BL292)&lt;statistic_interpretations!$B$8,statistic_interpretations!$B$1,IF(ABS(BL292)&lt;statistic_interpretations!$C$8,statistic_interpretations!$C$1,IF(ABS(BL292)&gt;statistic_interpretations!$C$8,statistic_interpretations!$D$1,"error"))),IF(BK292="tau",IF(ABS(BL292)&lt;statistic_interpretations!$B$7,statistic_interpretations!$B$1,IF(ABS(BL292)&lt;statistic_interpretations!$C$7,statistic_interpretations!$C$1,IF(ABS(BL292)&gt;statistic_interpretations!$C$7,statistic_interpretations!$D$1,"error")))))))))</f>
        <v>Small</v>
      </c>
      <c r="BP292" t="str">
        <f t="shared" si="43"/>
        <v>sign.</v>
      </c>
    </row>
    <row r="293" spans="1:68" x14ac:dyDescent="0.25">
      <c r="A293" t="str">
        <f>IF(ISBLANK(extractions!A293),"",extractions!A293)</f>
        <v>% Mexican-American</v>
      </c>
      <c r="B293" t="s">
        <v>949</v>
      </c>
      <c r="C293" t="str">
        <f>IF(ISBLANK(extractions!B293),"",extractions!B293)</f>
        <v>scale</v>
      </c>
      <c r="D293" t="str">
        <f>IF(ISBLANK(extractions!C293),"",extractions!C293)</f>
        <v/>
      </c>
      <c r="E293" t="str">
        <f>IF(ISBLANK(extractions!D293),"",extractions!D293)</f>
        <v>-</v>
      </c>
      <c r="F293" t="str">
        <f>IF(ISBLANK(extractions!E293),"",extractions!E293)</f>
        <v>none</v>
      </c>
      <c r="G293" t="str">
        <f>IF(ISBLANK(extractions!G293),"",extractions!G293)</f>
        <v>reporting time</v>
      </c>
      <c r="H293" t="str">
        <f>IF(ISBLANK(extractions!H293),"",extractions!H293)</f>
        <v>scale</v>
      </c>
      <c r="I293" t="str">
        <f>IF(ISBLANK(extractions!I293),"",extractions!I293)</f>
        <v>min/incident</v>
      </c>
      <c r="J293" t="str">
        <f>IF(ISBLANK(extractions!J293),"",extractions!J293)</f>
        <v>-</v>
      </c>
      <c r="K293" t="str">
        <f>IF(ISBLANK(extractions!K293),"",extractions!K293)</f>
        <v>interest</v>
      </c>
      <c r="L293" t="str">
        <f>IF(ISBLANK(extractions!L293),"",extractions!L293)</f>
        <v>Hill (1978)</v>
      </c>
      <c r="M293" s="2" t="s">
        <v>749</v>
      </c>
      <c r="N293" t="str">
        <f>IF(ISBLANK(extractions!M293),"",extractions!M293)</f>
        <v>Table 3</v>
      </c>
      <c r="O293" t="str">
        <f>IF(ISBLANK(extractions!N293),"",extractions!N293)</f>
        <v>Bivariate regression</v>
      </c>
      <c r="P293" t="s">
        <v>148</v>
      </c>
      <c r="Q293" t="s">
        <v>903</v>
      </c>
      <c r="R293" t="s">
        <v>907</v>
      </c>
      <c r="S293" t="s">
        <v>204</v>
      </c>
      <c r="T293" t="s">
        <v>895</v>
      </c>
      <c r="U293" t="str">
        <f>IF(ISBLANK(extractions!O293),"",extractions!O293)</f>
        <v/>
      </c>
      <c r="V293" t="str">
        <f>IF(ISBLANK(extractions!P293),"",extractions!P293)</f>
        <v>Sample</v>
      </c>
      <c r="W293" t="str">
        <f>IF(ISBLANK(extractions!Q293),"",extractions!Q293)</f>
        <v/>
      </c>
      <c r="X293" t="str">
        <f>IF(ISBLANK(extractions!R293),"",extractions!R293)</f>
        <v>random sample</v>
      </c>
      <c r="Y293" t="str">
        <f>IF(ISBLANK(extractions!S293),"",extractions!S293)</f>
        <v/>
      </c>
      <c r="Z293" t="str">
        <f>IF(ISBLANK(extractions!T293),"",extractions!T293)</f>
        <v/>
      </c>
      <c r="AA293" t="str">
        <f>IF(ISBLANK(extractions!U293),"",extractions!U293)</f>
        <v>routine CFSs except traffic &amp; in need of medical attention</v>
      </c>
      <c r="AB293">
        <f>IF(ISBLANK(extractions!V293),"",extractions!V293)</f>
        <v>660</v>
      </c>
      <c r="AC293" t="str">
        <f>IF(ISBLANK(extractions!W293),"",extractions!W293)</f>
        <v>CFS</v>
      </c>
      <c r="AD293" t="str">
        <f>IF(ISBLANK(extractions!X293),"",extractions!X293)</f>
        <v>ALL CFSs</v>
      </c>
      <c r="AE293" t="str">
        <f>IF(ISBLANK(extractions!Y293),"",extractions!Y293)</f>
        <v>R</v>
      </c>
      <c r="AF293">
        <f>IF(ISBLANK(extractions!Z293),"",extractions!Z293)</f>
        <v>-0.03</v>
      </c>
      <c r="AG293" t="str">
        <f>IF(ISBLANK(extractions!AA293),"",extractions!AA293)</f>
        <v/>
      </c>
      <c r="AH293" t="str">
        <f>IF(ISBLANK(extractions!AB293),"",extractions!AB293)</f>
        <v>#</v>
      </c>
      <c r="AI293">
        <f>IF(ISBLANK(extractions!AC293),"",extractions!AC293)</f>
        <v>1</v>
      </c>
      <c r="AJ293" t="str">
        <f>IF(ISBLANK(extractions!AD293),"",extractions!AD293)</f>
        <v>jan</v>
      </c>
      <c r="AK293">
        <f>IF(ISBLANK(extractions!AE293),"",extractions!AE293)</f>
        <v>1973</v>
      </c>
      <c r="AL293">
        <f>IF(ISBLANK(extractions!AF293),"",extractions!AF293)</f>
        <v>31</v>
      </c>
      <c r="AM293" t="str">
        <f>IF(ISBLANK(extractions!AG293),"",extractions!AG293)</f>
        <v>dec</v>
      </c>
      <c r="AN293">
        <f>IF(ISBLANK(extractions!AH293),"",extractions!AH293)</f>
        <v>1973</v>
      </c>
      <c r="AO293" t="str">
        <f>IF(ISBLANK(extractions!AI293),"",extractions!AI293)</f>
        <v/>
      </c>
      <c r="AP293" t="str">
        <f>IF(ISBLANK(extractions!AJ293),"",extractions!AJ293)</f>
        <v/>
      </c>
      <c r="AQ293" t="str">
        <f>IF(ISBLANK(extractions!AK293),"",extractions!AK293)</f>
        <v/>
      </c>
      <c r="AR293" t="str">
        <f>IF(ISBLANK(extractions!AL293),"",extractions!AL293)</f>
        <v/>
      </c>
      <c r="AS293" t="str">
        <f>IF(ISBLANK(extractions!AM293),"",extractions!AM293)</f>
        <v/>
      </c>
      <c r="AT293" t="str">
        <f>IF(ISBLANK(extractions!AN293),"",extractions!AN293)</f>
        <v/>
      </c>
      <c r="AU293" t="str">
        <f>IF(ISBLANK(extractions!AO293),"",extractions!AO293)</f>
        <v/>
      </c>
      <c r="AV293" t="str">
        <f>IF(ISBLANK(extractions!AP293),"",extractions!AP293)</f>
        <v/>
      </c>
      <c r="AW293" t="str">
        <f>IF(ISBLANK(extractions!AQ293),"",extractions!AQ293)</f>
        <v/>
      </c>
      <c r="AX293" t="str">
        <f>IF(ISBLANK(extractions!AR293),"",extractions!AR293)</f>
        <v/>
      </c>
      <c r="AY293" t="str">
        <f>IF(ISBLANK(extractions!AS293),"",extractions!AS293)</f>
        <v/>
      </c>
      <c r="AZ293" t="str">
        <f>IF(ISBLANK(extractions!AT293),"",extractions!AT293)</f>
        <v/>
      </c>
      <c r="BA293" t="str">
        <f>IF(ISBLANK(extractions!AU293),"",extractions!AU293)</f>
        <v/>
      </c>
      <c r="BB293" t="str">
        <f>IF(ISBLANK(extractions!AV293),"",extractions!AV293)</f>
        <v/>
      </c>
      <c r="BC293" t="str">
        <f>IF(ISBLANK(extractions!AW293),"",extractions!AW293)</f>
        <v/>
      </c>
      <c r="BD293" t="str">
        <f>IF(ISBLANK(extractions!AX293),"",extractions!AX293)</f>
        <v/>
      </c>
      <c r="BE293" s="9" t="str">
        <f t="shared" si="37"/>
        <v/>
      </c>
      <c r="BF293" s="9" t="str">
        <f t="shared" si="40"/>
        <v/>
      </c>
      <c r="BG293" t="str">
        <f t="shared" si="44"/>
        <v/>
      </c>
      <c r="BK293" s="9" t="str">
        <f t="shared" si="41"/>
        <v>R</v>
      </c>
      <c r="BL293" s="9">
        <f t="shared" si="38"/>
        <v>-0.03</v>
      </c>
      <c r="BM293" s="13" t="str">
        <f t="shared" si="39"/>
        <v/>
      </c>
      <c r="BN293" t="str">
        <f t="shared" si="42"/>
        <v>-</v>
      </c>
      <c r="BO293" s="9" t="str">
        <f>IF(BK293="Beta",IF(ABS(BL293)&lt;statistic_interpretations!$B$5,statistic_interpretations!$B$1,IF(ABS(BL293)&lt;statistic_interpretations!$C$5,statistic_interpretations!$C$1,IF(ABS(BL293)&gt;statistic_interpretations!$C$5,statistic_interpretations!$D$1,"error"))),IF(BK293="R",IF(ABS(BL293)&lt;statistic_interpretations!$B$2,statistic_interpretations!$B$1,IF(ABS(BL293)&lt;statistic_interpretations!$C$2,statistic_interpretations!$C$1,IF(ABS(BL293)&gt;statistic_interpretations!$C$2,statistic_interpretations!$D$1,"error"))),IF(BK293="D",IF(ABS(BL293)&lt;statistic_interpretations!$B$3,statistic_interpretations!$B$1,IF(ABS(BL293)&lt;statistic_interpretations!$C$3,statistic_interpretations!$C$1,IF(ABS(BL293)&gt;statistic_interpretations!$C$3,statistic_interpretations!$D$1,"error"))),IF(BK293="%",IF(ABS(BL293)&lt;statistic_interpretations!$B$9,statistic_interpretations!$B$1,IF(ABS(BL293)&lt;statistic_interpretations!$C$9,statistic_interpretations!$C$1,IF(ABS(BL293)&gt;statistic_interpretations!$C$9,statistic_interpretations!$D$1,"error"))),IF(BK293="χ2",IF(ABS(BL293)&lt;statistic_interpretations!$B$8,statistic_interpretations!$B$1,IF(ABS(BL293)&lt;statistic_interpretations!$C$8,statistic_interpretations!$C$1,IF(ABS(BL293)&gt;statistic_interpretations!$C$8,statistic_interpretations!$D$1,"error"))),IF(BK293="tau",IF(ABS(BL293)&lt;statistic_interpretations!$B$7,statistic_interpretations!$B$1,IF(ABS(BL293)&lt;statistic_interpretations!$C$7,statistic_interpretations!$C$1,IF(ABS(BL293)&gt;statistic_interpretations!$C$7,statistic_interpretations!$D$1,"error")))))))))</f>
        <v>Small</v>
      </c>
      <c r="BP293" t="str">
        <f t="shared" si="43"/>
        <v>non sign.</v>
      </c>
    </row>
    <row r="294" spans="1:68" x14ac:dyDescent="0.25">
      <c r="A294" t="str">
        <f>IF(ISBLANK(extractions!A294),"",extractions!A294)</f>
        <v xml:space="preserve">% Black </v>
      </c>
      <c r="B294" t="s">
        <v>947</v>
      </c>
      <c r="C294" t="str">
        <f>IF(ISBLANK(extractions!B294),"",extractions!B294)</f>
        <v>scale</v>
      </c>
      <c r="D294" t="str">
        <f>IF(ISBLANK(extractions!C294),"",extractions!C294)</f>
        <v/>
      </c>
      <c r="E294" t="str">
        <f>IF(ISBLANK(extractions!D294),"",extractions!D294)</f>
        <v>-</v>
      </c>
      <c r="F294" t="str">
        <f>IF(ISBLANK(extractions!E294),"",extractions!E294)</f>
        <v>none</v>
      </c>
      <c r="G294" t="str">
        <f>IF(ISBLANK(extractions!G294),"",extractions!G294)</f>
        <v>reporting time</v>
      </c>
      <c r="H294" t="str">
        <f>IF(ISBLANK(extractions!H294),"",extractions!H294)</f>
        <v>scale</v>
      </c>
      <c r="I294" t="str">
        <f>IF(ISBLANK(extractions!I294),"",extractions!I294)</f>
        <v>min/incident</v>
      </c>
      <c r="J294" t="str">
        <f>IF(ISBLANK(extractions!J294),"",extractions!J294)</f>
        <v>-</v>
      </c>
      <c r="K294" t="str">
        <f>IF(ISBLANK(extractions!K294),"",extractions!K294)</f>
        <v>interest</v>
      </c>
      <c r="L294" t="str">
        <f>IF(ISBLANK(extractions!L294),"",extractions!L294)</f>
        <v>Hill (1978)</v>
      </c>
      <c r="M294" s="2" t="s">
        <v>749</v>
      </c>
      <c r="N294" t="str">
        <f>IF(ISBLANK(extractions!M294),"",extractions!M294)</f>
        <v>Table 3</v>
      </c>
      <c r="O294" t="str">
        <f>IF(ISBLANK(extractions!N294),"",extractions!N294)</f>
        <v>Bivariate regression</v>
      </c>
      <c r="P294" t="s">
        <v>148</v>
      </c>
      <c r="Q294" t="s">
        <v>903</v>
      </c>
      <c r="R294" t="s">
        <v>907</v>
      </c>
      <c r="S294" t="s">
        <v>204</v>
      </c>
      <c r="T294" t="s">
        <v>895</v>
      </c>
      <c r="U294" t="str">
        <f>IF(ISBLANK(extractions!O294),"",extractions!O294)</f>
        <v/>
      </c>
      <c r="V294" t="str">
        <f>IF(ISBLANK(extractions!P294),"",extractions!P294)</f>
        <v>Sample</v>
      </c>
      <c r="W294" t="str">
        <f>IF(ISBLANK(extractions!Q294),"",extractions!Q294)</f>
        <v/>
      </c>
      <c r="X294" t="str">
        <f>IF(ISBLANK(extractions!R294),"",extractions!R294)</f>
        <v>random sample</v>
      </c>
      <c r="Y294" t="str">
        <f>IF(ISBLANK(extractions!S294),"",extractions!S294)</f>
        <v/>
      </c>
      <c r="Z294" t="str">
        <f>IF(ISBLANK(extractions!T294),"",extractions!T294)</f>
        <v/>
      </c>
      <c r="AA294" t="str">
        <f>IF(ISBLANK(extractions!U294),"",extractions!U294)</f>
        <v>routine CFSs except traffic &amp; in need of medical attention</v>
      </c>
      <c r="AB294">
        <f>IF(ISBLANK(extractions!V294),"",extractions!V294)</f>
        <v>660</v>
      </c>
      <c r="AC294" t="str">
        <f>IF(ISBLANK(extractions!W294),"",extractions!W294)</f>
        <v>CFS</v>
      </c>
      <c r="AD294" t="str">
        <f>IF(ISBLANK(extractions!X294),"",extractions!X294)</f>
        <v>ALL CFSs</v>
      </c>
      <c r="AE294" t="str">
        <f>IF(ISBLANK(extractions!Y294),"",extractions!Y294)</f>
        <v>R</v>
      </c>
      <c r="AF294">
        <f>IF(ISBLANK(extractions!Z294),"",extractions!Z294)</f>
        <v>0</v>
      </c>
      <c r="AG294" t="str">
        <f>IF(ISBLANK(extractions!AA294),"",extractions!AA294)</f>
        <v/>
      </c>
      <c r="AH294" t="str">
        <f>IF(ISBLANK(extractions!AB294),"",extractions!AB294)</f>
        <v>#</v>
      </c>
      <c r="AI294">
        <f>IF(ISBLANK(extractions!AC294),"",extractions!AC294)</f>
        <v>1</v>
      </c>
      <c r="AJ294" t="str">
        <f>IF(ISBLANK(extractions!AD294),"",extractions!AD294)</f>
        <v>jan</v>
      </c>
      <c r="AK294">
        <f>IF(ISBLANK(extractions!AE294),"",extractions!AE294)</f>
        <v>1973</v>
      </c>
      <c r="AL294">
        <f>IF(ISBLANK(extractions!AF294),"",extractions!AF294)</f>
        <v>31</v>
      </c>
      <c r="AM294" t="str">
        <f>IF(ISBLANK(extractions!AG294),"",extractions!AG294)</f>
        <v>dec</v>
      </c>
      <c r="AN294">
        <f>IF(ISBLANK(extractions!AH294),"",extractions!AH294)</f>
        <v>1973</v>
      </c>
      <c r="AO294" t="str">
        <f>IF(ISBLANK(extractions!AI294),"",extractions!AI294)</f>
        <v/>
      </c>
      <c r="AP294" t="str">
        <f>IF(ISBLANK(extractions!AJ294),"",extractions!AJ294)</f>
        <v/>
      </c>
      <c r="AQ294" t="str">
        <f>IF(ISBLANK(extractions!AK294),"",extractions!AK294)</f>
        <v/>
      </c>
      <c r="AR294" t="str">
        <f>IF(ISBLANK(extractions!AL294),"",extractions!AL294)</f>
        <v/>
      </c>
      <c r="AS294" t="str">
        <f>IF(ISBLANK(extractions!AM294),"",extractions!AM294)</f>
        <v/>
      </c>
      <c r="AT294" t="str">
        <f>IF(ISBLANK(extractions!AN294),"",extractions!AN294)</f>
        <v/>
      </c>
      <c r="AU294" t="str">
        <f>IF(ISBLANK(extractions!AO294),"",extractions!AO294)</f>
        <v/>
      </c>
      <c r="AV294" t="str">
        <f>IF(ISBLANK(extractions!AP294),"",extractions!AP294)</f>
        <v/>
      </c>
      <c r="AW294" t="str">
        <f>IF(ISBLANK(extractions!AQ294),"",extractions!AQ294)</f>
        <v/>
      </c>
      <c r="AX294" t="str">
        <f>IF(ISBLANK(extractions!AR294),"",extractions!AR294)</f>
        <v/>
      </c>
      <c r="AY294" t="str">
        <f>IF(ISBLANK(extractions!AS294),"",extractions!AS294)</f>
        <v/>
      </c>
      <c r="AZ294" t="str">
        <f>IF(ISBLANK(extractions!AT294),"",extractions!AT294)</f>
        <v/>
      </c>
      <c r="BA294" t="str">
        <f>IF(ISBLANK(extractions!AU294),"",extractions!AU294)</f>
        <v/>
      </c>
      <c r="BB294" t="str">
        <f>IF(ISBLANK(extractions!AV294),"",extractions!AV294)</f>
        <v/>
      </c>
      <c r="BC294" t="str">
        <f>IF(ISBLANK(extractions!AW294),"",extractions!AW294)</f>
        <v/>
      </c>
      <c r="BD294" t="str">
        <f>IF(ISBLANK(extractions!AX294),"",extractions!AX294)</f>
        <v/>
      </c>
      <c r="BE294" s="9" t="str">
        <f t="shared" si="37"/>
        <v/>
      </c>
      <c r="BF294" s="9" t="str">
        <f t="shared" si="40"/>
        <v/>
      </c>
      <c r="BG294" t="str">
        <f t="shared" si="44"/>
        <v/>
      </c>
      <c r="BK294" s="9" t="str">
        <f t="shared" si="41"/>
        <v>R</v>
      </c>
      <c r="BL294" s="9">
        <f t="shared" si="38"/>
        <v>0</v>
      </c>
      <c r="BM294" s="13" t="str">
        <f t="shared" si="39"/>
        <v/>
      </c>
      <c r="BN294" t="str">
        <f t="shared" si="42"/>
        <v>-</v>
      </c>
      <c r="BO294" s="9" t="str">
        <f>IF(BK294="Beta",IF(ABS(BL294)&lt;statistic_interpretations!$B$5,statistic_interpretations!$B$1,IF(ABS(BL294)&lt;statistic_interpretations!$C$5,statistic_interpretations!$C$1,IF(ABS(BL294)&gt;statistic_interpretations!$C$5,statistic_interpretations!$D$1,"error"))),IF(BK294="R",IF(ABS(BL294)&lt;statistic_interpretations!$B$2,statistic_interpretations!$B$1,IF(ABS(BL294)&lt;statistic_interpretations!$C$2,statistic_interpretations!$C$1,IF(ABS(BL294)&gt;statistic_interpretations!$C$2,statistic_interpretations!$D$1,"error"))),IF(BK294="D",IF(ABS(BL294)&lt;statistic_interpretations!$B$3,statistic_interpretations!$B$1,IF(ABS(BL294)&lt;statistic_interpretations!$C$3,statistic_interpretations!$C$1,IF(ABS(BL294)&gt;statistic_interpretations!$C$3,statistic_interpretations!$D$1,"error"))),IF(BK294="%",IF(ABS(BL294)&lt;statistic_interpretations!$B$9,statistic_interpretations!$B$1,IF(ABS(BL294)&lt;statistic_interpretations!$C$9,statistic_interpretations!$C$1,IF(ABS(BL294)&gt;statistic_interpretations!$C$9,statistic_interpretations!$D$1,"error"))),IF(BK294="χ2",IF(ABS(BL294)&lt;statistic_interpretations!$B$8,statistic_interpretations!$B$1,IF(ABS(BL294)&lt;statistic_interpretations!$C$8,statistic_interpretations!$C$1,IF(ABS(BL294)&gt;statistic_interpretations!$C$8,statistic_interpretations!$D$1,"error"))),IF(BK294="tau",IF(ABS(BL294)&lt;statistic_interpretations!$B$7,statistic_interpretations!$B$1,IF(ABS(BL294)&lt;statistic_interpretations!$C$7,statistic_interpretations!$C$1,IF(ABS(BL294)&gt;statistic_interpretations!$C$7,statistic_interpretations!$D$1,"error")))))))))</f>
        <v>Small</v>
      </c>
      <c r="BP294" t="str">
        <f t="shared" si="43"/>
        <v>non sign.</v>
      </c>
    </row>
    <row r="295" spans="1:68" x14ac:dyDescent="0.25">
      <c r="A295" t="str">
        <f>IF(ISBLANK(extractions!A295),"",extractions!A295)</f>
        <v>Average Value</v>
      </c>
      <c r="B295" t="s">
        <v>558</v>
      </c>
      <c r="C295" t="str">
        <f>IF(ISBLANK(extractions!B295),"",extractions!B295)</f>
        <v>scale</v>
      </c>
      <c r="D295" t="str">
        <f>IF(ISBLANK(extractions!C295),"",extractions!C295)</f>
        <v/>
      </c>
      <c r="E295" t="str">
        <f>IF(ISBLANK(extractions!D295),"",extractions!D295)</f>
        <v>-</v>
      </c>
      <c r="F295" t="str">
        <f>IF(ISBLANK(extractions!E295),"",extractions!E295)</f>
        <v>dollars</v>
      </c>
      <c r="G295" t="str">
        <f>IF(ISBLANK(extractions!G295),"",extractions!G295)</f>
        <v>reporting time</v>
      </c>
      <c r="H295" t="str">
        <f>IF(ISBLANK(extractions!H295),"",extractions!H295)</f>
        <v>scale</v>
      </c>
      <c r="I295" t="str">
        <f>IF(ISBLANK(extractions!I295),"",extractions!I295)</f>
        <v>min/incident</v>
      </c>
      <c r="J295" t="str">
        <f>IF(ISBLANK(extractions!J295),"",extractions!J295)</f>
        <v>-</v>
      </c>
      <c r="K295" t="str">
        <f>IF(ISBLANK(extractions!K295),"",extractions!K295)</f>
        <v>interest</v>
      </c>
      <c r="L295" t="str">
        <f>IF(ISBLANK(extractions!L295),"",extractions!L295)</f>
        <v>Hill (1978)</v>
      </c>
      <c r="M295" s="2" t="s">
        <v>749</v>
      </c>
      <c r="N295" t="str">
        <f>IF(ISBLANK(extractions!M295),"",extractions!M295)</f>
        <v>Table 3</v>
      </c>
      <c r="O295" t="str">
        <f>IF(ISBLANK(extractions!N295),"",extractions!N295)</f>
        <v>Bivariate regression</v>
      </c>
      <c r="P295" t="s">
        <v>148</v>
      </c>
      <c r="Q295" t="s">
        <v>903</v>
      </c>
      <c r="R295" t="s">
        <v>907</v>
      </c>
      <c r="S295" t="s">
        <v>204</v>
      </c>
      <c r="T295" t="s">
        <v>895</v>
      </c>
      <c r="U295" t="str">
        <f>IF(ISBLANK(extractions!O295),"",extractions!O295)</f>
        <v/>
      </c>
      <c r="V295" t="str">
        <f>IF(ISBLANK(extractions!P295),"",extractions!P295)</f>
        <v>Sample</v>
      </c>
      <c r="W295" t="str">
        <f>IF(ISBLANK(extractions!Q295),"",extractions!Q295)</f>
        <v/>
      </c>
      <c r="X295" t="str">
        <f>IF(ISBLANK(extractions!R295),"",extractions!R295)</f>
        <v>random sample</v>
      </c>
      <c r="Y295" t="str">
        <f>IF(ISBLANK(extractions!S295),"",extractions!S295)</f>
        <v/>
      </c>
      <c r="Z295" t="str">
        <f>IF(ISBLANK(extractions!T295),"",extractions!T295)</f>
        <v/>
      </c>
      <c r="AA295" t="str">
        <f>IF(ISBLANK(extractions!U295),"",extractions!U295)</f>
        <v>routine CFSs except traffic &amp; in need of medical attention</v>
      </c>
      <c r="AB295">
        <f>IF(ISBLANK(extractions!V295),"",extractions!V295)</f>
        <v>660</v>
      </c>
      <c r="AC295" t="str">
        <f>IF(ISBLANK(extractions!W295),"",extractions!W295)</f>
        <v>CFS</v>
      </c>
      <c r="AD295" t="str">
        <f>IF(ISBLANK(extractions!X295),"",extractions!X295)</f>
        <v>ALL CFSs</v>
      </c>
      <c r="AE295" t="str">
        <f>IF(ISBLANK(extractions!Y295),"",extractions!Y295)</f>
        <v>R</v>
      </c>
      <c r="AF295">
        <f>IF(ISBLANK(extractions!Z295),"",extractions!Z295)</f>
        <v>0.05</v>
      </c>
      <c r="AG295" t="str">
        <f>IF(ISBLANK(extractions!AA295),"",extractions!AA295)</f>
        <v/>
      </c>
      <c r="AH295" t="str">
        <f>IF(ISBLANK(extractions!AB295),"",extractions!AB295)</f>
        <v>#</v>
      </c>
      <c r="AI295">
        <f>IF(ISBLANK(extractions!AC295),"",extractions!AC295)</f>
        <v>1</v>
      </c>
      <c r="AJ295" t="str">
        <f>IF(ISBLANK(extractions!AD295),"",extractions!AD295)</f>
        <v>jan</v>
      </c>
      <c r="AK295">
        <f>IF(ISBLANK(extractions!AE295),"",extractions!AE295)</f>
        <v>1973</v>
      </c>
      <c r="AL295">
        <f>IF(ISBLANK(extractions!AF295),"",extractions!AF295)</f>
        <v>31</v>
      </c>
      <c r="AM295" t="str">
        <f>IF(ISBLANK(extractions!AG295),"",extractions!AG295)</f>
        <v>dec</v>
      </c>
      <c r="AN295">
        <f>IF(ISBLANK(extractions!AH295),"",extractions!AH295)</f>
        <v>1973</v>
      </c>
      <c r="AO295" t="str">
        <f>IF(ISBLANK(extractions!AI295),"",extractions!AI295)</f>
        <v/>
      </c>
      <c r="AP295" t="str">
        <f>IF(ISBLANK(extractions!AJ295),"",extractions!AJ295)</f>
        <v/>
      </c>
      <c r="AQ295" t="str">
        <f>IF(ISBLANK(extractions!AK295),"",extractions!AK295)</f>
        <v/>
      </c>
      <c r="AR295" t="str">
        <f>IF(ISBLANK(extractions!AL295),"",extractions!AL295)</f>
        <v/>
      </c>
      <c r="AS295" t="str">
        <f>IF(ISBLANK(extractions!AM295),"",extractions!AM295)</f>
        <v/>
      </c>
      <c r="AT295" t="str">
        <f>IF(ISBLANK(extractions!AN295),"",extractions!AN295)</f>
        <v/>
      </c>
      <c r="AU295" t="str">
        <f>IF(ISBLANK(extractions!AO295),"",extractions!AO295)</f>
        <v/>
      </c>
      <c r="AV295" t="str">
        <f>IF(ISBLANK(extractions!AP295),"",extractions!AP295)</f>
        <v/>
      </c>
      <c r="AW295" t="str">
        <f>IF(ISBLANK(extractions!AQ295),"",extractions!AQ295)</f>
        <v/>
      </c>
      <c r="AX295" t="str">
        <f>IF(ISBLANK(extractions!AR295),"",extractions!AR295)</f>
        <v/>
      </c>
      <c r="AY295" t="str">
        <f>IF(ISBLANK(extractions!AS295),"",extractions!AS295)</f>
        <v/>
      </c>
      <c r="AZ295" t="str">
        <f>IF(ISBLANK(extractions!AT295),"",extractions!AT295)</f>
        <v/>
      </c>
      <c r="BA295" t="str">
        <f>IF(ISBLANK(extractions!AU295),"",extractions!AU295)</f>
        <v/>
      </c>
      <c r="BB295" t="str">
        <f>IF(ISBLANK(extractions!AV295),"",extractions!AV295)</f>
        <v/>
      </c>
      <c r="BC295" t="str">
        <f>IF(ISBLANK(extractions!AW295),"",extractions!AW295)</f>
        <v/>
      </c>
      <c r="BD295" t="str">
        <f>IF(ISBLANK(extractions!AX295),"",extractions!AX295)</f>
        <v/>
      </c>
      <c r="BE295" s="9" t="str">
        <f t="shared" si="37"/>
        <v/>
      </c>
      <c r="BF295" s="9" t="str">
        <f t="shared" si="40"/>
        <v/>
      </c>
      <c r="BG295" t="str">
        <f t="shared" si="44"/>
        <v/>
      </c>
      <c r="BK295" s="9" t="str">
        <f t="shared" si="41"/>
        <v>R</v>
      </c>
      <c r="BL295" s="9">
        <f t="shared" si="38"/>
        <v>0.05</v>
      </c>
      <c r="BM295" s="13" t="str">
        <f t="shared" si="39"/>
        <v/>
      </c>
      <c r="BN295" t="str">
        <f t="shared" si="42"/>
        <v>+</v>
      </c>
      <c r="BO295" s="9" t="str">
        <f>IF(BK295="Beta",IF(ABS(BL295)&lt;statistic_interpretations!$B$5,statistic_interpretations!$B$1,IF(ABS(BL295)&lt;statistic_interpretations!$C$5,statistic_interpretations!$C$1,IF(ABS(BL295)&gt;statistic_interpretations!$C$5,statistic_interpretations!$D$1,"error"))),IF(BK295="R",IF(ABS(BL295)&lt;statistic_interpretations!$B$2,statistic_interpretations!$B$1,IF(ABS(BL295)&lt;statistic_interpretations!$C$2,statistic_interpretations!$C$1,IF(ABS(BL295)&gt;statistic_interpretations!$C$2,statistic_interpretations!$D$1,"error"))),IF(BK295="D",IF(ABS(BL295)&lt;statistic_interpretations!$B$3,statistic_interpretations!$B$1,IF(ABS(BL295)&lt;statistic_interpretations!$C$3,statistic_interpretations!$C$1,IF(ABS(BL295)&gt;statistic_interpretations!$C$3,statistic_interpretations!$D$1,"error"))),IF(BK295="%",IF(ABS(BL295)&lt;statistic_interpretations!$B$9,statistic_interpretations!$B$1,IF(ABS(BL295)&lt;statistic_interpretations!$C$9,statistic_interpretations!$C$1,IF(ABS(BL295)&gt;statistic_interpretations!$C$9,statistic_interpretations!$D$1,"error"))),IF(BK295="χ2",IF(ABS(BL295)&lt;statistic_interpretations!$B$8,statistic_interpretations!$B$1,IF(ABS(BL295)&lt;statistic_interpretations!$C$8,statistic_interpretations!$C$1,IF(ABS(BL295)&gt;statistic_interpretations!$C$8,statistic_interpretations!$D$1,"error"))),IF(BK295="tau",IF(ABS(BL295)&lt;statistic_interpretations!$B$7,statistic_interpretations!$B$1,IF(ABS(BL295)&lt;statistic_interpretations!$C$7,statistic_interpretations!$C$1,IF(ABS(BL295)&gt;statistic_interpretations!$C$7,statistic_interpretations!$D$1,"error")))))))))</f>
        <v>Small</v>
      </c>
      <c r="BP295" t="str">
        <f t="shared" si="43"/>
        <v>non sign.</v>
      </c>
    </row>
    <row r="296" spans="1:68" x14ac:dyDescent="0.25">
      <c r="A296" t="str">
        <f>IF(ISBLANK(extractions!A296),"",extractions!A296)</f>
        <v>Pop. Density</v>
      </c>
      <c r="B296" t="s">
        <v>963</v>
      </c>
      <c r="C296" t="str">
        <f>IF(ISBLANK(extractions!B296),"",extractions!B296)</f>
        <v>scale</v>
      </c>
      <c r="D296" t="str">
        <f>IF(ISBLANK(extractions!C296),"",extractions!C296)</f>
        <v/>
      </c>
      <c r="E296" t="str">
        <f>IF(ISBLANK(extractions!D296),"",extractions!D296)</f>
        <v>-</v>
      </c>
      <c r="F296" t="str">
        <f>IF(ISBLANK(extractions!E296),"",extractions!E296)</f>
        <v>people/km2</v>
      </c>
      <c r="G296" t="str">
        <f>IF(ISBLANK(extractions!G296),"",extractions!G296)</f>
        <v>reporting time</v>
      </c>
      <c r="H296" t="str">
        <f>IF(ISBLANK(extractions!H296),"",extractions!H296)</f>
        <v>scale</v>
      </c>
      <c r="I296" t="str">
        <f>IF(ISBLANK(extractions!I296),"",extractions!I296)</f>
        <v>min/incident</v>
      </c>
      <c r="J296" t="str">
        <f>IF(ISBLANK(extractions!J296),"",extractions!J296)</f>
        <v>-</v>
      </c>
      <c r="K296" t="str">
        <f>IF(ISBLANK(extractions!K296),"",extractions!K296)</f>
        <v>interest</v>
      </c>
      <c r="L296" t="str">
        <f>IF(ISBLANK(extractions!L296),"",extractions!L296)</f>
        <v>Hill (1978)</v>
      </c>
      <c r="M296" s="2" t="s">
        <v>749</v>
      </c>
      <c r="N296" t="str">
        <f>IF(ISBLANK(extractions!M296),"",extractions!M296)</f>
        <v>Table 3</v>
      </c>
      <c r="O296" t="str">
        <f>IF(ISBLANK(extractions!N296),"",extractions!N296)</f>
        <v>Bivariate regression</v>
      </c>
      <c r="P296" t="s">
        <v>148</v>
      </c>
      <c r="Q296" t="s">
        <v>903</v>
      </c>
      <c r="R296" t="s">
        <v>907</v>
      </c>
      <c r="S296" t="s">
        <v>204</v>
      </c>
      <c r="T296" t="s">
        <v>895</v>
      </c>
      <c r="U296" t="str">
        <f>IF(ISBLANK(extractions!O296),"",extractions!O296)</f>
        <v/>
      </c>
      <c r="V296" t="str">
        <f>IF(ISBLANK(extractions!P296),"",extractions!P296)</f>
        <v>Sample</v>
      </c>
      <c r="W296" t="str">
        <f>IF(ISBLANK(extractions!Q296),"",extractions!Q296)</f>
        <v/>
      </c>
      <c r="X296" t="str">
        <f>IF(ISBLANK(extractions!R296),"",extractions!R296)</f>
        <v>random sample</v>
      </c>
      <c r="Y296" t="str">
        <f>IF(ISBLANK(extractions!S296),"",extractions!S296)</f>
        <v/>
      </c>
      <c r="Z296" t="str">
        <f>IF(ISBLANK(extractions!T296),"",extractions!T296)</f>
        <v/>
      </c>
      <c r="AA296" t="str">
        <f>IF(ISBLANK(extractions!U296),"",extractions!U296)</f>
        <v>routine CFSs except traffic &amp; in need of medical attention</v>
      </c>
      <c r="AB296">
        <f>IF(ISBLANK(extractions!V296),"",extractions!V296)</f>
        <v>660</v>
      </c>
      <c r="AC296" t="str">
        <f>IF(ISBLANK(extractions!W296),"",extractions!W296)</f>
        <v>CFS</v>
      </c>
      <c r="AD296" t="str">
        <f>IF(ISBLANK(extractions!X296),"",extractions!X296)</f>
        <v>ALL CFSs</v>
      </c>
      <c r="AE296" t="str">
        <f>IF(ISBLANK(extractions!Y296),"",extractions!Y296)</f>
        <v>R</v>
      </c>
      <c r="AF296">
        <f>IF(ISBLANK(extractions!Z296),"",extractions!Z296)</f>
        <v>0</v>
      </c>
      <c r="AG296" t="str">
        <f>IF(ISBLANK(extractions!AA296),"",extractions!AA296)</f>
        <v/>
      </c>
      <c r="AH296" t="str">
        <f>IF(ISBLANK(extractions!AB296),"",extractions!AB296)</f>
        <v>#</v>
      </c>
      <c r="AI296">
        <f>IF(ISBLANK(extractions!AC296),"",extractions!AC296)</f>
        <v>1</v>
      </c>
      <c r="AJ296" t="str">
        <f>IF(ISBLANK(extractions!AD296),"",extractions!AD296)</f>
        <v>jan</v>
      </c>
      <c r="AK296">
        <f>IF(ISBLANK(extractions!AE296),"",extractions!AE296)</f>
        <v>1973</v>
      </c>
      <c r="AL296">
        <f>IF(ISBLANK(extractions!AF296),"",extractions!AF296)</f>
        <v>31</v>
      </c>
      <c r="AM296" t="str">
        <f>IF(ISBLANK(extractions!AG296),"",extractions!AG296)</f>
        <v>dec</v>
      </c>
      <c r="AN296">
        <f>IF(ISBLANK(extractions!AH296),"",extractions!AH296)</f>
        <v>1973</v>
      </c>
      <c r="AO296" t="str">
        <f>IF(ISBLANK(extractions!AI296),"",extractions!AI296)</f>
        <v/>
      </c>
      <c r="AP296" t="str">
        <f>IF(ISBLANK(extractions!AJ296),"",extractions!AJ296)</f>
        <v/>
      </c>
      <c r="AQ296" t="str">
        <f>IF(ISBLANK(extractions!AK296),"",extractions!AK296)</f>
        <v/>
      </c>
      <c r="AR296" t="str">
        <f>IF(ISBLANK(extractions!AL296),"",extractions!AL296)</f>
        <v/>
      </c>
      <c r="AS296" t="str">
        <f>IF(ISBLANK(extractions!AM296),"",extractions!AM296)</f>
        <v/>
      </c>
      <c r="AT296" t="str">
        <f>IF(ISBLANK(extractions!AN296),"",extractions!AN296)</f>
        <v/>
      </c>
      <c r="AU296" t="str">
        <f>IF(ISBLANK(extractions!AO296),"",extractions!AO296)</f>
        <v/>
      </c>
      <c r="AV296" t="str">
        <f>IF(ISBLANK(extractions!AP296),"",extractions!AP296)</f>
        <v/>
      </c>
      <c r="AW296" t="str">
        <f>IF(ISBLANK(extractions!AQ296),"",extractions!AQ296)</f>
        <v/>
      </c>
      <c r="AX296" t="str">
        <f>IF(ISBLANK(extractions!AR296),"",extractions!AR296)</f>
        <v/>
      </c>
      <c r="AY296" t="str">
        <f>IF(ISBLANK(extractions!AS296),"",extractions!AS296)</f>
        <v/>
      </c>
      <c r="AZ296" t="str">
        <f>IF(ISBLANK(extractions!AT296),"",extractions!AT296)</f>
        <v/>
      </c>
      <c r="BA296" t="str">
        <f>IF(ISBLANK(extractions!AU296),"",extractions!AU296)</f>
        <v/>
      </c>
      <c r="BB296" t="str">
        <f>IF(ISBLANK(extractions!AV296),"",extractions!AV296)</f>
        <v/>
      </c>
      <c r="BC296" t="str">
        <f>IF(ISBLANK(extractions!AW296),"",extractions!AW296)</f>
        <v/>
      </c>
      <c r="BD296" t="str">
        <f>IF(ISBLANK(extractions!AX296),"",extractions!AX296)</f>
        <v/>
      </c>
      <c r="BE296" s="9" t="str">
        <f t="shared" si="37"/>
        <v/>
      </c>
      <c r="BF296" s="9" t="str">
        <f t="shared" si="40"/>
        <v/>
      </c>
      <c r="BG296" t="str">
        <f t="shared" si="44"/>
        <v/>
      </c>
      <c r="BK296" s="9" t="str">
        <f t="shared" si="41"/>
        <v>R</v>
      </c>
      <c r="BL296" s="9">
        <f t="shared" si="38"/>
        <v>0</v>
      </c>
      <c r="BM296" s="13" t="str">
        <f t="shared" si="39"/>
        <v/>
      </c>
      <c r="BN296" t="str">
        <f t="shared" si="42"/>
        <v>-</v>
      </c>
      <c r="BO296" s="9" t="str">
        <f>IF(BK296="Beta",IF(ABS(BL296)&lt;statistic_interpretations!$B$5,statistic_interpretations!$B$1,IF(ABS(BL296)&lt;statistic_interpretations!$C$5,statistic_interpretations!$C$1,IF(ABS(BL296)&gt;statistic_interpretations!$C$5,statistic_interpretations!$D$1,"error"))),IF(BK296="R",IF(ABS(BL296)&lt;statistic_interpretations!$B$2,statistic_interpretations!$B$1,IF(ABS(BL296)&lt;statistic_interpretations!$C$2,statistic_interpretations!$C$1,IF(ABS(BL296)&gt;statistic_interpretations!$C$2,statistic_interpretations!$D$1,"error"))),IF(BK296="D",IF(ABS(BL296)&lt;statistic_interpretations!$B$3,statistic_interpretations!$B$1,IF(ABS(BL296)&lt;statistic_interpretations!$C$3,statistic_interpretations!$C$1,IF(ABS(BL296)&gt;statistic_interpretations!$C$3,statistic_interpretations!$D$1,"error"))),IF(BK296="%",IF(ABS(BL296)&lt;statistic_interpretations!$B$9,statistic_interpretations!$B$1,IF(ABS(BL296)&lt;statistic_interpretations!$C$9,statistic_interpretations!$C$1,IF(ABS(BL296)&gt;statistic_interpretations!$C$9,statistic_interpretations!$D$1,"error"))),IF(BK296="χ2",IF(ABS(BL296)&lt;statistic_interpretations!$B$8,statistic_interpretations!$B$1,IF(ABS(BL296)&lt;statistic_interpretations!$C$8,statistic_interpretations!$C$1,IF(ABS(BL296)&gt;statistic_interpretations!$C$8,statistic_interpretations!$D$1,"error"))),IF(BK296="tau",IF(ABS(BL296)&lt;statistic_interpretations!$B$7,statistic_interpretations!$B$1,IF(ABS(BL296)&lt;statistic_interpretations!$C$7,statistic_interpretations!$C$1,IF(ABS(BL296)&gt;statistic_interpretations!$C$7,statistic_interpretations!$D$1,"error")))))))))</f>
        <v>Small</v>
      </c>
      <c r="BP296" t="str">
        <f t="shared" si="43"/>
        <v>non sign.</v>
      </c>
    </row>
    <row r="297" spans="1:68" x14ac:dyDescent="0.25">
      <c r="A297" t="str">
        <f>IF(ISBLANK(extractions!A297),"",extractions!A297)</f>
        <v xml:space="preserve">Average Rent </v>
      </c>
      <c r="B297" t="s">
        <v>560</v>
      </c>
      <c r="C297" t="str">
        <f>IF(ISBLANK(extractions!B297),"",extractions!B297)</f>
        <v>scale</v>
      </c>
      <c r="D297" t="str">
        <f>IF(ISBLANK(extractions!C297),"",extractions!C297)</f>
        <v/>
      </c>
      <c r="E297" t="str">
        <f>IF(ISBLANK(extractions!D297),"",extractions!D297)</f>
        <v>-</v>
      </c>
      <c r="F297" t="str">
        <f>IF(ISBLANK(extractions!E297),"",extractions!E297)</f>
        <v>dollars</v>
      </c>
      <c r="G297" t="str">
        <f>IF(ISBLANK(extractions!G297),"",extractions!G297)</f>
        <v>reporting time</v>
      </c>
      <c r="H297" t="str">
        <f>IF(ISBLANK(extractions!H297),"",extractions!H297)</f>
        <v>scale</v>
      </c>
      <c r="I297" t="str">
        <f>IF(ISBLANK(extractions!I297),"",extractions!I297)</f>
        <v>min/incident</v>
      </c>
      <c r="J297" t="str">
        <f>IF(ISBLANK(extractions!J297),"",extractions!J297)</f>
        <v>-</v>
      </c>
      <c r="K297" t="str">
        <f>IF(ISBLANK(extractions!K297),"",extractions!K297)</f>
        <v>interest</v>
      </c>
      <c r="L297" t="str">
        <f>IF(ISBLANK(extractions!L297),"",extractions!L297)</f>
        <v>Hill (1978)</v>
      </c>
      <c r="M297" s="2" t="s">
        <v>749</v>
      </c>
      <c r="N297" t="str">
        <f>IF(ISBLANK(extractions!M297),"",extractions!M297)</f>
        <v>Table 3</v>
      </c>
      <c r="O297" t="str">
        <f>IF(ISBLANK(extractions!N297),"",extractions!N297)</f>
        <v>Bivariate regression</v>
      </c>
      <c r="P297" t="s">
        <v>148</v>
      </c>
      <c r="Q297" t="s">
        <v>903</v>
      </c>
      <c r="R297" t="s">
        <v>907</v>
      </c>
      <c r="S297" t="s">
        <v>204</v>
      </c>
      <c r="T297" t="s">
        <v>895</v>
      </c>
      <c r="U297" t="str">
        <f>IF(ISBLANK(extractions!O297),"",extractions!O297)</f>
        <v/>
      </c>
      <c r="V297" t="str">
        <f>IF(ISBLANK(extractions!P297),"",extractions!P297)</f>
        <v>Sample</v>
      </c>
      <c r="W297" t="str">
        <f>IF(ISBLANK(extractions!Q297),"",extractions!Q297)</f>
        <v/>
      </c>
      <c r="X297" t="str">
        <f>IF(ISBLANK(extractions!R297),"",extractions!R297)</f>
        <v>random sample</v>
      </c>
      <c r="Y297" t="str">
        <f>IF(ISBLANK(extractions!S297),"",extractions!S297)</f>
        <v/>
      </c>
      <c r="Z297" t="str">
        <f>IF(ISBLANK(extractions!T297),"",extractions!T297)</f>
        <v/>
      </c>
      <c r="AA297" t="str">
        <f>IF(ISBLANK(extractions!U297),"",extractions!U297)</f>
        <v>routine CFSs except traffic &amp; in need of medical attention</v>
      </c>
      <c r="AB297">
        <f>IF(ISBLANK(extractions!V297),"",extractions!V297)</f>
        <v>660</v>
      </c>
      <c r="AC297" t="str">
        <f>IF(ISBLANK(extractions!W297),"",extractions!W297)</f>
        <v>CFS</v>
      </c>
      <c r="AD297" t="str">
        <f>IF(ISBLANK(extractions!X297),"",extractions!X297)</f>
        <v>ALL CFSs</v>
      </c>
      <c r="AE297" t="str">
        <f>IF(ISBLANK(extractions!Y297),"",extractions!Y297)</f>
        <v>R</v>
      </c>
      <c r="AF297">
        <f>IF(ISBLANK(extractions!Z297),"",extractions!Z297)</f>
        <v>0.05</v>
      </c>
      <c r="AG297" t="str">
        <f>IF(ISBLANK(extractions!AA297),"",extractions!AA297)</f>
        <v/>
      </c>
      <c r="AH297" t="str">
        <f>IF(ISBLANK(extractions!AB297),"",extractions!AB297)</f>
        <v>#</v>
      </c>
      <c r="AI297">
        <f>IF(ISBLANK(extractions!AC297),"",extractions!AC297)</f>
        <v>1</v>
      </c>
      <c r="AJ297" t="str">
        <f>IF(ISBLANK(extractions!AD297),"",extractions!AD297)</f>
        <v>jan</v>
      </c>
      <c r="AK297">
        <f>IF(ISBLANK(extractions!AE297),"",extractions!AE297)</f>
        <v>1973</v>
      </c>
      <c r="AL297">
        <f>IF(ISBLANK(extractions!AF297),"",extractions!AF297)</f>
        <v>31</v>
      </c>
      <c r="AM297" t="str">
        <f>IF(ISBLANK(extractions!AG297),"",extractions!AG297)</f>
        <v>dec</v>
      </c>
      <c r="AN297">
        <f>IF(ISBLANK(extractions!AH297),"",extractions!AH297)</f>
        <v>1973</v>
      </c>
      <c r="AO297" t="str">
        <f>IF(ISBLANK(extractions!AI297),"",extractions!AI297)</f>
        <v/>
      </c>
      <c r="AP297" t="str">
        <f>IF(ISBLANK(extractions!AJ297),"",extractions!AJ297)</f>
        <v/>
      </c>
      <c r="AQ297" t="str">
        <f>IF(ISBLANK(extractions!AK297),"",extractions!AK297)</f>
        <v/>
      </c>
      <c r="AR297" t="str">
        <f>IF(ISBLANK(extractions!AL297),"",extractions!AL297)</f>
        <v/>
      </c>
      <c r="AS297" t="str">
        <f>IF(ISBLANK(extractions!AM297),"",extractions!AM297)</f>
        <v/>
      </c>
      <c r="AT297" t="str">
        <f>IF(ISBLANK(extractions!AN297),"",extractions!AN297)</f>
        <v/>
      </c>
      <c r="AU297" t="str">
        <f>IF(ISBLANK(extractions!AO297),"",extractions!AO297)</f>
        <v/>
      </c>
      <c r="AV297" t="str">
        <f>IF(ISBLANK(extractions!AP297),"",extractions!AP297)</f>
        <v/>
      </c>
      <c r="AW297" t="str">
        <f>IF(ISBLANK(extractions!AQ297),"",extractions!AQ297)</f>
        <v/>
      </c>
      <c r="AX297" t="str">
        <f>IF(ISBLANK(extractions!AR297),"",extractions!AR297)</f>
        <v/>
      </c>
      <c r="AY297" t="str">
        <f>IF(ISBLANK(extractions!AS297),"",extractions!AS297)</f>
        <v/>
      </c>
      <c r="AZ297" t="str">
        <f>IF(ISBLANK(extractions!AT297),"",extractions!AT297)</f>
        <v/>
      </c>
      <c r="BA297" t="str">
        <f>IF(ISBLANK(extractions!AU297),"",extractions!AU297)</f>
        <v/>
      </c>
      <c r="BB297" t="str">
        <f>IF(ISBLANK(extractions!AV297),"",extractions!AV297)</f>
        <v/>
      </c>
      <c r="BC297" t="str">
        <f>IF(ISBLANK(extractions!AW297),"",extractions!AW297)</f>
        <v/>
      </c>
      <c r="BD297" t="str">
        <f>IF(ISBLANK(extractions!AX297),"",extractions!AX297)</f>
        <v/>
      </c>
      <c r="BE297" s="9" t="str">
        <f t="shared" si="37"/>
        <v/>
      </c>
      <c r="BF297" s="9" t="str">
        <f t="shared" si="40"/>
        <v/>
      </c>
      <c r="BG297" t="str">
        <f t="shared" si="44"/>
        <v/>
      </c>
      <c r="BK297" s="9" t="str">
        <f t="shared" si="41"/>
        <v>R</v>
      </c>
      <c r="BL297" s="9">
        <f t="shared" si="38"/>
        <v>0.05</v>
      </c>
      <c r="BM297" s="13" t="str">
        <f t="shared" si="39"/>
        <v/>
      </c>
      <c r="BN297" t="str">
        <f t="shared" si="42"/>
        <v>+</v>
      </c>
      <c r="BO297" s="9" t="str">
        <f>IF(BK297="Beta",IF(ABS(BL297)&lt;statistic_interpretations!$B$5,statistic_interpretations!$B$1,IF(ABS(BL297)&lt;statistic_interpretations!$C$5,statistic_interpretations!$C$1,IF(ABS(BL297)&gt;statistic_interpretations!$C$5,statistic_interpretations!$D$1,"error"))),IF(BK297="R",IF(ABS(BL297)&lt;statistic_interpretations!$B$2,statistic_interpretations!$B$1,IF(ABS(BL297)&lt;statistic_interpretations!$C$2,statistic_interpretations!$C$1,IF(ABS(BL297)&gt;statistic_interpretations!$C$2,statistic_interpretations!$D$1,"error"))),IF(BK297="D",IF(ABS(BL297)&lt;statistic_interpretations!$B$3,statistic_interpretations!$B$1,IF(ABS(BL297)&lt;statistic_interpretations!$C$3,statistic_interpretations!$C$1,IF(ABS(BL297)&gt;statistic_interpretations!$C$3,statistic_interpretations!$D$1,"error"))),IF(BK297="%",IF(ABS(BL297)&lt;statistic_interpretations!$B$9,statistic_interpretations!$B$1,IF(ABS(BL297)&lt;statistic_interpretations!$C$9,statistic_interpretations!$C$1,IF(ABS(BL297)&gt;statistic_interpretations!$C$9,statistic_interpretations!$D$1,"error"))),IF(BK297="χ2",IF(ABS(BL297)&lt;statistic_interpretations!$B$8,statistic_interpretations!$B$1,IF(ABS(BL297)&lt;statistic_interpretations!$C$8,statistic_interpretations!$C$1,IF(ABS(BL297)&gt;statistic_interpretations!$C$8,statistic_interpretations!$D$1,"error"))),IF(BK297="tau",IF(ABS(BL297)&lt;statistic_interpretations!$B$7,statistic_interpretations!$B$1,IF(ABS(BL297)&lt;statistic_interpretations!$C$7,statistic_interpretations!$C$1,IF(ABS(BL297)&gt;statistic_interpretations!$C$7,statistic_interpretations!$D$1,"error")))))))))</f>
        <v>Small</v>
      </c>
      <c r="BP297" t="str">
        <f t="shared" si="43"/>
        <v>non sign.</v>
      </c>
    </row>
    <row r="298" spans="1:68" x14ac:dyDescent="0.25">
      <c r="A298" t="str">
        <f>IF(ISBLANK(extractions!A298),"",extractions!A298)</f>
        <v>Education</v>
      </c>
      <c r="B298" t="s">
        <v>548</v>
      </c>
      <c r="C298" t="str">
        <f>IF(ISBLANK(extractions!B298),"",extractions!B298)</f>
        <v>scale</v>
      </c>
      <c r="D298" t="str">
        <f>IF(ISBLANK(extractions!C298),"",extractions!C298)</f>
        <v/>
      </c>
      <c r="E298" t="str">
        <f>IF(ISBLANK(extractions!D298),"",extractions!D298)</f>
        <v>-</v>
      </c>
      <c r="F298" t="str">
        <f>IF(ISBLANK(extractions!E298),"",extractions!E298)</f>
        <v>years</v>
      </c>
      <c r="G298" t="str">
        <f>IF(ISBLANK(extractions!G298),"",extractions!G298)</f>
        <v>reporting time</v>
      </c>
      <c r="H298" t="str">
        <f>IF(ISBLANK(extractions!H298),"",extractions!H298)</f>
        <v>scale</v>
      </c>
      <c r="I298" t="str">
        <f>IF(ISBLANK(extractions!I298),"",extractions!I298)</f>
        <v>min/incident</v>
      </c>
      <c r="J298" t="str">
        <f>IF(ISBLANK(extractions!J298),"",extractions!J298)</f>
        <v>-</v>
      </c>
      <c r="K298" t="str">
        <f>IF(ISBLANK(extractions!K298),"",extractions!K298)</f>
        <v>interest</v>
      </c>
      <c r="L298" t="str">
        <f>IF(ISBLANK(extractions!L298),"",extractions!L298)</f>
        <v>Hill (1978)</v>
      </c>
      <c r="M298" s="2" t="s">
        <v>749</v>
      </c>
      <c r="N298" t="str">
        <f>IF(ISBLANK(extractions!M298),"",extractions!M298)</f>
        <v>Table 3</v>
      </c>
      <c r="O298" t="str">
        <f>IF(ISBLANK(extractions!N298),"",extractions!N298)</f>
        <v>Bivariate regression</v>
      </c>
      <c r="P298" t="s">
        <v>148</v>
      </c>
      <c r="Q298" t="s">
        <v>903</v>
      </c>
      <c r="R298" t="s">
        <v>907</v>
      </c>
      <c r="S298" t="s">
        <v>204</v>
      </c>
      <c r="T298" t="s">
        <v>895</v>
      </c>
      <c r="U298" t="str">
        <f>IF(ISBLANK(extractions!O298),"",extractions!O298)</f>
        <v/>
      </c>
      <c r="V298" t="str">
        <f>IF(ISBLANK(extractions!P298),"",extractions!P298)</f>
        <v>Sample</v>
      </c>
      <c r="W298" t="str">
        <f>IF(ISBLANK(extractions!Q298),"",extractions!Q298)</f>
        <v/>
      </c>
      <c r="X298" t="str">
        <f>IF(ISBLANK(extractions!R298),"",extractions!R298)</f>
        <v>random sample</v>
      </c>
      <c r="Y298" t="str">
        <f>IF(ISBLANK(extractions!S298),"",extractions!S298)</f>
        <v/>
      </c>
      <c r="Z298" t="str">
        <f>IF(ISBLANK(extractions!T298),"",extractions!T298)</f>
        <v/>
      </c>
      <c r="AA298" t="str">
        <f>IF(ISBLANK(extractions!U298),"",extractions!U298)</f>
        <v>routine CFSs except traffic &amp; in need of medical attention</v>
      </c>
      <c r="AB298">
        <f>IF(ISBLANK(extractions!V298),"",extractions!V298)</f>
        <v>660</v>
      </c>
      <c r="AC298" t="str">
        <f>IF(ISBLANK(extractions!W298),"",extractions!W298)</f>
        <v>CFS</v>
      </c>
      <c r="AD298" t="str">
        <f>IF(ISBLANK(extractions!X298),"",extractions!X298)</f>
        <v>ALL CFSs</v>
      </c>
      <c r="AE298" t="str">
        <f>IF(ISBLANK(extractions!Y298),"",extractions!Y298)</f>
        <v>R</v>
      </c>
      <c r="AF298">
        <f>IF(ISBLANK(extractions!Z298),"",extractions!Z298)</f>
        <v>0.06</v>
      </c>
      <c r="AG298" t="str">
        <f>IF(ISBLANK(extractions!AA298),"",extractions!AA298)</f>
        <v/>
      </c>
      <c r="AH298" t="str">
        <f>IF(ISBLANK(extractions!AB298),"",extractions!AB298)</f>
        <v>#</v>
      </c>
      <c r="AI298">
        <f>IF(ISBLANK(extractions!AC298),"",extractions!AC298)</f>
        <v>1</v>
      </c>
      <c r="AJ298" t="str">
        <f>IF(ISBLANK(extractions!AD298),"",extractions!AD298)</f>
        <v>jan</v>
      </c>
      <c r="AK298">
        <f>IF(ISBLANK(extractions!AE298),"",extractions!AE298)</f>
        <v>1973</v>
      </c>
      <c r="AL298">
        <f>IF(ISBLANK(extractions!AF298),"",extractions!AF298)</f>
        <v>31</v>
      </c>
      <c r="AM298" t="str">
        <f>IF(ISBLANK(extractions!AG298),"",extractions!AG298)</f>
        <v>dec</v>
      </c>
      <c r="AN298">
        <f>IF(ISBLANK(extractions!AH298),"",extractions!AH298)</f>
        <v>1973</v>
      </c>
      <c r="AO298" t="str">
        <f>IF(ISBLANK(extractions!AI298),"",extractions!AI298)</f>
        <v/>
      </c>
      <c r="AP298" t="str">
        <f>IF(ISBLANK(extractions!AJ298),"",extractions!AJ298)</f>
        <v/>
      </c>
      <c r="AQ298" t="str">
        <f>IF(ISBLANK(extractions!AK298),"",extractions!AK298)</f>
        <v/>
      </c>
      <c r="AR298" t="str">
        <f>IF(ISBLANK(extractions!AL298),"",extractions!AL298)</f>
        <v/>
      </c>
      <c r="AS298" t="str">
        <f>IF(ISBLANK(extractions!AM298),"",extractions!AM298)</f>
        <v/>
      </c>
      <c r="AT298" t="str">
        <f>IF(ISBLANK(extractions!AN298),"",extractions!AN298)</f>
        <v/>
      </c>
      <c r="AU298" t="str">
        <f>IF(ISBLANK(extractions!AO298),"",extractions!AO298)</f>
        <v/>
      </c>
      <c r="AV298" t="str">
        <f>IF(ISBLANK(extractions!AP298),"",extractions!AP298)</f>
        <v/>
      </c>
      <c r="AW298" t="str">
        <f>IF(ISBLANK(extractions!AQ298),"",extractions!AQ298)</f>
        <v/>
      </c>
      <c r="AX298" t="str">
        <f>IF(ISBLANK(extractions!AR298),"",extractions!AR298)</f>
        <v/>
      </c>
      <c r="AY298" t="str">
        <f>IF(ISBLANK(extractions!AS298),"",extractions!AS298)</f>
        <v/>
      </c>
      <c r="AZ298" t="str">
        <f>IF(ISBLANK(extractions!AT298),"",extractions!AT298)</f>
        <v/>
      </c>
      <c r="BA298" t="str">
        <f>IF(ISBLANK(extractions!AU298),"",extractions!AU298)</f>
        <v/>
      </c>
      <c r="BB298" t="str">
        <f>IF(ISBLANK(extractions!AV298),"",extractions!AV298)</f>
        <v/>
      </c>
      <c r="BC298" t="str">
        <f>IF(ISBLANK(extractions!AW298),"",extractions!AW298)</f>
        <v/>
      </c>
      <c r="BD298" t="str">
        <f>IF(ISBLANK(extractions!AX298),"",extractions!AX298)</f>
        <v/>
      </c>
      <c r="BE298" s="9" t="str">
        <f t="shared" si="37"/>
        <v/>
      </c>
      <c r="BF298" s="9" t="str">
        <f t="shared" si="40"/>
        <v/>
      </c>
      <c r="BG298" t="str">
        <f t="shared" si="44"/>
        <v/>
      </c>
      <c r="BK298" s="9" t="str">
        <f t="shared" si="41"/>
        <v>R</v>
      </c>
      <c r="BL298" s="9">
        <f t="shared" si="38"/>
        <v>0.06</v>
      </c>
      <c r="BM298" s="13" t="str">
        <f t="shared" si="39"/>
        <v/>
      </c>
      <c r="BN298" t="str">
        <f t="shared" si="42"/>
        <v>+</v>
      </c>
      <c r="BO298" s="9" t="str">
        <f>IF(BK298="Beta",IF(ABS(BL298)&lt;statistic_interpretations!$B$5,statistic_interpretations!$B$1,IF(ABS(BL298)&lt;statistic_interpretations!$C$5,statistic_interpretations!$C$1,IF(ABS(BL298)&gt;statistic_interpretations!$C$5,statistic_interpretations!$D$1,"error"))),IF(BK298="R",IF(ABS(BL298)&lt;statistic_interpretations!$B$2,statistic_interpretations!$B$1,IF(ABS(BL298)&lt;statistic_interpretations!$C$2,statistic_interpretations!$C$1,IF(ABS(BL298)&gt;statistic_interpretations!$C$2,statistic_interpretations!$D$1,"error"))),IF(BK298="D",IF(ABS(BL298)&lt;statistic_interpretations!$B$3,statistic_interpretations!$B$1,IF(ABS(BL298)&lt;statistic_interpretations!$C$3,statistic_interpretations!$C$1,IF(ABS(BL298)&gt;statistic_interpretations!$C$3,statistic_interpretations!$D$1,"error"))),IF(BK298="%",IF(ABS(BL298)&lt;statistic_interpretations!$B$9,statistic_interpretations!$B$1,IF(ABS(BL298)&lt;statistic_interpretations!$C$9,statistic_interpretations!$C$1,IF(ABS(BL298)&gt;statistic_interpretations!$C$9,statistic_interpretations!$D$1,"error"))),IF(BK298="χ2",IF(ABS(BL298)&lt;statistic_interpretations!$B$8,statistic_interpretations!$B$1,IF(ABS(BL298)&lt;statistic_interpretations!$C$8,statistic_interpretations!$C$1,IF(ABS(BL298)&gt;statistic_interpretations!$C$8,statistic_interpretations!$D$1,"error"))),IF(BK298="tau",IF(ABS(BL298)&lt;statistic_interpretations!$B$7,statistic_interpretations!$B$1,IF(ABS(BL298)&lt;statistic_interpretations!$C$7,statistic_interpretations!$C$1,IF(ABS(BL298)&gt;statistic_interpretations!$C$7,statistic_interpretations!$D$1,"error")))))))))</f>
        <v>Small</v>
      </c>
      <c r="BP298" t="str">
        <f t="shared" si="43"/>
        <v>non sign.</v>
      </c>
    </row>
    <row r="299" spans="1:68" x14ac:dyDescent="0.25">
      <c r="A299" t="str">
        <f>IF(ISBLANK(extractions!A299),"",extractions!A299)</f>
        <v>Mean Per Capita Income</v>
      </c>
      <c r="B299" t="s">
        <v>561</v>
      </c>
      <c r="C299" t="str">
        <f>IF(ISBLANK(extractions!B299),"",extractions!B299)</f>
        <v>scale</v>
      </c>
      <c r="D299" t="str">
        <f>IF(ISBLANK(extractions!C299),"",extractions!C299)</f>
        <v/>
      </c>
      <c r="E299" t="str">
        <f>IF(ISBLANK(extractions!D299),"",extractions!D299)</f>
        <v>-</v>
      </c>
      <c r="F299" t="str">
        <f>IF(ISBLANK(extractions!E299),"",extractions!E299)</f>
        <v>dollars</v>
      </c>
      <c r="G299" t="str">
        <f>IF(ISBLANK(extractions!G299),"",extractions!G299)</f>
        <v>reporting time</v>
      </c>
      <c r="H299" t="str">
        <f>IF(ISBLANK(extractions!H299),"",extractions!H299)</f>
        <v>scale</v>
      </c>
      <c r="I299" t="str">
        <f>IF(ISBLANK(extractions!I299),"",extractions!I299)</f>
        <v>min/incident</v>
      </c>
      <c r="J299" t="str">
        <f>IF(ISBLANK(extractions!J299),"",extractions!J299)</f>
        <v>-</v>
      </c>
      <c r="K299" t="str">
        <f>IF(ISBLANK(extractions!K299),"",extractions!K299)</f>
        <v>interest</v>
      </c>
      <c r="L299" t="str">
        <f>IF(ISBLANK(extractions!L299),"",extractions!L299)</f>
        <v>Hill (1978)</v>
      </c>
      <c r="M299" s="2" t="s">
        <v>749</v>
      </c>
      <c r="N299" t="str">
        <f>IF(ISBLANK(extractions!M299),"",extractions!M299)</f>
        <v>Table 3</v>
      </c>
      <c r="O299" t="str">
        <f>IF(ISBLANK(extractions!N299),"",extractions!N299)</f>
        <v>Bivariate regression</v>
      </c>
      <c r="P299" t="s">
        <v>148</v>
      </c>
      <c r="Q299" t="s">
        <v>903</v>
      </c>
      <c r="R299" t="s">
        <v>907</v>
      </c>
      <c r="S299" t="s">
        <v>204</v>
      </c>
      <c r="T299" t="s">
        <v>895</v>
      </c>
      <c r="U299" t="str">
        <f>IF(ISBLANK(extractions!O299),"",extractions!O299)</f>
        <v/>
      </c>
      <c r="V299" t="str">
        <f>IF(ISBLANK(extractions!P299),"",extractions!P299)</f>
        <v>Sample</v>
      </c>
      <c r="W299" t="str">
        <f>IF(ISBLANK(extractions!Q299),"",extractions!Q299)</f>
        <v/>
      </c>
      <c r="X299" t="str">
        <f>IF(ISBLANK(extractions!R299),"",extractions!R299)</f>
        <v>random sample</v>
      </c>
      <c r="Y299" t="str">
        <f>IF(ISBLANK(extractions!S299),"",extractions!S299)</f>
        <v/>
      </c>
      <c r="Z299" t="str">
        <f>IF(ISBLANK(extractions!T299),"",extractions!T299)</f>
        <v/>
      </c>
      <c r="AA299" t="str">
        <f>IF(ISBLANK(extractions!U299),"",extractions!U299)</f>
        <v>routine CFSs except traffic &amp; in need of medical attention</v>
      </c>
      <c r="AB299">
        <f>IF(ISBLANK(extractions!V299),"",extractions!V299)</f>
        <v>660</v>
      </c>
      <c r="AC299" t="str">
        <f>IF(ISBLANK(extractions!W299),"",extractions!W299)</f>
        <v>CFS</v>
      </c>
      <c r="AD299" t="str">
        <f>IF(ISBLANK(extractions!X299),"",extractions!X299)</f>
        <v>ALL CFSs</v>
      </c>
      <c r="AE299" t="str">
        <f>IF(ISBLANK(extractions!Y299),"",extractions!Y299)</f>
        <v>R</v>
      </c>
      <c r="AF299">
        <f>IF(ISBLANK(extractions!Z299),"",extractions!Z299)</f>
        <v>7.0000000000000007E-2</v>
      </c>
      <c r="AG299" t="str">
        <f>IF(ISBLANK(extractions!AA299),"",extractions!AA299)</f>
        <v/>
      </c>
      <c r="AH299" t="str">
        <f>IF(ISBLANK(extractions!AB299),"",extractions!AB299)</f>
        <v>*</v>
      </c>
      <c r="AI299">
        <f>IF(ISBLANK(extractions!AC299),"",extractions!AC299)</f>
        <v>1</v>
      </c>
      <c r="AJ299" t="str">
        <f>IF(ISBLANK(extractions!AD299),"",extractions!AD299)</f>
        <v>jan</v>
      </c>
      <c r="AK299">
        <f>IF(ISBLANK(extractions!AE299),"",extractions!AE299)</f>
        <v>1973</v>
      </c>
      <c r="AL299">
        <f>IF(ISBLANK(extractions!AF299),"",extractions!AF299)</f>
        <v>31</v>
      </c>
      <c r="AM299" t="str">
        <f>IF(ISBLANK(extractions!AG299),"",extractions!AG299)</f>
        <v>dec</v>
      </c>
      <c r="AN299">
        <f>IF(ISBLANK(extractions!AH299),"",extractions!AH299)</f>
        <v>1973</v>
      </c>
      <c r="AO299" t="str">
        <f>IF(ISBLANK(extractions!AI299),"",extractions!AI299)</f>
        <v/>
      </c>
      <c r="AP299" t="str">
        <f>IF(ISBLANK(extractions!AJ299),"",extractions!AJ299)</f>
        <v/>
      </c>
      <c r="AQ299" t="str">
        <f>IF(ISBLANK(extractions!AK299),"",extractions!AK299)</f>
        <v/>
      </c>
      <c r="AR299" t="str">
        <f>IF(ISBLANK(extractions!AL299),"",extractions!AL299)</f>
        <v/>
      </c>
      <c r="AS299" t="str">
        <f>IF(ISBLANK(extractions!AM299),"",extractions!AM299)</f>
        <v/>
      </c>
      <c r="AT299" t="str">
        <f>IF(ISBLANK(extractions!AN299),"",extractions!AN299)</f>
        <v/>
      </c>
      <c r="AU299" t="str">
        <f>IF(ISBLANK(extractions!AO299),"",extractions!AO299)</f>
        <v/>
      </c>
      <c r="AV299" t="str">
        <f>IF(ISBLANK(extractions!AP299),"",extractions!AP299)</f>
        <v/>
      </c>
      <c r="AW299" t="str">
        <f>IF(ISBLANK(extractions!AQ299),"",extractions!AQ299)</f>
        <v/>
      </c>
      <c r="AX299" t="str">
        <f>IF(ISBLANK(extractions!AR299),"",extractions!AR299)</f>
        <v/>
      </c>
      <c r="AY299" t="str">
        <f>IF(ISBLANK(extractions!AS299),"",extractions!AS299)</f>
        <v/>
      </c>
      <c r="AZ299" t="str">
        <f>IF(ISBLANK(extractions!AT299),"",extractions!AT299)</f>
        <v/>
      </c>
      <c r="BA299" t="str">
        <f>IF(ISBLANK(extractions!AU299),"",extractions!AU299)</f>
        <v/>
      </c>
      <c r="BB299" t="str">
        <f>IF(ISBLANK(extractions!AV299),"",extractions!AV299)</f>
        <v/>
      </c>
      <c r="BC299" t="str">
        <f>IF(ISBLANK(extractions!AW299),"",extractions!AW299)</f>
        <v/>
      </c>
      <c r="BD299" t="str">
        <f>IF(ISBLANK(extractions!AX299),"",extractions!AX299)</f>
        <v/>
      </c>
      <c r="BE299" s="9" t="str">
        <f t="shared" si="37"/>
        <v/>
      </c>
      <c r="BF299" s="9" t="str">
        <f t="shared" si="40"/>
        <v/>
      </c>
      <c r="BG299" t="str">
        <f t="shared" si="44"/>
        <v/>
      </c>
      <c r="BK299" s="9" t="str">
        <f t="shared" si="41"/>
        <v>R</v>
      </c>
      <c r="BL299" s="9">
        <f t="shared" si="38"/>
        <v>7.0000000000000007E-2</v>
      </c>
      <c r="BM299" s="13" t="str">
        <f t="shared" si="39"/>
        <v>*</v>
      </c>
      <c r="BN299" t="str">
        <f t="shared" si="42"/>
        <v>+</v>
      </c>
      <c r="BO299" s="9" t="str">
        <f>IF(BK299="Beta",IF(ABS(BL299)&lt;statistic_interpretations!$B$5,statistic_interpretations!$B$1,IF(ABS(BL299)&lt;statistic_interpretations!$C$5,statistic_interpretations!$C$1,IF(ABS(BL299)&gt;statistic_interpretations!$C$5,statistic_interpretations!$D$1,"error"))),IF(BK299="R",IF(ABS(BL299)&lt;statistic_interpretations!$B$2,statistic_interpretations!$B$1,IF(ABS(BL299)&lt;statistic_interpretations!$C$2,statistic_interpretations!$C$1,IF(ABS(BL299)&gt;statistic_interpretations!$C$2,statistic_interpretations!$D$1,"error"))),IF(BK299="D",IF(ABS(BL299)&lt;statistic_interpretations!$B$3,statistic_interpretations!$B$1,IF(ABS(BL299)&lt;statistic_interpretations!$C$3,statistic_interpretations!$C$1,IF(ABS(BL299)&gt;statistic_interpretations!$C$3,statistic_interpretations!$D$1,"error"))),IF(BK299="%",IF(ABS(BL299)&lt;statistic_interpretations!$B$9,statistic_interpretations!$B$1,IF(ABS(BL299)&lt;statistic_interpretations!$C$9,statistic_interpretations!$C$1,IF(ABS(BL299)&gt;statistic_interpretations!$C$9,statistic_interpretations!$D$1,"error"))),IF(BK299="χ2",IF(ABS(BL299)&lt;statistic_interpretations!$B$8,statistic_interpretations!$B$1,IF(ABS(BL299)&lt;statistic_interpretations!$C$8,statistic_interpretations!$C$1,IF(ABS(BL299)&gt;statistic_interpretations!$C$8,statistic_interpretations!$D$1,"error"))),IF(BK299="tau",IF(ABS(BL299)&lt;statistic_interpretations!$B$7,statistic_interpretations!$B$1,IF(ABS(BL299)&lt;statistic_interpretations!$C$7,statistic_interpretations!$C$1,IF(ABS(BL299)&gt;statistic_interpretations!$C$7,statistic_interpretations!$D$1,"error")))))))))</f>
        <v>Small</v>
      </c>
      <c r="BP299" t="str">
        <f t="shared" si="43"/>
        <v>sign.</v>
      </c>
    </row>
    <row r="300" spans="1:68" x14ac:dyDescent="0.25">
      <c r="A300" t="str">
        <f>IF(ISBLANK(extractions!A300),"",extractions!A300)</f>
        <v>% Poverty</v>
      </c>
      <c r="B300" t="s">
        <v>946</v>
      </c>
      <c r="C300" t="str">
        <f>IF(ISBLANK(extractions!B300),"",extractions!B300)</f>
        <v>scale</v>
      </c>
      <c r="D300" t="str">
        <f>IF(ISBLANK(extractions!C300),"",extractions!C300)</f>
        <v/>
      </c>
      <c r="E300" t="str">
        <f>IF(ISBLANK(extractions!D300),"",extractions!D300)</f>
        <v>-</v>
      </c>
      <c r="F300" t="str">
        <f>IF(ISBLANK(extractions!E300),"",extractions!E300)</f>
        <v>none</v>
      </c>
      <c r="G300" t="str">
        <f>IF(ISBLANK(extractions!G300),"",extractions!G300)</f>
        <v>reporting time</v>
      </c>
      <c r="H300" t="str">
        <f>IF(ISBLANK(extractions!H300),"",extractions!H300)</f>
        <v>scale</v>
      </c>
      <c r="I300" t="str">
        <f>IF(ISBLANK(extractions!I300),"",extractions!I300)</f>
        <v>min/incident</v>
      </c>
      <c r="J300" t="str">
        <f>IF(ISBLANK(extractions!J300),"",extractions!J300)</f>
        <v>-</v>
      </c>
      <c r="K300" t="str">
        <f>IF(ISBLANK(extractions!K300),"",extractions!K300)</f>
        <v>interest</v>
      </c>
      <c r="L300" t="str">
        <f>IF(ISBLANK(extractions!L300),"",extractions!L300)</f>
        <v>Hill (1978)</v>
      </c>
      <c r="M300" s="2" t="s">
        <v>749</v>
      </c>
      <c r="N300" t="str">
        <f>IF(ISBLANK(extractions!M300),"",extractions!M300)</f>
        <v>Table 3</v>
      </c>
      <c r="O300" t="str">
        <f>IF(ISBLANK(extractions!N300),"",extractions!N300)</f>
        <v>Bivariate regression</v>
      </c>
      <c r="P300" t="s">
        <v>148</v>
      </c>
      <c r="Q300" t="s">
        <v>903</v>
      </c>
      <c r="R300" t="s">
        <v>907</v>
      </c>
      <c r="S300" t="s">
        <v>204</v>
      </c>
      <c r="T300" t="s">
        <v>895</v>
      </c>
      <c r="U300" t="str">
        <f>IF(ISBLANK(extractions!O300),"",extractions!O300)</f>
        <v/>
      </c>
      <c r="V300" t="str">
        <f>IF(ISBLANK(extractions!P300),"",extractions!P300)</f>
        <v>Sample</v>
      </c>
      <c r="W300" t="str">
        <f>IF(ISBLANK(extractions!Q300),"",extractions!Q300)</f>
        <v/>
      </c>
      <c r="X300" t="str">
        <f>IF(ISBLANK(extractions!R300),"",extractions!R300)</f>
        <v>random sample</v>
      </c>
      <c r="Y300" t="str">
        <f>IF(ISBLANK(extractions!S300),"",extractions!S300)</f>
        <v/>
      </c>
      <c r="Z300" t="str">
        <f>IF(ISBLANK(extractions!T300),"",extractions!T300)</f>
        <v/>
      </c>
      <c r="AA300" t="str">
        <f>IF(ISBLANK(extractions!U300),"",extractions!U300)</f>
        <v>routine CFSs except traffic &amp; in need of medical attention</v>
      </c>
      <c r="AB300">
        <f>IF(ISBLANK(extractions!V300),"",extractions!V300)</f>
        <v>660</v>
      </c>
      <c r="AC300" t="str">
        <f>IF(ISBLANK(extractions!W300),"",extractions!W300)</f>
        <v>CFS</v>
      </c>
      <c r="AD300" t="str">
        <f>IF(ISBLANK(extractions!X300),"",extractions!X300)</f>
        <v>ALL CFSs</v>
      </c>
      <c r="AE300" t="str">
        <f>IF(ISBLANK(extractions!Y300),"",extractions!Y300)</f>
        <v>R</v>
      </c>
      <c r="AF300">
        <f>IF(ISBLANK(extractions!Z300),"",extractions!Z300)</f>
        <v>-0.04</v>
      </c>
      <c r="AG300" t="str">
        <f>IF(ISBLANK(extractions!AA300),"",extractions!AA300)</f>
        <v/>
      </c>
      <c r="AH300" t="str">
        <f>IF(ISBLANK(extractions!AB300),"",extractions!AB300)</f>
        <v>#</v>
      </c>
      <c r="AI300">
        <f>IF(ISBLANK(extractions!AC300),"",extractions!AC300)</f>
        <v>1</v>
      </c>
      <c r="AJ300" t="str">
        <f>IF(ISBLANK(extractions!AD300),"",extractions!AD300)</f>
        <v>jan</v>
      </c>
      <c r="AK300">
        <f>IF(ISBLANK(extractions!AE300),"",extractions!AE300)</f>
        <v>1973</v>
      </c>
      <c r="AL300">
        <f>IF(ISBLANK(extractions!AF300),"",extractions!AF300)</f>
        <v>31</v>
      </c>
      <c r="AM300" t="str">
        <f>IF(ISBLANK(extractions!AG300),"",extractions!AG300)</f>
        <v>dec</v>
      </c>
      <c r="AN300">
        <f>IF(ISBLANK(extractions!AH300),"",extractions!AH300)</f>
        <v>1973</v>
      </c>
      <c r="AO300" t="str">
        <f>IF(ISBLANK(extractions!AI300),"",extractions!AI300)</f>
        <v/>
      </c>
      <c r="AP300" t="str">
        <f>IF(ISBLANK(extractions!AJ300),"",extractions!AJ300)</f>
        <v/>
      </c>
      <c r="AQ300" t="str">
        <f>IF(ISBLANK(extractions!AK300),"",extractions!AK300)</f>
        <v/>
      </c>
      <c r="AR300" t="str">
        <f>IF(ISBLANK(extractions!AL300),"",extractions!AL300)</f>
        <v/>
      </c>
      <c r="AS300" t="str">
        <f>IF(ISBLANK(extractions!AM300),"",extractions!AM300)</f>
        <v/>
      </c>
      <c r="AT300" t="str">
        <f>IF(ISBLANK(extractions!AN300),"",extractions!AN300)</f>
        <v/>
      </c>
      <c r="AU300" t="str">
        <f>IF(ISBLANK(extractions!AO300),"",extractions!AO300)</f>
        <v/>
      </c>
      <c r="AV300" t="str">
        <f>IF(ISBLANK(extractions!AP300),"",extractions!AP300)</f>
        <v/>
      </c>
      <c r="AW300" t="str">
        <f>IF(ISBLANK(extractions!AQ300),"",extractions!AQ300)</f>
        <v/>
      </c>
      <c r="AX300" t="str">
        <f>IF(ISBLANK(extractions!AR300),"",extractions!AR300)</f>
        <v/>
      </c>
      <c r="AY300" t="str">
        <f>IF(ISBLANK(extractions!AS300),"",extractions!AS300)</f>
        <v/>
      </c>
      <c r="AZ300" t="str">
        <f>IF(ISBLANK(extractions!AT300),"",extractions!AT300)</f>
        <v/>
      </c>
      <c r="BA300" t="str">
        <f>IF(ISBLANK(extractions!AU300),"",extractions!AU300)</f>
        <v/>
      </c>
      <c r="BB300" t="str">
        <f>IF(ISBLANK(extractions!AV300),"",extractions!AV300)</f>
        <v/>
      </c>
      <c r="BC300" t="str">
        <f>IF(ISBLANK(extractions!AW300),"",extractions!AW300)</f>
        <v/>
      </c>
      <c r="BD300" t="str">
        <f>IF(ISBLANK(extractions!AX300),"",extractions!AX300)</f>
        <v/>
      </c>
      <c r="BE300" s="9" t="str">
        <f t="shared" si="37"/>
        <v/>
      </c>
      <c r="BF300" s="9" t="str">
        <f t="shared" si="40"/>
        <v/>
      </c>
      <c r="BG300" t="str">
        <f t="shared" si="44"/>
        <v/>
      </c>
      <c r="BK300" s="9" t="str">
        <f t="shared" si="41"/>
        <v>R</v>
      </c>
      <c r="BL300" s="9">
        <f t="shared" si="38"/>
        <v>-0.04</v>
      </c>
      <c r="BM300" s="13" t="str">
        <f t="shared" si="39"/>
        <v/>
      </c>
      <c r="BN300" t="str">
        <f t="shared" si="42"/>
        <v>-</v>
      </c>
      <c r="BO300" s="9" t="str">
        <f>IF(BK300="Beta",IF(ABS(BL300)&lt;statistic_interpretations!$B$5,statistic_interpretations!$B$1,IF(ABS(BL300)&lt;statistic_interpretations!$C$5,statistic_interpretations!$C$1,IF(ABS(BL300)&gt;statistic_interpretations!$C$5,statistic_interpretations!$D$1,"error"))),IF(BK300="R",IF(ABS(BL300)&lt;statistic_interpretations!$B$2,statistic_interpretations!$B$1,IF(ABS(BL300)&lt;statistic_interpretations!$C$2,statistic_interpretations!$C$1,IF(ABS(BL300)&gt;statistic_interpretations!$C$2,statistic_interpretations!$D$1,"error"))),IF(BK300="D",IF(ABS(BL300)&lt;statistic_interpretations!$B$3,statistic_interpretations!$B$1,IF(ABS(BL300)&lt;statistic_interpretations!$C$3,statistic_interpretations!$C$1,IF(ABS(BL300)&gt;statistic_interpretations!$C$3,statistic_interpretations!$D$1,"error"))),IF(BK300="%",IF(ABS(BL300)&lt;statistic_interpretations!$B$9,statistic_interpretations!$B$1,IF(ABS(BL300)&lt;statistic_interpretations!$C$9,statistic_interpretations!$C$1,IF(ABS(BL300)&gt;statistic_interpretations!$C$9,statistic_interpretations!$D$1,"error"))),IF(BK300="χ2",IF(ABS(BL300)&lt;statistic_interpretations!$B$8,statistic_interpretations!$B$1,IF(ABS(BL300)&lt;statistic_interpretations!$C$8,statistic_interpretations!$C$1,IF(ABS(BL300)&gt;statistic_interpretations!$C$8,statistic_interpretations!$D$1,"error"))),IF(BK300="tau",IF(ABS(BL300)&lt;statistic_interpretations!$B$7,statistic_interpretations!$B$1,IF(ABS(BL300)&lt;statistic_interpretations!$C$7,statistic_interpretations!$C$1,IF(ABS(BL300)&gt;statistic_interpretations!$C$7,statistic_interpretations!$D$1,"error")))))))))</f>
        <v>Small</v>
      </c>
      <c r="BP300" t="str">
        <f t="shared" si="43"/>
        <v>non sign.</v>
      </c>
    </row>
    <row r="301" spans="1:68" x14ac:dyDescent="0.25">
      <c r="A301" t="str">
        <f>IF(ISBLANK(extractions!A301),"",extractions!A301)</f>
        <v>Priority Index</v>
      </c>
      <c r="B301" t="s">
        <v>200</v>
      </c>
      <c r="C301" t="str">
        <f>IF(ISBLANK(extractions!B301),"",extractions!B301)</f>
        <v>ordinal</v>
      </c>
      <c r="D301" t="str">
        <f>IF(ISBLANK(extractions!C301),"",extractions!C301)</f>
        <v/>
      </c>
      <c r="E301" t="str">
        <f>IF(ISBLANK(extractions!D301),"",extractions!D301)</f>
        <v/>
      </c>
      <c r="F301" t="str">
        <f>IF(ISBLANK(extractions!E301),"",extractions!E301)</f>
        <v>-</v>
      </c>
      <c r="G301" t="str">
        <f>IF(ISBLANK(extractions!G301),"",extractions!G301)</f>
        <v>dispatch time;travel time</v>
      </c>
      <c r="H301" t="str">
        <f>IF(ISBLANK(extractions!H301),"",extractions!H301)</f>
        <v>scale</v>
      </c>
      <c r="I301" t="str">
        <f>IF(ISBLANK(extractions!I301),"",extractions!I301)</f>
        <v>min/incident</v>
      </c>
      <c r="J301" t="str">
        <f>IF(ISBLANK(extractions!J301),"",extractions!J301)</f>
        <v>ln</v>
      </c>
      <c r="K301" t="str">
        <f>IF(ISBLANK(extractions!K301),"",extractions!K301)</f>
        <v>interest</v>
      </c>
      <c r="L301" t="str">
        <f>IF(ISBLANK(extractions!L301),"",extractions!L301)</f>
        <v>Sullivan (2012)</v>
      </c>
      <c r="M301" s="2" t="s">
        <v>750</v>
      </c>
      <c r="N301" t="str">
        <f>IF(ISBLANK(extractions!M301),"",extractions!M301)</f>
        <v>Table 2 (model I)</v>
      </c>
      <c r="O301" t="str">
        <f>IF(ISBLANK(extractions!N301),"",extractions!N301)</f>
        <v>Hierachical Lineair Model</v>
      </c>
      <c r="P301" t="s">
        <v>148</v>
      </c>
      <c r="Q301" t="s">
        <v>903</v>
      </c>
      <c r="R301" t="s">
        <v>906</v>
      </c>
      <c r="S301" t="s">
        <v>200</v>
      </c>
      <c r="T301" t="s">
        <v>1187</v>
      </c>
      <c r="U301" t="str">
        <f>IF(ISBLANK(extractions!O301),"",extractions!O301)</f>
        <v/>
      </c>
      <c r="V301" t="str">
        <f>IF(ISBLANK(extractions!P301),"",extractions!P301)</f>
        <v>Population</v>
      </c>
      <c r="W301" t="str">
        <f>IF(ISBLANK(extractions!Q301),"",extractions!Q301)</f>
        <v>Southwest Sky (USA)</v>
      </c>
      <c r="X301" t="str">
        <f>IF(ISBLANK(extractions!R301),"",extractions!R301)</f>
        <v>-</v>
      </c>
      <c r="Y301" t="str">
        <f>IF(ISBLANK(extractions!S301),"",extractions!S301)</f>
        <v>-</v>
      </c>
      <c r="Z301" t="str">
        <f>IF(ISBLANK(extractions!T301),"",extractions!T301)</f>
        <v/>
      </c>
      <c r="AA301" t="str">
        <f>IF(ISBLANK(extractions!U301),"",extractions!U301)</f>
        <v>-</v>
      </c>
      <c r="AB301">
        <f>IF(ISBLANK(extractions!V301),"",extractions!V301)</f>
        <v>17164</v>
      </c>
      <c r="AC301" t="str">
        <f>IF(ISBLANK(extractions!W301),"",extractions!W301)</f>
        <v>CFS</v>
      </c>
      <c r="AD301" t="str">
        <f>IF(ISBLANK(extractions!X301),"",extractions!X301)</f>
        <v>crime related CFS</v>
      </c>
      <c r="AE301" t="str">
        <f>IF(ISBLANK(extractions!Y301),"",extractions!Y301)</f>
        <v>B</v>
      </c>
      <c r="AF301">
        <f>IF(ISBLANK(extractions!Z301),"",extractions!Z301)</f>
        <v>-10.41</v>
      </c>
      <c r="AG301" t="str">
        <f>IF(ISBLANK(extractions!AA301),"",extractions!AA301)</f>
        <v/>
      </c>
      <c r="AH301">
        <f>IF(ISBLANK(extractions!AB301),"",extractions!AB301)</f>
        <v>0.02</v>
      </c>
      <c r="AI301">
        <f>IF(ISBLANK(extractions!AC301),"",extractions!AC301)</f>
        <v>1</v>
      </c>
      <c r="AJ301" t="str">
        <f>IF(ISBLANK(extractions!AD301),"",extractions!AD301)</f>
        <v xml:space="preserve">jan </v>
      </c>
      <c r="AK301">
        <f>IF(ISBLANK(extractions!AE301),"",extractions!AE301)</f>
        <v>2011</v>
      </c>
      <c r="AL301">
        <f>IF(ISBLANK(extractions!AF301),"",extractions!AF301)</f>
        <v>31</v>
      </c>
      <c r="AM301" t="str">
        <f>IF(ISBLANK(extractions!AG301),"",extractions!AG301)</f>
        <v>dec</v>
      </c>
      <c r="AN301">
        <f>IF(ISBLANK(extractions!AH301),"",extractions!AH301)</f>
        <v>2011</v>
      </c>
      <c r="AO301" t="str">
        <f>IF(ISBLANK(extractions!AI301),"",extractions!AI301)</f>
        <v/>
      </c>
      <c r="AP301" t="str">
        <f>IF(ISBLANK(extractions!AJ301),"",extractions!AJ301)</f>
        <v/>
      </c>
      <c r="AQ301" t="str">
        <f>IF(ISBLANK(extractions!AK301),"",extractions!AK301)</f>
        <v/>
      </c>
      <c r="AR301" t="str">
        <f>IF(ISBLANK(extractions!AL301),"",extractions!AL301)</f>
        <v/>
      </c>
      <c r="AS301" t="str">
        <f>IF(ISBLANK(extractions!AM301),"",extractions!AM301)</f>
        <v/>
      </c>
      <c r="AT301" t="str">
        <f>IF(ISBLANK(extractions!AN301),"",extractions!AN301)</f>
        <v/>
      </c>
      <c r="AU301" t="str">
        <f>IF(ISBLANK(extractions!AO301),"",extractions!AO301)</f>
        <v/>
      </c>
      <c r="AV301" t="str">
        <f>IF(ISBLANK(extractions!AP301),"",extractions!AP301)</f>
        <v/>
      </c>
      <c r="AW301" t="str">
        <f>IF(ISBLANK(extractions!AQ301),"",extractions!AQ301)</f>
        <v/>
      </c>
      <c r="AX301" t="str">
        <f>IF(ISBLANK(extractions!AR301),"",extractions!AR301)</f>
        <v/>
      </c>
      <c r="AY301" t="str">
        <f>IF(ISBLANK(extractions!AS301),"",extractions!AS301)</f>
        <v/>
      </c>
      <c r="AZ301" t="str">
        <f>IF(ISBLANK(extractions!AT301),"",extractions!AT301)</f>
        <v/>
      </c>
      <c r="BA301">
        <f>IF(ISBLANK(extractions!AU301),"",extractions!AU301)</f>
        <v>30.667000000000002</v>
      </c>
      <c r="BB301" t="str">
        <f>IF(ISBLANK(extractions!AV301),"",extractions!AV301)</f>
        <v/>
      </c>
      <c r="BC301" t="str">
        <f>IF(ISBLANK(extractions!AW301),"",extractions!AW301)</f>
        <v/>
      </c>
      <c r="BD301" t="str">
        <f>IF(ISBLANK(extractions!AX301),"",extractions!AX301)</f>
        <v/>
      </c>
      <c r="BE301" s="9" t="str">
        <f t="shared" si="37"/>
        <v/>
      </c>
      <c r="BF301" s="9" t="str">
        <f t="shared" si="40"/>
        <v/>
      </c>
      <c r="BG301" t="e">
        <f t="shared" si="44"/>
        <v>#VALUE!</v>
      </c>
      <c r="BK301" s="9" t="str">
        <f t="shared" si="41"/>
        <v>B</v>
      </c>
      <c r="BL301" s="9">
        <f t="shared" si="38"/>
        <v>-10.41</v>
      </c>
      <c r="BM301" s="13" t="str">
        <f t="shared" si="39"/>
        <v>*</v>
      </c>
      <c r="BN301" t="str">
        <f t="shared" si="42"/>
        <v>-</v>
      </c>
      <c r="BO301" s="9" t="b">
        <f>IF(BK301="Beta",IF(ABS(BL301)&lt;statistic_interpretations!$B$5,statistic_interpretations!$B$1,IF(ABS(BL301)&lt;statistic_interpretations!$C$5,statistic_interpretations!$C$1,IF(ABS(BL301)&gt;statistic_interpretations!$C$5,statistic_interpretations!$D$1,"error"))),IF(BK301="R",IF(ABS(BL301)&lt;statistic_interpretations!$B$2,statistic_interpretations!$B$1,IF(ABS(BL301)&lt;statistic_interpretations!$C$2,statistic_interpretations!$C$1,IF(ABS(BL301)&gt;statistic_interpretations!$C$2,statistic_interpretations!$D$1,"error"))),IF(BK301="D",IF(ABS(BL301)&lt;statistic_interpretations!$B$3,statistic_interpretations!$B$1,IF(ABS(BL301)&lt;statistic_interpretations!$C$3,statistic_interpretations!$C$1,IF(ABS(BL301)&gt;statistic_interpretations!$C$3,statistic_interpretations!$D$1,"error"))),IF(BK301="%",IF(ABS(BL301)&lt;statistic_interpretations!$B$9,statistic_interpretations!$B$1,IF(ABS(BL301)&lt;statistic_interpretations!$C$9,statistic_interpretations!$C$1,IF(ABS(BL301)&gt;statistic_interpretations!$C$9,statistic_interpretations!$D$1,"error"))),IF(BK301="χ2",IF(ABS(BL301)&lt;statistic_interpretations!$B$8,statistic_interpretations!$B$1,IF(ABS(BL301)&lt;statistic_interpretations!$C$8,statistic_interpretations!$C$1,IF(ABS(BL301)&gt;statistic_interpretations!$C$8,statistic_interpretations!$D$1,"error"))),IF(BK301="tau",IF(ABS(BL301)&lt;statistic_interpretations!$B$7,statistic_interpretations!$B$1,IF(ABS(BL301)&lt;statistic_interpretations!$C$7,statistic_interpretations!$C$1,IF(ABS(BL301)&gt;statistic_interpretations!$C$7,statistic_interpretations!$D$1,"error")))))))))</f>
        <v>0</v>
      </c>
      <c r="BP301" t="str">
        <f t="shared" si="43"/>
        <v>not applicable</v>
      </c>
    </row>
    <row r="302" spans="1:68" x14ac:dyDescent="0.25">
      <c r="A302" t="str">
        <f>IF(ISBLANK(extractions!A302),"",extractions!A302)</f>
        <v>Felony</v>
      </c>
      <c r="B302" t="s">
        <v>563</v>
      </c>
      <c r="C302" t="str">
        <f>IF(ISBLANK(extractions!B302),"",extractions!B302)</f>
        <v>nominal</v>
      </c>
      <c r="D302" t="str">
        <f>IF(ISBLANK(extractions!C302),"",extractions!C302)</f>
        <v/>
      </c>
      <c r="E302" t="str">
        <f>IF(ISBLANK(extractions!D302),"",extractions!D302)</f>
        <v/>
      </c>
      <c r="F302" t="str">
        <f>IF(ISBLANK(extractions!E302),"",extractions!E302)</f>
        <v>-</v>
      </c>
      <c r="G302" t="str">
        <f>IF(ISBLANK(extractions!G302),"",extractions!G302)</f>
        <v>dispatch time;travel time</v>
      </c>
      <c r="H302" t="str">
        <f>IF(ISBLANK(extractions!H302),"",extractions!H302)</f>
        <v>scale</v>
      </c>
      <c r="I302" t="str">
        <f>IF(ISBLANK(extractions!I302),"",extractions!I302)</f>
        <v>min/incident</v>
      </c>
      <c r="J302" t="str">
        <f>IF(ISBLANK(extractions!J302),"",extractions!J302)</f>
        <v>ln</v>
      </c>
      <c r="K302" t="str">
        <f>IF(ISBLANK(extractions!K302),"",extractions!K302)</f>
        <v>interest</v>
      </c>
      <c r="L302" t="str">
        <f>IF(ISBLANK(extractions!L302),"",extractions!L302)</f>
        <v>Sullivan (2012)</v>
      </c>
      <c r="M302" s="2" t="s">
        <v>750</v>
      </c>
      <c r="N302" t="str">
        <f>IF(ISBLANK(extractions!M302),"",extractions!M302)</f>
        <v>Table 2 (model III)</v>
      </c>
      <c r="O302" t="str">
        <f>IF(ISBLANK(extractions!N302),"",extractions!N302)</f>
        <v>Hierachical Lineair Model</v>
      </c>
      <c r="P302" t="s">
        <v>148</v>
      </c>
      <c r="Q302" t="s">
        <v>903</v>
      </c>
      <c r="R302" t="s">
        <v>906</v>
      </c>
      <c r="S302" t="s">
        <v>199</v>
      </c>
      <c r="T302" t="s">
        <v>199</v>
      </c>
      <c r="U302" t="str">
        <f>IF(ISBLANK(extractions!O302),"",extractions!O302)</f>
        <v/>
      </c>
      <c r="V302" t="str">
        <f>IF(ISBLANK(extractions!P302),"",extractions!P302)</f>
        <v>Population</v>
      </c>
      <c r="W302" t="str">
        <f>IF(ISBLANK(extractions!Q302),"",extractions!Q302)</f>
        <v>Southwest Sky (USA)</v>
      </c>
      <c r="X302" t="str">
        <f>IF(ISBLANK(extractions!R302),"",extractions!R302)</f>
        <v>-</v>
      </c>
      <c r="Y302" t="str">
        <f>IF(ISBLANK(extractions!S302),"",extractions!S302)</f>
        <v>-</v>
      </c>
      <c r="Z302" t="str">
        <f>IF(ISBLANK(extractions!T302),"",extractions!T302)</f>
        <v/>
      </c>
      <c r="AA302" t="str">
        <f>IF(ISBLANK(extractions!U302),"",extractions!U302)</f>
        <v>-</v>
      </c>
      <c r="AB302">
        <f>IF(ISBLANK(extractions!V302),"",extractions!V302)</f>
        <v>17164</v>
      </c>
      <c r="AC302" t="str">
        <f>IF(ISBLANK(extractions!W302),"",extractions!W302)</f>
        <v>CFS</v>
      </c>
      <c r="AD302" t="str">
        <f>IF(ISBLANK(extractions!X302),"",extractions!X302)</f>
        <v>crime related CFS</v>
      </c>
      <c r="AE302" t="str">
        <f>IF(ISBLANK(extractions!Y302),"",extractions!Y302)</f>
        <v>B</v>
      </c>
      <c r="AF302">
        <f>IF(ISBLANK(extractions!Z302),"",extractions!Z302)</f>
        <v>-1.37</v>
      </c>
      <c r="AG302" t="str">
        <f>IF(ISBLANK(extractions!AA302),"",extractions!AA302)</f>
        <v/>
      </c>
      <c r="AH302">
        <f>IF(ISBLANK(extractions!AB302),"",extractions!AB302)</f>
        <v>0</v>
      </c>
      <c r="AI302">
        <f>IF(ISBLANK(extractions!AC302),"",extractions!AC302)</f>
        <v>1</v>
      </c>
      <c r="AJ302" t="str">
        <f>IF(ISBLANK(extractions!AD302),"",extractions!AD302)</f>
        <v xml:space="preserve">jan </v>
      </c>
      <c r="AK302">
        <f>IF(ISBLANK(extractions!AE302),"",extractions!AE302)</f>
        <v>2011</v>
      </c>
      <c r="AL302">
        <f>IF(ISBLANK(extractions!AF302),"",extractions!AF302)</f>
        <v>31</v>
      </c>
      <c r="AM302" t="str">
        <f>IF(ISBLANK(extractions!AG302),"",extractions!AG302)</f>
        <v>dec</v>
      </c>
      <c r="AN302">
        <f>IF(ISBLANK(extractions!AH302),"",extractions!AH302)</f>
        <v>2011</v>
      </c>
      <c r="AO302" t="str">
        <f>IF(ISBLANK(extractions!AI302),"",extractions!AI302)</f>
        <v/>
      </c>
      <c r="AP302" t="str">
        <f>IF(ISBLANK(extractions!AJ302),"",extractions!AJ302)</f>
        <v/>
      </c>
      <c r="AQ302" t="str">
        <f>IF(ISBLANK(extractions!AK302),"",extractions!AK302)</f>
        <v/>
      </c>
      <c r="AR302" t="str">
        <f>IF(ISBLANK(extractions!AL302),"",extractions!AL302)</f>
        <v/>
      </c>
      <c r="AS302" t="str">
        <f>IF(ISBLANK(extractions!AM302),"",extractions!AM302)</f>
        <v/>
      </c>
      <c r="AT302" t="str">
        <f>IF(ISBLANK(extractions!AN302),"",extractions!AN302)</f>
        <v/>
      </c>
      <c r="AU302" t="str">
        <f>IF(ISBLANK(extractions!AO302),"",extractions!AO302)</f>
        <v/>
      </c>
      <c r="AV302" t="str">
        <f>IF(ISBLANK(extractions!AP302),"",extractions!AP302)</f>
        <v/>
      </c>
      <c r="AW302" t="str">
        <f>IF(ISBLANK(extractions!AQ302),"",extractions!AQ302)</f>
        <v/>
      </c>
      <c r="AX302" t="str">
        <f>IF(ISBLANK(extractions!AR302),"",extractions!AR302)</f>
        <v/>
      </c>
      <c r="AY302" t="str">
        <f>IF(ISBLANK(extractions!AS302),"",extractions!AS302)</f>
        <v/>
      </c>
      <c r="AZ302" t="str">
        <f>IF(ISBLANK(extractions!AT302),"",extractions!AT302)</f>
        <v/>
      </c>
      <c r="BA302">
        <f>IF(ISBLANK(extractions!AU302),"",extractions!AU302)</f>
        <v>30.667000000000002</v>
      </c>
      <c r="BB302">
        <f>IF(ISBLANK(extractions!AV302),"",extractions!AV302)</f>
        <v>0.44500000000000001</v>
      </c>
      <c r="BC302" t="str">
        <f>IF(ISBLANK(extractions!AW302),"",extractions!AW302)</f>
        <v/>
      </c>
      <c r="BD302" t="str">
        <f>IF(ISBLANK(extractions!AX302),"",extractions!AX302)</f>
        <v/>
      </c>
      <c r="BE302" s="9" t="str">
        <f t="shared" si="37"/>
        <v/>
      </c>
      <c r="BF302" s="9" t="str">
        <f t="shared" si="40"/>
        <v/>
      </c>
      <c r="BG302">
        <f t="shared" si="44"/>
        <v>-1.9879675220921513E-2</v>
      </c>
      <c r="BK302" s="9" t="str">
        <f t="shared" si="41"/>
        <v>Beta</v>
      </c>
      <c r="BL302" s="9">
        <f t="shared" si="38"/>
        <v>-1.9879675220921513E-2</v>
      </c>
      <c r="BM302" s="13" t="str">
        <f t="shared" si="39"/>
        <v>***</v>
      </c>
      <c r="BN302" t="str">
        <f t="shared" si="42"/>
        <v>-</v>
      </c>
      <c r="BO302" s="9" t="str">
        <f>IF(BK302="Beta",IF(ABS(BL302)&lt;statistic_interpretations!$B$5,statistic_interpretations!$B$1,IF(ABS(BL302)&lt;statistic_interpretations!$C$5,statistic_interpretations!$C$1,IF(ABS(BL302)&gt;statistic_interpretations!$C$5,statistic_interpretations!$D$1,"error"))),IF(BK302="R",IF(ABS(BL302)&lt;statistic_interpretations!$B$2,statistic_interpretations!$B$1,IF(ABS(BL302)&lt;statistic_interpretations!$C$2,statistic_interpretations!$C$1,IF(ABS(BL302)&gt;statistic_interpretations!$C$2,statistic_interpretations!$D$1,"error"))),IF(BK302="D",IF(ABS(BL302)&lt;statistic_interpretations!$B$3,statistic_interpretations!$B$1,IF(ABS(BL302)&lt;statistic_interpretations!$C$3,statistic_interpretations!$C$1,IF(ABS(BL302)&gt;statistic_interpretations!$C$3,statistic_interpretations!$D$1,"error"))),IF(BK302="%",IF(ABS(BL302)&lt;statistic_interpretations!$B$9,statistic_interpretations!$B$1,IF(ABS(BL302)&lt;statistic_interpretations!$C$9,statistic_interpretations!$C$1,IF(ABS(BL302)&gt;statistic_interpretations!$C$9,statistic_interpretations!$D$1,"error"))),IF(BK302="χ2",IF(ABS(BL302)&lt;statistic_interpretations!$B$8,statistic_interpretations!$B$1,IF(ABS(BL302)&lt;statistic_interpretations!$C$8,statistic_interpretations!$C$1,IF(ABS(BL302)&gt;statistic_interpretations!$C$8,statistic_interpretations!$D$1,"error"))),IF(BK302="tau",IF(ABS(BL302)&lt;statistic_interpretations!$B$7,statistic_interpretations!$B$1,IF(ABS(BL302)&lt;statistic_interpretations!$C$7,statistic_interpretations!$C$1,IF(ABS(BL302)&gt;statistic_interpretations!$C$7,statistic_interpretations!$D$1,"error")))))))))</f>
        <v>Small</v>
      </c>
      <c r="BP302" t="str">
        <f t="shared" si="43"/>
        <v>not applicable</v>
      </c>
    </row>
    <row r="303" spans="1:68" x14ac:dyDescent="0.25">
      <c r="A303" t="str">
        <f>IF(ISBLANK(extractions!A303),"",extractions!A303)</f>
        <v>Disorder</v>
      </c>
      <c r="B303" t="s">
        <v>564</v>
      </c>
      <c r="C303" t="str">
        <f>IF(ISBLANK(extractions!B303),"",extractions!B303)</f>
        <v>nominal</v>
      </c>
      <c r="D303" t="str">
        <f>IF(ISBLANK(extractions!C303),"",extractions!C303)</f>
        <v/>
      </c>
      <c r="E303" t="str">
        <f>IF(ISBLANK(extractions!D303),"",extractions!D303)</f>
        <v/>
      </c>
      <c r="F303" t="str">
        <f>IF(ISBLANK(extractions!E303),"",extractions!E303)</f>
        <v>-</v>
      </c>
      <c r="G303" t="str">
        <f>IF(ISBLANK(extractions!G303),"",extractions!G303)</f>
        <v>dispatch time;travel time</v>
      </c>
      <c r="H303" t="str">
        <f>IF(ISBLANK(extractions!H303),"",extractions!H303)</f>
        <v>scale</v>
      </c>
      <c r="I303" t="str">
        <f>IF(ISBLANK(extractions!I303),"",extractions!I303)</f>
        <v>min/incident</v>
      </c>
      <c r="J303" t="str">
        <f>IF(ISBLANK(extractions!J303),"",extractions!J303)</f>
        <v>ln</v>
      </c>
      <c r="K303" t="str">
        <f>IF(ISBLANK(extractions!K303),"",extractions!K303)</f>
        <v>interest</v>
      </c>
      <c r="L303" t="str">
        <f>IF(ISBLANK(extractions!L303),"",extractions!L303)</f>
        <v>Sullivan (2012)</v>
      </c>
      <c r="M303" s="2" t="s">
        <v>750</v>
      </c>
      <c r="N303" t="str">
        <f>IF(ISBLANK(extractions!M303),"",extractions!M303)</f>
        <v>Table 2 (model III)</v>
      </c>
      <c r="O303" t="str">
        <f>IF(ISBLANK(extractions!N303),"",extractions!N303)</f>
        <v>Hierachical Lineair Model</v>
      </c>
      <c r="P303" t="s">
        <v>148</v>
      </c>
      <c r="Q303" t="s">
        <v>903</v>
      </c>
      <c r="R303" t="s">
        <v>906</v>
      </c>
      <c r="S303" t="s">
        <v>199</v>
      </c>
      <c r="T303" t="s">
        <v>199</v>
      </c>
      <c r="U303" t="str">
        <f>IF(ISBLANK(extractions!O303),"",extractions!O303)</f>
        <v/>
      </c>
      <c r="V303" t="str">
        <f>IF(ISBLANK(extractions!P303),"",extractions!P303)</f>
        <v>Population</v>
      </c>
      <c r="W303" t="str">
        <f>IF(ISBLANK(extractions!Q303),"",extractions!Q303)</f>
        <v>Southwest Sky (USA)</v>
      </c>
      <c r="X303" t="str">
        <f>IF(ISBLANK(extractions!R303),"",extractions!R303)</f>
        <v>-</v>
      </c>
      <c r="Y303" t="str">
        <f>IF(ISBLANK(extractions!S303),"",extractions!S303)</f>
        <v>-</v>
      </c>
      <c r="Z303" t="str">
        <f>IF(ISBLANK(extractions!T303),"",extractions!T303)</f>
        <v/>
      </c>
      <c r="AA303" t="str">
        <f>IF(ISBLANK(extractions!U303),"",extractions!U303)</f>
        <v>-</v>
      </c>
      <c r="AB303">
        <f>IF(ISBLANK(extractions!V303),"",extractions!V303)</f>
        <v>17164</v>
      </c>
      <c r="AC303" t="str">
        <f>IF(ISBLANK(extractions!W303),"",extractions!W303)</f>
        <v>CFS</v>
      </c>
      <c r="AD303" t="str">
        <f>IF(ISBLANK(extractions!X303),"",extractions!X303)</f>
        <v>crime related CFS</v>
      </c>
      <c r="AE303" t="str">
        <f>IF(ISBLANK(extractions!Y303),"",extractions!Y303)</f>
        <v>B</v>
      </c>
      <c r="AF303">
        <f>IF(ISBLANK(extractions!Z303),"",extractions!Z303)</f>
        <v>7.16</v>
      </c>
      <c r="AG303" t="str">
        <f>IF(ISBLANK(extractions!AA303),"",extractions!AA303)</f>
        <v/>
      </c>
      <c r="AH303">
        <f>IF(ISBLANK(extractions!AB303),"",extractions!AB303)</f>
        <v>0</v>
      </c>
      <c r="AI303">
        <f>IF(ISBLANK(extractions!AC303),"",extractions!AC303)</f>
        <v>1</v>
      </c>
      <c r="AJ303" t="str">
        <f>IF(ISBLANK(extractions!AD303),"",extractions!AD303)</f>
        <v xml:space="preserve">jan </v>
      </c>
      <c r="AK303">
        <f>IF(ISBLANK(extractions!AE303),"",extractions!AE303)</f>
        <v>2011</v>
      </c>
      <c r="AL303">
        <f>IF(ISBLANK(extractions!AF303),"",extractions!AF303)</f>
        <v>31</v>
      </c>
      <c r="AM303" t="str">
        <f>IF(ISBLANK(extractions!AG303),"",extractions!AG303)</f>
        <v>dec</v>
      </c>
      <c r="AN303">
        <f>IF(ISBLANK(extractions!AH303),"",extractions!AH303)</f>
        <v>2011</v>
      </c>
      <c r="AO303" t="str">
        <f>IF(ISBLANK(extractions!AI303),"",extractions!AI303)</f>
        <v/>
      </c>
      <c r="AP303" t="str">
        <f>IF(ISBLANK(extractions!AJ303),"",extractions!AJ303)</f>
        <v/>
      </c>
      <c r="AQ303" t="str">
        <f>IF(ISBLANK(extractions!AK303),"",extractions!AK303)</f>
        <v/>
      </c>
      <c r="AR303" t="str">
        <f>IF(ISBLANK(extractions!AL303),"",extractions!AL303)</f>
        <v/>
      </c>
      <c r="AS303" t="str">
        <f>IF(ISBLANK(extractions!AM303),"",extractions!AM303)</f>
        <v/>
      </c>
      <c r="AT303" t="str">
        <f>IF(ISBLANK(extractions!AN303),"",extractions!AN303)</f>
        <v/>
      </c>
      <c r="AU303" t="str">
        <f>IF(ISBLANK(extractions!AO303),"",extractions!AO303)</f>
        <v/>
      </c>
      <c r="AV303" t="str">
        <f>IF(ISBLANK(extractions!AP303),"",extractions!AP303)</f>
        <v/>
      </c>
      <c r="AW303" t="str">
        <f>IF(ISBLANK(extractions!AQ303),"",extractions!AQ303)</f>
        <v/>
      </c>
      <c r="AX303" t="str">
        <f>IF(ISBLANK(extractions!AR303),"",extractions!AR303)</f>
        <v/>
      </c>
      <c r="AY303" t="str">
        <f>IF(ISBLANK(extractions!AS303),"",extractions!AS303)</f>
        <v/>
      </c>
      <c r="AZ303" t="str">
        <f>IF(ISBLANK(extractions!AT303),"",extractions!AT303)</f>
        <v/>
      </c>
      <c r="BA303">
        <f>IF(ISBLANK(extractions!AU303),"",extractions!AU303)</f>
        <v>30.667000000000002</v>
      </c>
      <c r="BB303">
        <f>IF(ISBLANK(extractions!AV303),"",extractions!AV303)</f>
        <v>0.38600000000000001</v>
      </c>
      <c r="BC303" t="str">
        <f>IF(ISBLANK(extractions!AW303),"",extractions!AW303)</f>
        <v/>
      </c>
      <c r="BD303" t="str">
        <f>IF(ISBLANK(extractions!AX303),"",extractions!AX303)</f>
        <v/>
      </c>
      <c r="BE303" s="9" t="str">
        <f t="shared" si="37"/>
        <v/>
      </c>
      <c r="BF303" s="9" t="str">
        <f t="shared" si="40"/>
        <v/>
      </c>
      <c r="BG303">
        <f t="shared" si="44"/>
        <v>9.0121629112727031E-2</v>
      </c>
      <c r="BK303" s="9" t="str">
        <f t="shared" si="41"/>
        <v>Beta</v>
      </c>
      <c r="BL303" s="9">
        <f t="shared" si="38"/>
        <v>9.0121629112727031E-2</v>
      </c>
      <c r="BM303" s="13" t="str">
        <f t="shared" si="39"/>
        <v>***</v>
      </c>
      <c r="BN303" t="str">
        <f t="shared" si="42"/>
        <v>+</v>
      </c>
      <c r="BO303" s="9" t="str">
        <f>IF(BK303="Beta",IF(ABS(BL303)&lt;statistic_interpretations!$B$5,statistic_interpretations!$B$1,IF(ABS(BL303)&lt;statistic_interpretations!$C$5,statistic_interpretations!$C$1,IF(ABS(BL303)&gt;statistic_interpretations!$C$5,statistic_interpretations!$D$1,"error"))),IF(BK303="R",IF(ABS(BL303)&lt;statistic_interpretations!$B$2,statistic_interpretations!$B$1,IF(ABS(BL303)&lt;statistic_interpretations!$C$2,statistic_interpretations!$C$1,IF(ABS(BL303)&gt;statistic_interpretations!$C$2,statistic_interpretations!$D$1,"error"))),IF(BK303="D",IF(ABS(BL303)&lt;statistic_interpretations!$B$3,statistic_interpretations!$B$1,IF(ABS(BL303)&lt;statistic_interpretations!$C$3,statistic_interpretations!$C$1,IF(ABS(BL303)&gt;statistic_interpretations!$C$3,statistic_interpretations!$D$1,"error"))),IF(BK303="%",IF(ABS(BL303)&lt;statistic_interpretations!$B$9,statistic_interpretations!$B$1,IF(ABS(BL303)&lt;statistic_interpretations!$C$9,statistic_interpretations!$C$1,IF(ABS(BL303)&gt;statistic_interpretations!$C$9,statistic_interpretations!$D$1,"error"))),IF(BK303="χ2",IF(ABS(BL303)&lt;statistic_interpretations!$B$8,statistic_interpretations!$B$1,IF(ABS(BL303)&lt;statistic_interpretations!$C$8,statistic_interpretations!$C$1,IF(ABS(BL303)&gt;statistic_interpretations!$C$8,statistic_interpretations!$D$1,"error"))),IF(BK303="tau",IF(ABS(BL303)&lt;statistic_interpretations!$B$7,statistic_interpretations!$B$1,IF(ABS(BL303)&lt;statistic_interpretations!$C$7,statistic_interpretations!$C$1,IF(ABS(BL303)&gt;statistic_interpretations!$C$7,statistic_interpretations!$D$1,"error")))))))))</f>
        <v>Small</v>
      </c>
      <c r="BP303" t="str">
        <f t="shared" si="43"/>
        <v>not applicable</v>
      </c>
    </row>
    <row r="304" spans="1:68" x14ac:dyDescent="0.25">
      <c r="A304" t="str">
        <f>IF(ISBLANK(extractions!A304),"",extractions!A304)</f>
        <v xml:space="preserve">Misdemeanor </v>
      </c>
      <c r="B304" t="s">
        <v>565</v>
      </c>
      <c r="C304" t="str">
        <f>IF(ISBLANK(extractions!B304),"",extractions!B304)</f>
        <v>nominal</v>
      </c>
      <c r="D304" t="str">
        <f>IF(ISBLANK(extractions!C304),"",extractions!C304)</f>
        <v/>
      </c>
      <c r="E304" t="str">
        <f>IF(ISBLANK(extractions!D304),"",extractions!D304)</f>
        <v/>
      </c>
      <c r="F304" t="str">
        <f>IF(ISBLANK(extractions!E304),"",extractions!E304)</f>
        <v>-</v>
      </c>
      <c r="G304" t="str">
        <f>IF(ISBLANK(extractions!G304),"",extractions!G304)</f>
        <v>dispatch time;travel time</v>
      </c>
      <c r="H304" t="str">
        <f>IF(ISBLANK(extractions!H304),"",extractions!H304)</f>
        <v>scale</v>
      </c>
      <c r="I304" t="str">
        <f>IF(ISBLANK(extractions!I304),"",extractions!I304)</f>
        <v>min/incident</v>
      </c>
      <c r="J304" t="str">
        <f>IF(ISBLANK(extractions!J304),"",extractions!J304)</f>
        <v>ln</v>
      </c>
      <c r="K304" t="str">
        <f>IF(ISBLANK(extractions!K304),"",extractions!K304)</f>
        <v>interest</v>
      </c>
      <c r="L304" t="str">
        <f>IF(ISBLANK(extractions!L304),"",extractions!L304)</f>
        <v>Sullivan (2012)</v>
      </c>
      <c r="M304" s="2" t="s">
        <v>750</v>
      </c>
      <c r="N304" t="str">
        <f>IF(ISBLANK(extractions!M304),"",extractions!M304)</f>
        <v>Table 2 (model III)</v>
      </c>
      <c r="O304" t="str">
        <f>IF(ISBLANK(extractions!N304),"",extractions!N304)</f>
        <v>Hierachical Lineair Model</v>
      </c>
      <c r="P304" t="s">
        <v>148</v>
      </c>
      <c r="Q304" t="s">
        <v>903</v>
      </c>
      <c r="R304" t="s">
        <v>906</v>
      </c>
      <c r="S304" t="s">
        <v>199</v>
      </c>
      <c r="T304" t="s">
        <v>199</v>
      </c>
      <c r="U304" t="str">
        <f>IF(ISBLANK(extractions!O304),"",extractions!O304)</f>
        <v/>
      </c>
      <c r="V304" t="str">
        <f>IF(ISBLANK(extractions!P304),"",extractions!P304)</f>
        <v>Population</v>
      </c>
      <c r="W304" t="str">
        <f>IF(ISBLANK(extractions!Q304),"",extractions!Q304)</f>
        <v>Southwest Sky (USA)</v>
      </c>
      <c r="X304" t="str">
        <f>IF(ISBLANK(extractions!R304),"",extractions!R304)</f>
        <v>-</v>
      </c>
      <c r="Y304" t="str">
        <f>IF(ISBLANK(extractions!S304),"",extractions!S304)</f>
        <v>-</v>
      </c>
      <c r="Z304" t="str">
        <f>IF(ISBLANK(extractions!T304),"",extractions!T304)</f>
        <v/>
      </c>
      <c r="AA304" t="str">
        <f>IF(ISBLANK(extractions!U304),"",extractions!U304)</f>
        <v>-</v>
      </c>
      <c r="AB304">
        <f>IF(ISBLANK(extractions!V304),"",extractions!V304)</f>
        <v>17164</v>
      </c>
      <c r="AC304" t="str">
        <f>IF(ISBLANK(extractions!W304),"",extractions!W304)</f>
        <v>CFS</v>
      </c>
      <c r="AD304" t="str">
        <f>IF(ISBLANK(extractions!X304),"",extractions!X304)</f>
        <v>crime related CFS</v>
      </c>
      <c r="AE304" t="str">
        <f>IF(ISBLANK(extractions!Y304),"",extractions!Y304)</f>
        <v>B</v>
      </c>
      <c r="AF304">
        <f>IF(ISBLANK(extractions!Z304),"",extractions!Z304)</f>
        <v>2.0299999999999998</v>
      </c>
      <c r="AG304" t="str">
        <f>IF(ISBLANK(extractions!AA304),"",extractions!AA304)</f>
        <v/>
      </c>
      <c r="AH304">
        <f>IF(ISBLANK(extractions!AB304),"",extractions!AB304)</f>
        <v>0</v>
      </c>
      <c r="AI304">
        <f>IF(ISBLANK(extractions!AC304),"",extractions!AC304)</f>
        <v>1</v>
      </c>
      <c r="AJ304" t="str">
        <f>IF(ISBLANK(extractions!AD304),"",extractions!AD304)</f>
        <v xml:space="preserve">jan </v>
      </c>
      <c r="AK304">
        <f>IF(ISBLANK(extractions!AE304),"",extractions!AE304)</f>
        <v>2011</v>
      </c>
      <c r="AL304">
        <f>IF(ISBLANK(extractions!AF304),"",extractions!AF304)</f>
        <v>31</v>
      </c>
      <c r="AM304" t="str">
        <f>IF(ISBLANK(extractions!AG304),"",extractions!AG304)</f>
        <v>dec</v>
      </c>
      <c r="AN304">
        <f>IF(ISBLANK(extractions!AH304),"",extractions!AH304)</f>
        <v>2011</v>
      </c>
      <c r="AO304" t="str">
        <f>IF(ISBLANK(extractions!AI304),"",extractions!AI304)</f>
        <v/>
      </c>
      <c r="AP304" t="str">
        <f>IF(ISBLANK(extractions!AJ304),"",extractions!AJ304)</f>
        <v/>
      </c>
      <c r="AQ304" t="str">
        <f>IF(ISBLANK(extractions!AK304),"",extractions!AK304)</f>
        <v/>
      </c>
      <c r="AR304" t="str">
        <f>IF(ISBLANK(extractions!AL304),"",extractions!AL304)</f>
        <v/>
      </c>
      <c r="AS304" t="str">
        <f>IF(ISBLANK(extractions!AM304),"",extractions!AM304)</f>
        <v/>
      </c>
      <c r="AT304" t="str">
        <f>IF(ISBLANK(extractions!AN304),"",extractions!AN304)</f>
        <v/>
      </c>
      <c r="AU304" t="str">
        <f>IF(ISBLANK(extractions!AO304),"",extractions!AO304)</f>
        <v/>
      </c>
      <c r="AV304" t="str">
        <f>IF(ISBLANK(extractions!AP304),"",extractions!AP304)</f>
        <v/>
      </c>
      <c r="AW304" t="str">
        <f>IF(ISBLANK(extractions!AQ304),"",extractions!AQ304)</f>
        <v/>
      </c>
      <c r="AX304" t="str">
        <f>IF(ISBLANK(extractions!AR304),"",extractions!AR304)</f>
        <v/>
      </c>
      <c r="AY304" t="str">
        <f>IF(ISBLANK(extractions!AS304),"",extractions!AS304)</f>
        <v/>
      </c>
      <c r="AZ304" t="str">
        <f>IF(ISBLANK(extractions!AT304),"",extractions!AT304)</f>
        <v/>
      </c>
      <c r="BA304">
        <f>IF(ISBLANK(extractions!AU304),"",extractions!AU304)</f>
        <v>30.667000000000002</v>
      </c>
      <c r="BB304">
        <f>IF(ISBLANK(extractions!AV304),"",extractions!AV304)</f>
        <v>0.498</v>
      </c>
      <c r="BC304" t="str">
        <f>IF(ISBLANK(extractions!AW304),"",extractions!AW304)</f>
        <v/>
      </c>
      <c r="BD304" t="str">
        <f>IF(ISBLANK(extractions!AX304),"",extractions!AX304)</f>
        <v/>
      </c>
      <c r="BE304" s="9" t="str">
        <f t="shared" si="37"/>
        <v/>
      </c>
      <c r="BF304" s="9" t="str">
        <f t="shared" si="40"/>
        <v/>
      </c>
      <c r="BG304">
        <f t="shared" si="44"/>
        <v>3.2965076466560141E-2</v>
      </c>
      <c r="BK304" s="9" t="str">
        <f t="shared" si="41"/>
        <v>Beta</v>
      </c>
      <c r="BL304" s="9">
        <f t="shared" si="38"/>
        <v>3.2965076466560141E-2</v>
      </c>
      <c r="BM304" s="13" t="str">
        <f t="shared" si="39"/>
        <v>***</v>
      </c>
      <c r="BN304" t="str">
        <f t="shared" si="42"/>
        <v>+</v>
      </c>
      <c r="BO304" s="9" t="str">
        <f>IF(BK304="Beta",IF(ABS(BL304)&lt;statistic_interpretations!$B$5,statistic_interpretations!$B$1,IF(ABS(BL304)&lt;statistic_interpretations!$C$5,statistic_interpretations!$C$1,IF(ABS(BL304)&gt;statistic_interpretations!$C$5,statistic_interpretations!$D$1,"error"))),IF(BK304="R",IF(ABS(BL304)&lt;statistic_interpretations!$B$2,statistic_interpretations!$B$1,IF(ABS(BL304)&lt;statistic_interpretations!$C$2,statistic_interpretations!$C$1,IF(ABS(BL304)&gt;statistic_interpretations!$C$2,statistic_interpretations!$D$1,"error"))),IF(BK304="D",IF(ABS(BL304)&lt;statistic_interpretations!$B$3,statistic_interpretations!$B$1,IF(ABS(BL304)&lt;statistic_interpretations!$C$3,statistic_interpretations!$C$1,IF(ABS(BL304)&gt;statistic_interpretations!$C$3,statistic_interpretations!$D$1,"error"))),IF(BK304="%",IF(ABS(BL304)&lt;statistic_interpretations!$B$9,statistic_interpretations!$B$1,IF(ABS(BL304)&lt;statistic_interpretations!$C$9,statistic_interpretations!$C$1,IF(ABS(BL304)&gt;statistic_interpretations!$C$9,statistic_interpretations!$D$1,"error"))),IF(BK304="χ2",IF(ABS(BL304)&lt;statistic_interpretations!$B$8,statistic_interpretations!$B$1,IF(ABS(BL304)&lt;statistic_interpretations!$C$8,statistic_interpretations!$C$1,IF(ABS(BL304)&gt;statistic_interpretations!$C$8,statistic_interpretations!$D$1,"error"))),IF(BK304="tau",IF(ABS(BL304)&lt;statistic_interpretations!$B$7,statistic_interpretations!$B$1,IF(ABS(BL304)&lt;statistic_interpretations!$C$7,statistic_interpretations!$C$1,IF(ABS(BL304)&gt;statistic_interpretations!$C$7,statistic_interpretations!$D$1,"error")))))))))</f>
        <v>Small</v>
      </c>
      <c r="BP304" t="str">
        <f t="shared" si="43"/>
        <v>not applicable</v>
      </c>
    </row>
    <row r="305" spans="1:68" x14ac:dyDescent="0.25">
      <c r="A305" t="str">
        <f>IF(ISBLANK(extractions!A305),"",extractions!A305)</f>
        <v xml:space="preserve">violent </v>
      </c>
      <c r="B305" t="s">
        <v>964</v>
      </c>
      <c r="C305" t="str">
        <f>IF(ISBLANK(extractions!B305),"",extractions!B305)</f>
        <v>nominal</v>
      </c>
      <c r="D305" t="str">
        <f>IF(ISBLANK(extractions!C305),"",extractions!C305)</f>
        <v/>
      </c>
      <c r="E305" t="str">
        <f>IF(ISBLANK(extractions!D305),"",extractions!D305)</f>
        <v/>
      </c>
      <c r="F305" t="str">
        <f>IF(ISBLANK(extractions!E305),"",extractions!E305)</f>
        <v>-</v>
      </c>
      <c r="G305" t="str">
        <f>IF(ISBLANK(extractions!G305),"",extractions!G305)</f>
        <v>dispatch time;travel time</v>
      </c>
      <c r="H305" t="str">
        <f>IF(ISBLANK(extractions!H305),"",extractions!H305)</f>
        <v>scale</v>
      </c>
      <c r="I305" t="str">
        <f>IF(ISBLANK(extractions!I305),"",extractions!I305)</f>
        <v>min/incident</v>
      </c>
      <c r="J305" t="str">
        <f>IF(ISBLANK(extractions!J305),"",extractions!J305)</f>
        <v>ln</v>
      </c>
      <c r="K305" t="str">
        <f>IF(ISBLANK(extractions!K305),"",extractions!K305)</f>
        <v>interest</v>
      </c>
      <c r="L305" t="str">
        <f>IF(ISBLANK(extractions!L305),"",extractions!L305)</f>
        <v>Sullivan (2012)</v>
      </c>
      <c r="M305" s="2" t="s">
        <v>750</v>
      </c>
      <c r="N305" t="str">
        <f>IF(ISBLANK(extractions!M305),"",extractions!M305)</f>
        <v>Table 2 (model III)</v>
      </c>
      <c r="O305" t="str">
        <f>IF(ISBLANK(extractions!N305),"",extractions!N305)</f>
        <v>Hierachical Lineair Model</v>
      </c>
      <c r="P305" t="s">
        <v>148</v>
      </c>
      <c r="Q305" t="s">
        <v>903</v>
      </c>
      <c r="R305" t="s">
        <v>906</v>
      </c>
      <c r="S305" t="s">
        <v>199</v>
      </c>
      <c r="T305" t="s">
        <v>199</v>
      </c>
      <c r="U305" t="str">
        <f>IF(ISBLANK(extractions!O305),"",extractions!O305)</f>
        <v/>
      </c>
      <c r="V305" t="str">
        <f>IF(ISBLANK(extractions!P305),"",extractions!P305)</f>
        <v>Population</v>
      </c>
      <c r="W305" t="str">
        <f>IF(ISBLANK(extractions!Q305),"",extractions!Q305)</f>
        <v>Southwest Sky (USA)</v>
      </c>
      <c r="X305" t="str">
        <f>IF(ISBLANK(extractions!R305),"",extractions!R305)</f>
        <v>-</v>
      </c>
      <c r="Y305" t="str">
        <f>IF(ISBLANK(extractions!S305),"",extractions!S305)</f>
        <v>-</v>
      </c>
      <c r="Z305" t="str">
        <f>IF(ISBLANK(extractions!T305),"",extractions!T305)</f>
        <v/>
      </c>
      <c r="AA305" t="str">
        <f>IF(ISBLANK(extractions!U305),"",extractions!U305)</f>
        <v>-</v>
      </c>
      <c r="AB305">
        <f>IF(ISBLANK(extractions!V305),"",extractions!V305)</f>
        <v>17164</v>
      </c>
      <c r="AC305" t="str">
        <f>IF(ISBLANK(extractions!W305),"",extractions!W305)</f>
        <v>CFS</v>
      </c>
      <c r="AD305" t="str">
        <f>IF(ISBLANK(extractions!X305),"",extractions!X305)</f>
        <v>crime related CFS</v>
      </c>
      <c r="AE305" t="str">
        <f>IF(ISBLANK(extractions!Y305),"",extractions!Y305)</f>
        <v>B</v>
      </c>
      <c r="AF305">
        <f>IF(ISBLANK(extractions!Z305),"",extractions!Z305)</f>
        <v>-6.67</v>
      </c>
      <c r="AG305" t="str">
        <f>IF(ISBLANK(extractions!AA305),"",extractions!AA305)</f>
        <v/>
      </c>
      <c r="AH305">
        <f>IF(ISBLANK(extractions!AB305),"",extractions!AB305)</f>
        <v>0</v>
      </c>
      <c r="AI305">
        <f>IF(ISBLANK(extractions!AC305),"",extractions!AC305)</f>
        <v>1</v>
      </c>
      <c r="AJ305" t="str">
        <f>IF(ISBLANK(extractions!AD305),"",extractions!AD305)</f>
        <v xml:space="preserve">jan </v>
      </c>
      <c r="AK305">
        <f>IF(ISBLANK(extractions!AE305),"",extractions!AE305)</f>
        <v>2011</v>
      </c>
      <c r="AL305">
        <f>IF(ISBLANK(extractions!AF305),"",extractions!AF305)</f>
        <v>31</v>
      </c>
      <c r="AM305" t="str">
        <f>IF(ISBLANK(extractions!AG305),"",extractions!AG305)</f>
        <v>dec</v>
      </c>
      <c r="AN305">
        <f>IF(ISBLANK(extractions!AH305),"",extractions!AH305)</f>
        <v>2011</v>
      </c>
      <c r="AO305" t="str">
        <f>IF(ISBLANK(extractions!AI305),"",extractions!AI305)</f>
        <v/>
      </c>
      <c r="AP305" t="str">
        <f>IF(ISBLANK(extractions!AJ305),"",extractions!AJ305)</f>
        <v/>
      </c>
      <c r="AQ305" t="str">
        <f>IF(ISBLANK(extractions!AK305),"",extractions!AK305)</f>
        <v/>
      </c>
      <c r="AR305" t="str">
        <f>IF(ISBLANK(extractions!AL305),"",extractions!AL305)</f>
        <v/>
      </c>
      <c r="AS305" t="str">
        <f>IF(ISBLANK(extractions!AM305),"",extractions!AM305)</f>
        <v/>
      </c>
      <c r="AT305" t="str">
        <f>IF(ISBLANK(extractions!AN305),"",extractions!AN305)</f>
        <v/>
      </c>
      <c r="AU305" t="str">
        <f>IF(ISBLANK(extractions!AO305),"",extractions!AO305)</f>
        <v/>
      </c>
      <c r="AV305" t="str">
        <f>IF(ISBLANK(extractions!AP305),"",extractions!AP305)</f>
        <v/>
      </c>
      <c r="AW305" t="str">
        <f>IF(ISBLANK(extractions!AQ305),"",extractions!AQ305)</f>
        <v/>
      </c>
      <c r="AX305" t="str">
        <f>IF(ISBLANK(extractions!AR305),"",extractions!AR305)</f>
        <v/>
      </c>
      <c r="AY305" t="str">
        <f>IF(ISBLANK(extractions!AS305),"",extractions!AS305)</f>
        <v/>
      </c>
      <c r="AZ305" t="str">
        <f>IF(ISBLANK(extractions!AT305),"",extractions!AT305)</f>
        <v/>
      </c>
      <c r="BA305">
        <f>IF(ISBLANK(extractions!AU305),"",extractions!AU305)</f>
        <v>30.667000000000002</v>
      </c>
      <c r="BB305">
        <f>IF(ISBLANK(extractions!AV305),"",extractions!AV305)</f>
        <v>0.48399999999999999</v>
      </c>
      <c r="BC305" t="str">
        <f>IF(ISBLANK(extractions!AW305),"",extractions!AW305)</f>
        <v/>
      </c>
      <c r="BD305" t="str">
        <f>IF(ISBLANK(extractions!AX305),"",extractions!AX305)</f>
        <v/>
      </c>
      <c r="BE305" s="9" t="str">
        <f t="shared" si="37"/>
        <v/>
      </c>
      <c r="BF305" s="9" t="str">
        <f t="shared" si="40"/>
        <v/>
      </c>
      <c r="BG305">
        <f t="shared" si="44"/>
        <v>-0.1052688557733068</v>
      </c>
      <c r="BK305" s="9" t="str">
        <f t="shared" si="41"/>
        <v>Beta</v>
      </c>
      <c r="BL305" s="9">
        <f t="shared" si="38"/>
        <v>-0.1052688557733068</v>
      </c>
      <c r="BM305" s="13" t="str">
        <f t="shared" si="39"/>
        <v>***</v>
      </c>
      <c r="BN305" t="str">
        <f t="shared" si="42"/>
        <v>-</v>
      </c>
      <c r="BO305" s="9" t="str">
        <f>IF(BK305="Beta",IF(ABS(BL305)&lt;statistic_interpretations!$B$5,statistic_interpretations!$B$1,IF(ABS(BL305)&lt;statistic_interpretations!$C$5,statistic_interpretations!$C$1,IF(ABS(BL305)&gt;statistic_interpretations!$C$5,statistic_interpretations!$D$1,"error"))),IF(BK305="R",IF(ABS(BL305)&lt;statistic_interpretations!$B$2,statistic_interpretations!$B$1,IF(ABS(BL305)&lt;statistic_interpretations!$C$2,statistic_interpretations!$C$1,IF(ABS(BL305)&gt;statistic_interpretations!$C$2,statistic_interpretations!$D$1,"error"))),IF(BK305="D",IF(ABS(BL305)&lt;statistic_interpretations!$B$3,statistic_interpretations!$B$1,IF(ABS(BL305)&lt;statistic_interpretations!$C$3,statistic_interpretations!$C$1,IF(ABS(BL305)&gt;statistic_interpretations!$C$3,statistic_interpretations!$D$1,"error"))),IF(BK305="%",IF(ABS(BL305)&lt;statistic_interpretations!$B$9,statistic_interpretations!$B$1,IF(ABS(BL305)&lt;statistic_interpretations!$C$9,statistic_interpretations!$C$1,IF(ABS(BL305)&gt;statistic_interpretations!$C$9,statistic_interpretations!$D$1,"error"))),IF(BK305="χ2",IF(ABS(BL305)&lt;statistic_interpretations!$B$8,statistic_interpretations!$B$1,IF(ABS(BL305)&lt;statistic_interpretations!$C$8,statistic_interpretations!$C$1,IF(ABS(BL305)&gt;statistic_interpretations!$C$8,statistic_interpretations!$D$1,"error"))),IF(BK305="tau",IF(ABS(BL305)&lt;statistic_interpretations!$B$7,statistic_interpretations!$B$1,IF(ABS(BL305)&lt;statistic_interpretations!$C$7,statistic_interpretations!$C$1,IF(ABS(BL305)&gt;statistic_interpretations!$C$7,statistic_interpretations!$D$1,"error")))))))))</f>
        <v>Small</v>
      </c>
      <c r="BP305" t="str">
        <f t="shared" si="43"/>
        <v>not applicable</v>
      </c>
    </row>
    <row r="306" spans="1:68" x14ac:dyDescent="0.25">
      <c r="A306" t="str">
        <f>IF(ISBLANK(extractions!A306),"",extractions!A306)</f>
        <v>In progress, just occurred</v>
      </c>
      <c r="B306" t="s">
        <v>575</v>
      </c>
      <c r="C306" t="str">
        <f>IF(ISBLANK(extractions!B306),"",extractions!B306)</f>
        <v>nominal</v>
      </c>
      <c r="D306" t="str">
        <f>IF(ISBLANK(extractions!C306),"",extractions!C306)</f>
        <v/>
      </c>
      <c r="E306" t="str">
        <f>IF(ISBLANK(extractions!D306),"",extractions!D306)</f>
        <v/>
      </c>
      <c r="F306" t="str">
        <f>IF(ISBLANK(extractions!E306),"",extractions!E306)</f>
        <v>-</v>
      </c>
      <c r="G306" t="str">
        <f>IF(ISBLANK(extractions!G306),"",extractions!G306)</f>
        <v>dispatch time;travel time</v>
      </c>
      <c r="H306" t="str">
        <f>IF(ISBLANK(extractions!H306),"",extractions!H306)</f>
        <v>scale</v>
      </c>
      <c r="I306" t="str">
        <f>IF(ISBLANK(extractions!I306),"",extractions!I306)</f>
        <v>min/incident</v>
      </c>
      <c r="J306" t="str">
        <f>IF(ISBLANK(extractions!J306),"",extractions!J306)</f>
        <v>ln</v>
      </c>
      <c r="K306" t="str">
        <f>IF(ISBLANK(extractions!K306),"",extractions!K306)</f>
        <v>interest</v>
      </c>
      <c r="L306" t="str">
        <f>IF(ISBLANK(extractions!L306),"",extractions!L306)</f>
        <v>Sullivan (2012)</v>
      </c>
      <c r="M306" s="2" t="s">
        <v>750</v>
      </c>
      <c r="N306" t="str">
        <f>IF(ISBLANK(extractions!M306),"",extractions!M306)</f>
        <v>Table 2 (model III)</v>
      </c>
      <c r="O306" t="str">
        <f>IF(ISBLANK(extractions!N306),"",extractions!N306)</f>
        <v>Hierachical Lineair Model</v>
      </c>
      <c r="P306" t="s">
        <v>148</v>
      </c>
      <c r="Q306" t="s">
        <v>903</v>
      </c>
      <c r="R306" t="s">
        <v>906</v>
      </c>
      <c r="S306" t="s">
        <v>899</v>
      </c>
      <c r="T306" t="s">
        <v>899</v>
      </c>
      <c r="U306" t="str">
        <f>IF(ISBLANK(extractions!O306),"",extractions!O306)</f>
        <v/>
      </c>
      <c r="V306" t="str">
        <f>IF(ISBLANK(extractions!P306),"",extractions!P306)</f>
        <v>Population</v>
      </c>
      <c r="W306" t="str">
        <f>IF(ISBLANK(extractions!Q306),"",extractions!Q306)</f>
        <v>Southwest Sky (USA)</v>
      </c>
      <c r="X306" t="str">
        <f>IF(ISBLANK(extractions!R306),"",extractions!R306)</f>
        <v>-</v>
      </c>
      <c r="Y306" t="str">
        <f>IF(ISBLANK(extractions!S306),"",extractions!S306)</f>
        <v>-</v>
      </c>
      <c r="Z306" t="str">
        <f>IF(ISBLANK(extractions!T306),"",extractions!T306)</f>
        <v/>
      </c>
      <c r="AA306" t="str">
        <f>IF(ISBLANK(extractions!U306),"",extractions!U306)</f>
        <v>-</v>
      </c>
      <c r="AB306">
        <f>IF(ISBLANK(extractions!V306),"",extractions!V306)</f>
        <v>17164</v>
      </c>
      <c r="AC306" t="str">
        <f>IF(ISBLANK(extractions!W306),"",extractions!W306)</f>
        <v>CFS</v>
      </c>
      <c r="AD306" t="str">
        <f>IF(ISBLANK(extractions!X306),"",extractions!X306)</f>
        <v>crime related CFS</v>
      </c>
      <c r="AE306" t="str">
        <f>IF(ISBLANK(extractions!Y306),"",extractions!Y306)</f>
        <v>B</v>
      </c>
      <c r="AF306">
        <f>IF(ISBLANK(extractions!Z306),"",extractions!Z306)</f>
        <v>-12.04</v>
      </c>
      <c r="AG306" t="str">
        <f>IF(ISBLANK(extractions!AA306),"",extractions!AA306)</f>
        <v/>
      </c>
      <c r="AH306">
        <f>IF(ISBLANK(extractions!AB306),"",extractions!AB306)</f>
        <v>0</v>
      </c>
      <c r="AI306">
        <f>IF(ISBLANK(extractions!AC306),"",extractions!AC306)</f>
        <v>1</v>
      </c>
      <c r="AJ306" t="str">
        <f>IF(ISBLANK(extractions!AD306),"",extractions!AD306)</f>
        <v xml:space="preserve">jan </v>
      </c>
      <c r="AK306">
        <f>IF(ISBLANK(extractions!AE306),"",extractions!AE306)</f>
        <v>2011</v>
      </c>
      <c r="AL306">
        <f>IF(ISBLANK(extractions!AF306),"",extractions!AF306)</f>
        <v>31</v>
      </c>
      <c r="AM306" t="str">
        <f>IF(ISBLANK(extractions!AG306),"",extractions!AG306)</f>
        <v>dec</v>
      </c>
      <c r="AN306">
        <f>IF(ISBLANK(extractions!AH306),"",extractions!AH306)</f>
        <v>2011</v>
      </c>
      <c r="AO306" t="str">
        <f>IF(ISBLANK(extractions!AI306),"",extractions!AI306)</f>
        <v/>
      </c>
      <c r="AP306" t="str">
        <f>IF(ISBLANK(extractions!AJ306),"",extractions!AJ306)</f>
        <v/>
      </c>
      <c r="AQ306" t="str">
        <f>IF(ISBLANK(extractions!AK306),"",extractions!AK306)</f>
        <v/>
      </c>
      <c r="AR306" t="str">
        <f>IF(ISBLANK(extractions!AL306),"",extractions!AL306)</f>
        <v/>
      </c>
      <c r="AS306" t="str">
        <f>IF(ISBLANK(extractions!AM306),"",extractions!AM306)</f>
        <v/>
      </c>
      <c r="AT306" t="str">
        <f>IF(ISBLANK(extractions!AN306),"",extractions!AN306)</f>
        <v/>
      </c>
      <c r="AU306" t="str">
        <f>IF(ISBLANK(extractions!AO306),"",extractions!AO306)</f>
        <v/>
      </c>
      <c r="AV306" t="str">
        <f>IF(ISBLANK(extractions!AP306),"",extractions!AP306)</f>
        <v/>
      </c>
      <c r="AW306" t="str">
        <f>IF(ISBLANK(extractions!AQ306),"",extractions!AQ306)</f>
        <v/>
      </c>
      <c r="AX306" t="str">
        <f>IF(ISBLANK(extractions!AR306),"",extractions!AR306)</f>
        <v/>
      </c>
      <c r="AY306" t="str">
        <f>IF(ISBLANK(extractions!AS306),"",extractions!AS306)</f>
        <v/>
      </c>
      <c r="AZ306" t="str">
        <f>IF(ISBLANK(extractions!AT306),"",extractions!AT306)</f>
        <v/>
      </c>
      <c r="BA306">
        <f>IF(ISBLANK(extractions!AU306),"",extractions!AU306)</f>
        <v>30.667000000000002</v>
      </c>
      <c r="BB306">
        <f>IF(ISBLANK(extractions!AV306),"",extractions!AV306)</f>
        <v>0.56000000000000005</v>
      </c>
      <c r="BC306" t="str">
        <f>IF(ISBLANK(extractions!AW306),"",extractions!AW306)</f>
        <v/>
      </c>
      <c r="BD306" t="str">
        <f>IF(ISBLANK(extractions!AX306),"",extractions!AX306)</f>
        <v/>
      </c>
      <c r="BE306" s="9" t="str">
        <f t="shared" si="37"/>
        <v/>
      </c>
      <c r="BF306" s="9" t="str">
        <f t="shared" si="40"/>
        <v/>
      </c>
      <c r="BG306">
        <f t="shared" si="44"/>
        <v>-0.21985847979913262</v>
      </c>
      <c r="BK306" s="9" t="str">
        <f t="shared" si="41"/>
        <v>Beta</v>
      </c>
      <c r="BL306" s="9">
        <f t="shared" si="38"/>
        <v>-0.21985847979913262</v>
      </c>
      <c r="BM306" s="13" t="str">
        <f t="shared" si="39"/>
        <v>***</v>
      </c>
      <c r="BN306" t="str">
        <f t="shared" si="42"/>
        <v>-</v>
      </c>
      <c r="BO306" s="9" t="str">
        <f>IF(BK306="Beta",IF(ABS(BL306)&lt;statistic_interpretations!$B$5,statistic_interpretations!$B$1,IF(ABS(BL306)&lt;statistic_interpretations!$C$5,statistic_interpretations!$C$1,IF(ABS(BL306)&gt;statistic_interpretations!$C$5,statistic_interpretations!$D$1,"error"))),IF(BK306="R",IF(ABS(BL306)&lt;statistic_interpretations!$B$2,statistic_interpretations!$B$1,IF(ABS(BL306)&lt;statistic_interpretations!$C$2,statistic_interpretations!$C$1,IF(ABS(BL306)&gt;statistic_interpretations!$C$2,statistic_interpretations!$D$1,"error"))),IF(BK306="D",IF(ABS(BL306)&lt;statistic_interpretations!$B$3,statistic_interpretations!$B$1,IF(ABS(BL306)&lt;statistic_interpretations!$C$3,statistic_interpretations!$C$1,IF(ABS(BL306)&gt;statistic_interpretations!$C$3,statistic_interpretations!$D$1,"error"))),IF(BK306="%",IF(ABS(BL306)&lt;statistic_interpretations!$B$9,statistic_interpretations!$B$1,IF(ABS(BL306)&lt;statistic_interpretations!$C$9,statistic_interpretations!$C$1,IF(ABS(BL306)&gt;statistic_interpretations!$C$9,statistic_interpretations!$D$1,"error"))),IF(BK306="χ2",IF(ABS(BL306)&lt;statistic_interpretations!$B$8,statistic_interpretations!$B$1,IF(ABS(BL306)&lt;statistic_interpretations!$C$8,statistic_interpretations!$C$1,IF(ABS(BL306)&gt;statistic_interpretations!$C$8,statistic_interpretations!$D$1,"error"))),IF(BK306="tau",IF(ABS(BL306)&lt;statistic_interpretations!$B$7,statistic_interpretations!$B$1,IF(ABS(BL306)&lt;statistic_interpretations!$C$7,statistic_interpretations!$C$1,IF(ABS(BL306)&gt;statistic_interpretations!$C$7,statistic_interpretations!$D$1,"error")))))))))</f>
        <v>Small</v>
      </c>
      <c r="BP306" t="str">
        <f t="shared" si="43"/>
        <v>not applicable</v>
      </c>
    </row>
    <row r="307" spans="1:68" x14ac:dyDescent="0.25">
      <c r="A307" t="str">
        <f>IF(ISBLANK(extractions!A307),"",extractions!A307)</f>
        <v>apartment</v>
      </c>
      <c r="B307" t="s">
        <v>568</v>
      </c>
      <c r="C307" t="str">
        <f>IF(ISBLANK(extractions!B307),"",extractions!B307)</f>
        <v>nominal</v>
      </c>
      <c r="D307" t="str">
        <f>IF(ISBLANK(extractions!C307),"",extractions!C307)</f>
        <v/>
      </c>
      <c r="E307" t="str">
        <f>IF(ISBLANK(extractions!D307),"",extractions!D307)</f>
        <v/>
      </c>
      <c r="F307" t="str">
        <f>IF(ISBLANK(extractions!E307),"",extractions!E307)</f>
        <v>-</v>
      </c>
      <c r="G307" t="str">
        <f>IF(ISBLANK(extractions!G307),"",extractions!G307)</f>
        <v>dispatch time;travel time</v>
      </c>
      <c r="H307" t="str">
        <f>IF(ISBLANK(extractions!H307),"",extractions!H307)</f>
        <v>scale</v>
      </c>
      <c r="I307" t="str">
        <f>IF(ISBLANK(extractions!I307),"",extractions!I307)</f>
        <v>min/incident</v>
      </c>
      <c r="J307" t="str">
        <f>IF(ISBLANK(extractions!J307),"",extractions!J307)</f>
        <v>ln</v>
      </c>
      <c r="K307" t="str">
        <f>IF(ISBLANK(extractions!K307),"",extractions!K307)</f>
        <v>control</v>
      </c>
      <c r="L307" t="str">
        <f>IF(ISBLANK(extractions!L307),"",extractions!L307)</f>
        <v>Sullivan (2012)</v>
      </c>
      <c r="M307" s="2" t="s">
        <v>750</v>
      </c>
      <c r="N307" t="str">
        <f>IF(ISBLANK(extractions!M307),"",extractions!M307)</f>
        <v>Table 2 (model III)</v>
      </c>
      <c r="O307" t="str">
        <f>IF(ISBLANK(extractions!N307),"",extractions!N307)</f>
        <v>Hierachical Lineair Model</v>
      </c>
      <c r="P307" t="s">
        <v>148</v>
      </c>
      <c r="Q307" t="s">
        <v>903</v>
      </c>
      <c r="R307" t="s">
        <v>906</v>
      </c>
      <c r="S307" t="s">
        <v>899</v>
      </c>
      <c r="T307" t="s">
        <v>899</v>
      </c>
      <c r="U307" t="str">
        <f>IF(ISBLANK(extractions!O307),"",extractions!O307)</f>
        <v/>
      </c>
      <c r="V307" t="str">
        <f>IF(ISBLANK(extractions!P307),"",extractions!P307)</f>
        <v>Population</v>
      </c>
      <c r="W307" t="str">
        <f>IF(ISBLANK(extractions!Q307),"",extractions!Q307)</f>
        <v>Southwest Sky (USA)</v>
      </c>
      <c r="X307" t="str">
        <f>IF(ISBLANK(extractions!R307),"",extractions!R307)</f>
        <v>-</v>
      </c>
      <c r="Y307" t="str">
        <f>IF(ISBLANK(extractions!S307),"",extractions!S307)</f>
        <v>-</v>
      </c>
      <c r="Z307" t="str">
        <f>IF(ISBLANK(extractions!T307),"",extractions!T307)</f>
        <v/>
      </c>
      <c r="AA307" t="str">
        <f>IF(ISBLANK(extractions!U307),"",extractions!U307)</f>
        <v>-</v>
      </c>
      <c r="AB307">
        <f>IF(ISBLANK(extractions!V307),"",extractions!V307)</f>
        <v>17164</v>
      </c>
      <c r="AC307" t="str">
        <f>IF(ISBLANK(extractions!W307),"",extractions!W307)</f>
        <v>CFS</v>
      </c>
      <c r="AD307" t="str">
        <f>IF(ISBLANK(extractions!X307),"",extractions!X307)</f>
        <v>crime related CFS</v>
      </c>
      <c r="AE307" t="str">
        <f>IF(ISBLANK(extractions!Y307),"",extractions!Y307)</f>
        <v>B</v>
      </c>
      <c r="AF307">
        <f>IF(ISBLANK(extractions!Z307),"",extractions!Z307)</f>
        <v>-1.08</v>
      </c>
      <c r="AG307" t="str">
        <f>IF(ISBLANK(extractions!AA307),"",extractions!AA307)</f>
        <v/>
      </c>
      <c r="AH307">
        <f>IF(ISBLANK(extractions!AB307),"",extractions!AB307)</f>
        <v>0.05</v>
      </c>
      <c r="AI307">
        <f>IF(ISBLANK(extractions!AC307),"",extractions!AC307)</f>
        <v>1</v>
      </c>
      <c r="AJ307" t="str">
        <f>IF(ISBLANK(extractions!AD307),"",extractions!AD307)</f>
        <v xml:space="preserve">jan </v>
      </c>
      <c r="AK307">
        <f>IF(ISBLANK(extractions!AE307),"",extractions!AE307)</f>
        <v>2011</v>
      </c>
      <c r="AL307">
        <f>IF(ISBLANK(extractions!AF307),"",extractions!AF307)</f>
        <v>31</v>
      </c>
      <c r="AM307" t="str">
        <f>IF(ISBLANK(extractions!AG307),"",extractions!AG307)</f>
        <v>dec</v>
      </c>
      <c r="AN307">
        <f>IF(ISBLANK(extractions!AH307),"",extractions!AH307)</f>
        <v>2011</v>
      </c>
      <c r="AO307" t="str">
        <f>IF(ISBLANK(extractions!AI307),"",extractions!AI307)</f>
        <v/>
      </c>
      <c r="AP307" t="str">
        <f>IF(ISBLANK(extractions!AJ307),"",extractions!AJ307)</f>
        <v/>
      </c>
      <c r="AQ307" t="str">
        <f>IF(ISBLANK(extractions!AK307),"",extractions!AK307)</f>
        <v/>
      </c>
      <c r="AR307" t="str">
        <f>IF(ISBLANK(extractions!AL307),"",extractions!AL307)</f>
        <v/>
      </c>
      <c r="AS307" t="str">
        <f>IF(ISBLANK(extractions!AM307),"",extractions!AM307)</f>
        <v/>
      </c>
      <c r="AT307" t="str">
        <f>IF(ISBLANK(extractions!AN307),"",extractions!AN307)</f>
        <v/>
      </c>
      <c r="AU307" t="str">
        <f>IF(ISBLANK(extractions!AO307),"",extractions!AO307)</f>
        <v/>
      </c>
      <c r="AV307" t="str">
        <f>IF(ISBLANK(extractions!AP307),"",extractions!AP307)</f>
        <v/>
      </c>
      <c r="AW307" t="str">
        <f>IF(ISBLANK(extractions!AQ307),"",extractions!AQ307)</f>
        <v/>
      </c>
      <c r="AX307" t="str">
        <f>IF(ISBLANK(extractions!AR307),"",extractions!AR307)</f>
        <v/>
      </c>
      <c r="AY307" t="str">
        <f>IF(ISBLANK(extractions!AS307),"",extractions!AS307)</f>
        <v/>
      </c>
      <c r="AZ307" t="str">
        <f>IF(ISBLANK(extractions!AT307),"",extractions!AT307)</f>
        <v/>
      </c>
      <c r="BA307">
        <f>IF(ISBLANK(extractions!AU307),"",extractions!AU307)</f>
        <v>30.667000000000002</v>
      </c>
      <c r="BB307">
        <f>IF(ISBLANK(extractions!AV307),"",extractions!AV307)</f>
        <v>0.41299999999999998</v>
      </c>
      <c r="BC307" t="str">
        <f>IF(ISBLANK(extractions!AW307),"",extractions!AW307)</f>
        <v/>
      </c>
      <c r="BD307" t="str">
        <f>IF(ISBLANK(extractions!AX307),"",extractions!AX307)</f>
        <v/>
      </c>
      <c r="BE307" s="9" t="str">
        <f t="shared" si="37"/>
        <v/>
      </c>
      <c r="BF307" s="9" t="str">
        <f t="shared" si="40"/>
        <v/>
      </c>
      <c r="BG307">
        <f t="shared" si="44"/>
        <v>-1.4544624514950925E-2</v>
      </c>
      <c r="BK307" s="9" t="str">
        <f t="shared" si="41"/>
        <v>Beta</v>
      </c>
      <c r="BL307" s="9">
        <f t="shared" si="38"/>
        <v>-1.4544624514950925E-2</v>
      </c>
      <c r="BM307" s="13" t="str">
        <f t="shared" si="39"/>
        <v>*</v>
      </c>
      <c r="BN307" t="str">
        <f t="shared" si="42"/>
        <v>-</v>
      </c>
      <c r="BO307" s="9" t="str">
        <f>IF(BK307="Beta",IF(ABS(BL307)&lt;statistic_interpretations!$B$5,statistic_interpretations!$B$1,IF(ABS(BL307)&lt;statistic_interpretations!$C$5,statistic_interpretations!$C$1,IF(ABS(BL307)&gt;statistic_interpretations!$C$5,statistic_interpretations!$D$1,"error"))),IF(BK307="R",IF(ABS(BL307)&lt;statistic_interpretations!$B$2,statistic_interpretations!$B$1,IF(ABS(BL307)&lt;statistic_interpretations!$C$2,statistic_interpretations!$C$1,IF(ABS(BL307)&gt;statistic_interpretations!$C$2,statistic_interpretations!$D$1,"error"))),IF(BK307="D",IF(ABS(BL307)&lt;statistic_interpretations!$B$3,statistic_interpretations!$B$1,IF(ABS(BL307)&lt;statistic_interpretations!$C$3,statistic_interpretations!$C$1,IF(ABS(BL307)&gt;statistic_interpretations!$C$3,statistic_interpretations!$D$1,"error"))),IF(BK307="%",IF(ABS(BL307)&lt;statistic_interpretations!$B$9,statistic_interpretations!$B$1,IF(ABS(BL307)&lt;statistic_interpretations!$C$9,statistic_interpretations!$C$1,IF(ABS(BL307)&gt;statistic_interpretations!$C$9,statistic_interpretations!$D$1,"error"))),IF(BK307="χ2",IF(ABS(BL307)&lt;statistic_interpretations!$B$8,statistic_interpretations!$B$1,IF(ABS(BL307)&lt;statistic_interpretations!$C$8,statistic_interpretations!$C$1,IF(ABS(BL307)&gt;statistic_interpretations!$C$8,statistic_interpretations!$D$1,"error"))),IF(BK307="tau",IF(ABS(BL307)&lt;statistic_interpretations!$B$7,statistic_interpretations!$B$1,IF(ABS(BL307)&lt;statistic_interpretations!$C$7,statistic_interpretations!$C$1,IF(ABS(BL307)&gt;statistic_interpretations!$C$7,statistic_interpretations!$D$1,"error")))))))))</f>
        <v>Small</v>
      </c>
      <c r="BP307" t="str">
        <f t="shared" si="43"/>
        <v>not applicable</v>
      </c>
    </row>
    <row r="308" spans="1:68" x14ac:dyDescent="0.25">
      <c r="A308" t="str">
        <f>IF(ISBLANK(extractions!A308),"",extractions!A308)</f>
        <v xml:space="preserve">time of day </v>
      </c>
      <c r="B308" t="s">
        <v>569</v>
      </c>
      <c r="C308" t="str">
        <f>IF(ISBLANK(extractions!B308),"",extractions!B308)</f>
        <v>ordinal</v>
      </c>
      <c r="D308" t="str">
        <f>IF(ISBLANK(extractions!C308),"",extractions!C308)</f>
        <v/>
      </c>
      <c r="E308" t="str">
        <f>IF(ISBLANK(extractions!D308),"",extractions!D308)</f>
        <v/>
      </c>
      <c r="F308" t="str">
        <f>IF(ISBLANK(extractions!E308),"",extractions!E308)</f>
        <v>-</v>
      </c>
      <c r="G308" t="str">
        <f>IF(ISBLANK(extractions!G308),"",extractions!G308)</f>
        <v>dispatch time;travel time</v>
      </c>
      <c r="H308" t="str">
        <f>IF(ISBLANK(extractions!H308),"",extractions!H308)</f>
        <v>scale</v>
      </c>
      <c r="I308" t="str">
        <f>IF(ISBLANK(extractions!I308),"",extractions!I308)</f>
        <v>min/incident</v>
      </c>
      <c r="J308" t="str">
        <f>IF(ISBLANK(extractions!J308),"",extractions!J308)</f>
        <v>ln</v>
      </c>
      <c r="K308" t="str">
        <f>IF(ISBLANK(extractions!K308),"",extractions!K308)</f>
        <v>control</v>
      </c>
      <c r="L308" t="str">
        <f>IF(ISBLANK(extractions!L308),"",extractions!L308)</f>
        <v>Sullivan (2012)</v>
      </c>
      <c r="M308" s="2" t="s">
        <v>750</v>
      </c>
      <c r="N308" t="str">
        <f>IF(ISBLANK(extractions!M308),"",extractions!M308)</f>
        <v>Table 2 (model III)</v>
      </c>
      <c r="O308" t="str">
        <f>IF(ISBLANK(extractions!N308),"",extractions!N308)</f>
        <v>Hierachical Lineair Model</v>
      </c>
      <c r="P308" t="s">
        <v>148</v>
      </c>
      <c r="Q308" t="s">
        <v>903</v>
      </c>
      <c r="R308" t="s">
        <v>906</v>
      </c>
      <c r="S308" t="s">
        <v>390</v>
      </c>
      <c r="T308" t="s">
        <v>896</v>
      </c>
      <c r="U308" t="str">
        <f>IF(ISBLANK(extractions!O308),"",extractions!O308)</f>
        <v/>
      </c>
      <c r="V308" t="str">
        <f>IF(ISBLANK(extractions!P308),"",extractions!P308)</f>
        <v>Population</v>
      </c>
      <c r="W308" t="str">
        <f>IF(ISBLANK(extractions!Q308),"",extractions!Q308)</f>
        <v>Southwest Sky (USA)</v>
      </c>
      <c r="X308" t="str">
        <f>IF(ISBLANK(extractions!R308),"",extractions!R308)</f>
        <v>-</v>
      </c>
      <c r="Y308" t="str">
        <f>IF(ISBLANK(extractions!S308),"",extractions!S308)</f>
        <v>-</v>
      </c>
      <c r="Z308" t="str">
        <f>IF(ISBLANK(extractions!T308),"",extractions!T308)</f>
        <v/>
      </c>
      <c r="AA308" t="str">
        <f>IF(ISBLANK(extractions!U308),"",extractions!U308)</f>
        <v>-</v>
      </c>
      <c r="AB308">
        <f>IF(ISBLANK(extractions!V308),"",extractions!V308)</f>
        <v>17164</v>
      </c>
      <c r="AC308" t="str">
        <f>IF(ISBLANK(extractions!W308),"",extractions!W308)</f>
        <v>CFS</v>
      </c>
      <c r="AD308" t="str">
        <f>IF(ISBLANK(extractions!X308),"",extractions!X308)</f>
        <v>crime related CFS</v>
      </c>
      <c r="AE308" t="str">
        <f>IF(ISBLANK(extractions!Y308),"",extractions!Y308)</f>
        <v>B</v>
      </c>
      <c r="AF308">
        <f>IF(ISBLANK(extractions!Z308),"",extractions!Z308)</f>
        <v>-0.87</v>
      </c>
      <c r="AG308" t="str">
        <f>IF(ISBLANK(extractions!AA308),"",extractions!AA308)</f>
        <v/>
      </c>
      <c r="AH308">
        <f>IF(ISBLANK(extractions!AB308),"",extractions!AB308)</f>
        <v>0.01</v>
      </c>
      <c r="AI308">
        <f>IF(ISBLANK(extractions!AC308),"",extractions!AC308)</f>
        <v>1</v>
      </c>
      <c r="AJ308" t="str">
        <f>IF(ISBLANK(extractions!AD308),"",extractions!AD308)</f>
        <v xml:space="preserve">jan </v>
      </c>
      <c r="AK308">
        <f>IF(ISBLANK(extractions!AE308),"",extractions!AE308)</f>
        <v>2011</v>
      </c>
      <c r="AL308">
        <f>IF(ISBLANK(extractions!AF308),"",extractions!AF308)</f>
        <v>31</v>
      </c>
      <c r="AM308" t="str">
        <f>IF(ISBLANK(extractions!AG308),"",extractions!AG308)</f>
        <v>dec</v>
      </c>
      <c r="AN308">
        <f>IF(ISBLANK(extractions!AH308),"",extractions!AH308)</f>
        <v>2011</v>
      </c>
      <c r="AO308" t="str">
        <f>IF(ISBLANK(extractions!AI308),"",extractions!AI308)</f>
        <v/>
      </c>
      <c r="AP308" t="str">
        <f>IF(ISBLANK(extractions!AJ308),"",extractions!AJ308)</f>
        <v/>
      </c>
      <c r="AQ308" t="str">
        <f>IF(ISBLANK(extractions!AK308),"",extractions!AK308)</f>
        <v/>
      </c>
      <c r="AR308" t="str">
        <f>IF(ISBLANK(extractions!AL308),"",extractions!AL308)</f>
        <v/>
      </c>
      <c r="AS308" t="str">
        <f>IF(ISBLANK(extractions!AM308),"",extractions!AM308)</f>
        <v/>
      </c>
      <c r="AT308" t="str">
        <f>IF(ISBLANK(extractions!AN308),"",extractions!AN308)</f>
        <v/>
      </c>
      <c r="AU308" t="str">
        <f>IF(ISBLANK(extractions!AO308),"",extractions!AO308)</f>
        <v/>
      </c>
      <c r="AV308" t="str">
        <f>IF(ISBLANK(extractions!AP308),"",extractions!AP308)</f>
        <v/>
      </c>
      <c r="AW308" t="str">
        <f>IF(ISBLANK(extractions!AQ308),"",extractions!AQ308)</f>
        <v/>
      </c>
      <c r="AX308" t="str">
        <f>IF(ISBLANK(extractions!AR308),"",extractions!AR308)</f>
        <v/>
      </c>
      <c r="AY308" t="str">
        <f>IF(ISBLANK(extractions!AS308),"",extractions!AS308)</f>
        <v/>
      </c>
      <c r="AZ308" t="str">
        <f>IF(ISBLANK(extractions!AT308),"",extractions!AT308)</f>
        <v/>
      </c>
      <c r="BA308">
        <f>IF(ISBLANK(extractions!AU308),"",extractions!AU308)</f>
        <v>30.667000000000002</v>
      </c>
      <c r="BB308">
        <f>IF(ISBLANK(extractions!AV308),"",extractions!AV308)</f>
        <v>0.75600000000000001</v>
      </c>
      <c r="BC308" t="str">
        <f>IF(ISBLANK(extractions!AW308),"",extractions!AW308)</f>
        <v/>
      </c>
      <c r="BD308" t="str">
        <f>IF(ISBLANK(extractions!AX308),"",extractions!AX308)</f>
        <v/>
      </c>
      <c r="BE308" s="9" t="str">
        <f t="shared" si="37"/>
        <v/>
      </c>
      <c r="BF308" s="9" t="str">
        <f t="shared" si="40"/>
        <v/>
      </c>
      <c r="BG308">
        <f t="shared" si="44"/>
        <v>-2.1447158183063225E-2</v>
      </c>
      <c r="BK308" s="9" t="str">
        <f t="shared" si="41"/>
        <v>Beta</v>
      </c>
      <c r="BL308" s="9">
        <f t="shared" si="38"/>
        <v>-2.1447158183063225E-2</v>
      </c>
      <c r="BM308" s="13" t="str">
        <f t="shared" si="39"/>
        <v>**</v>
      </c>
      <c r="BN308" t="str">
        <f t="shared" si="42"/>
        <v>-</v>
      </c>
      <c r="BO308" s="9" t="str">
        <f>IF(BK308="Beta",IF(ABS(BL308)&lt;statistic_interpretations!$B$5,statistic_interpretations!$B$1,IF(ABS(BL308)&lt;statistic_interpretations!$C$5,statistic_interpretations!$C$1,IF(ABS(BL308)&gt;statistic_interpretations!$C$5,statistic_interpretations!$D$1,"error"))),IF(BK308="R",IF(ABS(BL308)&lt;statistic_interpretations!$B$2,statistic_interpretations!$B$1,IF(ABS(BL308)&lt;statistic_interpretations!$C$2,statistic_interpretations!$C$1,IF(ABS(BL308)&gt;statistic_interpretations!$C$2,statistic_interpretations!$D$1,"error"))),IF(BK308="D",IF(ABS(BL308)&lt;statistic_interpretations!$B$3,statistic_interpretations!$B$1,IF(ABS(BL308)&lt;statistic_interpretations!$C$3,statistic_interpretations!$C$1,IF(ABS(BL308)&gt;statistic_interpretations!$C$3,statistic_interpretations!$D$1,"error"))),IF(BK308="%",IF(ABS(BL308)&lt;statistic_interpretations!$B$9,statistic_interpretations!$B$1,IF(ABS(BL308)&lt;statistic_interpretations!$C$9,statistic_interpretations!$C$1,IF(ABS(BL308)&gt;statistic_interpretations!$C$9,statistic_interpretations!$D$1,"error"))),IF(BK308="χ2",IF(ABS(BL308)&lt;statistic_interpretations!$B$8,statistic_interpretations!$B$1,IF(ABS(BL308)&lt;statistic_interpretations!$C$8,statistic_interpretations!$C$1,IF(ABS(BL308)&gt;statistic_interpretations!$C$8,statistic_interpretations!$D$1,"error"))),IF(BK308="tau",IF(ABS(BL308)&lt;statistic_interpretations!$B$7,statistic_interpretations!$B$1,IF(ABS(BL308)&lt;statistic_interpretations!$C$7,statistic_interpretations!$C$1,IF(ABS(BL308)&gt;statistic_interpretations!$C$7,statistic_interpretations!$D$1,"error")))))))))</f>
        <v>Small</v>
      </c>
      <c r="BP308" t="str">
        <f t="shared" si="43"/>
        <v>not applicable</v>
      </c>
    </row>
    <row r="309" spans="1:68" x14ac:dyDescent="0.25">
      <c r="A309" t="str">
        <f>IF(ISBLANK(extractions!A309),"",extractions!A309)</f>
        <v>weekend</v>
      </c>
      <c r="B309" t="s">
        <v>136</v>
      </c>
      <c r="C309" t="str">
        <f>IF(ISBLANK(extractions!B309),"",extractions!B309)</f>
        <v>nominal</v>
      </c>
      <c r="D309" t="str">
        <f>IF(ISBLANK(extractions!C309),"",extractions!C309)</f>
        <v/>
      </c>
      <c r="E309" t="str">
        <f>IF(ISBLANK(extractions!D309),"",extractions!D309)</f>
        <v/>
      </c>
      <c r="F309" t="str">
        <f>IF(ISBLANK(extractions!E309),"",extractions!E309)</f>
        <v>-</v>
      </c>
      <c r="G309" t="str">
        <f>IF(ISBLANK(extractions!G309),"",extractions!G309)</f>
        <v>dispatch time;travel time</v>
      </c>
      <c r="H309" t="str">
        <f>IF(ISBLANK(extractions!H309),"",extractions!H309)</f>
        <v>scale</v>
      </c>
      <c r="I309" t="str">
        <f>IF(ISBLANK(extractions!I309),"",extractions!I309)</f>
        <v>min/incident</v>
      </c>
      <c r="J309" t="str">
        <f>IF(ISBLANK(extractions!J309),"",extractions!J309)</f>
        <v>ln</v>
      </c>
      <c r="K309" t="str">
        <f>IF(ISBLANK(extractions!K309),"",extractions!K309)</f>
        <v>control</v>
      </c>
      <c r="L309" t="str">
        <f>IF(ISBLANK(extractions!L309),"",extractions!L309)</f>
        <v>Sullivan (2012)</v>
      </c>
      <c r="M309" s="2" t="s">
        <v>750</v>
      </c>
      <c r="N309" t="str">
        <f>IF(ISBLANK(extractions!M309),"",extractions!M309)</f>
        <v>Table 2 (model III)</v>
      </c>
      <c r="O309" t="str">
        <f>IF(ISBLANK(extractions!N309),"",extractions!N309)</f>
        <v>Hierachical Lineair Model</v>
      </c>
      <c r="P309" t="s">
        <v>148</v>
      </c>
      <c r="Q309" t="s">
        <v>903</v>
      </c>
      <c r="R309" t="s">
        <v>906</v>
      </c>
      <c r="S309" t="s">
        <v>195</v>
      </c>
      <c r="T309" t="s">
        <v>896</v>
      </c>
      <c r="U309" t="str">
        <f>IF(ISBLANK(extractions!O309),"",extractions!O309)</f>
        <v/>
      </c>
      <c r="V309" t="str">
        <f>IF(ISBLANK(extractions!P309),"",extractions!P309)</f>
        <v>Population</v>
      </c>
      <c r="W309" t="str">
        <f>IF(ISBLANK(extractions!Q309),"",extractions!Q309)</f>
        <v>Southwest Sky (USA)</v>
      </c>
      <c r="X309" t="str">
        <f>IF(ISBLANK(extractions!R309),"",extractions!R309)</f>
        <v>-</v>
      </c>
      <c r="Y309" t="str">
        <f>IF(ISBLANK(extractions!S309),"",extractions!S309)</f>
        <v>-</v>
      </c>
      <c r="Z309" t="str">
        <f>IF(ISBLANK(extractions!T309),"",extractions!T309)</f>
        <v/>
      </c>
      <c r="AA309" t="str">
        <f>IF(ISBLANK(extractions!U309),"",extractions!U309)</f>
        <v>-</v>
      </c>
      <c r="AB309">
        <f>IF(ISBLANK(extractions!V309),"",extractions!V309)</f>
        <v>17164</v>
      </c>
      <c r="AC309" t="str">
        <f>IF(ISBLANK(extractions!W309),"",extractions!W309)</f>
        <v>CFS</v>
      </c>
      <c r="AD309" t="str">
        <f>IF(ISBLANK(extractions!X309),"",extractions!X309)</f>
        <v>crime related CFS</v>
      </c>
      <c r="AE309" t="str">
        <f>IF(ISBLANK(extractions!Y309),"",extractions!Y309)</f>
        <v>B</v>
      </c>
      <c r="AF309">
        <f>IF(ISBLANK(extractions!Z309),"",extractions!Z309)</f>
        <v>-2.86</v>
      </c>
      <c r="AG309" t="str">
        <f>IF(ISBLANK(extractions!AA309),"",extractions!AA309)</f>
        <v/>
      </c>
      <c r="AH309">
        <f>IF(ISBLANK(extractions!AB309),"",extractions!AB309)</f>
        <v>0</v>
      </c>
      <c r="AI309">
        <f>IF(ISBLANK(extractions!AC309),"",extractions!AC309)</f>
        <v>1</v>
      </c>
      <c r="AJ309" t="str">
        <f>IF(ISBLANK(extractions!AD309),"",extractions!AD309)</f>
        <v xml:space="preserve">jan </v>
      </c>
      <c r="AK309">
        <f>IF(ISBLANK(extractions!AE309),"",extractions!AE309)</f>
        <v>2011</v>
      </c>
      <c r="AL309">
        <f>IF(ISBLANK(extractions!AF309),"",extractions!AF309)</f>
        <v>31</v>
      </c>
      <c r="AM309" t="str">
        <f>IF(ISBLANK(extractions!AG309),"",extractions!AG309)</f>
        <v>dec</v>
      </c>
      <c r="AN309">
        <f>IF(ISBLANK(extractions!AH309),"",extractions!AH309)</f>
        <v>2011</v>
      </c>
      <c r="AO309" t="str">
        <f>IF(ISBLANK(extractions!AI309),"",extractions!AI309)</f>
        <v/>
      </c>
      <c r="AP309" t="str">
        <f>IF(ISBLANK(extractions!AJ309),"",extractions!AJ309)</f>
        <v/>
      </c>
      <c r="AQ309" t="str">
        <f>IF(ISBLANK(extractions!AK309),"",extractions!AK309)</f>
        <v/>
      </c>
      <c r="AR309" t="str">
        <f>IF(ISBLANK(extractions!AL309),"",extractions!AL309)</f>
        <v/>
      </c>
      <c r="AS309" t="str">
        <f>IF(ISBLANK(extractions!AM309),"",extractions!AM309)</f>
        <v/>
      </c>
      <c r="AT309" t="str">
        <f>IF(ISBLANK(extractions!AN309),"",extractions!AN309)</f>
        <v/>
      </c>
      <c r="AU309" t="str">
        <f>IF(ISBLANK(extractions!AO309),"",extractions!AO309)</f>
        <v/>
      </c>
      <c r="AV309" t="str">
        <f>IF(ISBLANK(extractions!AP309),"",extractions!AP309)</f>
        <v/>
      </c>
      <c r="AW309" t="str">
        <f>IF(ISBLANK(extractions!AQ309),"",extractions!AQ309)</f>
        <v/>
      </c>
      <c r="AX309" t="str">
        <f>IF(ISBLANK(extractions!AR309),"",extractions!AR309)</f>
        <v/>
      </c>
      <c r="AY309" t="str">
        <f>IF(ISBLANK(extractions!AS309),"",extractions!AS309)</f>
        <v/>
      </c>
      <c r="AZ309" t="str">
        <f>IF(ISBLANK(extractions!AT309),"",extractions!AT309)</f>
        <v/>
      </c>
      <c r="BA309">
        <f>IF(ISBLANK(extractions!AU309),"",extractions!AU309)</f>
        <v>30.667000000000002</v>
      </c>
      <c r="BB309">
        <f>IF(ISBLANK(extractions!AV309),"",extractions!AV309)</f>
        <v>0.499</v>
      </c>
      <c r="BC309" t="str">
        <f>IF(ISBLANK(extractions!AW309),"",extractions!AW309)</f>
        <v/>
      </c>
      <c r="BD309" t="str">
        <f>IF(ISBLANK(extractions!AX309),"",extractions!AX309)</f>
        <v/>
      </c>
      <c r="BE309" s="9" t="str">
        <f t="shared" si="37"/>
        <v/>
      </c>
      <c r="BF309" s="9" t="str">
        <f t="shared" si="40"/>
        <v/>
      </c>
      <c r="BG309">
        <f t="shared" si="44"/>
        <v>-4.6536668079694782E-2</v>
      </c>
      <c r="BK309" s="9" t="str">
        <f t="shared" si="41"/>
        <v>Beta</v>
      </c>
      <c r="BL309" s="9">
        <f t="shared" si="38"/>
        <v>-4.6536668079694782E-2</v>
      </c>
      <c r="BM309" s="13" t="str">
        <f t="shared" si="39"/>
        <v>***</v>
      </c>
      <c r="BN309" t="str">
        <f t="shared" si="42"/>
        <v>-</v>
      </c>
      <c r="BO309" s="9" t="str">
        <f>IF(BK309="Beta",IF(ABS(BL309)&lt;statistic_interpretations!$B$5,statistic_interpretations!$B$1,IF(ABS(BL309)&lt;statistic_interpretations!$C$5,statistic_interpretations!$C$1,IF(ABS(BL309)&gt;statistic_interpretations!$C$5,statistic_interpretations!$D$1,"error"))),IF(BK309="R",IF(ABS(BL309)&lt;statistic_interpretations!$B$2,statistic_interpretations!$B$1,IF(ABS(BL309)&lt;statistic_interpretations!$C$2,statistic_interpretations!$C$1,IF(ABS(BL309)&gt;statistic_interpretations!$C$2,statistic_interpretations!$D$1,"error"))),IF(BK309="D",IF(ABS(BL309)&lt;statistic_interpretations!$B$3,statistic_interpretations!$B$1,IF(ABS(BL309)&lt;statistic_interpretations!$C$3,statistic_interpretations!$C$1,IF(ABS(BL309)&gt;statistic_interpretations!$C$3,statistic_interpretations!$D$1,"error"))),IF(BK309="%",IF(ABS(BL309)&lt;statistic_interpretations!$B$9,statistic_interpretations!$B$1,IF(ABS(BL309)&lt;statistic_interpretations!$C$9,statistic_interpretations!$C$1,IF(ABS(BL309)&gt;statistic_interpretations!$C$9,statistic_interpretations!$D$1,"error"))),IF(BK309="χ2",IF(ABS(BL309)&lt;statistic_interpretations!$B$8,statistic_interpretations!$B$1,IF(ABS(BL309)&lt;statistic_interpretations!$C$8,statistic_interpretations!$C$1,IF(ABS(BL309)&gt;statistic_interpretations!$C$8,statistic_interpretations!$D$1,"error"))),IF(BK309="tau",IF(ABS(BL309)&lt;statistic_interpretations!$B$7,statistic_interpretations!$B$1,IF(ABS(BL309)&lt;statistic_interpretations!$C$7,statistic_interpretations!$C$1,IF(ABS(BL309)&gt;statistic_interpretations!$C$7,statistic_interpretations!$D$1,"error")))))))))</f>
        <v>Small</v>
      </c>
      <c r="BP309" t="str">
        <f t="shared" si="43"/>
        <v>not applicable</v>
      </c>
    </row>
    <row r="310" spans="1:68" x14ac:dyDescent="0.25">
      <c r="A310" t="str">
        <f>IF(ISBLANK(extractions!A310),"",extractions!A310)</f>
        <v>season</v>
      </c>
      <c r="B310" t="s">
        <v>570</v>
      </c>
      <c r="C310" t="str">
        <f>IF(ISBLANK(extractions!B310),"",extractions!B310)</f>
        <v>nominal</v>
      </c>
      <c r="D310" t="str">
        <f>IF(ISBLANK(extractions!C310),"",extractions!C310)</f>
        <v/>
      </c>
      <c r="E310" t="str">
        <f>IF(ISBLANK(extractions!D310),"",extractions!D310)</f>
        <v/>
      </c>
      <c r="F310" t="str">
        <f>IF(ISBLANK(extractions!E310),"",extractions!E310)</f>
        <v>-</v>
      </c>
      <c r="G310" t="str">
        <f>IF(ISBLANK(extractions!G310),"",extractions!G310)</f>
        <v>dispatch time;travel time</v>
      </c>
      <c r="H310" t="str">
        <f>IF(ISBLANK(extractions!H310),"",extractions!H310)</f>
        <v>scale</v>
      </c>
      <c r="I310" t="str">
        <f>IF(ISBLANK(extractions!I310),"",extractions!I310)</f>
        <v>min/incident</v>
      </c>
      <c r="J310" t="str">
        <f>IF(ISBLANK(extractions!J310),"",extractions!J310)</f>
        <v>ln</v>
      </c>
      <c r="K310" t="str">
        <f>IF(ISBLANK(extractions!K310),"",extractions!K310)</f>
        <v>control</v>
      </c>
      <c r="L310" t="str">
        <f>IF(ISBLANK(extractions!L310),"",extractions!L310)</f>
        <v>Sullivan (2012)</v>
      </c>
      <c r="M310" s="2" t="s">
        <v>750</v>
      </c>
      <c r="N310" t="str">
        <f>IF(ISBLANK(extractions!M310),"",extractions!M310)</f>
        <v>Table 2 (model III)</v>
      </c>
      <c r="O310" t="str">
        <f>IF(ISBLANK(extractions!N310),"",extractions!N310)</f>
        <v>Hierachical Lineair Model</v>
      </c>
      <c r="P310" t="s">
        <v>148</v>
      </c>
      <c r="Q310" t="s">
        <v>903</v>
      </c>
      <c r="R310" t="s">
        <v>906</v>
      </c>
      <c r="S310" t="s">
        <v>195</v>
      </c>
      <c r="T310" t="s">
        <v>896</v>
      </c>
      <c r="U310" t="str">
        <f>IF(ISBLANK(extractions!O310),"",extractions!O310)</f>
        <v/>
      </c>
      <c r="V310" t="str">
        <f>IF(ISBLANK(extractions!P310),"",extractions!P310)</f>
        <v>Population</v>
      </c>
      <c r="W310" t="str">
        <f>IF(ISBLANK(extractions!Q310),"",extractions!Q310)</f>
        <v>Southwest Sky (USA)</v>
      </c>
      <c r="X310" t="str">
        <f>IF(ISBLANK(extractions!R310),"",extractions!R310)</f>
        <v>-</v>
      </c>
      <c r="Y310" t="str">
        <f>IF(ISBLANK(extractions!S310),"",extractions!S310)</f>
        <v>-</v>
      </c>
      <c r="Z310" t="str">
        <f>IF(ISBLANK(extractions!T310),"",extractions!T310)</f>
        <v/>
      </c>
      <c r="AA310" t="str">
        <f>IF(ISBLANK(extractions!U310),"",extractions!U310)</f>
        <v>-</v>
      </c>
      <c r="AB310">
        <f>IF(ISBLANK(extractions!V310),"",extractions!V310)</f>
        <v>17164</v>
      </c>
      <c r="AC310" t="str">
        <f>IF(ISBLANK(extractions!W310),"",extractions!W310)</f>
        <v>CFS</v>
      </c>
      <c r="AD310" t="str">
        <f>IF(ISBLANK(extractions!X310),"",extractions!X310)</f>
        <v>crime related CFS</v>
      </c>
      <c r="AE310" t="str">
        <f>IF(ISBLANK(extractions!Y310),"",extractions!Y310)</f>
        <v>B</v>
      </c>
      <c r="AF310">
        <f>IF(ISBLANK(extractions!Z310),"",extractions!Z310)</f>
        <v>-0.15</v>
      </c>
      <c r="AG310" t="str">
        <f>IF(ISBLANK(extractions!AA310),"",extractions!AA310)</f>
        <v/>
      </c>
      <c r="AH310">
        <f>IF(ISBLANK(extractions!AB310),"",extractions!AB310)</f>
        <v>0.45</v>
      </c>
      <c r="AI310">
        <f>IF(ISBLANK(extractions!AC310),"",extractions!AC310)</f>
        <v>1</v>
      </c>
      <c r="AJ310" t="str">
        <f>IF(ISBLANK(extractions!AD310),"",extractions!AD310)</f>
        <v xml:space="preserve">jan </v>
      </c>
      <c r="AK310">
        <f>IF(ISBLANK(extractions!AE310),"",extractions!AE310)</f>
        <v>2011</v>
      </c>
      <c r="AL310">
        <f>IF(ISBLANK(extractions!AF310),"",extractions!AF310)</f>
        <v>31</v>
      </c>
      <c r="AM310" t="str">
        <f>IF(ISBLANK(extractions!AG310),"",extractions!AG310)</f>
        <v>dec</v>
      </c>
      <c r="AN310">
        <f>IF(ISBLANK(extractions!AH310),"",extractions!AH310)</f>
        <v>2011</v>
      </c>
      <c r="AO310" t="str">
        <f>IF(ISBLANK(extractions!AI310),"",extractions!AI310)</f>
        <v/>
      </c>
      <c r="AP310" t="str">
        <f>IF(ISBLANK(extractions!AJ310),"",extractions!AJ310)</f>
        <v/>
      </c>
      <c r="AQ310" t="str">
        <f>IF(ISBLANK(extractions!AK310),"",extractions!AK310)</f>
        <v/>
      </c>
      <c r="AR310" t="str">
        <f>IF(ISBLANK(extractions!AL310),"",extractions!AL310)</f>
        <v/>
      </c>
      <c r="AS310" t="str">
        <f>IF(ISBLANK(extractions!AM310),"",extractions!AM310)</f>
        <v/>
      </c>
      <c r="AT310" t="str">
        <f>IF(ISBLANK(extractions!AN310),"",extractions!AN310)</f>
        <v/>
      </c>
      <c r="AU310" t="str">
        <f>IF(ISBLANK(extractions!AO310),"",extractions!AO310)</f>
        <v/>
      </c>
      <c r="AV310" t="str">
        <f>IF(ISBLANK(extractions!AP310),"",extractions!AP310)</f>
        <v/>
      </c>
      <c r="AW310" t="str">
        <f>IF(ISBLANK(extractions!AQ310),"",extractions!AQ310)</f>
        <v/>
      </c>
      <c r="AX310" t="str">
        <f>IF(ISBLANK(extractions!AR310),"",extractions!AR310)</f>
        <v/>
      </c>
      <c r="AY310" t="str">
        <f>IF(ISBLANK(extractions!AS310),"",extractions!AS310)</f>
        <v/>
      </c>
      <c r="AZ310" t="str">
        <f>IF(ISBLANK(extractions!AT310),"",extractions!AT310)</f>
        <v/>
      </c>
      <c r="BA310">
        <f>IF(ISBLANK(extractions!AU310),"",extractions!AU310)</f>
        <v>30.667000000000002</v>
      </c>
      <c r="BB310">
        <f>IF(ISBLANK(extractions!AV310),"",extractions!AV310)</f>
        <v>1.1120000000000001</v>
      </c>
      <c r="BC310" t="str">
        <f>IF(ISBLANK(extractions!AW310),"",extractions!AW310)</f>
        <v/>
      </c>
      <c r="BD310" t="str">
        <f>IF(ISBLANK(extractions!AX310),"",extractions!AX310)</f>
        <v/>
      </c>
      <c r="BE310" s="9" t="str">
        <f t="shared" si="37"/>
        <v/>
      </c>
      <c r="BF310" s="9" t="str">
        <f t="shared" si="40"/>
        <v/>
      </c>
      <c r="BG310">
        <f t="shared" si="44"/>
        <v>-5.4390713144422346E-3</v>
      </c>
      <c r="BK310" s="9" t="str">
        <f t="shared" si="41"/>
        <v>Beta</v>
      </c>
      <c r="BL310" s="9">
        <f t="shared" si="38"/>
        <v>-5.4390713144422346E-3</v>
      </c>
      <c r="BM310" s="13" t="str">
        <f t="shared" si="39"/>
        <v/>
      </c>
      <c r="BN310" t="str">
        <f t="shared" si="42"/>
        <v>-</v>
      </c>
      <c r="BO310" s="9" t="str">
        <f>IF(BK310="Beta",IF(ABS(BL310)&lt;statistic_interpretations!$B$5,statistic_interpretations!$B$1,IF(ABS(BL310)&lt;statistic_interpretations!$C$5,statistic_interpretations!$C$1,IF(ABS(BL310)&gt;statistic_interpretations!$C$5,statistic_interpretations!$D$1,"error"))),IF(BK310="R",IF(ABS(BL310)&lt;statistic_interpretations!$B$2,statistic_interpretations!$B$1,IF(ABS(BL310)&lt;statistic_interpretations!$C$2,statistic_interpretations!$C$1,IF(ABS(BL310)&gt;statistic_interpretations!$C$2,statistic_interpretations!$D$1,"error"))),IF(BK310="D",IF(ABS(BL310)&lt;statistic_interpretations!$B$3,statistic_interpretations!$B$1,IF(ABS(BL310)&lt;statistic_interpretations!$C$3,statistic_interpretations!$C$1,IF(ABS(BL310)&gt;statistic_interpretations!$C$3,statistic_interpretations!$D$1,"error"))),IF(BK310="%",IF(ABS(BL310)&lt;statistic_interpretations!$B$9,statistic_interpretations!$B$1,IF(ABS(BL310)&lt;statistic_interpretations!$C$9,statistic_interpretations!$C$1,IF(ABS(BL310)&gt;statistic_interpretations!$C$9,statistic_interpretations!$D$1,"error"))),IF(BK310="χ2",IF(ABS(BL310)&lt;statistic_interpretations!$B$8,statistic_interpretations!$B$1,IF(ABS(BL310)&lt;statistic_interpretations!$C$8,statistic_interpretations!$C$1,IF(ABS(BL310)&gt;statistic_interpretations!$C$8,statistic_interpretations!$D$1,"error"))),IF(BK310="tau",IF(ABS(BL310)&lt;statistic_interpretations!$B$7,statistic_interpretations!$B$1,IF(ABS(BL310)&lt;statistic_interpretations!$C$7,statistic_interpretations!$C$1,IF(ABS(BL310)&gt;statistic_interpretations!$C$7,statistic_interpretations!$D$1,"error")))))))))</f>
        <v>Small</v>
      </c>
      <c r="BP310" t="str">
        <f t="shared" si="43"/>
        <v>not applicable</v>
      </c>
    </row>
    <row r="311" spans="1:68" x14ac:dyDescent="0.25">
      <c r="A311" t="str">
        <f>IF(ISBLANK(extractions!A311),"",extractions!A311)</f>
        <v>hot spot</v>
      </c>
      <c r="B311" t="s">
        <v>571</v>
      </c>
      <c r="C311" t="str">
        <f>IF(ISBLANK(extractions!B311),"",extractions!B311)</f>
        <v>nominal</v>
      </c>
      <c r="D311" t="str">
        <f>IF(ISBLANK(extractions!C311),"",extractions!C311)</f>
        <v/>
      </c>
      <c r="E311" t="str">
        <f>IF(ISBLANK(extractions!D311),"",extractions!D311)</f>
        <v/>
      </c>
      <c r="F311" t="str">
        <f>IF(ISBLANK(extractions!E311),"",extractions!E311)</f>
        <v>-</v>
      </c>
      <c r="G311" t="str">
        <f>IF(ISBLANK(extractions!G311),"",extractions!G311)</f>
        <v>dispatch time;travel time</v>
      </c>
      <c r="H311" t="str">
        <f>IF(ISBLANK(extractions!H311),"",extractions!H311)</f>
        <v>scale</v>
      </c>
      <c r="I311" t="str">
        <f>IF(ISBLANK(extractions!I311),"",extractions!I311)</f>
        <v>min/incident</v>
      </c>
      <c r="J311" t="str">
        <f>IF(ISBLANK(extractions!J311),"",extractions!J311)</f>
        <v>ln</v>
      </c>
      <c r="K311" t="str">
        <f>IF(ISBLANK(extractions!K311),"",extractions!K311)</f>
        <v>control</v>
      </c>
      <c r="L311" t="str">
        <f>IF(ISBLANK(extractions!L311),"",extractions!L311)</f>
        <v>Sullivan (2012)</v>
      </c>
      <c r="M311" s="2" t="s">
        <v>750</v>
      </c>
      <c r="N311" t="str">
        <f>IF(ISBLANK(extractions!M311),"",extractions!M311)</f>
        <v>Table 2 (model III)</v>
      </c>
      <c r="O311" t="str">
        <f>IF(ISBLANK(extractions!N311),"",extractions!N311)</f>
        <v>Hierachical Lineair Model</v>
      </c>
      <c r="P311" t="s">
        <v>148</v>
      </c>
      <c r="Q311" t="s">
        <v>903</v>
      </c>
      <c r="R311" t="s">
        <v>906</v>
      </c>
      <c r="S311" t="s">
        <v>899</v>
      </c>
      <c r="T311" t="s">
        <v>899</v>
      </c>
      <c r="U311" t="str">
        <f>IF(ISBLANK(extractions!O311),"",extractions!O311)</f>
        <v/>
      </c>
      <c r="V311" t="str">
        <f>IF(ISBLANK(extractions!P311),"",extractions!P311)</f>
        <v>Population</v>
      </c>
      <c r="W311" t="str">
        <f>IF(ISBLANK(extractions!Q311),"",extractions!Q311)</f>
        <v>Southwest Sky (USA)</v>
      </c>
      <c r="X311" t="str">
        <f>IF(ISBLANK(extractions!R311),"",extractions!R311)</f>
        <v>-</v>
      </c>
      <c r="Y311" t="str">
        <f>IF(ISBLANK(extractions!S311),"",extractions!S311)</f>
        <v>-</v>
      </c>
      <c r="Z311" t="str">
        <f>IF(ISBLANK(extractions!T311),"",extractions!T311)</f>
        <v/>
      </c>
      <c r="AA311" t="str">
        <f>IF(ISBLANK(extractions!U311),"",extractions!U311)</f>
        <v>-</v>
      </c>
      <c r="AB311">
        <f>IF(ISBLANK(extractions!V311),"",extractions!V311)</f>
        <v>17164</v>
      </c>
      <c r="AC311" t="str">
        <f>IF(ISBLANK(extractions!W311),"",extractions!W311)</f>
        <v>CFS</v>
      </c>
      <c r="AD311" t="str">
        <f>IF(ISBLANK(extractions!X311),"",extractions!X311)</f>
        <v>crime related CFS</v>
      </c>
      <c r="AE311" t="str">
        <f>IF(ISBLANK(extractions!Y311),"",extractions!Y311)</f>
        <v>B</v>
      </c>
      <c r="AF311">
        <f>IF(ISBLANK(extractions!Z311),"",extractions!Z311)</f>
        <v>3.32</v>
      </c>
      <c r="AG311" t="str">
        <f>IF(ISBLANK(extractions!AA311),"",extractions!AA311)</f>
        <v/>
      </c>
      <c r="AH311">
        <f>IF(ISBLANK(extractions!AB311),"",extractions!AB311)</f>
        <v>0</v>
      </c>
      <c r="AI311">
        <f>IF(ISBLANK(extractions!AC311),"",extractions!AC311)</f>
        <v>1</v>
      </c>
      <c r="AJ311" t="str">
        <f>IF(ISBLANK(extractions!AD311),"",extractions!AD311)</f>
        <v xml:space="preserve">jan </v>
      </c>
      <c r="AK311">
        <f>IF(ISBLANK(extractions!AE311),"",extractions!AE311)</f>
        <v>2011</v>
      </c>
      <c r="AL311">
        <f>IF(ISBLANK(extractions!AF311),"",extractions!AF311)</f>
        <v>31</v>
      </c>
      <c r="AM311" t="str">
        <f>IF(ISBLANK(extractions!AG311),"",extractions!AG311)</f>
        <v>dec</v>
      </c>
      <c r="AN311">
        <f>IF(ISBLANK(extractions!AH311),"",extractions!AH311)</f>
        <v>2011</v>
      </c>
      <c r="AO311" t="str">
        <f>IF(ISBLANK(extractions!AI311),"",extractions!AI311)</f>
        <v/>
      </c>
      <c r="AP311" t="str">
        <f>IF(ISBLANK(extractions!AJ311),"",extractions!AJ311)</f>
        <v/>
      </c>
      <c r="AQ311" t="str">
        <f>IF(ISBLANK(extractions!AK311),"",extractions!AK311)</f>
        <v/>
      </c>
      <c r="AR311" t="str">
        <f>IF(ISBLANK(extractions!AL311),"",extractions!AL311)</f>
        <v/>
      </c>
      <c r="AS311" t="str">
        <f>IF(ISBLANK(extractions!AM311),"",extractions!AM311)</f>
        <v/>
      </c>
      <c r="AT311" t="str">
        <f>IF(ISBLANK(extractions!AN311),"",extractions!AN311)</f>
        <v/>
      </c>
      <c r="AU311" t="str">
        <f>IF(ISBLANK(extractions!AO311),"",extractions!AO311)</f>
        <v/>
      </c>
      <c r="AV311" t="str">
        <f>IF(ISBLANK(extractions!AP311),"",extractions!AP311)</f>
        <v/>
      </c>
      <c r="AW311" t="str">
        <f>IF(ISBLANK(extractions!AQ311),"",extractions!AQ311)</f>
        <v/>
      </c>
      <c r="AX311" t="str">
        <f>IF(ISBLANK(extractions!AR311),"",extractions!AR311)</f>
        <v/>
      </c>
      <c r="AY311" t="str">
        <f>IF(ISBLANK(extractions!AS311),"",extractions!AS311)</f>
        <v/>
      </c>
      <c r="AZ311" t="str">
        <f>IF(ISBLANK(extractions!AT311),"",extractions!AT311)</f>
        <v/>
      </c>
      <c r="BA311">
        <f>IF(ISBLANK(extractions!AU311),"",extractions!AU311)</f>
        <v>30.667000000000002</v>
      </c>
      <c r="BB311">
        <f>IF(ISBLANK(extractions!AV311),"",extractions!AV311)</f>
        <v>0.47099999999999997</v>
      </c>
      <c r="BC311" t="str">
        <f>IF(ISBLANK(extractions!AW311),"",extractions!AW311)</f>
        <v/>
      </c>
      <c r="BD311" t="str">
        <f>IF(ISBLANK(extractions!AX311),"",extractions!AX311)</f>
        <v/>
      </c>
      <c r="BE311" s="9" t="str">
        <f t="shared" si="37"/>
        <v/>
      </c>
      <c r="BF311" s="9" t="str">
        <f t="shared" si="40"/>
        <v/>
      </c>
      <c r="BG311">
        <f t="shared" si="44"/>
        <v>5.0990315322659532E-2</v>
      </c>
      <c r="BK311" s="9" t="str">
        <f t="shared" si="41"/>
        <v>Beta</v>
      </c>
      <c r="BL311" s="9">
        <f t="shared" si="38"/>
        <v>5.0990315322659532E-2</v>
      </c>
      <c r="BM311" s="13" t="str">
        <f t="shared" si="39"/>
        <v>***</v>
      </c>
      <c r="BN311" t="str">
        <f t="shared" si="42"/>
        <v>+</v>
      </c>
      <c r="BO311" s="9" t="str">
        <f>IF(BK311="Beta",IF(ABS(BL311)&lt;statistic_interpretations!$B$5,statistic_interpretations!$B$1,IF(ABS(BL311)&lt;statistic_interpretations!$C$5,statistic_interpretations!$C$1,IF(ABS(BL311)&gt;statistic_interpretations!$C$5,statistic_interpretations!$D$1,"error"))),IF(BK311="R",IF(ABS(BL311)&lt;statistic_interpretations!$B$2,statistic_interpretations!$B$1,IF(ABS(BL311)&lt;statistic_interpretations!$C$2,statistic_interpretations!$C$1,IF(ABS(BL311)&gt;statistic_interpretations!$C$2,statistic_interpretations!$D$1,"error"))),IF(BK311="D",IF(ABS(BL311)&lt;statistic_interpretations!$B$3,statistic_interpretations!$B$1,IF(ABS(BL311)&lt;statistic_interpretations!$C$3,statistic_interpretations!$C$1,IF(ABS(BL311)&gt;statistic_interpretations!$C$3,statistic_interpretations!$D$1,"error"))),IF(BK311="%",IF(ABS(BL311)&lt;statistic_interpretations!$B$9,statistic_interpretations!$B$1,IF(ABS(BL311)&lt;statistic_interpretations!$C$9,statistic_interpretations!$C$1,IF(ABS(BL311)&gt;statistic_interpretations!$C$9,statistic_interpretations!$D$1,"error"))),IF(BK311="χ2",IF(ABS(BL311)&lt;statistic_interpretations!$B$8,statistic_interpretations!$B$1,IF(ABS(BL311)&lt;statistic_interpretations!$C$8,statistic_interpretations!$C$1,IF(ABS(BL311)&gt;statistic_interpretations!$C$8,statistic_interpretations!$D$1,"error"))),IF(BK311="tau",IF(ABS(BL311)&lt;statistic_interpretations!$B$7,statistic_interpretations!$B$1,IF(ABS(BL311)&lt;statistic_interpretations!$C$7,statistic_interpretations!$C$1,IF(ABS(BL311)&gt;statistic_interpretations!$C$7,statistic_interpretations!$D$1,"error")))))))))</f>
        <v>Small</v>
      </c>
      <c r="BP311" t="str">
        <f t="shared" si="43"/>
        <v>not applicable</v>
      </c>
    </row>
    <row r="312" spans="1:68" x14ac:dyDescent="0.25">
      <c r="A312" t="str">
        <f>IF(ISBLANK(extractions!A312),"",extractions!A312)</f>
        <v>volume of call activity</v>
      </c>
      <c r="B312" t="s">
        <v>954</v>
      </c>
      <c r="C312" t="str">
        <f>IF(ISBLANK(extractions!B312),"",extractions!B312)</f>
        <v>scale</v>
      </c>
      <c r="D312" t="str">
        <f>IF(ISBLANK(extractions!C312),"",extractions!C312)</f>
        <v/>
      </c>
      <c r="E312" t="str">
        <f>IF(ISBLANK(extractions!D312),"",extractions!D312)</f>
        <v>-</v>
      </c>
      <c r="F312" t="str">
        <f>IF(ISBLANK(extractions!E312),"",extractions!E312)</f>
        <v>cfs</v>
      </c>
      <c r="G312" t="str">
        <f>IF(ISBLANK(extractions!G312),"",extractions!G312)</f>
        <v>dispatch time;travel time</v>
      </c>
      <c r="H312" t="str">
        <f>IF(ISBLANK(extractions!H312),"",extractions!H312)</f>
        <v>scale</v>
      </c>
      <c r="I312" t="str">
        <f>IF(ISBLANK(extractions!I312),"",extractions!I312)</f>
        <v>min/incident</v>
      </c>
      <c r="J312" t="str">
        <f>IF(ISBLANK(extractions!J312),"",extractions!J312)</f>
        <v>ln</v>
      </c>
      <c r="K312" t="str">
        <f>IF(ISBLANK(extractions!K312),"",extractions!K312)</f>
        <v>control</v>
      </c>
      <c r="L312" t="str">
        <f>IF(ISBLANK(extractions!L312),"",extractions!L312)</f>
        <v>Sullivan (2012)</v>
      </c>
      <c r="M312" s="2" t="s">
        <v>750</v>
      </c>
      <c r="N312" t="str">
        <f>IF(ISBLANK(extractions!M312),"",extractions!M312)</f>
        <v>Table 2 (model III)</v>
      </c>
      <c r="O312" t="str">
        <f>IF(ISBLANK(extractions!N312),"",extractions!N312)</f>
        <v>Hierachical Lineair Model</v>
      </c>
      <c r="P312" t="s">
        <v>148</v>
      </c>
      <c r="Q312" t="s">
        <v>903</v>
      </c>
      <c r="R312" t="s">
        <v>906</v>
      </c>
      <c r="S312" t="s">
        <v>193</v>
      </c>
      <c r="T312" t="s">
        <v>1187</v>
      </c>
      <c r="U312" t="str">
        <f>IF(ISBLANK(extractions!O312),"",extractions!O312)</f>
        <v/>
      </c>
      <c r="V312" t="str">
        <f>IF(ISBLANK(extractions!P312),"",extractions!P312)</f>
        <v>Population</v>
      </c>
      <c r="W312" t="str">
        <f>IF(ISBLANK(extractions!Q312),"",extractions!Q312)</f>
        <v>Southwest Sky (USA)</v>
      </c>
      <c r="X312" t="str">
        <f>IF(ISBLANK(extractions!R312),"",extractions!R312)</f>
        <v>-</v>
      </c>
      <c r="Y312" t="str">
        <f>IF(ISBLANK(extractions!S312),"",extractions!S312)</f>
        <v>-</v>
      </c>
      <c r="Z312" t="str">
        <f>IF(ISBLANK(extractions!T312),"",extractions!T312)</f>
        <v/>
      </c>
      <c r="AA312" t="str">
        <f>IF(ISBLANK(extractions!U312),"",extractions!U312)</f>
        <v>-</v>
      </c>
      <c r="AB312">
        <f>IF(ISBLANK(extractions!V312),"",extractions!V312)</f>
        <v>17164</v>
      </c>
      <c r="AC312" t="str">
        <f>IF(ISBLANK(extractions!W312),"",extractions!W312)</f>
        <v>CFS</v>
      </c>
      <c r="AD312" t="str">
        <f>IF(ISBLANK(extractions!X312),"",extractions!X312)</f>
        <v>crime related CFS</v>
      </c>
      <c r="AE312" t="str">
        <f>IF(ISBLANK(extractions!Y312),"",extractions!Y312)</f>
        <v>B</v>
      </c>
      <c r="AF312">
        <f>IF(ISBLANK(extractions!Z312),"",extractions!Z312)</f>
        <v>1.02</v>
      </c>
      <c r="AG312" t="str">
        <f>IF(ISBLANK(extractions!AA312),"",extractions!AA312)</f>
        <v/>
      </c>
      <c r="AH312">
        <f>IF(ISBLANK(extractions!AB312),"",extractions!AB312)</f>
        <v>0</v>
      </c>
      <c r="AI312">
        <f>IF(ISBLANK(extractions!AC312),"",extractions!AC312)</f>
        <v>1</v>
      </c>
      <c r="AJ312" t="str">
        <f>IF(ISBLANK(extractions!AD312),"",extractions!AD312)</f>
        <v xml:space="preserve">jan </v>
      </c>
      <c r="AK312">
        <f>IF(ISBLANK(extractions!AE312),"",extractions!AE312)</f>
        <v>2011</v>
      </c>
      <c r="AL312">
        <f>IF(ISBLANK(extractions!AF312),"",extractions!AF312)</f>
        <v>31</v>
      </c>
      <c r="AM312" t="str">
        <f>IF(ISBLANK(extractions!AG312),"",extractions!AG312)</f>
        <v>dec</v>
      </c>
      <c r="AN312">
        <f>IF(ISBLANK(extractions!AH312),"",extractions!AH312)</f>
        <v>2011</v>
      </c>
      <c r="AO312" t="str">
        <f>IF(ISBLANK(extractions!AI312),"",extractions!AI312)</f>
        <v/>
      </c>
      <c r="AP312" t="str">
        <f>IF(ISBLANK(extractions!AJ312),"",extractions!AJ312)</f>
        <v/>
      </c>
      <c r="AQ312" t="str">
        <f>IF(ISBLANK(extractions!AK312),"",extractions!AK312)</f>
        <v/>
      </c>
      <c r="AR312" t="str">
        <f>IF(ISBLANK(extractions!AL312),"",extractions!AL312)</f>
        <v/>
      </c>
      <c r="AS312" t="str">
        <f>IF(ISBLANK(extractions!AM312),"",extractions!AM312)</f>
        <v/>
      </c>
      <c r="AT312" t="str">
        <f>IF(ISBLANK(extractions!AN312),"",extractions!AN312)</f>
        <v/>
      </c>
      <c r="AU312" t="str">
        <f>IF(ISBLANK(extractions!AO312),"",extractions!AO312)</f>
        <v/>
      </c>
      <c r="AV312" t="str">
        <f>IF(ISBLANK(extractions!AP312),"",extractions!AP312)</f>
        <v/>
      </c>
      <c r="AW312" t="str">
        <f>IF(ISBLANK(extractions!AQ312),"",extractions!AQ312)</f>
        <v/>
      </c>
      <c r="AX312" t="str">
        <f>IF(ISBLANK(extractions!AR312),"",extractions!AR312)</f>
        <v/>
      </c>
      <c r="AY312" t="str">
        <f>IF(ISBLANK(extractions!AS312),"",extractions!AS312)</f>
        <v/>
      </c>
      <c r="AZ312" t="str">
        <f>IF(ISBLANK(extractions!AT312),"",extractions!AT312)</f>
        <v/>
      </c>
      <c r="BA312">
        <f>IF(ISBLANK(extractions!AU312),"",extractions!AU312)</f>
        <v>30.667000000000002</v>
      </c>
      <c r="BB312">
        <f>IF(ISBLANK(extractions!AV312),"",extractions!AV312)</f>
        <v>1.8260000000000001</v>
      </c>
      <c r="BC312" t="str">
        <f>IF(ISBLANK(extractions!AW312),"",extractions!AW312)</f>
        <v/>
      </c>
      <c r="BD312" t="str">
        <f>IF(ISBLANK(extractions!AX312),"",extractions!AX312)</f>
        <v/>
      </c>
      <c r="BE312" s="9" t="str">
        <f t="shared" si="37"/>
        <v/>
      </c>
      <c r="BF312" s="9" t="str">
        <f t="shared" si="40"/>
        <v/>
      </c>
      <c r="BG312">
        <f t="shared" si="44"/>
        <v>6.0733687677307857E-2</v>
      </c>
      <c r="BK312" s="9" t="str">
        <f t="shared" si="41"/>
        <v>Beta</v>
      </c>
      <c r="BL312" s="9">
        <f t="shared" si="38"/>
        <v>6.0733687677307857E-2</v>
      </c>
      <c r="BM312" s="13" t="str">
        <f t="shared" si="39"/>
        <v>***</v>
      </c>
      <c r="BN312" t="str">
        <f t="shared" si="42"/>
        <v>+</v>
      </c>
      <c r="BO312" s="9" t="str">
        <f>IF(BK312="Beta",IF(ABS(BL312)&lt;statistic_interpretations!$B$5,statistic_interpretations!$B$1,IF(ABS(BL312)&lt;statistic_interpretations!$C$5,statistic_interpretations!$C$1,IF(ABS(BL312)&gt;statistic_interpretations!$C$5,statistic_interpretations!$D$1,"error"))),IF(BK312="R",IF(ABS(BL312)&lt;statistic_interpretations!$B$2,statistic_interpretations!$B$1,IF(ABS(BL312)&lt;statistic_interpretations!$C$2,statistic_interpretations!$C$1,IF(ABS(BL312)&gt;statistic_interpretations!$C$2,statistic_interpretations!$D$1,"error"))),IF(BK312="D",IF(ABS(BL312)&lt;statistic_interpretations!$B$3,statistic_interpretations!$B$1,IF(ABS(BL312)&lt;statistic_interpretations!$C$3,statistic_interpretations!$C$1,IF(ABS(BL312)&gt;statistic_interpretations!$C$3,statistic_interpretations!$D$1,"error"))),IF(BK312="%",IF(ABS(BL312)&lt;statistic_interpretations!$B$9,statistic_interpretations!$B$1,IF(ABS(BL312)&lt;statistic_interpretations!$C$9,statistic_interpretations!$C$1,IF(ABS(BL312)&gt;statistic_interpretations!$C$9,statistic_interpretations!$D$1,"error"))),IF(BK312="χ2",IF(ABS(BL312)&lt;statistic_interpretations!$B$8,statistic_interpretations!$B$1,IF(ABS(BL312)&lt;statistic_interpretations!$C$8,statistic_interpretations!$C$1,IF(ABS(BL312)&gt;statistic_interpretations!$C$8,statistic_interpretations!$D$1,"error"))),IF(BK312="tau",IF(ABS(BL312)&lt;statistic_interpretations!$B$7,statistic_interpretations!$B$1,IF(ABS(BL312)&lt;statistic_interpretations!$C$7,statistic_interpretations!$C$1,IF(ABS(BL312)&gt;statistic_interpretations!$C$7,statistic_interpretations!$D$1,"error")))))))))</f>
        <v>Small</v>
      </c>
      <c r="BP312" t="str">
        <f t="shared" si="43"/>
        <v>not applicable</v>
      </c>
    </row>
    <row r="313" spans="1:68" x14ac:dyDescent="0.25">
      <c r="A313" t="str">
        <f>IF(ISBLANK(extractions!A313),"",extractions!A313)</f>
        <v>minority concentration</v>
      </c>
      <c r="B313" t="s">
        <v>381</v>
      </c>
      <c r="C313" t="str">
        <f>IF(ISBLANK(extractions!B313),"",extractions!B313)</f>
        <v>scale</v>
      </c>
      <c r="D313" t="str">
        <f>IF(ISBLANK(extractions!C313),"",extractions!C313)</f>
        <v/>
      </c>
      <c r="E313" t="str">
        <f>IF(ISBLANK(extractions!D313),"",extractions!D313)</f>
        <v>-</v>
      </c>
      <c r="F313" t="str">
        <f>IF(ISBLANK(extractions!E313),"",extractions!E313)</f>
        <v>none</v>
      </c>
      <c r="G313" t="str">
        <f>IF(ISBLANK(extractions!G313),"",extractions!G313)</f>
        <v>dispatch time;travel time</v>
      </c>
      <c r="H313" t="str">
        <f>IF(ISBLANK(extractions!H313),"",extractions!H313)</f>
        <v>scale</v>
      </c>
      <c r="I313" t="str">
        <f>IF(ISBLANK(extractions!I313),"",extractions!I313)</f>
        <v>min/incident</v>
      </c>
      <c r="J313" t="str">
        <f>IF(ISBLANK(extractions!J313),"",extractions!J313)</f>
        <v>ln</v>
      </c>
      <c r="K313" t="str">
        <f>IF(ISBLANK(extractions!K313),"",extractions!K313)</f>
        <v>interest</v>
      </c>
      <c r="L313" t="str">
        <f>IF(ISBLANK(extractions!L313),"",extractions!L313)</f>
        <v>Sullivan (2012)</v>
      </c>
      <c r="M313" s="2" t="s">
        <v>750</v>
      </c>
      <c r="N313" t="str">
        <f>IF(ISBLANK(extractions!M313),"",extractions!M313)</f>
        <v>Table 2 (model III)</v>
      </c>
      <c r="O313" t="str">
        <f>IF(ISBLANK(extractions!N313),"",extractions!N313)</f>
        <v>Hierachical Lineair Model</v>
      </c>
      <c r="P313" t="s">
        <v>148</v>
      </c>
      <c r="Q313" t="s">
        <v>903</v>
      </c>
      <c r="R313" t="s">
        <v>906</v>
      </c>
      <c r="S313" t="s">
        <v>204</v>
      </c>
      <c r="T313" t="s">
        <v>895</v>
      </c>
      <c r="U313" t="str">
        <f>IF(ISBLANK(extractions!O313),"",extractions!O313)</f>
        <v/>
      </c>
      <c r="V313" t="str">
        <f>IF(ISBLANK(extractions!P313),"",extractions!P313)</f>
        <v>Population</v>
      </c>
      <c r="W313" t="str">
        <f>IF(ISBLANK(extractions!Q313),"",extractions!Q313)</f>
        <v>Southwest Sky (USA)</v>
      </c>
      <c r="X313" t="str">
        <f>IF(ISBLANK(extractions!R313),"",extractions!R313)</f>
        <v>-</v>
      </c>
      <c r="Y313" t="str">
        <f>IF(ISBLANK(extractions!S313),"",extractions!S313)</f>
        <v>-</v>
      </c>
      <c r="Z313" t="str">
        <f>IF(ISBLANK(extractions!T313),"",extractions!T313)</f>
        <v/>
      </c>
      <c r="AA313" t="str">
        <f>IF(ISBLANK(extractions!U313),"",extractions!U313)</f>
        <v>-</v>
      </c>
      <c r="AB313">
        <f>IF(ISBLANK(extractions!V313),"",extractions!V313)</f>
        <v>17164</v>
      </c>
      <c r="AC313" t="str">
        <f>IF(ISBLANK(extractions!W313),"",extractions!W313)</f>
        <v>CFS</v>
      </c>
      <c r="AD313" t="str">
        <f>IF(ISBLANK(extractions!X313),"",extractions!X313)</f>
        <v>crime related CFS</v>
      </c>
      <c r="AE313" t="str">
        <f>IF(ISBLANK(extractions!Y313),"",extractions!Y313)</f>
        <v>B</v>
      </c>
      <c r="AF313">
        <f>IF(ISBLANK(extractions!Z313),"",extractions!Z313)</f>
        <v>0.33</v>
      </c>
      <c r="AG313" t="str">
        <f>IF(ISBLANK(extractions!AA313),"",extractions!AA313)</f>
        <v/>
      </c>
      <c r="AH313">
        <f>IF(ISBLANK(extractions!AB313),"",extractions!AB313)</f>
        <v>0.16</v>
      </c>
      <c r="AI313">
        <f>IF(ISBLANK(extractions!AC313),"",extractions!AC313)</f>
        <v>1</v>
      </c>
      <c r="AJ313" t="str">
        <f>IF(ISBLANK(extractions!AD313),"",extractions!AD313)</f>
        <v xml:space="preserve">jan </v>
      </c>
      <c r="AK313">
        <f>IF(ISBLANK(extractions!AE313),"",extractions!AE313)</f>
        <v>2011</v>
      </c>
      <c r="AL313">
        <f>IF(ISBLANK(extractions!AF313),"",extractions!AF313)</f>
        <v>31</v>
      </c>
      <c r="AM313" t="str">
        <f>IF(ISBLANK(extractions!AG313),"",extractions!AG313)</f>
        <v>dec</v>
      </c>
      <c r="AN313">
        <f>IF(ISBLANK(extractions!AH313),"",extractions!AH313)</f>
        <v>2011</v>
      </c>
      <c r="AO313" t="str">
        <f>IF(ISBLANK(extractions!AI313),"",extractions!AI313)</f>
        <v/>
      </c>
      <c r="AP313" t="str">
        <f>IF(ISBLANK(extractions!AJ313),"",extractions!AJ313)</f>
        <v/>
      </c>
      <c r="AQ313" t="str">
        <f>IF(ISBLANK(extractions!AK313),"",extractions!AK313)</f>
        <v/>
      </c>
      <c r="AR313" t="str">
        <f>IF(ISBLANK(extractions!AL313),"",extractions!AL313)</f>
        <v/>
      </c>
      <c r="AS313" t="str">
        <f>IF(ISBLANK(extractions!AM313),"",extractions!AM313)</f>
        <v/>
      </c>
      <c r="AT313" t="str">
        <f>IF(ISBLANK(extractions!AN313),"",extractions!AN313)</f>
        <v/>
      </c>
      <c r="AU313" t="str">
        <f>IF(ISBLANK(extractions!AO313),"",extractions!AO313)</f>
        <v/>
      </c>
      <c r="AV313" t="str">
        <f>IF(ISBLANK(extractions!AP313),"",extractions!AP313)</f>
        <v/>
      </c>
      <c r="AW313" t="str">
        <f>IF(ISBLANK(extractions!AQ313),"",extractions!AQ313)</f>
        <v/>
      </c>
      <c r="AX313" t="str">
        <f>IF(ISBLANK(extractions!AR313),"",extractions!AR313)</f>
        <v/>
      </c>
      <c r="AY313" t="str">
        <f>IF(ISBLANK(extractions!AS313),"",extractions!AS313)</f>
        <v/>
      </c>
      <c r="AZ313" t="str">
        <f>IF(ISBLANK(extractions!AT313),"",extractions!AT313)</f>
        <v/>
      </c>
      <c r="BA313">
        <f>IF(ISBLANK(extractions!AU313),"",extractions!AU313)</f>
        <v>30.667000000000002</v>
      </c>
      <c r="BB313" t="str">
        <f>IF(ISBLANK(extractions!AV313),"",extractions!AV313)</f>
        <v/>
      </c>
      <c r="BC313" t="str">
        <f>IF(ISBLANK(extractions!AW313),"",extractions!AW313)</f>
        <v/>
      </c>
      <c r="BD313" t="str">
        <f>IF(ISBLANK(extractions!AX313),"",extractions!AX313)</f>
        <v/>
      </c>
      <c r="BE313" s="9" t="str">
        <f t="shared" si="37"/>
        <v/>
      </c>
      <c r="BF313" s="9" t="str">
        <f t="shared" si="40"/>
        <v/>
      </c>
      <c r="BG313" t="e">
        <f t="shared" si="44"/>
        <v>#VALUE!</v>
      </c>
      <c r="BK313" s="9" t="str">
        <f t="shared" si="41"/>
        <v>B</v>
      </c>
      <c r="BL313" s="9">
        <f t="shared" si="38"/>
        <v>0.33</v>
      </c>
      <c r="BM313" s="13" t="str">
        <f t="shared" si="39"/>
        <v/>
      </c>
      <c r="BN313" t="str">
        <f t="shared" si="42"/>
        <v>+</v>
      </c>
      <c r="BO313" s="9" t="b">
        <f>IF(BK313="Beta",IF(ABS(BL313)&lt;statistic_interpretations!$B$5,statistic_interpretations!$B$1,IF(ABS(BL313)&lt;statistic_interpretations!$C$5,statistic_interpretations!$C$1,IF(ABS(BL313)&gt;statistic_interpretations!$C$5,statistic_interpretations!$D$1,"error"))),IF(BK313="R",IF(ABS(BL313)&lt;statistic_interpretations!$B$2,statistic_interpretations!$B$1,IF(ABS(BL313)&lt;statistic_interpretations!$C$2,statistic_interpretations!$C$1,IF(ABS(BL313)&gt;statistic_interpretations!$C$2,statistic_interpretations!$D$1,"error"))),IF(BK313="D",IF(ABS(BL313)&lt;statistic_interpretations!$B$3,statistic_interpretations!$B$1,IF(ABS(BL313)&lt;statistic_interpretations!$C$3,statistic_interpretations!$C$1,IF(ABS(BL313)&gt;statistic_interpretations!$C$3,statistic_interpretations!$D$1,"error"))),IF(BK313="%",IF(ABS(BL313)&lt;statistic_interpretations!$B$9,statistic_interpretations!$B$1,IF(ABS(BL313)&lt;statistic_interpretations!$C$9,statistic_interpretations!$C$1,IF(ABS(BL313)&gt;statistic_interpretations!$C$9,statistic_interpretations!$D$1,"error"))),IF(BK313="χ2",IF(ABS(BL313)&lt;statistic_interpretations!$B$8,statistic_interpretations!$B$1,IF(ABS(BL313)&lt;statistic_interpretations!$C$8,statistic_interpretations!$C$1,IF(ABS(BL313)&gt;statistic_interpretations!$C$8,statistic_interpretations!$D$1,"error"))),IF(BK313="tau",IF(ABS(BL313)&lt;statistic_interpretations!$B$7,statistic_interpretations!$B$1,IF(ABS(BL313)&lt;statistic_interpretations!$C$7,statistic_interpretations!$C$1,IF(ABS(BL313)&gt;statistic_interpretations!$C$7,statistic_interpretations!$D$1,"error")))))))))</f>
        <v>0</v>
      </c>
      <c r="BP313" t="str">
        <f t="shared" si="43"/>
        <v>not applicable</v>
      </c>
    </row>
    <row r="314" spans="1:68" x14ac:dyDescent="0.25">
      <c r="A314" t="str">
        <f>IF(ISBLANK(extractions!A314),"",extractions!A314)</f>
        <v>structural disadvantage</v>
      </c>
      <c r="B314" t="s">
        <v>959</v>
      </c>
      <c r="C314" t="str">
        <f>IF(ISBLANK(extractions!B314),"",extractions!B314)</f>
        <v>scale</v>
      </c>
      <c r="D314" t="str">
        <f>IF(ISBLANK(extractions!C314),"",extractions!C314)</f>
        <v/>
      </c>
      <c r="E314" t="str">
        <f>IF(ISBLANK(extractions!D314),"",extractions!D314)</f>
        <v>-</v>
      </c>
      <c r="F314" t="str">
        <f>IF(ISBLANK(extractions!E314),"",extractions!E314)</f>
        <v>none</v>
      </c>
      <c r="G314" t="str">
        <f>IF(ISBLANK(extractions!G314),"",extractions!G314)</f>
        <v>dispatch time;travel time</v>
      </c>
      <c r="H314" t="str">
        <f>IF(ISBLANK(extractions!H314),"",extractions!H314)</f>
        <v>scale</v>
      </c>
      <c r="I314" t="str">
        <f>IF(ISBLANK(extractions!I314),"",extractions!I314)</f>
        <v>min/incident</v>
      </c>
      <c r="J314" t="str">
        <f>IF(ISBLANK(extractions!J314),"",extractions!J314)</f>
        <v>ln</v>
      </c>
      <c r="K314" t="str">
        <f>IF(ISBLANK(extractions!K314),"",extractions!K314)</f>
        <v>interest</v>
      </c>
      <c r="L314" t="str">
        <f>IF(ISBLANK(extractions!L314),"",extractions!L314)</f>
        <v>Sullivan (2012)</v>
      </c>
      <c r="M314" s="2" t="s">
        <v>750</v>
      </c>
      <c r="N314" t="str">
        <f>IF(ISBLANK(extractions!M314),"",extractions!M314)</f>
        <v>Table 2 (model III)</v>
      </c>
      <c r="O314" t="str">
        <f>IF(ISBLANK(extractions!N314),"",extractions!N314)</f>
        <v>Hierachical Lineair Model</v>
      </c>
      <c r="P314" t="s">
        <v>148</v>
      </c>
      <c r="Q314" t="s">
        <v>903</v>
      </c>
      <c r="R314" t="s">
        <v>906</v>
      </c>
      <c r="S314" t="s">
        <v>204</v>
      </c>
      <c r="T314" t="s">
        <v>895</v>
      </c>
      <c r="U314" t="str">
        <f>IF(ISBLANK(extractions!O314),"",extractions!O314)</f>
        <v/>
      </c>
      <c r="V314" t="str">
        <f>IF(ISBLANK(extractions!P314),"",extractions!P314)</f>
        <v>Population</v>
      </c>
      <c r="W314" t="str">
        <f>IF(ISBLANK(extractions!Q314),"",extractions!Q314)</f>
        <v>Southwest Sky (USA)</v>
      </c>
      <c r="X314" t="str">
        <f>IF(ISBLANK(extractions!R314),"",extractions!R314)</f>
        <v>-</v>
      </c>
      <c r="Y314" t="str">
        <f>IF(ISBLANK(extractions!S314),"",extractions!S314)</f>
        <v>-</v>
      </c>
      <c r="Z314" t="str">
        <f>IF(ISBLANK(extractions!T314),"",extractions!T314)</f>
        <v/>
      </c>
      <c r="AA314" t="str">
        <f>IF(ISBLANK(extractions!U314),"",extractions!U314)</f>
        <v>-</v>
      </c>
      <c r="AB314">
        <f>IF(ISBLANK(extractions!V314),"",extractions!V314)</f>
        <v>17164</v>
      </c>
      <c r="AC314" t="str">
        <f>IF(ISBLANK(extractions!W314),"",extractions!W314)</f>
        <v>CFS</v>
      </c>
      <c r="AD314" t="str">
        <f>IF(ISBLANK(extractions!X314),"",extractions!X314)</f>
        <v>crime related CFS</v>
      </c>
      <c r="AE314" t="str">
        <f>IF(ISBLANK(extractions!Y314),"",extractions!Y314)</f>
        <v>B</v>
      </c>
      <c r="AF314">
        <f>IF(ISBLANK(extractions!Z314),"",extractions!Z314)</f>
        <v>0.59</v>
      </c>
      <c r="AG314" t="str">
        <f>IF(ISBLANK(extractions!AA314),"",extractions!AA314)</f>
        <v/>
      </c>
      <c r="AH314">
        <f>IF(ISBLANK(extractions!AB314),"",extractions!AB314)</f>
        <v>0.01</v>
      </c>
      <c r="AI314">
        <f>IF(ISBLANK(extractions!AC314),"",extractions!AC314)</f>
        <v>1</v>
      </c>
      <c r="AJ314" t="str">
        <f>IF(ISBLANK(extractions!AD314),"",extractions!AD314)</f>
        <v xml:space="preserve">jan </v>
      </c>
      <c r="AK314">
        <f>IF(ISBLANK(extractions!AE314),"",extractions!AE314)</f>
        <v>2011</v>
      </c>
      <c r="AL314">
        <f>IF(ISBLANK(extractions!AF314),"",extractions!AF314)</f>
        <v>31</v>
      </c>
      <c r="AM314" t="str">
        <f>IF(ISBLANK(extractions!AG314),"",extractions!AG314)</f>
        <v>dec</v>
      </c>
      <c r="AN314">
        <f>IF(ISBLANK(extractions!AH314),"",extractions!AH314)</f>
        <v>2011</v>
      </c>
      <c r="AO314" t="str">
        <f>IF(ISBLANK(extractions!AI314),"",extractions!AI314)</f>
        <v/>
      </c>
      <c r="AP314" t="str">
        <f>IF(ISBLANK(extractions!AJ314),"",extractions!AJ314)</f>
        <v/>
      </c>
      <c r="AQ314" t="str">
        <f>IF(ISBLANK(extractions!AK314),"",extractions!AK314)</f>
        <v/>
      </c>
      <c r="AR314" t="str">
        <f>IF(ISBLANK(extractions!AL314),"",extractions!AL314)</f>
        <v/>
      </c>
      <c r="AS314" t="str">
        <f>IF(ISBLANK(extractions!AM314),"",extractions!AM314)</f>
        <v/>
      </c>
      <c r="AT314" t="str">
        <f>IF(ISBLANK(extractions!AN314),"",extractions!AN314)</f>
        <v/>
      </c>
      <c r="AU314" t="str">
        <f>IF(ISBLANK(extractions!AO314),"",extractions!AO314)</f>
        <v/>
      </c>
      <c r="AV314" t="str">
        <f>IF(ISBLANK(extractions!AP314),"",extractions!AP314)</f>
        <v/>
      </c>
      <c r="AW314" t="str">
        <f>IF(ISBLANK(extractions!AQ314),"",extractions!AQ314)</f>
        <v/>
      </c>
      <c r="AX314" t="str">
        <f>IF(ISBLANK(extractions!AR314),"",extractions!AR314)</f>
        <v/>
      </c>
      <c r="AY314" t="str">
        <f>IF(ISBLANK(extractions!AS314),"",extractions!AS314)</f>
        <v/>
      </c>
      <c r="AZ314" t="str">
        <f>IF(ISBLANK(extractions!AT314),"",extractions!AT314)</f>
        <v/>
      </c>
      <c r="BA314">
        <f>IF(ISBLANK(extractions!AU314),"",extractions!AU314)</f>
        <v>30.667000000000002</v>
      </c>
      <c r="BB314" t="str">
        <f>IF(ISBLANK(extractions!AV314),"",extractions!AV314)</f>
        <v/>
      </c>
      <c r="BC314" t="str">
        <f>IF(ISBLANK(extractions!AW314),"",extractions!AW314)</f>
        <v/>
      </c>
      <c r="BD314" t="str">
        <f>IF(ISBLANK(extractions!AX314),"",extractions!AX314)</f>
        <v/>
      </c>
      <c r="BE314" s="9" t="str">
        <f t="shared" si="37"/>
        <v/>
      </c>
      <c r="BF314" s="9" t="str">
        <f t="shared" si="40"/>
        <v/>
      </c>
      <c r="BG314" t="e">
        <f t="shared" si="44"/>
        <v>#VALUE!</v>
      </c>
      <c r="BK314" s="9" t="str">
        <f t="shared" si="41"/>
        <v>B</v>
      </c>
      <c r="BL314" s="9">
        <f t="shared" si="38"/>
        <v>0.59</v>
      </c>
      <c r="BM314" s="13" t="str">
        <f t="shared" si="39"/>
        <v>**</v>
      </c>
      <c r="BN314" t="str">
        <f t="shared" si="42"/>
        <v>+</v>
      </c>
      <c r="BO314" s="9" t="b">
        <f>IF(BK314="Beta",IF(ABS(BL314)&lt;statistic_interpretations!$B$5,statistic_interpretations!$B$1,IF(ABS(BL314)&lt;statistic_interpretations!$C$5,statistic_interpretations!$C$1,IF(ABS(BL314)&gt;statistic_interpretations!$C$5,statistic_interpretations!$D$1,"error"))),IF(BK314="R",IF(ABS(BL314)&lt;statistic_interpretations!$B$2,statistic_interpretations!$B$1,IF(ABS(BL314)&lt;statistic_interpretations!$C$2,statistic_interpretations!$C$1,IF(ABS(BL314)&gt;statistic_interpretations!$C$2,statistic_interpretations!$D$1,"error"))),IF(BK314="D",IF(ABS(BL314)&lt;statistic_interpretations!$B$3,statistic_interpretations!$B$1,IF(ABS(BL314)&lt;statistic_interpretations!$C$3,statistic_interpretations!$C$1,IF(ABS(BL314)&gt;statistic_interpretations!$C$3,statistic_interpretations!$D$1,"error"))),IF(BK314="%",IF(ABS(BL314)&lt;statistic_interpretations!$B$9,statistic_interpretations!$B$1,IF(ABS(BL314)&lt;statistic_interpretations!$C$9,statistic_interpretations!$C$1,IF(ABS(BL314)&gt;statistic_interpretations!$C$9,statistic_interpretations!$D$1,"error"))),IF(BK314="χ2",IF(ABS(BL314)&lt;statistic_interpretations!$B$8,statistic_interpretations!$B$1,IF(ABS(BL314)&lt;statistic_interpretations!$C$8,statistic_interpretations!$C$1,IF(ABS(BL314)&gt;statistic_interpretations!$C$8,statistic_interpretations!$D$1,"error"))),IF(BK314="tau",IF(ABS(BL314)&lt;statistic_interpretations!$B$7,statistic_interpretations!$B$1,IF(ABS(BL314)&lt;statistic_interpretations!$C$7,statistic_interpretations!$C$1,IF(ABS(BL314)&gt;statistic_interpretations!$C$7,statistic_interpretations!$D$1,"error")))))))))</f>
        <v>0</v>
      </c>
      <c r="BP314" t="str">
        <f t="shared" si="43"/>
        <v>not applicable</v>
      </c>
    </row>
    <row r="315" spans="1:68" x14ac:dyDescent="0.25">
      <c r="A315" t="str">
        <f>IF(ISBLANK(extractions!A315),"",extractions!A315)</f>
        <v>amount of patrols responding</v>
      </c>
      <c r="B315" t="s">
        <v>580</v>
      </c>
      <c r="C315" t="str">
        <f>IF(ISBLANK(extractions!B315),"",extractions!B315)</f>
        <v>ordinal</v>
      </c>
      <c r="D315" t="str">
        <f>IF(ISBLANK(extractions!C315),"",extractions!C315)</f>
        <v>Response times  were associated with, and partly depended on how many  patrols responded, so that the response time of first patrols to  reach the scene were shorter when more units attended</v>
      </c>
      <c r="E315" t="str">
        <f>IF(ISBLANK(extractions!D315),"",extractions!D315)</f>
        <v>-</v>
      </c>
      <c r="F315" t="str">
        <f>IF(ISBLANK(extractions!E315),"",extractions!E315)</f>
        <v/>
      </c>
      <c r="G315" t="str">
        <f>IF(ISBLANK(extractions!G315),"",extractions!G315)</f>
        <v>dispatch time;travel time</v>
      </c>
      <c r="H315" t="str">
        <f>IF(ISBLANK(extractions!H315),"",extractions!H315)</f>
        <v>scale</v>
      </c>
      <c r="I315" t="str">
        <f>IF(ISBLANK(extractions!I315),"",extractions!I315)</f>
        <v>min/incident</v>
      </c>
      <c r="J315" t="str">
        <f>IF(ISBLANK(extractions!J315),"",extractions!J315)</f>
        <v>-</v>
      </c>
      <c r="K315" t="str">
        <f>IF(ISBLANK(extractions!K315),"",extractions!K315)</f>
        <v>interest</v>
      </c>
      <c r="L315" t="str">
        <f>IF(ISBLANK(extractions!L315),"",extractions!L315)</f>
        <v>Coupe and Blake (2005)</v>
      </c>
      <c r="M315" s="2" t="s">
        <v>894</v>
      </c>
      <c r="N315" t="str">
        <f>IF(ISBLANK(extractions!M315),"",extractions!M315)</f>
        <v>in text (pag 244)</v>
      </c>
      <c r="O315" t="str">
        <f>IF(ISBLANK(extractions!N315),"",extractions!N315)</f>
        <v>Rank correlation</v>
      </c>
      <c r="P315" t="s">
        <v>148</v>
      </c>
      <c r="Q315" t="s">
        <v>904</v>
      </c>
      <c r="R315" t="s">
        <v>907</v>
      </c>
      <c r="S315" t="s">
        <v>397</v>
      </c>
      <c r="T315" t="s">
        <v>1187</v>
      </c>
      <c r="U315" t="str">
        <f>IF(ISBLANK(extractions!O315),"",extractions!O315)</f>
        <v/>
      </c>
      <c r="V315" t="str">
        <f>IF(ISBLANK(extractions!P315),"",extractions!P315)</f>
        <v>Sample</v>
      </c>
      <c r="W315" t="str">
        <f>IF(ISBLANK(extractions!Q315),"",extractions!Q315)</f>
        <v/>
      </c>
      <c r="X315" t="str">
        <f>IF(ISBLANK(extractions!R315),"",extractions!R315)</f>
        <v>disproportionate stratified sampling</v>
      </c>
      <c r="Y315" t="str">
        <f>IF(ISBLANK(extractions!S315),"",extractions!S315)</f>
        <v/>
      </c>
      <c r="Z315" t="str">
        <f>IF(ISBLANK(extractions!T315),"",extractions!T315)</f>
        <v/>
      </c>
      <c r="AA315" t="str">
        <f>IF(ISBLANK(extractions!U315),"",extractions!U315)</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15">
        <f>IF(ISBLANK(extractions!V315),"",extractions!V315)</f>
        <v>406</v>
      </c>
      <c r="AC315" t="str">
        <f>IF(ISBLANK(extractions!W315),"",extractions!W315)</f>
        <v>CFS</v>
      </c>
      <c r="AD315" t="str">
        <f>IF(ISBLANK(extractions!X315),"",extractions!X315)</f>
        <v>in-progress burglary</v>
      </c>
      <c r="AE315" t="str">
        <f>IF(ISBLANK(extractions!Y315),"",extractions!Y315)</f>
        <v>tau</v>
      </c>
      <c r="AF315">
        <f>IF(ISBLANK(extractions!Z315),"",extractions!Z315)</f>
        <v>-0.15</v>
      </c>
      <c r="AG315" t="str">
        <f>IF(ISBLANK(extractions!AA315),"",extractions!AA315)</f>
        <v/>
      </c>
      <c r="AH315">
        <f>IF(ISBLANK(extractions!AB315),"",extractions!AB315)</f>
        <v>1E-4</v>
      </c>
      <c r="AI315">
        <f>IF(ISBLANK(extractions!AC315),"",extractions!AC315)</f>
        <v>1</v>
      </c>
      <c r="AJ315" t="str">
        <f>IF(ISBLANK(extractions!AD315),"",extractions!AD315)</f>
        <v>jul</v>
      </c>
      <c r="AK315">
        <f>IF(ISBLANK(extractions!AE315),"",extractions!AE315)</f>
        <v>1996</v>
      </c>
      <c r="AL315">
        <f>IF(ISBLANK(extractions!AF315),"",extractions!AF315)</f>
        <v>31</v>
      </c>
      <c r="AM315" t="str">
        <f>IF(ISBLANK(extractions!AG315),"",extractions!AG315)</f>
        <v>dec</v>
      </c>
      <c r="AN315">
        <f>IF(ISBLANK(extractions!AH315),"",extractions!AH315)</f>
        <v>1996</v>
      </c>
      <c r="AO315" t="str">
        <f>IF(ISBLANK(extractions!AI315),"",extractions!AI315)</f>
        <v/>
      </c>
      <c r="AP315" t="str">
        <f>IF(ISBLANK(extractions!AJ315),"",extractions!AJ315)</f>
        <v/>
      </c>
      <c r="AQ315" t="str">
        <f>IF(ISBLANK(extractions!AK315),"",extractions!AK315)</f>
        <v/>
      </c>
      <c r="AR315" t="str">
        <f>IF(ISBLANK(extractions!AL315),"",extractions!AL315)</f>
        <v/>
      </c>
      <c r="AS315" t="str">
        <f>IF(ISBLANK(extractions!AM315),"",extractions!AM315)</f>
        <v/>
      </c>
      <c r="AT315" t="str">
        <f>IF(ISBLANK(extractions!AN315),"",extractions!AN315)</f>
        <v/>
      </c>
      <c r="AU315" t="str">
        <f>IF(ISBLANK(extractions!AO315),"",extractions!AO315)</f>
        <v/>
      </c>
      <c r="AV315" t="str">
        <f>IF(ISBLANK(extractions!AP315),"",extractions!AP315)</f>
        <v/>
      </c>
      <c r="AW315" t="str">
        <f>IF(ISBLANK(extractions!AQ315),"",extractions!AQ315)</f>
        <v/>
      </c>
      <c r="AX315" t="str">
        <f>IF(ISBLANK(extractions!AR315),"",extractions!AR315)</f>
        <v/>
      </c>
      <c r="AY315" t="str">
        <f>IF(ISBLANK(extractions!AS315),"",extractions!AS315)</f>
        <v/>
      </c>
      <c r="AZ315" t="str">
        <f>IF(ISBLANK(extractions!AT315),"",extractions!AT315)</f>
        <v/>
      </c>
      <c r="BA315" t="str">
        <f>IF(ISBLANK(extractions!AU315),"",extractions!AU315)</f>
        <v/>
      </c>
      <c r="BB315" t="str">
        <f>IF(ISBLANK(extractions!AV315),"",extractions!AV315)</f>
        <v/>
      </c>
      <c r="BC315" t="str">
        <f>IF(ISBLANK(extractions!AW315),"",extractions!AW315)</f>
        <v/>
      </c>
      <c r="BD315" t="str">
        <f>IF(ISBLANK(extractions!AX315),"",extractions!AX315)</f>
        <v/>
      </c>
      <c r="BE315" s="9" t="str">
        <f t="shared" si="37"/>
        <v/>
      </c>
      <c r="BF315" s="9" t="str">
        <f t="shared" si="40"/>
        <v/>
      </c>
      <c r="BG315" t="str">
        <f t="shared" si="44"/>
        <v/>
      </c>
      <c r="BK315" s="9" t="str">
        <f t="shared" si="41"/>
        <v>tau</v>
      </c>
      <c r="BL315" s="9">
        <f t="shared" si="38"/>
        <v>-0.15</v>
      </c>
      <c r="BM315" s="13" t="str">
        <f t="shared" si="39"/>
        <v>***</v>
      </c>
      <c r="BN315" t="str">
        <f t="shared" si="42"/>
        <v>-</v>
      </c>
      <c r="BO315" s="9" t="str">
        <f>IF(BK315="Beta",IF(ABS(BL315)&lt;statistic_interpretations!$B$5,statistic_interpretations!$B$1,IF(ABS(BL315)&lt;statistic_interpretations!$C$5,statistic_interpretations!$C$1,IF(ABS(BL315)&gt;statistic_interpretations!$C$5,statistic_interpretations!$D$1,"error"))),IF(BK315="R",IF(ABS(BL315)&lt;statistic_interpretations!$B$2,statistic_interpretations!$B$1,IF(ABS(BL315)&lt;statistic_interpretations!$C$2,statistic_interpretations!$C$1,IF(ABS(BL315)&gt;statistic_interpretations!$C$2,statistic_interpretations!$D$1,"error"))),IF(BK315="D",IF(ABS(BL315)&lt;statistic_interpretations!$B$3,statistic_interpretations!$B$1,IF(ABS(BL315)&lt;statistic_interpretations!$C$3,statistic_interpretations!$C$1,IF(ABS(BL315)&gt;statistic_interpretations!$C$3,statistic_interpretations!$D$1,"error"))),IF(BK315="%",IF(ABS(BL315)&lt;statistic_interpretations!$B$9,statistic_interpretations!$B$1,IF(ABS(BL315)&lt;statistic_interpretations!$C$9,statistic_interpretations!$C$1,IF(ABS(BL315)&gt;statistic_interpretations!$C$9,statistic_interpretations!$D$1,"error"))),IF(BK315="χ2",IF(ABS(BL315)&lt;statistic_interpretations!$B$8,statistic_interpretations!$B$1,IF(ABS(BL315)&lt;statistic_interpretations!$C$8,statistic_interpretations!$C$1,IF(ABS(BL315)&gt;statistic_interpretations!$C$8,statistic_interpretations!$D$1,"error"))),IF(BK315="tau",IF(ABS(BL315)&lt;statistic_interpretations!$B$7,statistic_interpretations!$B$1,IF(ABS(BL315)&lt;statistic_interpretations!$C$7,statistic_interpretations!$C$1,IF(ABS(BL315)&gt;statistic_interpretations!$C$7,statistic_interpretations!$D$1,"error")))))))))</f>
        <v xml:space="preserve">Medium </v>
      </c>
      <c r="BP315" t="str">
        <f t="shared" si="43"/>
        <v>sign.</v>
      </c>
    </row>
    <row r="316" spans="1:68" x14ac:dyDescent="0.25">
      <c r="A316" t="str">
        <f>IF(ISBLANK(extractions!A316),"",extractions!A316)</f>
        <v>Distance Travelled</v>
      </c>
      <c r="B316" t="s">
        <v>965</v>
      </c>
      <c r="C316" t="str">
        <f>IF(ISBLANK(extractions!B316),"",extractions!B316)</f>
        <v>scale</v>
      </c>
      <c r="D316" t="str">
        <f>IF(ISBLANK(extractions!C316),"",extractions!C316)</f>
        <v/>
      </c>
      <c r="E316" t="str">
        <f>IF(ISBLANK(extractions!D316),"",extractions!D316)</f>
        <v>-</v>
      </c>
      <c r="F316" t="str">
        <f>IF(ISBLANK(extractions!E316),"",extractions!E316)</f>
        <v>km</v>
      </c>
      <c r="G316" t="str">
        <f>IF(ISBLANK(extractions!G316),"",extractions!G316)</f>
        <v>dispatch time;travel time</v>
      </c>
      <c r="H316" t="str">
        <f>IF(ISBLANK(extractions!H316),"",extractions!H316)</f>
        <v>scale</v>
      </c>
      <c r="I316" t="str">
        <f>IF(ISBLANK(extractions!I316),"",extractions!I316)</f>
        <v>min/incident</v>
      </c>
      <c r="J316" t="str">
        <f>IF(ISBLANK(extractions!J316),"",extractions!J316)</f>
        <v>-</v>
      </c>
      <c r="K316" t="str">
        <f>IF(ISBLANK(extractions!K316),"",extractions!K316)</f>
        <v>interest</v>
      </c>
      <c r="L316" t="str">
        <f>IF(ISBLANK(extractions!L316),"",extractions!L316)</f>
        <v>Coupe and Blake (2005)</v>
      </c>
      <c r="M316" s="2" t="s">
        <v>894</v>
      </c>
      <c r="N316" t="str">
        <f>IF(ISBLANK(extractions!M316),"",extractions!M316)</f>
        <v>in text (pag 249)</v>
      </c>
      <c r="O316" t="str">
        <f>IF(ISBLANK(extractions!N316),"",extractions!N316)</f>
        <v>Bivariate regression</v>
      </c>
      <c r="P316" t="s">
        <v>148</v>
      </c>
      <c r="Q316" t="s">
        <v>903</v>
      </c>
      <c r="R316" t="s">
        <v>907</v>
      </c>
      <c r="S316" t="s">
        <v>898</v>
      </c>
      <c r="T316" t="s">
        <v>898</v>
      </c>
      <c r="U316" t="str">
        <f>IF(ISBLANK(extractions!O316),"",extractions!O316)</f>
        <v/>
      </c>
      <c r="V316" t="str">
        <f>IF(ISBLANK(extractions!P316),"",extractions!P316)</f>
        <v>Sample</v>
      </c>
      <c r="W316" t="str">
        <f>IF(ISBLANK(extractions!Q316),"",extractions!Q316)</f>
        <v/>
      </c>
      <c r="X316" t="str">
        <f>IF(ISBLANK(extractions!R316),"",extractions!R316)</f>
        <v>disproportionate stratified sampling</v>
      </c>
      <c r="Y316" t="str">
        <f>IF(ISBLANK(extractions!S316),"",extractions!S316)</f>
        <v/>
      </c>
      <c r="Z316" t="str">
        <f>IF(ISBLANK(extractions!T316),"",extractions!T316)</f>
        <v/>
      </c>
      <c r="AA316" t="str">
        <f>IF(ISBLANK(extractions!U316),"",extractions!U316)</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16">
        <f>IF(ISBLANK(extractions!V316),"",extractions!V316)</f>
        <v>406</v>
      </c>
      <c r="AC316" t="str">
        <f>IF(ISBLANK(extractions!W316),"",extractions!W316)</f>
        <v>CFS</v>
      </c>
      <c r="AD316" t="str">
        <f>IF(ISBLANK(extractions!X316),"",extractions!X316)</f>
        <v>in-progress burglary</v>
      </c>
      <c r="AE316" t="str">
        <f>IF(ISBLANK(extractions!Y316),"",extractions!Y316)</f>
        <v>R</v>
      </c>
      <c r="AF316">
        <f>IF(ISBLANK(extractions!Z316),"",extractions!Z316)</f>
        <v>0.47</v>
      </c>
      <c r="AG316" t="str">
        <f>IF(ISBLANK(extractions!AA316),"",extractions!AA316)</f>
        <v/>
      </c>
      <c r="AH316">
        <f>IF(ISBLANK(extractions!AB316),"",extractions!AB316)</f>
        <v>0.01</v>
      </c>
      <c r="AI316">
        <f>IF(ISBLANK(extractions!AC316),"",extractions!AC316)</f>
        <v>1</v>
      </c>
      <c r="AJ316" t="str">
        <f>IF(ISBLANK(extractions!AD316),"",extractions!AD316)</f>
        <v>jul</v>
      </c>
      <c r="AK316">
        <f>IF(ISBLANK(extractions!AE316),"",extractions!AE316)</f>
        <v>1996</v>
      </c>
      <c r="AL316">
        <f>IF(ISBLANK(extractions!AF316),"",extractions!AF316)</f>
        <v>31</v>
      </c>
      <c r="AM316" t="str">
        <f>IF(ISBLANK(extractions!AG316),"",extractions!AG316)</f>
        <v>dec</v>
      </c>
      <c r="AN316">
        <f>IF(ISBLANK(extractions!AH316),"",extractions!AH316)</f>
        <v>1996</v>
      </c>
      <c r="AO316" t="str">
        <f>IF(ISBLANK(extractions!AI316),"",extractions!AI316)</f>
        <v/>
      </c>
      <c r="AP316" t="str">
        <f>IF(ISBLANK(extractions!AJ316),"",extractions!AJ316)</f>
        <v/>
      </c>
      <c r="AQ316" t="str">
        <f>IF(ISBLANK(extractions!AK316),"",extractions!AK316)</f>
        <v/>
      </c>
      <c r="AR316" t="str">
        <f>IF(ISBLANK(extractions!AL316),"",extractions!AL316)</f>
        <v/>
      </c>
      <c r="AS316" t="str">
        <f>IF(ISBLANK(extractions!AM316),"",extractions!AM316)</f>
        <v/>
      </c>
      <c r="AT316" t="str">
        <f>IF(ISBLANK(extractions!AN316),"",extractions!AN316)</f>
        <v/>
      </c>
      <c r="AU316" t="str">
        <f>IF(ISBLANK(extractions!AO316),"",extractions!AO316)</f>
        <v/>
      </c>
      <c r="AV316" t="str">
        <f>IF(ISBLANK(extractions!AP316),"",extractions!AP316)</f>
        <v/>
      </c>
      <c r="AW316" t="str">
        <f>IF(ISBLANK(extractions!AQ316),"",extractions!AQ316)</f>
        <v/>
      </c>
      <c r="AX316" t="str">
        <f>IF(ISBLANK(extractions!AR316),"",extractions!AR316)</f>
        <v/>
      </c>
      <c r="AY316" t="str">
        <f>IF(ISBLANK(extractions!AS316),"",extractions!AS316)</f>
        <v/>
      </c>
      <c r="AZ316" t="str">
        <f>IF(ISBLANK(extractions!AT316),"",extractions!AT316)</f>
        <v/>
      </c>
      <c r="BA316" t="str">
        <f>IF(ISBLANK(extractions!AU316),"",extractions!AU316)</f>
        <v/>
      </c>
      <c r="BB316" t="str">
        <f>IF(ISBLANK(extractions!AV316),"",extractions!AV316)</f>
        <v/>
      </c>
      <c r="BC316" t="str">
        <f>IF(ISBLANK(extractions!AW316),"",extractions!AW316)</f>
        <v/>
      </c>
      <c r="BD316" t="str">
        <f>IF(ISBLANK(extractions!AX316),"",extractions!AX316)</f>
        <v/>
      </c>
      <c r="BE316" s="9" t="str">
        <f t="shared" si="37"/>
        <v/>
      </c>
      <c r="BF316" s="9" t="str">
        <f t="shared" si="40"/>
        <v/>
      </c>
      <c r="BG316" t="str">
        <f t="shared" si="44"/>
        <v/>
      </c>
      <c r="BK316" s="9" t="str">
        <f t="shared" si="41"/>
        <v>R</v>
      </c>
      <c r="BL316" s="9">
        <f t="shared" si="38"/>
        <v>0.47</v>
      </c>
      <c r="BM316" s="13" t="str">
        <f t="shared" si="39"/>
        <v>**</v>
      </c>
      <c r="BN316" t="str">
        <f t="shared" si="42"/>
        <v>+</v>
      </c>
      <c r="BO316" s="9" t="str">
        <f>IF(BK316="Beta",IF(ABS(BL316)&lt;statistic_interpretations!$B$5,statistic_interpretations!$B$1,IF(ABS(BL316)&lt;statistic_interpretations!$C$5,statistic_interpretations!$C$1,IF(ABS(BL316)&gt;statistic_interpretations!$C$5,statistic_interpretations!$D$1,"error"))),IF(BK316="R",IF(ABS(BL316)&lt;statistic_interpretations!$B$2,statistic_interpretations!$B$1,IF(ABS(BL316)&lt;statistic_interpretations!$C$2,statistic_interpretations!$C$1,IF(ABS(BL316)&gt;statistic_interpretations!$C$2,statistic_interpretations!$D$1,"error"))),IF(BK316="D",IF(ABS(BL316)&lt;statistic_interpretations!$B$3,statistic_interpretations!$B$1,IF(ABS(BL316)&lt;statistic_interpretations!$C$3,statistic_interpretations!$C$1,IF(ABS(BL316)&gt;statistic_interpretations!$C$3,statistic_interpretations!$D$1,"error"))),IF(BK316="%",IF(ABS(BL316)&lt;statistic_interpretations!$B$9,statistic_interpretations!$B$1,IF(ABS(BL316)&lt;statistic_interpretations!$C$9,statistic_interpretations!$C$1,IF(ABS(BL316)&gt;statistic_interpretations!$C$9,statistic_interpretations!$D$1,"error"))),IF(BK316="χ2",IF(ABS(BL316)&lt;statistic_interpretations!$B$8,statistic_interpretations!$B$1,IF(ABS(BL316)&lt;statistic_interpretations!$C$8,statistic_interpretations!$C$1,IF(ABS(BL316)&gt;statistic_interpretations!$C$8,statistic_interpretations!$D$1,"error"))),IF(BK316="tau",IF(ABS(BL316)&lt;statistic_interpretations!$B$7,statistic_interpretations!$B$1,IF(ABS(BL316)&lt;statistic_interpretations!$C$7,statistic_interpretations!$C$1,IF(ABS(BL316)&gt;statistic_interpretations!$C$7,statistic_interpretations!$D$1,"error")))))))))</f>
        <v xml:space="preserve">Medium </v>
      </c>
      <c r="BP316" t="str">
        <f t="shared" si="43"/>
        <v>sign.</v>
      </c>
    </row>
    <row r="317" spans="1:68" x14ac:dyDescent="0.25">
      <c r="A317" t="str">
        <f>IF(ISBLANK(extractions!A317),"",extractions!A317)</f>
        <v>workload</v>
      </c>
      <c r="B317" t="s">
        <v>193</v>
      </c>
      <c r="C317" t="str">
        <f>IF(ISBLANK(extractions!B317),"",extractions!B317)</f>
        <v>scale</v>
      </c>
      <c r="D317" t="str">
        <f>IF(ISBLANK(extractions!C317),"",extractions!C317)</f>
        <v>controlling for Basic command unit built-up area size</v>
      </c>
      <c r="E317" t="str">
        <f>IF(ISBLANK(extractions!D317),"",extractions!D317)</f>
        <v>-</v>
      </c>
      <c r="F317" t="str">
        <f>IF(ISBLANK(extractions!E317),"",extractions!E317)</f>
        <v/>
      </c>
      <c r="G317" t="str">
        <f>IF(ISBLANK(extractions!G317),"",extractions!G317)</f>
        <v>dispatch time;travel time</v>
      </c>
      <c r="H317" t="str">
        <f>IF(ISBLANK(extractions!H317),"",extractions!H317)</f>
        <v>scale</v>
      </c>
      <c r="I317" t="str">
        <f>IF(ISBLANK(extractions!I317),"",extractions!I317)</f>
        <v>min/incident</v>
      </c>
      <c r="J317" t="str">
        <f>IF(ISBLANK(extractions!J317),"",extractions!J317)</f>
        <v>-</v>
      </c>
      <c r="K317" t="str">
        <f>IF(ISBLANK(extractions!K317),"",extractions!K317)</f>
        <v>interest</v>
      </c>
      <c r="L317" t="str">
        <f>IF(ISBLANK(extractions!L317),"",extractions!L317)</f>
        <v>Coupe and Blake (2005)</v>
      </c>
      <c r="M317" s="2" t="s">
        <v>894</v>
      </c>
      <c r="N317" t="str">
        <f>IF(ISBLANK(extractions!M317),"",extractions!M317)</f>
        <v>in text (pag 249)</v>
      </c>
      <c r="O317" t="str">
        <f>IF(ISBLANK(extractions!N317),"",extractions!N317)</f>
        <v>Multivariate regression</v>
      </c>
      <c r="P317" t="s">
        <v>148</v>
      </c>
      <c r="Q317" t="s">
        <v>903</v>
      </c>
      <c r="R317" t="s">
        <v>906</v>
      </c>
      <c r="S317" t="s">
        <v>193</v>
      </c>
      <c r="T317" t="s">
        <v>1187</v>
      </c>
      <c r="U317" t="str">
        <f>IF(ISBLANK(extractions!O317),"",extractions!O317)</f>
        <v/>
      </c>
      <c r="V317" t="str">
        <f>IF(ISBLANK(extractions!P317),"",extractions!P317)</f>
        <v>Sample</v>
      </c>
      <c r="W317" t="str">
        <f>IF(ISBLANK(extractions!Q317),"",extractions!Q317)</f>
        <v/>
      </c>
      <c r="X317" t="str">
        <f>IF(ISBLANK(extractions!R317),"",extractions!R317)</f>
        <v>disproportionate stratified sampling</v>
      </c>
      <c r="Y317" t="str">
        <f>IF(ISBLANK(extractions!S317),"",extractions!S317)</f>
        <v/>
      </c>
      <c r="Z317" t="str">
        <f>IF(ISBLANK(extractions!T317),"",extractions!T317)</f>
        <v/>
      </c>
      <c r="AA317" t="str">
        <f>IF(ISBLANK(extractions!U317),"",extractions!U317)</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17">
        <f>IF(ISBLANK(extractions!V317),"",extractions!V317)</f>
        <v>406</v>
      </c>
      <c r="AC317" t="str">
        <f>IF(ISBLANK(extractions!W317),"",extractions!W317)</f>
        <v>CFS</v>
      </c>
      <c r="AD317" t="str">
        <f>IF(ISBLANK(extractions!X317),"",extractions!X317)</f>
        <v>in-progress burglary</v>
      </c>
      <c r="AE317" t="str">
        <f>IF(ISBLANK(extractions!Y317),"",extractions!Y317)</f>
        <v>R</v>
      </c>
      <c r="AF317">
        <f>IF(ISBLANK(extractions!Z317),"",extractions!Z317)</f>
        <v>0.114</v>
      </c>
      <c r="AG317" t="str">
        <f>IF(ISBLANK(extractions!AA317),"",extractions!AA317)</f>
        <v/>
      </c>
      <c r="AH317">
        <f>IF(ISBLANK(extractions!AB317),"",extractions!AB317)</f>
        <v>1.4999999999999999E-2</v>
      </c>
      <c r="AI317">
        <f>IF(ISBLANK(extractions!AC317),"",extractions!AC317)</f>
        <v>1</v>
      </c>
      <c r="AJ317" t="str">
        <f>IF(ISBLANK(extractions!AD317),"",extractions!AD317)</f>
        <v>jul</v>
      </c>
      <c r="AK317">
        <f>IF(ISBLANK(extractions!AE317),"",extractions!AE317)</f>
        <v>1996</v>
      </c>
      <c r="AL317">
        <f>IF(ISBLANK(extractions!AF317),"",extractions!AF317)</f>
        <v>31</v>
      </c>
      <c r="AM317" t="str">
        <f>IF(ISBLANK(extractions!AG317),"",extractions!AG317)</f>
        <v>dec</v>
      </c>
      <c r="AN317">
        <f>IF(ISBLANK(extractions!AH317),"",extractions!AH317)</f>
        <v>1996</v>
      </c>
      <c r="AO317" t="str">
        <f>IF(ISBLANK(extractions!AI317),"",extractions!AI317)</f>
        <v/>
      </c>
      <c r="AP317" t="str">
        <f>IF(ISBLANK(extractions!AJ317),"",extractions!AJ317)</f>
        <v/>
      </c>
      <c r="AQ317" t="str">
        <f>IF(ISBLANK(extractions!AK317),"",extractions!AK317)</f>
        <v/>
      </c>
      <c r="AR317" t="str">
        <f>IF(ISBLANK(extractions!AL317),"",extractions!AL317)</f>
        <v/>
      </c>
      <c r="AS317" t="str">
        <f>IF(ISBLANK(extractions!AM317),"",extractions!AM317)</f>
        <v/>
      </c>
      <c r="AT317" t="str">
        <f>IF(ISBLANK(extractions!AN317),"",extractions!AN317)</f>
        <v/>
      </c>
      <c r="AU317" t="str">
        <f>IF(ISBLANK(extractions!AO317),"",extractions!AO317)</f>
        <v/>
      </c>
      <c r="AV317" t="str">
        <f>IF(ISBLANK(extractions!AP317),"",extractions!AP317)</f>
        <v/>
      </c>
      <c r="AW317" t="str">
        <f>IF(ISBLANK(extractions!AQ317),"",extractions!AQ317)</f>
        <v/>
      </c>
      <c r="AX317" t="str">
        <f>IF(ISBLANK(extractions!AR317),"",extractions!AR317)</f>
        <v/>
      </c>
      <c r="AY317" t="str">
        <f>IF(ISBLANK(extractions!AS317),"",extractions!AS317)</f>
        <v/>
      </c>
      <c r="AZ317" t="str">
        <f>IF(ISBLANK(extractions!AT317),"",extractions!AT317)</f>
        <v/>
      </c>
      <c r="BA317" t="str">
        <f>IF(ISBLANK(extractions!AU317),"",extractions!AU317)</f>
        <v/>
      </c>
      <c r="BB317" t="str">
        <f>IF(ISBLANK(extractions!AV317),"",extractions!AV317)</f>
        <v/>
      </c>
      <c r="BC317" t="str">
        <f>IF(ISBLANK(extractions!AW317),"",extractions!AW317)</f>
        <v/>
      </c>
      <c r="BD317" t="str">
        <f>IF(ISBLANK(extractions!AX317),"",extractions!AX317)</f>
        <v/>
      </c>
      <c r="BE317" s="9" t="str">
        <f t="shared" si="37"/>
        <v/>
      </c>
      <c r="BF317" s="9" t="str">
        <f t="shared" si="40"/>
        <v/>
      </c>
      <c r="BG317" t="str">
        <f t="shared" si="44"/>
        <v/>
      </c>
      <c r="BK317" s="9" t="str">
        <f t="shared" si="41"/>
        <v>R</v>
      </c>
      <c r="BL317" s="9">
        <f t="shared" si="38"/>
        <v>0.114</v>
      </c>
      <c r="BM317" s="13" t="str">
        <f t="shared" si="39"/>
        <v>*</v>
      </c>
      <c r="BN317" t="str">
        <f t="shared" si="42"/>
        <v>+</v>
      </c>
      <c r="BO317" s="9" t="str">
        <f>IF(BK317="Beta",IF(ABS(BL317)&lt;statistic_interpretations!$B$5,statistic_interpretations!$B$1,IF(ABS(BL317)&lt;statistic_interpretations!$C$5,statistic_interpretations!$C$1,IF(ABS(BL317)&gt;statistic_interpretations!$C$5,statistic_interpretations!$D$1,"error"))),IF(BK317="R",IF(ABS(BL317)&lt;statistic_interpretations!$B$2,statistic_interpretations!$B$1,IF(ABS(BL317)&lt;statistic_interpretations!$C$2,statistic_interpretations!$C$1,IF(ABS(BL317)&gt;statistic_interpretations!$C$2,statistic_interpretations!$D$1,"error"))),IF(BK317="D",IF(ABS(BL317)&lt;statistic_interpretations!$B$3,statistic_interpretations!$B$1,IF(ABS(BL317)&lt;statistic_interpretations!$C$3,statistic_interpretations!$C$1,IF(ABS(BL317)&gt;statistic_interpretations!$C$3,statistic_interpretations!$D$1,"error"))),IF(BK317="%",IF(ABS(BL317)&lt;statistic_interpretations!$B$9,statistic_interpretations!$B$1,IF(ABS(BL317)&lt;statistic_interpretations!$C$9,statistic_interpretations!$C$1,IF(ABS(BL317)&gt;statistic_interpretations!$C$9,statistic_interpretations!$D$1,"error"))),IF(BK317="χ2",IF(ABS(BL317)&lt;statistic_interpretations!$B$8,statistic_interpretations!$B$1,IF(ABS(BL317)&lt;statistic_interpretations!$C$8,statistic_interpretations!$C$1,IF(ABS(BL317)&gt;statistic_interpretations!$C$8,statistic_interpretations!$D$1,"error"))),IF(BK317="tau",IF(ABS(BL317)&lt;statistic_interpretations!$B$7,statistic_interpretations!$B$1,IF(ABS(BL317)&lt;statistic_interpretations!$C$7,statistic_interpretations!$C$1,IF(ABS(BL317)&gt;statistic_interpretations!$C$7,statistic_interpretations!$D$1,"error")))))))))</f>
        <v>Small</v>
      </c>
      <c r="BP317" t="str">
        <f t="shared" si="43"/>
        <v>sign.</v>
      </c>
    </row>
    <row r="318" spans="1:68" x14ac:dyDescent="0.25">
      <c r="A318" t="str">
        <f>IF(ISBLANK(extractions!A318),"",extractions!A318)</f>
        <v>Basic command unit built-up area size</v>
      </c>
      <c r="B318" t="s">
        <v>586</v>
      </c>
      <c r="C318" t="str">
        <f>IF(ISBLANK(extractions!B318),"",extractions!B318)</f>
        <v>scale</v>
      </c>
      <c r="D318" t="str">
        <f>IF(ISBLANK(extractions!C318),"",extractions!C318)</f>
        <v>controlling for workload</v>
      </c>
      <c r="E318" t="str">
        <f>IF(ISBLANK(extractions!D318),"",extractions!D318)</f>
        <v>-</v>
      </c>
      <c r="F318" t="str">
        <f>IF(ISBLANK(extractions!E318),"",extractions!E318)</f>
        <v>km2</v>
      </c>
      <c r="G318" t="str">
        <f>IF(ISBLANK(extractions!G318),"",extractions!G318)</f>
        <v>dispatch time;travel time</v>
      </c>
      <c r="H318" t="str">
        <f>IF(ISBLANK(extractions!H318),"",extractions!H318)</f>
        <v>scale</v>
      </c>
      <c r="I318" t="str">
        <f>IF(ISBLANK(extractions!I318),"",extractions!I318)</f>
        <v>min/incident</v>
      </c>
      <c r="J318" t="str">
        <f>IF(ISBLANK(extractions!J318),"",extractions!J318)</f>
        <v>-</v>
      </c>
      <c r="K318" t="str">
        <f>IF(ISBLANK(extractions!K318),"",extractions!K318)</f>
        <v>interest</v>
      </c>
      <c r="L318" t="str">
        <f>IF(ISBLANK(extractions!L318),"",extractions!L318)</f>
        <v>Coupe and Blake (2005)</v>
      </c>
      <c r="M318" s="2" t="s">
        <v>894</v>
      </c>
      <c r="N318" t="str">
        <f>IF(ISBLANK(extractions!M318),"",extractions!M318)</f>
        <v>in text (pag 249)</v>
      </c>
      <c r="O318" t="str">
        <f>IF(ISBLANK(extractions!N318),"",extractions!N318)</f>
        <v>Multivariate regression</v>
      </c>
      <c r="P318" t="s">
        <v>148</v>
      </c>
      <c r="Q318" t="s">
        <v>903</v>
      </c>
      <c r="R318" t="s">
        <v>906</v>
      </c>
      <c r="S318" t="s">
        <v>397</v>
      </c>
      <c r="T318" t="s">
        <v>1187</v>
      </c>
      <c r="U318" t="str">
        <f>IF(ISBLANK(extractions!O318),"",extractions!O318)</f>
        <v/>
      </c>
      <c r="V318" t="str">
        <f>IF(ISBLANK(extractions!P318),"",extractions!P318)</f>
        <v>Sample</v>
      </c>
      <c r="W318" t="str">
        <f>IF(ISBLANK(extractions!Q318),"",extractions!Q318)</f>
        <v/>
      </c>
      <c r="X318" t="str">
        <f>IF(ISBLANK(extractions!R318),"",extractions!R318)</f>
        <v>disproportionate stratified sampling</v>
      </c>
      <c r="Y318" t="str">
        <f>IF(ISBLANK(extractions!S318),"",extractions!S318)</f>
        <v/>
      </c>
      <c r="Z318" t="str">
        <f>IF(ISBLANK(extractions!T318),"",extractions!T318)</f>
        <v/>
      </c>
      <c r="AA318" t="str">
        <f>IF(ISBLANK(extractions!U318),"",extractions!U318)</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18">
        <f>IF(ISBLANK(extractions!V318),"",extractions!V318)</f>
        <v>406</v>
      </c>
      <c r="AC318" t="str">
        <f>IF(ISBLANK(extractions!W318),"",extractions!W318)</f>
        <v>CFS</v>
      </c>
      <c r="AD318" t="str">
        <f>IF(ISBLANK(extractions!X318),"",extractions!X318)</f>
        <v>in-progress burglary</v>
      </c>
      <c r="AE318" t="str">
        <f>IF(ISBLANK(extractions!Y318),"",extractions!Y318)</f>
        <v>R</v>
      </c>
      <c r="AF318">
        <f>IF(ISBLANK(extractions!Z318),"",extractions!Z318)</f>
        <v>0.1</v>
      </c>
      <c r="AG318" t="str">
        <f>IF(ISBLANK(extractions!AA318),"",extractions!AA318)</f>
        <v/>
      </c>
      <c r="AH318">
        <f>IF(ISBLANK(extractions!AB318),"",extractions!AB318)</f>
        <v>2.8000000000000001E-2</v>
      </c>
      <c r="AI318">
        <f>IF(ISBLANK(extractions!AC318),"",extractions!AC318)</f>
        <v>1</v>
      </c>
      <c r="AJ318" t="str">
        <f>IF(ISBLANK(extractions!AD318),"",extractions!AD318)</f>
        <v>jul</v>
      </c>
      <c r="AK318">
        <f>IF(ISBLANK(extractions!AE318),"",extractions!AE318)</f>
        <v>1996</v>
      </c>
      <c r="AL318">
        <f>IF(ISBLANK(extractions!AF318),"",extractions!AF318)</f>
        <v>31</v>
      </c>
      <c r="AM318" t="str">
        <f>IF(ISBLANK(extractions!AG318),"",extractions!AG318)</f>
        <v>dec</v>
      </c>
      <c r="AN318">
        <f>IF(ISBLANK(extractions!AH318),"",extractions!AH318)</f>
        <v>1996</v>
      </c>
      <c r="AO318" t="str">
        <f>IF(ISBLANK(extractions!AI318),"",extractions!AI318)</f>
        <v/>
      </c>
      <c r="AP318" t="str">
        <f>IF(ISBLANK(extractions!AJ318),"",extractions!AJ318)</f>
        <v/>
      </c>
      <c r="AQ318" t="str">
        <f>IF(ISBLANK(extractions!AK318),"",extractions!AK318)</f>
        <v/>
      </c>
      <c r="AR318" t="str">
        <f>IF(ISBLANK(extractions!AL318),"",extractions!AL318)</f>
        <v/>
      </c>
      <c r="AS318" t="str">
        <f>IF(ISBLANK(extractions!AM318),"",extractions!AM318)</f>
        <v/>
      </c>
      <c r="AT318" t="str">
        <f>IF(ISBLANK(extractions!AN318),"",extractions!AN318)</f>
        <v/>
      </c>
      <c r="AU318" t="str">
        <f>IF(ISBLANK(extractions!AO318),"",extractions!AO318)</f>
        <v/>
      </c>
      <c r="AV318" t="str">
        <f>IF(ISBLANK(extractions!AP318),"",extractions!AP318)</f>
        <v/>
      </c>
      <c r="AW318" t="str">
        <f>IF(ISBLANK(extractions!AQ318),"",extractions!AQ318)</f>
        <v/>
      </c>
      <c r="AX318" t="str">
        <f>IF(ISBLANK(extractions!AR318),"",extractions!AR318)</f>
        <v/>
      </c>
      <c r="AY318" t="str">
        <f>IF(ISBLANK(extractions!AS318),"",extractions!AS318)</f>
        <v/>
      </c>
      <c r="AZ318" t="str">
        <f>IF(ISBLANK(extractions!AT318),"",extractions!AT318)</f>
        <v/>
      </c>
      <c r="BA318" t="str">
        <f>IF(ISBLANK(extractions!AU318),"",extractions!AU318)</f>
        <v/>
      </c>
      <c r="BB318" t="str">
        <f>IF(ISBLANK(extractions!AV318),"",extractions!AV318)</f>
        <v/>
      </c>
      <c r="BC318" t="str">
        <f>IF(ISBLANK(extractions!AW318),"",extractions!AW318)</f>
        <v/>
      </c>
      <c r="BD318" t="str">
        <f>IF(ISBLANK(extractions!AX318),"",extractions!AX318)</f>
        <v/>
      </c>
      <c r="BE318" s="9" t="str">
        <f t="shared" ref="BE318:BE335" si="45">IFERROR((AX318-AW318)/(SQRT((AY318^2+AZ318^2)/2)),"")</f>
        <v/>
      </c>
      <c r="BF318" s="9" t="str">
        <f t="shared" si="40"/>
        <v/>
      </c>
      <c r="BG318" t="str">
        <f t="shared" si="44"/>
        <v/>
      </c>
      <c r="BK318" s="9" t="str">
        <f t="shared" si="41"/>
        <v>R</v>
      </c>
      <c r="BL318" s="9">
        <f t="shared" si="38"/>
        <v>0.1</v>
      </c>
      <c r="BM318" s="13" t="str">
        <f t="shared" si="39"/>
        <v>*</v>
      </c>
      <c r="BN318" t="str">
        <f t="shared" si="42"/>
        <v>+</v>
      </c>
      <c r="BO318" s="9" t="str">
        <f>IF(BK318="Beta",IF(ABS(BL318)&lt;statistic_interpretations!$B$5,statistic_interpretations!$B$1,IF(ABS(BL318)&lt;statistic_interpretations!$C$5,statistic_interpretations!$C$1,IF(ABS(BL318)&gt;statistic_interpretations!$C$5,statistic_interpretations!$D$1,"error"))),IF(BK318="R",IF(ABS(BL318)&lt;statistic_interpretations!$B$2,statistic_interpretations!$B$1,IF(ABS(BL318)&lt;statistic_interpretations!$C$2,statistic_interpretations!$C$1,IF(ABS(BL318)&gt;statistic_interpretations!$C$2,statistic_interpretations!$D$1,"error"))),IF(BK318="D",IF(ABS(BL318)&lt;statistic_interpretations!$B$3,statistic_interpretations!$B$1,IF(ABS(BL318)&lt;statistic_interpretations!$C$3,statistic_interpretations!$C$1,IF(ABS(BL318)&gt;statistic_interpretations!$C$3,statistic_interpretations!$D$1,"error"))),IF(BK318="%",IF(ABS(BL318)&lt;statistic_interpretations!$B$9,statistic_interpretations!$B$1,IF(ABS(BL318)&lt;statistic_interpretations!$C$9,statistic_interpretations!$C$1,IF(ABS(BL318)&gt;statistic_interpretations!$C$9,statistic_interpretations!$D$1,"error"))),IF(BK318="χ2",IF(ABS(BL318)&lt;statistic_interpretations!$B$8,statistic_interpretations!$B$1,IF(ABS(BL318)&lt;statistic_interpretations!$C$8,statistic_interpretations!$C$1,IF(ABS(BL318)&gt;statistic_interpretations!$C$8,statistic_interpretations!$D$1,"error"))),IF(BK318="tau",IF(ABS(BL318)&lt;statistic_interpretations!$B$7,statistic_interpretations!$B$1,IF(ABS(BL318)&lt;statistic_interpretations!$C$7,statistic_interpretations!$C$1,IF(ABS(BL318)&gt;statistic_interpretations!$C$7,statistic_interpretations!$D$1,"error")))))))))</f>
        <v>Small</v>
      </c>
      <c r="BP318" t="str">
        <f t="shared" si="43"/>
        <v>sign.</v>
      </c>
    </row>
    <row r="319" spans="1:68" x14ac:dyDescent="0.25">
      <c r="A319" t="str">
        <f>IF(ISBLANK(extractions!A319),"",extractions!A319)</f>
        <v>familiarity with patrol area</v>
      </c>
      <c r="B319" t="s">
        <v>587</v>
      </c>
      <c r="C319" t="str">
        <f>IF(ISBLANK(extractions!B319),"",extractions!B319)</f>
        <v>ordinal</v>
      </c>
      <c r="D319" t="str">
        <f>IF(ISBLANK(extractions!C319),"",extractions!C319)</f>
        <v/>
      </c>
      <c r="E319" t="str">
        <f>IF(ISBLANK(extractions!D319),"",extractions!D319)</f>
        <v/>
      </c>
      <c r="F319" t="str">
        <f>IF(ISBLANK(extractions!E319),"",extractions!E319)</f>
        <v>-</v>
      </c>
      <c r="G319" t="str">
        <f>IF(ISBLANK(extractions!G319),"",extractions!G319)</f>
        <v>dispatch time;travel time</v>
      </c>
      <c r="H319" t="str">
        <f>IF(ISBLANK(extractions!H319),"",extractions!H319)</f>
        <v>scale</v>
      </c>
      <c r="I319" t="str">
        <f>IF(ISBLANK(extractions!I319),"",extractions!I319)</f>
        <v>min/incident</v>
      </c>
      <c r="J319" t="str">
        <f>IF(ISBLANK(extractions!J319),"",extractions!J319)</f>
        <v>-</v>
      </c>
      <c r="K319" t="str">
        <f>IF(ISBLANK(extractions!K319),"",extractions!K319)</f>
        <v>interest</v>
      </c>
      <c r="L319" t="str">
        <f>IF(ISBLANK(extractions!L319),"",extractions!L319)</f>
        <v>Coupe and Blake (2005)</v>
      </c>
      <c r="M319" s="2" t="s">
        <v>894</v>
      </c>
      <c r="N319" t="str">
        <f>IF(ISBLANK(extractions!M319),"",extractions!M319)</f>
        <v>in text (pag 249)</v>
      </c>
      <c r="O319" t="str">
        <f>IF(ISBLANK(extractions!N319),"",extractions!N319)</f>
        <v>Chi-squared test</v>
      </c>
      <c r="P319" t="s">
        <v>911</v>
      </c>
      <c r="Q319" t="s">
        <v>904</v>
      </c>
      <c r="R319" t="s">
        <v>906</v>
      </c>
      <c r="S319" t="s">
        <v>397</v>
      </c>
      <c r="T319" t="s">
        <v>1187</v>
      </c>
      <c r="U319" t="str">
        <f>IF(ISBLANK(extractions!O319),"",extractions!O319)</f>
        <v/>
      </c>
      <c r="V319" t="str">
        <f>IF(ISBLANK(extractions!P319),"",extractions!P319)</f>
        <v>Sample</v>
      </c>
      <c r="W319" t="str">
        <f>IF(ISBLANK(extractions!Q319),"",extractions!Q319)</f>
        <v/>
      </c>
      <c r="X319" t="str">
        <f>IF(ISBLANK(extractions!R319),"",extractions!R319)</f>
        <v>disproportionate stratified sampling</v>
      </c>
      <c r="Y319" t="str">
        <f>IF(ISBLANK(extractions!S319),"",extractions!S319)</f>
        <v/>
      </c>
      <c r="Z319" t="str">
        <f>IF(ISBLANK(extractions!T319),"",extractions!T319)</f>
        <v/>
      </c>
      <c r="AA319" t="str">
        <f>IF(ISBLANK(extractions!U319),"",extractions!U319)</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19">
        <f>IF(ISBLANK(extractions!V319),"",extractions!V319)</f>
        <v>406</v>
      </c>
      <c r="AC319" t="str">
        <f>IF(ISBLANK(extractions!W319),"",extractions!W319)</f>
        <v>CFS</v>
      </c>
      <c r="AD319" t="str">
        <f>IF(ISBLANK(extractions!X319),"",extractions!X319)</f>
        <v>in-progress burglary</v>
      </c>
      <c r="AE319" t="str">
        <f>IF(ISBLANK(extractions!Y319),"",extractions!Y319)</f>
        <v>χ2</v>
      </c>
      <c r="AF319" t="str">
        <f>IF(ISBLANK(extractions!Z319),"",extractions!Z319)</f>
        <v/>
      </c>
      <c r="AG319" t="str">
        <f>IF(ISBLANK(extractions!AA319),"",extractions!AA319)</f>
        <v/>
      </c>
      <c r="AH319">
        <f>IF(ISBLANK(extractions!AB319),"",extractions!AB319)</f>
        <v>0.05</v>
      </c>
      <c r="AI319">
        <f>IF(ISBLANK(extractions!AC319),"",extractions!AC319)</f>
        <v>1</v>
      </c>
      <c r="AJ319" t="str">
        <f>IF(ISBLANK(extractions!AD319),"",extractions!AD319)</f>
        <v>jul</v>
      </c>
      <c r="AK319">
        <f>IF(ISBLANK(extractions!AE319),"",extractions!AE319)</f>
        <v>1996</v>
      </c>
      <c r="AL319">
        <f>IF(ISBLANK(extractions!AF319),"",extractions!AF319)</f>
        <v>31</v>
      </c>
      <c r="AM319" t="str">
        <f>IF(ISBLANK(extractions!AG319),"",extractions!AG319)</f>
        <v>dec</v>
      </c>
      <c r="AN319">
        <f>IF(ISBLANK(extractions!AH319),"",extractions!AH319)</f>
        <v>1996</v>
      </c>
      <c r="AO319" t="str">
        <f>IF(ISBLANK(extractions!AI319),"",extractions!AI319)</f>
        <v/>
      </c>
      <c r="AP319" t="str">
        <f>IF(ISBLANK(extractions!AJ319),"",extractions!AJ319)</f>
        <v/>
      </c>
      <c r="AQ319" t="str">
        <f>IF(ISBLANK(extractions!AK319),"",extractions!AK319)</f>
        <v/>
      </c>
      <c r="AR319" t="str">
        <f>IF(ISBLANK(extractions!AL319),"",extractions!AL319)</f>
        <v/>
      </c>
      <c r="AS319" t="str">
        <f>IF(ISBLANK(extractions!AM319),"",extractions!AM319)</f>
        <v/>
      </c>
      <c r="AT319" t="str">
        <f>IF(ISBLANK(extractions!AN319),"",extractions!AN319)</f>
        <v/>
      </c>
      <c r="AU319" t="str">
        <f>IF(ISBLANK(extractions!AO319),"",extractions!AO319)</f>
        <v/>
      </c>
      <c r="AV319" t="str">
        <f>IF(ISBLANK(extractions!AP319),"",extractions!AP319)</f>
        <v/>
      </c>
      <c r="AW319" t="str">
        <f>IF(ISBLANK(extractions!AQ319),"",extractions!AQ319)</f>
        <v/>
      </c>
      <c r="AX319" t="str">
        <f>IF(ISBLANK(extractions!AR319),"",extractions!AR319)</f>
        <v/>
      </c>
      <c r="AY319" t="str">
        <f>IF(ISBLANK(extractions!AS319),"",extractions!AS319)</f>
        <v/>
      </c>
      <c r="AZ319" t="str">
        <f>IF(ISBLANK(extractions!AT319),"",extractions!AT319)</f>
        <v/>
      </c>
      <c r="BA319" t="str">
        <f>IF(ISBLANK(extractions!AU319),"",extractions!AU319)</f>
        <v/>
      </c>
      <c r="BB319" t="str">
        <f>IF(ISBLANK(extractions!AV319),"",extractions!AV319)</f>
        <v/>
      </c>
      <c r="BC319" t="str">
        <f>IF(ISBLANK(extractions!AW319),"",extractions!AW319)</f>
        <v/>
      </c>
      <c r="BD319" t="str">
        <f>IF(ISBLANK(extractions!AX319),"",extractions!AX319)</f>
        <v/>
      </c>
      <c r="BE319" s="9" t="str">
        <f t="shared" si="45"/>
        <v/>
      </c>
      <c r="BF319" s="9" t="str">
        <f t="shared" si="40"/>
        <v/>
      </c>
      <c r="BG319" t="str">
        <f t="shared" si="44"/>
        <v/>
      </c>
      <c r="BH319" s="9" t="e">
        <f>IF(AE319="","",SQRT(AF319/AB319))</f>
        <v>#VALUE!</v>
      </c>
      <c r="BK319" s="9" t="str">
        <f t="shared" si="41"/>
        <v>χ2</v>
      </c>
      <c r="BL319" s="9" t="str">
        <f t="shared" si="38"/>
        <v/>
      </c>
      <c r="BM319" s="13" t="str">
        <f t="shared" si="39"/>
        <v>*</v>
      </c>
      <c r="BN319" t="str">
        <f t="shared" si="42"/>
        <v>+</v>
      </c>
      <c r="BO319" s="9" t="e">
        <f>IF(BK319="Beta",IF(ABS(BL319)&lt;statistic_interpretations!$B$5,statistic_interpretations!$B$1,IF(ABS(BL319)&lt;statistic_interpretations!$C$5,statistic_interpretations!$C$1,IF(ABS(BL319)&gt;statistic_interpretations!$C$5,statistic_interpretations!$D$1,"error"))),IF(BK319="R",IF(ABS(BL319)&lt;statistic_interpretations!$B$2,statistic_interpretations!$B$1,IF(ABS(BL319)&lt;statistic_interpretations!$C$2,statistic_interpretations!$C$1,IF(ABS(BL319)&gt;statistic_interpretations!$C$2,statistic_interpretations!$D$1,"error"))),IF(BK319="D",IF(ABS(BL319)&lt;statistic_interpretations!$B$3,statistic_interpretations!$B$1,IF(ABS(BL319)&lt;statistic_interpretations!$C$3,statistic_interpretations!$C$1,IF(ABS(BL319)&gt;statistic_interpretations!$C$3,statistic_interpretations!$D$1,"error"))),IF(BK319="%",IF(ABS(BL319)&lt;statistic_interpretations!$B$9,statistic_interpretations!$B$1,IF(ABS(BL319)&lt;statistic_interpretations!$C$9,statistic_interpretations!$C$1,IF(ABS(BL319)&gt;statistic_interpretations!$C$9,statistic_interpretations!$D$1,"error"))),IF(BK319="χ2",IF(ABS(BL319)&lt;statistic_interpretations!$B$8,statistic_interpretations!$B$1,IF(ABS(BL319)&lt;statistic_interpretations!$C$8,statistic_interpretations!$C$1,IF(ABS(BL319)&gt;statistic_interpretations!$C$8,statistic_interpretations!$D$1,"error"))),IF(BK319="tau",IF(ABS(BL319)&lt;statistic_interpretations!$B$7,statistic_interpretations!$B$1,IF(ABS(BL319)&lt;statistic_interpretations!$C$7,statistic_interpretations!$C$1,IF(ABS(BL319)&gt;statistic_interpretations!$C$7,statistic_interpretations!$D$1,"error")))))))))</f>
        <v>#VALUE!</v>
      </c>
      <c r="BP319" t="str">
        <f t="shared" si="43"/>
        <v>sign.</v>
      </c>
    </row>
    <row r="320" spans="1:68" x14ac:dyDescent="0.25">
      <c r="A320" t="str">
        <f>IF(ISBLANK(extractions!A320),"",extractions!A320)</f>
        <v>shift changeovers</v>
      </c>
      <c r="B320" t="s">
        <v>201</v>
      </c>
      <c r="C320" t="str">
        <f>IF(ISBLANK(extractions!B320),"",extractions!B320)</f>
        <v>nominal</v>
      </c>
      <c r="D320" t="str">
        <f>IF(ISBLANK(extractions!C320),"",extractions!C320)</f>
        <v/>
      </c>
      <c r="E320" t="str">
        <f>IF(ISBLANK(extractions!D320),"",extractions!D320)</f>
        <v/>
      </c>
      <c r="F320" t="str">
        <f>IF(ISBLANK(extractions!E320),"",extractions!E320)</f>
        <v>-</v>
      </c>
      <c r="G320" t="str">
        <f>IF(ISBLANK(extractions!G320),"",extractions!G320)</f>
        <v>dispatch time;travel time</v>
      </c>
      <c r="H320" t="str">
        <f>IF(ISBLANK(extractions!H320),"",extractions!H320)</f>
        <v>scale</v>
      </c>
      <c r="I320" t="str">
        <f>IF(ISBLANK(extractions!I320),"",extractions!I320)</f>
        <v>min/incident</v>
      </c>
      <c r="J320" t="str">
        <f>IF(ISBLANK(extractions!J320),"",extractions!J320)</f>
        <v>-</v>
      </c>
      <c r="K320" t="str">
        <f>IF(ISBLANK(extractions!K320),"",extractions!K320)</f>
        <v>interest</v>
      </c>
      <c r="L320" t="str">
        <f>IF(ISBLANK(extractions!L320),"",extractions!L320)</f>
        <v>Coupe and Blake (2005)</v>
      </c>
      <c r="M320" s="2" t="s">
        <v>894</v>
      </c>
      <c r="N320" t="str">
        <f>IF(ISBLANK(extractions!M320),"",extractions!M320)</f>
        <v>in text (pag 249)</v>
      </c>
      <c r="O320" t="str">
        <f>IF(ISBLANK(extractions!N320),"",extractions!N320)</f>
        <v>Chi-squared test</v>
      </c>
      <c r="P320" t="s">
        <v>911</v>
      </c>
      <c r="Q320" t="s">
        <v>904</v>
      </c>
      <c r="R320" t="s">
        <v>906</v>
      </c>
      <c r="S320" t="s">
        <v>397</v>
      </c>
      <c r="T320" t="s">
        <v>1187</v>
      </c>
      <c r="U320" t="str">
        <f>IF(ISBLANK(extractions!O320),"",extractions!O320)</f>
        <v/>
      </c>
      <c r="V320" t="str">
        <f>IF(ISBLANK(extractions!P320),"",extractions!P320)</f>
        <v>Sample</v>
      </c>
      <c r="W320" t="str">
        <f>IF(ISBLANK(extractions!Q320),"",extractions!Q320)</f>
        <v/>
      </c>
      <c r="X320" t="str">
        <f>IF(ISBLANK(extractions!R320),"",extractions!R320)</f>
        <v>disproportionate stratified sampling</v>
      </c>
      <c r="Y320" t="str">
        <f>IF(ISBLANK(extractions!S320),"",extractions!S320)</f>
        <v/>
      </c>
      <c r="Z320" t="str">
        <f>IF(ISBLANK(extractions!T320),"",extractions!T320)</f>
        <v/>
      </c>
      <c r="AA320" t="str">
        <f>IF(ISBLANK(extractions!U320),"",extractions!U320)</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0">
        <f>IF(ISBLANK(extractions!V320),"",extractions!V320)</f>
        <v>406</v>
      </c>
      <c r="AC320" t="str">
        <f>IF(ISBLANK(extractions!W320),"",extractions!W320)</f>
        <v>CFS</v>
      </c>
      <c r="AD320" t="str">
        <f>IF(ISBLANK(extractions!X320),"",extractions!X320)</f>
        <v>in-progress burglary</v>
      </c>
      <c r="AE320" t="str">
        <f>IF(ISBLANK(extractions!Y320),"",extractions!Y320)</f>
        <v>χ2</v>
      </c>
      <c r="AF320" t="str">
        <f>IF(ISBLANK(extractions!Z320),"",extractions!Z320)</f>
        <v/>
      </c>
      <c r="AG320" t="str">
        <f>IF(ISBLANK(extractions!AA320),"",extractions!AA320)</f>
        <v/>
      </c>
      <c r="AH320">
        <f>IF(ISBLANK(extractions!AB320),"",extractions!AB320)</f>
        <v>0.05</v>
      </c>
      <c r="AI320">
        <f>IF(ISBLANK(extractions!AC320),"",extractions!AC320)</f>
        <v>1</v>
      </c>
      <c r="AJ320" t="str">
        <f>IF(ISBLANK(extractions!AD320),"",extractions!AD320)</f>
        <v>jul</v>
      </c>
      <c r="AK320">
        <f>IF(ISBLANK(extractions!AE320),"",extractions!AE320)</f>
        <v>1996</v>
      </c>
      <c r="AL320">
        <f>IF(ISBLANK(extractions!AF320),"",extractions!AF320)</f>
        <v>31</v>
      </c>
      <c r="AM320" t="str">
        <f>IF(ISBLANK(extractions!AG320),"",extractions!AG320)</f>
        <v>dec</v>
      </c>
      <c r="AN320">
        <f>IF(ISBLANK(extractions!AH320),"",extractions!AH320)</f>
        <v>1996</v>
      </c>
      <c r="AO320" t="str">
        <f>IF(ISBLANK(extractions!AI320),"",extractions!AI320)</f>
        <v/>
      </c>
      <c r="AP320" t="str">
        <f>IF(ISBLANK(extractions!AJ320),"",extractions!AJ320)</f>
        <v/>
      </c>
      <c r="AQ320" t="str">
        <f>IF(ISBLANK(extractions!AK320),"",extractions!AK320)</f>
        <v/>
      </c>
      <c r="AR320" t="str">
        <f>IF(ISBLANK(extractions!AL320),"",extractions!AL320)</f>
        <v/>
      </c>
      <c r="AS320" t="str">
        <f>IF(ISBLANK(extractions!AM320),"",extractions!AM320)</f>
        <v/>
      </c>
      <c r="AT320" t="str">
        <f>IF(ISBLANK(extractions!AN320),"",extractions!AN320)</f>
        <v/>
      </c>
      <c r="AU320" t="str">
        <f>IF(ISBLANK(extractions!AO320),"",extractions!AO320)</f>
        <v/>
      </c>
      <c r="AV320" t="str">
        <f>IF(ISBLANK(extractions!AP320),"",extractions!AP320)</f>
        <v/>
      </c>
      <c r="AW320" t="str">
        <f>IF(ISBLANK(extractions!AQ320),"",extractions!AQ320)</f>
        <v/>
      </c>
      <c r="AX320" t="str">
        <f>IF(ISBLANK(extractions!AR320),"",extractions!AR320)</f>
        <v/>
      </c>
      <c r="AY320" t="str">
        <f>IF(ISBLANK(extractions!AS320),"",extractions!AS320)</f>
        <v/>
      </c>
      <c r="AZ320" t="str">
        <f>IF(ISBLANK(extractions!AT320),"",extractions!AT320)</f>
        <v/>
      </c>
      <c r="BA320" t="str">
        <f>IF(ISBLANK(extractions!AU320),"",extractions!AU320)</f>
        <v/>
      </c>
      <c r="BB320" t="str">
        <f>IF(ISBLANK(extractions!AV320),"",extractions!AV320)</f>
        <v/>
      </c>
      <c r="BC320" t="str">
        <f>IF(ISBLANK(extractions!AW320),"",extractions!AW320)</f>
        <v/>
      </c>
      <c r="BD320" t="str">
        <f>IF(ISBLANK(extractions!AX320),"",extractions!AX320)</f>
        <v/>
      </c>
      <c r="BE320" s="9" t="str">
        <f t="shared" si="45"/>
        <v/>
      </c>
      <c r="BF320" s="9" t="str">
        <f t="shared" si="40"/>
        <v/>
      </c>
      <c r="BG320" t="str">
        <f t="shared" si="44"/>
        <v/>
      </c>
      <c r="BH320" s="9" t="e">
        <f t="shared" ref="BH320:BH321" si="46">IF(AE320="","",SQRT(AF320/AB320))</f>
        <v>#VALUE!</v>
      </c>
      <c r="BK320" s="9" t="str">
        <f t="shared" si="41"/>
        <v>χ2</v>
      </c>
      <c r="BL320" s="9" t="str">
        <f t="shared" si="38"/>
        <v/>
      </c>
      <c r="BM320" s="13" t="str">
        <f t="shared" si="39"/>
        <v>*</v>
      </c>
      <c r="BN320" t="str">
        <f t="shared" si="42"/>
        <v>+</v>
      </c>
      <c r="BO320" s="9" t="e">
        <f>IF(BK320="Beta",IF(ABS(BL320)&lt;statistic_interpretations!$B$5,statistic_interpretations!$B$1,IF(ABS(BL320)&lt;statistic_interpretations!$C$5,statistic_interpretations!$C$1,IF(ABS(BL320)&gt;statistic_interpretations!$C$5,statistic_interpretations!$D$1,"error"))),IF(BK320="R",IF(ABS(BL320)&lt;statistic_interpretations!$B$2,statistic_interpretations!$B$1,IF(ABS(BL320)&lt;statistic_interpretations!$C$2,statistic_interpretations!$C$1,IF(ABS(BL320)&gt;statistic_interpretations!$C$2,statistic_interpretations!$D$1,"error"))),IF(BK320="D",IF(ABS(BL320)&lt;statistic_interpretations!$B$3,statistic_interpretations!$B$1,IF(ABS(BL320)&lt;statistic_interpretations!$C$3,statistic_interpretations!$C$1,IF(ABS(BL320)&gt;statistic_interpretations!$C$3,statistic_interpretations!$D$1,"error"))),IF(BK320="%",IF(ABS(BL320)&lt;statistic_interpretations!$B$9,statistic_interpretations!$B$1,IF(ABS(BL320)&lt;statistic_interpretations!$C$9,statistic_interpretations!$C$1,IF(ABS(BL320)&gt;statistic_interpretations!$C$9,statistic_interpretations!$D$1,"error"))),IF(BK320="χ2",IF(ABS(BL320)&lt;statistic_interpretations!$B$8,statistic_interpretations!$B$1,IF(ABS(BL320)&lt;statistic_interpretations!$C$8,statistic_interpretations!$C$1,IF(ABS(BL320)&gt;statistic_interpretations!$C$8,statistic_interpretations!$D$1,"error"))),IF(BK320="tau",IF(ABS(BL320)&lt;statistic_interpretations!$B$7,statistic_interpretations!$B$1,IF(ABS(BL320)&lt;statistic_interpretations!$C$7,statistic_interpretations!$C$1,IF(ABS(BL320)&gt;statistic_interpretations!$C$7,statistic_interpretations!$D$1,"error")))))))))</f>
        <v>#VALUE!</v>
      </c>
      <c r="BP320" t="str">
        <f t="shared" si="43"/>
        <v>sign.</v>
      </c>
    </row>
    <row r="321" spans="1:68" x14ac:dyDescent="0.25">
      <c r="A321" t="str">
        <f>IF(ISBLANK(extractions!A321),"",extractions!A321)</f>
        <v>rush hour/traffic conditions</v>
      </c>
      <c r="B321" t="s">
        <v>607</v>
      </c>
      <c r="C321" t="str">
        <f>IF(ISBLANK(extractions!B321),"",extractions!B321)</f>
        <v>nominal</v>
      </c>
      <c r="D321" t="str">
        <f>IF(ISBLANK(extractions!C321),"",extractions!C321)</f>
        <v/>
      </c>
      <c r="E321" t="str">
        <f>IF(ISBLANK(extractions!D321),"",extractions!D321)</f>
        <v/>
      </c>
      <c r="F321" t="str">
        <f>IF(ISBLANK(extractions!E321),"",extractions!E321)</f>
        <v>-</v>
      </c>
      <c r="G321" t="str">
        <f>IF(ISBLANK(extractions!G321),"",extractions!G321)</f>
        <v>dispatch time;travel time</v>
      </c>
      <c r="H321" t="str">
        <f>IF(ISBLANK(extractions!H321),"",extractions!H321)</f>
        <v>scale</v>
      </c>
      <c r="I321" t="str">
        <f>IF(ISBLANK(extractions!I321),"",extractions!I321)</f>
        <v>min/incident</v>
      </c>
      <c r="J321" t="str">
        <f>IF(ISBLANK(extractions!J321),"",extractions!J321)</f>
        <v>-</v>
      </c>
      <c r="K321" t="str">
        <f>IF(ISBLANK(extractions!K321),"",extractions!K321)</f>
        <v>interest</v>
      </c>
      <c r="L321" t="str">
        <f>IF(ISBLANK(extractions!L321),"",extractions!L321)</f>
        <v>Coupe and Blake (2005)</v>
      </c>
      <c r="M321" s="2" t="s">
        <v>894</v>
      </c>
      <c r="N321" t="str">
        <f>IF(ISBLANK(extractions!M321),"",extractions!M321)</f>
        <v>in text (pag 249)</v>
      </c>
      <c r="O321" t="str">
        <f>IF(ISBLANK(extractions!N321),"",extractions!N321)</f>
        <v>ANOVA</v>
      </c>
      <c r="P321" t="s">
        <v>911</v>
      </c>
      <c r="Q321" t="s">
        <v>903</v>
      </c>
      <c r="R321" t="s">
        <v>906</v>
      </c>
      <c r="S321" t="s">
        <v>367</v>
      </c>
      <c r="T321" t="s">
        <v>896</v>
      </c>
      <c r="U321" t="str">
        <f>IF(ISBLANK(extractions!O321),"",extractions!O321)</f>
        <v/>
      </c>
      <c r="V321" t="str">
        <f>IF(ISBLANK(extractions!P321),"",extractions!P321)</f>
        <v>Sample</v>
      </c>
      <c r="W321" t="str">
        <f>IF(ISBLANK(extractions!Q321),"",extractions!Q321)</f>
        <v/>
      </c>
      <c r="X321" t="str">
        <f>IF(ISBLANK(extractions!R321),"",extractions!R321)</f>
        <v>disproportionate stratified sampling</v>
      </c>
      <c r="Y321" t="str">
        <f>IF(ISBLANK(extractions!S321),"",extractions!S321)</f>
        <v/>
      </c>
      <c r="Z321" t="str">
        <f>IF(ISBLANK(extractions!T321),"",extractions!T321)</f>
        <v/>
      </c>
      <c r="AA321" t="str">
        <f>IF(ISBLANK(extractions!U321),"",extractions!U321)</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1">
        <f>IF(ISBLANK(extractions!V321),"",extractions!V321)</f>
        <v>406</v>
      </c>
      <c r="AC321" t="str">
        <f>IF(ISBLANK(extractions!W321),"",extractions!W321)</f>
        <v>CFS</v>
      </c>
      <c r="AD321" t="str">
        <f>IF(ISBLANK(extractions!X321),"",extractions!X321)</f>
        <v>in-progress burglary</v>
      </c>
      <c r="AE321" t="str">
        <f>IF(ISBLANK(extractions!Y321),"",extractions!Y321)</f>
        <v>χ2</v>
      </c>
      <c r="AF321" t="str">
        <f>IF(ISBLANK(extractions!Z321),"",extractions!Z321)</f>
        <v/>
      </c>
      <c r="AG321" t="str">
        <f>IF(ISBLANK(extractions!AA321),"",extractions!AA321)</f>
        <v/>
      </c>
      <c r="AH321">
        <f>IF(ISBLANK(extractions!AB321),"",extractions!AB321)</f>
        <v>0.01</v>
      </c>
      <c r="AI321">
        <f>IF(ISBLANK(extractions!AC321),"",extractions!AC321)</f>
        <v>1</v>
      </c>
      <c r="AJ321" t="str">
        <f>IF(ISBLANK(extractions!AD321),"",extractions!AD321)</f>
        <v>jul</v>
      </c>
      <c r="AK321">
        <f>IF(ISBLANK(extractions!AE321),"",extractions!AE321)</f>
        <v>1996</v>
      </c>
      <c r="AL321">
        <f>IF(ISBLANK(extractions!AF321),"",extractions!AF321)</f>
        <v>31</v>
      </c>
      <c r="AM321" t="str">
        <f>IF(ISBLANK(extractions!AG321),"",extractions!AG321)</f>
        <v>dec</v>
      </c>
      <c r="AN321">
        <f>IF(ISBLANK(extractions!AH321),"",extractions!AH321)</f>
        <v>1996</v>
      </c>
      <c r="AO321" t="str">
        <f>IF(ISBLANK(extractions!AI321),"",extractions!AI321)</f>
        <v/>
      </c>
      <c r="AP321" t="str">
        <f>IF(ISBLANK(extractions!AJ321),"",extractions!AJ321)</f>
        <v/>
      </c>
      <c r="AQ321" t="str">
        <f>IF(ISBLANK(extractions!AK321),"",extractions!AK321)</f>
        <v/>
      </c>
      <c r="AR321" t="str">
        <f>IF(ISBLANK(extractions!AL321),"",extractions!AL321)</f>
        <v/>
      </c>
      <c r="AS321" t="str">
        <f>IF(ISBLANK(extractions!AM321),"",extractions!AM321)</f>
        <v/>
      </c>
      <c r="AT321" t="str">
        <f>IF(ISBLANK(extractions!AN321),"",extractions!AN321)</f>
        <v/>
      </c>
      <c r="AU321" t="str">
        <f>IF(ISBLANK(extractions!AO321),"",extractions!AO321)</f>
        <v/>
      </c>
      <c r="AV321" t="str">
        <f>IF(ISBLANK(extractions!AP321),"",extractions!AP321)</f>
        <v/>
      </c>
      <c r="AW321" t="str">
        <f>IF(ISBLANK(extractions!AQ321),"",extractions!AQ321)</f>
        <v/>
      </c>
      <c r="AX321" t="str">
        <f>IF(ISBLANK(extractions!AR321),"",extractions!AR321)</f>
        <v/>
      </c>
      <c r="AY321" t="str">
        <f>IF(ISBLANK(extractions!AS321),"",extractions!AS321)</f>
        <v/>
      </c>
      <c r="AZ321" t="str">
        <f>IF(ISBLANK(extractions!AT321),"",extractions!AT321)</f>
        <v/>
      </c>
      <c r="BA321" t="str">
        <f>IF(ISBLANK(extractions!AU321),"",extractions!AU321)</f>
        <v/>
      </c>
      <c r="BB321" t="str">
        <f>IF(ISBLANK(extractions!AV321),"",extractions!AV321)</f>
        <v/>
      </c>
      <c r="BC321" t="str">
        <f>IF(ISBLANK(extractions!AW321),"",extractions!AW321)</f>
        <v/>
      </c>
      <c r="BD321" t="str">
        <f>IF(ISBLANK(extractions!AX321),"",extractions!AX321)</f>
        <v/>
      </c>
      <c r="BE321" s="9" t="str">
        <f t="shared" si="45"/>
        <v/>
      </c>
      <c r="BF321" s="9" t="str">
        <f t="shared" si="40"/>
        <v/>
      </c>
      <c r="BG321" t="str">
        <f t="shared" si="44"/>
        <v/>
      </c>
      <c r="BH321" s="9" t="e">
        <f t="shared" si="46"/>
        <v>#VALUE!</v>
      </c>
      <c r="BK321" s="9" t="str">
        <f t="shared" si="41"/>
        <v>χ2</v>
      </c>
      <c r="BL321" s="9" t="str">
        <f t="shared" si="38"/>
        <v/>
      </c>
      <c r="BM321" s="13" t="str">
        <f t="shared" si="39"/>
        <v>**</v>
      </c>
      <c r="BN321" t="str">
        <f t="shared" si="42"/>
        <v>+</v>
      </c>
      <c r="BO321" s="9" t="e">
        <f>IF(BK321="Beta",IF(ABS(BL321)&lt;statistic_interpretations!$B$5,statistic_interpretations!$B$1,IF(ABS(BL321)&lt;statistic_interpretations!$C$5,statistic_interpretations!$C$1,IF(ABS(BL321)&gt;statistic_interpretations!$C$5,statistic_interpretations!$D$1,"error"))),IF(BK321="R",IF(ABS(BL321)&lt;statistic_interpretations!$B$2,statistic_interpretations!$B$1,IF(ABS(BL321)&lt;statistic_interpretations!$C$2,statistic_interpretations!$C$1,IF(ABS(BL321)&gt;statistic_interpretations!$C$2,statistic_interpretations!$D$1,"error"))),IF(BK321="D",IF(ABS(BL321)&lt;statistic_interpretations!$B$3,statistic_interpretations!$B$1,IF(ABS(BL321)&lt;statistic_interpretations!$C$3,statistic_interpretations!$C$1,IF(ABS(BL321)&gt;statistic_interpretations!$C$3,statistic_interpretations!$D$1,"error"))),IF(BK321="%",IF(ABS(BL321)&lt;statistic_interpretations!$B$9,statistic_interpretations!$B$1,IF(ABS(BL321)&lt;statistic_interpretations!$C$9,statistic_interpretations!$C$1,IF(ABS(BL321)&gt;statistic_interpretations!$C$9,statistic_interpretations!$D$1,"error"))),IF(BK321="χ2",IF(ABS(BL321)&lt;statistic_interpretations!$B$8,statistic_interpretations!$B$1,IF(ABS(BL321)&lt;statistic_interpretations!$C$8,statistic_interpretations!$C$1,IF(ABS(BL321)&gt;statistic_interpretations!$C$8,statistic_interpretations!$D$1,"error"))),IF(BK321="tau",IF(ABS(BL321)&lt;statistic_interpretations!$B$7,statistic_interpretations!$B$1,IF(ABS(BL321)&lt;statistic_interpretations!$C$7,statistic_interpretations!$C$1,IF(ABS(BL321)&gt;statistic_interpretations!$C$7,statistic_interpretations!$D$1,"error")))))))))</f>
        <v>#VALUE!</v>
      </c>
      <c r="BP321" t="str">
        <f t="shared" si="43"/>
        <v>sign.</v>
      </c>
    </row>
    <row r="322" spans="1:68" x14ac:dyDescent="0.25">
      <c r="A322" t="str">
        <f>IF(ISBLANK(extractions!A322),"",extractions!A322)</f>
        <v xml:space="preserve">Control center navigational directions </v>
      </c>
      <c r="B322" t="s">
        <v>591</v>
      </c>
      <c r="C322" t="str">
        <f>IF(ISBLANK(extractions!B322),"",extractions!B322)</f>
        <v>dichotomous</v>
      </c>
      <c r="D322" t="str">
        <f>IF(ISBLANK(extractions!C322),"",extractions!C322)</f>
        <v/>
      </c>
      <c r="E322" t="str">
        <f>IF(ISBLANK(extractions!D322),"",extractions!D322)</f>
        <v/>
      </c>
      <c r="F322" t="str">
        <f>IF(ISBLANK(extractions!E322),"",extractions!E322)</f>
        <v>-</v>
      </c>
      <c r="G322" t="str">
        <f>IF(ISBLANK(extractions!G322),"",extractions!G322)</f>
        <v>dispatch time;travel time</v>
      </c>
      <c r="H322" t="str">
        <f>IF(ISBLANK(extractions!H322),"",extractions!H322)</f>
        <v>scale</v>
      </c>
      <c r="I322" t="str">
        <f>IF(ISBLANK(extractions!I322),"",extractions!I322)</f>
        <v>min/incident</v>
      </c>
      <c r="J322" t="str">
        <f>IF(ISBLANK(extractions!J322),"",extractions!J322)</f>
        <v>-</v>
      </c>
      <c r="K322" t="str">
        <f>IF(ISBLANK(extractions!K322),"",extractions!K322)</f>
        <v>interest</v>
      </c>
      <c r="L322" t="str">
        <f>IF(ISBLANK(extractions!L322),"",extractions!L322)</f>
        <v>Coupe and Blake (2005)</v>
      </c>
      <c r="M322" s="2" t="s">
        <v>894</v>
      </c>
      <c r="N322" t="str">
        <f>IF(ISBLANK(extractions!M322),"",extractions!M322)</f>
        <v>in text (pag 249)</v>
      </c>
      <c r="O322" t="str">
        <f>IF(ISBLANK(extractions!N322),"",extractions!N322)</f>
        <v>ANOVA</v>
      </c>
      <c r="P322" t="s">
        <v>911</v>
      </c>
      <c r="Q322" t="s">
        <v>903</v>
      </c>
      <c r="R322" t="s">
        <v>906</v>
      </c>
      <c r="S322" t="s">
        <v>397</v>
      </c>
      <c r="T322" t="s">
        <v>1187</v>
      </c>
      <c r="U322" t="str">
        <f>IF(ISBLANK(extractions!O322),"",extractions!O322)</f>
        <v/>
      </c>
      <c r="V322" t="str">
        <f>IF(ISBLANK(extractions!P322),"",extractions!P322)</f>
        <v>Sample</v>
      </c>
      <c r="W322" t="str">
        <f>IF(ISBLANK(extractions!Q322),"",extractions!Q322)</f>
        <v/>
      </c>
      <c r="X322" t="str">
        <f>IF(ISBLANK(extractions!R322),"",extractions!R322)</f>
        <v>disproportionate stratified sampling</v>
      </c>
      <c r="Y322" t="str">
        <f>IF(ISBLANK(extractions!S322),"",extractions!S322)</f>
        <v/>
      </c>
      <c r="Z322" t="str">
        <f>IF(ISBLANK(extractions!T322),"",extractions!T322)</f>
        <v/>
      </c>
      <c r="AA322" t="str">
        <f>IF(ISBLANK(extractions!U322),"",extractions!U322)</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2">
        <f>IF(ISBLANK(extractions!V322),"",extractions!V322)</f>
        <v>406</v>
      </c>
      <c r="AC322" t="str">
        <f>IF(ISBLANK(extractions!W322),"",extractions!W322)</f>
        <v>CFS</v>
      </c>
      <c r="AD322" t="str">
        <f>IF(ISBLANK(extractions!X322),"",extractions!X322)</f>
        <v>in-progress burglary</v>
      </c>
      <c r="AE322" t="str">
        <f>IF(ISBLANK(extractions!Y322),"",extractions!Y322)</f>
        <v>F</v>
      </c>
      <c r="AF322" t="str">
        <f>IF(ISBLANK(extractions!Z322),"",extractions!Z322)</f>
        <v/>
      </c>
      <c r="AG322" t="str">
        <f>IF(ISBLANK(extractions!AA322),"",extractions!AA322)</f>
        <v/>
      </c>
      <c r="AH322">
        <f>IF(ISBLANK(extractions!AB322),"",extractions!AB322)</f>
        <v>0.45</v>
      </c>
      <c r="AI322">
        <f>IF(ISBLANK(extractions!AC322),"",extractions!AC322)</f>
        <v>1</v>
      </c>
      <c r="AJ322" t="str">
        <f>IF(ISBLANK(extractions!AD322),"",extractions!AD322)</f>
        <v>jul</v>
      </c>
      <c r="AK322">
        <f>IF(ISBLANK(extractions!AE322),"",extractions!AE322)</f>
        <v>1996</v>
      </c>
      <c r="AL322">
        <f>IF(ISBLANK(extractions!AF322),"",extractions!AF322)</f>
        <v>31</v>
      </c>
      <c r="AM322" t="str">
        <f>IF(ISBLANK(extractions!AG322),"",extractions!AG322)</f>
        <v>dec</v>
      </c>
      <c r="AN322">
        <f>IF(ISBLANK(extractions!AH322),"",extractions!AH322)</f>
        <v>1996</v>
      </c>
      <c r="AO322" t="str">
        <f>IF(ISBLANK(extractions!AI322),"",extractions!AI322)</f>
        <v/>
      </c>
      <c r="AP322" t="str">
        <f>IF(ISBLANK(extractions!AJ322),"",extractions!AJ322)</f>
        <v/>
      </c>
      <c r="AQ322" t="str">
        <f>IF(ISBLANK(extractions!AK322),"",extractions!AK322)</f>
        <v/>
      </c>
      <c r="AR322" t="str">
        <f>IF(ISBLANK(extractions!AL322),"",extractions!AL322)</f>
        <v/>
      </c>
      <c r="AS322" t="str">
        <f>IF(ISBLANK(extractions!AM322),"",extractions!AM322)</f>
        <v/>
      </c>
      <c r="AT322" t="str">
        <f>IF(ISBLANK(extractions!AN322),"",extractions!AN322)</f>
        <v/>
      </c>
      <c r="AU322" t="str">
        <f>IF(ISBLANK(extractions!AO322),"",extractions!AO322)</f>
        <v/>
      </c>
      <c r="AV322" t="str">
        <f>IF(ISBLANK(extractions!AP322),"",extractions!AP322)</f>
        <v/>
      </c>
      <c r="AW322" t="str">
        <f>IF(ISBLANK(extractions!AQ322),"",extractions!AQ322)</f>
        <v/>
      </c>
      <c r="AX322" t="str">
        <f>IF(ISBLANK(extractions!AR322),"",extractions!AR322)</f>
        <v/>
      </c>
      <c r="AY322" t="str">
        <f>IF(ISBLANK(extractions!AS322),"",extractions!AS322)</f>
        <v/>
      </c>
      <c r="AZ322" t="str">
        <f>IF(ISBLANK(extractions!AT322),"",extractions!AT322)</f>
        <v/>
      </c>
      <c r="BA322" t="str">
        <f>IF(ISBLANK(extractions!AU322),"",extractions!AU322)</f>
        <v/>
      </c>
      <c r="BB322" t="str">
        <f>IF(ISBLANK(extractions!AV322),"",extractions!AV322)</f>
        <v/>
      </c>
      <c r="BC322" t="str">
        <f>IF(ISBLANK(extractions!AW322),"",extractions!AW322)</f>
        <v/>
      </c>
      <c r="BD322" t="str">
        <f>IF(ISBLANK(extractions!AX322),"",extractions!AX322)</f>
        <v/>
      </c>
      <c r="BE322" s="9" t="str">
        <f t="shared" si="45"/>
        <v/>
      </c>
      <c r="BF322" s="9" t="str">
        <f t="shared" si="40"/>
        <v/>
      </c>
      <c r="BG322" t="str">
        <f t="shared" si="44"/>
        <v/>
      </c>
      <c r="BK322" s="9" t="str">
        <f t="shared" si="41"/>
        <v>F</v>
      </c>
      <c r="BL322" s="9" t="str">
        <f t="shared" ref="BL322:BL385" si="47">IF(ISNUMBER(BF322)=TRUE,BF322,IF(ISNUMBER(BE322)=TRUE,BE322,IF(ISNUMBER(BG322)=TRUE,BG322,IF(ISNUMBER(BI322)=TRUE,BI322,IF(ISNUMBER(BH322)=TRUE,BH322,AF322)))))</f>
        <v/>
      </c>
      <c r="BM322" s="13" t="str">
        <f t="shared" ref="BM322:BM385" si="48">IF(AH322="#", "",IF(ISNUMBER(AH322), IF(AH322&lt;=0.001, "***",IF(AH322&lt;=0.01, "**",IF(AH322&lt;=0.05, "*", ""))),IF(AH322="","",AH322)))</f>
        <v/>
      </c>
      <c r="BN322" t="str">
        <f t="shared" si="42"/>
        <v>+</v>
      </c>
      <c r="BO322" s="9" t="b">
        <f>IF(BK322="Beta",IF(ABS(BL322)&lt;statistic_interpretations!$B$5,statistic_interpretations!$B$1,IF(ABS(BL322)&lt;statistic_interpretations!$C$5,statistic_interpretations!$C$1,IF(ABS(BL322)&gt;statistic_interpretations!$C$5,statistic_interpretations!$D$1,"error"))),IF(BK322="R",IF(ABS(BL322)&lt;statistic_interpretations!$B$2,statistic_interpretations!$B$1,IF(ABS(BL322)&lt;statistic_interpretations!$C$2,statistic_interpretations!$C$1,IF(ABS(BL322)&gt;statistic_interpretations!$C$2,statistic_interpretations!$D$1,"error"))),IF(BK322="D",IF(ABS(BL322)&lt;statistic_interpretations!$B$3,statistic_interpretations!$B$1,IF(ABS(BL322)&lt;statistic_interpretations!$C$3,statistic_interpretations!$C$1,IF(ABS(BL322)&gt;statistic_interpretations!$C$3,statistic_interpretations!$D$1,"error"))),IF(BK322="%",IF(ABS(BL322)&lt;statistic_interpretations!$B$9,statistic_interpretations!$B$1,IF(ABS(BL322)&lt;statistic_interpretations!$C$9,statistic_interpretations!$C$1,IF(ABS(BL322)&gt;statistic_interpretations!$C$9,statistic_interpretations!$D$1,"error"))),IF(BK322="χ2",IF(ABS(BL322)&lt;statistic_interpretations!$B$8,statistic_interpretations!$B$1,IF(ABS(BL322)&lt;statistic_interpretations!$C$8,statistic_interpretations!$C$1,IF(ABS(BL322)&gt;statistic_interpretations!$C$8,statistic_interpretations!$D$1,"error"))),IF(BK322="tau",IF(ABS(BL322)&lt;statistic_interpretations!$B$7,statistic_interpretations!$B$1,IF(ABS(BL322)&lt;statistic_interpretations!$C$7,statistic_interpretations!$C$1,IF(ABS(BL322)&gt;statistic_interpretations!$C$7,statistic_interpretations!$D$1,"error")))))))))</f>
        <v>0</v>
      </c>
      <c r="BP322" t="str">
        <f t="shared" si="43"/>
        <v>non sign.</v>
      </c>
    </row>
    <row r="323" spans="1:68" x14ac:dyDescent="0.25">
      <c r="A323" t="str">
        <f>IF(ISBLANK(extractions!A323),"",extractions!A323)</f>
        <v>advice on deployment at the scene</v>
      </c>
      <c r="B323" t="s">
        <v>590</v>
      </c>
      <c r="C323" t="str">
        <f>IF(ISBLANK(extractions!B323),"",extractions!B323)</f>
        <v>dichotomous</v>
      </c>
      <c r="D323" t="str">
        <f>IF(ISBLANK(extractions!C323),"",extractions!C323)</f>
        <v/>
      </c>
      <c r="E323" t="str">
        <f>IF(ISBLANK(extractions!D323),"",extractions!D323)</f>
        <v/>
      </c>
      <c r="F323" t="str">
        <f>IF(ISBLANK(extractions!E323),"",extractions!E323)</f>
        <v>-</v>
      </c>
      <c r="G323" t="str">
        <f>IF(ISBLANK(extractions!G323),"",extractions!G323)</f>
        <v>dispatch time;travel time</v>
      </c>
      <c r="H323" t="str">
        <f>IF(ISBLANK(extractions!H323),"",extractions!H323)</f>
        <v>scale</v>
      </c>
      <c r="I323" t="str">
        <f>IF(ISBLANK(extractions!I323),"",extractions!I323)</f>
        <v>min/incident</v>
      </c>
      <c r="J323" t="str">
        <f>IF(ISBLANK(extractions!J323),"",extractions!J323)</f>
        <v>-</v>
      </c>
      <c r="K323" t="str">
        <f>IF(ISBLANK(extractions!K323),"",extractions!K323)</f>
        <v>interest</v>
      </c>
      <c r="L323" t="str">
        <f>IF(ISBLANK(extractions!L323),"",extractions!L323)</f>
        <v>Coupe and Blake (2005)</v>
      </c>
      <c r="M323" s="2" t="s">
        <v>894</v>
      </c>
      <c r="N323" t="str">
        <f>IF(ISBLANK(extractions!M323),"",extractions!M323)</f>
        <v>in text (pag 249)</v>
      </c>
      <c r="O323" t="str">
        <f>IF(ISBLANK(extractions!N323),"",extractions!N323)</f>
        <v>ANOVA</v>
      </c>
      <c r="P323" t="s">
        <v>911</v>
      </c>
      <c r="Q323" t="s">
        <v>903</v>
      </c>
      <c r="R323" t="s">
        <v>906</v>
      </c>
      <c r="S323" t="s">
        <v>397</v>
      </c>
      <c r="T323" t="s">
        <v>1187</v>
      </c>
      <c r="U323" t="str">
        <f>IF(ISBLANK(extractions!O323),"",extractions!O323)</f>
        <v/>
      </c>
      <c r="V323" t="str">
        <f>IF(ISBLANK(extractions!P323),"",extractions!P323)</f>
        <v>Sample</v>
      </c>
      <c r="W323" t="str">
        <f>IF(ISBLANK(extractions!Q323),"",extractions!Q323)</f>
        <v/>
      </c>
      <c r="X323" t="str">
        <f>IF(ISBLANK(extractions!R323),"",extractions!R323)</f>
        <v>disproportionate stratified sampling</v>
      </c>
      <c r="Y323" t="str">
        <f>IF(ISBLANK(extractions!S323),"",extractions!S323)</f>
        <v/>
      </c>
      <c r="Z323" t="str">
        <f>IF(ISBLANK(extractions!T323),"",extractions!T323)</f>
        <v/>
      </c>
      <c r="AA323" t="str">
        <f>IF(ISBLANK(extractions!U323),"",extractions!U323)</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3">
        <f>IF(ISBLANK(extractions!V323),"",extractions!V323)</f>
        <v>406</v>
      </c>
      <c r="AC323" t="str">
        <f>IF(ISBLANK(extractions!W323),"",extractions!W323)</f>
        <v>CFS</v>
      </c>
      <c r="AD323" t="str">
        <f>IF(ISBLANK(extractions!X323),"",extractions!X323)</f>
        <v>in-progress burglary</v>
      </c>
      <c r="AE323" t="str">
        <f>IF(ISBLANK(extractions!Y323),"",extractions!Y323)</f>
        <v>F</v>
      </c>
      <c r="AF323" t="str">
        <f>IF(ISBLANK(extractions!Z323),"",extractions!Z323)</f>
        <v/>
      </c>
      <c r="AG323" t="str">
        <f>IF(ISBLANK(extractions!AA323),"",extractions!AA323)</f>
        <v/>
      </c>
      <c r="AH323">
        <f>IF(ISBLANK(extractions!AB323),"",extractions!AB323)</f>
        <v>0.42</v>
      </c>
      <c r="AI323">
        <f>IF(ISBLANK(extractions!AC323),"",extractions!AC323)</f>
        <v>1</v>
      </c>
      <c r="AJ323" t="str">
        <f>IF(ISBLANK(extractions!AD323),"",extractions!AD323)</f>
        <v>jul</v>
      </c>
      <c r="AK323">
        <f>IF(ISBLANK(extractions!AE323),"",extractions!AE323)</f>
        <v>1996</v>
      </c>
      <c r="AL323">
        <f>IF(ISBLANK(extractions!AF323),"",extractions!AF323)</f>
        <v>31</v>
      </c>
      <c r="AM323" t="str">
        <f>IF(ISBLANK(extractions!AG323),"",extractions!AG323)</f>
        <v>dec</v>
      </c>
      <c r="AN323">
        <f>IF(ISBLANK(extractions!AH323),"",extractions!AH323)</f>
        <v>1996</v>
      </c>
      <c r="AO323" t="str">
        <f>IF(ISBLANK(extractions!AI323),"",extractions!AI323)</f>
        <v/>
      </c>
      <c r="AP323" t="str">
        <f>IF(ISBLANK(extractions!AJ323),"",extractions!AJ323)</f>
        <v/>
      </c>
      <c r="AQ323" t="str">
        <f>IF(ISBLANK(extractions!AK323),"",extractions!AK323)</f>
        <v/>
      </c>
      <c r="AR323" t="str">
        <f>IF(ISBLANK(extractions!AL323),"",extractions!AL323)</f>
        <v/>
      </c>
      <c r="AS323" t="str">
        <f>IF(ISBLANK(extractions!AM323),"",extractions!AM323)</f>
        <v/>
      </c>
      <c r="AT323" t="str">
        <f>IF(ISBLANK(extractions!AN323),"",extractions!AN323)</f>
        <v/>
      </c>
      <c r="AU323" t="str">
        <f>IF(ISBLANK(extractions!AO323),"",extractions!AO323)</f>
        <v/>
      </c>
      <c r="AV323" t="str">
        <f>IF(ISBLANK(extractions!AP323),"",extractions!AP323)</f>
        <v/>
      </c>
      <c r="AW323" t="str">
        <f>IF(ISBLANK(extractions!AQ323),"",extractions!AQ323)</f>
        <v/>
      </c>
      <c r="AX323" t="str">
        <f>IF(ISBLANK(extractions!AR323),"",extractions!AR323)</f>
        <v/>
      </c>
      <c r="AY323" t="str">
        <f>IF(ISBLANK(extractions!AS323),"",extractions!AS323)</f>
        <v/>
      </c>
      <c r="AZ323" t="str">
        <f>IF(ISBLANK(extractions!AT323),"",extractions!AT323)</f>
        <v/>
      </c>
      <c r="BA323" t="str">
        <f>IF(ISBLANK(extractions!AU323),"",extractions!AU323)</f>
        <v/>
      </c>
      <c r="BB323" t="str">
        <f>IF(ISBLANK(extractions!AV323),"",extractions!AV323)</f>
        <v/>
      </c>
      <c r="BC323" t="str">
        <f>IF(ISBLANK(extractions!AW323),"",extractions!AW323)</f>
        <v/>
      </c>
      <c r="BD323" t="str">
        <f>IF(ISBLANK(extractions!AX323),"",extractions!AX323)</f>
        <v/>
      </c>
      <c r="BE323" s="9" t="str">
        <f t="shared" si="45"/>
        <v/>
      </c>
      <c r="BF323" s="9" t="str">
        <f t="shared" ref="BF323:BF335" si="49">IFERROR(BE323/(SQRT((BE323^2)+4)), "")</f>
        <v/>
      </c>
      <c r="BG323" t="str">
        <f t="shared" si="44"/>
        <v/>
      </c>
      <c r="BK323" s="9" t="str">
        <f t="shared" ref="BK323:BK386" si="50">IF(ISNUMBER(BF323)=TRUE,$BF$1,IF(ISNUMBER(BE323)=TRUE,$BE$1,IF(ISNUMBER(BG323)=TRUE,$BG$1,IF(ISNUMBER(BI323)=TRUE,$BI$1,IF(ISNUMBER(BH323)=TRUE,$BH$1,AE323)))))</f>
        <v>F</v>
      </c>
      <c r="BL323" s="9" t="str">
        <f t="shared" si="47"/>
        <v/>
      </c>
      <c r="BM323" s="13" t="str">
        <f t="shared" si="48"/>
        <v/>
      </c>
      <c r="BN323" t="str">
        <f t="shared" ref="BN323:BN386" si="51">IF(BL323&gt;0, "+", "-")</f>
        <v>+</v>
      </c>
      <c r="BO323" s="9" t="b">
        <f>IF(BK323="Beta",IF(ABS(BL323)&lt;statistic_interpretations!$B$5,statistic_interpretations!$B$1,IF(ABS(BL323)&lt;statistic_interpretations!$C$5,statistic_interpretations!$C$1,IF(ABS(BL323)&gt;statistic_interpretations!$C$5,statistic_interpretations!$D$1,"error"))),IF(BK323="R",IF(ABS(BL323)&lt;statistic_interpretations!$B$2,statistic_interpretations!$B$1,IF(ABS(BL323)&lt;statistic_interpretations!$C$2,statistic_interpretations!$C$1,IF(ABS(BL323)&gt;statistic_interpretations!$C$2,statistic_interpretations!$D$1,"error"))),IF(BK323="D",IF(ABS(BL323)&lt;statistic_interpretations!$B$3,statistic_interpretations!$B$1,IF(ABS(BL323)&lt;statistic_interpretations!$C$3,statistic_interpretations!$C$1,IF(ABS(BL323)&gt;statistic_interpretations!$C$3,statistic_interpretations!$D$1,"error"))),IF(BK323="%",IF(ABS(BL323)&lt;statistic_interpretations!$B$9,statistic_interpretations!$B$1,IF(ABS(BL323)&lt;statistic_interpretations!$C$9,statistic_interpretations!$C$1,IF(ABS(BL323)&gt;statistic_interpretations!$C$9,statistic_interpretations!$D$1,"error"))),IF(BK323="χ2",IF(ABS(BL323)&lt;statistic_interpretations!$B$8,statistic_interpretations!$B$1,IF(ABS(BL323)&lt;statistic_interpretations!$C$8,statistic_interpretations!$C$1,IF(ABS(BL323)&gt;statistic_interpretations!$C$8,statistic_interpretations!$D$1,"error"))),IF(BK323="tau",IF(ABS(BL323)&lt;statistic_interpretations!$B$7,statistic_interpretations!$B$1,IF(ABS(BL323)&lt;statistic_interpretations!$C$7,statistic_interpretations!$C$1,IF(ABS(BL323)&gt;statistic_interpretations!$C$7,statistic_interpretations!$D$1,"error")))))))))</f>
        <v>0</v>
      </c>
      <c r="BP323" t="str">
        <f t="shared" ref="BP323:BP386" si="52">IF(V323="Population","not applicable",IF(BM323="","non sign.",IF(BM323="?","unknown","sign.")))</f>
        <v>non sign.</v>
      </c>
    </row>
    <row r="324" spans="1:68" x14ac:dyDescent="0.25">
      <c r="A324" t="str">
        <f>IF(ISBLANK(extractions!A324),"",extractions!A324)</f>
        <v xml:space="preserve">Control center navigational directions </v>
      </c>
      <c r="B324" t="s">
        <v>591</v>
      </c>
      <c r="C324" t="str">
        <f>IF(ISBLANK(extractions!B324),"",extractions!B324)</f>
        <v>dichotomous</v>
      </c>
      <c r="D324" t="str">
        <f>IF(ISBLANK(extractions!C324),"",extractions!C324)</f>
        <v/>
      </c>
      <c r="E324" t="str">
        <f>IF(ISBLANK(extractions!D324),"",extractions!D324)</f>
        <v/>
      </c>
      <c r="F324" t="str">
        <f>IF(ISBLANK(extractions!E324),"",extractions!E324)</f>
        <v>-</v>
      </c>
      <c r="G324" t="str">
        <f>IF(ISBLANK(extractions!G324),"",extractions!G324)</f>
        <v>travel time</v>
      </c>
      <c r="H324" t="str">
        <f>IF(ISBLANK(extractions!H324),"",extractions!H324)</f>
        <v>scale</v>
      </c>
      <c r="I324" t="str">
        <f>IF(ISBLANK(extractions!I324),"",extractions!I324)</f>
        <v>min/incident</v>
      </c>
      <c r="J324" t="str">
        <f>IF(ISBLANK(extractions!J324),"",extractions!J324)</f>
        <v>-</v>
      </c>
      <c r="K324" t="str">
        <f>IF(ISBLANK(extractions!K324),"",extractions!K324)</f>
        <v>interest</v>
      </c>
      <c r="L324" t="str">
        <f>IF(ISBLANK(extractions!L324),"",extractions!L324)</f>
        <v>Coupe and Blake (2005)</v>
      </c>
      <c r="M324" s="2" t="s">
        <v>894</v>
      </c>
      <c r="N324" t="str">
        <f>IF(ISBLANK(extractions!M324),"",extractions!M324)</f>
        <v>in text (pag 249)</v>
      </c>
      <c r="O324" t="str">
        <f>IF(ISBLANK(extractions!N324),"",extractions!N324)</f>
        <v>ANOVA</v>
      </c>
      <c r="P324" t="s">
        <v>911</v>
      </c>
      <c r="Q324" t="s">
        <v>903</v>
      </c>
      <c r="R324" t="s">
        <v>906</v>
      </c>
      <c r="S324" t="s">
        <v>397</v>
      </c>
      <c r="T324" t="s">
        <v>1187</v>
      </c>
      <c r="U324" t="str">
        <f>IF(ISBLANK(extractions!O324),"",extractions!O324)</f>
        <v/>
      </c>
      <c r="V324" t="str">
        <f>IF(ISBLANK(extractions!P324),"",extractions!P324)</f>
        <v>Sample</v>
      </c>
      <c r="W324" t="str">
        <f>IF(ISBLANK(extractions!Q324),"",extractions!Q324)</f>
        <v/>
      </c>
      <c r="X324" t="str">
        <f>IF(ISBLANK(extractions!R324),"",extractions!R324)</f>
        <v>disproportionate stratified sampling</v>
      </c>
      <c r="Y324" t="str">
        <f>IF(ISBLANK(extractions!S324),"",extractions!S324)</f>
        <v/>
      </c>
      <c r="Z324" t="str">
        <f>IF(ISBLANK(extractions!T324),"",extractions!T324)</f>
        <v/>
      </c>
      <c r="AA324" t="str">
        <f>IF(ISBLANK(extractions!U324),"",extractions!U324)</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4">
        <f>IF(ISBLANK(extractions!V324),"",extractions!V324)</f>
        <v>406</v>
      </c>
      <c r="AC324" t="str">
        <f>IF(ISBLANK(extractions!W324),"",extractions!W324)</f>
        <v>CFS</v>
      </c>
      <c r="AD324" t="str">
        <f>IF(ISBLANK(extractions!X324),"",extractions!X324)</f>
        <v>in-progress burglary</v>
      </c>
      <c r="AE324" t="str">
        <f>IF(ISBLANK(extractions!Y324),"",extractions!Y324)</f>
        <v>F</v>
      </c>
      <c r="AF324" t="str">
        <f>IF(ISBLANK(extractions!Z324),"",extractions!Z324)</f>
        <v/>
      </c>
      <c r="AG324" t="str">
        <f>IF(ISBLANK(extractions!AA324),"",extractions!AA324)</f>
        <v/>
      </c>
      <c r="AH324">
        <f>IF(ISBLANK(extractions!AB324),"",extractions!AB324)</f>
        <v>0.42</v>
      </c>
      <c r="AI324">
        <f>IF(ISBLANK(extractions!AC324),"",extractions!AC324)</f>
        <v>1</v>
      </c>
      <c r="AJ324" t="str">
        <f>IF(ISBLANK(extractions!AD324),"",extractions!AD324)</f>
        <v>jul</v>
      </c>
      <c r="AK324">
        <f>IF(ISBLANK(extractions!AE324),"",extractions!AE324)</f>
        <v>1996</v>
      </c>
      <c r="AL324">
        <f>IF(ISBLANK(extractions!AF324),"",extractions!AF324)</f>
        <v>31</v>
      </c>
      <c r="AM324" t="str">
        <f>IF(ISBLANK(extractions!AG324),"",extractions!AG324)</f>
        <v>dec</v>
      </c>
      <c r="AN324">
        <f>IF(ISBLANK(extractions!AH324),"",extractions!AH324)</f>
        <v>1996</v>
      </c>
      <c r="AO324" t="str">
        <f>IF(ISBLANK(extractions!AI324),"",extractions!AI324)</f>
        <v/>
      </c>
      <c r="AP324" t="str">
        <f>IF(ISBLANK(extractions!AJ324),"",extractions!AJ324)</f>
        <v/>
      </c>
      <c r="AQ324" t="str">
        <f>IF(ISBLANK(extractions!AK324),"",extractions!AK324)</f>
        <v/>
      </c>
      <c r="AR324" t="str">
        <f>IF(ISBLANK(extractions!AL324),"",extractions!AL324)</f>
        <v/>
      </c>
      <c r="AS324" t="str">
        <f>IF(ISBLANK(extractions!AM324),"",extractions!AM324)</f>
        <v/>
      </c>
      <c r="AT324" t="str">
        <f>IF(ISBLANK(extractions!AN324),"",extractions!AN324)</f>
        <v/>
      </c>
      <c r="AU324" t="str">
        <f>IF(ISBLANK(extractions!AO324),"",extractions!AO324)</f>
        <v/>
      </c>
      <c r="AV324" t="str">
        <f>IF(ISBLANK(extractions!AP324),"",extractions!AP324)</f>
        <v/>
      </c>
      <c r="AW324" t="str">
        <f>IF(ISBLANK(extractions!AQ324),"",extractions!AQ324)</f>
        <v/>
      </c>
      <c r="AX324" t="str">
        <f>IF(ISBLANK(extractions!AR324),"",extractions!AR324)</f>
        <v/>
      </c>
      <c r="AY324" t="str">
        <f>IF(ISBLANK(extractions!AS324),"",extractions!AS324)</f>
        <v/>
      </c>
      <c r="AZ324" t="str">
        <f>IF(ISBLANK(extractions!AT324),"",extractions!AT324)</f>
        <v/>
      </c>
      <c r="BA324" t="str">
        <f>IF(ISBLANK(extractions!AU324),"",extractions!AU324)</f>
        <v/>
      </c>
      <c r="BB324" t="str">
        <f>IF(ISBLANK(extractions!AV324),"",extractions!AV324)</f>
        <v/>
      </c>
      <c r="BC324" t="str">
        <f>IF(ISBLANK(extractions!AW324),"",extractions!AW324)</f>
        <v/>
      </c>
      <c r="BD324" t="str">
        <f>IF(ISBLANK(extractions!AX324),"",extractions!AX324)</f>
        <v/>
      </c>
      <c r="BE324" s="9" t="str">
        <f t="shared" si="45"/>
        <v/>
      </c>
      <c r="BF324" s="9" t="str">
        <f t="shared" si="49"/>
        <v/>
      </c>
      <c r="BG324" t="str">
        <f t="shared" si="44"/>
        <v/>
      </c>
      <c r="BK324" s="9" t="str">
        <f t="shared" si="50"/>
        <v>F</v>
      </c>
      <c r="BL324" s="9" t="str">
        <f t="shared" si="47"/>
        <v/>
      </c>
      <c r="BM324" s="13" t="str">
        <f t="shared" si="48"/>
        <v/>
      </c>
      <c r="BN324" t="str">
        <f t="shared" si="51"/>
        <v>+</v>
      </c>
      <c r="BO324" s="9" t="b">
        <f>IF(BK324="Beta",IF(ABS(BL324)&lt;statistic_interpretations!$B$5,statistic_interpretations!$B$1,IF(ABS(BL324)&lt;statistic_interpretations!$C$5,statistic_interpretations!$C$1,IF(ABS(BL324)&gt;statistic_interpretations!$C$5,statistic_interpretations!$D$1,"error"))),IF(BK324="R",IF(ABS(BL324)&lt;statistic_interpretations!$B$2,statistic_interpretations!$B$1,IF(ABS(BL324)&lt;statistic_interpretations!$C$2,statistic_interpretations!$C$1,IF(ABS(BL324)&gt;statistic_interpretations!$C$2,statistic_interpretations!$D$1,"error"))),IF(BK324="D",IF(ABS(BL324)&lt;statistic_interpretations!$B$3,statistic_interpretations!$B$1,IF(ABS(BL324)&lt;statistic_interpretations!$C$3,statistic_interpretations!$C$1,IF(ABS(BL324)&gt;statistic_interpretations!$C$3,statistic_interpretations!$D$1,"error"))),IF(BK324="%",IF(ABS(BL324)&lt;statistic_interpretations!$B$9,statistic_interpretations!$B$1,IF(ABS(BL324)&lt;statistic_interpretations!$C$9,statistic_interpretations!$C$1,IF(ABS(BL324)&gt;statistic_interpretations!$C$9,statistic_interpretations!$D$1,"error"))),IF(BK324="χ2",IF(ABS(BL324)&lt;statistic_interpretations!$B$8,statistic_interpretations!$B$1,IF(ABS(BL324)&lt;statistic_interpretations!$C$8,statistic_interpretations!$C$1,IF(ABS(BL324)&gt;statistic_interpretations!$C$8,statistic_interpretations!$D$1,"error"))),IF(BK324="tau",IF(ABS(BL324)&lt;statistic_interpretations!$B$7,statistic_interpretations!$B$1,IF(ABS(BL324)&lt;statistic_interpretations!$C$7,statistic_interpretations!$C$1,IF(ABS(BL324)&gt;statistic_interpretations!$C$7,statistic_interpretations!$D$1,"error")))))))))</f>
        <v>0</v>
      </c>
      <c r="BP324" t="str">
        <f t="shared" si="52"/>
        <v>non sign.</v>
      </c>
    </row>
    <row r="325" spans="1:68" x14ac:dyDescent="0.25">
      <c r="A325" t="str">
        <f>IF(ISBLANK(extractions!A325),"",extractions!A325)</f>
        <v>advice on deployment at the scene</v>
      </c>
      <c r="B325" t="s">
        <v>590</v>
      </c>
      <c r="C325" t="str">
        <f>IF(ISBLANK(extractions!B325),"",extractions!B325)</f>
        <v>dichotomous</v>
      </c>
      <c r="D325" t="str">
        <f>IF(ISBLANK(extractions!C325),"",extractions!C325)</f>
        <v/>
      </c>
      <c r="E325" t="str">
        <f>IF(ISBLANK(extractions!D325),"",extractions!D325)</f>
        <v/>
      </c>
      <c r="F325" t="str">
        <f>IF(ISBLANK(extractions!E325),"",extractions!E325)</f>
        <v>-</v>
      </c>
      <c r="G325" t="str">
        <f>IF(ISBLANK(extractions!G325),"",extractions!G325)</f>
        <v>travel time</v>
      </c>
      <c r="H325" t="str">
        <f>IF(ISBLANK(extractions!H325),"",extractions!H325)</f>
        <v>scale</v>
      </c>
      <c r="I325" t="str">
        <f>IF(ISBLANK(extractions!I325),"",extractions!I325)</f>
        <v>min/incident</v>
      </c>
      <c r="J325" t="str">
        <f>IF(ISBLANK(extractions!J325),"",extractions!J325)</f>
        <v>-</v>
      </c>
      <c r="K325" t="str">
        <f>IF(ISBLANK(extractions!K325),"",extractions!K325)</f>
        <v>interest</v>
      </c>
      <c r="L325" t="str">
        <f>IF(ISBLANK(extractions!L325),"",extractions!L325)</f>
        <v>Coupe and Blake (2005)</v>
      </c>
      <c r="M325" s="2" t="s">
        <v>894</v>
      </c>
      <c r="N325" t="str">
        <f>IF(ISBLANK(extractions!M325),"",extractions!M325)</f>
        <v>in text (pag 249)</v>
      </c>
      <c r="O325" t="str">
        <f>IF(ISBLANK(extractions!N325),"",extractions!N325)</f>
        <v>ANOVA</v>
      </c>
      <c r="P325" t="s">
        <v>911</v>
      </c>
      <c r="Q325" t="s">
        <v>903</v>
      </c>
      <c r="R325" t="s">
        <v>906</v>
      </c>
      <c r="S325" t="s">
        <v>397</v>
      </c>
      <c r="T325" t="s">
        <v>1187</v>
      </c>
      <c r="U325" t="str">
        <f>IF(ISBLANK(extractions!O325),"",extractions!O325)</f>
        <v/>
      </c>
      <c r="V325" t="str">
        <f>IF(ISBLANK(extractions!P325),"",extractions!P325)</f>
        <v>Sample</v>
      </c>
      <c r="W325" t="str">
        <f>IF(ISBLANK(extractions!Q325),"",extractions!Q325)</f>
        <v/>
      </c>
      <c r="X325" t="str">
        <f>IF(ISBLANK(extractions!R325),"",extractions!R325)</f>
        <v>disproportionate stratified sampling</v>
      </c>
      <c r="Y325" t="str">
        <f>IF(ISBLANK(extractions!S325),"",extractions!S325)</f>
        <v/>
      </c>
      <c r="Z325" t="str">
        <f>IF(ISBLANK(extractions!T325),"",extractions!T325)</f>
        <v/>
      </c>
      <c r="AA325" t="str">
        <f>IF(ISBLANK(extractions!U325),"",extractions!U325)</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5">
        <f>IF(ISBLANK(extractions!V325),"",extractions!V325)</f>
        <v>406</v>
      </c>
      <c r="AC325" t="str">
        <f>IF(ISBLANK(extractions!W325),"",extractions!W325)</f>
        <v>CFS</v>
      </c>
      <c r="AD325" t="str">
        <f>IF(ISBLANK(extractions!X325),"",extractions!X325)</f>
        <v>in-progress burglary</v>
      </c>
      <c r="AE325" t="str">
        <f>IF(ISBLANK(extractions!Y325),"",extractions!Y325)</f>
        <v>F</v>
      </c>
      <c r="AF325" t="str">
        <f>IF(ISBLANK(extractions!Z325),"",extractions!Z325)</f>
        <v/>
      </c>
      <c r="AG325" t="str">
        <f>IF(ISBLANK(extractions!AA325),"",extractions!AA325)</f>
        <v/>
      </c>
      <c r="AH325">
        <f>IF(ISBLANK(extractions!AB325),"",extractions!AB325)</f>
        <v>0.35</v>
      </c>
      <c r="AI325">
        <f>IF(ISBLANK(extractions!AC325),"",extractions!AC325)</f>
        <v>1</v>
      </c>
      <c r="AJ325" t="str">
        <f>IF(ISBLANK(extractions!AD325),"",extractions!AD325)</f>
        <v>jul</v>
      </c>
      <c r="AK325">
        <f>IF(ISBLANK(extractions!AE325),"",extractions!AE325)</f>
        <v>1996</v>
      </c>
      <c r="AL325">
        <f>IF(ISBLANK(extractions!AF325),"",extractions!AF325)</f>
        <v>31</v>
      </c>
      <c r="AM325" t="str">
        <f>IF(ISBLANK(extractions!AG325),"",extractions!AG325)</f>
        <v>dec</v>
      </c>
      <c r="AN325">
        <f>IF(ISBLANK(extractions!AH325),"",extractions!AH325)</f>
        <v>1996</v>
      </c>
      <c r="AO325" t="str">
        <f>IF(ISBLANK(extractions!AI325),"",extractions!AI325)</f>
        <v/>
      </c>
      <c r="AP325" t="str">
        <f>IF(ISBLANK(extractions!AJ325),"",extractions!AJ325)</f>
        <v/>
      </c>
      <c r="AQ325" t="str">
        <f>IF(ISBLANK(extractions!AK325),"",extractions!AK325)</f>
        <v/>
      </c>
      <c r="AR325" t="str">
        <f>IF(ISBLANK(extractions!AL325),"",extractions!AL325)</f>
        <v/>
      </c>
      <c r="AS325" t="str">
        <f>IF(ISBLANK(extractions!AM325),"",extractions!AM325)</f>
        <v/>
      </c>
      <c r="AT325" t="str">
        <f>IF(ISBLANK(extractions!AN325),"",extractions!AN325)</f>
        <v/>
      </c>
      <c r="AU325" t="str">
        <f>IF(ISBLANK(extractions!AO325),"",extractions!AO325)</f>
        <v/>
      </c>
      <c r="AV325" t="str">
        <f>IF(ISBLANK(extractions!AP325),"",extractions!AP325)</f>
        <v/>
      </c>
      <c r="AW325" t="str">
        <f>IF(ISBLANK(extractions!AQ325),"",extractions!AQ325)</f>
        <v/>
      </c>
      <c r="AX325" t="str">
        <f>IF(ISBLANK(extractions!AR325),"",extractions!AR325)</f>
        <v/>
      </c>
      <c r="AY325" t="str">
        <f>IF(ISBLANK(extractions!AS325),"",extractions!AS325)</f>
        <v/>
      </c>
      <c r="AZ325" t="str">
        <f>IF(ISBLANK(extractions!AT325),"",extractions!AT325)</f>
        <v/>
      </c>
      <c r="BA325" t="str">
        <f>IF(ISBLANK(extractions!AU325),"",extractions!AU325)</f>
        <v/>
      </c>
      <c r="BB325" t="str">
        <f>IF(ISBLANK(extractions!AV325),"",extractions!AV325)</f>
        <v/>
      </c>
      <c r="BC325" t="str">
        <f>IF(ISBLANK(extractions!AW325),"",extractions!AW325)</f>
        <v/>
      </c>
      <c r="BD325" t="str">
        <f>IF(ISBLANK(extractions!AX325),"",extractions!AX325)</f>
        <v/>
      </c>
      <c r="BE325" s="9" t="str">
        <f t="shared" si="45"/>
        <v/>
      </c>
      <c r="BF325" s="9" t="str">
        <f t="shared" si="49"/>
        <v/>
      </c>
      <c r="BG325" t="str">
        <f t="shared" si="44"/>
        <v/>
      </c>
      <c r="BK325" s="9" t="str">
        <f t="shared" si="50"/>
        <v>F</v>
      </c>
      <c r="BL325" s="9" t="str">
        <f t="shared" si="47"/>
        <v/>
      </c>
      <c r="BM325" s="13" t="str">
        <f t="shared" si="48"/>
        <v/>
      </c>
      <c r="BN325" t="str">
        <f t="shared" si="51"/>
        <v>+</v>
      </c>
      <c r="BO325" s="9" t="b">
        <f>IF(BK325="Beta",IF(ABS(BL325)&lt;statistic_interpretations!$B$5,statistic_interpretations!$B$1,IF(ABS(BL325)&lt;statistic_interpretations!$C$5,statistic_interpretations!$C$1,IF(ABS(BL325)&gt;statistic_interpretations!$C$5,statistic_interpretations!$D$1,"error"))),IF(BK325="R",IF(ABS(BL325)&lt;statistic_interpretations!$B$2,statistic_interpretations!$B$1,IF(ABS(BL325)&lt;statistic_interpretations!$C$2,statistic_interpretations!$C$1,IF(ABS(BL325)&gt;statistic_interpretations!$C$2,statistic_interpretations!$D$1,"error"))),IF(BK325="D",IF(ABS(BL325)&lt;statistic_interpretations!$B$3,statistic_interpretations!$B$1,IF(ABS(BL325)&lt;statistic_interpretations!$C$3,statistic_interpretations!$C$1,IF(ABS(BL325)&gt;statistic_interpretations!$C$3,statistic_interpretations!$D$1,"error"))),IF(BK325="%",IF(ABS(BL325)&lt;statistic_interpretations!$B$9,statistic_interpretations!$B$1,IF(ABS(BL325)&lt;statistic_interpretations!$C$9,statistic_interpretations!$C$1,IF(ABS(BL325)&gt;statistic_interpretations!$C$9,statistic_interpretations!$D$1,"error"))),IF(BK325="χ2",IF(ABS(BL325)&lt;statistic_interpretations!$B$8,statistic_interpretations!$B$1,IF(ABS(BL325)&lt;statistic_interpretations!$C$8,statistic_interpretations!$C$1,IF(ABS(BL325)&gt;statistic_interpretations!$C$8,statistic_interpretations!$D$1,"error"))),IF(BK325="tau",IF(ABS(BL325)&lt;statistic_interpretations!$B$7,statistic_interpretations!$B$1,IF(ABS(BL325)&lt;statistic_interpretations!$C$7,statistic_interpretations!$C$1,IF(ABS(BL325)&gt;statistic_interpretations!$C$7,statistic_interpretations!$D$1,"error")))))))))</f>
        <v>0</v>
      </c>
      <c r="BP325" t="str">
        <f t="shared" si="52"/>
        <v>non sign.</v>
      </c>
    </row>
    <row r="326" spans="1:68" x14ac:dyDescent="0.25">
      <c r="A326" t="str">
        <f>IF(ISBLANK(extractions!A326),"",extractions!A326)</f>
        <v>two-officer patrols</v>
      </c>
      <c r="B326" t="s">
        <v>595</v>
      </c>
      <c r="C326" t="str">
        <f>IF(ISBLANK(extractions!B326),"",extractions!B326)</f>
        <v>nominal</v>
      </c>
      <c r="D326" t="str">
        <f>IF(ISBLANK(extractions!C326),"",extractions!C326)</f>
        <v>controlled for day/night, response distance</v>
      </c>
      <c r="E326" t="str">
        <f>IF(ISBLANK(extractions!D326),"",extractions!D326)</f>
        <v>one-officer patrol</v>
      </c>
      <c r="F326" t="str">
        <f>IF(ISBLANK(extractions!E326),"",extractions!E326)</f>
        <v>-</v>
      </c>
      <c r="G326" t="str">
        <f>IF(ISBLANK(extractions!G326),"",extractions!G326)</f>
        <v>dispatch time</v>
      </c>
      <c r="H326" t="str">
        <f>IF(ISBLANK(extractions!H326),"",extractions!H326)</f>
        <v>scale</v>
      </c>
      <c r="I326" t="str">
        <f>IF(ISBLANK(extractions!I326),"",extractions!I326)</f>
        <v>min/incident</v>
      </c>
      <c r="J326" t="str">
        <f>IF(ISBLANK(extractions!J326),"",extractions!J326)</f>
        <v>-</v>
      </c>
      <c r="K326" t="str">
        <f>IF(ISBLANK(extractions!K326),"",extractions!K326)</f>
        <v>interest</v>
      </c>
      <c r="L326" t="str">
        <f>IF(ISBLANK(extractions!L326),"",extractions!L326)</f>
        <v>Coupe and Blake (2001)</v>
      </c>
      <c r="M326" s="2" t="s">
        <v>894</v>
      </c>
      <c r="N326" t="str">
        <f>IF(ISBLANK(extractions!M326),"",extractions!M326)</f>
        <v>Table 5</v>
      </c>
      <c r="O326" t="str">
        <f>IF(ISBLANK(extractions!N326),"",extractions!N326)</f>
        <v>Multivariate regression</v>
      </c>
      <c r="P326" t="s">
        <v>148</v>
      </c>
      <c r="Q326" t="s">
        <v>903</v>
      </c>
      <c r="R326" t="s">
        <v>906</v>
      </c>
      <c r="S326" t="s">
        <v>397</v>
      </c>
      <c r="T326" t="s">
        <v>1187</v>
      </c>
      <c r="U326" t="str">
        <f>IF(ISBLANK(extractions!O326),"",extractions!O326)</f>
        <v/>
      </c>
      <c r="V326" t="str">
        <f>IF(ISBLANK(extractions!P326),"",extractions!P326)</f>
        <v>Sample</v>
      </c>
      <c r="W326" t="str">
        <f>IF(ISBLANK(extractions!Q326),"",extractions!Q326)</f>
        <v/>
      </c>
      <c r="X326" t="str">
        <f>IF(ISBLANK(extractions!R326),"",extractions!R326)</f>
        <v>disproportionate stratified sampling</v>
      </c>
      <c r="Y326" t="str">
        <f>IF(ISBLANK(extractions!S326),"",extractions!S326)</f>
        <v/>
      </c>
      <c r="Z326" t="str">
        <f>IF(ISBLANK(extractions!T326),"",extractions!T326)</f>
        <v/>
      </c>
      <c r="AA326" t="str">
        <f>IF(ISBLANK(extractions!U326),"",extractions!U326)</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6">
        <f>IF(ISBLANK(extractions!V326),"",extractions!V326)</f>
        <v>441</v>
      </c>
      <c r="AC326" t="str">
        <f>IF(ISBLANK(extractions!W326),"",extractions!W326)</f>
        <v>CFS</v>
      </c>
      <c r="AD326" t="str">
        <f>IF(ISBLANK(extractions!X326),"",extractions!X326)</f>
        <v>in-progress burglary</v>
      </c>
      <c r="AE326" t="str">
        <f>IF(ISBLANK(extractions!Y326),"",extractions!Y326)</f>
        <v>R</v>
      </c>
      <c r="AF326">
        <f>IF(ISBLANK(extractions!Z326),"",extractions!Z326)</f>
        <v>-0.08</v>
      </c>
      <c r="AG326" t="str">
        <f>IF(ISBLANK(extractions!AA326),"",extractions!AA326)</f>
        <v/>
      </c>
      <c r="AH326">
        <f>IF(ISBLANK(extractions!AB326),"",extractions!AB326)</f>
        <v>0.06</v>
      </c>
      <c r="AI326">
        <f>IF(ISBLANK(extractions!AC326),"",extractions!AC326)</f>
        <v>1</v>
      </c>
      <c r="AJ326" t="str">
        <f>IF(ISBLANK(extractions!AD326),"",extractions!AD326)</f>
        <v>jul</v>
      </c>
      <c r="AK326">
        <f>IF(ISBLANK(extractions!AE326),"",extractions!AE326)</f>
        <v>1996</v>
      </c>
      <c r="AL326">
        <f>IF(ISBLANK(extractions!AF326),"",extractions!AF326)</f>
        <v>31</v>
      </c>
      <c r="AM326" t="str">
        <f>IF(ISBLANK(extractions!AG326),"",extractions!AG326)</f>
        <v>dec</v>
      </c>
      <c r="AN326">
        <f>IF(ISBLANK(extractions!AH326),"",extractions!AH326)</f>
        <v>1996</v>
      </c>
      <c r="AO326" t="str">
        <f>IF(ISBLANK(extractions!AI326),"",extractions!AI326)</f>
        <v/>
      </c>
      <c r="AP326" t="str">
        <f>IF(ISBLANK(extractions!AJ326),"",extractions!AJ326)</f>
        <v/>
      </c>
      <c r="AQ326" t="str">
        <f>IF(ISBLANK(extractions!AK326),"",extractions!AK326)</f>
        <v/>
      </c>
      <c r="AR326" t="str">
        <f>IF(ISBLANK(extractions!AL326),"",extractions!AL326)</f>
        <v/>
      </c>
      <c r="AS326" t="str">
        <f>IF(ISBLANK(extractions!AM326),"",extractions!AM326)</f>
        <v/>
      </c>
      <c r="AT326" t="str">
        <f>IF(ISBLANK(extractions!AN326),"",extractions!AN326)</f>
        <v/>
      </c>
      <c r="AU326" t="str">
        <f>IF(ISBLANK(extractions!AO326),"",extractions!AO326)</f>
        <v/>
      </c>
      <c r="AV326" t="str">
        <f>IF(ISBLANK(extractions!AP326),"",extractions!AP326)</f>
        <v/>
      </c>
      <c r="AW326" t="str">
        <f>IF(ISBLANK(extractions!AQ326),"",extractions!AQ326)</f>
        <v/>
      </c>
      <c r="AX326" t="str">
        <f>IF(ISBLANK(extractions!AR326),"",extractions!AR326)</f>
        <v/>
      </c>
      <c r="AY326" t="str">
        <f>IF(ISBLANK(extractions!AS326),"",extractions!AS326)</f>
        <v/>
      </c>
      <c r="AZ326" t="str">
        <f>IF(ISBLANK(extractions!AT326),"",extractions!AT326)</f>
        <v/>
      </c>
      <c r="BA326" t="str">
        <f>IF(ISBLANK(extractions!AU326),"",extractions!AU326)</f>
        <v/>
      </c>
      <c r="BB326" t="str">
        <f>IF(ISBLANK(extractions!AV326),"",extractions!AV326)</f>
        <v/>
      </c>
      <c r="BC326" t="str">
        <f>IF(ISBLANK(extractions!AW326),"",extractions!AW326)</f>
        <v/>
      </c>
      <c r="BD326" t="str">
        <f>IF(ISBLANK(extractions!AX326),"",extractions!AX326)</f>
        <v/>
      </c>
      <c r="BE326" s="9" t="str">
        <f t="shared" si="45"/>
        <v/>
      </c>
      <c r="BF326" s="9" t="str">
        <f t="shared" si="49"/>
        <v/>
      </c>
      <c r="BG326" t="str">
        <f t="shared" ref="BG326:BG389" si="53">IF(AE326="B",IF(AF326*(BB326/BA326)= 0, "",AF326*(BB326/BA326)),"")</f>
        <v/>
      </c>
      <c r="BK326" s="9" t="str">
        <f t="shared" si="50"/>
        <v>R</v>
      </c>
      <c r="BL326" s="9">
        <f t="shared" si="47"/>
        <v>-0.08</v>
      </c>
      <c r="BM326" s="13" t="str">
        <f t="shared" si="48"/>
        <v/>
      </c>
      <c r="BN326" t="str">
        <f t="shared" si="51"/>
        <v>-</v>
      </c>
      <c r="BO326" s="9" t="str">
        <f>IF(BK326="Beta",IF(ABS(BL326)&lt;statistic_interpretations!$B$5,statistic_interpretations!$B$1,IF(ABS(BL326)&lt;statistic_interpretations!$C$5,statistic_interpretations!$C$1,IF(ABS(BL326)&gt;statistic_interpretations!$C$5,statistic_interpretations!$D$1,"error"))),IF(BK326="R",IF(ABS(BL326)&lt;statistic_interpretations!$B$2,statistic_interpretations!$B$1,IF(ABS(BL326)&lt;statistic_interpretations!$C$2,statistic_interpretations!$C$1,IF(ABS(BL326)&gt;statistic_interpretations!$C$2,statistic_interpretations!$D$1,"error"))),IF(BK326="D",IF(ABS(BL326)&lt;statistic_interpretations!$B$3,statistic_interpretations!$B$1,IF(ABS(BL326)&lt;statistic_interpretations!$C$3,statistic_interpretations!$C$1,IF(ABS(BL326)&gt;statistic_interpretations!$C$3,statistic_interpretations!$D$1,"error"))),IF(BK326="%",IF(ABS(BL326)&lt;statistic_interpretations!$B$9,statistic_interpretations!$B$1,IF(ABS(BL326)&lt;statistic_interpretations!$C$9,statistic_interpretations!$C$1,IF(ABS(BL326)&gt;statistic_interpretations!$C$9,statistic_interpretations!$D$1,"error"))),IF(BK326="χ2",IF(ABS(BL326)&lt;statistic_interpretations!$B$8,statistic_interpretations!$B$1,IF(ABS(BL326)&lt;statistic_interpretations!$C$8,statistic_interpretations!$C$1,IF(ABS(BL326)&gt;statistic_interpretations!$C$8,statistic_interpretations!$D$1,"error"))),IF(BK326="tau",IF(ABS(BL326)&lt;statistic_interpretations!$B$7,statistic_interpretations!$B$1,IF(ABS(BL326)&lt;statistic_interpretations!$C$7,statistic_interpretations!$C$1,IF(ABS(BL326)&gt;statistic_interpretations!$C$7,statistic_interpretations!$D$1,"error")))))))))</f>
        <v>Small</v>
      </c>
      <c r="BP326" t="str">
        <f t="shared" si="52"/>
        <v>non sign.</v>
      </c>
    </row>
    <row r="327" spans="1:68" x14ac:dyDescent="0.25">
      <c r="A327" t="str">
        <f>IF(ISBLANK(extractions!A327),"",extractions!A327)</f>
        <v>two-officer patrols</v>
      </c>
      <c r="B327" t="s">
        <v>595</v>
      </c>
      <c r="C327" t="str">
        <f>IF(ISBLANK(extractions!B327),"",extractions!B327)</f>
        <v>nominal</v>
      </c>
      <c r="D327" t="str">
        <f>IF(ISBLANK(extractions!C327),"",extractions!C327)</f>
        <v>controlled for day/night, response distance</v>
      </c>
      <c r="E327" t="str">
        <f>IF(ISBLANK(extractions!D327),"",extractions!D327)</f>
        <v>one-officer patrol</v>
      </c>
      <c r="F327" t="str">
        <f>IF(ISBLANK(extractions!E327),"",extractions!E327)</f>
        <v>-</v>
      </c>
      <c r="G327" t="str">
        <f>IF(ISBLANK(extractions!G327),"",extractions!G327)</f>
        <v>travel time</v>
      </c>
      <c r="H327" t="str">
        <f>IF(ISBLANK(extractions!H327),"",extractions!H327)</f>
        <v>scale</v>
      </c>
      <c r="I327" t="str">
        <f>IF(ISBLANK(extractions!I327),"",extractions!I327)</f>
        <v>min/incident</v>
      </c>
      <c r="J327" t="str">
        <f>IF(ISBLANK(extractions!J327),"",extractions!J327)</f>
        <v>-</v>
      </c>
      <c r="K327" t="str">
        <f>IF(ISBLANK(extractions!K327),"",extractions!K327)</f>
        <v>interest</v>
      </c>
      <c r="L327" t="str">
        <f>IF(ISBLANK(extractions!L327),"",extractions!L327)</f>
        <v>Coupe and Blake (2001)</v>
      </c>
      <c r="M327" s="2" t="s">
        <v>894</v>
      </c>
      <c r="N327" t="str">
        <f>IF(ISBLANK(extractions!M327),"",extractions!M327)</f>
        <v>Table 5</v>
      </c>
      <c r="O327" t="str">
        <f>IF(ISBLANK(extractions!N327),"",extractions!N327)</f>
        <v>Multivariate regression</v>
      </c>
      <c r="P327" t="s">
        <v>148</v>
      </c>
      <c r="Q327" t="s">
        <v>903</v>
      </c>
      <c r="R327" t="s">
        <v>906</v>
      </c>
      <c r="S327" t="s">
        <v>397</v>
      </c>
      <c r="T327" t="s">
        <v>1187</v>
      </c>
      <c r="U327" t="str">
        <f>IF(ISBLANK(extractions!O327),"",extractions!O327)</f>
        <v/>
      </c>
      <c r="V327" t="str">
        <f>IF(ISBLANK(extractions!P327),"",extractions!P327)</f>
        <v>Sample</v>
      </c>
      <c r="W327" t="str">
        <f>IF(ISBLANK(extractions!Q327),"",extractions!Q327)</f>
        <v/>
      </c>
      <c r="X327" t="str">
        <f>IF(ISBLANK(extractions!R327),"",extractions!R327)</f>
        <v>disproportionate stratified sampling</v>
      </c>
      <c r="Y327" t="str">
        <f>IF(ISBLANK(extractions!S327),"",extractions!S327)</f>
        <v/>
      </c>
      <c r="Z327" t="str">
        <f>IF(ISBLANK(extractions!T327),"",extractions!T327)</f>
        <v/>
      </c>
      <c r="AA327" t="str">
        <f>IF(ISBLANK(extractions!U327),"",extractions!U327)</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7">
        <f>IF(ISBLANK(extractions!V327),"",extractions!V327)</f>
        <v>441</v>
      </c>
      <c r="AC327" t="str">
        <f>IF(ISBLANK(extractions!W327),"",extractions!W327)</f>
        <v>CFS</v>
      </c>
      <c r="AD327" t="str">
        <f>IF(ISBLANK(extractions!X327),"",extractions!X327)</f>
        <v>in-progress burglary</v>
      </c>
      <c r="AE327" t="str">
        <f>IF(ISBLANK(extractions!Y327),"",extractions!Y327)</f>
        <v>R</v>
      </c>
      <c r="AF327">
        <f>IF(ISBLANK(extractions!Z327),"",extractions!Z327)</f>
        <v>-7.0000000000000007E-2</v>
      </c>
      <c r="AG327" t="str">
        <f>IF(ISBLANK(extractions!AA327),"",extractions!AA327)</f>
        <v/>
      </c>
      <c r="AH327">
        <f>IF(ISBLANK(extractions!AB327),"",extractions!AB327)</f>
        <v>7.0000000000000007E-2</v>
      </c>
      <c r="AI327">
        <f>IF(ISBLANK(extractions!AC327),"",extractions!AC327)</f>
        <v>1</v>
      </c>
      <c r="AJ327" t="str">
        <f>IF(ISBLANK(extractions!AD327),"",extractions!AD327)</f>
        <v>jul</v>
      </c>
      <c r="AK327">
        <f>IF(ISBLANK(extractions!AE327),"",extractions!AE327)</f>
        <v>1996</v>
      </c>
      <c r="AL327">
        <f>IF(ISBLANK(extractions!AF327),"",extractions!AF327)</f>
        <v>31</v>
      </c>
      <c r="AM327" t="str">
        <f>IF(ISBLANK(extractions!AG327),"",extractions!AG327)</f>
        <v>dec</v>
      </c>
      <c r="AN327">
        <f>IF(ISBLANK(extractions!AH327),"",extractions!AH327)</f>
        <v>1996</v>
      </c>
      <c r="AO327" t="str">
        <f>IF(ISBLANK(extractions!AI327),"",extractions!AI327)</f>
        <v/>
      </c>
      <c r="AP327" t="str">
        <f>IF(ISBLANK(extractions!AJ327),"",extractions!AJ327)</f>
        <v/>
      </c>
      <c r="AQ327" t="str">
        <f>IF(ISBLANK(extractions!AK327),"",extractions!AK327)</f>
        <v/>
      </c>
      <c r="AR327" t="str">
        <f>IF(ISBLANK(extractions!AL327),"",extractions!AL327)</f>
        <v/>
      </c>
      <c r="AS327" t="str">
        <f>IF(ISBLANK(extractions!AM327),"",extractions!AM327)</f>
        <v/>
      </c>
      <c r="AT327" t="str">
        <f>IF(ISBLANK(extractions!AN327),"",extractions!AN327)</f>
        <v/>
      </c>
      <c r="AU327" t="str">
        <f>IF(ISBLANK(extractions!AO327),"",extractions!AO327)</f>
        <v/>
      </c>
      <c r="AV327" t="str">
        <f>IF(ISBLANK(extractions!AP327),"",extractions!AP327)</f>
        <v/>
      </c>
      <c r="AW327" t="str">
        <f>IF(ISBLANK(extractions!AQ327),"",extractions!AQ327)</f>
        <v/>
      </c>
      <c r="AX327" t="str">
        <f>IF(ISBLANK(extractions!AR327),"",extractions!AR327)</f>
        <v/>
      </c>
      <c r="AY327" t="str">
        <f>IF(ISBLANK(extractions!AS327),"",extractions!AS327)</f>
        <v/>
      </c>
      <c r="AZ327" t="str">
        <f>IF(ISBLANK(extractions!AT327),"",extractions!AT327)</f>
        <v/>
      </c>
      <c r="BA327" t="str">
        <f>IF(ISBLANK(extractions!AU327),"",extractions!AU327)</f>
        <v/>
      </c>
      <c r="BB327" t="str">
        <f>IF(ISBLANK(extractions!AV327),"",extractions!AV327)</f>
        <v/>
      </c>
      <c r="BC327" t="str">
        <f>IF(ISBLANK(extractions!AW327),"",extractions!AW327)</f>
        <v/>
      </c>
      <c r="BD327" t="str">
        <f>IF(ISBLANK(extractions!AX327),"",extractions!AX327)</f>
        <v/>
      </c>
      <c r="BE327" s="9" t="str">
        <f t="shared" si="45"/>
        <v/>
      </c>
      <c r="BF327" s="9" t="str">
        <f t="shared" si="49"/>
        <v/>
      </c>
      <c r="BG327" t="str">
        <f t="shared" si="53"/>
        <v/>
      </c>
      <c r="BK327" s="9" t="str">
        <f t="shared" si="50"/>
        <v>R</v>
      </c>
      <c r="BL327" s="9">
        <f t="shared" si="47"/>
        <v>-7.0000000000000007E-2</v>
      </c>
      <c r="BM327" s="13" t="str">
        <f t="shared" si="48"/>
        <v/>
      </c>
      <c r="BN327" t="str">
        <f t="shared" si="51"/>
        <v>-</v>
      </c>
      <c r="BO327" s="9" t="str">
        <f>IF(BK327="Beta",IF(ABS(BL327)&lt;statistic_interpretations!$B$5,statistic_interpretations!$B$1,IF(ABS(BL327)&lt;statistic_interpretations!$C$5,statistic_interpretations!$C$1,IF(ABS(BL327)&gt;statistic_interpretations!$C$5,statistic_interpretations!$D$1,"error"))),IF(BK327="R",IF(ABS(BL327)&lt;statistic_interpretations!$B$2,statistic_interpretations!$B$1,IF(ABS(BL327)&lt;statistic_interpretations!$C$2,statistic_interpretations!$C$1,IF(ABS(BL327)&gt;statistic_interpretations!$C$2,statistic_interpretations!$D$1,"error"))),IF(BK327="D",IF(ABS(BL327)&lt;statistic_interpretations!$B$3,statistic_interpretations!$B$1,IF(ABS(BL327)&lt;statistic_interpretations!$C$3,statistic_interpretations!$C$1,IF(ABS(BL327)&gt;statistic_interpretations!$C$3,statistic_interpretations!$D$1,"error"))),IF(BK327="%",IF(ABS(BL327)&lt;statistic_interpretations!$B$9,statistic_interpretations!$B$1,IF(ABS(BL327)&lt;statistic_interpretations!$C$9,statistic_interpretations!$C$1,IF(ABS(BL327)&gt;statistic_interpretations!$C$9,statistic_interpretations!$D$1,"error"))),IF(BK327="χ2",IF(ABS(BL327)&lt;statistic_interpretations!$B$8,statistic_interpretations!$B$1,IF(ABS(BL327)&lt;statistic_interpretations!$C$8,statistic_interpretations!$C$1,IF(ABS(BL327)&gt;statistic_interpretations!$C$8,statistic_interpretations!$D$1,"error"))),IF(BK327="tau",IF(ABS(BL327)&lt;statistic_interpretations!$B$7,statistic_interpretations!$B$1,IF(ABS(BL327)&lt;statistic_interpretations!$C$7,statistic_interpretations!$C$1,IF(ABS(BL327)&gt;statistic_interpretations!$C$7,statistic_interpretations!$D$1,"error")))))))))</f>
        <v>Small</v>
      </c>
      <c r="BP327" t="str">
        <f t="shared" si="52"/>
        <v>non sign.</v>
      </c>
    </row>
    <row r="328" spans="1:68" x14ac:dyDescent="0.25">
      <c r="A328" t="str">
        <f>IF(ISBLANK(extractions!A328),"",extractions!A328)</f>
        <v>two-officer patrols</v>
      </c>
      <c r="B328" t="s">
        <v>595</v>
      </c>
      <c r="C328" t="str">
        <f>IF(ISBLANK(extractions!B328),"",extractions!B328)</f>
        <v>nominal</v>
      </c>
      <c r="D328" t="str">
        <f>IF(ISBLANK(extractions!C328),"",extractions!C328)</f>
        <v>controlled for day/night, response distance</v>
      </c>
      <c r="E328" t="str">
        <f>IF(ISBLANK(extractions!D328),"",extractions!D328)</f>
        <v>one-officer patrol</v>
      </c>
      <c r="F328" t="str">
        <f>IF(ISBLANK(extractions!E328),"",extractions!E328)</f>
        <v>-</v>
      </c>
      <c r="G328" t="str">
        <f>IF(ISBLANK(extractions!G328),"",extractions!G328)</f>
        <v>dispatch time;travel time</v>
      </c>
      <c r="H328" t="str">
        <f>IF(ISBLANK(extractions!H328),"",extractions!H328)</f>
        <v>scale</v>
      </c>
      <c r="I328" t="str">
        <f>IF(ISBLANK(extractions!I328),"",extractions!I328)</f>
        <v>min/incident</v>
      </c>
      <c r="J328" t="str">
        <f>IF(ISBLANK(extractions!J328),"",extractions!J328)</f>
        <v>-</v>
      </c>
      <c r="K328" t="str">
        <f>IF(ISBLANK(extractions!K328),"",extractions!K328)</f>
        <v>interest</v>
      </c>
      <c r="L328" t="str">
        <f>IF(ISBLANK(extractions!L328),"",extractions!L328)</f>
        <v>Coupe and Blake (2001)</v>
      </c>
      <c r="M328" s="2" t="s">
        <v>894</v>
      </c>
      <c r="N328" t="str">
        <f>IF(ISBLANK(extractions!M328),"",extractions!M328)</f>
        <v>Table 5</v>
      </c>
      <c r="O328" t="str">
        <f>IF(ISBLANK(extractions!N328),"",extractions!N328)</f>
        <v>Multivariate regression</v>
      </c>
      <c r="P328" t="s">
        <v>148</v>
      </c>
      <c r="Q328" t="s">
        <v>903</v>
      </c>
      <c r="R328" t="s">
        <v>906</v>
      </c>
      <c r="S328" t="s">
        <v>397</v>
      </c>
      <c r="T328" t="s">
        <v>1187</v>
      </c>
      <c r="U328" t="str">
        <f>IF(ISBLANK(extractions!O328),"",extractions!O328)</f>
        <v/>
      </c>
      <c r="V328" t="str">
        <f>IF(ISBLANK(extractions!P328),"",extractions!P328)</f>
        <v>Sample</v>
      </c>
      <c r="W328" t="str">
        <f>IF(ISBLANK(extractions!Q328),"",extractions!Q328)</f>
        <v/>
      </c>
      <c r="X328" t="str">
        <f>IF(ISBLANK(extractions!R328),"",extractions!R328)</f>
        <v>disproportionate stratified sampling</v>
      </c>
      <c r="Y328" t="str">
        <f>IF(ISBLANK(extractions!S328),"",extractions!S328)</f>
        <v/>
      </c>
      <c r="Z328" t="str">
        <f>IF(ISBLANK(extractions!T328),"",extractions!T328)</f>
        <v/>
      </c>
      <c r="AA328" t="str">
        <f>IF(ISBLANK(extractions!U328),"",extractions!U328)</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8">
        <f>IF(ISBLANK(extractions!V328),"",extractions!V328)</f>
        <v>441</v>
      </c>
      <c r="AC328" t="str">
        <f>IF(ISBLANK(extractions!W328),"",extractions!W328)</f>
        <v>CFS</v>
      </c>
      <c r="AD328" t="str">
        <f>IF(ISBLANK(extractions!X328),"",extractions!X328)</f>
        <v>in-progress burglary</v>
      </c>
      <c r="AE328" t="str">
        <f>IF(ISBLANK(extractions!Y328),"",extractions!Y328)</f>
        <v>R</v>
      </c>
      <c r="AF328">
        <f>IF(ISBLANK(extractions!Z328),"",extractions!Z328)</f>
        <v>-0.1</v>
      </c>
      <c r="AG328" t="str">
        <f>IF(ISBLANK(extractions!AA328),"",extractions!AA328)</f>
        <v/>
      </c>
      <c r="AH328">
        <f>IF(ISBLANK(extractions!AB328),"",extractions!AB328)</f>
        <v>0.01</v>
      </c>
      <c r="AI328">
        <f>IF(ISBLANK(extractions!AC328),"",extractions!AC328)</f>
        <v>1</v>
      </c>
      <c r="AJ328" t="str">
        <f>IF(ISBLANK(extractions!AD328),"",extractions!AD328)</f>
        <v>jul</v>
      </c>
      <c r="AK328">
        <f>IF(ISBLANK(extractions!AE328),"",extractions!AE328)</f>
        <v>1996</v>
      </c>
      <c r="AL328">
        <f>IF(ISBLANK(extractions!AF328),"",extractions!AF328)</f>
        <v>31</v>
      </c>
      <c r="AM328" t="str">
        <f>IF(ISBLANK(extractions!AG328),"",extractions!AG328)</f>
        <v>dec</v>
      </c>
      <c r="AN328">
        <f>IF(ISBLANK(extractions!AH328),"",extractions!AH328)</f>
        <v>1996</v>
      </c>
      <c r="AO328" t="str">
        <f>IF(ISBLANK(extractions!AI328),"",extractions!AI328)</f>
        <v/>
      </c>
      <c r="AP328" t="str">
        <f>IF(ISBLANK(extractions!AJ328),"",extractions!AJ328)</f>
        <v/>
      </c>
      <c r="AQ328" t="str">
        <f>IF(ISBLANK(extractions!AK328),"",extractions!AK328)</f>
        <v/>
      </c>
      <c r="AR328" t="str">
        <f>IF(ISBLANK(extractions!AL328),"",extractions!AL328)</f>
        <v/>
      </c>
      <c r="AS328" t="str">
        <f>IF(ISBLANK(extractions!AM328),"",extractions!AM328)</f>
        <v/>
      </c>
      <c r="AT328" t="str">
        <f>IF(ISBLANK(extractions!AN328),"",extractions!AN328)</f>
        <v/>
      </c>
      <c r="AU328" t="str">
        <f>IF(ISBLANK(extractions!AO328),"",extractions!AO328)</f>
        <v/>
      </c>
      <c r="AV328" t="str">
        <f>IF(ISBLANK(extractions!AP328),"",extractions!AP328)</f>
        <v/>
      </c>
      <c r="AW328" t="str">
        <f>IF(ISBLANK(extractions!AQ328),"",extractions!AQ328)</f>
        <v/>
      </c>
      <c r="AX328" t="str">
        <f>IF(ISBLANK(extractions!AR328),"",extractions!AR328)</f>
        <v/>
      </c>
      <c r="AY328" t="str">
        <f>IF(ISBLANK(extractions!AS328),"",extractions!AS328)</f>
        <v/>
      </c>
      <c r="AZ328" t="str">
        <f>IF(ISBLANK(extractions!AT328),"",extractions!AT328)</f>
        <v/>
      </c>
      <c r="BA328" t="str">
        <f>IF(ISBLANK(extractions!AU328),"",extractions!AU328)</f>
        <v/>
      </c>
      <c r="BB328" t="str">
        <f>IF(ISBLANK(extractions!AV328),"",extractions!AV328)</f>
        <v/>
      </c>
      <c r="BC328" t="str">
        <f>IF(ISBLANK(extractions!AW328),"",extractions!AW328)</f>
        <v/>
      </c>
      <c r="BD328" t="str">
        <f>IF(ISBLANK(extractions!AX328),"",extractions!AX328)</f>
        <v/>
      </c>
      <c r="BE328" s="9" t="str">
        <f t="shared" si="45"/>
        <v/>
      </c>
      <c r="BF328" s="9" t="str">
        <f t="shared" si="49"/>
        <v/>
      </c>
      <c r="BG328" t="str">
        <f t="shared" si="53"/>
        <v/>
      </c>
      <c r="BK328" s="9" t="str">
        <f t="shared" si="50"/>
        <v>R</v>
      </c>
      <c r="BL328" s="9">
        <f t="shared" si="47"/>
        <v>-0.1</v>
      </c>
      <c r="BM328" s="13" t="str">
        <f t="shared" si="48"/>
        <v>**</v>
      </c>
      <c r="BN328" t="str">
        <f t="shared" si="51"/>
        <v>-</v>
      </c>
      <c r="BO328" s="9" t="str">
        <f>IF(BK328="Beta",IF(ABS(BL328)&lt;statistic_interpretations!$B$5,statistic_interpretations!$B$1,IF(ABS(BL328)&lt;statistic_interpretations!$C$5,statistic_interpretations!$C$1,IF(ABS(BL328)&gt;statistic_interpretations!$C$5,statistic_interpretations!$D$1,"error"))),IF(BK328="R",IF(ABS(BL328)&lt;statistic_interpretations!$B$2,statistic_interpretations!$B$1,IF(ABS(BL328)&lt;statistic_interpretations!$C$2,statistic_interpretations!$C$1,IF(ABS(BL328)&gt;statistic_interpretations!$C$2,statistic_interpretations!$D$1,"error"))),IF(BK328="D",IF(ABS(BL328)&lt;statistic_interpretations!$B$3,statistic_interpretations!$B$1,IF(ABS(BL328)&lt;statistic_interpretations!$C$3,statistic_interpretations!$C$1,IF(ABS(BL328)&gt;statistic_interpretations!$C$3,statistic_interpretations!$D$1,"error"))),IF(BK328="%",IF(ABS(BL328)&lt;statistic_interpretations!$B$9,statistic_interpretations!$B$1,IF(ABS(BL328)&lt;statistic_interpretations!$C$9,statistic_interpretations!$C$1,IF(ABS(BL328)&gt;statistic_interpretations!$C$9,statistic_interpretations!$D$1,"error"))),IF(BK328="χ2",IF(ABS(BL328)&lt;statistic_interpretations!$B$8,statistic_interpretations!$B$1,IF(ABS(BL328)&lt;statistic_interpretations!$C$8,statistic_interpretations!$C$1,IF(ABS(BL328)&gt;statistic_interpretations!$C$8,statistic_interpretations!$D$1,"error"))),IF(BK328="tau",IF(ABS(BL328)&lt;statistic_interpretations!$B$7,statistic_interpretations!$B$1,IF(ABS(BL328)&lt;statistic_interpretations!$C$7,statistic_interpretations!$C$1,IF(ABS(BL328)&gt;statistic_interpretations!$C$7,statistic_interpretations!$D$1,"error")))))))))</f>
        <v>Small</v>
      </c>
      <c r="BP328" t="str">
        <f t="shared" si="52"/>
        <v>sign.</v>
      </c>
    </row>
    <row r="329" spans="1:68" x14ac:dyDescent="0.25">
      <c r="A329" t="str">
        <f>IF(ISBLANK(extractions!A329),"",extractions!A329)</f>
        <v>Distance Travelled</v>
      </c>
      <c r="B329" t="s">
        <v>805</v>
      </c>
      <c r="C329" t="str">
        <f>IF(ISBLANK(extractions!B329),"",extractions!B329)</f>
        <v>scale</v>
      </c>
      <c r="D329" t="str">
        <f>IF(ISBLANK(extractions!C329),"",extractions!C329)</f>
        <v>distance to a call</v>
      </c>
      <c r="E329" t="str">
        <f>IF(ISBLANK(extractions!D329),"",extractions!D329)</f>
        <v>-</v>
      </c>
      <c r="F329" t="str">
        <f>IF(ISBLANK(extractions!E329),"",extractions!E329)</f>
        <v>km</v>
      </c>
      <c r="G329" t="str">
        <f>IF(ISBLANK(extractions!G329),"",extractions!G329)</f>
        <v>travel time</v>
      </c>
      <c r="H329" t="str">
        <f>IF(ISBLANK(extractions!H329),"",extractions!H329)</f>
        <v>scale</v>
      </c>
      <c r="I329" t="str">
        <f>IF(ISBLANK(extractions!I329),"",extractions!I329)</f>
        <v>min/incident</v>
      </c>
      <c r="J329" t="str">
        <f>IF(ISBLANK(extractions!J329),"",extractions!J329)</f>
        <v>-</v>
      </c>
      <c r="K329" t="str">
        <f>IF(ISBLANK(extractions!K329),"",extractions!K329)</f>
        <v>interest</v>
      </c>
      <c r="L329" t="str">
        <f>IF(ISBLANK(extractions!L329),"",extractions!L329)</f>
        <v>Coupe and Blake (2001)</v>
      </c>
      <c r="M329" s="2" t="s">
        <v>894</v>
      </c>
      <c r="N329" t="str">
        <f>IF(ISBLANK(extractions!M329),"",extractions!M329)</f>
        <v>in text (pag 388)</v>
      </c>
      <c r="O329" t="str">
        <f>IF(ISBLANK(extractions!N329),"",extractions!N329)</f>
        <v>Bivariate regression</v>
      </c>
      <c r="P329" t="s">
        <v>148</v>
      </c>
      <c r="Q329" t="s">
        <v>903</v>
      </c>
      <c r="R329" t="s">
        <v>907</v>
      </c>
      <c r="S329" t="s">
        <v>898</v>
      </c>
      <c r="T329" t="s">
        <v>898</v>
      </c>
      <c r="U329" t="str">
        <f>IF(ISBLANK(extractions!O329),"",extractions!O329)</f>
        <v/>
      </c>
      <c r="V329" t="str">
        <f>IF(ISBLANK(extractions!P329),"",extractions!P329)</f>
        <v>Sample</v>
      </c>
      <c r="W329" t="str">
        <f>IF(ISBLANK(extractions!Q329),"",extractions!Q329)</f>
        <v/>
      </c>
      <c r="X329" t="str">
        <f>IF(ISBLANK(extractions!R329),"",extractions!R329)</f>
        <v>disproportionate stratified sampling</v>
      </c>
      <c r="Y329" t="str">
        <f>IF(ISBLANK(extractions!S329),"",extractions!S329)</f>
        <v/>
      </c>
      <c r="Z329" t="str">
        <f>IF(ISBLANK(extractions!T329),"",extractions!T329)</f>
        <v/>
      </c>
      <c r="AA329" t="str">
        <f>IF(ISBLANK(extractions!U329),"",extractions!U329)</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29">
        <f>IF(ISBLANK(extractions!V329),"",extractions!V329)</f>
        <v>441</v>
      </c>
      <c r="AC329" t="str">
        <f>IF(ISBLANK(extractions!W329),"",extractions!W329)</f>
        <v>CFS</v>
      </c>
      <c r="AD329" t="str">
        <f>IF(ISBLANK(extractions!X329),"",extractions!X329)</f>
        <v>in-progress burglary</v>
      </c>
      <c r="AE329" t="str">
        <f>IF(ISBLANK(extractions!Y329),"",extractions!Y329)</f>
        <v>R</v>
      </c>
      <c r="AF329">
        <f>IF(ISBLANK(extractions!Z329),"",extractions!Z329)</f>
        <v>0.47</v>
      </c>
      <c r="AG329" t="str">
        <f>IF(ISBLANK(extractions!AA329),"",extractions!AA329)</f>
        <v/>
      </c>
      <c r="AH329">
        <f>IF(ISBLANK(extractions!AB329),"",extractions!AB329)</f>
        <v>0.01</v>
      </c>
      <c r="AI329">
        <f>IF(ISBLANK(extractions!AC329),"",extractions!AC329)</f>
        <v>1</v>
      </c>
      <c r="AJ329" t="str">
        <f>IF(ISBLANK(extractions!AD329),"",extractions!AD329)</f>
        <v>jul</v>
      </c>
      <c r="AK329">
        <f>IF(ISBLANK(extractions!AE329),"",extractions!AE329)</f>
        <v>1996</v>
      </c>
      <c r="AL329">
        <f>IF(ISBLANK(extractions!AF329),"",extractions!AF329)</f>
        <v>31</v>
      </c>
      <c r="AM329" t="str">
        <f>IF(ISBLANK(extractions!AG329),"",extractions!AG329)</f>
        <v>dec</v>
      </c>
      <c r="AN329">
        <f>IF(ISBLANK(extractions!AH329),"",extractions!AH329)</f>
        <v>1996</v>
      </c>
      <c r="AO329" t="str">
        <f>IF(ISBLANK(extractions!AI329),"",extractions!AI329)</f>
        <v/>
      </c>
      <c r="AP329" t="str">
        <f>IF(ISBLANK(extractions!AJ329),"",extractions!AJ329)</f>
        <v/>
      </c>
      <c r="AQ329" t="str">
        <f>IF(ISBLANK(extractions!AK329),"",extractions!AK329)</f>
        <v/>
      </c>
      <c r="AR329" t="str">
        <f>IF(ISBLANK(extractions!AL329),"",extractions!AL329)</f>
        <v/>
      </c>
      <c r="AS329" t="str">
        <f>IF(ISBLANK(extractions!AM329),"",extractions!AM329)</f>
        <v/>
      </c>
      <c r="AT329" t="str">
        <f>IF(ISBLANK(extractions!AN329),"",extractions!AN329)</f>
        <v/>
      </c>
      <c r="AU329" t="str">
        <f>IF(ISBLANK(extractions!AO329),"",extractions!AO329)</f>
        <v/>
      </c>
      <c r="AV329" t="str">
        <f>IF(ISBLANK(extractions!AP329),"",extractions!AP329)</f>
        <v/>
      </c>
      <c r="AW329" t="str">
        <f>IF(ISBLANK(extractions!AQ329),"",extractions!AQ329)</f>
        <v/>
      </c>
      <c r="AX329" t="str">
        <f>IF(ISBLANK(extractions!AR329),"",extractions!AR329)</f>
        <v/>
      </c>
      <c r="AY329" t="str">
        <f>IF(ISBLANK(extractions!AS329),"",extractions!AS329)</f>
        <v/>
      </c>
      <c r="AZ329" t="str">
        <f>IF(ISBLANK(extractions!AT329),"",extractions!AT329)</f>
        <v/>
      </c>
      <c r="BA329" t="str">
        <f>IF(ISBLANK(extractions!AU329),"",extractions!AU329)</f>
        <v/>
      </c>
      <c r="BB329" t="str">
        <f>IF(ISBLANK(extractions!AV329),"",extractions!AV329)</f>
        <v/>
      </c>
      <c r="BC329" t="str">
        <f>IF(ISBLANK(extractions!AW329),"",extractions!AW329)</f>
        <v/>
      </c>
      <c r="BD329" t="str">
        <f>IF(ISBLANK(extractions!AX329),"",extractions!AX329)</f>
        <v/>
      </c>
      <c r="BE329" s="9" t="str">
        <f t="shared" si="45"/>
        <v/>
      </c>
      <c r="BF329" s="9" t="str">
        <f t="shared" si="49"/>
        <v/>
      </c>
      <c r="BG329" t="str">
        <f t="shared" si="53"/>
        <v/>
      </c>
      <c r="BK329" s="9" t="str">
        <f t="shared" si="50"/>
        <v>R</v>
      </c>
      <c r="BL329" s="9">
        <f t="shared" si="47"/>
        <v>0.47</v>
      </c>
      <c r="BM329" s="13" t="str">
        <f t="shared" si="48"/>
        <v>**</v>
      </c>
      <c r="BN329" t="str">
        <f t="shared" si="51"/>
        <v>+</v>
      </c>
      <c r="BO329" s="9" t="str">
        <f>IF(BK329="Beta",IF(ABS(BL329)&lt;statistic_interpretations!$B$5,statistic_interpretations!$B$1,IF(ABS(BL329)&lt;statistic_interpretations!$C$5,statistic_interpretations!$C$1,IF(ABS(BL329)&gt;statistic_interpretations!$C$5,statistic_interpretations!$D$1,"error"))),IF(BK329="R",IF(ABS(BL329)&lt;statistic_interpretations!$B$2,statistic_interpretations!$B$1,IF(ABS(BL329)&lt;statistic_interpretations!$C$2,statistic_interpretations!$C$1,IF(ABS(BL329)&gt;statistic_interpretations!$C$2,statistic_interpretations!$D$1,"error"))),IF(BK329="D",IF(ABS(BL329)&lt;statistic_interpretations!$B$3,statistic_interpretations!$B$1,IF(ABS(BL329)&lt;statistic_interpretations!$C$3,statistic_interpretations!$C$1,IF(ABS(BL329)&gt;statistic_interpretations!$C$3,statistic_interpretations!$D$1,"error"))),IF(BK329="%",IF(ABS(BL329)&lt;statistic_interpretations!$B$9,statistic_interpretations!$B$1,IF(ABS(BL329)&lt;statistic_interpretations!$C$9,statistic_interpretations!$C$1,IF(ABS(BL329)&gt;statistic_interpretations!$C$9,statistic_interpretations!$D$1,"error"))),IF(BK329="χ2",IF(ABS(BL329)&lt;statistic_interpretations!$B$8,statistic_interpretations!$B$1,IF(ABS(BL329)&lt;statistic_interpretations!$C$8,statistic_interpretations!$C$1,IF(ABS(BL329)&gt;statistic_interpretations!$C$8,statistic_interpretations!$D$1,"error"))),IF(BK329="tau",IF(ABS(BL329)&lt;statistic_interpretations!$B$7,statistic_interpretations!$B$1,IF(ABS(BL329)&lt;statistic_interpretations!$C$7,statistic_interpretations!$C$1,IF(ABS(BL329)&gt;statistic_interpretations!$C$7,statistic_interpretations!$D$1,"error")))))))))</f>
        <v xml:space="preserve">Medium </v>
      </c>
      <c r="BP329" t="str">
        <f t="shared" si="52"/>
        <v>sign.</v>
      </c>
    </row>
    <row r="330" spans="1:68" x14ac:dyDescent="0.25">
      <c r="A330" t="str">
        <f>IF(ISBLANK(extractions!A330),"",extractions!A330)</f>
        <v>uncommitted patrols</v>
      </c>
      <c r="B330" t="s">
        <v>599</v>
      </c>
      <c r="C330" t="str">
        <f>IF(ISBLANK(extractions!B330),"",extractions!B330)</f>
        <v>dichotomous</v>
      </c>
      <c r="D330" t="str">
        <f>IF(ISBLANK(extractions!C330),"",extractions!C330)</f>
        <v/>
      </c>
      <c r="E330" t="str">
        <f>IF(ISBLANK(extractions!D330),"",extractions!D330)</f>
        <v>commited patrols</v>
      </c>
      <c r="F330" t="str">
        <f>IF(ISBLANK(extractions!E330),"",extractions!E330)</f>
        <v>-</v>
      </c>
      <c r="G330" t="str">
        <f>IF(ISBLANK(extractions!G330),"",extractions!G330)</f>
        <v>dispatch time;travel time</v>
      </c>
      <c r="H330" t="str">
        <f>IF(ISBLANK(extractions!H330),"",extractions!H330)</f>
        <v>scale</v>
      </c>
      <c r="I330" t="str">
        <f>IF(ISBLANK(extractions!I330),"",extractions!I330)</f>
        <v>min/incident</v>
      </c>
      <c r="J330" t="str">
        <f>IF(ISBLANK(extractions!J330),"",extractions!J330)</f>
        <v>-</v>
      </c>
      <c r="K330" t="str">
        <f>IF(ISBLANK(extractions!K330),"",extractions!K330)</f>
        <v>interest</v>
      </c>
      <c r="L330" t="str">
        <f>IF(ISBLANK(extractions!L330),"",extractions!L330)</f>
        <v>Coupe and Blake (2001)</v>
      </c>
      <c r="M330" s="2" t="s">
        <v>894</v>
      </c>
      <c r="N330" t="str">
        <f>IF(ISBLANK(extractions!M330),"",extractions!M330)</f>
        <v>in text (pag 388)</v>
      </c>
      <c r="O330" t="str">
        <f>IF(ISBLANK(extractions!N330),"",extractions!N330)</f>
        <v>Z-test</v>
      </c>
      <c r="P330" t="s">
        <v>911</v>
      </c>
      <c r="Q330" t="s">
        <v>903</v>
      </c>
      <c r="R330" t="s">
        <v>907</v>
      </c>
      <c r="S330" t="s">
        <v>397</v>
      </c>
      <c r="T330" t="s">
        <v>1187</v>
      </c>
      <c r="U330" t="str">
        <f>IF(ISBLANK(extractions!O330),"",extractions!O330)</f>
        <v/>
      </c>
      <c r="V330" t="str">
        <f>IF(ISBLANK(extractions!P330),"",extractions!P330)</f>
        <v>Sample</v>
      </c>
      <c r="W330" t="str">
        <f>IF(ISBLANK(extractions!Q330),"",extractions!Q330)</f>
        <v/>
      </c>
      <c r="X330" t="str">
        <f>IF(ISBLANK(extractions!R330),"",extractions!R330)</f>
        <v>disproportionate stratified sampling</v>
      </c>
      <c r="Y330" t="str">
        <f>IF(ISBLANK(extractions!S330),"",extractions!S330)</f>
        <v/>
      </c>
      <c r="Z330" t="str">
        <f>IF(ISBLANK(extractions!T330),"",extractions!T330)</f>
        <v/>
      </c>
      <c r="AA330" t="str">
        <f>IF(ISBLANK(extractions!U330),"",extractions!U330)</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30">
        <f>IF(ISBLANK(extractions!V330),"",extractions!V330)</f>
        <v>441</v>
      </c>
      <c r="AC330" t="str">
        <f>IF(ISBLANK(extractions!W330),"",extractions!W330)</f>
        <v>CFS</v>
      </c>
      <c r="AD330" t="str">
        <f>IF(ISBLANK(extractions!X330),"",extractions!X330)</f>
        <v>in-progress burglary</v>
      </c>
      <c r="AE330" t="str">
        <f>IF(ISBLANK(extractions!Y330),"",extractions!Y330)</f>
        <v>Z</v>
      </c>
      <c r="AF330" t="str">
        <f>IF(ISBLANK(extractions!Z330),"",extractions!Z330)</f>
        <v/>
      </c>
      <c r="AG330" t="str">
        <f>IF(ISBLANK(extractions!AA330),"",extractions!AA330)</f>
        <v/>
      </c>
      <c r="AH330">
        <f>IF(ISBLANK(extractions!AB330),"",extractions!AB330)</f>
        <v>0.05</v>
      </c>
      <c r="AI330">
        <f>IF(ISBLANK(extractions!AC330),"",extractions!AC330)</f>
        <v>1</v>
      </c>
      <c r="AJ330" t="str">
        <f>IF(ISBLANK(extractions!AD330),"",extractions!AD330)</f>
        <v>jul</v>
      </c>
      <c r="AK330">
        <f>IF(ISBLANK(extractions!AE330),"",extractions!AE330)</f>
        <v>1996</v>
      </c>
      <c r="AL330">
        <f>IF(ISBLANK(extractions!AF330),"",extractions!AF330)</f>
        <v>31</v>
      </c>
      <c r="AM330" t="str">
        <f>IF(ISBLANK(extractions!AG330),"",extractions!AG330)</f>
        <v>dec</v>
      </c>
      <c r="AN330">
        <f>IF(ISBLANK(extractions!AH330),"",extractions!AH330)</f>
        <v>1996</v>
      </c>
      <c r="AO330" t="str">
        <f>IF(ISBLANK(extractions!AI330),"",extractions!AI330)</f>
        <v/>
      </c>
      <c r="AP330" t="str">
        <f>IF(ISBLANK(extractions!AJ330),"",extractions!AJ330)</f>
        <v/>
      </c>
      <c r="AQ330" t="str">
        <f>IF(ISBLANK(extractions!AK330),"",extractions!AK330)</f>
        <v/>
      </c>
      <c r="AR330" t="str">
        <f>IF(ISBLANK(extractions!AL330),"",extractions!AL330)</f>
        <v/>
      </c>
      <c r="AS330" t="str">
        <f>IF(ISBLANK(extractions!AM330),"",extractions!AM330)</f>
        <v/>
      </c>
      <c r="AT330" t="str">
        <f>IF(ISBLANK(extractions!AN330),"",extractions!AN330)</f>
        <v/>
      </c>
      <c r="AU330" t="str">
        <f>IF(ISBLANK(extractions!AO330),"",extractions!AO330)</f>
        <v/>
      </c>
      <c r="AV330" t="str">
        <f>IF(ISBLANK(extractions!AP330),"",extractions!AP330)</f>
        <v/>
      </c>
      <c r="AW330" t="str">
        <f>IF(ISBLANK(extractions!AQ330),"",extractions!AQ330)</f>
        <v/>
      </c>
      <c r="AX330" t="str">
        <f>IF(ISBLANK(extractions!AR330),"",extractions!AR330)</f>
        <v/>
      </c>
      <c r="AY330" t="str">
        <f>IF(ISBLANK(extractions!AS330),"",extractions!AS330)</f>
        <v/>
      </c>
      <c r="AZ330" t="str">
        <f>IF(ISBLANK(extractions!AT330),"",extractions!AT330)</f>
        <v/>
      </c>
      <c r="BA330" t="str">
        <f>IF(ISBLANK(extractions!AU330),"",extractions!AU330)</f>
        <v/>
      </c>
      <c r="BB330" t="str">
        <f>IF(ISBLANK(extractions!AV330),"",extractions!AV330)</f>
        <v/>
      </c>
      <c r="BC330" t="str">
        <f>IF(ISBLANK(extractions!AW330),"",extractions!AW330)</f>
        <v/>
      </c>
      <c r="BD330" t="str">
        <f>IF(ISBLANK(extractions!AX330),"",extractions!AX330)</f>
        <v/>
      </c>
      <c r="BE330" s="9" t="e">
        <f>AF330/SQRT(AB330)</f>
        <v>#VALUE!</v>
      </c>
      <c r="BF330" s="9" t="str">
        <f t="shared" si="49"/>
        <v/>
      </c>
      <c r="BG330" t="str">
        <f t="shared" si="53"/>
        <v/>
      </c>
      <c r="BK330" s="9" t="str">
        <f t="shared" si="50"/>
        <v>Z</v>
      </c>
      <c r="BL330" s="9" t="str">
        <f t="shared" si="47"/>
        <v/>
      </c>
      <c r="BM330" s="13" t="str">
        <f t="shared" si="48"/>
        <v>*</v>
      </c>
      <c r="BN330" t="str">
        <f t="shared" si="51"/>
        <v>+</v>
      </c>
      <c r="BO330" s="9" t="b">
        <f>IF(BK330="Beta",IF(ABS(BL330)&lt;statistic_interpretations!$B$5,statistic_interpretations!$B$1,IF(ABS(BL330)&lt;statistic_interpretations!$C$5,statistic_interpretations!$C$1,IF(ABS(BL330)&gt;statistic_interpretations!$C$5,statistic_interpretations!$D$1,"error"))),IF(BK330="R",IF(ABS(BL330)&lt;statistic_interpretations!$B$2,statistic_interpretations!$B$1,IF(ABS(BL330)&lt;statistic_interpretations!$C$2,statistic_interpretations!$C$1,IF(ABS(BL330)&gt;statistic_interpretations!$C$2,statistic_interpretations!$D$1,"error"))),IF(BK330="D",IF(ABS(BL330)&lt;statistic_interpretations!$B$3,statistic_interpretations!$B$1,IF(ABS(BL330)&lt;statistic_interpretations!$C$3,statistic_interpretations!$C$1,IF(ABS(BL330)&gt;statistic_interpretations!$C$3,statistic_interpretations!$D$1,"error"))),IF(BK330="%",IF(ABS(BL330)&lt;statistic_interpretations!$B$9,statistic_interpretations!$B$1,IF(ABS(BL330)&lt;statistic_interpretations!$C$9,statistic_interpretations!$C$1,IF(ABS(BL330)&gt;statistic_interpretations!$C$9,statistic_interpretations!$D$1,"error"))),IF(BK330="χ2",IF(ABS(BL330)&lt;statistic_interpretations!$B$8,statistic_interpretations!$B$1,IF(ABS(BL330)&lt;statistic_interpretations!$C$8,statistic_interpretations!$C$1,IF(ABS(BL330)&gt;statistic_interpretations!$C$8,statistic_interpretations!$D$1,"error"))),IF(BK330="tau",IF(ABS(BL330)&lt;statistic_interpretations!$B$7,statistic_interpretations!$B$1,IF(ABS(BL330)&lt;statistic_interpretations!$C$7,statistic_interpretations!$C$1,IF(ABS(BL330)&gt;statistic_interpretations!$C$7,statistic_interpretations!$D$1,"error")))))))))</f>
        <v>0</v>
      </c>
      <c r="BP330" t="str">
        <f t="shared" si="52"/>
        <v>sign.</v>
      </c>
    </row>
    <row r="331" spans="1:68" x14ac:dyDescent="0.25">
      <c r="A331" t="str">
        <f>IF(ISBLANK(extractions!A331),"",extractions!A331)</f>
        <v>uncommitted patrols</v>
      </c>
      <c r="B331" t="s">
        <v>599</v>
      </c>
      <c r="C331" t="str">
        <f>IF(ISBLANK(extractions!B331),"",extractions!B331)</f>
        <v>dichotomous</v>
      </c>
      <c r="D331" t="str">
        <f>IF(ISBLANK(extractions!C331),"",extractions!C331)</f>
        <v/>
      </c>
      <c r="E331" t="str">
        <f>IF(ISBLANK(extractions!D331),"",extractions!D331)</f>
        <v>commited patrols</v>
      </c>
      <c r="F331" t="str">
        <f>IF(ISBLANK(extractions!E331),"",extractions!E331)</f>
        <v>-</v>
      </c>
      <c r="G331" t="str">
        <f>IF(ISBLANK(extractions!G331),"",extractions!G331)</f>
        <v>dispatch time</v>
      </c>
      <c r="H331" t="str">
        <f>IF(ISBLANK(extractions!H331),"",extractions!H331)</f>
        <v>scale</v>
      </c>
      <c r="I331" t="str">
        <f>IF(ISBLANK(extractions!I331),"",extractions!I331)</f>
        <v>min/incident</v>
      </c>
      <c r="J331" t="str">
        <f>IF(ISBLANK(extractions!J331),"",extractions!J331)</f>
        <v>-</v>
      </c>
      <c r="K331" t="str">
        <f>IF(ISBLANK(extractions!K331),"",extractions!K331)</f>
        <v>interest</v>
      </c>
      <c r="L331" t="str">
        <f>IF(ISBLANK(extractions!L331),"",extractions!L331)</f>
        <v>Coupe and Blake (2001)</v>
      </c>
      <c r="M331" s="2" t="s">
        <v>894</v>
      </c>
      <c r="N331" t="str">
        <f>IF(ISBLANK(extractions!M331),"",extractions!M331)</f>
        <v>in text (pag 388)</v>
      </c>
      <c r="O331" t="str">
        <f>IF(ISBLANK(extractions!N331),"",extractions!N331)</f>
        <v>Z-test</v>
      </c>
      <c r="P331" t="s">
        <v>911</v>
      </c>
      <c r="Q331" t="s">
        <v>903</v>
      </c>
      <c r="R331" t="s">
        <v>907</v>
      </c>
      <c r="S331" t="s">
        <v>397</v>
      </c>
      <c r="T331" t="s">
        <v>1187</v>
      </c>
      <c r="U331" t="str">
        <f>IF(ISBLANK(extractions!O331),"",extractions!O331)</f>
        <v/>
      </c>
      <c r="V331" t="str">
        <f>IF(ISBLANK(extractions!P331),"",extractions!P331)</f>
        <v>Sample</v>
      </c>
      <c r="W331" t="str">
        <f>IF(ISBLANK(extractions!Q331),"",extractions!Q331)</f>
        <v/>
      </c>
      <c r="X331" t="str">
        <f>IF(ISBLANK(extractions!R331),"",extractions!R331)</f>
        <v>disproportionate stratified sampling</v>
      </c>
      <c r="Y331" t="str">
        <f>IF(ISBLANK(extractions!S331),"",extractions!S331)</f>
        <v/>
      </c>
      <c r="Z331" t="str">
        <f>IF(ISBLANK(extractions!T331),"",extractions!T331)</f>
        <v/>
      </c>
      <c r="AA331" t="str">
        <f>IF(ISBLANK(extractions!U331),"",extractions!U331)</f>
        <v xml:space="preserve">From an estimated population of 1,780 in-progress burglary incidents, including 165 cases where an offender was caught at the scene, a sample was compiled consisting of 149 cases where one or more suspects were caught in the act—that is, arrested by police at or near the scene— together with a further 289 cases selected by systematically sampling one in five of those incidents where no successful arrest was made at the scene. Incidents where a suspect was arrested by police at or near the scene but subsequently released were excluded from the sample, so that the analysis was based on a final sample of 406 (289 + 117 where an offender was caught) cases. The sample consisted of only those burglaries where the police were called to specific emergency incidents. It excluded relatively rare cases where citizen’s arrests were made. </v>
      </c>
      <c r="AB331">
        <f>IF(ISBLANK(extractions!V331),"",extractions!V331)</f>
        <v>441</v>
      </c>
      <c r="AC331" t="str">
        <f>IF(ISBLANK(extractions!W331),"",extractions!W331)</f>
        <v>CFS</v>
      </c>
      <c r="AD331" t="str">
        <f>IF(ISBLANK(extractions!X331),"",extractions!X331)</f>
        <v>in-progress burglary</v>
      </c>
      <c r="AE331" t="str">
        <f>IF(ISBLANK(extractions!Y331),"",extractions!Y331)</f>
        <v>Z</v>
      </c>
      <c r="AF331" t="str">
        <f>IF(ISBLANK(extractions!Z331),"",extractions!Z331)</f>
        <v/>
      </c>
      <c r="AG331" t="str">
        <f>IF(ISBLANK(extractions!AA331),"",extractions!AA331)</f>
        <v/>
      </c>
      <c r="AH331">
        <f>IF(ISBLANK(extractions!AB331),"",extractions!AB331)</f>
        <v>0.01</v>
      </c>
      <c r="AI331">
        <f>IF(ISBLANK(extractions!AC331),"",extractions!AC331)</f>
        <v>1</v>
      </c>
      <c r="AJ331" t="str">
        <f>IF(ISBLANK(extractions!AD331),"",extractions!AD331)</f>
        <v>jul</v>
      </c>
      <c r="AK331">
        <f>IF(ISBLANK(extractions!AE331),"",extractions!AE331)</f>
        <v>1996</v>
      </c>
      <c r="AL331">
        <f>IF(ISBLANK(extractions!AF331),"",extractions!AF331)</f>
        <v>31</v>
      </c>
      <c r="AM331" t="str">
        <f>IF(ISBLANK(extractions!AG331),"",extractions!AG331)</f>
        <v>dec</v>
      </c>
      <c r="AN331">
        <f>IF(ISBLANK(extractions!AH331),"",extractions!AH331)</f>
        <v>1996</v>
      </c>
      <c r="AO331" t="str">
        <f>IF(ISBLANK(extractions!AI331),"",extractions!AI331)</f>
        <v/>
      </c>
      <c r="AP331" t="str">
        <f>IF(ISBLANK(extractions!AJ331),"",extractions!AJ331)</f>
        <v/>
      </c>
      <c r="AQ331" t="str">
        <f>IF(ISBLANK(extractions!AK331),"",extractions!AK331)</f>
        <v/>
      </c>
      <c r="AR331" t="str">
        <f>IF(ISBLANK(extractions!AL331),"",extractions!AL331)</f>
        <v/>
      </c>
      <c r="AS331" t="str">
        <f>IF(ISBLANK(extractions!AM331),"",extractions!AM331)</f>
        <v/>
      </c>
      <c r="AT331" t="str">
        <f>IF(ISBLANK(extractions!AN331),"",extractions!AN331)</f>
        <v/>
      </c>
      <c r="AU331" t="str">
        <f>IF(ISBLANK(extractions!AO331),"",extractions!AO331)</f>
        <v/>
      </c>
      <c r="AV331" t="str">
        <f>IF(ISBLANK(extractions!AP331),"",extractions!AP331)</f>
        <v/>
      </c>
      <c r="AW331" t="str">
        <f>IF(ISBLANK(extractions!AQ331),"",extractions!AQ331)</f>
        <v/>
      </c>
      <c r="AX331" t="str">
        <f>IF(ISBLANK(extractions!AR331),"",extractions!AR331)</f>
        <v/>
      </c>
      <c r="AY331" t="str">
        <f>IF(ISBLANK(extractions!AS331),"",extractions!AS331)</f>
        <v/>
      </c>
      <c r="AZ331" t="str">
        <f>IF(ISBLANK(extractions!AT331),"",extractions!AT331)</f>
        <v/>
      </c>
      <c r="BA331" t="str">
        <f>IF(ISBLANK(extractions!AU331),"",extractions!AU331)</f>
        <v/>
      </c>
      <c r="BB331" t="str">
        <f>IF(ISBLANK(extractions!AV331),"",extractions!AV331)</f>
        <v/>
      </c>
      <c r="BC331" t="str">
        <f>IF(ISBLANK(extractions!AW331),"",extractions!AW331)</f>
        <v/>
      </c>
      <c r="BD331" t="str">
        <f>IF(ISBLANK(extractions!AX331),"",extractions!AX331)</f>
        <v/>
      </c>
      <c r="BE331" s="9" t="e">
        <f>AF331/SQRT(AB331)</f>
        <v>#VALUE!</v>
      </c>
      <c r="BF331" s="9" t="str">
        <f t="shared" si="49"/>
        <v/>
      </c>
      <c r="BG331" t="str">
        <f t="shared" si="53"/>
        <v/>
      </c>
      <c r="BK331" s="9" t="str">
        <f t="shared" si="50"/>
        <v>Z</v>
      </c>
      <c r="BL331" s="9" t="str">
        <f t="shared" si="47"/>
        <v/>
      </c>
      <c r="BM331" s="13" t="str">
        <f t="shared" si="48"/>
        <v>**</v>
      </c>
      <c r="BN331" t="str">
        <f t="shared" si="51"/>
        <v>+</v>
      </c>
      <c r="BO331" s="9" t="b">
        <f>IF(BK331="Beta",IF(ABS(BL331)&lt;statistic_interpretations!$B$5,statistic_interpretations!$B$1,IF(ABS(BL331)&lt;statistic_interpretations!$C$5,statistic_interpretations!$C$1,IF(ABS(BL331)&gt;statistic_interpretations!$C$5,statistic_interpretations!$D$1,"error"))),IF(BK331="R",IF(ABS(BL331)&lt;statistic_interpretations!$B$2,statistic_interpretations!$B$1,IF(ABS(BL331)&lt;statistic_interpretations!$C$2,statistic_interpretations!$C$1,IF(ABS(BL331)&gt;statistic_interpretations!$C$2,statistic_interpretations!$D$1,"error"))),IF(BK331="D",IF(ABS(BL331)&lt;statistic_interpretations!$B$3,statistic_interpretations!$B$1,IF(ABS(BL331)&lt;statistic_interpretations!$C$3,statistic_interpretations!$C$1,IF(ABS(BL331)&gt;statistic_interpretations!$C$3,statistic_interpretations!$D$1,"error"))),IF(BK331="%",IF(ABS(BL331)&lt;statistic_interpretations!$B$9,statistic_interpretations!$B$1,IF(ABS(BL331)&lt;statistic_interpretations!$C$9,statistic_interpretations!$C$1,IF(ABS(BL331)&gt;statistic_interpretations!$C$9,statistic_interpretations!$D$1,"error"))),IF(BK331="χ2",IF(ABS(BL331)&lt;statistic_interpretations!$B$8,statistic_interpretations!$B$1,IF(ABS(BL331)&lt;statistic_interpretations!$C$8,statistic_interpretations!$C$1,IF(ABS(BL331)&gt;statistic_interpretations!$C$8,statistic_interpretations!$D$1,"error"))),IF(BK331="tau",IF(ABS(BL331)&lt;statistic_interpretations!$B$7,statistic_interpretations!$B$1,IF(ABS(BL331)&lt;statistic_interpretations!$C$7,statistic_interpretations!$C$1,IF(ABS(BL331)&gt;statistic_interpretations!$C$7,statistic_interpretations!$D$1,"error")))))))))</f>
        <v>0</v>
      </c>
      <c r="BP331" t="str">
        <f t="shared" si="52"/>
        <v>sign.</v>
      </c>
    </row>
    <row r="332" spans="1:68" x14ac:dyDescent="0.25">
      <c r="A332" t="str">
        <f>IF(ISBLANK(extractions!A332),"",extractions!A332)</f>
        <v>AGDS implementation</v>
      </c>
      <c r="B332" t="s">
        <v>940</v>
      </c>
      <c r="C332" t="str">
        <f>IF(ISBLANK(extractions!B332),"",extractions!B332)</f>
        <v>dichotomous</v>
      </c>
      <c r="D332" t="str">
        <f>IF(ISBLANK(extractions!C332),"",extractions!C332)</f>
        <v/>
      </c>
      <c r="E332" t="str">
        <f>IF(ISBLANK(extractions!D332),"",extractions!D332)</f>
        <v>non active AGDS</v>
      </c>
      <c r="F332" t="str">
        <f>IF(ISBLANK(extractions!E332),"",extractions!E332)</f>
        <v>-</v>
      </c>
      <c r="G332" t="str">
        <f>IF(ISBLANK(extractions!G332),"",extractions!G332)</f>
        <v>travel time</v>
      </c>
      <c r="H332" t="str">
        <f>IF(ISBLANK(extractions!H332),"",extractions!H332)</f>
        <v>scale</v>
      </c>
      <c r="I332" t="str">
        <f>IF(ISBLANK(extractions!I332),"",extractions!I332)</f>
        <v>min/incident</v>
      </c>
      <c r="J332" t="str">
        <f>IF(ISBLANK(extractions!J332),"",extractions!J332)</f>
        <v>-</v>
      </c>
      <c r="K332" t="str">
        <f>IF(ISBLANK(extractions!K332),"",extractions!K332)</f>
        <v>interest</v>
      </c>
      <c r="L332" t="str">
        <f>IF(ISBLANK(extractions!L332),"",extractions!L332)</f>
        <v>Goldenberg et al. (2019)</v>
      </c>
      <c r="M332" s="2" t="s">
        <v>753</v>
      </c>
      <c r="N332" t="str">
        <f>IF(ISBLANK(extractions!M332),"",extractions!M332)</f>
        <v>in text (pag 1255)</v>
      </c>
      <c r="O332" t="str">
        <f>IF(ISBLANK(extractions!N332),"",extractions!N332)</f>
        <v>T-test</v>
      </c>
      <c r="P332" t="s">
        <v>911</v>
      </c>
      <c r="Q332" t="s">
        <v>903</v>
      </c>
      <c r="R332" t="s">
        <v>907</v>
      </c>
      <c r="S332" t="s">
        <v>198</v>
      </c>
      <c r="T332" t="s">
        <v>198</v>
      </c>
      <c r="U332" t="str">
        <f>IF(ISBLANK(extractions!O332),"",extractions!O332)</f>
        <v/>
      </c>
      <c r="V332" t="str">
        <f>IF(ISBLANK(extractions!P332),"",extractions!P332)</f>
        <v>Population</v>
      </c>
      <c r="W332" t="str">
        <f>IF(ISBLANK(extractions!Q332),"",extractions!Q332)</f>
        <v>Camden (USA)</v>
      </c>
      <c r="X332" t="str">
        <f>IF(ISBLANK(extractions!R332),"",extractions!R332)</f>
        <v>-</v>
      </c>
      <c r="Y332" t="str">
        <f>IF(ISBLANK(extractions!S332),"",extractions!S332)</f>
        <v>-</v>
      </c>
      <c r="Z332" t="str">
        <f>IF(ISBLANK(extractions!T332),"",extractions!T332)</f>
        <v/>
      </c>
      <c r="AA332" t="str">
        <f>IF(ISBLANK(extractions!U332),"",extractions!U332)</f>
        <v>-</v>
      </c>
      <c r="AB332">
        <f>IF(ISBLANK(extractions!V332),"",extractions!V332)</f>
        <v>627</v>
      </c>
      <c r="AC332" t="str">
        <f>IF(ISBLANK(extractions!W332),"",extractions!W332)</f>
        <v>CFS</v>
      </c>
      <c r="AD332" t="str">
        <f>IF(ISBLANK(extractions!X332),"",extractions!X332)</f>
        <v>victims with gunshot wounds</v>
      </c>
      <c r="AE332" t="str">
        <f>IF(ISBLANK(extractions!Y332),"",extractions!Y332)</f>
        <v>Z</v>
      </c>
      <c r="AF332" t="str">
        <f>IF(ISBLANK(extractions!Z332),"",extractions!Z332)</f>
        <v/>
      </c>
      <c r="AG332" t="str">
        <f>IF(ISBLANK(extractions!AA332),"",extractions!AA332)</f>
        <v/>
      </c>
      <c r="AH332">
        <f>IF(ISBLANK(extractions!AB332),"",extractions!AB332)</f>
        <v>3.0000000000000001E-3</v>
      </c>
      <c r="AI332">
        <f>IF(ISBLANK(extractions!AC332),"",extractions!AC332)</f>
        <v>1</v>
      </c>
      <c r="AJ332" t="str">
        <f>IF(ISBLANK(extractions!AD332),"",extractions!AD332)</f>
        <v>jan</v>
      </c>
      <c r="AK332">
        <f>IF(ISBLANK(extractions!AE332),"",extractions!AE332)</f>
        <v>2010</v>
      </c>
      <c r="AL332">
        <f>IF(ISBLANK(extractions!AF332),"",extractions!AF332)</f>
        <v>31</v>
      </c>
      <c r="AM332" t="str">
        <f>IF(ISBLANK(extractions!AG332),"",extractions!AG332)</f>
        <v>dec</v>
      </c>
      <c r="AN332">
        <f>IF(ISBLANK(extractions!AH332),"",extractions!AH332)</f>
        <v>2018</v>
      </c>
      <c r="AO332" t="str">
        <f>IF(ISBLANK(extractions!AI332),"",extractions!AI332)</f>
        <v/>
      </c>
      <c r="AP332" t="str">
        <f>IF(ISBLANK(extractions!AJ332),"",extractions!AJ332)</f>
        <v/>
      </c>
      <c r="AQ332" t="str">
        <f>IF(ISBLANK(extractions!AK332),"",extractions!AK332)</f>
        <v/>
      </c>
      <c r="AR332" t="str">
        <f>IF(ISBLANK(extractions!AL332),"",extractions!AL332)</f>
        <v/>
      </c>
      <c r="AS332" t="str">
        <f>IF(ISBLANK(extractions!AM332),"",extractions!AM332)</f>
        <v/>
      </c>
      <c r="AT332" t="str">
        <f>IF(ISBLANK(extractions!AN332),"",extractions!AN332)</f>
        <v/>
      </c>
      <c r="AU332" t="str">
        <f>IF(ISBLANK(extractions!AO332),"",extractions!AO332)</f>
        <v/>
      </c>
      <c r="AV332" t="str">
        <f>IF(ISBLANK(extractions!AP332),"",extractions!AP332)</f>
        <v/>
      </c>
      <c r="AW332">
        <f>IF(ISBLANK(extractions!AQ332),"",extractions!AQ332)</f>
        <v>5.4</v>
      </c>
      <c r="AX332">
        <f>IF(ISBLANK(extractions!AR332),"",extractions!AR332)</f>
        <v>3.7</v>
      </c>
      <c r="AY332">
        <f>IF(ISBLANK(extractions!AS332),"",extractions!AS332)</f>
        <v>5.7</v>
      </c>
      <c r="AZ332">
        <f>IF(ISBLANK(extractions!AT332),"",extractions!AT332)</f>
        <v>3.5</v>
      </c>
      <c r="BA332" t="str">
        <f>IF(ISBLANK(extractions!AU332),"",extractions!AU332)</f>
        <v/>
      </c>
      <c r="BB332" t="str">
        <f>IF(ISBLANK(extractions!AV332),"",extractions!AV332)</f>
        <v/>
      </c>
      <c r="BC332" t="str">
        <f>IF(ISBLANK(extractions!AW332),"",extractions!AW332)</f>
        <v/>
      </c>
      <c r="BD332" t="str">
        <f>IF(ISBLANK(extractions!AX332),"",extractions!AX332)</f>
        <v/>
      </c>
      <c r="BE332" s="9">
        <f t="shared" si="45"/>
        <v>-0.35943132952445772</v>
      </c>
      <c r="BF332" s="9">
        <f t="shared" si="49"/>
        <v>-0.17688192237639896</v>
      </c>
      <c r="BG332" t="str">
        <f t="shared" si="53"/>
        <v/>
      </c>
      <c r="BK332" s="9" t="str">
        <f t="shared" si="50"/>
        <v>R</v>
      </c>
      <c r="BL332" s="9">
        <f t="shared" si="47"/>
        <v>-0.17688192237639896</v>
      </c>
      <c r="BM332" s="13" t="str">
        <f t="shared" si="48"/>
        <v>**</v>
      </c>
      <c r="BN332" t="str">
        <f t="shared" si="51"/>
        <v>-</v>
      </c>
      <c r="BO332" s="9" t="str">
        <f>IF(BK332="Beta",IF(ABS(BL332)&lt;statistic_interpretations!$B$5,statistic_interpretations!$B$1,IF(ABS(BL332)&lt;statistic_interpretations!$C$5,statistic_interpretations!$C$1,IF(ABS(BL332)&gt;statistic_interpretations!$C$5,statistic_interpretations!$D$1,"error"))),IF(BK332="R",IF(ABS(BL332)&lt;statistic_interpretations!$B$2,statistic_interpretations!$B$1,IF(ABS(BL332)&lt;statistic_interpretations!$C$2,statistic_interpretations!$C$1,IF(ABS(BL332)&gt;statistic_interpretations!$C$2,statistic_interpretations!$D$1,"error"))),IF(BK332="D",IF(ABS(BL332)&lt;statistic_interpretations!$B$3,statistic_interpretations!$B$1,IF(ABS(BL332)&lt;statistic_interpretations!$C$3,statistic_interpretations!$C$1,IF(ABS(BL332)&gt;statistic_interpretations!$C$3,statistic_interpretations!$D$1,"error"))),IF(BK332="%",IF(ABS(BL332)&lt;statistic_interpretations!$B$9,statistic_interpretations!$B$1,IF(ABS(BL332)&lt;statistic_interpretations!$C$9,statistic_interpretations!$C$1,IF(ABS(BL332)&gt;statistic_interpretations!$C$9,statistic_interpretations!$D$1,"error"))),IF(BK332="χ2",IF(ABS(BL332)&lt;statistic_interpretations!$B$8,statistic_interpretations!$B$1,IF(ABS(BL332)&lt;statistic_interpretations!$C$8,statistic_interpretations!$C$1,IF(ABS(BL332)&gt;statistic_interpretations!$C$8,statistic_interpretations!$D$1,"error"))),IF(BK332="tau",IF(ABS(BL332)&lt;statistic_interpretations!$B$7,statistic_interpretations!$B$1,IF(ABS(BL332)&lt;statistic_interpretations!$C$7,statistic_interpretations!$C$1,IF(ABS(BL332)&gt;statistic_interpretations!$C$7,statistic_interpretations!$D$1,"error")))))))))</f>
        <v>Small</v>
      </c>
      <c r="BP332" t="str">
        <f t="shared" si="52"/>
        <v>not applicable</v>
      </c>
    </row>
    <row r="333" spans="1:68" x14ac:dyDescent="0.25">
      <c r="A333" t="str">
        <f>IF(ISBLANK(extractions!A333),"",extractions!A333)</f>
        <v>Vocera badge implementation</v>
      </c>
      <c r="B333" t="s">
        <v>966</v>
      </c>
      <c r="C333" t="str">
        <f>IF(ISBLANK(extractions!B333),"",extractions!B333)</f>
        <v>dichotomous</v>
      </c>
      <c r="D333" t="str">
        <f>IF(ISBLANK(extractions!C333),"",extractions!C333)</f>
        <v/>
      </c>
      <c r="E333" t="str">
        <f>IF(ISBLANK(extractions!D333),"",extractions!D333)</f>
        <v>non active Vocera badge</v>
      </c>
      <c r="F333" t="str">
        <f>IF(ISBLANK(extractions!E333),"",extractions!E333)</f>
        <v>-</v>
      </c>
      <c r="G333" t="str">
        <f>IF(ISBLANK(extractions!G333),"",extractions!G333)</f>
        <v>dispatch time</v>
      </c>
      <c r="H333" t="str">
        <f>IF(ISBLANK(extractions!H333),"",extractions!H333)</f>
        <v>scale</v>
      </c>
      <c r="I333" t="str">
        <f>IF(ISBLANK(extractions!I333),"",extractions!I333)</f>
        <v>average min/month</v>
      </c>
      <c r="J333" t="str">
        <f>IF(ISBLANK(extractions!J333),"",extractions!J333)</f>
        <v>-</v>
      </c>
      <c r="K333" t="str">
        <f>IF(ISBLANK(extractions!K333),"",extractions!K333)</f>
        <v>interest</v>
      </c>
      <c r="L333" t="str">
        <f>IF(ISBLANK(extractions!L333),"",extractions!L333)</f>
        <v>Joslin et al. (2016)</v>
      </c>
      <c r="M333" s="2" t="s">
        <v>754</v>
      </c>
      <c r="N333" t="str">
        <f>IF(ISBLANK(extractions!M333),"",extractions!M333)</f>
        <v>in text (pag 2)</v>
      </c>
      <c r="O333" t="str">
        <f>IF(ISBLANK(extractions!N333),"",extractions!N333)</f>
        <v>T-test</v>
      </c>
      <c r="P333" t="s">
        <v>911</v>
      </c>
      <c r="Q333" t="s">
        <v>903</v>
      </c>
      <c r="R333" t="s">
        <v>907</v>
      </c>
      <c r="S333" t="s">
        <v>198</v>
      </c>
      <c r="T333" t="s">
        <v>198</v>
      </c>
      <c r="U333" t="str">
        <f>IF(ISBLANK(extractions!O333),"",extractions!O333)</f>
        <v/>
      </c>
      <c r="V333" t="str">
        <f>IF(ISBLANK(extractions!P333),"",extractions!P333)</f>
        <v>Population</v>
      </c>
      <c r="W333" t="str">
        <f>IF(ISBLANK(extractions!Q333),"",extractions!Q333)</f>
        <v>Syracuse (USA)</v>
      </c>
      <c r="X333" t="str">
        <f>IF(ISBLANK(extractions!R333),"",extractions!R333)</f>
        <v>-</v>
      </c>
      <c r="Y333" t="str">
        <f>IF(ISBLANK(extractions!S333),"",extractions!S333)</f>
        <v>-</v>
      </c>
      <c r="Z333" t="str">
        <f>IF(ISBLANK(extractions!T333),"",extractions!T333)</f>
        <v/>
      </c>
      <c r="AA333" t="str">
        <f>IF(ISBLANK(extractions!U333),"",extractions!U333)</f>
        <v>-</v>
      </c>
      <c r="AB333">
        <f>IF(ISBLANK(extractions!V333),"",extractions!V333)</f>
        <v>12</v>
      </c>
      <c r="AC333" t="str">
        <f>IF(ISBLANK(extractions!W333),"",extractions!W333)</f>
        <v>months</v>
      </c>
      <c r="AD333" t="str">
        <f>IF(ISBLANK(extractions!X333),"",extractions!X333)</f>
        <v xml:space="preserve">violence in emergency department </v>
      </c>
      <c r="AE333" t="str">
        <f>IF(ISBLANK(extractions!Y333),"",extractions!Y333)</f>
        <v>t</v>
      </c>
      <c r="AF333">
        <f>IF(ISBLANK(extractions!Z333),"",extractions!Z333)</f>
        <v>9.61</v>
      </c>
      <c r="AG333" t="str">
        <f>IF(ISBLANK(extractions!AA333),"",extractions!AA333)</f>
        <v/>
      </c>
      <c r="AH333">
        <f>IF(ISBLANK(extractions!AB333),"",extractions!AB333)</f>
        <v>1E-3</v>
      </c>
      <c r="AI333">
        <f>IF(ISBLANK(extractions!AC333),"",extractions!AC333)</f>
        <v>1</v>
      </c>
      <c r="AJ333" t="str">
        <f>IF(ISBLANK(extractions!AD333),"",extractions!AD333)</f>
        <v>jan</v>
      </c>
      <c r="AK333">
        <f>IF(ISBLANK(extractions!AE333),"",extractions!AE333)</f>
        <v>2014</v>
      </c>
      <c r="AL333">
        <f>IF(ISBLANK(extractions!AF333),"",extractions!AF333)</f>
        <v>31</v>
      </c>
      <c r="AM333" t="str">
        <f>IF(ISBLANK(extractions!AG333),"",extractions!AG333)</f>
        <v>dec</v>
      </c>
      <c r="AN333">
        <f>IF(ISBLANK(extractions!AH333),"",extractions!AH333)</f>
        <v>2014</v>
      </c>
      <c r="AO333" t="str">
        <f>IF(ISBLANK(extractions!AI333),"",extractions!AI333)</f>
        <v/>
      </c>
      <c r="AP333" t="str">
        <f>IF(ISBLANK(extractions!AJ333),"",extractions!AJ333)</f>
        <v/>
      </c>
      <c r="AQ333" t="str">
        <f>IF(ISBLANK(extractions!AK333),"",extractions!AK333)</f>
        <v/>
      </c>
      <c r="AR333" t="str">
        <f>IF(ISBLANK(extractions!AL333),"",extractions!AL333)</f>
        <v/>
      </c>
      <c r="AS333" t="str">
        <f>IF(ISBLANK(extractions!AM333),"",extractions!AM333)</f>
        <v/>
      </c>
      <c r="AT333" t="str">
        <f>IF(ISBLANK(extractions!AN333),"",extractions!AN333)</f>
        <v/>
      </c>
      <c r="AU333" t="str">
        <f>IF(ISBLANK(extractions!AO333),"",extractions!AO333)</f>
        <v/>
      </c>
      <c r="AV333" t="str">
        <f>IF(ISBLANK(extractions!AP333),"",extractions!AP333)</f>
        <v/>
      </c>
      <c r="AW333">
        <f>IF(ISBLANK(extractions!AQ333),"",extractions!AQ333)</f>
        <v>3.2</v>
      </c>
      <c r="AX333">
        <f>IF(ISBLANK(extractions!AR333),"",extractions!AR333)</f>
        <v>1.02</v>
      </c>
      <c r="AY333">
        <f>IF(ISBLANK(extractions!AS333),"",extractions!AS333)</f>
        <v>0.45600000000000002</v>
      </c>
      <c r="AZ333">
        <f>IF(ISBLANK(extractions!AT333),"",extractions!AT333)</f>
        <v>0.31900000000000001</v>
      </c>
      <c r="BA333" t="str">
        <f>IF(ISBLANK(extractions!AU333),"",extractions!AU333)</f>
        <v/>
      </c>
      <c r="BB333" t="str">
        <f>IF(ISBLANK(extractions!AV333),"",extractions!AV333)</f>
        <v/>
      </c>
      <c r="BC333" t="str">
        <f>IF(ISBLANK(extractions!AW333),"",extractions!AW333)</f>
        <v/>
      </c>
      <c r="BD333" t="str">
        <f>IF(ISBLANK(extractions!AX333),"",extractions!AX333)</f>
        <v/>
      </c>
      <c r="BE333" s="9">
        <f t="shared" si="45"/>
        <v>-5.5399136084929426</v>
      </c>
      <c r="BF333" s="9">
        <f t="shared" si="49"/>
        <v>-0.94058233645175016</v>
      </c>
      <c r="BG333" t="str">
        <f t="shared" si="53"/>
        <v/>
      </c>
      <c r="BK333" s="9" t="str">
        <f t="shared" si="50"/>
        <v>R</v>
      </c>
      <c r="BL333" s="9">
        <f t="shared" si="47"/>
        <v>-0.94058233645175016</v>
      </c>
      <c r="BM333" s="13" t="str">
        <f t="shared" si="48"/>
        <v>***</v>
      </c>
      <c r="BN333" t="str">
        <f t="shared" si="51"/>
        <v>-</v>
      </c>
      <c r="BO333" s="9" t="str">
        <f>IF(BK333="Beta",IF(ABS(BL333)&lt;statistic_interpretations!$B$5,statistic_interpretations!$B$1,IF(ABS(BL333)&lt;statistic_interpretations!$C$5,statistic_interpretations!$C$1,IF(ABS(BL333)&gt;statistic_interpretations!$C$5,statistic_interpretations!$D$1,"error"))),IF(BK333="R",IF(ABS(BL333)&lt;statistic_interpretations!$B$2,statistic_interpretations!$B$1,IF(ABS(BL333)&lt;statistic_interpretations!$C$2,statistic_interpretations!$C$1,IF(ABS(BL333)&gt;statistic_interpretations!$C$2,statistic_interpretations!$D$1,"error"))),IF(BK333="D",IF(ABS(BL333)&lt;statistic_interpretations!$B$3,statistic_interpretations!$B$1,IF(ABS(BL333)&lt;statistic_interpretations!$C$3,statistic_interpretations!$C$1,IF(ABS(BL333)&gt;statistic_interpretations!$C$3,statistic_interpretations!$D$1,"error"))),IF(BK333="%",IF(ABS(BL333)&lt;statistic_interpretations!$B$9,statistic_interpretations!$B$1,IF(ABS(BL333)&lt;statistic_interpretations!$C$9,statistic_interpretations!$C$1,IF(ABS(BL333)&gt;statistic_interpretations!$C$9,statistic_interpretations!$D$1,"error"))),IF(BK333="χ2",IF(ABS(BL333)&lt;statistic_interpretations!$B$8,statistic_interpretations!$B$1,IF(ABS(BL333)&lt;statistic_interpretations!$C$8,statistic_interpretations!$C$1,IF(ABS(BL333)&gt;statistic_interpretations!$C$8,statistic_interpretations!$D$1,"error"))),IF(BK333="tau",IF(ABS(BL333)&lt;statistic_interpretations!$B$7,statistic_interpretations!$B$1,IF(ABS(BL333)&lt;statistic_interpretations!$C$7,statistic_interpretations!$C$1,IF(ABS(BL333)&gt;statistic_interpretations!$C$7,statistic_interpretations!$D$1,"error")))))))))</f>
        <v>Large</v>
      </c>
      <c r="BP333" t="str">
        <f t="shared" si="52"/>
        <v>not applicable</v>
      </c>
    </row>
    <row r="334" spans="1:68" x14ac:dyDescent="0.25">
      <c r="A334" t="str">
        <f>IF(ISBLANK(extractions!A334),"",extractions!A334)</f>
        <v>AGDS implementation</v>
      </c>
      <c r="B334" t="s">
        <v>940</v>
      </c>
      <c r="C334" t="str">
        <f>IF(ISBLANK(extractions!B334),"",extractions!B334)</f>
        <v>dichotomous</v>
      </c>
      <c r="D334" t="str">
        <f>IF(ISBLANK(extractions!C334),"",extractions!C334)</f>
        <v/>
      </c>
      <c r="E334" t="str">
        <f>IF(ISBLANK(extractions!D334),"",extractions!D334)</f>
        <v>non active AGDS</v>
      </c>
      <c r="F334" t="str">
        <f>IF(ISBLANK(extractions!E334),"",extractions!E334)</f>
        <v>-</v>
      </c>
      <c r="G334" t="str">
        <f>IF(ISBLANK(extractions!G334),"",extractions!G334)</f>
        <v>dispatch time</v>
      </c>
      <c r="H334" t="str">
        <f>IF(ISBLANK(extractions!H334),"",extractions!H334)</f>
        <v>scale</v>
      </c>
      <c r="I334" t="str">
        <f>IF(ISBLANK(extractions!I334),"",extractions!I334)</f>
        <v>min/incident</v>
      </c>
      <c r="J334" t="str">
        <f>IF(ISBLANK(extractions!J334),"",extractions!J334)</f>
        <v>-</v>
      </c>
      <c r="K334" t="str">
        <f>IF(ISBLANK(extractions!K334),"",extractions!K334)</f>
        <v>interest</v>
      </c>
      <c r="L334" t="str">
        <f>IF(ISBLANK(extractions!L334),"",extractions!L334)</f>
        <v>Mazerolle et al. (1998)</v>
      </c>
      <c r="M334" s="2" t="s">
        <v>755</v>
      </c>
      <c r="N334" t="str">
        <f>IF(ISBLANK(extractions!M334),"",extractions!M334)</f>
        <v>Table 5</v>
      </c>
      <c r="O334" t="str">
        <f>IF(ISBLANK(extractions!N334),"",extractions!N334)</f>
        <v>T-test</v>
      </c>
      <c r="P334" t="s">
        <v>911</v>
      </c>
      <c r="Q334" t="s">
        <v>903</v>
      </c>
      <c r="R334" t="s">
        <v>907</v>
      </c>
      <c r="S334" t="s">
        <v>198</v>
      </c>
      <c r="T334" t="s">
        <v>198</v>
      </c>
      <c r="U334" t="str">
        <f>IF(ISBLANK(extractions!O334),"",extractions!O334)</f>
        <v>This column reveals a slight reduction (approximately 1 minute  or a 7% reduction) in police response time (24.98 minutes compared to 23.27  minutes), perhaps attributable to the implementation ofthe gunshot detec-  tion system." Nonetheless, our data do not support the claim that the gun-  shot detection system can reduce response times by 85 percent as claimed by  ATI (see Page and Sharkey 1995). Moreover, we point out the overall pro-  cessing time for random gunfire calls (including time to dispatch, time to  arrive on the scene and time to clear the call) remained fairly stable during  our study year (41 minutes prior to SECUREST' and 39 minutes during the  trial period).</v>
      </c>
      <c r="V334" t="str">
        <f>IF(ISBLANK(extractions!P334),"",extractions!P334)</f>
        <v>Population</v>
      </c>
      <c r="W334" t="str">
        <f>IF(ISBLANK(extractions!Q334),"",extractions!Q334)</f>
        <v>Dallas (USA)</v>
      </c>
      <c r="X334" t="str">
        <f>IF(ISBLANK(extractions!R334),"",extractions!R334)</f>
        <v>-</v>
      </c>
      <c r="Y334" t="str">
        <f>IF(ISBLANK(extractions!S334),"",extractions!S334)</f>
        <v>-</v>
      </c>
      <c r="Z334" t="str">
        <f>IF(ISBLANK(extractions!T334),"",extractions!T334)</f>
        <v/>
      </c>
      <c r="AA334" t="str">
        <f>IF(ISBLANK(extractions!U334),"",extractions!U334)</f>
        <v>List wise deletion of missing values</v>
      </c>
      <c r="AB334">
        <f>IF(ISBLANK(extractions!V334),"",extractions!V334)</f>
        <v>236</v>
      </c>
      <c r="AC334" t="str">
        <f>IF(ISBLANK(extractions!W334),"",extractions!W334)</f>
        <v>CFS</v>
      </c>
      <c r="AD334" t="str">
        <f>IF(ISBLANK(extractions!X334),"",extractions!X334)</f>
        <v xml:space="preserve">shots fired </v>
      </c>
      <c r="AE334" t="str">
        <f>IF(ISBLANK(extractions!Y334),"",extractions!Y334)</f>
        <v>t</v>
      </c>
      <c r="AF334">
        <f>IF(ISBLANK(extractions!Z334),"",extractions!Z334)</f>
        <v>1.1914</v>
      </c>
      <c r="AG334" t="str">
        <f>IF(ISBLANK(extractions!AA334),"",extractions!AA334)</f>
        <v/>
      </c>
      <c r="AH334">
        <f>IF(ISBLANK(extractions!AB334),"",extractions!AB334)</f>
        <v>0.2341</v>
      </c>
      <c r="AI334">
        <f>IF(ISBLANK(extractions!AC334),"",extractions!AC334)</f>
        <v>1</v>
      </c>
      <c r="AJ334" t="str">
        <f>IF(ISBLANK(extractions!AD334),"",extractions!AD334)</f>
        <v>jan</v>
      </c>
      <c r="AK334">
        <f>IF(ISBLANK(extractions!AE334),"",extractions!AE334)</f>
        <v>1996</v>
      </c>
      <c r="AL334">
        <f>IF(ISBLANK(extractions!AF334),"",extractions!AF334)</f>
        <v>31</v>
      </c>
      <c r="AM334" t="str">
        <f>IF(ISBLANK(extractions!AG334),"",extractions!AG334)</f>
        <v>dec</v>
      </c>
      <c r="AN334">
        <f>IF(ISBLANK(extractions!AH334),"",extractions!AH334)</f>
        <v>1996</v>
      </c>
      <c r="AO334" t="str">
        <f>IF(ISBLANK(extractions!AI334),"",extractions!AI334)</f>
        <v/>
      </c>
      <c r="AP334" t="str">
        <f>IF(ISBLANK(extractions!AJ334),"",extractions!AJ334)</f>
        <v/>
      </c>
      <c r="AQ334" t="str">
        <f>IF(ISBLANK(extractions!AK334),"",extractions!AK334)</f>
        <v/>
      </c>
      <c r="AR334" t="str">
        <f>IF(ISBLANK(extractions!AL334),"",extractions!AL334)</f>
        <v/>
      </c>
      <c r="AS334" t="str">
        <f>IF(ISBLANK(extractions!AM334),"",extractions!AM334)</f>
        <v/>
      </c>
      <c r="AT334" t="str">
        <f>IF(ISBLANK(extractions!AN334),"",extractions!AN334)</f>
        <v/>
      </c>
      <c r="AU334" t="str">
        <f>IF(ISBLANK(extractions!AO334),"",extractions!AO334)</f>
        <v/>
      </c>
      <c r="AV334" t="str">
        <f>IF(ISBLANK(extractions!AP334),"",extractions!AP334)</f>
        <v/>
      </c>
      <c r="AW334">
        <f>IF(ISBLANK(extractions!AQ334),"",extractions!AQ334)</f>
        <v>20.28</v>
      </c>
      <c r="AX334">
        <f>IF(ISBLANK(extractions!AR334),"",extractions!AR334)</f>
        <v>17.09</v>
      </c>
      <c r="AY334">
        <f>IF(ISBLANK(extractions!AS334),"",extractions!AS334)</f>
        <v>31.08</v>
      </c>
      <c r="AZ334">
        <f>IF(ISBLANK(extractions!AT334),"",extractions!AT334)</f>
        <v>27.02</v>
      </c>
      <c r="BA334" t="str">
        <f>IF(ISBLANK(extractions!AU334),"",extractions!AU334)</f>
        <v/>
      </c>
      <c r="BB334" t="str">
        <f>IF(ISBLANK(extractions!AV334),"",extractions!AV334)</f>
        <v/>
      </c>
      <c r="BC334" t="str">
        <f>IF(ISBLANK(extractions!AW334),"",extractions!AW334)</f>
        <v/>
      </c>
      <c r="BD334" t="str">
        <f>IF(ISBLANK(extractions!AX334),"",extractions!AX334)</f>
        <v/>
      </c>
      <c r="BE334" s="9">
        <f t="shared" si="45"/>
        <v>-0.10954353836870526</v>
      </c>
      <c r="BF334" s="9">
        <f t="shared" si="49"/>
        <v>-5.4689797377505227E-2</v>
      </c>
      <c r="BG334" t="str">
        <f t="shared" si="53"/>
        <v/>
      </c>
      <c r="BK334" s="9" t="str">
        <f t="shared" si="50"/>
        <v>R</v>
      </c>
      <c r="BL334" s="9">
        <f t="shared" si="47"/>
        <v>-5.4689797377505227E-2</v>
      </c>
      <c r="BM334" s="13" t="str">
        <f t="shared" si="48"/>
        <v/>
      </c>
      <c r="BN334" t="str">
        <f t="shared" si="51"/>
        <v>-</v>
      </c>
      <c r="BO334" s="9" t="str">
        <f>IF(BK334="Beta",IF(ABS(BL334)&lt;statistic_interpretations!$B$5,statistic_interpretations!$B$1,IF(ABS(BL334)&lt;statistic_interpretations!$C$5,statistic_interpretations!$C$1,IF(ABS(BL334)&gt;statistic_interpretations!$C$5,statistic_interpretations!$D$1,"error"))),IF(BK334="R",IF(ABS(BL334)&lt;statistic_interpretations!$B$2,statistic_interpretations!$B$1,IF(ABS(BL334)&lt;statistic_interpretations!$C$2,statistic_interpretations!$C$1,IF(ABS(BL334)&gt;statistic_interpretations!$C$2,statistic_interpretations!$D$1,"error"))),IF(BK334="D",IF(ABS(BL334)&lt;statistic_interpretations!$B$3,statistic_interpretations!$B$1,IF(ABS(BL334)&lt;statistic_interpretations!$C$3,statistic_interpretations!$C$1,IF(ABS(BL334)&gt;statistic_interpretations!$C$3,statistic_interpretations!$D$1,"error"))),IF(BK334="%",IF(ABS(BL334)&lt;statistic_interpretations!$B$9,statistic_interpretations!$B$1,IF(ABS(BL334)&lt;statistic_interpretations!$C$9,statistic_interpretations!$C$1,IF(ABS(BL334)&gt;statistic_interpretations!$C$9,statistic_interpretations!$D$1,"error"))),IF(BK334="χ2",IF(ABS(BL334)&lt;statistic_interpretations!$B$8,statistic_interpretations!$B$1,IF(ABS(BL334)&lt;statistic_interpretations!$C$8,statistic_interpretations!$C$1,IF(ABS(BL334)&gt;statistic_interpretations!$C$8,statistic_interpretations!$D$1,"error"))),IF(BK334="tau",IF(ABS(BL334)&lt;statistic_interpretations!$B$7,statistic_interpretations!$B$1,IF(ABS(BL334)&lt;statistic_interpretations!$C$7,statistic_interpretations!$C$1,IF(ABS(BL334)&gt;statistic_interpretations!$C$7,statistic_interpretations!$D$1,"error")))))))))</f>
        <v>Small</v>
      </c>
      <c r="BP334" t="str">
        <f t="shared" si="52"/>
        <v>not applicable</v>
      </c>
    </row>
    <row r="335" spans="1:68" x14ac:dyDescent="0.25">
      <c r="A335" t="str">
        <f>IF(ISBLANK(extractions!A335),"",extractions!A335)</f>
        <v>AGDS implementation</v>
      </c>
      <c r="B335" t="s">
        <v>940</v>
      </c>
      <c r="C335" t="str">
        <f>IF(ISBLANK(extractions!B335),"",extractions!B335)</f>
        <v>dichotomous</v>
      </c>
      <c r="D335" t="str">
        <f>IF(ISBLANK(extractions!C335),"",extractions!C335)</f>
        <v/>
      </c>
      <c r="E335" t="str">
        <f>IF(ISBLANK(extractions!D335),"",extractions!D335)</f>
        <v>non active AGDS</v>
      </c>
      <c r="F335" t="str">
        <f>IF(ISBLANK(extractions!E335),"",extractions!E335)</f>
        <v>-</v>
      </c>
      <c r="G335" t="str">
        <f>IF(ISBLANK(extractions!G335),"",extractions!G335)</f>
        <v>dispatch time;travel time</v>
      </c>
      <c r="H335" t="str">
        <f>IF(ISBLANK(extractions!H335),"",extractions!H335)</f>
        <v>scale</v>
      </c>
      <c r="I335" t="str">
        <f>IF(ISBLANK(extractions!I335),"",extractions!I335)</f>
        <v>min/incident</v>
      </c>
      <c r="J335" t="str">
        <f>IF(ISBLANK(extractions!J335),"",extractions!J335)</f>
        <v>-</v>
      </c>
      <c r="K335" t="str">
        <f>IF(ISBLANK(extractions!K335),"",extractions!K335)</f>
        <v>interest</v>
      </c>
      <c r="L335" t="str">
        <f>IF(ISBLANK(extractions!L335),"",extractions!L335)</f>
        <v>Mazerolle et al. (1998)</v>
      </c>
      <c r="M335" s="2" t="s">
        <v>755</v>
      </c>
      <c r="N335" t="str">
        <f>IF(ISBLANK(extractions!M335),"",extractions!M335)</f>
        <v>Table 5</v>
      </c>
      <c r="O335" t="str">
        <f>IF(ISBLANK(extractions!N335),"",extractions!N335)</f>
        <v>T-test</v>
      </c>
      <c r="P335" t="s">
        <v>911</v>
      </c>
      <c r="Q335" t="s">
        <v>903</v>
      </c>
      <c r="R335" t="s">
        <v>907</v>
      </c>
      <c r="S335" t="s">
        <v>198</v>
      </c>
      <c r="T335" t="s">
        <v>198</v>
      </c>
      <c r="U335" t="str">
        <f>IF(ISBLANK(extractions!O335),"",extractions!O335)</f>
        <v>^</v>
      </c>
      <c r="V335" t="str">
        <f>IF(ISBLANK(extractions!P335),"",extractions!P335)</f>
        <v>Population</v>
      </c>
      <c r="W335" t="str">
        <f>IF(ISBLANK(extractions!Q335),"",extractions!Q335)</f>
        <v>Dallas (USA)</v>
      </c>
      <c r="X335" t="str">
        <f>IF(ISBLANK(extractions!R335),"",extractions!R335)</f>
        <v>-</v>
      </c>
      <c r="Y335" t="str">
        <f>IF(ISBLANK(extractions!S335),"",extractions!S335)</f>
        <v>-</v>
      </c>
      <c r="Z335" t="str">
        <f>IF(ISBLANK(extractions!T335),"",extractions!T335)</f>
        <v/>
      </c>
      <c r="AA335" t="str">
        <f>IF(ISBLANK(extractions!U335),"",extractions!U335)</f>
        <v>List wise deletion of missing values</v>
      </c>
      <c r="AB335">
        <f>IF(ISBLANK(extractions!V335),"",extractions!V335)</f>
        <v>237</v>
      </c>
      <c r="AC335" t="str">
        <f>IF(ISBLANK(extractions!W335),"",extractions!W335)</f>
        <v>CFS</v>
      </c>
      <c r="AD335" t="str">
        <f>IF(ISBLANK(extractions!X335),"",extractions!X335)</f>
        <v xml:space="preserve">shots fired </v>
      </c>
      <c r="AE335" t="str">
        <f>IF(ISBLANK(extractions!Y335),"",extractions!Y335)</f>
        <v>t</v>
      </c>
      <c r="AF335">
        <f>IF(ISBLANK(extractions!Z335),"",extractions!Z335)</f>
        <v>0.6089</v>
      </c>
      <c r="AG335" t="str">
        <f>IF(ISBLANK(extractions!AA335),"",extractions!AA335)</f>
        <v/>
      </c>
      <c r="AH335">
        <f>IF(ISBLANK(extractions!AB335),"",extractions!AB335)</f>
        <v>0.54290000000000005</v>
      </c>
      <c r="AI335">
        <f>IF(ISBLANK(extractions!AC335),"",extractions!AC335)</f>
        <v>1</v>
      </c>
      <c r="AJ335" t="str">
        <f>IF(ISBLANK(extractions!AD335),"",extractions!AD335)</f>
        <v>jan</v>
      </c>
      <c r="AK335">
        <f>IF(ISBLANK(extractions!AE335),"",extractions!AE335)</f>
        <v>1996</v>
      </c>
      <c r="AL335">
        <f>IF(ISBLANK(extractions!AF335),"",extractions!AF335)</f>
        <v>31</v>
      </c>
      <c r="AM335" t="str">
        <f>IF(ISBLANK(extractions!AG335),"",extractions!AG335)</f>
        <v>dec</v>
      </c>
      <c r="AN335">
        <f>IF(ISBLANK(extractions!AH335),"",extractions!AH335)</f>
        <v>1996</v>
      </c>
      <c r="AO335" t="str">
        <f>IF(ISBLANK(extractions!AI335),"",extractions!AI335)</f>
        <v/>
      </c>
      <c r="AP335" t="str">
        <f>IF(ISBLANK(extractions!AJ335),"",extractions!AJ335)</f>
        <v/>
      </c>
      <c r="AQ335" t="str">
        <f>IF(ISBLANK(extractions!AK335),"",extractions!AK335)</f>
        <v/>
      </c>
      <c r="AR335" t="str">
        <f>IF(ISBLANK(extractions!AL335),"",extractions!AL335)</f>
        <v/>
      </c>
      <c r="AS335" t="str">
        <f>IF(ISBLANK(extractions!AM335),"",extractions!AM335)</f>
        <v/>
      </c>
      <c r="AT335" t="str">
        <f>IF(ISBLANK(extractions!AN335),"",extractions!AN335)</f>
        <v/>
      </c>
      <c r="AU335" t="str">
        <f>IF(ISBLANK(extractions!AO335),"",extractions!AO335)</f>
        <v/>
      </c>
      <c r="AV335" t="str">
        <f>IF(ISBLANK(extractions!AP335),"",extractions!AP335)</f>
        <v/>
      </c>
      <c r="AW335">
        <f>IF(ISBLANK(extractions!AQ335),"",extractions!AQ335)</f>
        <v>24.98</v>
      </c>
      <c r="AX335">
        <f>IF(ISBLANK(extractions!AR335),"",extractions!AR335)</f>
        <v>23.27</v>
      </c>
      <c r="AY335">
        <f>IF(ISBLANK(extractions!AS335),"",extractions!AS335)</f>
        <v>32.68</v>
      </c>
      <c r="AZ335">
        <f>IF(ISBLANK(extractions!AT335),"",extractions!AT335)</f>
        <v>28.25</v>
      </c>
      <c r="BA335" t="str">
        <f>IF(ISBLANK(extractions!AU335),"",extractions!AU335)</f>
        <v/>
      </c>
      <c r="BB335" t="str">
        <f>IF(ISBLANK(extractions!AV335),"",extractions!AV335)</f>
        <v/>
      </c>
      <c r="BC335" t="str">
        <f>IF(ISBLANK(extractions!AW335),"",extractions!AW335)</f>
        <v/>
      </c>
      <c r="BD335" t="str">
        <f>IF(ISBLANK(extractions!AX335),"",extractions!AX335)</f>
        <v/>
      </c>
      <c r="BE335" s="9">
        <f t="shared" si="45"/>
        <v>-5.5982213159751076E-2</v>
      </c>
      <c r="BF335" s="9">
        <f t="shared" si="49"/>
        <v>-2.798014747465678E-2</v>
      </c>
      <c r="BG335" t="str">
        <f t="shared" si="53"/>
        <v/>
      </c>
      <c r="BK335" s="9" t="str">
        <f t="shared" si="50"/>
        <v>R</v>
      </c>
      <c r="BL335" s="9">
        <f t="shared" si="47"/>
        <v>-2.798014747465678E-2</v>
      </c>
      <c r="BM335" s="13" t="str">
        <f t="shared" si="48"/>
        <v/>
      </c>
      <c r="BN335" t="str">
        <f t="shared" si="51"/>
        <v>-</v>
      </c>
      <c r="BO335" s="9" t="str">
        <f>IF(BK335="Beta",IF(ABS(BL335)&lt;statistic_interpretations!$B$5,statistic_interpretations!$B$1,IF(ABS(BL335)&lt;statistic_interpretations!$C$5,statistic_interpretations!$C$1,IF(ABS(BL335)&gt;statistic_interpretations!$C$5,statistic_interpretations!$D$1,"error"))),IF(BK335="R",IF(ABS(BL335)&lt;statistic_interpretations!$B$2,statistic_interpretations!$B$1,IF(ABS(BL335)&lt;statistic_interpretations!$C$2,statistic_interpretations!$C$1,IF(ABS(BL335)&gt;statistic_interpretations!$C$2,statistic_interpretations!$D$1,"error"))),IF(BK335="D",IF(ABS(BL335)&lt;statistic_interpretations!$B$3,statistic_interpretations!$B$1,IF(ABS(BL335)&lt;statistic_interpretations!$C$3,statistic_interpretations!$C$1,IF(ABS(BL335)&gt;statistic_interpretations!$C$3,statistic_interpretations!$D$1,"error"))),IF(BK335="%",IF(ABS(BL335)&lt;statistic_interpretations!$B$9,statistic_interpretations!$B$1,IF(ABS(BL335)&lt;statistic_interpretations!$C$9,statistic_interpretations!$C$1,IF(ABS(BL335)&gt;statistic_interpretations!$C$9,statistic_interpretations!$D$1,"error"))),IF(BK335="χ2",IF(ABS(BL335)&lt;statistic_interpretations!$B$8,statistic_interpretations!$B$1,IF(ABS(BL335)&lt;statistic_interpretations!$C$8,statistic_interpretations!$C$1,IF(ABS(BL335)&gt;statistic_interpretations!$C$8,statistic_interpretations!$D$1,"error"))),IF(BK335="tau",IF(ABS(BL335)&lt;statistic_interpretations!$B$7,statistic_interpretations!$B$1,IF(ABS(BL335)&lt;statistic_interpretations!$C$7,statistic_interpretations!$C$1,IF(ABS(BL335)&gt;statistic_interpretations!$C$7,statistic_interpretations!$D$1,"error")))))))))</f>
        <v>Small</v>
      </c>
      <c r="BP335" t="str">
        <f t="shared" si="52"/>
        <v>not applicable</v>
      </c>
    </row>
    <row r="336" spans="1:68" ht="15" customHeight="1" x14ac:dyDescent="0.25">
      <c r="A336" t="str">
        <f>IF(ISBLANK(extractions!A336),"",extractions!A336)</f>
        <v>weapon</v>
      </c>
      <c r="B336" t="s">
        <v>605</v>
      </c>
      <c r="C336" t="str">
        <f>IF(ISBLANK(extractions!B336),"",extractions!B336)</f>
        <v>dichotomous</v>
      </c>
      <c r="D336" t="str">
        <f>IF(ISBLANK(extractions!C336),"",extractions!C336)</f>
        <v/>
      </c>
      <c r="E336" t="str">
        <f>IF(ISBLANK(extractions!D336),"",extractions!D336)</f>
        <v>no weapon involved</v>
      </c>
      <c r="F336" t="str">
        <f>IF(ISBLANK(extractions!E336),"",extractions!E336)</f>
        <v>-</v>
      </c>
      <c r="G336" t="str">
        <f>IF(ISBLANK(extractions!G336),"",extractions!G336)</f>
        <v>dispatch time;travel time</v>
      </c>
      <c r="H336" t="str">
        <f>IF(ISBLANK(extractions!H336),"",extractions!H336)</f>
        <v>scale</v>
      </c>
      <c r="I336" t="str">
        <f>IF(ISBLANK(extractions!I336),"",extractions!I336)</f>
        <v>sec/incident</v>
      </c>
      <c r="J336" t="str">
        <f>IF(ISBLANK(extractions!J336),"",extractions!J336)</f>
        <v>ln</v>
      </c>
      <c r="K336" t="str">
        <f>IF(ISBLANK(extractions!K336),"",extractions!K336)</f>
        <v>control</v>
      </c>
      <c r="L336" t="str">
        <f>IF(ISBLANK(extractions!L336),"",extractions!L336)</f>
        <v>Lee, Lee &amp; Hoover (2017)</v>
      </c>
      <c r="M336" s="2" t="s">
        <v>757</v>
      </c>
      <c r="N336" t="str">
        <f>IF(ISBLANK(extractions!M336),"",extractions!M336)</f>
        <v>Table 3</v>
      </c>
      <c r="O336" t="str">
        <f>IF(ISBLANK(extractions!N336),"",extractions!N336)</f>
        <v>Hierachical Lineair Model</v>
      </c>
      <c r="P336" t="s">
        <v>148</v>
      </c>
      <c r="Q336" t="s">
        <v>903</v>
      </c>
      <c r="R336" t="s">
        <v>906</v>
      </c>
      <c r="S336" t="s">
        <v>936</v>
      </c>
      <c r="T336" t="s">
        <v>899</v>
      </c>
      <c r="U336" t="str">
        <f>IF(ISBLANK(extractions!O336),"",extractions!O336)</f>
        <v>The results reveal that police response time was signifcantly  infuenced by the race of complaints and other situational and neighborhood  conditions. Surprisingly and inconsistent with prevalent assumption that mino-  rities have been discriminated against by police, the Hispanic minority received  faster response from the police. Consistent with the fndings of previous research  regarding police response time on in-progress burglary (Cihan et al., 2012)  and on in-progress assault, police response time to CFS for domestic vio-  lence incidents was shorter during the night time and on weekends. The result  also reinforces previous fndings that domestic violence incidents are more  likely to occur during the night time (Cohn, 1993; Olson et al., 1996) and  on weekends (Roman &amp; Reid, 2012). Response time was quicker when  a weapon was reportedly involved in the incident. The result is consistent with  previous fndings that weapon involvement in domestic violence cases is asso-  ciated with police behavior (Lee et al., 2013b). The presence of a weapon escal-  ates the seriousness of any incident (Smith, 1986). In Houston, the level of  priority of call is increased to a 2 from a 3 with weapon involvement as explained  in the Methods section.
Moreover, this study found that social disorganization indicators  (concentrated disadvantage, immigration concentration, and residential mobil-  ity) have a negative relationship with police response time. In other words,  police response to CFS for domestic violence cases were faster in socially and  economically stressed neighborhoods. This result is consistent with the previ-  ous studies on police response time (Cihan, 2014). However, the result is  inconsistent with Klinger (1997)’s ecological theory of police behavior. Based  on Klinger’s theory, police response time should be longer in socially and eco-  nomically stressed neighborhoods, since police would respond less vigorously  to demands from those neighborhoods due to the prevalent crime, which gen-  erate police officers’ cynical view toward the residents and victims in the neighborhoods. Indeed, the result of this study revealed that people residing  in disadvantaged neighborhoods experienced shorter police response to  their requests.</v>
      </c>
      <c r="V336" t="str">
        <f>IF(ISBLANK(extractions!P336),"",extractions!P336)</f>
        <v>Population</v>
      </c>
      <c r="W336" t="str">
        <f>IF(ISBLANK(extractions!Q336),"",extractions!Q336)</f>
        <v>Houston (USA)</v>
      </c>
      <c r="X336" t="str">
        <f>IF(ISBLANK(extractions!R336),"",extractions!R336)</f>
        <v>-</v>
      </c>
      <c r="Y336" t="str">
        <f>IF(ISBLANK(extractions!S336),"",extractions!S336)</f>
        <v>-</v>
      </c>
      <c r="Z336" t="str">
        <f>IF(ISBLANK(extractions!T336),"",extractions!T336)</f>
        <v/>
      </c>
      <c r="AA336" t="str">
        <f>IF(ISBLANK(extractions!U336),"",extractions!U336)</f>
        <v>List wise deletion of missing values. The preliminary screening excluded the cases with other racial groups than White, Black, and Hispanic Latino, due to their relative scarcity.</v>
      </c>
      <c r="AB336">
        <f>IF(ISBLANK(extractions!V336),"",extractions!V336)</f>
        <v>10595</v>
      </c>
      <c r="AC336" t="str">
        <f>IF(ISBLANK(extractions!W336),"",extractions!W336)</f>
        <v>CFS</v>
      </c>
      <c r="AD336" t="str">
        <f>IF(ISBLANK(extractions!X336),"",extractions!X336)</f>
        <v xml:space="preserve">domestic violence </v>
      </c>
      <c r="AE336" t="str">
        <f>IF(ISBLANK(extractions!Y336),"",extractions!Y336)</f>
        <v>B</v>
      </c>
      <c r="AF336">
        <f>IF(ISBLANK(extractions!Z336),"",extractions!Z336)</f>
        <v>-0.12</v>
      </c>
      <c r="AG336" t="str">
        <f>IF(ISBLANK(extractions!AA336),"",extractions!AA336)</f>
        <v/>
      </c>
      <c r="AH336" t="str">
        <f>IF(ISBLANK(extractions!AB336),"",extractions!AB336)</f>
        <v>**</v>
      </c>
      <c r="AI336">
        <f>IF(ISBLANK(extractions!AC336),"",extractions!AC336)</f>
        <v>1</v>
      </c>
      <c r="AJ336" t="str">
        <f>IF(ISBLANK(extractions!AD336),"",extractions!AD336)</f>
        <v>sept</v>
      </c>
      <c r="AK336">
        <f>IF(ISBLANK(extractions!AE336),"",extractions!AE336)</f>
        <v>2010</v>
      </c>
      <c r="AL336">
        <f>IF(ISBLANK(extractions!AF336),"",extractions!AF336)</f>
        <v>31</v>
      </c>
      <c r="AM336" t="str">
        <f>IF(ISBLANK(extractions!AG336),"",extractions!AG336)</f>
        <v>aug</v>
      </c>
      <c r="AN336">
        <f>IF(ISBLANK(extractions!AH336),"",extractions!AH336)</f>
        <v>2013</v>
      </c>
      <c r="AO336" t="str">
        <f>IF(ISBLANK(extractions!AI336),"",extractions!AI336)</f>
        <v/>
      </c>
      <c r="AP336" t="str">
        <f>IF(ISBLANK(extractions!AJ336),"",extractions!AJ336)</f>
        <v/>
      </c>
      <c r="AQ336" t="str">
        <f>IF(ISBLANK(extractions!AK336),"",extractions!AK336)</f>
        <v/>
      </c>
      <c r="AR336" t="str">
        <f>IF(ISBLANK(extractions!AL336),"",extractions!AL336)</f>
        <v/>
      </c>
      <c r="AS336" t="str">
        <f>IF(ISBLANK(extractions!AM336),"",extractions!AM336)</f>
        <v/>
      </c>
      <c r="AT336" t="str">
        <f>IF(ISBLANK(extractions!AN336),"",extractions!AN336)</f>
        <v/>
      </c>
      <c r="AU336" t="str">
        <f>IF(ISBLANK(extractions!AO336),"",extractions!AO336)</f>
        <v/>
      </c>
      <c r="AV336" t="str">
        <f>IF(ISBLANK(extractions!AP336),"",extractions!AP336)</f>
        <v/>
      </c>
      <c r="AW336" t="str">
        <f>IF(ISBLANK(extractions!AQ336),"",extractions!AQ336)</f>
        <v/>
      </c>
      <c r="AX336" t="str">
        <f>IF(ISBLANK(extractions!AR336),"",extractions!AR336)</f>
        <v/>
      </c>
      <c r="AY336" t="str">
        <f>IF(ISBLANK(extractions!AS336),"",extractions!AS336)</f>
        <v/>
      </c>
      <c r="AZ336" t="str">
        <f>IF(ISBLANK(extractions!AT336),"",extractions!AT336)</f>
        <v/>
      </c>
      <c r="BA336">
        <f>IF(ISBLANK(extractions!AU336),"",extractions!AU336)</f>
        <v>0.72</v>
      </c>
      <c r="BB336">
        <f>IF(ISBLANK(extractions!AV336),"",extractions!AV336)</f>
        <v>0.4</v>
      </c>
      <c r="BC336" t="str">
        <f>IF(ISBLANK(extractions!AW336),"",extractions!AW336)</f>
        <v/>
      </c>
      <c r="BD336" t="str">
        <f>IF(ISBLANK(extractions!AX336),"",extractions!AX336)</f>
        <v/>
      </c>
      <c r="BG336">
        <f t="shared" si="53"/>
        <v>-6.6666666666666666E-2</v>
      </c>
      <c r="BK336" s="9" t="str">
        <f t="shared" si="50"/>
        <v>Beta</v>
      </c>
      <c r="BL336" s="9">
        <f t="shared" si="47"/>
        <v>-6.6666666666666666E-2</v>
      </c>
      <c r="BM336" s="13" t="str">
        <f t="shared" si="48"/>
        <v>**</v>
      </c>
      <c r="BN336" t="str">
        <f t="shared" si="51"/>
        <v>-</v>
      </c>
      <c r="BO336" s="9" t="str">
        <f>IF(BK336="Beta",IF(ABS(BL336)&lt;statistic_interpretations!$B$5,statistic_interpretations!$B$1,IF(ABS(BL336)&lt;statistic_interpretations!$C$5,statistic_interpretations!$C$1,IF(ABS(BL336)&gt;statistic_interpretations!$C$5,statistic_interpretations!$D$1,"error"))),IF(BK336="R",IF(ABS(BL336)&lt;statistic_interpretations!$B$2,statistic_interpretations!$B$1,IF(ABS(BL336)&lt;statistic_interpretations!$C$2,statistic_interpretations!$C$1,IF(ABS(BL336)&gt;statistic_interpretations!$C$2,statistic_interpretations!$D$1,"error"))),IF(BK336="D",IF(ABS(BL336)&lt;statistic_interpretations!$B$3,statistic_interpretations!$B$1,IF(ABS(BL336)&lt;statistic_interpretations!$C$3,statistic_interpretations!$C$1,IF(ABS(BL336)&gt;statistic_interpretations!$C$3,statistic_interpretations!$D$1,"error"))),IF(BK336="%",IF(ABS(BL336)&lt;statistic_interpretations!$B$9,statistic_interpretations!$B$1,IF(ABS(BL336)&lt;statistic_interpretations!$C$9,statistic_interpretations!$C$1,IF(ABS(BL336)&gt;statistic_interpretations!$C$9,statistic_interpretations!$D$1,"error"))),IF(BK336="χ2",IF(ABS(BL336)&lt;statistic_interpretations!$B$8,statistic_interpretations!$B$1,IF(ABS(BL336)&lt;statistic_interpretations!$C$8,statistic_interpretations!$C$1,IF(ABS(BL336)&gt;statistic_interpretations!$C$8,statistic_interpretations!$D$1,"error"))),IF(BK336="tau",IF(ABS(BL336)&lt;statistic_interpretations!$B$7,statistic_interpretations!$B$1,IF(ABS(BL336)&lt;statistic_interpretations!$C$7,statistic_interpretations!$C$1,IF(ABS(BL336)&gt;statistic_interpretations!$C$7,statistic_interpretations!$D$1,"error")))))))))</f>
        <v>Small</v>
      </c>
      <c r="BP336" t="str">
        <f t="shared" si="52"/>
        <v>not applicable</v>
      </c>
    </row>
    <row r="337" spans="1:68" x14ac:dyDescent="0.25">
      <c r="A337" t="str">
        <f>IF(ISBLANK(extractions!A337),"",extractions!A337)</f>
        <v>weekends</v>
      </c>
      <c r="B337" t="s">
        <v>383</v>
      </c>
      <c r="C337" t="str">
        <f>IF(ISBLANK(extractions!B337),"",extractions!B337)</f>
        <v>dichotomous</v>
      </c>
      <c r="D337" t="str">
        <f>IF(ISBLANK(extractions!C337),"",extractions!C337)</f>
        <v/>
      </c>
      <c r="E337" t="str">
        <f>IF(ISBLANK(extractions!D337),"",extractions!D337)</f>
        <v>weekdays</v>
      </c>
      <c r="F337" t="str">
        <f>IF(ISBLANK(extractions!E337),"",extractions!E337)</f>
        <v>-</v>
      </c>
      <c r="G337" t="str">
        <f>IF(ISBLANK(extractions!G337),"",extractions!G337)</f>
        <v>dispatch time;travel time</v>
      </c>
      <c r="H337" t="str">
        <f>IF(ISBLANK(extractions!H337),"",extractions!H337)</f>
        <v>scale</v>
      </c>
      <c r="I337" t="str">
        <f>IF(ISBLANK(extractions!I337),"",extractions!I337)</f>
        <v>sec/incident</v>
      </c>
      <c r="J337" t="str">
        <f>IF(ISBLANK(extractions!J337),"",extractions!J337)</f>
        <v>ln</v>
      </c>
      <c r="K337" t="str">
        <f>IF(ISBLANK(extractions!K337),"",extractions!K337)</f>
        <v>control</v>
      </c>
      <c r="L337" t="str">
        <f>IF(ISBLANK(extractions!L337),"",extractions!L337)</f>
        <v>Lee, Lee &amp; Hoover (2017)</v>
      </c>
      <c r="M337" s="2" t="s">
        <v>757</v>
      </c>
      <c r="N337" t="str">
        <f>IF(ISBLANK(extractions!M337),"",extractions!M337)</f>
        <v>Table 3</v>
      </c>
      <c r="O337" t="str">
        <f>IF(ISBLANK(extractions!N337),"",extractions!N337)</f>
        <v>Hierachical Lineair Model</v>
      </c>
      <c r="P337" t="s">
        <v>148</v>
      </c>
      <c r="Q337" t="s">
        <v>903</v>
      </c>
      <c r="R337" t="s">
        <v>906</v>
      </c>
      <c r="S337" t="s">
        <v>195</v>
      </c>
      <c r="T337" t="s">
        <v>896</v>
      </c>
      <c r="U337" t="str">
        <f>IF(ISBLANK(extractions!O337),"",extractions!O337)</f>
        <v>^</v>
      </c>
      <c r="V337" t="str">
        <f>IF(ISBLANK(extractions!P337),"",extractions!P337)</f>
        <v>Population</v>
      </c>
      <c r="W337" t="str">
        <f>IF(ISBLANK(extractions!Q337),"",extractions!Q337)</f>
        <v>Houston (USA)</v>
      </c>
      <c r="X337" t="str">
        <f>IF(ISBLANK(extractions!R337),"",extractions!R337)</f>
        <v>-</v>
      </c>
      <c r="Y337" t="str">
        <f>IF(ISBLANK(extractions!S337),"",extractions!S337)</f>
        <v>-</v>
      </c>
      <c r="Z337" t="str">
        <f>IF(ISBLANK(extractions!T337),"",extractions!T337)</f>
        <v/>
      </c>
      <c r="AA337" t="str">
        <f>IF(ISBLANK(extractions!U337),"",extractions!U337)</f>
        <v>List wise deletion of missing values. The preliminary screening excluded the cases with other racial groups than White, Black, and Hispanic Latino, due to their relative scarcity.</v>
      </c>
      <c r="AB337">
        <f>IF(ISBLANK(extractions!V337),"",extractions!V337)</f>
        <v>10595</v>
      </c>
      <c r="AC337" t="str">
        <f>IF(ISBLANK(extractions!W337),"",extractions!W337)</f>
        <v>CFS</v>
      </c>
      <c r="AD337" t="str">
        <f>IF(ISBLANK(extractions!X337),"",extractions!X337)</f>
        <v xml:space="preserve">domestic violence </v>
      </c>
      <c r="AE337" t="str">
        <f>IF(ISBLANK(extractions!Y337),"",extractions!Y337)</f>
        <v>B</v>
      </c>
      <c r="AF337">
        <f>IF(ISBLANK(extractions!Z337),"",extractions!Z337)</f>
        <v>-0.05</v>
      </c>
      <c r="AG337" t="str">
        <f>IF(ISBLANK(extractions!AA337),"",extractions!AA337)</f>
        <v/>
      </c>
      <c r="AH337" t="str">
        <f>IF(ISBLANK(extractions!AB337),"",extractions!AB337)</f>
        <v>**</v>
      </c>
      <c r="AI337">
        <f>IF(ISBLANK(extractions!AC337),"",extractions!AC337)</f>
        <v>1</v>
      </c>
      <c r="AJ337" t="str">
        <f>IF(ISBLANK(extractions!AD337),"",extractions!AD337)</f>
        <v>sept</v>
      </c>
      <c r="AK337">
        <f>IF(ISBLANK(extractions!AE337),"",extractions!AE337)</f>
        <v>2010</v>
      </c>
      <c r="AL337">
        <f>IF(ISBLANK(extractions!AF337),"",extractions!AF337)</f>
        <v>31</v>
      </c>
      <c r="AM337" t="str">
        <f>IF(ISBLANK(extractions!AG337),"",extractions!AG337)</f>
        <v>aug</v>
      </c>
      <c r="AN337">
        <f>IF(ISBLANK(extractions!AH337),"",extractions!AH337)</f>
        <v>2013</v>
      </c>
      <c r="AO337" t="str">
        <f>IF(ISBLANK(extractions!AI337),"",extractions!AI337)</f>
        <v/>
      </c>
      <c r="AP337" t="str">
        <f>IF(ISBLANK(extractions!AJ337),"",extractions!AJ337)</f>
        <v/>
      </c>
      <c r="AQ337" t="str">
        <f>IF(ISBLANK(extractions!AK337),"",extractions!AK337)</f>
        <v/>
      </c>
      <c r="AR337" t="str">
        <f>IF(ISBLANK(extractions!AL337),"",extractions!AL337)</f>
        <v/>
      </c>
      <c r="AS337" t="str">
        <f>IF(ISBLANK(extractions!AM337),"",extractions!AM337)</f>
        <v/>
      </c>
      <c r="AT337" t="str">
        <f>IF(ISBLANK(extractions!AN337),"",extractions!AN337)</f>
        <v/>
      </c>
      <c r="AU337" t="str">
        <f>IF(ISBLANK(extractions!AO337),"",extractions!AO337)</f>
        <v/>
      </c>
      <c r="AV337" t="str">
        <f>IF(ISBLANK(extractions!AP337),"",extractions!AP337)</f>
        <v/>
      </c>
      <c r="AW337" t="str">
        <f>IF(ISBLANK(extractions!AQ337),"",extractions!AQ337)</f>
        <v/>
      </c>
      <c r="AX337" t="str">
        <f>IF(ISBLANK(extractions!AR337),"",extractions!AR337)</f>
        <v/>
      </c>
      <c r="AY337" t="str">
        <f>IF(ISBLANK(extractions!AS337),"",extractions!AS337)</f>
        <v/>
      </c>
      <c r="AZ337" t="str">
        <f>IF(ISBLANK(extractions!AT337),"",extractions!AT337)</f>
        <v/>
      </c>
      <c r="BA337">
        <f>IF(ISBLANK(extractions!AU337),"",extractions!AU337)</f>
        <v>0.72</v>
      </c>
      <c r="BB337">
        <f>IF(ISBLANK(extractions!AV337),"",extractions!AV337)</f>
        <v>0.49</v>
      </c>
      <c r="BC337" t="str">
        <f>IF(ISBLANK(extractions!AW337),"",extractions!AW337)</f>
        <v/>
      </c>
      <c r="BD337" t="str">
        <f>IF(ISBLANK(extractions!AX337),"",extractions!AX337)</f>
        <v/>
      </c>
      <c r="BG337">
        <f t="shared" si="53"/>
        <v>-3.4027777777777782E-2</v>
      </c>
      <c r="BK337" s="9" t="str">
        <f t="shared" si="50"/>
        <v>Beta</v>
      </c>
      <c r="BL337" s="9">
        <f t="shared" si="47"/>
        <v>-3.4027777777777782E-2</v>
      </c>
      <c r="BM337" s="13" t="str">
        <f t="shared" si="48"/>
        <v>**</v>
      </c>
      <c r="BN337" t="str">
        <f t="shared" si="51"/>
        <v>-</v>
      </c>
      <c r="BO337" s="9" t="str">
        <f>IF(BK337="Beta",IF(ABS(BL337)&lt;statistic_interpretations!$B$5,statistic_interpretations!$B$1,IF(ABS(BL337)&lt;statistic_interpretations!$C$5,statistic_interpretations!$C$1,IF(ABS(BL337)&gt;statistic_interpretations!$C$5,statistic_interpretations!$D$1,"error"))),IF(BK337="R",IF(ABS(BL337)&lt;statistic_interpretations!$B$2,statistic_interpretations!$B$1,IF(ABS(BL337)&lt;statistic_interpretations!$C$2,statistic_interpretations!$C$1,IF(ABS(BL337)&gt;statistic_interpretations!$C$2,statistic_interpretations!$D$1,"error"))),IF(BK337="D",IF(ABS(BL337)&lt;statistic_interpretations!$B$3,statistic_interpretations!$B$1,IF(ABS(BL337)&lt;statistic_interpretations!$C$3,statistic_interpretations!$C$1,IF(ABS(BL337)&gt;statistic_interpretations!$C$3,statistic_interpretations!$D$1,"error"))),IF(BK337="%",IF(ABS(BL337)&lt;statistic_interpretations!$B$9,statistic_interpretations!$B$1,IF(ABS(BL337)&lt;statistic_interpretations!$C$9,statistic_interpretations!$C$1,IF(ABS(BL337)&gt;statistic_interpretations!$C$9,statistic_interpretations!$D$1,"error"))),IF(BK337="χ2",IF(ABS(BL337)&lt;statistic_interpretations!$B$8,statistic_interpretations!$B$1,IF(ABS(BL337)&lt;statistic_interpretations!$C$8,statistic_interpretations!$C$1,IF(ABS(BL337)&gt;statistic_interpretations!$C$8,statistic_interpretations!$D$1,"error"))),IF(BK337="tau",IF(ABS(BL337)&lt;statistic_interpretations!$B$7,statistic_interpretations!$B$1,IF(ABS(BL337)&lt;statistic_interpretations!$C$7,statistic_interpretations!$C$1,IF(ABS(BL337)&gt;statistic_interpretations!$C$7,statistic_interpretations!$D$1,"error")))))))))</f>
        <v>Small</v>
      </c>
      <c r="BP337" t="str">
        <f t="shared" si="52"/>
        <v>not applicable</v>
      </c>
    </row>
    <row r="338" spans="1:68" x14ac:dyDescent="0.25">
      <c r="A338" t="str">
        <f>IF(ISBLANK(extractions!A338),"",extractions!A338)</f>
        <v>nighttime</v>
      </c>
      <c r="B338" t="s">
        <v>941</v>
      </c>
      <c r="C338" t="str">
        <f>IF(ISBLANK(extractions!B338),"",extractions!B338)</f>
        <v>dichotomous</v>
      </c>
      <c r="D338" t="str">
        <f>IF(ISBLANK(extractions!C338),"",extractions!C338)</f>
        <v/>
      </c>
      <c r="E338" t="str">
        <f>IF(ISBLANK(extractions!D338),"",extractions!D338)</f>
        <v>daytime</v>
      </c>
      <c r="F338" t="str">
        <f>IF(ISBLANK(extractions!E338),"",extractions!E338)</f>
        <v>-</v>
      </c>
      <c r="G338" t="str">
        <f>IF(ISBLANK(extractions!G338),"",extractions!G338)</f>
        <v>dispatch time;travel time</v>
      </c>
      <c r="H338" t="str">
        <f>IF(ISBLANK(extractions!H338),"",extractions!H338)</f>
        <v>scale</v>
      </c>
      <c r="I338" t="str">
        <f>IF(ISBLANK(extractions!I338),"",extractions!I338)</f>
        <v>sec/incident</v>
      </c>
      <c r="J338" t="str">
        <f>IF(ISBLANK(extractions!J338),"",extractions!J338)</f>
        <v>ln</v>
      </c>
      <c r="K338" t="str">
        <f>IF(ISBLANK(extractions!K338),"",extractions!K338)</f>
        <v>control</v>
      </c>
      <c r="L338" t="str">
        <f>IF(ISBLANK(extractions!L338),"",extractions!L338)</f>
        <v>Lee, Lee &amp; Hoover (2017)</v>
      </c>
      <c r="M338" s="2" t="s">
        <v>757</v>
      </c>
      <c r="N338" t="str">
        <f>IF(ISBLANK(extractions!M338),"",extractions!M338)</f>
        <v>Table 3</v>
      </c>
      <c r="O338" t="str">
        <f>IF(ISBLANK(extractions!N338),"",extractions!N338)</f>
        <v>Hierachical Lineair Model</v>
      </c>
      <c r="P338" t="s">
        <v>148</v>
      </c>
      <c r="Q338" t="s">
        <v>903</v>
      </c>
      <c r="R338" t="s">
        <v>906</v>
      </c>
      <c r="S338" t="s">
        <v>390</v>
      </c>
      <c r="T338" t="s">
        <v>896</v>
      </c>
      <c r="U338" t="str">
        <f>IF(ISBLANK(extractions!O338),"",extractions!O338)</f>
        <v>^</v>
      </c>
      <c r="V338" t="str">
        <f>IF(ISBLANK(extractions!P338),"",extractions!P338)</f>
        <v>Population</v>
      </c>
      <c r="W338" t="str">
        <f>IF(ISBLANK(extractions!Q338),"",extractions!Q338)</f>
        <v>Houston (USA)</v>
      </c>
      <c r="X338" t="str">
        <f>IF(ISBLANK(extractions!R338),"",extractions!R338)</f>
        <v>-</v>
      </c>
      <c r="Y338" t="str">
        <f>IF(ISBLANK(extractions!S338),"",extractions!S338)</f>
        <v>-</v>
      </c>
      <c r="Z338" t="str">
        <f>IF(ISBLANK(extractions!T338),"",extractions!T338)</f>
        <v/>
      </c>
      <c r="AA338" t="str">
        <f>IF(ISBLANK(extractions!U338),"",extractions!U338)</f>
        <v>List wise deletion of missing values. The preliminary screening excluded the cases with other racial groups than White, Black, and Hispanic Latino, due to their relative scarcity.</v>
      </c>
      <c r="AB338">
        <f>IF(ISBLANK(extractions!V338),"",extractions!V338)</f>
        <v>10595</v>
      </c>
      <c r="AC338" t="str">
        <f>IF(ISBLANK(extractions!W338),"",extractions!W338)</f>
        <v>CFS</v>
      </c>
      <c r="AD338" t="str">
        <f>IF(ISBLANK(extractions!X338),"",extractions!X338)</f>
        <v xml:space="preserve">domestic violence </v>
      </c>
      <c r="AE338" t="str">
        <f>IF(ISBLANK(extractions!Y338),"",extractions!Y338)</f>
        <v>B</v>
      </c>
      <c r="AF338">
        <f>IF(ISBLANK(extractions!Z338),"",extractions!Z338)</f>
        <v>-0.1</v>
      </c>
      <c r="AG338" t="str">
        <f>IF(ISBLANK(extractions!AA338),"",extractions!AA338)</f>
        <v/>
      </c>
      <c r="AH338" t="str">
        <f>IF(ISBLANK(extractions!AB338),"",extractions!AB338)</f>
        <v>**</v>
      </c>
      <c r="AI338">
        <f>IF(ISBLANK(extractions!AC338),"",extractions!AC338)</f>
        <v>1</v>
      </c>
      <c r="AJ338" t="str">
        <f>IF(ISBLANK(extractions!AD338),"",extractions!AD338)</f>
        <v>sept</v>
      </c>
      <c r="AK338">
        <f>IF(ISBLANK(extractions!AE338),"",extractions!AE338)</f>
        <v>2010</v>
      </c>
      <c r="AL338">
        <f>IF(ISBLANK(extractions!AF338),"",extractions!AF338)</f>
        <v>31</v>
      </c>
      <c r="AM338" t="str">
        <f>IF(ISBLANK(extractions!AG338),"",extractions!AG338)</f>
        <v>aug</v>
      </c>
      <c r="AN338">
        <f>IF(ISBLANK(extractions!AH338),"",extractions!AH338)</f>
        <v>2013</v>
      </c>
      <c r="AO338" t="str">
        <f>IF(ISBLANK(extractions!AI338),"",extractions!AI338)</f>
        <v/>
      </c>
      <c r="AP338" t="str">
        <f>IF(ISBLANK(extractions!AJ338),"",extractions!AJ338)</f>
        <v/>
      </c>
      <c r="AQ338" t="str">
        <f>IF(ISBLANK(extractions!AK338),"",extractions!AK338)</f>
        <v/>
      </c>
      <c r="AR338" t="str">
        <f>IF(ISBLANK(extractions!AL338),"",extractions!AL338)</f>
        <v/>
      </c>
      <c r="AS338" t="str">
        <f>IF(ISBLANK(extractions!AM338),"",extractions!AM338)</f>
        <v/>
      </c>
      <c r="AT338" t="str">
        <f>IF(ISBLANK(extractions!AN338),"",extractions!AN338)</f>
        <v/>
      </c>
      <c r="AU338" t="str">
        <f>IF(ISBLANK(extractions!AO338),"",extractions!AO338)</f>
        <v/>
      </c>
      <c r="AV338" t="str">
        <f>IF(ISBLANK(extractions!AP338),"",extractions!AP338)</f>
        <v/>
      </c>
      <c r="AW338" t="str">
        <f>IF(ISBLANK(extractions!AQ338),"",extractions!AQ338)</f>
        <v/>
      </c>
      <c r="AX338" t="str">
        <f>IF(ISBLANK(extractions!AR338),"",extractions!AR338)</f>
        <v/>
      </c>
      <c r="AY338" t="str">
        <f>IF(ISBLANK(extractions!AS338),"",extractions!AS338)</f>
        <v/>
      </c>
      <c r="AZ338" t="str">
        <f>IF(ISBLANK(extractions!AT338),"",extractions!AT338)</f>
        <v/>
      </c>
      <c r="BA338">
        <f>IF(ISBLANK(extractions!AU338),"",extractions!AU338)</f>
        <v>0.72</v>
      </c>
      <c r="BB338">
        <f>IF(ISBLANK(extractions!AV338),"",extractions!AV338)</f>
        <v>0.5</v>
      </c>
      <c r="BC338" t="str">
        <f>IF(ISBLANK(extractions!AW338),"",extractions!AW338)</f>
        <v/>
      </c>
      <c r="BD338" t="str">
        <f>IF(ISBLANK(extractions!AX338),"",extractions!AX338)</f>
        <v/>
      </c>
      <c r="BG338">
        <f t="shared" si="53"/>
        <v>-6.9444444444444448E-2</v>
      </c>
      <c r="BK338" s="9" t="str">
        <f t="shared" si="50"/>
        <v>Beta</v>
      </c>
      <c r="BL338" s="9">
        <f t="shared" si="47"/>
        <v>-6.9444444444444448E-2</v>
      </c>
      <c r="BM338" s="13" t="str">
        <f t="shared" si="48"/>
        <v>**</v>
      </c>
      <c r="BN338" t="str">
        <f t="shared" si="51"/>
        <v>-</v>
      </c>
      <c r="BO338" s="9" t="str">
        <f>IF(BK338="Beta",IF(ABS(BL338)&lt;statistic_interpretations!$B$5,statistic_interpretations!$B$1,IF(ABS(BL338)&lt;statistic_interpretations!$C$5,statistic_interpretations!$C$1,IF(ABS(BL338)&gt;statistic_interpretations!$C$5,statistic_interpretations!$D$1,"error"))),IF(BK338="R",IF(ABS(BL338)&lt;statistic_interpretations!$B$2,statistic_interpretations!$B$1,IF(ABS(BL338)&lt;statistic_interpretations!$C$2,statistic_interpretations!$C$1,IF(ABS(BL338)&gt;statistic_interpretations!$C$2,statistic_interpretations!$D$1,"error"))),IF(BK338="D",IF(ABS(BL338)&lt;statistic_interpretations!$B$3,statistic_interpretations!$B$1,IF(ABS(BL338)&lt;statistic_interpretations!$C$3,statistic_interpretations!$C$1,IF(ABS(BL338)&gt;statistic_interpretations!$C$3,statistic_interpretations!$D$1,"error"))),IF(BK338="%",IF(ABS(BL338)&lt;statistic_interpretations!$B$9,statistic_interpretations!$B$1,IF(ABS(BL338)&lt;statistic_interpretations!$C$9,statistic_interpretations!$C$1,IF(ABS(BL338)&gt;statistic_interpretations!$C$9,statistic_interpretations!$D$1,"error"))),IF(BK338="χ2",IF(ABS(BL338)&lt;statistic_interpretations!$B$8,statistic_interpretations!$B$1,IF(ABS(BL338)&lt;statistic_interpretations!$C$8,statistic_interpretations!$C$1,IF(ABS(BL338)&gt;statistic_interpretations!$C$8,statistic_interpretations!$D$1,"error"))),IF(BK338="tau",IF(ABS(BL338)&lt;statistic_interpretations!$B$7,statistic_interpretations!$B$1,IF(ABS(BL338)&lt;statistic_interpretations!$C$7,statistic_interpretations!$C$1,IF(ABS(BL338)&gt;statistic_interpretations!$C$7,statistic_interpretations!$D$1,"error")))))))))</f>
        <v>Small</v>
      </c>
      <c r="BP338" t="str">
        <f t="shared" si="52"/>
        <v>not applicable</v>
      </c>
    </row>
    <row r="339" spans="1:68" x14ac:dyDescent="0.25">
      <c r="A339" t="str">
        <f>IF(ISBLANK(extractions!A339),"",extractions!A339)</f>
        <v>rush hour</v>
      </c>
      <c r="B339" t="s">
        <v>607</v>
      </c>
      <c r="C339" t="str">
        <f>IF(ISBLANK(extractions!B339),"",extractions!B339)</f>
        <v>dichotomous</v>
      </c>
      <c r="D339" t="str">
        <f>IF(ISBLANK(extractions!C339),"",extractions!C339)</f>
        <v/>
      </c>
      <c r="E339" t="str">
        <f>IF(ISBLANK(extractions!D339),"",extractions!D339)</f>
        <v>no rush hour</v>
      </c>
      <c r="F339" t="str">
        <f>IF(ISBLANK(extractions!E339),"",extractions!E339)</f>
        <v>-</v>
      </c>
      <c r="G339" t="str">
        <f>IF(ISBLANK(extractions!G339),"",extractions!G339)</f>
        <v>dispatch time;travel time</v>
      </c>
      <c r="H339" t="str">
        <f>IF(ISBLANK(extractions!H339),"",extractions!H339)</f>
        <v>scale</v>
      </c>
      <c r="I339" t="str">
        <f>IF(ISBLANK(extractions!I339),"",extractions!I339)</f>
        <v>sec/incident</v>
      </c>
      <c r="J339" t="str">
        <f>IF(ISBLANK(extractions!J339),"",extractions!J339)</f>
        <v>ln</v>
      </c>
      <c r="K339" t="str">
        <f>IF(ISBLANK(extractions!K339),"",extractions!K339)</f>
        <v>control</v>
      </c>
      <c r="L339" t="str">
        <f>IF(ISBLANK(extractions!L339),"",extractions!L339)</f>
        <v>Lee, Lee &amp; Hoover (2017)</v>
      </c>
      <c r="M339" s="2" t="s">
        <v>757</v>
      </c>
      <c r="N339" t="str">
        <f>IF(ISBLANK(extractions!M339),"",extractions!M339)</f>
        <v>Table 3</v>
      </c>
      <c r="O339" t="str">
        <f>IF(ISBLANK(extractions!N339),"",extractions!N339)</f>
        <v>Hierachical Lineair Model</v>
      </c>
      <c r="P339" t="s">
        <v>148</v>
      </c>
      <c r="Q339" t="s">
        <v>903</v>
      </c>
      <c r="R339" t="s">
        <v>906</v>
      </c>
      <c r="S339" t="s">
        <v>390</v>
      </c>
      <c r="T339" t="s">
        <v>896</v>
      </c>
      <c r="U339" t="str">
        <f>IF(ISBLANK(extractions!O339),"",extractions!O339)</f>
        <v>^</v>
      </c>
      <c r="V339" t="str">
        <f>IF(ISBLANK(extractions!P339),"",extractions!P339)</f>
        <v>Population</v>
      </c>
      <c r="W339" t="str">
        <f>IF(ISBLANK(extractions!Q339),"",extractions!Q339)</f>
        <v>Houston (USA)</v>
      </c>
      <c r="X339" t="str">
        <f>IF(ISBLANK(extractions!R339),"",extractions!R339)</f>
        <v>-</v>
      </c>
      <c r="Y339" t="str">
        <f>IF(ISBLANK(extractions!S339),"",extractions!S339)</f>
        <v>-</v>
      </c>
      <c r="Z339" t="str">
        <f>IF(ISBLANK(extractions!T339),"",extractions!T339)</f>
        <v/>
      </c>
      <c r="AA339" t="str">
        <f>IF(ISBLANK(extractions!U339),"",extractions!U339)</f>
        <v>List wise deletion of missing values. The preliminary screening excluded the cases with other racial groups than White, Black, and Hispanic Latino, due to their relative scarcity.</v>
      </c>
      <c r="AB339">
        <f>IF(ISBLANK(extractions!V339),"",extractions!V339)</f>
        <v>10595</v>
      </c>
      <c r="AC339" t="str">
        <f>IF(ISBLANK(extractions!W339),"",extractions!W339)</f>
        <v>CFS</v>
      </c>
      <c r="AD339" t="str">
        <f>IF(ISBLANK(extractions!X339),"",extractions!X339)</f>
        <v xml:space="preserve">domestic violence </v>
      </c>
      <c r="AE339" t="str">
        <f>IF(ISBLANK(extractions!Y339),"",extractions!Y339)</f>
        <v>B</v>
      </c>
      <c r="AF339">
        <f>IF(ISBLANK(extractions!Z339),"",extractions!Z339)</f>
        <v>-0.02</v>
      </c>
      <c r="AG339" t="str">
        <f>IF(ISBLANK(extractions!AA339),"",extractions!AA339)</f>
        <v/>
      </c>
      <c r="AH339" t="str">
        <f>IF(ISBLANK(extractions!AB339),"",extractions!AB339)</f>
        <v>#</v>
      </c>
      <c r="AI339">
        <f>IF(ISBLANK(extractions!AC339),"",extractions!AC339)</f>
        <v>1</v>
      </c>
      <c r="AJ339" t="str">
        <f>IF(ISBLANK(extractions!AD339),"",extractions!AD339)</f>
        <v>sept</v>
      </c>
      <c r="AK339">
        <f>IF(ISBLANK(extractions!AE339),"",extractions!AE339)</f>
        <v>2010</v>
      </c>
      <c r="AL339">
        <f>IF(ISBLANK(extractions!AF339),"",extractions!AF339)</f>
        <v>31</v>
      </c>
      <c r="AM339" t="str">
        <f>IF(ISBLANK(extractions!AG339),"",extractions!AG339)</f>
        <v>aug</v>
      </c>
      <c r="AN339">
        <f>IF(ISBLANK(extractions!AH339),"",extractions!AH339)</f>
        <v>2013</v>
      </c>
      <c r="AO339" t="str">
        <f>IF(ISBLANK(extractions!AI339),"",extractions!AI339)</f>
        <v/>
      </c>
      <c r="AP339" t="str">
        <f>IF(ISBLANK(extractions!AJ339),"",extractions!AJ339)</f>
        <v/>
      </c>
      <c r="AQ339" t="str">
        <f>IF(ISBLANK(extractions!AK339),"",extractions!AK339)</f>
        <v/>
      </c>
      <c r="AR339" t="str">
        <f>IF(ISBLANK(extractions!AL339),"",extractions!AL339)</f>
        <v/>
      </c>
      <c r="AS339" t="str">
        <f>IF(ISBLANK(extractions!AM339),"",extractions!AM339)</f>
        <v/>
      </c>
      <c r="AT339" t="str">
        <f>IF(ISBLANK(extractions!AN339),"",extractions!AN339)</f>
        <v/>
      </c>
      <c r="AU339" t="str">
        <f>IF(ISBLANK(extractions!AO339),"",extractions!AO339)</f>
        <v/>
      </c>
      <c r="AV339" t="str">
        <f>IF(ISBLANK(extractions!AP339),"",extractions!AP339)</f>
        <v/>
      </c>
      <c r="AW339" t="str">
        <f>IF(ISBLANK(extractions!AQ339),"",extractions!AQ339)</f>
        <v/>
      </c>
      <c r="AX339" t="str">
        <f>IF(ISBLANK(extractions!AR339),"",extractions!AR339)</f>
        <v/>
      </c>
      <c r="AY339" t="str">
        <f>IF(ISBLANK(extractions!AS339),"",extractions!AS339)</f>
        <v/>
      </c>
      <c r="AZ339" t="str">
        <f>IF(ISBLANK(extractions!AT339),"",extractions!AT339)</f>
        <v/>
      </c>
      <c r="BA339">
        <f>IF(ISBLANK(extractions!AU339),"",extractions!AU339)</f>
        <v>0.72</v>
      </c>
      <c r="BB339">
        <f>IF(ISBLANK(extractions!AV339),"",extractions!AV339)</f>
        <v>0.39</v>
      </c>
      <c r="BC339" t="str">
        <f>IF(ISBLANK(extractions!AW339),"",extractions!AW339)</f>
        <v/>
      </c>
      <c r="BD339" t="str">
        <f>IF(ISBLANK(extractions!AX339),"",extractions!AX339)</f>
        <v/>
      </c>
      <c r="BG339">
        <f t="shared" si="53"/>
        <v>-1.0833333333333335E-2</v>
      </c>
      <c r="BK339" s="9" t="str">
        <f t="shared" si="50"/>
        <v>Beta</v>
      </c>
      <c r="BL339" s="9">
        <f t="shared" si="47"/>
        <v>-1.0833333333333335E-2</v>
      </c>
      <c r="BM339" s="13" t="str">
        <f t="shared" si="48"/>
        <v/>
      </c>
      <c r="BN339" t="str">
        <f t="shared" si="51"/>
        <v>-</v>
      </c>
      <c r="BO339" s="9" t="str">
        <f>IF(BK339="Beta",IF(ABS(BL339)&lt;statistic_interpretations!$B$5,statistic_interpretations!$B$1,IF(ABS(BL339)&lt;statistic_interpretations!$C$5,statistic_interpretations!$C$1,IF(ABS(BL339)&gt;statistic_interpretations!$C$5,statistic_interpretations!$D$1,"error"))),IF(BK339="R",IF(ABS(BL339)&lt;statistic_interpretations!$B$2,statistic_interpretations!$B$1,IF(ABS(BL339)&lt;statistic_interpretations!$C$2,statistic_interpretations!$C$1,IF(ABS(BL339)&gt;statistic_interpretations!$C$2,statistic_interpretations!$D$1,"error"))),IF(BK339="D",IF(ABS(BL339)&lt;statistic_interpretations!$B$3,statistic_interpretations!$B$1,IF(ABS(BL339)&lt;statistic_interpretations!$C$3,statistic_interpretations!$C$1,IF(ABS(BL339)&gt;statistic_interpretations!$C$3,statistic_interpretations!$D$1,"error"))),IF(BK339="%",IF(ABS(BL339)&lt;statistic_interpretations!$B$9,statistic_interpretations!$B$1,IF(ABS(BL339)&lt;statistic_interpretations!$C$9,statistic_interpretations!$C$1,IF(ABS(BL339)&gt;statistic_interpretations!$C$9,statistic_interpretations!$D$1,"error"))),IF(BK339="χ2",IF(ABS(BL339)&lt;statistic_interpretations!$B$8,statistic_interpretations!$B$1,IF(ABS(BL339)&lt;statistic_interpretations!$C$8,statistic_interpretations!$C$1,IF(ABS(BL339)&gt;statistic_interpretations!$C$8,statistic_interpretations!$D$1,"error"))),IF(BK339="tau",IF(ABS(BL339)&lt;statistic_interpretations!$B$7,statistic_interpretations!$B$1,IF(ABS(BL339)&lt;statistic_interpretations!$C$7,statistic_interpretations!$C$1,IF(ABS(BL339)&gt;statistic_interpretations!$C$7,statistic_interpretations!$D$1,"error")))))))))</f>
        <v>Small</v>
      </c>
      <c r="BP339" t="str">
        <f t="shared" si="52"/>
        <v>not applicable</v>
      </c>
    </row>
    <row r="340" spans="1:68" x14ac:dyDescent="0.25">
      <c r="A340" t="str">
        <f>IF(ISBLANK(extractions!A340),"",extractions!A340)</f>
        <v>caller age</v>
      </c>
      <c r="B340" t="s">
        <v>610</v>
      </c>
      <c r="C340" t="str">
        <f>IF(ISBLANK(extractions!B340),"",extractions!B340)</f>
        <v>scale</v>
      </c>
      <c r="D340" t="str">
        <f>IF(ISBLANK(extractions!C340),"",extractions!C340)</f>
        <v>age of caller</v>
      </c>
      <c r="E340" t="str">
        <f>IF(ISBLANK(extractions!D340),"",extractions!D340)</f>
        <v>-</v>
      </c>
      <c r="F340" t="str">
        <f>IF(ISBLANK(extractions!E340),"",extractions!E340)</f>
        <v>years</v>
      </c>
      <c r="G340" t="str">
        <f>IF(ISBLANK(extractions!G340),"",extractions!G340)</f>
        <v>dispatch time;travel time</v>
      </c>
      <c r="H340" t="str">
        <f>IF(ISBLANK(extractions!H340),"",extractions!H340)</f>
        <v>scale</v>
      </c>
      <c r="I340" t="str">
        <f>IF(ISBLANK(extractions!I340),"",extractions!I340)</f>
        <v>sec/incident</v>
      </c>
      <c r="J340" t="str">
        <f>IF(ISBLANK(extractions!J340),"",extractions!J340)</f>
        <v>ln</v>
      </c>
      <c r="K340" t="str">
        <f>IF(ISBLANK(extractions!K340),"",extractions!K340)</f>
        <v>interest</v>
      </c>
      <c r="L340" t="str">
        <f>IF(ISBLANK(extractions!L340),"",extractions!L340)</f>
        <v>Lee, Lee &amp; Hoover (2017)</v>
      </c>
      <c r="M340" s="2" t="s">
        <v>757</v>
      </c>
      <c r="N340" t="str">
        <f>IF(ISBLANK(extractions!M340),"",extractions!M340)</f>
        <v>Table 3</v>
      </c>
      <c r="O340" t="str">
        <f>IF(ISBLANK(extractions!N340),"",extractions!N340)</f>
        <v>Hierachical Lineair Model</v>
      </c>
      <c r="P340" t="s">
        <v>148</v>
      </c>
      <c r="Q340" t="s">
        <v>903</v>
      </c>
      <c r="R340" t="s">
        <v>906</v>
      </c>
      <c r="S340" t="s">
        <v>891</v>
      </c>
      <c r="T340" t="s">
        <v>895</v>
      </c>
      <c r="U340" t="str">
        <f>IF(ISBLANK(extractions!O340),"",extractions!O340)</f>
        <v>^</v>
      </c>
      <c r="V340" t="str">
        <f>IF(ISBLANK(extractions!P340),"",extractions!P340)</f>
        <v>Population</v>
      </c>
      <c r="W340" t="str">
        <f>IF(ISBLANK(extractions!Q340),"",extractions!Q340)</f>
        <v>Houston (USA)</v>
      </c>
      <c r="X340" t="str">
        <f>IF(ISBLANK(extractions!R340),"",extractions!R340)</f>
        <v>-</v>
      </c>
      <c r="Y340" t="str">
        <f>IF(ISBLANK(extractions!S340),"",extractions!S340)</f>
        <v>-</v>
      </c>
      <c r="Z340" t="str">
        <f>IF(ISBLANK(extractions!T340),"",extractions!T340)</f>
        <v/>
      </c>
      <c r="AA340" t="str">
        <f>IF(ISBLANK(extractions!U340),"",extractions!U340)</f>
        <v>List wise deletion of missing values. The preliminary screening excluded the cases with other racial groups than White, Black, and Hispanic Latino, due to their relative scarcity.</v>
      </c>
      <c r="AB340">
        <f>IF(ISBLANK(extractions!V340),"",extractions!V340)</f>
        <v>10595</v>
      </c>
      <c r="AC340" t="str">
        <f>IF(ISBLANK(extractions!W340),"",extractions!W340)</f>
        <v>CFS</v>
      </c>
      <c r="AD340" t="str">
        <f>IF(ISBLANK(extractions!X340),"",extractions!X340)</f>
        <v xml:space="preserve">domestic violence </v>
      </c>
      <c r="AE340" t="str">
        <f>IF(ISBLANK(extractions!Y340),"",extractions!Y340)</f>
        <v>B</v>
      </c>
      <c r="AF340">
        <f>IF(ISBLANK(extractions!Z340),"",extractions!Z340)</f>
        <v>0</v>
      </c>
      <c r="AG340" t="str">
        <f>IF(ISBLANK(extractions!AA340),"",extractions!AA340)</f>
        <v/>
      </c>
      <c r="AH340" t="str">
        <f>IF(ISBLANK(extractions!AB340),"",extractions!AB340)</f>
        <v>#</v>
      </c>
      <c r="AI340">
        <f>IF(ISBLANK(extractions!AC340),"",extractions!AC340)</f>
        <v>1</v>
      </c>
      <c r="AJ340" t="str">
        <f>IF(ISBLANK(extractions!AD340),"",extractions!AD340)</f>
        <v>sept</v>
      </c>
      <c r="AK340">
        <f>IF(ISBLANK(extractions!AE340),"",extractions!AE340)</f>
        <v>2010</v>
      </c>
      <c r="AL340">
        <f>IF(ISBLANK(extractions!AF340),"",extractions!AF340)</f>
        <v>31</v>
      </c>
      <c r="AM340" t="str">
        <f>IF(ISBLANK(extractions!AG340),"",extractions!AG340)</f>
        <v>aug</v>
      </c>
      <c r="AN340">
        <f>IF(ISBLANK(extractions!AH340),"",extractions!AH340)</f>
        <v>2013</v>
      </c>
      <c r="AO340" t="str">
        <f>IF(ISBLANK(extractions!AI340),"",extractions!AI340)</f>
        <v/>
      </c>
      <c r="AP340" t="str">
        <f>IF(ISBLANK(extractions!AJ340),"",extractions!AJ340)</f>
        <v/>
      </c>
      <c r="AQ340" t="str">
        <f>IF(ISBLANK(extractions!AK340),"",extractions!AK340)</f>
        <v/>
      </c>
      <c r="AR340" t="str">
        <f>IF(ISBLANK(extractions!AL340),"",extractions!AL340)</f>
        <v/>
      </c>
      <c r="AS340" t="str">
        <f>IF(ISBLANK(extractions!AM340),"",extractions!AM340)</f>
        <v/>
      </c>
      <c r="AT340" t="str">
        <f>IF(ISBLANK(extractions!AN340),"",extractions!AN340)</f>
        <v/>
      </c>
      <c r="AU340" t="str">
        <f>IF(ISBLANK(extractions!AO340),"",extractions!AO340)</f>
        <v/>
      </c>
      <c r="AV340" t="str">
        <f>IF(ISBLANK(extractions!AP340),"",extractions!AP340)</f>
        <v/>
      </c>
      <c r="AW340" t="str">
        <f>IF(ISBLANK(extractions!AQ340),"",extractions!AQ340)</f>
        <v/>
      </c>
      <c r="AX340" t="str">
        <f>IF(ISBLANK(extractions!AR340),"",extractions!AR340)</f>
        <v/>
      </c>
      <c r="AY340" t="str">
        <f>IF(ISBLANK(extractions!AS340),"",extractions!AS340)</f>
        <v/>
      </c>
      <c r="AZ340" t="str">
        <f>IF(ISBLANK(extractions!AT340),"",extractions!AT340)</f>
        <v/>
      </c>
      <c r="BA340">
        <f>IF(ISBLANK(extractions!AU340),"",extractions!AU340)</f>
        <v>0.72</v>
      </c>
      <c r="BB340">
        <f>IF(ISBLANK(extractions!AV340),"",extractions!AV340)</f>
        <v>14.18</v>
      </c>
      <c r="BC340" t="str">
        <f>IF(ISBLANK(extractions!AW340),"",extractions!AW340)</f>
        <v/>
      </c>
      <c r="BD340" t="str">
        <f>IF(ISBLANK(extractions!AX340),"",extractions!AX340)</f>
        <v/>
      </c>
      <c r="BG340" t="str">
        <f t="shared" si="53"/>
        <v/>
      </c>
      <c r="BK340" s="9" t="str">
        <f t="shared" si="50"/>
        <v>B</v>
      </c>
      <c r="BL340" s="9">
        <f t="shared" si="47"/>
        <v>0</v>
      </c>
      <c r="BM340" s="13" t="str">
        <f t="shared" si="48"/>
        <v/>
      </c>
      <c r="BN340" t="str">
        <f t="shared" si="51"/>
        <v>-</v>
      </c>
      <c r="BO340" s="9" t="b">
        <f>IF(BK340="Beta",IF(ABS(BL340)&lt;statistic_interpretations!$B$5,statistic_interpretations!$B$1,IF(ABS(BL340)&lt;statistic_interpretations!$C$5,statistic_interpretations!$C$1,IF(ABS(BL340)&gt;statistic_interpretations!$C$5,statistic_interpretations!$D$1,"error"))),IF(BK340="R",IF(ABS(BL340)&lt;statistic_interpretations!$B$2,statistic_interpretations!$B$1,IF(ABS(BL340)&lt;statistic_interpretations!$C$2,statistic_interpretations!$C$1,IF(ABS(BL340)&gt;statistic_interpretations!$C$2,statistic_interpretations!$D$1,"error"))),IF(BK340="D",IF(ABS(BL340)&lt;statistic_interpretations!$B$3,statistic_interpretations!$B$1,IF(ABS(BL340)&lt;statistic_interpretations!$C$3,statistic_interpretations!$C$1,IF(ABS(BL340)&gt;statistic_interpretations!$C$3,statistic_interpretations!$D$1,"error"))),IF(BK340="%",IF(ABS(BL340)&lt;statistic_interpretations!$B$9,statistic_interpretations!$B$1,IF(ABS(BL340)&lt;statistic_interpretations!$C$9,statistic_interpretations!$C$1,IF(ABS(BL340)&gt;statistic_interpretations!$C$9,statistic_interpretations!$D$1,"error"))),IF(BK340="χ2",IF(ABS(BL340)&lt;statistic_interpretations!$B$8,statistic_interpretations!$B$1,IF(ABS(BL340)&lt;statistic_interpretations!$C$8,statistic_interpretations!$C$1,IF(ABS(BL340)&gt;statistic_interpretations!$C$8,statistic_interpretations!$D$1,"error"))),IF(BK340="tau",IF(ABS(BL340)&lt;statistic_interpretations!$B$7,statistic_interpretations!$B$1,IF(ABS(BL340)&lt;statistic_interpretations!$C$7,statistic_interpretations!$C$1,IF(ABS(BL340)&gt;statistic_interpretations!$C$7,statistic_interpretations!$D$1,"error")))))))))</f>
        <v>0</v>
      </c>
      <c r="BP340" t="str">
        <f t="shared" si="52"/>
        <v>not applicable</v>
      </c>
    </row>
    <row r="341" spans="1:68" x14ac:dyDescent="0.25">
      <c r="A341" t="str">
        <f>IF(ISBLANK(extractions!A341),"",extractions!A341)</f>
        <v>caller male</v>
      </c>
      <c r="B341" t="s">
        <v>611</v>
      </c>
      <c r="C341" t="str">
        <f>IF(ISBLANK(extractions!B341),"",extractions!B341)</f>
        <v>nominal</v>
      </c>
      <c r="D341" t="str">
        <f>IF(ISBLANK(extractions!C341),"",extractions!C341)</f>
        <v/>
      </c>
      <c r="E341" t="str">
        <f>IF(ISBLANK(extractions!D341),"",extractions!D341)</f>
        <v>female</v>
      </c>
      <c r="F341" t="str">
        <f>IF(ISBLANK(extractions!E341),"",extractions!E341)</f>
        <v>-</v>
      </c>
      <c r="G341" t="str">
        <f>IF(ISBLANK(extractions!G341),"",extractions!G341)</f>
        <v>dispatch time;travel time</v>
      </c>
      <c r="H341" t="str">
        <f>IF(ISBLANK(extractions!H341),"",extractions!H341)</f>
        <v>scale</v>
      </c>
      <c r="I341" t="str">
        <f>IF(ISBLANK(extractions!I341),"",extractions!I341)</f>
        <v>sec/incident</v>
      </c>
      <c r="J341" t="str">
        <f>IF(ISBLANK(extractions!J341),"",extractions!J341)</f>
        <v>ln</v>
      </c>
      <c r="K341" t="str">
        <f>IF(ISBLANK(extractions!K341),"",extractions!K341)</f>
        <v>interest</v>
      </c>
      <c r="L341" t="str">
        <f>IF(ISBLANK(extractions!L341),"",extractions!L341)</f>
        <v>Lee, Lee &amp; Hoover (2017)</v>
      </c>
      <c r="M341" s="2" t="s">
        <v>757</v>
      </c>
      <c r="N341" t="str">
        <f>IF(ISBLANK(extractions!M341),"",extractions!M341)</f>
        <v>Table 3</v>
      </c>
      <c r="O341" t="str">
        <f>IF(ISBLANK(extractions!N341),"",extractions!N341)</f>
        <v>Hierachical Lineair Model</v>
      </c>
      <c r="P341" t="s">
        <v>148</v>
      </c>
      <c r="Q341" t="s">
        <v>903</v>
      </c>
      <c r="R341" t="s">
        <v>906</v>
      </c>
      <c r="S341" t="s">
        <v>891</v>
      </c>
      <c r="T341" t="s">
        <v>895</v>
      </c>
      <c r="U341" t="str">
        <f>IF(ISBLANK(extractions!O341),"",extractions!O341)</f>
        <v>^</v>
      </c>
      <c r="V341" t="str">
        <f>IF(ISBLANK(extractions!P341),"",extractions!P341)</f>
        <v>Population</v>
      </c>
      <c r="W341" t="str">
        <f>IF(ISBLANK(extractions!Q341),"",extractions!Q341)</f>
        <v>Houston (USA)</v>
      </c>
      <c r="X341" t="str">
        <f>IF(ISBLANK(extractions!R341),"",extractions!R341)</f>
        <v>-</v>
      </c>
      <c r="Y341" t="str">
        <f>IF(ISBLANK(extractions!S341),"",extractions!S341)</f>
        <v>-</v>
      </c>
      <c r="Z341" t="str">
        <f>IF(ISBLANK(extractions!T341),"",extractions!T341)</f>
        <v/>
      </c>
      <c r="AA341" t="str">
        <f>IF(ISBLANK(extractions!U341),"",extractions!U341)</f>
        <v>List wise deletion of missing values. The preliminary screening excluded the cases with other racial groups than White, Black, and Hispanic Latino, due to their relative scarcity.</v>
      </c>
      <c r="AB341">
        <f>IF(ISBLANK(extractions!V341),"",extractions!V341)</f>
        <v>10595</v>
      </c>
      <c r="AC341" t="str">
        <f>IF(ISBLANK(extractions!W341),"",extractions!W341)</f>
        <v>CFS</v>
      </c>
      <c r="AD341" t="str">
        <f>IF(ISBLANK(extractions!X341),"",extractions!X341)</f>
        <v xml:space="preserve">domestic violence </v>
      </c>
      <c r="AE341" t="str">
        <f>IF(ISBLANK(extractions!Y341),"",extractions!Y341)</f>
        <v>B</v>
      </c>
      <c r="AF341">
        <f>IF(ISBLANK(extractions!Z341),"",extractions!Z341)</f>
        <v>-0.01</v>
      </c>
      <c r="AG341" t="str">
        <f>IF(ISBLANK(extractions!AA341),"",extractions!AA341)</f>
        <v/>
      </c>
      <c r="AH341" t="str">
        <f>IF(ISBLANK(extractions!AB341),"",extractions!AB341)</f>
        <v>#</v>
      </c>
      <c r="AI341">
        <f>IF(ISBLANK(extractions!AC341),"",extractions!AC341)</f>
        <v>1</v>
      </c>
      <c r="AJ341" t="str">
        <f>IF(ISBLANK(extractions!AD341),"",extractions!AD341)</f>
        <v>sept</v>
      </c>
      <c r="AK341">
        <f>IF(ISBLANK(extractions!AE341),"",extractions!AE341)</f>
        <v>2010</v>
      </c>
      <c r="AL341">
        <f>IF(ISBLANK(extractions!AF341),"",extractions!AF341)</f>
        <v>31</v>
      </c>
      <c r="AM341" t="str">
        <f>IF(ISBLANK(extractions!AG341),"",extractions!AG341)</f>
        <v>aug</v>
      </c>
      <c r="AN341">
        <f>IF(ISBLANK(extractions!AH341),"",extractions!AH341)</f>
        <v>2013</v>
      </c>
      <c r="AO341" t="str">
        <f>IF(ISBLANK(extractions!AI341),"",extractions!AI341)</f>
        <v/>
      </c>
      <c r="AP341" t="str">
        <f>IF(ISBLANK(extractions!AJ341),"",extractions!AJ341)</f>
        <v/>
      </c>
      <c r="AQ341" t="str">
        <f>IF(ISBLANK(extractions!AK341),"",extractions!AK341)</f>
        <v/>
      </c>
      <c r="AR341" t="str">
        <f>IF(ISBLANK(extractions!AL341),"",extractions!AL341)</f>
        <v/>
      </c>
      <c r="AS341" t="str">
        <f>IF(ISBLANK(extractions!AM341),"",extractions!AM341)</f>
        <v/>
      </c>
      <c r="AT341" t="str">
        <f>IF(ISBLANK(extractions!AN341),"",extractions!AN341)</f>
        <v/>
      </c>
      <c r="AU341" t="str">
        <f>IF(ISBLANK(extractions!AO341),"",extractions!AO341)</f>
        <v/>
      </c>
      <c r="AV341" t="str">
        <f>IF(ISBLANK(extractions!AP341),"",extractions!AP341)</f>
        <v/>
      </c>
      <c r="AW341" t="str">
        <f>IF(ISBLANK(extractions!AQ341),"",extractions!AQ341)</f>
        <v/>
      </c>
      <c r="AX341" t="str">
        <f>IF(ISBLANK(extractions!AR341),"",extractions!AR341)</f>
        <v/>
      </c>
      <c r="AY341" t="str">
        <f>IF(ISBLANK(extractions!AS341),"",extractions!AS341)</f>
        <v/>
      </c>
      <c r="AZ341" t="str">
        <f>IF(ISBLANK(extractions!AT341),"",extractions!AT341)</f>
        <v/>
      </c>
      <c r="BA341">
        <f>IF(ISBLANK(extractions!AU341),"",extractions!AU341)</f>
        <v>0.72</v>
      </c>
      <c r="BB341">
        <f>IF(ISBLANK(extractions!AV341),"",extractions!AV341)</f>
        <v>0.45</v>
      </c>
      <c r="BC341" t="str">
        <f>IF(ISBLANK(extractions!AW341),"",extractions!AW341)</f>
        <v/>
      </c>
      <c r="BD341" t="str">
        <f>IF(ISBLANK(extractions!AX341),"",extractions!AX341)</f>
        <v/>
      </c>
      <c r="BG341">
        <f t="shared" si="53"/>
        <v>-6.2500000000000003E-3</v>
      </c>
      <c r="BK341" s="9" t="str">
        <f t="shared" si="50"/>
        <v>Beta</v>
      </c>
      <c r="BL341" s="9">
        <f t="shared" si="47"/>
        <v>-6.2500000000000003E-3</v>
      </c>
      <c r="BM341" s="13" t="str">
        <f t="shared" si="48"/>
        <v/>
      </c>
      <c r="BN341" t="str">
        <f t="shared" si="51"/>
        <v>-</v>
      </c>
      <c r="BO341" s="9" t="str">
        <f>IF(BK341="Beta",IF(ABS(BL341)&lt;statistic_interpretations!$B$5,statistic_interpretations!$B$1,IF(ABS(BL341)&lt;statistic_interpretations!$C$5,statistic_interpretations!$C$1,IF(ABS(BL341)&gt;statistic_interpretations!$C$5,statistic_interpretations!$D$1,"error"))),IF(BK341="R",IF(ABS(BL341)&lt;statistic_interpretations!$B$2,statistic_interpretations!$B$1,IF(ABS(BL341)&lt;statistic_interpretations!$C$2,statistic_interpretations!$C$1,IF(ABS(BL341)&gt;statistic_interpretations!$C$2,statistic_interpretations!$D$1,"error"))),IF(BK341="D",IF(ABS(BL341)&lt;statistic_interpretations!$B$3,statistic_interpretations!$B$1,IF(ABS(BL341)&lt;statistic_interpretations!$C$3,statistic_interpretations!$C$1,IF(ABS(BL341)&gt;statistic_interpretations!$C$3,statistic_interpretations!$D$1,"error"))),IF(BK341="%",IF(ABS(BL341)&lt;statistic_interpretations!$B$9,statistic_interpretations!$B$1,IF(ABS(BL341)&lt;statistic_interpretations!$C$9,statistic_interpretations!$C$1,IF(ABS(BL341)&gt;statistic_interpretations!$C$9,statistic_interpretations!$D$1,"error"))),IF(BK341="χ2",IF(ABS(BL341)&lt;statistic_interpretations!$B$8,statistic_interpretations!$B$1,IF(ABS(BL341)&lt;statistic_interpretations!$C$8,statistic_interpretations!$C$1,IF(ABS(BL341)&gt;statistic_interpretations!$C$8,statistic_interpretations!$D$1,"error"))),IF(BK341="tau",IF(ABS(BL341)&lt;statistic_interpretations!$B$7,statistic_interpretations!$B$1,IF(ABS(BL341)&lt;statistic_interpretations!$C$7,statistic_interpretations!$C$1,IF(ABS(BL341)&gt;statistic_interpretations!$C$7,statistic_interpretations!$D$1,"error")))))))))</f>
        <v>Small</v>
      </c>
      <c r="BP341" t="str">
        <f t="shared" si="52"/>
        <v>not applicable</v>
      </c>
    </row>
    <row r="342" spans="1:68" x14ac:dyDescent="0.25">
      <c r="A342" t="str">
        <f>IF(ISBLANK(extractions!A342),"",extractions!A342)</f>
        <v>caller black</v>
      </c>
      <c r="B342" t="s">
        <v>612</v>
      </c>
      <c r="C342" t="str">
        <f>IF(ISBLANK(extractions!B342),"",extractions!B342)</f>
        <v>nominal</v>
      </c>
      <c r="D342" t="str">
        <f>IF(ISBLANK(extractions!C342),"",extractions!C342)</f>
        <v/>
      </c>
      <c r="E342" t="str">
        <f>IF(ISBLANK(extractions!D342),"",extractions!D342)</f>
        <v>other etnicity</v>
      </c>
      <c r="F342" t="str">
        <f>IF(ISBLANK(extractions!E342),"",extractions!E342)</f>
        <v>-</v>
      </c>
      <c r="G342" t="str">
        <f>IF(ISBLANK(extractions!G342),"",extractions!G342)</f>
        <v>dispatch time;travel time</v>
      </c>
      <c r="H342" t="str">
        <f>IF(ISBLANK(extractions!H342),"",extractions!H342)</f>
        <v>scale</v>
      </c>
      <c r="I342" t="str">
        <f>IF(ISBLANK(extractions!I342),"",extractions!I342)</f>
        <v>sec/incident</v>
      </c>
      <c r="J342" t="str">
        <f>IF(ISBLANK(extractions!J342),"",extractions!J342)</f>
        <v>ln</v>
      </c>
      <c r="K342" t="str">
        <f>IF(ISBLANK(extractions!K342),"",extractions!K342)</f>
        <v>interest</v>
      </c>
      <c r="L342" t="str">
        <f>IF(ISBLANK(extractions!L342),"",extractions!L342)</f>
        <v>Lee, Lee &amp; Hoover (2017)</v>
      </c>
      <c r="M342" s="2" t="s">
        <v>757</v>
      </c>
      <c r="N342" t="str">
        <f>IF(ISBLANK(extractions!M342),"",extractions!M342)</f>
        <v>Table 3</v>
      </c>
      <c r="O342" t="str">
        <f>IF(ISBLANK(extractions!N342),"",extractions!N342)</f>
        <v>Hierachical Lineair Model</v>
      </c>
      <c r="P342" t="s">
        <v>148</v>
      </c>
      <c r="Q342" t="s">
        <v>903</v>
      </c>
      <c r="R342" t="s">
        <v>906</v>
      </c>
      <c r="S342" t="s">
        <v>891</v>
      </c>
      <c r="T342" t="s">
        <v>895</v>
      </c>
      <c r="U342" t="str">
        <f>IF(ISBLANK(extractions!O342),"",extractions!O342)</f>
        <v>^</v>
      </c>
      <c r="V342" t="str">
        <f>IF(ISBLANK(extractions!P342),"",extractions!P342)</f>
        <v>Population</v>
      </c>
      <c r="W342" t="str">
        <f>IF(ISBLANK(extractions!Q342),"",extractions!Q342)</f>
        <v>Houston (USA)</v>
      </c>
      <c r="X342" t="str">
        <f>IF(ISBLANK(extractions!R342),"",extractions!R342)</f>
        <v>-</v>
      </c>
      <c r="Y342" t="str">
        <f>IF(ISBLANK(extractions!S342),"",extractions!S342)</f>
        <v>-</v>
      </c>
      <c r="Z342" t="str">
        <f>IF(ISBLANK(extractions!T342),"",extractions!T342)</f>
        <v/>
      </c>
      <c r="AA342" t="str">
        <f>IF(ISBLANK(extractions!U342),"",extractions!U342)</f>
        <v>List wise deletion of missing values. The preliminary screening excluded the cases with other racial groups than White, Black, and Hispanic Latino, due to their relative scarcity.</v>
      </c>
      <c r="AB342">
        <f>IF(ISBLANK(extractions!V342),"",extractions!V342)</f>
        <v>10595</v>
      </c>
      <c r="AC342" t="str">
        <f>IF(ISBLANK(extractions!W342),"",extractions!W342)</f>
        <v>CFS</v>
      </c>
      <c r="AD342" t="str">
        <f>IF(ISBLANK(extractions!X342),"",extractions!X342)</f>
        <v xml:space="preserve">domestic violence </v>
      </c>
      <c r="AE342" t="str">
        <f>IF(ISBLANK(extractions!Y342),"",extractions!Y342)</f>
        <v>B</v>
      </c>
      <c r="AF342">
        <f>IF(ISBLANK(extractions!Z342),"",extractions!Z342)</f>
        <v>-0.03</v>
      </c>
      <c r="AG342" t="str">
        <f>IF(ISBLANK(extractions!AA342),"",extractions!AA342)</f>
        <v/>
      </c>
      <c r="AH342" t="str">
        <f>IF(ISBLANK(extractions!AB342),"",extractions!AB342)</f>
        <v>#</v>
      </c>
      <c r="AI342">
        <f>IF(ISBLANK(extractions!AC342),"",extractions!AC342)</f>
        <v>1</v>
      </c>
      <c r="AJ342" t="str">
        <f>IF(ISBLANK(extractions!AD342),"",extractions!AD342)</f>
        <v>sept</v>
      </c>
      <c r="AK342">
        <f>IF(ISBLANK(extractions!AE342),"",extractions!AE342)</f>
        <v>2010</v>
      </c>
      <c r="AL342">
        <f>IF(ISBLANK(extractions!AF342),"",extractions!AF342)</f>
        <v>31</v>
      </c>
      <c r="AM342" t="str">
        <f>IF(ISBLANK(extractions!AG342),"",extractions!AG342)</f>
        <v>aug</v>
      </c>
      <c r="AN342">
        <f>IF(ISBLANK(extractions!AH342),"",extractions!AH342)</f>
        <v>2013</v>
      </c>
      <c r="AO342" t="str">
        <f>IF(ISBLANK(extractions!AI342),"",extractions!AI342)</f>
        <v/>
      </c>
      <c r="AP342" t="str">
        <f>IF(ISBLANK(extractions!AJ342),"",extractions!AJ342)</f>
        <v/>
      </c>
      <c r="AQ342" t="str">
        <f>IF(ISBLANK(extractions!AK342),"",extractions!AK342)</f>
        <v/>
      </c>
      <c r="AR342" t="str">
        <f>IF(ISBLANK(extractions!AL342),"",extractions!AL342)</f>
        <v/>
      </c>
      <c r="AS342" t="str">
        <f>IF(ISBLANK(extractions!AM342),"",extractions!AM342)</f>
        <v/>
      </c>
      <c r="AT342" t="str">
        <f>IF(ISBLANK(extractions!AN342),"",extractions!AN342)</f>
        <v/>
      </c>
      <c r="AU342" t="str">
        <f>IF(ISBLANK(extractions!AO342),"",extractions!AO342)</f>
        <v/>
      </c>
      <c r="AV342" t="str">
        <f>IF(ISBLANK(extractions!AP342),"",extractions!AP342)</f>
        <v/>
      </c>
      <c r="AW342" t="str">
        <f>IF(ISBLANK(extractions!AQ342),"",extractions!AQ342)</f>
        <v/>
      </c>
      <c r="AX342" t="str">
        <f>IF(ISBLANK(extractions!AR342),"",extractions!AR342)</f>
        <v/>
      </c>
      <c r="AY342" t="str">
        <f>IF(ISBLANK(extractions!AS342),"",extractions!AS342)</f>
        <v/>
      </c>
      <c r="AZ342" t="str">
        <f>IF(ISBLANK(extractions!AT342),"",extractions!AT342)</f>
        <v/>
      </c>
      <c r="BA342">
        <f>IF(ISBLANK(extractions!AU342),"",extractions!AU342)</f>
        <v>0.72</v>
      </c>
      <c r="BB342">
        <f>IF(ISBLANK(extractions!AV342),"",extractions!AV342)</f>
        <v>0.5</v>
      </c>
      <c r="BC342" t="str">
        <f>IF(ISBLANK(extractions!AW342),"",extractions!AW342)</f>
        <v/>
      </c>
      <c r="BD342" t="str">
        <f>IF(ISBLANK(extractions!AX342),"",extractions!AX342)</f>
        <v/>
      </c>
      <c r="BG342">
        <f t="shared" si="53"/>
        <v>-2.0833333333333332E-2</v>
      </c>
      <c r="BK342" s="9" t="str">
        <f t="shared" si="50"/>
        <v>Beta</v>
      </c>
      <c r="BL342" s="9">
        <f t="shared" si="47"/>
        <v>-2.0833333333333332E-2</v>
      </c>
      <c r="BM342" s="13" t="str">
        <f t="shared" si="48"/>
        <v/>
      </c>
      <c r="BN342" t="str">
        <f t="shared" si="51"/>
        <v>-</v>
      </c>
      <c r="BO342" s="9" t="str">
        <f>IF(BK342="Beta",IF(ABS(BL342)&lt;statistic_interpretations!$B$5,statistic_interpretations!$B$1,IF(ABS(BL342)&lt;statistic_interpretations!$C$5,statistic_interpretations!$C$1,IF(ABS(BL342)&gt;statistic_interpretations!$C$5,statistic_interpretations!$D$1,"error"))),IF(BK342="R",IF(ABS(BL342)&lt;statistic_interpretations!$B$2,statistic_interpretations!$B$1,IF(ABS(BL342)&lt;statistic_interpretations!$C$2,statistic_interpretations!$C$1,IF(ABS(BL342)&gt;statistic_interpretations!$C$2,statistic_interpretations!$D$1,"error"))),IF(BK342="D",IF(ABS(BL342)&lt;statistic_interpretations!$B$3,statistic_interpretations!$B$1,IF(ABS(BL342)&lt;statistic_interpretations!$C$3,statistic_interpretations!$C$1,IF(ABS(BL342)&gt;statistic_interpretations!$C$3,statistic_interpretations!$D$1,"error"))),IF(BK342="%",IF(ABS(BL342)&lt;statistic_interpretations!$B$9,statistic_interpretations!$B$1,IF(ABS(BL342)&lt;statistic_interpretations!$C$9,statistic_interpretations!$C$1,IF(ABS(BL342)&gt;statistic_interpretations!$C$9,statistic_interpretations!$D$1,"error"))),IF(BK342="χ2",IF(ABS(BL342)&lt;statistic_interpretations!$B$8,statistic_interpretations!$B$1,IF(ABS(BL342)&lt;statistic_interpretations!$C$8,statistic_interpretations!$C$1,IF(ABS(BL342)&gt;statistic_interpretations!$C$8,statistic_interpretations!$D$1,"error"))),IF(BK342="tau",IF(ABS(BL342)&lt;statistic_interpretations!$B$7,statistic_interpretations!$B$1,IF(ABS(BL342)&lt;statistic_interpretations!$C$7,statistic_interpretations!$C$1,IF(ABS(BL342)&gt;statistic_interpretations!$C$7,statistic_interpretations!$D$1,"error")))))))))</f>
        <v>Small</v>
      </c>
      <c r="BP342" t="str">
        <f t="shared" si="52"/>
        <v>not applicable</v>
      </c>
    </row>
    <row r="343" spans="1:68" x14ac:dyDescent="0.25">
      <c r="A343" t="str">
        <f>IF(ISBLANK(extractions!A343),"",extractions!A343)</f>
        <v>caller hispanic</v>
      </c>
      <c r="B343" t="s">
        <v>613</v>
      </c>
      <c r="C343" t="str">
        <f>IF(ISBLANK(extractions!B343),"",extractions!B343)</f>
        <v>nominal</v>
      </c>
      <c r="D343" t="str">
        <f>IF(ISBLANK(extractions!C343),"",extractions!C343)</f>
        <v/>
      </c>
      <c r="E343" t="str">
        <f>IF(ISBLANK(extractions!D343),"",extractions!D343)</f>
        <v>other etnicity</v>
      </c>
      <c r="F343" t="str">
        <f>IF(ISBLANK(extractions!E343),"",extractions!E343)</f>
        <v>-</v>
      </c>
      <c r="G343" t="str">
        <f>IF(ISBLANK(extractions!G343),"",extractions!G343)</f>
        <v>dispatch time;travel time</v>
      </c>
      <c r="H343" t="str">
        <f>IF(ISBLANK(extractions!H343),"",extractions!H343)</f>
        <v>scale</v>
      </c>
      <c r="I343" t="str">
        <f>IF(ISBLANK(extractions!I343),"",extractions!I343)</f>
        <v>sec/incident</v>
      </c>
      <c r="J343" t="str">
        <f>IF(ISBLANK(extractions!J343),"",extractions!J343)</f>
        <v>ln</v>
      </c>
      <c r="K343" t="str">
        <f>IF(ISBLANK(extractions!K343),"",extractions!K343)</f>
        <v>interest</v>
      </c>
      <c r="L343" t="str">
        <f>IF(ISBLANK(extractions!L343),"",extractions!L343)</f>
        <v>Lee, Lee &amp; Hoover (2017)</v>
      </c>
      <c r="M343" s="2" t="s">
        <v>757</v>
      </c>
      <c r="N343" t="str">
        <f>IF(ISBLANK(extractions!M343),"",extractions!M343)</f>
        <v>Table 3</v>
      </c>
      <c r="O343" t="str">
        <f>IF(ISBLANK(extractions!N343),"",extractions!N343)</f>
        <v>Hierachical Lineair Model</v>
      </c>
      <c r="P343" t="s">
        <v>148</v>
      </c>
      <c r="Q343" t="s">
        <v>903</v>
      </c>
      <c r="R343" t="s">
        <v>906</v>
      </c>
      <c r="S343" t="s">
        <v>891</v>
      </c>
      <c r="T343" t="s">
        <v>895</v>
      </c>
      <c r="U343" t="str">
        <f>IF(ISBLANK(extractions!O343),"",extractions!O343)</f>
        <v>^</v>
      </c>
      <c r="V343" t="str">
        <f>IF(ISBLANK(extractions!P343),"",extractions!P343)</f>
        <v>Population</v>
      </c>
      <c r="W343" t="str">
        <f>IF(ISBLANK(extractions!Q343),"",extractions!Q343)</f>
        <v>Houston (USA)</v>
      </c>
      <c r="X343" t="str">
        <f>IF(ISBLANK(extractions!R343),"",extractions!R343)</f>
        <v>-</v>
      </c>
      <c r="Y343" t="str">
        <f>IF(ISBLANK(extractions!S343),"",extractions!S343)</f>
        <v>-</v>
      </c>
      <c r="Z343" t="str">
        <f>IF(ISBLANK(extractions!T343),"",extractions!T343)</f>
        <v/>
      </c>
      <c r="AA343" t="str">
        <f>IF(ISBLANK(extractions!U343),"",extractions!U343)</f>
        <v>List wise deletion of missing values. The preliminary screening excluded the cases with other racial groups than White, Black, and Hispanic Latino, due to their relative scarcity.</v>
      </c>
      <c r="AB343">
        <f>IF(ISBLANK(extractions!V343),"",extractions!V343)</f>
        <v>10595</v>
      </c>
      <c r="AC343" t="str">
        <f>IF(ISBLANK(extractions!W343),"",extractions!W343)</f>
        <v>CFS</v>
      </c>
      <c r="AD343" t="str">
        <f>IF(ISBLANK(extractions!X343),"",extractions!X343)</f>
        <v xml:space="preserve">domestic violence </v>
      </c>
      <c r="AE343" t="str">
        <f>IF(ISBLANK(extractions!Y343),"",extractions!Y343)</f>
        <v>B</v>
      </c>
      <c r="AF343">
        <f>IF(ISBLANK(extractions!Z343),"",extractions!Z343)</f>
        <v>-0.05</v>
      </c>
      <c r="AG343" t="str">
        <f>IF(ISBLANK(extractions!AA343),"",extractions!AA343)</f>
        <v/>
      </c>
      <c r="AH343" t="str">
        <f>IF(ISBLANK(extractions!AB343),"",extractions!AB343)</f>
        <v>*</v>
      </c>
      <c r="AI343">
        <f>IF(ISBLANK(extractions!AC343),"",extractions!AC343)</f>
        <v>1</v>
      </c>
      <c r="AJ343" t="str">
        <f>IF(ISBLANK(extractions!AD343),"",extractions!AD343)</f>
        <v>sept</v>
      </c>
      <c r="AK343">
        <f>IF(ISBLANK(extractions!AE343),"",extractions!AE343)</f>
        <v>2010</v>
      </c>
      <c r="AL343">
        <f>IF(ISBLANK(extractions!AF343),"",extractions!AF343)</f>
        <v>31</v>
      </c>
      <c r="AM343" t="str">
        <f>IF(ISBLANK(extractions!AG343),"",extractions!AG343)</f>
        <v>aug</v>
      </c>
      <c r="AN343">
        <f>IF(ISBLANK(extractions!AH343),"",extractions!AH343)</f>
        <v>2013</v>
      </c>
      <c r="AO343" t="str">
        <f>IF(ISBLANK(extractions!AI343),"",extractions!AI343)</f>
        <v/>
      </c>
      <c r="AP343" t="str">
        <f>IF(ISBLANK(extractions!AJ343),"",extractions!AJ343)</f>
        <v/>
      </c>
      <c r="AQ343" t="str">
        <f>IF(ISBLANK(extractions!AK343),"",extractions!AK343)</f>
        <v/>
      </c>
      <c r="AR343" t="str">
        <f>IF(ISBLANK(extractions!AL343),"",extractions!AL343)</f>
        <v/>
      </c>
      <c r="AS343" t="str">
        <f>IF(ISBLANK(extractions!AM343),"",extractions!AM343)</f>
        <v/>
      </c>
      <c r="AT343" t="str">
        <f>IF(ISBLANK(extractions!AN343),"",extractions!AN343)</f>
        <v/>
      </c>
      <c r="AU343" t="str">
        <f>IF(ISBLANK(extractions!AO343),"",extractions!AO343)</f>
        <v/>
      </c>
      <c r="AV343" t="str">
        <f>IF(ISBLANK(extractions!AP343),"",extractions!AP343)</f>
        <v/>
      </c>
      <c r="AW343" t="str">
        <f>IF(ISBLANK(extractions!AQ343),"",extractions!AQ343)</f>
        <v/>
      </c>
      <c r="AX343" t="str">
        <f>IF(ISBLANK(extractions!AR343),"",extractions!AR343)</f>
        <v/>
      </c>
      <c r="AY343" t="str">
        <f>IF(ISBLANK(extractions!AS343),"",extractions!AS343)</f>
        <v/>
      </c>
      <c r="AZ343" t="str">
        <f>IF(ISBLANK(extractions!AT343),"",extractions!AT343)</f>
        <v/>
      </c>
      <c r="BA343">
        <f>IF(ISBLANK(extractions!AU343),"",extractions!AU343)</f>
        <v>0.72</v>
      </c>
      <c r="BB343">
        <f>IF(ISBLANK(extractions!AV343),"",extractions!AV343)</f>
        <v>0.49</v>
      </c>
      <c r="BC343" t="str">
        <f>IF(ISBLANK(extractions!AW343),"",extractions!AW343)</f>
        <v/>
      </c>
      <c r="BD343" t="str">
        <f>IF(ISBLANK(extractions!AX343),"",extractions!AX343)</f>
        <v/>
      </c>
      <c r="BG343">
        <f t="shared" si="53"/>
        <v>-3.4027777777777782E-2</v>
      </c>
      <c r="BK343" s="9" t="str">
        <f t="shared" si="50"/>
        <v>Beta</v>
      </c>
      <c r="BL343" s="9">
        <f t="shared" si="47"/>
        <v>-3.4027777777777782E-2</v>
      </c>
      <c r="BM343" s="13" t="str">
        <f t="shared" si="48"/>
        <v>*</v>
      </c>
      <c r="BN343" t="str">
        <f t="shared" si="51"/>
        <v>-</v>
      </c>
      <c r="BO343" s="9" t="str">
        <f>IF(BK343="Beta",IF(ABS(BL343)&lt;statistic_interpretations!$B$5,statistic_interpretations!$B$1,IF(ABS(BL343)&lt;statistic_interpretations!$C$5,statistic_interpretations!$C$1,IF(ABS(BL343)&gt;statistic_interpretations!$C$5,statistic_interpretations!$D$1,"error"))),IF(BK343="R",IF(ABS(BL343)&lt;statistic_interpretations!$B$2,statistic_interpretations!$B$1,IF(ABS(BL343)&lt;statistic_interpretations!$C$2,statistic_interpretations!$C$1,IF(ABS(BL343)&gt;statistic_interpretations!$C$2,statistic_interpretations!$D$1,"error"))),IF(BK343="D",IF(ABS(BL343)&lt;statistic_interpretations!$B$3,statistic_interpretations!$B$1,IF(ABS(BL343)&lt;statistic_interpretations!$C$3,statistic_interpretations!$C$1,IF(ABS(BL343)&gt;statistic_interpretations!$C$3,statistic_interpretations!$D$1,"error"))),IF(BK343="%",IF(ABS(BL343)&lt;statistic_interpretations!$B$9,statistic_interpretations!$B$1,IF(ABS(BL343)&lt;statistic_interpretations!$C$9,statistic_interpretations!$C$1,IF(ABS(BL343)&gt;statistic_interpretations!$C$9,statistic_interpretations!$D$1,"error"))),IF(BK343="χ2",IF(ABS(BL343)&lt;statistic_interpretations!$B$8,statistic_interpretations!$B$1,IF(ABS(BL343)&lt;statistic_interpretations!$C$8,statistic_interpretations!$C$1,IF(ABS(BL343)&gt;statistic_interpretations!$C$8,statistic_interpretations!$D$1,"error"))),IF(BK343="tau",IF(ABS(BL343)&lt;statistic_interpretations!$B$7,statistic_interpretations!$B$1,IF(ABS(BL343)&lt;statistic_interpretations!$C$7,statistic_interpretations!$C$1,IF(ABS(BL343)&gt;statistic_interpretations!$C$7,statistic_interpretations!$D$1,"error")))))))))</f>
        <v>Small</v>
      </c>
      <c r="BP343" t="str">
        <f t="shared" si="52"/>
        <v>not applicable</v>
      </c>
    </row>
    <row r="344" spans="1:68" x14ac:dyDescent="0.25">
      <c r="A344" t="str">
        <f>IF(ISBLANK(extractions!A344),"",extractions!A344)</f>
        <v>concentrated disadvantage</v>
      </c>
      <c r="B344" t="s">
        <v>380</v>
      </c>
      <c r="C344" t="str">
        <f>IF(ISBLANK(extractions!B344),"",extractions!B344)</f>
        <v>scale</v>
      </c>
      <c r="D344" t="str">
        <f>IF(ISBLANK(extractions!C344),"",extractions!C344)</f>
        <v/>
      </c>
      <c r="E344" t="str">
        <f>IF(ISBLANK(extractions!D344),"",extractions!D344)</f>
        <v>-</v>
      </c>
      <c r="F344" t="str">
        <f>IF(ISBLANK(extractions!E344),"",extractions!E344)</f>
        <v>none</v>
      </c>
      <c r="G344" t="str">
        <f>IF(ISBLANK(extractions!G344),"",extractions!G344)</f>
        <v>dispatch time;travel time</v>
      </c>
      <c r="H344" t="str">
        <f>IF(ISBLANK(extractions!H344),"",extractions!H344)</f>
        <v>scale</v>
      </c>
      <c r="I344" t="str">
        <f>IF(ISBLANK(extractions!I344),"",extractions!I344)</f>
        <v>sec/incident</v>
      </c>
      <c r="J344" t="str">
        <f>IF(ISBLANK(extractions!J344),"",extractions!J344)</f>
        <v>ln</v>
      </c>
      <c r="K344" t="str">
        <f>IF(ISBLANK(extractions!K344),"",extractions!K344)</f>
        <v>interest</v>
      </c>
      <c r="L344" t="str">
        <f>IF(ISBLANK(extractions!L344),"",extractions!L344)</f>
        <v>Lee, Lee &amp; Hoover (2017)</v>
      </c>
      <c r="M344" s="2" t="s">
        <v>757</v>
      </c>
      <c r="N344" t="str">
        <f>IF(ISBLANK(extractions!M344),"",extractions!M344)</f>
        <v>Table 3</v>
      </c>
      <c r="O344" t="str">
        <f>IF(ISBLANK(extractions!N344),"",extractions!N344)</f>
        <v>Hierachical Lineair Model</v>
      </c>
      <c r="P344" t="s">
        <v>148</v>
      </c>
      <c r="Q344" t="s">
        <v>903</v>
      </c>
      <c r="R344" t="s">
        <v>906</v>
      </c>
      <c r="S344" t="s">
        <v>204</v>
      </c>
      <c r="T344" t="s">
        <v>895</v>
      </c>
      <c r="U344" t="str">
        <f>IF(ISBLANK(extractions!O344),"",extractions!O344)</f>
        <v>^</v>
      </c>
      <c r="V344" t="str">
        <f>IF(ISBLANK(extractions!P344),"",extractions!P344)</f>
        <v>Population</v>
      </c>
      <c r="W344" t="str">
        <f>IF(ISBLANK(extractions!Q344),"",extractions!Q344)</f>
        <v>Houston (USA)</v>
      </c>
      <c r="X344" t="str">
        <f>IF(ISBLANK(extractions!R344),"",extractions!R344)</f>
        <v>-</v>
      </c>
      <c r="Y344" t="str">
        <f>IF(ISBLANK(extractions!S344),"",extractions!S344)</f>
        <v>-</v>
      </c>
      <c r="Z344" t="str">
        <f>IF(ISBLANK(extractions!T344),"",extractions!T344)</f>
        <v/>
      </c>
      <c r="AA344" t="str">
        <f>IF(ISBLANK(extractions!U344),"",extractions!U344)</f>
        <v>List wise deletion of missing values. The preliminary screening excluded the cases with other racial groups than White, Black, and Hispanic Latino, due to their relative scarcity.</v>
      </c>
      <c r="AB344">
        <f>IF(ISBLANK(extractions!V344),"",extractions!V344)</f>
        <v>10595</v>
      </c>
      <c r="AC344" t="str">
        <f>IF(ISBLANK(extractions!W344),"",extractions!W344)</f>
        <v>CFS</v>
      </c>
      <c r="AD344" t="str">
        <f>IF(ISBLANK(extractions!X344),"",extractions!X344)</f>
        <v xml:space="preserve">domestic violence </v>
      </c>
      <c r="AE344" t="str">
        <f>IF(ISBLANK(extractions!Y344),"",extractions!Y344)</f>
        <v>B</v>
      </c>
      <c r="AF344">
        <f>IF(ISBLANK(extractions!Z344),"",extractions!Z344)</f>
        <v>-0.06</v>
      </c>
      <c r="AG344" t="str">
        <f>IF(ISBLANK(extractions!AA344),"",extractions!AA344)</f>
        <v/>
      </c>
      <c r="AH344" t="str">
        <f>IF(ISBLANK(extractions!AB344),"",extractions!AB344)</f>
        <v>**</v>
      </c>
      <c r="AI344">
        <f>IF(ISBLANK(extractions!AC344),"",extractions!AC344)</f>
        <v>1</v>
      </c>
      <c r="AJ344" t="str">
        <f>IF(ISBLANK(extractions!AD344),"",extractions!AD344)</f>
        <v>sept</v>
      </c>
      <c r="AK344">
        <f>IF(ISBLANK(extractions!AE344),"",extractions!AE344)</f>
        <v>2010</v>
      </c>
      <c r="AL344">
        <f>IF(ISBLANK(extractions!AF344),"",extractions!AF344)</f>
        <v>31</v>
      </c>
      <c r="AM344" t="str">
        <f>IF(ISBLANK(extractions!AG344),"",extractions!AG344)</f>
        <v>aug</v>
      </c>
      <c r="AN344">
        <f>IF(ISBLANK(extractions!AH344),"",extractions!AH344)</f>
        <v>2013</v>
      </c>
      <c r="AO344" t="str">
        <f>IF(ISBLANK(extractions!AI344),"",extractions!AI344)</f>
        <v/>
      </c>
      <c r="AP344" t="str">
        <f>IF(ISBLANK(extractions!AJ344),"",extractions!AJ344)</f>
        <v/>
      </c>
      <c r="AQ344" t="str">
        <f>IF(ISBLANK(extractions!AK344),"",extractions!AK344)</f>
        <v/>
      </c>
      <c r="AR344" t="str">
        <f>IF(ISBLANK(extractions!AL344),"",extractions!AL344)</f>
        <v/>
      </c>
      <c r="AS344" t="str">
        <f>IF(ISBLANK(extractions!AM344),"",extractions!AM344)</f>
        <v/>
      </c>
      <c r="AT344" t="str">
        <f>IF(ISBLANK(extractions!AN344),"",extractions!AN344)</f>
        <v/>
      </c>
      <c r="AU344" t="str">
        <f>IF(ISBLANK(extractions!AO344),"",extractions!AO344)</f>
        <v/>
      </c>
      <c r="AV344" t="str">
        <f>IF(ISBLANK(extractions!AP344),"",extractions!AP344)</f>
        <v/>
      </c>
      <c r="AW344" t="str">
        <f>IF(ISBLANK(extractions!AQ344),"",extractions!AQ344)</f>
        <v/>
      </c>
      <c r="AX344" t="str">
        <f>IF(ISBLANK(extractions!AR344),"",extractions!AR344)</f>
        <v/>
      </c>
      <c r="AY344" t="str">
        <f>IF(ISBLANK(extractions!AS344),"",extractions!AS344)</f>
        <v/>
      </c>
      <c r="AZ344" t="str">
        <f>IF(ISBLANK(extractions!AT344),"",extractions!AT344)</f>
        <v/>
      </c>
      <c r="BA344">
        <f>IF(ISBLANK(extractions!AU344),"",extractions!AU344)</f>
        <v>0.72</v>
      </c>
      <c r="BB344">
        <f>IF(ISBLANK(extractions!AV344),"",extractions!AV344)</f>
        <v>0.96</v>
      </c>
      <c r="BC344" t="str">
        <f>IF(ISBLANK(extractions!AW344),"",extractions!AW344)</f>
        <v/>
      </c>
      <c r="BD344" t="str">
        <f>IF(ISBLANK(extractions!AX344),"",extractions!AX344)</f>
        <v/>
      </c>
      <c r="BG344">
        <f t="shared" si="53"/>
        <v>-7.9999999999999988E-2</v>
      </c>
      <c r="BK344" s="9" t="str">
        <f t="shared" si="50"/>
        <v>Beta</v>
      </c>
      <c r="BL344" s="9">
        <f t="shared" si="47"/>
        <v>-7.9999999999999988E-2</v>
      </c>
      <c r="BM344" s="13" t="str">
        <f t="shared" si="48"/>
        <v>**</v>
      </c>
      <c r="BN344" t="str">
        <f t="shared" si="51"/>
        <v>-</v>
      </c>
      <c r="BO344" s="9" t="str">
        <f>IF(BK344="Beta",IF(ABS(BL344)&lt;statistic_interpretations!$B$5,statistic_interpretations!$B$1,IF(ABS(BL344)&lt;statistic_interpretations!$C$5,statistic_interpretations!$C$1,IF(ABS(BL344)&gt;statistic_interpretations!$C$5,statistic_interpretations!$D$1,"error"))),IF(BK344="R",IF(ABS(BL344)&lt;statistic_interpretations!$B$2,statistic_interpretations!$B$1,IF(ABS(BL344)&lt;statistic_interpretations!$C$2,statistic_interpretations!$C$1,IF(ABS(BL344)&gt;statistic_interpretations!$C$2,statistic_interpretations!$D$1,"error"))),IF(BK344="D",IF(ABS(BL344)&lt;statistic_interpretations!$B$3,statistic_interpretations!$B$1,IF(ABS(BL344)&lt;statistic_interpretations!$C$3,statistic_interpretations!$C$1,IF(ABS(BL344)&gt;statistic_interpretations!$C$3,statistic_interpretations!$D$1,"error"))),IF(BK344="%",IF(ABS(BL344)&lt;statistic_interpretations!$B$9,statistic_interpretations!$B$1,IF(ABS(BL344)&lt;statistic_interpretations!$C$9,statistic_interpretations!$C$1,IF(ABS(BL344)&gt;statistic_interpretations!$C$9,statistic_interpretations!$D$1,"error"))),IF(BK344="χ2",IF(ABS(BL344)&lt;statistic_interpretations!$B$8,statistic_interpretations!$B$1,IF(ABS(BL344)&lt;statistic_interpretations!$C$8,statistic_interpretations!$C$1,IF(ABS(BL344)&gt;statistic_interpretations!$C$8,statistic_interpretations!$D$1,"error"))),IF(BK344="tau",IF(ABS(BL344)&lt;statistic_interpretations!$B$7,statistic_interpretations!$B$1,IF(ABS(BL344)&lt;statistic_interpretations!$C$7,statistic_interpretations!$C$1,IF(ABS(BL344)&gt;statistic_interpretations!$C$7,statistic_interpretations!$D$1,"error")))))))))</f>
        <v>Small</v>
      </c>
      <c r="BP344" t="str">
        <f t="shared" si="52"/>
        <v>not applicable</v>
      </c>
    </row>
    <row r="345" spans="1:68" x14ac:dyDescent="0.25">
      <c r="A345" t="str">
        <f>IF(ISBLANK(extractions!A345),"",extractions!A345)</f>
        <v>immigration concentration</v>
      </c>
      <c r="B345" t="s">
        <v>381</v>
      </c>
      <c r="C345" t="str">
        <f>IF(ISBLANK(extractions!B345),"",extractions!B345)</f>
        <v>scale</v>
      </c>
      <c r="D345" t="str">
        <f>IF(ISBLANK(extractions!C345),"",extractions!C345)</f>
        <v/>
      </c>
      <c r="E345" t="str">
        <f>IF(ISBLANK(extractions!D345),"",extractions!D345)</f>
        <v>-</v>
      </c>
      <c r="F345" t="str">
        <f>IF(ISBLANK(extractions!E345),"",extractions!E345)</f>
        <v>none</v>
      </c>
      <c r="G345" t="str">
        <f>IF(ISBLANK(extractions!G345),"",extractions!G345)</f>
        <v>dispatch time;travel time</v>
      </c>
      <c r="H345" t="str">
        <f>IF(ISBLANK(extractions!H345),"",extractions!H345)</f>
        <v>scale</v>
      </c>
      <c r="I345" t="str">
        <f>IF(ISBLANK(extractions!I345),"",extractions!I345)</f>
        <v>sec/incident</v>
      </c>
      <c r="J345" t="str">
        <f>IF(ISBLANK(extractions!J345),"",extractions!J345)</f>
        <v>ln</v>
      </c>
      <c r="K345" t="str">
        <f>IF(ISBLANK(extractions!K345),"",extractions!K345)</f>
        <v>interest</v>
      </c>
      <c r="L345" t="str">
        <f>IF(ISBLANK(extractions!L345),"",extractions!L345)</f>
        <v>Lee, Lee &amp; Hoover (2017)</v>
      </c>
      <c r="M345" s="2" t="s">
        <v>757</v>
      </c>
      <c r="N345" t="str">
        <f>IF(ISBLANK(extractions!M345),"",extractions!M345)</f>
        <v>Table 3</v>
      </c>
      <c r="O345" t="str">
        <f>IF(ISBLANK(extractions!N345),"",extractions!N345)</f>
        <v>Hierachical Lineair Model</v>
      </c>
      <c r="P345" t="s">
        <v>148</v>
      </c>
      <c r="Q345" t="s">
        <v>903</v>
      </c>
      <c r="R345" t="s">
        <v>906</v>
      </c>
      <c r="S345" t="s">
        <v>204</v>
      </c>
      <c r="T345" t="s">
        <v>895</v>
      </c>
      <c r="U345" t="str">
        <f>IF(ISBLANK(extractions!O345),"",extractions!O345)</f>
        <v>^</v>
      </c>
      <c r="V345" t="str">
        <f>IF(ISBLANK(extractions!P345),"",extractions!P345)</f>
        <v>Population</v>
      </c>
      <c r="W345" t="str">
        <f>IF(ISBLANK(extractions!Q345),"",extractions!Q345)</f>
        <v>Houston (USA)</v>
      </c>
      <c r="X345" t="str">
        <f>IF(ISBLANK(extractions!R345),"",extractions!R345)</f>
        <v>-</v>
      </c>
      <c r="Y345" t="str">
        <f>IF(ISBLANK(extractions!S345),"",extractions!S345)</f>
        <v>-</v>
      </c>
      <c r="Z345" t="str">
        <f>IF(ISBLANK(extractions!T345),"",extractions!T345)</f>
        <v/>
      </c>
      <c r="AA345" t="str">
        <f>IF(ISBLANK(extractions!U345),"",extractions!U345)</f>
        <v>List wise deletion of missing values. The preliminary screening excluded the cases with other racial groups than White, Black, and Hispanic Latino, due to their relative scarcity.</v>
      </c>
      <c r="AB345">
        <f>IF(ISBLANK(extractions!V345),"",extractions!V345)</f>
        <v>10595</v>
      </c>
      <c r="AC345" t="str">
        <f>IF(ISBLANK(extractions!W345),"",extractions!W345)</f>
        <v>CFS</v>
      </c>
      <c r="AD345" t="str">
        <f>IF(ISBLANK(extractions!X345),"",extractions!X345)</f>
        <v xml:space="preserve">domestic violence </v>
      </c>
      <c r="AE345" t="str">
        <f>IF(ISBLANK(extractions!Y345),"",extractions!Y345)</f>
        <v>B</v>
      </c>
      <c r="AF345">
        <f>IF(ISBLANK(extractions!Z345),"",extractions!Z345)</f>
        <v>-0.03</v>
      </c>
      <c r="AG345" t="str">
        <f>IF(ISBLANK(extractions!AA345),"",extractions!AA345)</f>
        <v/>
      </c>
      <c r="AH345" t="str">
        <f>IF(ISBLANK(extractions!AB345),"",extractions!AB345)</f>
        <v>**</v>
      </c>
      <c r="AI345">
        <f>IF(ISBLANK(extractions!AC345),"",extractions!AC345)</f>
        <v>1</v>
      </c>
      <c r="AJ345" t="str">
        <f>IF(ISBLANK(extractions!AD345),"",extractions!AD345)</f>
        <v>sept</v>
      </c>
      <c r="AK345">
        <f>IF(ISBLANK(extractions!AE345),"",extractions!AE345)</f>
        <v>2010</v>
      </c>
      <c r="AL345">
        <f>IF(ISBLANK(extractions!AF345),"",extractions!AF345)</f>
        <v>31</v>
      </c>
      <c r="AM345" t="str">
        <f>IF(ISBLANK(extractions!AG345),"",extractions!AG345)</f>
        <v>aug</v>
      </c>
      <c r="AN345">
        <f>IF(ISBLANK(extractions!AH345),"",extractions!AH345)</f>
        <v>2013</v>
      </c>
      <c r="AO345" t="str">
        <f>IF(ISBLANK(extractions!AI345),"",extractions!AI345)</f>
        <v/>
      </c>
      <c r="AP345" t="str">
        <f>IF(ISBLANK(extractions!AJ345),"",extractions!AJ345)</f>
        <v/>
      </c>
      <c r="AQ345" t="str">
        <f>IF(ISBLANK(extractions!AK345),"",extractions!AK345)</f>
        <v/>
      </c>
      <c r="AR345" t="str">
        <f>IF(ISBLANK(extractions!AL345),"",extractions!AL345)</f>
        <v/>
      </c>
      <c r="AS345" t="str">
        <f>IF(ISBLANK(extractions!AM345),"",extractions!AM345)</f>
        <v/>
      </c>
      <c r="AT345" t="str">
        <f>IF(ISBLANK(extractions!AN345),"",extractions!AN345)</f>
        <v/>
      </c>
      <c r="AU345" t="str">
        <f>IF(ISBLANK(extractions!AO345),"",extractions!AO345)</f>
        <v/>
      </c>
      <c r="AV345" t="str">
        <f>IF(ISBLANK(extractions!AP345),"",extractions!AP345)</f>
        <v/>
      </c>
      <c r="AW345" t="str">
        <f>IF(ISBLANK(extractions!AQ345),"",extractions!AQ345)</f>
        <v/>
      </c>
      <c r="AX345" t="str">
        <f>IF(ISBLANK(extractions!AR345),"",extractions!AR345)</f>
        <v/>
      </c>
      <c r="AY345" t="str">
        <f>IF(ISBLANK(extractions!AS345),"",extractions!AS345)</f>
        <v/>
      </c>
      <c r="AZ345" t="str">
        <f>IF(ISBLANK(extractions!AT345),"",extractions!AT345)</f>
        <v/>
      </c>
      <c r="BA345">
        <f>IF(ISBLANK(extractions!AU345),"",extractions!AU345)</f>
        <v>0.72</v>
      </c>
      <c r="BB345">
        <f>IF(ISBLANK(extractions!AV345),"",extractions!AV345)</f>
        <v>1.04</v>
      </c>
      <c r="BC345" t="str">
        <f>IF(ISBLANK(extractions!AW345),"",extractions!AW345)</f>
        <v/>
      </c>
      <c r="BD345" t="str">
        <f>IF(ISBLANK(extractions!AX345),"",extractions!AX345)</f>
        <v/>
      </c>
      <c r="BG345">
        <f t="shared" si="53"/>
        <v>-4.3333333333333335E-2</v>
      </c>
      <c r="BK345" s="9" t="str">
        <f t="shared" si="50"/>
        <v>Beta</v>
      </c>
      <c r="BL345" s="9">
        <f t="shared" si="47"/>
        <v>-4.3333333333333335E-2</v>
      </c>
      <c r="BM345" s="13" t="str">
        <f t="shared" si="48"/>
        <v>**</v>
      </c>
      <c r="BN345" t="str">
        <f t="shared" si="51"/>
        <v>-</v>
      </c>
      <c r="BO345" s="9" t="str">
        <f>IF(BK345="Beta",IF(ABS(BL345)&lt;statistic_interpretations!$B$5,statistic_interpretations!$B$1,IF(ABS(BL345)&lt;statistic_interpretations!$C$5,statistic_interpretations!$C$1,IF(ABS(BL345)&gt;statistic_interpretations!$C$5,statistic_interpretations!$D$1,"error"))),IF(BK345="R",IF(ABS(BL345)&lt;statistic_interpretations!$B$2,statistic_interpretations!$B$1,IF(ABS(BL345)&lt;statistic_interpretations!$C$2,statistic_interpretations!$C$1,IF(ABS(BL345)&gt;statistic_interpretations!$C$2,statistic_interpretations!$D$1,"error"))),IF(BK345="D",IF(ABS(BL345)&lt;statistic_interpretations!$B$3,statistic_interpretations!$B$1,IF(ABS(BL345)&lt;statistic_interpretations!$C$3,statistic_interpretations!$C$1,IF(ABS(BL345)&gt;statistic_interpretations!$C$3,statistic_interpretations!$D$1,"error"))),IF(BK345="%",IF(ABS(BL345)&lt;statistic_interpretations!$B$9,statistic_interpretations!$B$1,IF(ABS(BL345)&lt;statistic_interpretations!$C$9,statistic_interpretations!$C$1,IF(ABS(BL345)&gt;statistic_interpretations!$C$9,statistic_interpretations!$D$1,"error"))),IF(BK345="χ2",IF(ABS(BL345)&lt;statistic_interpretations!$B$8,statistic_interpretations!$B$1,IF(ABS(BL345)&lt;statistic_interpretations!$C$8,statistic_interpretations!$C$1,IF(ABS(BL345)&gt;statistic_interpretations!$C$8,statistic_interpretations!$D$1,"error"))),IF(BK345="tau",IF(ABS(BL345)&lt;statistic_interpretations!$B$7,statistic_interpretations!$B$1,IF(ABS(BL345)&lt;statistic_interpretations!$C$7,statistic_interpretations!$C$1,IF(ABS(BL345)&gt;statistic_interpretations!$C$7,statistic_interpretations!$D$1,"error")))))))))</f>
        <v>Small</v>
      </c>
      <c r="BP345" t="str">
        <f t="shared" si="52"/>
        <v>not applicable</v>
      </c>
    </row>
    <row r="346" spans="1:68" x14ac:dyDescent="0.25">
      <c r="A346" t="str">
        <f>IF(ISBLANK(extractions!A346),"",extractions!A346)</f>
        <v>residential mobility</v>
      </c>
      <c r="B346" t="s">
        <v>608</v>
      </c>
      <c r="C346" t="str">
        <f>IF(ISBLANK(extractions!B346),"",extractions!B346)</f>
        <v>scale</v>
      </c>
      <c r="D346" t="str">
        <f>IF(ISBLANK(extractions!C346),"",extractions!C346)</f>
        <v/>
      </c>
      <c r="E346" t="str">
        <f>IF(ISBLANK(extractions!D346),"",extractions!D346)</f>
        <v>-</v>
      </c>
      <c r="F346" t="str">
        <f>IF(ISBLANK(extractions!E346),"",extractions!E346)</f>
        <v>none</v>
      </c>
      <c r="G346" t="str">
        <f>IF(ISBLANK(extractions!G346),"",extractions!G346)</f>
        <v>dispatch time;travel time</v>
      </c>
      <c r="H346" t="str">
        <f>IF(ISBLANK(extractions!H346),"",extractions!H346)</f>
        <v>scale</v>
      </c>
      <c r="I346" t="str">
        <f>IF(ISBLANK(extractions!I346),"",extractions!I346)</f>
        <v>sec/incident</v>
      </c>
      <c r="J346" t="str">
        <f>IF(ISBLANK(extractions!J346),"",extractions!J346)</f>
        <v>ln</v>
      </c>
      <c r="K346" t="str">
        <f>IF(ISBLANK(extractions!K346),"",extractions!K346)</f>
        <v>interest</v>
      </c>
      <c r="L346" t="str">
        <f>IF(ISBLANK(extractions!L346),"",extractions!L346)</f>
        <v>Lee, Lee &amp; Hoover (2017)</v>
      </c>
      <c r="M346" s="2" t="s">
        <v>757</v>
      </c>
      <c r="N346" t="str">
        <f>IF(ISBLANK(extractions!M346),"",extractions!M346)</f>
        <v>Table 3</v>
      </c>
      <c r="O346" t="str">
        <f>IF(ISBLANK(extractions!N346),"",extractions!N346)</f>
        <v>Hierachical Lineair Model</v>
      </c>
      <c r="P346" t="s">
        <v>148</v>
      </c>
      <c r="Q346" t="s">
        <v>903</v>
      </c>
      <c r="R346" t="s">
        <v>906</v>
      </c>
      <c r="S346" t="s">
        <v>204</v>
      </c>
      <c r="T346" t="s">
        <v>895</v>
      </c>
      <c r="U346" t="str">
        <f>IF(ISBLANK(extractions!O346),"",extractions!O346)</f>
        <v>^</v>
      </c>
      <c r="V346" t="str">
        <f>IF(ISBLANK(extractions!P346),"",extractions!P346)</f>
        <v>Population</v>
      </c>
      <c r="W346" t="str">
        <f>IF(ISBLANK(extractions!Q346),"",extractions!Q346)</f>
        <v>Houston (USA)</v>
      </c>
      <c r="X346" t="str">
        <f>IF(ISBLANK(extractions!R346),"",extractions!R346)</f>
        <v>-</v>
      </c>
      <c r="Y346" t="str">
        <f>IF(ISBLANK(extractions!S346),"",extractions!S346)</f>
        <v>-</v>
      </c>
      <c r="Z346" t="str">
        <f>IF(ISBLANK(extractions!T346),"",extractions!T346)</f>
        <v/>
      </c>
      <c r="AA346" t="str">
        <f>IF(ISBLANK(extractions!U346),"",extractions!U346)</f>
        <v>List wise deletion of missing values. The preliminary screening excluded the cases with other racial groups than White, Black, and Hispanic Latino, due to their relative scarcity.</v>
      </c>
      <c r="AB346">
        <f>IF(ISBLANK(extractions!V346),"",extractions!V346)</f>
        <v>10595</v>
      </c>
      <c r="AC346" t="str">
        <f>IF(ISBLANK(extractions!W346),"",extractions!W346)</f>
        <v>CFS</v>
      </c>
      <c r="AD346" t="str">
        <f>IF(ISBLANK(extractions!X346),"",extractions!X346)</f>
        <v xml:space="preserve">domestic violence </v>
      </c>
      <c r="AE346" t="str">
        <f>IF(ISBLANK(extractions!Y346),"",extractions!Y346)</f>
        <v>B</v>
      </c>
      <c r="AF346">
        <f>IF(ISBLANK(extractions!Z346),"",extractions!Z346)</f>
        <v>-0.03</v>
      </c>
      <c r="AG346" t="str">
        <f>IF(ISBLANK(extractions!AA346),"",extractions!AA346)</f>
        <v/>
      </c>
      <c r="AH346" t="str">
        <f>IF(ISBLANK(extractions!AB346),"",extractions!AB346)</f>
        <v>**</v>
      </c>
      <c r="AI346">
        <f>IF(ISBLANK(extractions!AC346),"",extractions!AC346)</f>
        <v>1</v>
      </c>
      <c r="AJ346" t="str">
        <f>IF(ISBLANK(extractions!AD346),"",extractions!AD346)</f>
        <v>sept</v>
      </c>
      <c r="AK346">
        <f>IF(ISBLANK(extractions!AE346),"",extractions!AE346)</f>
        <v>2010</v>
      </c>
      <c r="AL346">
        <f>IF(ISBLANK(extractions!AF346),"",extractions!AF346)</f>
        <v>31</v>
      </c>
      <c r="AM346" t="str">
        <f>IF(ISBLANK(extractions!AG346),"",extractions!AG346)</f>
        <v>aug</v>
      </c>
      <c r="AN346">
        <f>IF(ISBLANK(extractions!AH346),"",extractions!AH346)</f>
        <v>2013</v>
      </c>
      <c r="AO346" t="str">
        <f>IF(ISBLANK(extractions!AI346),"",extractions!AI346)</f>
        <v/>
      </c>
      <c r="AP346" t="str">
        <f>IF(ISBLANK(extractions!AJ346),"",extractions!AJ346)</f>
        <v/>
      </c>
      <c r="AQ346" t="str">
        <f>IF(ISBLANK(extractions!AK346),"",extractions!AK346)</f>
        <v/>
      </c>
      <c r="AR346" t="str">
        <f>IF(ISBLANK(extractions!AL346),"",extractions!AL346)</f>
        <v/>
      </c>
      <c r="AS346" t="str">
        <f>IF(ISBLANK(extractions!AM346),"",extractions!AM346)</f>
        <v/>
      </c>
      <c r="AT346" t="str">
        <f>IF(ISBLANK(extractions!AN346),"",extractions!AN346)</f>
        <v/>
      </c>
      <c r="AU346" t="str">
        <f>IF(ISBLANK(extractions!AO346),"",extractions!AO346)</f>
        <v/>
      </c>
      <c r="AV346" t="str">
        <f>IF(ISBLANK(extractions!AP346),"",extractions!AP346)</f>
        <v/>
      </c>
      <c r="AW346" t="str">
        <f>IF(ISBLANK(extractions!AQ346),"",extractions!AQ346)</f>
        <v/>
      </c>
      <c r="AX346" t="str">
        <f>IF(ISBLANK(extractions!AR346),"",extractions!AR346)</f>
        <v/>
      </c>
      <c r="AY346" t="str">
        <f>IF(ISBLANK(extractions!AS346),"",extractions!AS346)</f>
        <v/>
      </c>
      <c r="AZ346" t="str">
        <f>IF(ISBLANK(extractions!AT346),"",extractions!AT346)</f>
        <v/>
      </c>
      <c r="BA346">
        <f>IF(ISBLANK(extractions!AU346),"",extractions!AU346)</f>
        <v>0.72</v>
      </c>
      <c r="BB346">
        <f>IF(ISBLANK(extractions!AV346),"",extractions!AV346)</f>
        <v>1.01</v>
      </c>
      <c r="BC346" t="str">
        <f>IF(ISBLANK(extractions!AW346),"",extractions!AW346)</f>
        <v/>
      </c>
      <c r="BD346" t="str">
        <f>IF(ISBLANK(extractions!AX346),"",extractions!AX346)</f>
        <v/>
      </c>
      <c r="BG346">
        <f t="shared" si="53"/>
        <v>-4.2083333333333334E-2</v>
      </c>
      <c r="BK346" s="9" t="str">
        <f t="shared" si="50"/>
        <v>Beta</v>
      </c>
      <c r="BL346" s="9">
        <f t="shared" si="47"/>
        <v>-4.2083333333333334E-2</v>
      </c>
      <c r="BM346" s="13" t="str">
        <f t="shared" si="48"/>
        <v>**</v>
      </c>
      <c r="BN346" t="str">
        <f t="shared" si="51"/>
        <v>-</v>
      </c>
      <c r="BO346" s="9" t="str">
        <f>IF(BK346="Beta",IF(ABS(BL346)&lt;statistic_interpretations!$B$5,statistic_interpretations!$B$1,IF(ABS(BL346)&lt;statistic_interpretations!$C$5,statistic_interpretations!$C$1,IF(ABS(BL346)&gt;statistic_interpretations!$C$5,statistic_interpretations!$D$1,"error"))),IF(BK346="R",IF(ABS(BL346)&lt;statistic_interpretations!$B$2,statistic_interpretations!$B$1,IF(ABS(BL346)&lt;statistic_interpretations!$C$2,statistic_interpretations!$C$1,IF(ABS(BL346)&gt;statistic_interpretations!$C$2,statistic_interpretations!$D$1,"error"))),IF(BK346="D",IF(ABS(BL346)&lt;statistic_interpretations!$B$3,statistic_interpretations!$B$1,IF(ABS(BL346)&lt;statistic_interpretations!$C$3,statistic_interpretations!$C$1,IF(ABS(BL346)&gt;statistic_interpretations!$C$3,statistic_interpretations!$D$1,"error"))),IF(BK346="%",IF(ABS(BL346)&lt;statistic_interpretations!$B$9,statistic_interpretations!$B$1,IF(ABS(BL346)&lt;statistic_interpretations!$C$9,statistic_interpretations!$C$1,IF(ABS(BL346)&gt;statistic_interpretations!$C$9,statistic_interpretations!$D$1,"error"))),IF(BK346="χ2",IF(ABS(BL346)&lt;statistic_interpretations!$B$8,statistic_interpretations!$B$1,IF(ABS(BL346)&lt;statistic_interpretations!$C$8,statistic_interpretations!$C$1,IF(ABS(BL346)&gt;statistic_interpretations!$C$8,statistic_interpretations!$D$1,"error"))),IF(BK346="tau",IF(ABS(BL346)&lt;statistic_interpretations!$B$7,statistic_interpretations!$B$1,IF(ABS(BL346)&lt;statistic_interpretations!$C$7,statistic_interpretations!$C$1,IF(ABS(BL346)&gt;statistic_interpretations!$C$7,statistic_interpretations!$D$1,"error")))))))))</f>
        <v>Small</v>
      </c>
      <c r="BP346" t="str">
        <f t="shared" si="52"/>
        <v>not applicable</v>
      </c>
    </row>
    <row r="347" spans="1:68" x14ac:dyDescent="0.25">
      <c r="A347" t="str">
        <f>IF(ISBLANK(extractions!A347),"",extractions!A347)</f>
        <v>racial heterogeneity</v>
      </c>
      <c r="B347" t="s">
        <v>609</v>
      </c>
      <c r="C347" t="str">
        <f>IF(ISBLANK(extractions!B347),"",extractions!B347)</f>
        <v>scale</v>
      </c>
      <c r="D347" t="str">
        <f>IF(ISBLANK(extractions!C347),"",extractions!C347)</f>
        <v/>
      </c>
      <c r="E347" t="str">
        <f>IF(ISBLANK(extractions!D347),"",extractions!D347)</f>
        <v>-</v>
      </c>
      <c r="F347" t="str">
        <f>IF(ISBLANK(extractions!E347),"",extractions!E347)</f>
        <v>none</v>
      </c>
      <c r="G347" t="str">
        <f>IF(ISBLANK(extractions!G347),"",extractions!G347)</f>
        <v>dispatch time;travel time</v>
      </c>
      <c r="H347" t="str">
        <f>IF(ISBLANK(extractions!H347),"",extractions!H347)</f>
        <v>scale</v>
      </c>
      <c r="I347" t="str">
        <f>IF(ISBLANK(extractions!I347),"",extractions!I347)</f>
        <v>sec/incident</v>
      </c>
      <c r="J347" t="str">
        <f>IF(ISBLANK(extractions!J347),"",extractions!J347)</f>
        <v>ln</v>
      </c>
      <c r="K347" t="str">
        <f>IF(ISBLANK(extractions!K347),"",extractions!K347)</f>
        <v>interest</v>
      </c>
      <c r="L347" t="str">
        <f>IF(ISBLANK(extractions!L347),"",extractions!L347)</f>
        <v>Lee, Lee &amp; Hoover (2017)</v>
      </c>
      <c r="M347" s="2" t="s">
        <v>757</v>
      </c>
      <c r="N347" t="str">
        <f>IF(ISBLANK(extractions!M347),"",extractions!M347)</f>
        <v>Table 3</v>
      </c>
      <c r="O347" t="str">
        <f>IF(ISBLANK(extractions!N347),"",extractions!N347)</f>
        <v>Hierachical Lineair Model</v>
      </c>
      <c r="P347" t="s">
        <v>148</v>
      </c>
      <c r="Q347" t="s">
        <v>903</v>
      </c>
      <c r="R347" t="s">
        <v>906</v>
      </c>
      <c r="S347" t="s">
        <v>204</v>
      </c>
      <c r="T347" t="s">
        <v>895</v>
      </c>
      <c r="U347" t="str">
        <f>IF(ISBLANK(extractions!O347),"",extractions!O347)</f>
        <v>^</v>
      </c>
      <c r="V347" t="str">
        <f>IF(ISBLANK(extractions!P347),"",extractions!P347)</f>
        <v>Population</v>
      </c>
      <c r="W347" t="str">
        <f>IF(ISBLANK(extractions!Q347),"",extractions!Q347)</f>
        <v>Houston (USA)</v>
      </c>
      <c r="X347" t="str">
        <f>IF(ISBLANK(extractions!R347),"",extractions!R347)</f>
        <v>-</v>
      </c>
      <c r="Y347" t="str">
        <f>IF(ISBLANK(extractions!S347),"",extractions!S347)</f>
        <v>-</v>
      </c>
      <c r="Z347" t="str">
        <f>IF(ISBLANK(extractions!T347),"",extractions!T347)</f>
        <v/>
      </c>
      <c r="AA347" t="str">
        <f>IF(ISBLANK(extractions!U347),"",extractions!U347)</f>
        <v>List wise deletion of missing values. The preliminary screening excluded the cases with other racial groups than White, Black, and Hispanic Latino, due to their relative scarcity.</v>
      </c>
      <c r="AB347">
        <f>IF(ISBLANK(extractions!V347),"",extractions!V347)</f>
        <v>10595</v>
      </c>
      <c r="AC347" t="str">
        <f>IF(ISBLANK(extractions!W347),"",extractions!W347)</f>
        <v>CFS</v>
      </c>
      <c r="AD347" t="str">
        <f>IF(ISBLANK(extractions!X347),"",extractions!X347)</f>
        <v xml:space="preserve">domestic violence </v>
      </c>
      <c r="AE347" t="str">
        <f>IF(ISBLANK(extractions!Y347),"",extractions!Y347)</f>
        <v>B</v>
      </c>
      <c r="AF347">
        <f>IF(ISBLANK(extractions!Z347),"",extractions!Z347)</f>
        <v>0.05</v>
      </c>
      <c r="AG347" t="str">
        <f>IF(ISBLANK(extractions!AA347),"",extractions!AA347)</f>
        <v/>
      </c>
      <c r="AH347" t="str">
        <f>IF(ISBLANK(extractions!AB347),"",extractions!AB347)</f>
        <v>#</v>
      </c>
      <c r="AI347">
        <f>IF(ISBLANK(extractions!AC347),"",extractions!AC347)</f>
        <v>1</v>
      </c>
      <c r="AJ347" t="str">
        <f>IF(ISBLANK(extractions!AD347),"",extractions!AD347)</f>
        <v>sept</v>
      </c>
      <c r="AK347">
        <f>IF(ISBLANK(extractions!AE347),"",extractions!AE347)</f>
        <v>2010</v>
      </c>
      <c r="AL347">
        <f>IF(ISBLANK(extractions!AF347),"",extractions!AF347)</f>
        <v>31</v>
      </c>
      <c r="AM347" t="str">
        <f>IF(ISBLANK(extractions!AG347),"",extractions!AG347)</f>
        <v>aug</v>
      </c>
      <c r="AN347">
        <f>IF(ISBLANK(extractions!AH347),"",extractions!AH347)</f>
        <v>2013</v>
      </c>
      <c r="AO347" t="str">
        <f>IF(ISBLANK(extractions!AI347),"",extractions!AI347)</f>
        <v/>
      </c>
      <c r="AP347" t="str">
        <f>IF(ISBLANK(extractions!AJ347),"",extractions!AJ347)</f>
        <v/>
      </c>
      <c r="AQ347" t="str">
        <f>IF(ISBLANK(extractions!AK347),"",extractions!AK347)</f>
        <v/>
      </c>
      <c r="AR347" t="str">
        <f>IF(ISBLANK(extractions!AL347),"",extractions!AL347)</f>
        <v/>
      </c>
      <c r="AS347" t="str">
        <f>IF(ISBLANK(extractions!AM347),"",extractions!AM347)</f>
        <v/>
      </c>
      <c r="AT347" t="str">
        <f>IF(ISBLANK(extractions!AN347),"",extractions!AN347)</f>
        <v/>
      </c>
      <c r="AU347" t="str">
        <f>IF(ISBLANK(extractions!AO347),"",extractions!AO347)</f>
        <v/>
      </c>
      <c r="AV347" t="str">
        <f>IF(ISBLANK(extractions!AP347),"",extractions!AP347)</f>
        <v/>
      </c>
      <c r="AW347" t="str">
        <f>IF(ISBLANK(extractions!AQ347),"",extractions!AQ347)</f>
        <v/>
      </c>
      <c r="AX347" t="str">
        <f>IF(ISBLANK(extractions!AR347),"",extractions!AR347)</f>
        <v/>
      </c>
      <c r="AY347" t="str">
        <f>IF(ISBLANK(extractions!AS347),"",extractions!AS347)</f>
        <v/>
      </c>
      <c r="AZ347" t="str">
        <f>IF(ISBLANK(extractions!AT347),"",extractions!AT347)</f>
        <v/>
      </c>
      <c r="BA347">
        <f>IF(ISBLANK(extractions!AU347),"",extractions!AU347)</f>
        <v>0.72</v>
      </c>
      <c r="BB347">
        <f>IF(ISBLANK(extractions!AV347),"",extractions!AV347)</f>
        <v>1.97</v>
      </c>
      <c r="BC347" t="str">
        <f>IF(ISBLANK(extractions!AW347),"",extractions!AW347)</f>
        <v/>
      </c>
      <c r="BD347" t="str">
        <f>IF(ISBLANK(extractions!AX347),"",extractions!AX347)</f>
        <v/>
      </c>
      <c r="BG347">
        <f t="shared" si="53"/>
        <v>0.13680555555555557</v>
      </c>
      <c r="BK347" s="9" t="str">
        <f t="shared" si="50"/>
        <v>Beta</v>
      </c>
      <c r="BL347" s="9">
        <f t="shared" si="47"/>
        <v>0.13680555555555557</v>
      </c>
      <c r="BM347" s="13" t="str">
        <f t="shared" si="48"/>
        <v/>
      </c>
      <c r="BN347" t="str">
        <f t="shared" si="51"/>
        <v>+</v>
      </c>
      <c r="BO347" s="9" t="str">
        <f>IF(BK347="Beta",IF(ABS(BL347)&lt;statistic_interpretations!$B$5,statistic_interpretations!$B$1,IF(ABS(BL347)&lt;statistic_interpretations!$C$5,statistic_interpretations!$C$1,IF(ABS(BL347)&gt;statistic_interpretations!$C$5,statistic_interpretations!$D$1,"error"))),IF(BK347="R",IF(ABS(BL347)&lt;statistic_interpretations!$B$2,statistic_interpretations!$B$1,IF(ABS(BL347)&lt;statistic_interpretations!$C$2,statistic_interpretations!$C$1,IF(ABS(BL347)&gt;statistic_interpretations!$C$2,statistic_interpretations!$D$1,"error"))),IF(BK347="D",IF(ABS(BL347)&lt;statistic_interpretations!$B$3,statistic_interpretations!$B$1,IF(ABS(BL347)&lt;statistic_interpretations!$C$3,statistic_interpretations!$C$1,IF(ABS(BL347)&gt;statistic_interpretations!$C$3,statistic_interpretations!$D$1,"error"))),IF(BK347="%",IF(ABS(BL347)&lt;statistic_interpretations!$B$9,statistic_interpretations!$B$1,IF(ABS(BL347)&lt;statistic_interpretations!$C$9,statistic_interpretations!$C$1,IF(ABS(BL347)&gt;statistic_interpretations!$C$9,statistic_interpretations!$D$1,"error"))),IF(BK347="χ2",IF(ABS(BL347)&lt;statistic_interpretations!$B$8,statistic_interpretations!$B$1,IF(ABS(BL347)&lt;statistic_interpretations!$C$8,statistic_interpretations!$C$1,IF(ABS(BL347)&gt;statistic_interpretations!$C$8,statistic_interpretations!$D$1,"error"))),IF(BK347="tau",IF(ABS(BL347)&lt;statistic_interpretations!$B$7,statistic_interpretations!$B$1,IF(ABS(BL347)&lt;statistic_interpretations!$C$7,statistic_interpretations!$C$1,IF(ABS(BL347)&gt;statistic_interpretations!$C$7,statistic_interpretations!$D$1,"error")))))))))</f>
        <v>Small</v>
      </c>
      <c r="BP347" t="str">
        <f t="shared" si="52"/>
        <v>not applicable</v>
      </c>
    </row>
    <row r="348" spans="1:68" x14ac:dyDescent="0.25">
      <c r="A348" t="str">
        <f>IF(ISBLANK(extractions!A348),"",extractions!A348)</f>
        <v>Call rate</v>
      </c>
      <c r="B348" t="s">
        <v>954</v>
      </c>
      <c r="C348" t="str">
        <f>IF(ISBLANK(extractions!B348),"",extractions!B348)</f>
        <v>scale</v>
      </c>
      <c r="D348" t="str">
        <f>IF(ISBLANK(extractions!C348),"",extractions!C348)</f>
        <v>amount of CFS per 1000 citizens</v>
      </c>
      <c r="E348" t="str">
        <f>IF(ISBLANK(extractions!D348),"",extractions!D348)</f>
        <v>-</v>
      </c>
      <c r="F348" t="str">
        <f>IF(ISBLANK(extractions!E348),"",extractions!E348)</f>
        <v>CFS/1000citizens</v>
      </c>
      <c r="G348" t="str">
        <f>IF(ISBLANK(extractions!G348),"",extractions!G348)</f>
        <v>dispatch time;travel time</v>
      </c>
      <c r="H348" t="str">
        <f>IF(ISBLANK(extractions!H348),"",extractions!H348)</f>
        <v>scale</v>
      </c>
      <c r="I348" t="str">
        <f>IF(ISBLANK(extractions!I348),"",extractions!I348)</f>
        <v>sec/incident</v>
      </c>
      <c r="J348" t="str">
        <f>IF(ISBLANK(extractions!J348),"",extractions!J348)</f>
        <v>ln</v>
      </c>
      <c r="K348" t="str">
        <f>IF(ISBLANK(extractions!K348),"",extractions!K348)</f>
        <v>control</v>
      </c>
      <c r="L348" t="str">
        <f>IF(ISBLANK(extractions!L348),"",extractions!L348)</f>
        <v>Lee, Lee &amp; Hoover (2017)</v>
      </c>
      <c r="M348" s="2" t="s">
        <v>757</v>
      </c>
      <c r="N348" t="str">
        <f>IF(ISBLANK(extractions!M348),"",extractions!M348)</f>
        <v>Table 3</v>
      </c>
      <c r="O348" t="str">
        <f>IF(ISBLANK(extractions!N348),"",extractions!N348)</f>
        <v>Hierachical Lineair Model</v>
      </c>
      <c r="P348" t="s">
        <v>148</v>
      </c>
      <c r="Q348" t="s">
        <v>903</v>
      </c>
      <c r="R348" t="s">
        <v>906</v>
      </c>
      <c r="S348" t="s">
        <v>1363</v>
      </c>
      <c r="T348" t="s">
        <v>896</v>
      </c>
      <c r="U348" t="str">
        <f>IF(ISBLANK(extractions!O348),"",extractions!O348)</f>
        <v>^</v>
      </c>
      <c r="V348" t="str">
        <f>IF(ISBLANK(extractions!P348),"",extractions!P348)</f>
        <v>Population</v>
      </c>
      <c r="W348" t="str">
        <f>IF(ISBLANK(extractions!Q348),"",extractions!Q348)</f>
        <v>Houston (USA)</v>
      </c>
      <c r="X348" t="str">
        <f>IF(ISBLANK(extractions!R348),"",extractions!R348)</f>
        <v>-</v>
      </c>
      <c r="Y348" t="str">
        <f>IF(ISBLANK(extractions!S348),"",extractions!S348)</f>
        <v>-</v>
      </c>
      <c r="Z348" t="str">
        <f>IF(ISBLANK(extractions!T348),"",extractions!T348)</f>
        <v/>
      </c>
      <c r="AA348" t="str">
        <f>IF(ISBLANK(extractions!U348),"",extractions!U348)</f>
        <v>List wise deletion of missing values. The preliminary screening excluded the cases with other racial groups than White, Black, and Hispanic Latino, due to their relative scarcity.</v>
      </c>
      <c r="AB348">
        <f>IF(ISBLANK(extractions!V348),"",extractions!V348)</f>
        <v>10595</v>
      </c>
      <c r="AC348" t="str">
        <f>IF(ISBLANK(extractions!W348),"",extractions!W348)</f>
        <v>CFS</v>
      </c>
      <c r="AD348" t="str">
        <f>IF(ISBLANK(extractions!X348),"",extractions!X348)</f>
        <v xml:space="preserve">domestic violence </v>
      </c>
      <c r="AE348" t="str">
        <f>IF(ISBLANK(extractions!Y348),"",extractions!Y348)</f>
        <v>B</v>
      </c>
      <c r="AF348">
        <f>IF(ISBLANK(extractions!Z348),"",extractions!Z348)</f>
        <v>0.01</v>
      </c>
      <c r="AG348" t="str">
        <f>IF(ISBLANK(extractions!AA348),"",extractions!AA348)</f>
        <v/>
      </c>
      <c r="AH348" t="str">
        <f>IF(ISBLANK(extractions!AB348),"",extractions!AB348)</f>
        <v>#</v>
      </c>
      <c r="AI348">
        <f>IF(ISBLANK(extractions!AC348),"",extractions!AC348)</f>
        <v>1</v>
      </c>
      <c r="AJ348" t="str">
        <f>IF(ISBLANK(extractions!AD348),"",extractions!AD348)</f>
        <v>sept</v>
      </c>
      <c r="AK348">
        <f>IF(ISBLANK(extractions!AE348),"",extractions!AE348)</f>
        <v>2010</v>
      </c>
      <c r="AL348">
        <f>IF(ISBLANK(extractions!AF348),"",extractions!AF348)</f>
        <v>31</v>
      </c>
      <c r="AM348" t="str">
        <f>IF(ISBLANK(extractions!AG348),"",extractions!AG348)</f>
        <v>aug</v>
      </c>
      <c r="AN348">
        <f>IF(ISBLANK(extractions!AH348),"",extractions!AH348)</f>
        <v>2013</v>
      </c>
      <c r="AO348" t="str">
        <f>IF(ISBLANK(extractions!AI348),"",extractions!AI348)</f>
        <v/>
      </c>
      <c r="AP348" t="str">
        <f>IF(ISBLANK(extractions!AJ348),"",extractions!AJ348)</f>
        <v/>
      </c>
      <c r="AQ348" t="str">
        <f>IF(ISBLANK(extractions!AK348),"",extractions!AK348)</f>
        <v/>
      </c>
      <c r="AR348" t="str">
        <f>IF(ISBLANK(extractions!AL348),"",extractions!AL348)</f>
        <v/>
      </c>
      <c r="AS348" t="str">
        <f>IF(ISBLANK(extractions!AM348),"",extractions!AM348)</f>
        <v/>
      </c>
      <c r="AT348" t="str">
        <f>IF(ISBLANK(extractions!AN348),"",extractions!AN348)</f>
        <v/>
      </c>
      <c r="AU348" t="str">
        <f>IF(ISBLANK(extractions!AO348),"",extractions!AO348)</f>
        <v/>
      </c>
      <c r="AV348" t="str">
        <f>IF(ISBLANK(extractions!AP348),"",extractions!AP348)</f>
        <v/>
      </c>
      <c r="AW348" t="str">
        <f>IF(ISBLANK(extractions!AQ348),"",extractions!AQ348)</f>
        <v/>
      </c>
      <c r="AX348" t="str">
        <f>IF(ISBLANK(extractions!AR348),"",extractions!AR348)</f>
        <v/>
      </c>
      <c r="AY348" t="str">
        <f>IF(ISBLANK(extractions!AS348),"",extractions!AS348)</f>
        <v/>
      </c>
      <c r="AZ348" t="str">
        <f>IF(ISBLANK(extractions!AT348),"",extractions!AT348)</f>
        <v/>
      </c>
      <c r="BA348">
        <f>IF(ISBLANK(extractions!AU348),"",extractions!AU348)</f>
        <v>0.72</v>
      </c>
      <c r="BB348">
        <f>IF(ISBLANK(extractions!AV348),"",extractions!AV348)</f>
        <v>0.63</v>
      </c>
      <c r="BC348" t="str">
        <f>IF(ISBLANK(extractions!AW348),"",extractions!AW348)</f>
        <v/>
      </c>
      <c r="BD348" t="str">
        <f>IF(ISBLANK(extractions!AX348),"",extractions!AX348)</f>
        <v/>
      </c>
      <c r="BG348">
        <f t="shared" si="53"/>
        <v>8.7500000000000008E-3</v>
      </c>
      <c r="BK348" s="9" t="str">
        <f t="shared" si="50"/>
        <v>Beta</v>
      </c>
      <c r="BL348" s="9">
        <f t="shared" si="47"/>
        <v>8.7500000000000008E-3</v>
      </c>
      <c r="BM348" s="13" t="str">
        <f t="shared" si="48"/>
        <v/>
      </c>
      <c r="BN348" t="str">
        <f t="shared" si="51"/>
        <v>+</v>
      </c>
      <c r="BO348" s="9" t="str">
        <f>IF(BK348="Beta",IF(ABS(BL348)&lt;statistic_interpretations!$B$5,statistic_interpretations!$B$1,IF(ABS(BL348)&lt;statistic_interpretations!$C$5,statistic_interpretations!$C$1,IF(ABS(BL348)&gt;statistic_interpretations!$C$5,statistic_interpretations!$D$1,"error"))),IF(BK348="R",IF(ABS(BL348)&lt;statistic_interpretations!$B$2,statistic_interpretations!$B$1,IF(ABS(BL348)&lt;statistic_interpretations!$C$2,statistic_interpretations!$C$1,IF(ABS(BL348)&gt;statistic_interpretations!$C$2,statistic_interpretations!$D$1,"error"))),IF(BK348="D",IF(ABS(BL348)&lt;statistic_interpretations!$B$3,statistic_interpretations!$B$1,IF(ABS(BL348)&lt;statistic_interpretations!$C$3,statistic_interpretations!$C$1,IF(ABS(BL348)&gt;statistic_interpretations!$C$3,statistic_interpretations!$D$1,"error"))),IF(BK348="%",IF(ABS(BL348)&lt;statistic_interpretations!$B$9,statistic_interpretations!$B$1,IF(ABS(BL348)&lt;statistic_interpretations!$C$9,statistic_interpretations!$C$1,IF(ABS(BL348)&gt;statistic_interpretations!$C$9,statistic_interpretations!$D$1,"error"))),IF(BK348="χ2",IF(ABS(BL348)&lt;statistic_interpretations!$B$8,statistic_interpretations!$B$1,IF(ABS(BL348)&lt;statistic_interpretations!$C$8,statistic_interpretations!$C$1,IF(ABS(BL348)&gt;statistic_interpretations!$C$8,statistic_interpretations!$D$1,"error"))),IF(BK348="tau",IF(ABS(BL348)&lt;statistic_interpretations!$B$7,statistic_interpretations!$B$1,IF(ABS(BL348)&lt;statistic_interpretations!$C$7,statistic_interpretations!$C$1,IF(ABS(BL348)&gt;statistic_interpretations!$C$7,statistic_interpretations!$D$1,"error")))))))))</f>
        <v>Small</v>
      </c>
      <c r="BP348" t="str">
        <f t="shared" si="52"/>
        <v>not applicable</v>
      </c>
    </row>
    <row r="349" spans="1:68" x14ac:dyDescent="0.25">
      <c r="A349" t="str">
        <f>IF(ISBLANK(extractions!A349),"",extractions!A349)</f>
        <v xml:space="preserve">Rape  </v>
      </c>
      <c r="B349" t="s">
        <v>410</v>
      </c>
      <c r="C349" t="str">
        <f>IF(ISBLANK(extractions!B349),"",extractions!B349)</f>
        <v>nominal</v>
      </c>
      <c r="D349" t="str">
        <f>IF(ISBLANK(extractions!C349),"",extractions!C349)</f>
        <v/>
      </c>
      <c r="E349" t="str">
        <f>IF(ISBLANK(extractions!D349),"",extractions!D349)</f>
        <v>Robbery</v>
      </c>
      <c r="F349" t="str">
        <f>IF(ISBLANK(extractions!E349),"",extractions!E349)</f>
        <v>-</v>
      </c>
      <c r="G349" t="str">
        <f>IF(ISBLANK(extractions!G349),"",extractions!G349)</f>
        <v>reporting time</v>
      </c>
      <c r="H349" t="str">
        <f>IF(ISBLANK(extractions!H349),"",extractions!H349)</f>
        <v>scale</v>
      </c>
      <c r="I349" t="str">
        <f>IF(ISBLANK(extractions!I349),"",extractions!I349)</f>
        <v>min/incident</v>
      </c>
      <c r="J349" t="str">
        <f>IF(ISBLANK(extractions!J349),"",extractions!J349)</f>
        <v>ln</v>
      </c>
      <c r="K349" t="str">
        <f>IF(ISBLANK(extractions!K349),"",extractions!K349)</f>
        <v>interest</v>
      </c>
      <c r="L349" t="str">
        <f>IF(ISBLANK(extractions!L349),"",extractions!L349)</f>
        <v>van Kirk (1978)</v>
      </c>
      <c r="M349" s="2" t="s">
        <v>893</v>
      </c>
      <c r="N349" t="str">
        <f>IF(ISBLANK(extractions!M349),"",extractions!M349)</f>
        <v>Table A-13</v>
      </c>
      <c r="O349" t="str">
        <f>IF(ISBLANK(extractions!N349),"",extractions!N349)</f>
        <v>Multivariate regression</v>
      </c>
      <c r="P349" t="s">
        <v>148</v>
      </c>
      <c r="Q349" t="s">
        <v>903</v>
      </c>
      <c r="R349" t="s">
        <v>906</v>
      </c>
      <c r="S349" t="s">
        <v>199</v>
      </c>
      <c r="T349" t="s">
        <v>199</v>
      </c>
      <c r="U349" t="str">
        <f>IF(ISBLANK(extractions!O349),"",extractions!O349)</f>
        <v/>
      </c>
      <c r="V349" t="str">
        <f>IF(ISBLANK(extractions!P349),"",extractions!P349)</f>
        <v>Sample</v>
      </c>
      <c r="W349" t="str">
        <f>IF(ISBLANK(extractions!Q349),"",extractions!Q349)</f>
        <v/>
      </c>
      <c r="X349" t="str">
        <f>IF(ISBLANK(extractions!R349),"",extractions!R349)</f>
        <v xml:space="preserve">Non random sample  </v>
      </c>
      <c r="Y349" t="str">
        <f>IF(ISBLANK(extractions!S349),"",extractions!S349)</f>
        <v/>
      </c>
      <c r="Z349" t="str">
        <f>IF(ISBLANK(extractions!T349),"",extractions!T349)</f>
        <v/>
      </c>
      <c r="AA349" t="str">
        <f>IF(ISBLANK(extractions!U349),"",extractions!U349)</f>
        <v>-</v>
      </c>
      <c r="AB349">
        <f>IF(ISBLANK(extractions!V349),"",extractions!V349)</f>
        <v>903</v>
      </c>
      <c r="AC349" t="str">
        <f>IF(ISBLANK(extractions!W349),"",extractions!W349)</f>
        <v>CFS</v>
      </c>
      <c r="AD349" t="str">
        <f>IF(ISBLANK(extractions!X349),"",extractions!X349)</f>
        <v>All part I crimes</v>
      </c>
      <c r="AE349" t="str">
        <f>IF(ISBLANK(extractions!Y349),"",extractions!Y349)</f>
        <v>Beta</v>
      </c>
      <c r="AF349">
        <f>IF(ISBLANK(extractions!Z349),"",extractions!Z349)</f>
        <v>2.8170000000000001E-2</v>
      </c>
      <c r="AG349" t="str">
        <f>IF(ISBLANK(extractions!AA349),"",extractions!AA349)</f>
        <v/>
      </c>
      <c r="AH349" t="str">
        <f>IF(ISBLANK(extractions!AB349),"",extractions!AB349)</f>
        <v>?</v>
      </c>
      <c r="AI349">
        <f>IF(ISBLANK(extractions!AC349),"",extractions!AC349)</f>
        <v>1</v>
      </c>
      <c r="AJ349" t="str">
        <f>IF(ISBLANK(extractions!AD349),"",extractions!AD349)</f>
        <v>mar</v>
      </c>
      <c r="AK349">
        <f>IF(ISBLANK(extractions!AE349),"",extractions!AE349)</f>
        <v>1975</v>
      </c>
      <c r="AL349">
        <f>IF(ISBLANK(extractions!AF349),"",extractions!AF349)</f>
        <v>31</v>
      </c>
      <c r="AM349" t="str">
        <f>IF(ISBLANK(extractions!AG349),"",extractions!AG349)</f>
        <v>jan</v>
      </c>
      <c r="AN349">
        <f>IF(ISBLANK(extractions!AH349),"",extractions!AH349)</f>
        <v>1976</v>
      </c>
      <c r="AO349" t="str">
        <f>IF(ISBLANK(extractions!AI349),"",extractions!AI349)</f>
        <v/>
      </c>
      <c r="AP349" t="str">
        <f>IF(ISBLANK(extractions!AJ349),"",extractions!AJ349)</f>
        <v/>
      </c>
      <c r="AQ349" t="str">
        <f>IF(ISBLANK(extractions!AK349),"",extractions!AK349)</f>
        <v/>
      </c>
      <c r="AR349" t="str">
        <f>IF(ISBLANK(extractions!AL349),"",extractions!AL349)</f>
        <v/>
      </c>
      <c r="AS349" t="str">
        <f>IF(ISBLANK(extractions!AM349),"",extractions!AM349)</f>
        <v/>
      </c>
      <c r="AT349" t="str">
        <f>IF(ISBLANK(extractions!AN349),"",extractions!AN349)</f>
        <v/>
      </c>
      <c r="AU349" t="str">
        <f>IF(ISBLANK(extractions!AO349),"",extractions!AO349)</f>
        <v/>
      </c>
      <c r="AV349" t="str">
        <f>IF(ISBLANK(extractions!AP349),"",extractions!AP349)</f>
        <v/>
      </c>
      <c r="AW349" t="str">
        <f>IF(ISBLANK(extractions!AQ349),"",extractions!AQ349)</f>
        <v/>
      </c>
      <c r="AX349" t="str">
        <f>IF(ISBLANK(extractions!AR349),"",extractions!AR349)</f>
        <v/>
      </c>
      <c r="AY349" t="str">
        <f>IF(ISBLANK(extractions!AS349),"",extractions!AS349)</f>
        <v/>
      </c>
      <c r="AZ349" t="str">
        <f>IF(ISBLANK(extractions!AT349),"",extractions!AT349)</f>
        <v/>
      </c>
      <c r="BA349" t="str">
        <f>IF(ISBLANK(extractions!AU349),"",extractions!AU349)</f>
        <v/>
      </c>
      <c r="BB349" t="str">
        <f>IF(ISBLANK(extractions!AV349),"",extractions!AV349)</f>
        <v/>
      </c>
      <c r="BC349" t="str">
        <f>IF(ISBLANK(extractions!AW349),"",extractions!AW349)</f>
        <v/>
      </c>
      <c r="BD349" t="str">
        <f>IF(ISBLANK(extractions!AX349),"",extractions!AX349)</f>
        <v/>
      </c>
      <c r="BG349" t="str">
        <f t="shared" si="53"/>
        <v/>
      </c>
      <c r="BK349" s="9" t="str">
        <f t="shared" si="50"/>
        <v>Beta</v>
      </c>
      <c r="BL349" s="9">
        <f t="shared" si="47"/>
        <v>2.8170000000000001E-2</v>
      </c>
      <c r="BM349" s="13" t="str">
        <f t="shared" si="48"/>
        <v>?</v>
      </c>
      <c r="BN349" t="str">
        <f t="shared" si="51"/>
        <v>+</v>
      </c>
      <c r="BO349" s="9" t="str">
        <f>IF(BK349="Beta",IF(ABS(BL349)&lt;statistic_interpretations!$B$5,statistic_interpretations!$B$1,IF(ABS(BL349)&lt;statistic_interpretations!$C$5,statistic_interpretations!$C$1,IF(ABS(BL349)&gt;statistic_interpretations!$C$5,statistic_interpretations!$D$1,"error"))),IF(BK349="R",IF(ABS(BL349)&lt;statistic_interpretations!$B$2,statistic_interpretations!$B$1,IF(ABS(BL349)&lt;statistic_interpretations!$C$2,statistic_interpretations!$C$1,IF(ABS(BL349)&gt;statistic_interpretations!$C$2,statistic_interpretations!$D$1,"error"))),IF(BK349="D",IF(ABS(BL349)&lt;statistic_interpretations!$B$3,statistic_interpretations!$B$1,IF(ABS(BL349)&lt;statistic_interpretations!$C$3,statistic_interpretations!$C$1,IF(ABS(BL349)&gt;statistic_interpretations!$C$3,statistic_interpretations!$D$1,"error"))),IF(BK349="%",IF(ABS(BL349)&lt;statistic_interpretations!$B$9,statistic_interpretations!$B$1,IF(ABS(BL349)&lt;statistic_interpretations!$C$9,statistic_interpretations!$C$1,IF(ABS(BL349)&gt;statistic_interpretations!$C$9,statistic_interpretations!$D$1,"error"))),IF(BK349="χ2",IF(ABS(BL349)&lt;statistic_interpretations!$B$8,statistic_interpretations!$B$1,IF(ABS(BL349)&lt;statistic_interpretations!$C$8,statistic_interpretations!$C$1,IF(ABS(BL349)&gt;statistic_interpretations!$C$8,statistic_interpretations!$D$1,"error"))),IF(BK349="tau",IF(ABS(BL349)&lt;statistic_interpretations!$B$7,statistic_interpretations!$B$1,IF(ABS(BL349)&lt;statistic_interpretations!$C$7,statistic_interpretations!$C$1,IF(ABS(BL349)&gt;statistic_interpretations!$C$7,statistic_interpretations!$D$1,"error")))))))))</f>
        <v>Small</v>
      </c>
      <c r="BP349" t="str">
        <f t="shared" si="52"/>
        <v>unknown</v>
      </c>
    </row>
    <row r="350" spans="1:68" x14ac:dyDescent="0.25">
      <c r="A350" t="str">
        <f>IF(ISBLANK(extractions!A350),"",extractions!A350)</f>
        <v>Assault</v>
      </c>
      <c r="B350" t="s">
        <v>403</v>
      </c>
      <c r="C350" t="str">
        <f>IF(ISBLANK(extractions!B350),"",extractions!B350)</f>
        <v>nominal</v>
      </c>
      <c r="D350" t="str">
        <f>IF(ISBLANK(extractions!C350),"",extractions!C350)</f>
        <v/>
      </c>
      <c r="E350" t="str">
        <f>IF(ISBLANK(extractions!D350),"",extractions!D350)</f>
        <v>Robbery</v>
      </c>
      <c r="F350" t="str">
        <f>IF(ISBLANK(extractions!E350),"",extractions!E350)</f>
        <v>-</v>
      </c>
      <c r="G350" t="str">
        <f>IF(ISBLANK(extractions!G350),"",extractions!G350)</f>
        <v>reporting time</v>
      </c>
      <c r="H350" t="str">
        <f>IF(ISBLANK(extractions!H350),"",extractions!H350)</f>
        <v>scale</v>
      </c>
      <c r="I350" t="str">
        <f>IF(ISBLANK(extractions!I350),"",extractions!I350)</f>
        <v>min/incident</v>
      </c>
      <c r="J350" t="str">
        <f>IF(ISBLANK(extractions!J350),"",extractions!J350)</f>
        <v>ln</v>
      </c>
      <c r="K350" t="str">
        <f>IF(ISBLANK(extractions!K350),"",extractions!K350)</f>
        <v>interest</v>
      </c>
      <c r="L350" t="str">
        <f>IF(ISBLANK(extractions!L350),"",extractions!L350)</f>
        <v>van Kirk (1978)</v>
      </c>
      <c r="M350" s="2" t="s">
        <v>893</v>
      </c>
      <c r="N350" t="str">
        <f>IF(ISBLANK(extractions!M350),"",extractions!M350)</f>
        <v>Table A-13</v>
      </c>
      <c r="O350" t="str">
        <f>IF(ISBLANK(extractions!N350),"",extractions!N350)</f>
        <v>Multivariate regression</v>
      </c>
      <c r="P350" t="s">
        <v>148</v>
      </c>
      <c r="Q350" t="s">
        <v>903</v>
      </c>
      <c r="R350" t="s">
        <v>906</v>
      </c>
      <c r="S350" t="s">
        <v>199</v>
      </c>
      <c r="T350" t="s">
        <v>199</v>
      </c>
      <c r="U350" t="str">
        <f>IF(ISBLANK(extractions!O350),"",extractions!O350)</f>
        <v/>
      </c>
      <c r="V350" t="str">
        <f>IF(ISBLANK(extractions!P350),"",extractions!P350)</f>
        <v>Sample</v>
      </c>
      <c r="W350" t="str">
        <f>IF(ISBLANK(extractions!Q350),"",extractions!Q350)</f>
        <v/>
      </c>
      <c r="X350" t="str">
        <f>IF(ISBLANK(extractions!R350),"",extractions!R350)</f>
        <v xml:space="preserve">Non random sample  </v>
      </c>
      <c r="Y350" t="str">
        <f>IF(ISBLANK(extractions!S350),"",extractions!S350)</f>
        <v/>
      </c>
      <c r="Z350" t="str">
        <f>IF(ISBLANK(extractions!T350),"",extractions!T350)</f>
        <v/>
      </c>
      <c r="AA350" t="str">
        <f>IF(ISBLANK(extractions!U350),"",extractions!U350)</f>
        <v>-</v>
      </c>
      <c r="AB350">
        <f>IF(ISBLANK(extractions!V350),"",extractions!V350)</f>
        <v>903</v>
      </c>
      <c r="AC350" t="str">
        <f>IF(ISBLANK(extractions!W350),"",extractions!W350)</f>
        <v>CFS</v>
      </c>
      <c r="AD350" t="str">
        <f>IF(ISBLANK(extractions!X350),"",extractions!X350)</f>
        <v>All part I crimes</v>
      </c>
      <c r="AE350" t="str">
        <f>IF(ISBLANK(extractions!Y350),"",extractions!Y350)</f>
        <v>Beta</v>
      </c>
      <c r="AF350">
        <f>IF(ISBLANK(extractions!Z350),"",extractions!Z350)</f>
        <v>3.8010000000000002E-2</v>
      </c>
      <c r="AG350" t="str">
        <f>IF(ISBLANK(extractions!AA350),"",extractions!AA350)</f>
        <v/>
      </c>
      <c r="AH350" t="str">
        <f>IF(ISBLANK(extractions!AB350),"",extractions!AB350)</f>
        <v>?</v>
      </c>
      <c r="AI350">
        <f>IF(ISBLANK(extractions!AC350),"",extractions!AC350)</f>
        <v>1</v>
      </c>
      <c r="AJ350" t="str">
        <f>IF(ISBLANK(extractions!AD350),"",extractions!AD350)</f>
        <v>mar</v>
      </c>
      <c r="AK350">
        <f>IF(ISBLANK(extractions!AE350),"",extractions!AE350)</f>
        <v>1975</v>
      </c>
      <c r="AL350">
        <f>IF(ISBLANK(extractions!AF350),"",extractions!AF350)</f>
        <v>31</v>
      </c>
      <c r="AM350" t="str">
        <f>IF(ISBLANK(extractions!AG350),"",extractions!AG350)</f>
        <v>jan</v>
      </c>
      <c r="AN350">
        <f>IF(ISBLANK(extractions!AH350),"",extractions!AH350)</f>
        <v>1976</v>
      </c>
      <c r="AO350" t="str">
        <f>IF(ISBLANK(extractions!AI350),"",extractions!AI350)</f>
        <v/>
      </c>
      <c r="AP350" t="str">
        <f>IF(ISBLANK(extractions!AJ350),"",extractions!AJ350)</f>
        <v/>
      </c>
      <c r="AQ350" t="str">
        <f>IF(ISBLANK(extractions!AK350),"",extractions!AK350)</f>
        <v/>
      </c>
      <c r="AR350" t="str">
        <f>IF(ISBLANK(extractions!AL350),"",extractions!AL350)</f>
        <v/>
      </c>
      <c r="AS350" t="str">
        <f>IF(ISBLANK(extractions!AM350),"",extractions!AM350)</f>
        <v/>
      </c>
      <c r="AT350" t="str">
        <f>IF(ISBLANK(extractions!AN350),"",extractions!AN350)</f>
        <v/>
      </c>
      <c r="AU350" t="str">
        <f>IF(ISBLANK(extractions!AO350),"",extractions!AO350)</f>
        <v/>
      </c>
      <c r="AV350" t="str">
        <f>IF(ISBLANK(extractions!AP350),"",extractions!AP350)</f>
        <v/>
      </c>
      <c r="AW350" t="str">
        <f>IF(ISBLANK(extractions!AQ350),"",extractions!AQ350)</f>
        <v/>
      </c>
      <c r="AX350" t="str">
        <f>IF(ISBLANK(extractions!AR350),"",extractions!AR350)</f>
        <v/>
      </c>
      <c r="AY350" t="str">
        <f>IF(ISBLANK(extractions!AS350),"",extractions!AS350)</f>
        <v/>
      </c>
      <c r="AZ350" t="str">
        <f>IF(ISBLANK(extractions!AT350),"",extractions!AT350)</f>
        <v/>
      </c>
      <c r="BA350" t="str">
        <f>IF(ISBLANK(extractions!AU350),"",extractions!AU350)</f>
        <v/>
      </c>
      <c r="BB350" t="str">
        <f>IF(ISBLANK(extractions!AV350),"",extractions!AV350)</f>
        <v/>
      </c>
      <c r="BC350" t="str">
        <f>IF(ISBLANK(extractions!AW350),"",extractions!AW350)</f>
        <v/>
      </c>
      <c r="BD350" t="str">
        <f>IF(ISBLANK(extractions!AX350),"",extractions!AX350)</f>
        <v/>
      </c>
      <c r="BG350" t="str">
        <f t="shared" si="53"/>
        <v/>
      </c>
      <c r="BK350" s="9" t="str">
        <f t="shared" si="50"/>
        <v>Beta</v>
      </c>
      <c r="BL350" s="9">
        <f t="shared" si="47"/>
        <v>3.8010000000000002E-2</v>
      </c>
      <c r="BM350" s="13" t="str">
        <f t="shared" si="48"/>
        <v>?</v>
      </c>
      <c r="BN350" t="str">
        <f t="shared" si="51"/>
        <v>+</v>
      </c>
      <c r="BO350" s="9" t="str">
        <f>IF(BK350="Beta",IF(ABS(BL350)&lt;statistic_interpretations!$B$5,statistic_interpretations!$B$1,IF(ABS(BL350)&lt;statistic_interpretations!$C$5,statistic_interpretations!$C$1,IF(ABS(BL350)&gt;statistic_interpretations!$C$5,statistic_interpretations!$D$1,"error"))),IF(BK350="R",IF(ABS(BL350)&lt;statistic_interpretations!$B$2,statistic_interpretations!$B$1,IF(ABS(BL350)&lt;statistic_interpretations!$C$2,statistic_interpretations!$C$1,IF(ABS(BL350)&gt;statistic_interpretations!$C$2,statistic_interpretations!$D$1,"error"))),IF(BK350="D",IF(ABS(BL350)&lt;statistic_interpretations!$B$3,statistic_interpretations!$B$1,IF(ABS(BL350)&lt;statistic_interpretations!$C$3,statistic_interpretations!$C$1,IF(ABS(BL350)&gt;statistic_interpretations!$C$3,statistic_interpretations!$D$1,"error"))),IF(BK350="%",IF(ABS(BL350)&lt;statistic_interpretations!$B$9,statistic_interpretations!$B$1,IF(ABS(BL350)&lt;statistic_interpretations!$C$9,statistic_interpretations!$C$1,IF(ABS(BL350)&gt;statistic_interpretations!$C$9,statistic_interpretations!$D$1,"error"))),IF(BK350="χ2",IF(ABS(BL350)&lt;statistic_interpretations!$B$8,statistic_interpretations!$B$1,IF(ABS(BL350)&lt;statistic_interpretations!$C$8,statistic_interpretations!$C$1,IF(ABS(BL350)&gt;statistic_interpretations!$C$8,statistic_interpretations!$D$1,"error"))),IF(BK350="tau",IF(ABS(BL350)&lt;statistic_interpretations!$B$7,statistic_interpretations!$B$1,IF(ABS(BL350)&lt;statistic_interpretations!$C$7,statistic_interpretations!$C$1,IF(ABS(BL350)&gt;statistic_interpretations!$C$7,statistic_interpretations!$D$1,"error")))))))))</f>
        <v>Small</v>
      </c>
      <c r="BP350" t="str">
        <f t="shared" si="52"/>
        <v>unknown</v>
      </c>
    </row>
    <row r="351" spans="1:68" x14ac:dyDescent="0.25">
      <c r="A351" t="str">
        <f>IF(ISBLANK(extractions!A351),"",extractions!A351)</f>
        <v>Involvement burglary</v>
      </c>
      <c r="B351" t="s">
        <v>404</v>
      </c>
      <c r="C351" t="str">
        <f>IF(ISBLANK(extractions!B351),"",extractions!B351)</f>
        <v>nominal</v>
      </c>
      <c r="D351" t="str">
        <f>IF(ISBLANK(extractions!C351),"",extractions!C351)</f>
        <v/>
      </c>
      <c r="E351" t="str">
        <f>IF(ISBLANK(extractions!D351),"",extractions!D351)</f>
        <v>Robbery</v>
      </c>
      <c r="F351" t="str">
        <f>IF(ISBLANK(extractions!E351),"",extractions!E351)</f>
        <v>-</v>
      </c>
      <c r="G351" t="str">
        <f>IF(ISBLANK(extractions!G351),"",extractions!G351)</f>
        <v>reporting time</v>
      </c>
      <c r="H351" t="str">
        <f>IF(ISBLANK(extractions!H351),"",extractions!H351)</f>
        <v>scale</v>
      </c>
      <c r="I351" t="str">
        <f>IF(ISBLANK(extractions!I351),"",extractions!I351)</f>
        <v>min/incident</v>
      </c>
      <c r="J351" t="str">
        <f>IF(ISBLANK(extractions!J351),"",extractions!J351)</f>
        <v>ln</v>
      </c>
      <c r="K351" t="str">
        <f>IF(ISBLANK(extractions!K351),"",extractions!K351)</f>
        <v>interest</v>
      </c>
      <c r="L351" t="str">
        <f>IF(ISBLANK(extractions!L351),"",extractions!L351)</f>
        <v>van Kirk (1978)</v>
      </c>
      <c r="M351" s="2" t="s">
        <v>893</v>
      </c>
      <c r="N351" t="str">
        <f>IF(ISBLANK(extractions!M351),"",extractions!M351)</f>
        <v>Table A-13</v>
      </c>
      <c r="O351" t="str">
        <f>IF(ISBLANK(extractions!N351),"",extractions!N351)</f>
        <v>Multivariate regression</v>
      </c>
      <c r="P351" t="s">
        <v>148</v>
      </c>
      <c r="Q351" t="s">
        <v>903</v>
      </c>
      <c r="R351" t="s">
        <v>906</v>
      </c>
      <c r="S351" t="s">
        <v>199</v>
      </c>
      <c r="T351" t="s">
        <v>199</v>
      </c>
      <c r="U351" t="str">
        <f>IF(ISBLANK(extractions!O351),"",extractions!O351)</f>
        <v/>
      </c>
      <c r="V351" t="str">
        <f>IF(ISBLANK(extractions!P351),"",extractions!P351)</f>
        <v>Sample</v>
      </c>
      <c r="W351" t="str">
        <f>IF(ISBLANK(extractions!Q351),"",extractions!Q351)</f>
        <v/>
      </c>
      <c r="X351" t="str">
        <f>IF(ISBLANK(extractions!R351),"",extractions!R351)</f>
        <v xml:space="preserve">Non random sample  </v>
      </c>
      <c r="Y351" t="str">
        <f>IF(ISBLANK(extractions!S351),"",extractions!S351)</f>
        <v/>
      </c>
      <c r="Z351" t="str">
        <f>IF(ISBLANK(extractions!T351),"",extractions!T351)</f>
        <v/>
      </c>
      <c r="AA351" t="str">
        <f>IF(ISBLANK(extractions!U351),"",extractions!U351)</f>
        <v>-</v>
      </c>
      <c r="AB351">
        <f>IF(ISBLANK(extractions!V351),"",extractions!V351)</f>
        <v>903</v>
      </c>
      <c r="AC351" t="str">
        <f>IF(ISBLANK(extractions!W351),"",extractions!W351)</f>
        <v>CFS</v>
      </c>
      <c r="AD351" t="str">
        <f>IF(ISBLANK(extractions!X351),"",extractions!X351)</f>
        <v>All part I crimes</v>
      </c>
      <c r="AE351" t="str">
        <f>IF(ISBLANK(extractions!Y351),"",extractions!Y351)</f>
        <v>Beta</v>
      </c>
      <c r="AF351">
        <f>IF(ISBLANK(extractions!Z351),"",extractions!Z351)</f>
        <v>-4.9660000000000003E-2</v>
      </c>
      <c r="AG351" t="str">
        <f>IF(ISBLANK(extractions!AA351),"",extractions!AA351)</f>
        <v/>
      </c>
      <c r="AH351" t="str">
        <f>IF(ISBLANK(extractions!AB351),"",extractions!AB351)</f>
        <v>?</v>
      </c>
      <c r="AI351">
        <f>IF(ISBLANK(extractions!AC351),"",extractions!AC351)</f>
        <v>1</v>
      </c>
      <c r="AJ351" t="str">
        <f>IF(ISBLANK(extractions!AD351),"",extractions!AD351)</f>
        <v>mar</v>
      </c>
      <c r="AK351">
        <f>IF(ISBLANK(extractions!AE351),"",extractions!AE351)</f>
        <v>1975</v>
      </c>
      <c r="AL351">
        <f>IF(ISBLANK(extractions!AF351),"",extractions!AF351)</f>
        <v>31</v>
      </c>
      <c r="AM351" t="str">
        <f>IF(ISBLANK(extractions!AG351),"",extractions!AG351)</f>
        <v>jan</v>
      </c>
      <c r="AN351">
        <f>IF(ISBLANK(extractions!AH351),"",extractions!AH351)</f>
        <v>1976</v>
      </c>
      <c r="AO351" t="str">
        <f>IF(ISBLANK(extractions!AI351),"",extractions!AI351)</f>
        <v/>
      </c>
      <c r="AP351" t="str">
        <f>IF(ISBLANK(extractions!AJ351),"",extractions!AJ351)</f>
        <v/>
      </c>
      <c r="AQ351" t="str">
        <f>IF(ISBLANK(extractions!AK351),"",extractions!AK351)</f>
        <v/>
      </c>
      <c r="AR351" t="str">
        <f>IF(ISBLANK(extractions!AL351),"",extractions!AL351)</f>
        <v/>
      </c>
      <c r="AS351" t="str">
        <f>IF(ISBLANK(extractions!AM351),"",extractions!AM351)</f>
        <v/>
      </c>
      <c r="AT351" t="str">
        <f>IF(ISBLANK(extractions!AN351),"",extractions!AN351)</f>
        <v/>
      </c>
      <c r="AU351" t="str">
        <f>IF(ISBLANK(extractions!AO351),"",extractions!AO351)</f>
        <v/>
      </c>
      <c r="AV351" t="str">
        <f>IF(ISBLANK(extractions!AP351),"",extractions!AP351)</f>
        <v/>
      </c>
      <c r="AW351" t="str">
        <f>IF(ISBLANK(extractions!AQ351),"",extractions!AQ351)</f>
        <v/>
      </c>
      <c r="AX351" t="str">
        <f>IF(ISBLANK(extractions!AR351),"",extractions!AR351)</f>
        <v/>
      </c>
      <c r="AY351" t="str">
        <f>IF(ISBLANK(extractions!AS351),"",extractions!AS351)</f>
        <v/>
      </c>
      <c r="AZ351" t="str">
        <f>IF(ISBLANK(extractions!AT351),"",extractions!AT351)</f>
        <v/>
      </c>
      <c r="BA351" t="str">
        <f>IF(ISBLANK(extractions!AU351),"",extractions!AU351)</f>
        <v/>
      </c>
      <c r="BB351" t="str">
        <f>IF(ISBLANK(extractions!AV351),"",extractions!AV351)</f>
        <v/>
      </c>
      <c r="BC351" t="str">
        <f>IF(ISBLANK(extractions!AW351),"",extractions!AW351)</f>
        <v/>
      </c>
      <c r="BD351" t="str">
        <f>IF(ISBLANK(extractions!AX351),"",extractions!AX351)</f>
        <v/>
      </c>
      <c r="BG351" t="str">
        <f t="shared" si="53"/>
        <v/>
      </c>
      <c r="BK351" s="9" t="str">
        <f t="shared" si="50"/>
        <v>Beta</v>
      </c>
      <c r="BL351" s="9">
        <f t="shared" si="47"/>
        <v>-4.9660000000000003E-2</v>
      </c>
      <c r="BM351" s="13" t="str">
        <f t="shared" si="48"/>
        <v>?</v>
      </c>
      <c r="BN351" t="str">
        <f t="shared" si="51"/>
        <v>-</v>
      </c>
      <c r="BO351" s="9" t="str">
        <f>IF(BK351="Beta",IF(ABS(BL351)&lt;statistic_interpretations!$B$5,statistic_interpretations!$B$1,IF(ABS(BL351)&lt;statistic_interpretations!$C$5,statistic_interpretations!$C$1,IF(ABS(BL351)&gt;statistic_interpretations!$C$5,statistic_interpretations!$D$1,"error"))),IF(BK351="R",IF(ABS(BL351)&lt;statistic_interpretations!$B$2,statistic_interpretations!$B$1,IF(ABS(BL351)&lt;statistic_interpretations!$C$2,statistic_interpretations!$C$1,IF(ABS(BL351)&gt;statistic_interpretations!$C$2,statistic_interpretations!$D$1,"error"))),IF(BK351="D",IF(ABS(BL351)&lt;statistic_interpretations!$B$3,statistic_interpretations!$B$1,IF(ABS(BL351)&lt;statistic_interpretations!$C$3,statistic_interpretations!$C$1,IF(ABS(BL351)&gt;statistic_interpretations!$C$3,statistic_interpretations!$D$1,"error"))),IF(BK351="%",IF(ABS(BL351)&lt;statistic_interpretations!$B$9,statistic_interpretations!$B$1,IF(ABS(BL351)&lt;statistic_interpretations!$C$9,statistic_interpretations!$C$1,IF(ABS(BL351)&gt;statistic_interpretations!$C$9,statistic_interpretations!$D$1,"error"))),IF(BK351="χ2",IF(ABS(BL351)&lt;statistic_interpretations!$B$8,statistic_interpretations!$B$1,IF(ABS(BL351)&lt;statistic_interpretations!$C$8,statistic_interpretations!$C$1,IF(ABS(BL351)&gt;statistic_interpretations!$C$8,statistic_interpretations!$D$1,"error"))),IF(BK351="tau",IF(ABS(BL351)&lt;statistic_interpretations!$B$7,statistic_interpretations!$B$1,IF(ABS(BL351)&lt;statistic_interpretations!$C$7,statistic_interpretations!$C$1,IF(ABS(BL351)&gt;statistic_interpretations!$C$7,statistic_interpretations!$D$1,"error")))))))))</f>
        <v>Small</v>
      </c>
      <c r="BP351" t="str">
        <f t="shared" si="52"/>
        <v>unknown</v>
      </c>
    </row>
    <row r="352" spans="1:68" x14ac:dyDescent="0.25">
      <c r="A352" t="str">
        <f>IF(ISBLANK(extractions!A352),"",extractions!A352)</f>
        <v>Discovery burglary</v>
      </c>
      <c r="B352" t="s">
        <v>405</v>
      </c>
      <c r="C352" t="str">
        <f>IF(ISBLANK(extractions!B352),"",extractions!B352)</f>
        <v>nominal</v>
      </c>
      <c r="D352" t="str">
        <f>IF(ISBLANK(extractions!C352),"",extractions!C352)</f>
        <v/>
      </c>
      <c r="E352" t="str">
        <f>IF(ISBLANK(extractions!D352),"",extractions!D352)</f>
        <v>Robbery</v>
      </c>
      <c r="F352" t="str">
        <f>IF(ISBLANK(extractions!E352),"",extractions!E352)</f>
        <v>-</v>
      </c>
      <c r="G352" t="str">
        <f>IF(ISBLANK(extractions!G352),"",extractions!G352)</f>
        <v>reporting time</v>
      </c>
      <c r="H352" t="str">
        <f>IF(ISBLANK(extractions!H352),"",extractions!H352)</f>
        <v>scale</v>
      </c>
      <c r="I352" t="str">
        <f>IF(ISBLANK(extractions!I352),"",extractions!I352)</f>
        <v>min/incident</v>
      </c>
      <c r="J352" t="str">
        <f>IF(ISBLANK(extractions!J352),"",extractions!J352)</f>
        <v>ln</v>
      </c>
      <c r="K352" t="str">
        <f>IF(ISBLANK(extractions!K352),"",extractions!K352)</f>
        <v>interest</v>
      </c>
      <c r="L352" t="str">
        <f>IF(ISBLANK(extractions!L352),"",extractions!L352)</f>
        <v>van Kirk (1978)</v>
      </c>
      <c r="M352" s="2" t="s">
        <v>893</v>
      </c>
      <c r="N352" t="str">
        <f>IF(ISBLANK(extractions!M352),"",extractions!M352)</f>
        <v>Table A-13</v>
      </c>
      <c r="O352" t="str">
        <f>IF(ISBLANK(extractions!N352),"",extractions!N352)</f>
        <v>Multivariate regression</v>
      </c>
      <c r="P352" t="s">
        <v>148</v>
      </c>
      <c r="Q352" t="s">
        <v>903</v>
      </c>
      <c r="R352" t="s">
        <v>906</v>
      </c>
      <c r="S352" t="s">
        <v>199</v>
      </c>
      <c r="T352" t="s">
        <v>199</v>
      </c>
      <c r="U352" t="str">
        <f>IF(ISBLANK(extractions!O352),"",extractions!O352)</f>
        <v/>
      </c>
      <c r="V352" t="str">
        <f>IF(ISBLANK(extractions!P352),"",extractions!P352)</f>
        <v>Sample</v>
      </c>
      <c r="W352" t="str">
        <f>IF(ISBLANK(extractions!Q352),"",extractions!Q352)</f>
        <v/>
      </c>
      <c r="X352" t="str">
        <f>IF(ISBLANK(extractions!R352),"",extractions!R352)</f>
        <v xml:space="preserve">Non random sample  </v>
      </c>
      <c r="Y352" t="str">
        <f>IF(ISBLANK(extractions!S352),"",extractions!S352)</f>
        <v/>
      </c>
      <c r="Z352" t="str">
        <f>IF(ISBLANK(extractions!T352),"",extractions!T352)</f>
        <v/>
      </c>
      <c r="AA352" t="str">
        <f>IF(ISBLANK(extractions!U352),"",extractions!U352)</f>
        <v>-</v>
      </c>
      <c r="AB352">
        <f>IF(ISBLANK(extractions!V352),"",extractions!V352)</f>
        <v>903</v>
      </c>
      <c r="AC352" t="str">
        <f>IF(ISBLANK(extractions!W352),"",extractions!W352)</f>
        <v>CFS</v>
      </c>
      <c r="AD352" t="str">
        <f>IF(ISBLANK(extractions!X352),"",extractions!X352)</f>
        <v>All part I crimes</v>
      </c>
      <c r="AE352" t="str">
        <f>IF(ISBLANK(extractions!Y352),"",extractions!Y352)</f>
        <v>Beta</v>
      </c>
      <c r="AF352">
        <f>IF(ISBLANK(extractions!Z352),"",extractions!Z352)</f>
        <v>0.26296000000000003</v>
      </c>
      <c r="AG352" t="str">
        <f>IF(ISBLANK(extractions!AA352),"",extractions!AA352)</f>
        <v/>
      </c>
      <c r="AH352" t="str">
        <f>IF(ISBLANK(extractions!AB352),"",extractions!AB352)</f>
        <v>?</v>
      </c>
      <c r="AI352">
        <f>IF(ISBLANK(extractions!AC352),"",extractions!AC352)</f>
        <v>1</v>
      </c>
      <c r="AJ352" t="str">
        <f>IF(ISBLANK(extractions!AD352),"",extractions!AD352)</f>
        <v>mar</v>
      </c>
      <c r="AK352">
        <f>IF(ISBLANK(extractions!AE352),"",extractions!AE352)</f>
        <v>1975</v>
      </c>
      <c r="AL352">
        <f>IF(ISBLANK(extractions!AF352),"",extractions!AF352)</f>
        <v>31</v>
      </c>
      <c r="AM352" t="str">
        <f>IF(ISBLANK(extractions!AG352),"",extractions!AG352)</f>
        <v>jan</v>
      </c>
      <c r="AN352">
        <f>IF(ISBLANK(extractions!AH352),"",extractions!AH352)</f>
        <v>1976</v>
      </c>
      <c r="AO352" t="str">
        <f>IF(ISBLANK(extractions!AI352),"",extractions!AI352)</f>
        <v/>
      </c>
      <c r="AP352" t="str">
        <f>IF(ISBLANK(extractions!AJ352),"",extractions!AJ352)</f>
        <v/>
      </c>
      <c r="AQ352" t="str">
        <f>IF(ISBLANK(extractions!AK352),"",extractions!AK352)</f>
        <v/>
      </c>
      <c r="AR352" t="str">
        <f>IF(ISBLANK(extractions!AL352),"",extractions!AL352)</f>
        <v/>
      </c>
      <c r="AS352" t="str">
        <f>IF(ISBLANK(extractions!AM352),"",extractions!AM352)</f>
        <v/>
      </c>
      <c r="AT352" t="str">
        <f>IF(ISBLANK(extractions!AN352),"",extractions!AN352)</f>
        <v/>
      </c>
      <c r="AU352" t="str">
        <f>IF(ISBLANK(extractions!AO352),"",extractions!AO352)</f>
        <v/>
      </c>
      <c r="AV352" t="str">
        <f>IF(ISBLANK(extractions!AP352),"",extractions!AP352)</f>
        <v/>
      </c>
      <c r="AW352" t="str">
        <f>IF(ISBLANK(extractions!AQ352),"",extractions!AQ352)</f>
        <v/>
      </c>
      <c r="AX352" t="str">
        <f>IF(ISBLANK(extractions!AR352),"",extractions!AR352)</f>
        <v/>
      </c>
      <c r="AY352" t="str">
        <f>IF(ISBLANK(extractions!AS352),"",extractions!AS352)</f>
        <v/>
      </c>
      <c r="AZ352" t="str">
        <f>IF(ISBLANK(extractions!AT352),"",extractions!AT352)</f>
        <v/>
      </c>
      <c r="BA352" t="str">
        <f>IF(ISBLANK(extractions!AU352),"",extractions!AU352)</f>
        <v/>
      </c>
      <c r="BB352" t="str">
        <f>IF(ISBLANK(extractions!AV352),"",extractions!AV352)</f>
        <v/>
      </c>
      <c r="BC352" t="str">
        <f>IF(ISBLANK(extractions!AW352),"",extractions!AW352)</f>
        <v/>
      </c>
      <c r="BD352" t="str">
        <f>IF(ISBLANK(extractions!AX352),"",extractions!AX352)</f>
        <v/>
      </c>
      <c r="BG352" t="str">
        <f t="shared" si="53"/>
        <v/>
      </c>
      <c r="BK352" s="9" t="str">
        <f t="shared" si="50"/>
        <v>Beta</v>
      </c>
      <c r="BL352" s="9">
        <f t="shared" si="47"/>
        <v>0.26296000000000003</v>
      </c>
      <c r="BM352" s="13" t="str">
        <f t="shared" si="48"/>
        <v>?</v>
      </c>
      <c r="BN352" t="str">
        <f t="shared" si="51"/>
        <v>+</v>
      </c>
      <c r="BO352" s="9" t="str">
        <f>IF(BK352="Beta",IF(ABS(BL352)&lt;statistic_interpretations!$B$5,statistic_interpretations!$B$1,IF(ABS(BL352)&lt;statistic_interpretations!$C$5,statistic_interpretations!$C$1,IF(ABS(BL352)&gt;statistic_interpretations!$C$5,statistic_interpretations!$D$1,"error"))),IF(BK352="R",IF(ABS(BL352)&lt;statistic_interpretations!$B$2,statistic_interpretations!$B$1,IF(ABS(BL352)&lt;statistic_interpretations!$C$2,statistic_interpretations!$C$1,IF(ABS(BL352)&gt;statistic_interpretations!$C$2,statistic_interpretations!$D$1,"error"))),IF(BK352="D",IF(ABS(BL352)&lt;statistic_interpretations!$B$3,statistic_interpretations!$B$1,IF(ABS(BL352)&lt;statistic_interpretations!$C$3,statistic_interpretations!$C$1,IF(ABS(BL352)&gt;statistic_interpretations!$C$3,statistic_interpretations!$D$1,"error"))),IF(BK352="%",IF(ABS(BL352)&lt;statistic_interpretations!$B$9,statistic_interpretations!$B$1,IF(ABS(BL352)&lt;statistic_interpretations!$C$9,statistic_interpretations!$C$1,IF(ABS(BL352)&gt;statistic_interpretations!$C$9,statistic_interpretations!$D$1,"error"))),IF(BK352="χ2",IF(ABS(BL352)&lt;statistic_interpretations!$B$8,statistic_interpretations!$B$1,IF(ABS(BL352)&lt;statistic_interpretations!$C$8,statistic_interpretations!$C$1,IF(ABS(BL352)&gt;statistic_interpretations!$C$8,statistic_interpretations!$D$1,"error"))),IF(BK352="tau",IF(ABS(BL352)&lt;statistic_interpretations!$B$7,statistic_interpretations!$B$1,IF(ABS(BL352)&lt;statistic_interpretations!$C$7,statistic_interpretations!$C$1,IF(ABS(BL352)&gt;statistic_interpretations!$C$7,statistic_interpretations!$D$1,"error")))))))))</f>
        <v>Small</v>
      </c>
      <c r="BP352" t="str">
        <f t="shared" si="52"/>
        <v>unknown</v>
      </c>
    </row>
    <row r="353" spans="1:68" x14ac:dyDescent="0.25">
      <c r="A353" t="str">
        <f>IF(ISBLANK(extractions!A353),"",extractions!A353)</f>
        <v>Involvement larceny</v>
      </c>
      <c r="B353" t="s">
        <v>409</v>
      </c>
      <c r="C353" t="str">
        <f>IF(ISBLANK(extractions!B353),"",extractions!B353)</f>
        <v>nominal</v>
      </c>
      <c r="D353" t="str">
        <f>IF(ISBLANK(extractions!C353),"",extractions!C353)</f>
        <v/>
      </c>
      <c r="E353" t="str">
        <f>IF(ISBLANK(extractions!D353),"",extractions!D353)</f>
        <v>Robbery</v>
      </c>
      <c r="F353" t="str">
        <f>IF(ISBLANK(extractions!E353),"",extractions!E353)</f>
        <v>-</v>
      </c>
      <c r="G353" t="str">
        <f>IF(ISBLANK(extractions!G353),"",extractions!G353)</f>
        <v>reporting time</v>
      </c>
      <c r="H353" t="str">
        <f>IF(ISBLANK(extractions!H353),"",extractions!H353)</f>
        <v>scale</v>
      </c>
      <c r="I353" t="str">
        <f>IF(ISBLANK(extractions!I353),"",extractions!I353)</f>
        <v>min/incident</v>
      </c>
      <c r="J353" t="str">
        <f>IF(ISBLANK(extractions!J353),"",extractions!J353)</f>
        <v>ln</v>
      </c>
      <c r="K353" t="str">
        <f>IF(ISBLANK(extractions!K353),"",extractions!K353)</f>
        <v>interest</v>
      </c>
      <c r="L353" t="str">
        <f>IF(ISBLANK(extractions!L353),"",extractions!L353)</f>
        <v>van Kirk (1978)</v>
      </c>
      <c r="M353" s="2" t="s">
        <v>893</v>
      </c>
      <c r="N353" t="str">
        <f>IF(ISBLANK(extractions!M353),"",extractions!M353)</f>
        <v>Table A-13</v>
      </c>
      <c r="O353" t="str">
        <f>IF(ISBLANK(extractions!N353),"",extractions!N353)</f>
        <v>Multivariate regression</v>
      </c>
      <c r="P353" t="s">
        <v>148</v>
      </c>
      <c r="Q353" t="s">
        <v>903</v>
      </c>
      <c r="R353" t="s">
        <v>906</v>
      </c>
      <c r="S353" t="s">
        <v>199</v>
      </c>
      <c r="T353" t="s">
        <v>199</v>
      </c>
      <c r="U353" t="str">
        <f>IF(ISBLANK(extractions!O353),"",extractions!O353)</f>
        <v/>
      </c>
      <c r="V353" t="str">
        <f>IF(ISBLANK(extractions!P353),"",extractions!P353)</f>
        <v>Sample</v>
      </c>
      <c r="W353" t="str">
        <f>IF(ISBLANK(extractions!Q353),"",extractions!Q353)</f>
        <v/>
      </c>
      <c r="X353" t="str">
        <f>IF(ISBLANK(extractions!R353),"",extractions!R353)</f>
        <v xml:space="preserve">Non random sample  </v>
      </c>
      <c r="Y353" t="str">
        <f>IF(ISBLANK(extractions!S353),"",extractions!S353)</f>
        <v/>
      </c>
      <c r="Z353" t="str">
        <f>IF(ISBLANK(extractions!T353),"",extractions!T353)</f>
        <v/>
      </c>
      <c r="AA353" t="str">
        <f>IF(ISBLANK(extractions!U353),"",extractions!U353)</f>
        <v>-</v>
      </c>
      <c r="AB353">
        <f>IF(ISBLANK(extractions!V353),"",extractions!V353)</f>
        <v>903</v>
      </c>
      <c r="AC353" t="str">
        <f>IF(ISBLANK(extractions!W353),"",extractions!W353)</f>
        <v>CFS</v>
      </c>
      <c r="AD353" t="str">
        <f>IF(ISBLANK(extractions!X353),"",extractions!X353)</f>
        <v>All part I crimes</v>
      </c>
      <c r="AE353" t="str">
        <f>IF(ISBLANK(extractions!Y353),"",extractions!Y353)</f>
        <v>Beta</v>
      </c>
      <c r="AF353">
        <f>IF(ISBLANK(extractions!Z353),"",extractions!Z353)</f>
        <v>4.4299999999999999E-2</v>
      </c>
      <c r="AG353" t="str">
        <f>IF(ISBLANK(extractions!AA353),"",extractions!AA353)</f>
        <v/>
      </c>
      <c r="AH353" t="str">
        <f>IF(ISBLANK(extractions!AB353),"",extractions!AB353)</f>
        <v>?</v>
      </c>
      <c r="AI353">
        <f>IF(ISBLANK(extractions!AC353),"",extractions!AC353)</f>
        <v>1</v>
      </c>
      <c r="AJ353" t="str">
        <f>IF(ISBLANK(extractions!AD353),"",extractions!AD353)</f>
        <v>mar</v>
      </c>
      <c r="AK353">
        <f>IF(ISBLANK(extractions!AE353),"",extractions!AE353)</f>
        <v>1975</v>
      </c>
      <c r="AL353">
        <f>IF(ISBLANK(extractions!AF353),"",extractions!AF353)</f>
        <v>31</v>
      </c>
      <c r="AM353" t="str">
        <f>IF(ISBLANK(extractions!AG353),"",extractions!AG353)</f>
        <v>jan</v>
      </c>
      <c r="AN353">
        <f>IF(ISBLANK(extractions!AH353),"",extractions!AH353)</f>
        <v>1976</v>
      </c>
      <c r="AO353" t="str">
        <f>IF(ISBLANK(extractions!AI353),"",extractions!AI353)</f>
        <v/>
      </c>
      <c r="AP353" t="str">
        <f>IF(ISBLANK(extractions!AJ353),"",extractions!AJ353)</f>
        <v/>
      </c>
      <c r="AQ353" t="str">
        <f>IF(ISBLANK(extractions!AK353),"",extractions!AK353)</f>
        <v/>
      </c>
      <c r="AR353" t="str">
        <f>IF(ISBLANK(extractions!AL353),"",extractions!AL353)</f>
        <v/>
      </c>
      <c r="AS353" t="str">
        <f>IF(ISBLANK(extractions!AM353),"",extractions!AM353)</f>
        <v/>
      </c>
      <c r="AT353" t="str">
        <f>IF(ISBLANK(extractions!AN353),"",extractions!AN353)</f>
        <v/>
      </c>
      <c r="AU353" t="str">
        <f>IF(ISBLANK(extractions!AO353),"",extractions!AO353)</f>
        <v/>
      </c>
      <c r="AV353" t="str">
        <f>IF(ISBLANK(extractions!AP353),"",extractions!AP353)</f>
        <v/>
      </c>
      <c r="AW353" t="str">
        <f>IF(ISBLANK(extractions!AQ353),"",extractions!AQ353)</f>
        <v/>
      </c>
      <c r="AX353" t="str">
        <f>IF(ISBLANK(extractions!AR353),"",extractions!AR353)</f>
        <v/>
      </c>
      <c r="AY353" t="str">
        <f>IF(ISBLANK(extractions!AS353),"",extractions!AS353)</f>
        <v/>
      </c>
      <c r="AZ353" t="str">
        <f>IF(ISBLANK(extractions!AT353),"",extractions!AT353)</f>
        <v/>
      </c>
      <c r="BA353" t="str">
        <f>IF(ISBLANK(extractions!AU353),"",extractions!AU353)</f>
        <v/>
      </c>
      <c r="BB353" t="str">
        <f>IF(ISBLANK(extractions!AV353),"",extractions!AV353)</f>
        <v/>
      </c>
      <c r="BC353" t="str">
        <f>IF(ISBLANK(extractions!AW353),"",extractions!AW353)</f>
        <v/>
      </c>
      <c r="BD353" t="str">
        <f>IF(ISBLANK(extractions!AX353),"",extractions!AX353)</f>
        <v/>
      </c>
      <c r="BG353" t="str">
        <f t="shared" si="53"/>
        <v/>
      </c>
      <c r="BK353" s="9" t="str">
        <f t="shared" si="50"/>
        <v>Beta</v>
      </c>
      <c r="BL353" s="9">
        <f t="shared" si="47"/>
        <v>4.4299999999999999E-2</v>
      </c>
      <c r="BM353" s="13" t="str">
        <f t="shared" si="48"/>
        <v>?</v>
      </c>
      <c r="BN353" t="str">
        <f t="shared" si="51"/>
        <v>+</v>
      </c>
      <c r="BO353" s="9" t="str">
        <f>IF(BK353="Beta",IF(ABS(BL353)&lt;statistic_interpretations!$B$5,statistic_interpretations!$B$1,IF(ABS(BL353)&lt;statistic_interpretations!$C$5,statistic_interpretations!$C$1,IF(ABS(BL353)&gt;statistic_interpretations!$C$5,statistic_interpretations!$D$1,"error"))),IF(BK353="R",IF(ABS(BL353)&lt;statistic_interpretations!$B$2,statistic_interpretations!$B$1,IF(ABS(BL353)&lt;statistic_interpretations!$C$2,statistic_interpretations!$C$1,IF(ABS(BL353)&gt;statistic_interpretations!$C$2,statistic_interpretations!$D$1,"error"))),IF(BK353="D",IF(ABS(BL353)&lt;statistic_interpretations!$B$3,statistic_interpretations!$B$1,IF(ABS(BL353)&lt;statistic_interpretations!$C$3,statistic_interpretations!$C$1,IF(ABS(BL353)&gt;statistic_interpretations!$C$3,statistic_interpretations!$D$1,"error"))),IF(BK353="%",IF(ABS(BL353)&lt;statistic_interpretations!$B$9,statistic_interpretations!$B$1,IF(ABS(BL353)&lt;statistic_interpretations!$C$9,statistic_interpretations!$C$1,IF(ABS(BL353)&gt;statistic_interpretations!$C$9,statistic_interpretations!$D$1,"error"))),IF(BK353="χ2",IF(ABS(BL353)&lt;statistic_interpretations!$B$8,statistic_interpretations!$B$1,IF(ABS(BL353)&lt;statistic_interpretations!$C$8,statistic_interpretations!$C$1,IF(ABS(BL353)&gt;statistic_interpretations!$C$8,statistic_interpretations!$D$1,"error"))),IF(BK353="tau",IF(ABS(BL353)&lt;statistic_interpretations!$B$7,statistic_interpretations!$B$1,IF(ABS(BL353)&lt;statistic_interpretations!$C$7,statistic_interpretations!$C$1,IF(ABS(BL353)&gt;statistic_interpretations!$C$7,statistic_interpretations!$D$1,"error")))))))))</f>
        <v>Small</v>
      </c>
      <c r="BP353" t="str">
        <f t="shared" si="52"/>
        <v>unknown</v>
      </c>
    </row>
    <row r="354" spans="1:68" x14ac:dyDescent="0.25">
      <c r="A354" t="str">
        <f>IF(ISBLANK(extractions!A354),"",extractions!A354)</f>
        <v>Discovery larceny</v>
      </c>
      <c r="B354" t="s">
        <v>406</v>
      </c>
      <c r="C354" t="str">
        <f>IF(ISBLANK(extractions!B354),"",extractions!B354)</f>
        <v>nominal</v>
      </c>
      <c r="D354" t="str">
        <f>IF(ISBLANK(extractions!C354),"",extractions!C354)</f>
        <v/>
      </c>
      <c r="E354" t="str">
        <f>IF(ISBLANK(extractions!D354),"",extractions!D354)</f>
        <v>Robbery</v>
      </c>
      <c r="F354" t="str">
        <f>IF(ISBLANK(extractions!E354),"",extractions!E354)</f>
        <v>-</v>
      </c>
      <c r="G354" t="str">
        <f>IF(ISBLANK(extractions!G354),"",extractions!G354)</f>
        <v>reporting time</v>
      </c>
      <c r="H354" t="str">
        <f>IF(ISBLANK(extractions!H354),"",extractions!H354)</f>
        <v>scale</v>
      </c>
      <c r="I354" t="str">
        <f>IF(ISBLANK(extractions!I354),"",extractions!I354)</f>
        <v>min/incident</v>
      </c>
      <c r="J354" t="str">
        <f>IF(ISBLANK(extractions!J354),"",extractions!J354)</f>
        <v>ln</v>
      </c>
      <c r="K354" t="str">
        <f>IF(ISBLANK(extractions!K354),"",extractions!K354)</f>
        <v>interest</v>
      </c>
      <c r="L354" t="str">
        <f>IF(ISBLANK(extractions!L354),"",extractions!L354)</f>
        <v>van Kirk (1978)</v>
      </c>
      <c r="M354" s="2" t="s">
        <v>893</v>
      </c>
      <c r="N354" t="str">
        <f>IF(ISBLANK(extractions!M354),"",extractions!M354)</f>
        <v>Table A-13</v>
      </c>
      <c r="O354" t="str">
        <f>IF(ISBLANK(extractions!N354),"",extractions!N354)</f>
        <v>Multivariate regression</v>
      </c>
      <c r="P354" t="s">
        <v>148</v>
      </c>
      <c r="Q354" t="s">
        <v>903</v>
      </c>
      <c r="R354" t="s">
        <v>906</v>
      </c>
      <c r="S354" t="s">
        <v>199</v>
      </c>
      <c r="T354" t="s">
        <v>199</v>
      </c>
      <c r="U354" t="str">
        <f>IF(ISBLANK(extractions!O354),"",extractions!O354)</f>
        <v/>
      </c>
      <c r="V354" t="str">
        <f>IF(ISBLANK(extractions!P354),"",extractions!P354)</f>
        <v>Sample</v>
      </c>
      <c r="W354" t="str">
        <f>IF(ISBLANK(extractions!Q354),"",extractions!Q354)</f>
        <v/>
      </c>
      <c r="X354" t="str">
        <f>IF(ISBLANK(extractions!R354),"",extractions!R354)</f>
        <v xml:space="preserve">Non random sample  </v>
      </c>
      <c r="Y354" t="str">
        <f>IF(ISBLANK(extractions!S354),"",extractions!S354)</f>
        <v/>
      </c>
      <c r="Z354" t="str">
        <f>IF(ISBLANK(extractions!T354),"",extractions!T354)</f>
        <v/>
      </c>
      <c r="AA354" t="str">
        <f>IF(ISBLANK(extractions!U354),"",extractions!U354)</f>
        <v>-</v>
      </c>
      <c r="AB354">
        <f>IF(ISBLANK(extractions!V354),"",extractions!V354)</f>
        <v>903</v>
      </c>
      <c r="AC354" t="str">
        <f>IF(ISBLANK(extractions!W354),"",extractions!W354)</f>
        <v>CFS</v>
      </c>
      <c r="AD354" t="str">
        <f>IF(ISBLANK(extractions!X354),"",extractions!X354)</f>
        <v>All part I crimes</v>
      </c>
      <c r="AE354" t="str">
        <f>IF(ISBLANK(extractions!Y354),"",extractions!Y354)</f>
        <v>Beta</v>
      </c>
      <c r="AF354">
        <f>IF(ISBLANK(extractions!Z354),"",extractions!Z354)</f>
        <v>0.29321000000000003</v>
      </c>
      <c r="AG354" t="str">
        <f>IF(ISBLANK(extractions!AA354),"",extractions!AA354)</f>
        <v/>
      </c>
      <c r="AH354" t="str">
        <f>IF(ISBLANK(extractions!AB354),"",extractions!AB354)</f>
        <v>?</v>
      </c>
      <c r="AI354">
        <f>IF(ISBLANK(extractions!AC354),"",extractions!AC354)</f>
        <v>1</v>
      </c>
      <c r="AJ354" t="str">
        <f>IF(ISBLANK(extractions!AD354),"",extractions!AD354)</f>
        <v>mar</v>
      </c>
      <c r="AK354">
        <f>IF(ISBLANK(extractions!AE354),"",extractions!AE354)</f>
        <v>1975</v>
      </c>
      <c r="AL354">
        <f>IF(ISBLANK(extractions!AF354),"",extractions!AF354)</f>
        <v>31</v>
      </c>
      <c r="AM354" t="str">
        <f>IF(ISBLANK(extractions!AG354),"",extractions!AG354)</f>
        <v>jan</v>
      </c>
      <c r="AN354">
        <f>IF(ISBLANK(extractions!AH354),"",extractions!AH354)</f>
        <v>1976</v>
      </c>
      <c r="AO354" t="str">
        <f>IF(ISBLANK(extractions!AI354),"",extractions!AI354)</f>
        <v/>
      </c>
      <c r="AP354" t="str">
        <f>IF(ISBLANK(extractions!AJ354),"",extractions!AJ354)</f>
        <v/>
      </c>
      <c r="AQ354" t="str">
        <f>IF(ISBLANK(extractions!AK354),"",extractions!AK354)</f>
        <v/>
      </c>
      <c r="AR354" t="str">
        <f>IF(ISBLANK(extractions!AL354),"",extractions!AL354)</f>
        <v/>
      </c>
      <c r="AS354" t="str">
        <f>IF(ISBLANK(extractions!AM354),"",extractions!AM354)</f>
        <v/>
      </c>
      <c r="AT354" t="str">
        <f>IF(ISBLANK(extractions!AN354),"",extractions!AN354)</f>
        <v/>
      </c>
      <c r="AU354" t="str">
        <f>IF(ISBLANK(extractions!AO354),"",extractions!AO354)</f>
        <v/>
      </c>
      <c r="AV354" t="str">
        <f>IF(ISBLANK(extractions!AP354),"",extractions!AP354)</f>
        <v/>
      </c>
      <c r="AW354" t="str">
        <f>IF(ISBLANK(extractions!AQ354),"",extractions!AQ354)</f>
        <v/>
      </c>
      <c r="AX354" t="str">
        <f>IF(ISBLANK(extractions!AR354),"",extractions!AR354)</f>
        <v/>
      </c>
      <c r="AY354" t="str">
        <f>IF(ISBLANK(extractions!AS354),"",extractions!AS354)</f>
        <v/>
      </c>
      <c r="AZ354" t="str">
        <f>IF(ISBLANK(extractions!AT354),"",extractions!AT354)</f>
        <v/>
      </c>
      <c r="BA354" t="str">
        <f>IF(ISBLANK(extractions!AU354),"",extractions!AU354)</f>
        <v/>
      </c>
      <c r="BB354" t="str">
        <f>IF(ISBLANK(extractions!AV354),"",extractions!AV354)</f>
        <v/>
      </c>
      <c r="BC354" t="str">
        <f>IF(ISBLANK(extractions!AW354),"",extractions!AW354)</f>
        <v/>
      </c>
      <c r="BD354" t="str">
        <f>IF(ISBLANK(extractions!AX354),"",extractions!AX354)</f>
        <v/>
      </c>
      <c r="BG354" t="str">
        <f t="shared" si="53"/>
        <v/>
      </c>
      <c r="BK354" s="9" t="str">
        <f t="shared" si="50"/>
        <v>Beta</v>
      </c>
      <c r="BL354" s="9">
        <f t="shared" si="47"/>
        <v>0.29321000000000003</v>
      </c>
      <c r="BM354" s="13" t="str">
        <f t="shared" si="48"/>
        <v>?</v>
      </c>
      <c r="BN354" t="str">
        <f t="shared" si="51"/>
        <v>+</v>
      </c>
      <c r="BO354" s="9" t="str">
        <f>IF(BK354="Beta",IF(ABS(BL354)&lt;statistic_interpretations!$B$5,statistic_interpretations!$B$1,IF(ABS(BL354)&lt;statistic_interpretations!$C$5,statistic_interpretations!$C$1,IF(ABS(BL354)&gt;statistic_interpretations!$C$5,statistic_interpretations!$D$1,"error"))),IF(BK354="R",IF(ABS(BL354)&lt;statistic_interpretations!$B$2,statistic_interpretations!$B$1,IF(ABS(BL354)&lt;statistic_interpretations!$C$2,statistic_interpretations!$C$1,IF(ABS(BL354)&gt;statistic_interpretations!$C$2,statistic_interpretations!$D$1,"error"))),IF(BK354="D",IF(ABS(BL354)&lt;statistic_interpretations!$B$3,statistic_interpretations!$B$1,IF(ABS(BL354)&lt;statistic_interpretations!$C$3,statistic_interpretations!$C$1,IF(ABS(BL354)&gt;statistic_interpretations!$C$3,statistic_interpretations!$D$1,"error"))),IF(BK354="%",IF(ABS(BL354)&lt;statistic_interpretations!$B$9,statistic_interpretations!$B$1,IF(ABS(BL354)&lt;statistic_interpretations!$C$9,statistic_interpretations!$C$1,IF(ABS(BL354)&gt;statistic_interpretations!$C$9,statistic_interpretations!$D$1,"error"))),IF(BK354="χ2",IF(ABS(BL354)&lt;statistic_interpretations!$B$8,statistic_interpretations!$B$1,IF(ABS(BL354)&lt;statistic_interpretations!$C$8,statistic_interpretations!$C$1,IF(ABS(BL354)&gt;statistic_interpretations!$C$8,statistic_interpretations!$D$1,"error"))),IF(BK354="tau",IF(ABS(BL354)&lt;statistic_interpretations!$B$7,statistic_interpretations!$B$1,IF(ABS(BL354)&lt;statistic_interpretations!$C$7,statistic_interpretations!$C$1,IF(ABS(BL354)&gt;statistic_interpretations!$C$7,statistic_interpretations!$D$1,"error")))))))))</f>
        <v>Small</v>
      </c>
      <c r="BP354" t="str">
        <f t="shared" si="52"/>
        <v>unknown</v>
      </c>
    </row>
    <row r="355" spans="1:68" x14ac:dyDescent="0.25">
      <c r="A355" t="str">
        <f>IF(ISBLANK(extractions!A355),"",extractions!A355)</f>
        <v>Involvement auto theft</v>
      </c>
      <c r="B355" t="s">
        <v>407</v>
      </c>
      <c r="C355" t="str">
        <f>IF(ISBLANK(extractions!B355),"",extractions!B355)</f>
        <v>nominal</v>
      </c>
      <c r="D355" t="str">
        <f>IF(ISBLANK(extractions!C355),"",extractions!C355)</f>
        <v/>
      </c>
      <c r="E355" t="str">
        <f>IF(ISBLANK(extractions!D355),"",extractions!D355)</f>
        <v>Robbery</v>
      </c>
      <c r="F355" t="str">
        <f>IF(ISBLANK(extractions!E355),"",extractions!E355)</f>
        <v>-</v>
      </c>
      <c r="G355" t="str">
        <f>IF(ISBLANK(extractions!G355),"",extractions!G355)</f>
        <v>reporting time</v>
      </c>
      <c r="H355" t="str">
        <f>IF(ISBLANK(extractions!H355),"",extractions!H355)</f>
        <v>scale</v>
      </c>
      <c r="I355" t="str">
        <f>IF(ISBLANK(extractions!I355),"",extractions!I355)</f>
        <v>min/incident</v>
      </c>
      <c r="J355" t="str">
        <f>IF(ISBLANK(extractions!J355),"",extractions!J355)</f>
        <v>ln</v>
      </c>
      <c r="K355" t="str">
        <f>IF(ISBLANK(extractions!K355),"",extractions!K355)</f>
        <v>interest</v>
      </c>
      <c r="L355" t="str">
        <f>IF(ISBLANK(extractions!L355),"",extractions!L355)</f>
        <v>van Kirk (1978)</v>
      </c>
      <c r="M355" s="2" t="s">
        <v>893</v>
      </c>
      <c r="N355" t="str">
        <f>IF(ISBLANK(extractions!M355),"",extractions!M355)</f>
        <v>Table A-13</v>
      </c>
      <c r="O355" t="str">
        <f>IF(ISBLANK(extractions!N355),"",extractions!N355)</f>
        <v>Multivariate regression</v>
      </c>
      <c r="P355" t="s">
        <v>148</v>
      </c>
      <c r="Q355" t="s">
        <v>903</v>
      </c>
      <c r="R355" t="s">
        <v>906</v>
      </c>
      <c r="S355" t="s">
        <v>199</v>
      </c>
      <c r="T355" t="s">
        <v>199</v>
      </c>
      <c r="U355" t="str">
        <f>IF(ISBLANK(extractions!O355),"",extractions!O355)</f>
        <v/>
      </c>
      <c r="V355" t="str">
        <f>IF(ISBLANK(extractions!P355),"",extractions!P355)</f>
        <v>Sample</v>
      </c>
      <c r="W355" t="str">
        <f>IF(ISBLANK(extractions!Q355),"",extractions!Q355)</f>
        <v/>
      </c>
      <c r="X355" t="str">
        <f>IF(ISBLANK(extractions!R355),"",extractions!R355)</f>
        <v xml:space="preserve">Non random sample  </v>
      </c>
      <c r="Y355" t="str">
        <f>IF(ISBLANK(extractions!S355),"",extractions!S355)</f>
        <v/>
      </c>
      <c r="Z355" t="str">
        <f>IF(ISBLANK(extractions!T355),"",extractions!T355)</f>
        <v/>
      </c>
      <c r="AA355" t="str">
        <f>IF(ISBLANK(extractions!U355),"",extractions!U355)</f>
        <v>-</v>
      </c>
      <c r="AB355">
        <f>IF(ISBLANK(extractions!V355),"",extractions!V355)</f>
        <v>903</v>
      </c>
      <c r="AC355" t="str">
        <f>IF(ISBLANK(extractions!W355),"",extractions!W355)</f>
        <v>CFS</v>
      </c>
      <c r="AD355" t="str">
        <f>IF(ISBLANK(extractions!X355),"",extractions!X355)</f>
        <v>All part I crimes</v>
      </c>
      <c r="AE355" t="str">
        <f>IF(ISBLANK(extractions!Y355),"",extractions!Y355)</f>
        <v>Beta</v>
      </c>
      <c r="AF355">
        <f>IF(ISBLANK(extractions!Z355),"",extractions!Z355)</f>
        <v>2.8420000000000001E-2</v>
      </c>
      <c r="AG355" t="str">
        <f>IF(ISBLANK(extractions!AA355),"",extractions!AA355)</f>
        <v/>
      </c>
      <c r="AH355" t="str">
        <f>IF(ISBLANK(extractions!AB355),"",extractions!AB355)</f>
        <v>?</v>
      </c>
      <c r="AI355">
        <f>IF(ISBLANK(extractions!AC355),"",extractions!AC355)</f>
        <v>1</v>
      </c>
      <c r="AJ355" t="str">
        <f>IF(ISBLANK(extractions!AD355),"",extractions!AD355)</f>
        <v>mar</v>
      </c>
      <c r="AK355">
        <f>IF(ISBLANK(extractions!AE355),"",extractions!AE355)</f>
        <v>1975</v>
      </c>
      <c r="AL355">
        <f>IF(ISBLANK(extractions!AF355),"",extractions!AF355)</f>
        <v>31</v>
      </c>
      <c r="AM355" t="str">
        <f>IF(ISBLANK(extractions!AG355),"",extractions!AG355)</f>
        <v>jan</v>
      </c>
      <c r="AN355">
        <f>IF(ISBLANK(extractions!AH355),"",extractions!AH355)</f>
        <v>1976</v>
      </c>
      <c r="AO355" t="str">
        <f>IF(ISBLANK(extractions!AI355),"",extractions!AI355)</f>
        <v/>
      </c>
      <c r="AP355" t="str">
        <f>IF(ISBLANK(extractions!AJ355),"",extractions!AJ355)</f>
        <v/>
      </c>
      <c r="AQ355" t="str">
        <f>IF(ISBLANK(extractions!AK355),"",extractions!AK355)</f>
        <v/>
      </c>
      <c r="AR355" t="str">
        <f>IF(ISBLANK(extractions!AL355),"",extractions!AL355)</f>
        <v/>
      </c>
      <c r="AS355" t="str">
        <f>IF(ISBLANK(extractions!AM355),"",extractions!AM355)</f>
        <v/>
      </c>
      <c r="AT355" t="str">
        <f>IF(ISBLANK(extractions!AN355),"",extractions!AN355)</f>
        <v/>
      </c>
      <c r="AU355" t="str">
        <f>IF(ISBLANK(extractions!AO355),"",extractions!AO355)</f>
        <v/>
      </c>
      <c r="AV355" t="str">
        <f>IF(ISBLANK(extractions!AP355),"",extractions!AP355)</f>
        <v/>
      </c>
      <c r="AW355" t="str">
        <f>IF(ISBLANK(extractions!AQ355),"",extractions!AQ355)</f>
        <v/>
      </c>
      <c r="AX355" t="str">
        <f>IF(ISBLANK(extractions!AR355),"",extractions!AR355)</f>
        <v/>
      </c>
      <c r="AY355" t="str">
        <f>IF(ISBLANK(extractions!AS355),"",extractions!AS355)</f>
        <v/>
      </c>
      <c r="AZ355" t="str">
        <f>IF(ISBLANK(extractions!AT355),"",extractions!AT355)</f>
        <v/>
      </c>
      <c r="BA355" t="str">
        <f>IF(ISBLANK(extractions!AU355),"",extractions!AU355)</f>
        <v/>
      </c>
      <c r="BB355" t="str">
        <f>IF(ISBLANK(extractions!AV355),"",extractions!AV355)</f>
        <v/>
      </c>
      <c r="BC355" t="str">
        <f>IF(ISBLANK(extractions!AW355),"",extractions!AW355)</f>
        <v/>
      </c>
      <c r="BD355" t="str">
        <f>IF(ISBLANK(extractions!AX355),"",extractions!AX355)</f>
        <v/>
      </c>
      <c r="BG355" t="str">
        <f t="shared" si="53"/>
        <v/>
      </c>
      <c r="BK355" s="9" t="str">
        <f t="shared" si="50"/>
        <v>Beta</v>
      </c>
      <c r="BL355" s="9">
        <f t="shared" si="47"/>
        <v>2.8420000000000001E-2</v>
      </c>
      <c r="BM355" s="13" t="str">
        <f t="shared" si="48"/>
        <v>?</v>
      </c>
      <c r="BN355" t="str">
        <f t="shared" si="51"/>
        <v>+</v>
      </c>
      <c r="BO355" s="9" t="str">
        <f>IF(BK355="Beta",IF(ABS(BL355)&lt;statistic_interpretations!$B$5,statistic_interpretations!$B$1,IF(ABS(BL355)&lt;statistic_interpretations!$C$5,statistic_interpretations!$C$1,IF(ABS(BL355)&gt;statistic_interpretations!$C$5,statistic_interpretations!$D$1,"error"))),IF(BK355="R",IF(ABS(BL355)&lt;statistic_interpretations!$B$2,statistic_interpretations!$B$1,IF(ABS(BL355)&lt;statistic_interpretations!$C$2,statistic_interpretations!$C$1,IF(ABS(BL355)&gt;statistic_interpretations!$C$2,statistic_interpretations!$D$1,"error"))),IF(BK355="D",IF(ABS(BL355)&lt;statistic_interpretations!$B$3,statistic_interpretations!$B$1,IF(ABS(BL355)&lt;statistic_interpretations!$C$3,statistic_interpretations!$C$1,IF(ABS(BL355)&gt;statistic_interpretations!$C$3,statistic_interpretations!$D$1,"error"))),IF(BK355="%",IF(ABS(BL355)&lt;statistic_interpretations!$B$9,statistic_interpretations!$B$1,IF(ABS(BL355)&lt;statistic_interpretations!$C$9,statistic_interpretations!$C$1,IF(ABS(BL355)&gt;statistic_interpretations!$C$9,statistic_interpretations!$D$1,"error"))),IF(BK355="χ2",IF(ABS(BL355)&lt;statistic_interpretations!$B$8,statistic_interpretations!$B$1,IF(ABS(BL355)&lt;statistic_interpretations!$C$8,statistic_interpretations!$C$1,IF(ABS(BL355)&gt;statistic_interpretations!$C$8,statistic_interpretations!$D$1,"error"))),IF(BK355="tau",IF(ABS(BL355)&lt;statistic_interpretations!$B$7,statistic_interpretations!$B$1,IF(ABS(BL355)&lt;statistic_interpretations!$C$7,statistic_interpretations!$C$1,IF(ABS(BL355)&gt;statistic_interpretations!$C$7,statistic_interpretations!$D$1,"error")))))))))</f>
        <v>Small</v>
      </c>
      <c r="BP355" t="str">
        <f t="shared" si="52"/>
        <v>unknown</v>
      </c>
    </row>
    <row r="356" spans="1:68" x14ac:dyDescent="0.25">
      <c r="A356" t="str">
        <f>IF(ISBLANK(extractions!A356),"",extractions!A356)</f>
        <v>Discovery auto theft</v>
      </c>
      <c r="B356" t="s">
        <v>408</v>
      </c>
      <c r="C356" t="str">
        <f>IF(ISBLANK(extractions!B356),"",extractions!B356)</f>
        <v>nominal</v>
      </c>
      <c r="D356" t="str">
        <f>IF(ISBLANK(extractions!C356),"",extractions!C356)</f>
        <v/>
      </c>
      <c r="E356" t="str">
        <f>IF(ISBLANK(extractions!D356),"",extractions!D356)</f>
        <v>Robbery</v>
      </c>
      <c r="F356" t="str">
        <f>IF(ISBLANK(extractions!E356),"",extractions!E356)</f>
        <v>-</v>
      </c>
      <c r="G356" t="str">
        <f>IF(ISBLANK(extractions!G356),"",extractions!G356)</f>
        <v>reporting time</v>
      </c>
      <c r="H356" t="str">
        <f>IF(ISBLANK(extractions!H356),"",extractions!H356)</f>
        <v>scale</v>
      </c>
      <c r="I356" t="str">
        <f>IF(ISBLANK(extractions!I356),"",extractions!I356)</f>
        <v>min/incident</v>
      </c>
      <c r="J356" t="str">
        <f>IF(ISBLANK(extractions!J356),"",extractions!J356)</f>
        <v>ln</v>
      </c>
      <c r="K356" t="str">
        <f>IF(ISBLANK(extractions!K356),"",extractions!K356)</f>
        <v>interest</v>
      </c>
      <c r="L356" t="str">
        <f>IF(ISBLANK(extractions!L356),"",extractions!L356)</f>
        <v>van Kirk (1978)</v>
      </c>
      <c r="M356" s="2" t="s">
        <v>893</v>
      </c>
      <c r="N356" t="str">
        <f>IF(ISBLANK(extractions!M356),"",extractions!M356)</f>
        <v>Table A-13</v>
      </c>
      <c r="O356" t="str">
        <f>IF(ISBLANK(extractions!N356),"",extractions!N356)</f>
        <v>Multivariate regression</v>
      </c>
      <c r="P356" t="s">
        <v>148</v>
      </c>
      <c r="Q356" t="s">
        <v>903</v>
      </c>
      <c r="R356" t="s">
        <v>906</v>
      </c>
      <c r="S356" t="s">
        <v>199</v>
      </c>
      <c r="T356" t="s">
        <v>199</v>
      </c>
      <c r="U356" t="str">
        <f>IF(ISBLANK(extractions!O356),"",extractions!O356)</f>
        <v/>
      </c>
      <c r="V356" t="str">
        <f>IF(ISBLANK(extractions!P356),"",extractions!P356)</f>
        <v>Sample</v>
      </c>
      <c r="W356" t="str">
        <f>IF(ISBLANK(extractions!Q356),"",extractions!Q356)</f>
        <v/>
      </c>
      <c r="X356" t="str">
        <f>IF(ISBLANK(extractions!R356),"",extractions!R356)</f>
        <v xml:space="preserve">Non random sample  </v>
      </c>
      <c r="Y356" t="str">
        <f>IF(ISBLANK(extractions!S356),"",extractions!S356)</f>
        <v/>
      </c>
      <c r="Z356" t="str">
        <f>IF(ISBLANK(extractions!T356),"",extractions!T356)</f>
        <v/>
      </c>
      <c r="AA356" t="str">
        <f>IF(ISBLANK(extractions!U356),"",extractions!U356)</f>
        <v>-</v>
      </c>
      <c r="AB356">
        <f>IF(ISBLANK(extractions!V356),"",extractions!V356)</f>
        <v>903</v>
      </c>
      <c r="AC356" t="str">
        <f>IF(ISBLANK(extractions!W356),"",extractions!W356)</f>
        <v>CFS</v>
      </c>
      <c r="AD356" t="str">
        <f>IF(ISBLANK(extractions!X356),"",extractions!X356)</f>
        <v>All part I crimes</v>
      </c>
      <c r="AE356" t="str">
        <f>IF(ISBLANK(extractions!Y356),"",extractions!Y356)</f>
        <v>Beta</v>
      </c>
      <c r="AF356">
        <f>IF(ISBLANK(extractions!Z356),"",extractions!Z356)</f>
        <v>0.10425</v>
      </c>
      <c r="AG356" t="str">
        <f>IF(ISBLANK(extractions!AA356),"",extractions!AA356)</f>
        <v/>
      </c>
      <c r="AH356" t="str">
        <f>IF(ISBLANK(extractions!AB356),"",extractions!AB356)</f>
        <v>?</v>
      </c>
      <c r="AI356">
        <f>IF(ISBLANK(extractions!AC356),"",extractions!AC356)</f>
        <v>1</v>
      </c>
      <c r="AJ356" t="str">
        <f>IF(ISBLANK(extractions!AD356),"",extractions!AD356)</f>
        <v>mar</v>
      </c>
      <c r="AK356">
        <f>IF(ISBLANK(extractions!AE356),"",extractions!AE356)</f>
        <v>1975</v>
      </c>
      <c r="AL356">
        <f>IF(ISBLANK(extractions!AF356),"",extractions!AF356)</f>
        <v>31</v>
      </c>
      <c r="AM356" t="str">
        <f>IF(ISBLANK(extractions!AG356),"",extractions!AG356)</f>
        <v>jan</v>
      </c>
      <c r="AN356">
        <f>IF(ISBLANK(extractions!AH356),"",extractions!AH356)</f>
        <v>1976</v>
      </c>
      <c r="AO356" t="str">
        <f>IF(ISBLANK(extractions!AI356),"",extractions!AI356)</f>
        <v/>
      </c>
      <c r="AP356" t="str">
        <f>IF(ISBLANK(extractions!AJ356),"",extractions!AJ356)</f>
        <v/>
      </c>
      <c r="AQ356" t="str">
        <f>IF(ISBLANK(extractions!AK356),"",extractions!AK356)</f>
        <v/>
      </c>
      <c r="AR356" t="str">
        <f>IF(ISBLANK(extractions!AL356),"",extractions!AL356)</f>
        <v/>
      </c>
      <c r="AS356" t="str">
        <f>IF(ISBLANK(extractions!AM356),"",extractions!AM356)</f>
        <v/>
      </c>
      <c r="AT356" t="str">
        <f>IF(ISBLANK(extractions!AN356),"",extractions!AN356)</f>
        <v/>
      </c>
      <c r="AU356" t="str">
        <f>IF(ISBLANK(extractions!AO356),"",extractions!AO356)</f>
        <v/>
      </c>
      <c r="AV356" t="str">
        <f>IF(ISBLANK(extractions!AP356),"",extractions!AP356)</f>
        <v/>
      </c>
      <c r="AW356" t="str">
        <f>IF(ISBLANK(extractions!AQ356),"",extractions!AQ356)</f>
        <v/>
      </c>
      <c r="AX356" t="str">
        <f>IF(ISBLANK(extractions!AR356),"",extractions!AR356)</f>
        <v/>
      </c>
      <c r="AY356" t="str">
        <f>IF(ISBLANK(extractions!AS356),"",extractions!AS356)</f>
        <v/>
      </c>
      <c r="AZ356" t="str">
        <f>IF(ISBLANK(extractions!AT356),"",extractions!AT356)</f>
        <v/>
      </c>
      <c r="BA356" t="str">
        <f>IF(ISBLANK(extractions!AU356),"",extractions!AU356)</f>
        <v/>
      </c>
      <c r="BB356" t="str">
        <f>IF(ISBLANK(extractions!AV356),"",extractions!AV356)</f>
        <v/>
      </c>
      <c r="BC356" t="str">
        <f>IF(ISBLANK(extractions!AW356),"",extractions!AW356)</f>
        <v/>
      </c>
      <c r="BD356" t="str">
        <f>IF(ISBLANK(extractions!AX356),"",extractions!AX356)</f>
        <v/>
      </c>
      <c r="BG356" t="str">
        <f t="shared" si="53"/>
        <v/>
      </c>
      <c r="BK356" s="9" t="str">
        <f t="shared" si="50"/>
        <v>Beta</v>
      </c>
      <c r="BL356" s="9">
        <f t="shared" si="47"/>
        <v>0.10425</v>
      </c>
      <c r="BM356" s="13" t="str">
        <f t="shared" si="48"/>
        <v>?</v>
      </c>
      <c r="BN356" t="str">
        <f t="shared" si="51"/>
        <v>+</v>
      </c>
      <c r="BO356" s="9" t="str">
        <f>IF(BK356="Beta",IF(ABS(BL356)&lt;statistic_interpretations!$B$5,statistic_interpretations!$B$1,IF(ABS(BL356)&lt;statistic_interpretations!$C$5,statistic_interpretations!$C$1,IF(ABS(BL356)&gt;statistic_interpretations!$C$5,statistic_interpretations!$D$1,"error"))),IF(BK356="R",IF(ABS(BL356)&lt;statistic_interpretations!$B$2,statistic_interpretations!$B$1,IF(ABS(BL356)&lt;statistic_interpretations!$C$2,statistic_interpretations!$C$1,IF(ABS(BL356)&gt;statistic_interpretations!$C$2,statistic_interpretations!$D$1,"error"))),IF(BK356="D",IF(ABS(BL356)&lt;statistic_interpretations!$B$3,statistic_interpretations!$B$1,IF(ABS(BL356)&lt;statistic_interpretations!$C$3,statistic_interpretations!$C$1,IF(ABS(BL356)&gt;statistic_interpretations!$C$3,statistic_interpretations!$D$1,"error"))),IF(BK356="%",IF(ABS(BL356)&lt;statistic_interpretations!$B$9,statistic_interpretations!$B$1,IF(ABS(BL356)&lt;statistic_interpretations!$C$9,statistic_interpretations!$C$1,IF(ABS(BL356)&gt;statistic_interpretations!$C$9,statistic_interpretations!$D$1,"error"))),IF(BK356="χ2",IF(ABS(BL356)&lt;statistic_interpretations!$B$8,statistic_interpretations!$B$1,IF(ABS(BL356)&lt;statistic_interpretations!$C$8,statistic_interpretations!$C$1,IF(ABS(BL356)&gt;statistic_interpretations!$C$8,statistic_interpretations!$D$1,"error"))),IF(BK356="tau",IF(ABS(BL356)&lt;statistic_interpretations!$B$7,statistic_interpretations!$B$1,IF(ABS(BL356)&lt;statistic_interpretations!$C$7,statistic_interpretations!$C$1,IF(ABS(BL356)&gt;statistic_interpretations!$C$7,statistic_interpretations!$D$1,"error")))))))))</f>
        <v>Small</v>
      </c>
      <c r="BP356" t="str">
        <f t="shared" si="52"/>
        <v>unknown</v>
      </c>
    </row>
    <row r="357" spans="1:68" x14ac:dyDescent="0.25">
      <c r="A357" t="str">
        <f>IF(ISBLANK(extractions!A357),"",extractions!A357)</f>
        <v xml:space="preserve">Rape  </v>
      </c>
      <c r="B357" t="s">
        <v>410</v>
      </c>
      <c r="C357" t="str">
        <f>IF(ISBLANK(extractions!B357),"",extractions!B357)</f>
        <v>nominal</v>
      </c>
      <c r="D357" t="str">
        <f>IF(ISBLANK(extractions!C357),"",extractions!C357)</f>
        <v/>
      </c>
      <c r="E357" t="str">
        <f>IF(ISBLANK(extractions!D357),"",extractions!D357)</f>
        <v>Robbery</v>
      </c>
      <c r="F357" t="str">
        <f>IF(ISBLANK(extractions!E357),"",extractions!E357)</f>
        <v>-</v>
      </c>
      <c r="G357" t="str">
        <f>IF(ISBLANK(extractions!G357),"",extractions!G357)</f>
        <v>dispatch time</v>
      </c>
      <c r="H357" t="str">
        <f>IF(ISBLANK(extractions!H357),"",extractions!H357)</f>
        <v>scale</v>
      </c>
      <c r="I357" t="str">
        <f>IF(ISBLANK(extractions!I357),"",extractions!I357)</f>
        <v>min/incident</v>
      </c>
      <c r="J357" t="str">
        <f>IF(ISBLANK(extractions!J357),"",extractions!J357)</f>
        <v>ln</v>
      </c>
      <c r="K357" t="str">
        <f>IF(ISBLANK(extractions!K357),"",extractions!K357)</f>
        <v>interest</v>
      </c>
      <c r="L357" t="str">
        <f>IF(ISBLANK(extractions!L357),"",extractions!L357)</f>
        <v>van Kirk (1978)</v>
      </c>
      <c r="M357" s="2" t="s">
        <v>893</v>
      </c>
      <c r="N357" t="str">
        <f>IF(ISBLANK(extractions!M357),"",extractions!M357)</f>
        <v>Table A-14</v>
      </c>
      <c r="O357" t="str">
        <f>IF(ISBLANK(extractions!N357),"",extractions!N357)</f>
        <v>Multivariate regression</v>
      </c>
      <c r="P357" t="s">
        <v>148</v>
      </c>
      <c r="Q357" t="s">
        <v>903</v>
      </c>
      <c r="R357" t="s">
        <v>906</v>
      </c>
      <c r="S357" t="s">
        <v>199</v>
      </c>
      <c r="T357" t="s">
        <v>199</v>
      </c>
      <c r="U357" t="str">
        <f>IF(ISBLANK(extractions!O357),"",extractions!O357)</f>
        <v/>
      </c>
      <c r="V357" t="str">
        <f>IF(ISBLANK(extractions!P357),"",extractions!P357)</f>
        <v>Sample</v>
      </c>
      <c r="W357" t="str">
        <f>IF(ISBLANK(extractions!Q357),"",extractions!Q357)</f>
        <v/>
      </c>
      <c r="X357" t="str">
        <f>IF(ISBLANK(extractions!R357),"",extractions!R357)</f>
        <v xml:space="preserve">Non random sample  </v>
      </c>
      <c r="Y357" t="str">
        <f>IF(ISBLANK(extractions!S357),"",extractions!S357)</f>
        <v/>
      </c>
      <c r="Z357" t="str">
        <f>IF(ISBLANK(extractions!T357),"",extractions!T357)</f>
        <v/>
      </c>
      <c r="AA357" t="str">
        <f>IF(ISBLANK(extractions!U357),"",extractions!U357)</f>
        <v>-</v>
      </c>
      <c r="AB357">
        <f>IF(ISBLANK(extractions!V357),"",extractions!V357)</f>
        <v>930</v>
      </c>
      <c r="AC357" t="str">
        <f>IF(ISBLANK(extractions!W357),"",extractions!W357)</f>
        <v>CFS</v>
      </c>
      <c r="AD357" t="str">
        <f>IF(ISBLANK(extractions!X357),"",extractions!X357)</f>
        <v>All part I crimes</v>
      </c>
      <c r="AE357" t="str">
        <f>IF(ISBLANK(extractions!Y357),"",extractions!Y357)</f>
        <v>Beta</v>
      </c>
      <c r="AF357">
        <f>IF(ISBLANK(extractions!Z357),"",extractions!Z357)</f>
        <v>4.3450000000000003E-2</v>
      </c>
      <c r="AG357" t="str">
        <f>IF(ISBLANK(extractions!AA357),"",extractions!AA357)</f>
        <v/>
      </c>
      <c r="AH357" t="str">
        <f>IF(ISBLANK(extractions!AB357),"",extractions!AB357)</f>
        <v>?</v>
      </c>
      <c r="AI357">
        <f>IF(ISBLANK(extractions!AC357),"",extractions!AC357)</f>
        <v>1</v>
      </c>
      <c r="AJ357" t="str">
        <f>IF(ISBLANK(extractions!AD357),"",extractions!AD357)</f>
        <v>mar</v>
      </c>
      <c r="AK357">
        <f>IF(ISBLANK(extractions!AE357),"",extractions!AE357)</f>
        <v>1975</v>
      </c>
      <c r="AL357">
        <f>IF(ISBLANK(extractions!AF357),"",extractions!AF357)</f>
        <v>31</v>
      </c>
      <c r="AM357" t="str">
        <f>IF(ISBLANK(extractions!AG357),"",extractions!AG357)</f>
        <v>jan</v>
      </c>
      <c r="AN357">
        <f>IF(ISBLANK(extractions!AH357),"",extractions!AH357)</f>
        <v>1976</v>
      </c>
      <c r="AO357" t="str">
        <f>IF(ISBLANK(extractions!AI357),"",extractions!AI357)</f>
        <v/>
      </c>
      <c r="AP357" t="str">
        <f>IF(ISBLANK(extractions!AJ357),"",extractions!AJ357)</f>
        <v/>
      </c>
      <c r="AQ357" t="str">
        <f>IF(ISBLANK(extractions!AK357),"",extractions!AK357)</f>
        <v/>
      </c>
      <c r="AR357" t="str">
        <f>IF(ISBLANK(extractions!AL357),"",extractions!AL357)</f>
        <v/>
      </c>
      <c r="AS357" t="str">
        <f>IF(ISBLANK(extractions!AM357),"",extractions!AM357)</f>
        <v/>
      </c>
      <c r="AT357" t="str">
        <f>IF(ISBLANK(extractions!AN357),"",extractions!AN357)</f>
        <v/>
      </c>
      <c r="AU357" t="str">
        <f>IF(ISBLANK(extractions!AO357),"",extractions!AO357)</f>
        <v/>
      </c>
      <c r="AV357" t="str">
        <f>IF(ISBLANK(extractions!AP357),"",extractions!AP357)</f>
        <v/>
      </c>
      <c r="AW357" t="str">
        <f>IF(ISBLANK(extractions!AQ357),"",extractions!AQ357)</f>
        <v/>
      </c>
      <c r="AX357" t="str">
        <f>IF(ISBLANK(extractions!AR357),"",extractions!AR357)</f>
        <v/>
      </c>
      <c r="AY357" t="str">
        <f>IF(ISBLANK(extractions!AS357),"",extractions!AS357)</f>
        <v/>
      </c>
      <c r="AZ357" t="str">
        <f>IF(ISBLANK(extractions!AT357),"",extractions!AT357)</f>
        <v/>
      </c>
      <c r="BA357" t="str">
        <f>IF(ISBLANK(extractions!AU357),"",extractions!AU357)</f>
        <v/>
      </c>
      <c r="BB357" t="str">
        <f>IF(ISBLANK(extractions!AV357),"",extractions!AV357)</f>
        <v/>
      </c>
      <c r="BC357" t="str">
        <f>IF(ISBLANK(extractions!AW357),"",extractions!AW357)</f>
        <v/>
      </c>
      <c r="BD357" t="str">
        <f>IF(ISBLANK(extractions!AX357),"",extractions!AX357)</f>
        <v/>
      </c>
      <c r="BG357" t="str">
        <f t="shared" si="53"/>
        <v/>
      </c>
      <c r="BK357" s="9" t="str">
        <f t="shared" si="50"/>
        <v>Beta</v>
      </c>
      <c r="BL357" s="9">
        <f t="shared" si="47"/>
        <v>4.3450000000000003E-2</v>
      </c>
      <c r="BM357" s="13" t="str">
        <f t="shared" si="48"/>
        <v>?</v>
      </c>
      <c r="BN357" t="str">
        <f t="shared" si="51"/>
        <v>+</v>
      </c>
      <c r="BO357" s="9" t="str">
        <f>IF(BK357="Beta",IF(ABS(BL357)&lt;statistic_interpretations!$B$5,statistic_interpretations!$B$1,IF(ABS(BL357)&lt;statistic_interpretations!$C$5,statistic_interpretations!$C$1,IF(ABS(BL357)&gt;statistic_interpretations!$C$5,statistic_interpretations!$D$1,"error"))),IF(BK357="R",IF(ABS(BL357)&lt;statistic_interpretations!$B$2,statistic_interpretations!$B$1,IF(ABS(BL357)&lt;statistic_interpretations!$C$2,statistic_interpretations!$C$1,IF(ABS(BL357)&gt;statistic_interpretations!$C$2,statistic_interpretations!$D$1,"error"))),IF(BK357="D",IF(ABS(BL357)&lt;statistic_interpretations!$B$3,statistic_interpretations!$B$1,IF(ABS(BL357)&lt;statistic_interpretations!$C$3,statistic_interpretations!$C$1,IF(ABS(BL357)&gt;statistic_interpretations!$C$3,statistic_interpretations!$D$1,"error"))),IF(BK357="%",IF(ABS(BL357)&lt;statistic_interpretations!$B$9,statistic_interpretations!$B$1,IF(ABS(BL357)&lt;statistic_interpretations!$C$9,statistic_interpretations!$C$1,IF(ABS(BL357)&gt;statistic_interpretations!$C$9,statistic_interpretations!$D$1,"error"))),IF(BK357="χ2",IF(ABS(BL357)&lt;statistic_interpretations!$B$8,statistic_interpretations!$B$1,IF(ABS(BL357)&lt;statistic_interpretations!$C$8,statistic_interpretations!$C$1,IF(ABS(BL357)&gt;statistic_interpretations!$C$8,statistic_interpretations!$D$1,"error"))),IF(BK357="tau",IF(ABS(BL357)&lt;statistic_interpretations!$B$7,statistic_interpretations!$B$1,IF(ABS(BL357)&lt;statistic_interpretations!$C$7,statistic_interpretations!$C$1,IF(ABS(BL357)&gt;statistic_interpretations!$C$7,statistic_interpretations!$D$1,"error")))))))))</f>
        <v>Small</v>
      </c>
      <c r="BP357" t="str">
        <f t="shared" si="52"/>
        <v>unknown</v>
      </c>
    </row>
    <row r="358" spans="1:68" x14ac:dyDescent="0.25">
      <c r="A358" t="str">
        <f>IF(ISBLANK(extractions!A358),"",extractions!A358)</f>
        <v>Assault</v>
      </c>
      <c r="B358" t="s">
        <v>403</v>
      </c>
      <c r="C358" t="str">
        <f>IF(ISBLANK(extractions!B358),"",extractions!B358)</f>
        <v>nominal</v>
      </c>
      <c r="D358" t="str">
        <f>IF(ISBLANK(extractions!C358),"",extractions!C358)</f>
        <v/>
      </c>
      <c r="E358" t="str">
        <f>IF(ISBLANK(extractions!D358),"",extractions!D358)</f>
        <v>Robbery</v>
      </c>
      <c r="F358" t="str">
        <f>IF(ISBLANK(extractions!E358),"",extractions!E358)</f>
        <v>-</v>
      </c>
      <c r="G358" t="str">
        <f>IF(ISBLANK(extractions!G358),"",extractions!G358)</f>
        <v>dispatch time</v>
      </c>
      <c r="H358" t="str">
        <f>IF(ISBLANK(extractions!H358),"",extractions!H358)</f>
        <v>scale</v>
      </c>
      <c r="I358" t="str">
        <f>IF(ISBLANK(extractions!I358),"",extractions!I358)</f>
        <v>min/incident</v>
      </c>
      <c r="J358" t="str">
        <f>IF(ISBLANK(extractions!J358),"",extractions!J358)</f>
        <v>ln</v>
      </c>
      <c r="K358" t="str">
        <f>IF(ISBLANK(extractions!K358),"",extractions!K358)</f>
        <v>interest</v>
      </c>
      <c r="L358" t="str">
        <f>IF(ISBLANK(extractions!L358),"",extractions!L358)</f>
        <v>van Kirk (1978)</v>
      </c>
      <c r="M358" s="2" t="s">
        <v>893</v>
      </c>
      <c r="N358" t="str">
        <f>IF(ISBLANK(extractions!M358),"",extractions!M358)</f>
        <v>Table A-14</v>
      </c>
      <c r="O358" t="str">
        <f>IF(ISBLANK(extractions!N358),"",extractions!N358)</f>
        <v>Multivariate regression</v>
      </c>
      <c r="P358" t="s">
        <v>148</v>
      </c>
      <c r="Q358" t="s">
        <v>903</v>
      </c>
      <c r="R358" t="s">
        <v>906</v>
      </c>
      <c r="S358" t="s">
        <v>199</v>
      </c>
      <c r="T358" t="s">
        <v>199</v>
      </c>
      <c r="U358" t="str">
        <f>IF(ISBLANK(extractions!O358),"",extractions!O358)</f>
        <v/>
      </c>
      <c r="V358" t="str">
        <f>IF(ISBLANK(extractions!P358),"",extractions!P358)</f>
        <v>Sample</v>
      </c>
      <c r="W358" t="str">
        <f>IF(ISBLANK(extractions!Q358),"",extractions!Q358)</f>
        <v/>
      </c>
      <c r="X358" t="str">
        <f>IF(ISBLANK(extractions!R358),"",extractions!R358)</f>
        <v xml:space="preserve">Non random sample  </v>
      </c>
      <c r="Y358" t="str">
        <f>IF(ISBLANK(extractions!S358),"",extractions!S358)</f>
        <v/>
      </c>
      <c r="Z358" t="str">
        <f>IF(ISBLANK(extractions!T358),"",extractions!T358)</f>
        <v/>
      </c>
      <c r="AA358" t="str">
        <f>IF(ISBLANK(extractions!U358),"",extractions!U358)</f>
        <v>-</v>
      </c>
      <c r="AB358">
        <f>IF(ISBLANK(extractions!V358),"",extractions!V358)</f>
        <v>930</v>
      </c>
      <c r="AC358" t="str">
        <f>IF(ISBLANK(extractions!W358),"",extractions!W358)</f>
        <v>CFS</v>
      </c>
      <c r="AD358" t="str">
        <f>IF(ISBLANK(extractions!X358),"",extractions!X358)</f>
        <v>All part I crimes</v>
      </c>
      <c r="AE358" t="str">
        <f>IF(ISBLANK(extractions!Y358),"",extractions!Y358)</f>
        <v>Beta</v>
      </c>
      <c r="AF358">
        <f>IF(ISBLANK(extractions!Z358),"",extractions!Z358)</f>
        <v>3.1800000000000002E-2</v>
      </c>
      <c r="AG358" t="str">
        <f>IF(ISBLANK(extractions!AA358),"",extractions!AA358)</f>
        <v/>
      </c>
      <c r="AH358" t="str">
        <f>IF(ISBLANK(extractions!AB358),"",extractions!AB358)</f>
        <v>?</v>
      </c>
      <c r="AI358">
        <f>IF(ISBLANK(extractions!AC358),"",extractions!AC358)</f>
        <v>1</v>
      </c>
      <c r="AJ358" t="str">
        <f>IF(ISBLANK(extractions!AD358),"",extractions!AD358)</f>
        <v>mar</v>
      </c>
      <c r="AK358">
        <f>IF(ISBLANK(extractions!AE358),"",extractions!AE358)</f>
        <v>1975</v>
      </c>
      <c r="AL358">
        <f>IF(ISBLANK(extractions!AF358),"",extractions!AF358)</f>
        <v>31</v>
      </c>
      <c r="AM358" t="str">
        <f>IF(ISBLANK(extractions!AG358),"",extractions!AG358)</f>
        <v>jan</v>
      </c>
      <c r="AN358">
        <f>IF(ISBLANK(extractions!AH358),"",extractions!AH358)</f>
        <v>1976</v>
      </c>
      <c r="AO358" t="str">
        <f>IF(ISBLANK(extractions!AI358),"",extractions!AI358)</f>
        <v/>
      </c>
      <c r="AP358" t="str">
        <f>IF(ISBLANK(extractions!AJ358),"",extractions!AJ358)</f>
        <v/>
      </c>
      <c r="AQ358" t="str">
        <f>IF(ISBLANK(extractions!AK358),"",extractions!AK358)</f>
        <v/>
      </c>
      <c r="AR358" t="str">
        <f>IF(ISBLANK(extractions!AL358),"",extractions!AL358)</f>
        <v/>
      </c>
      <c r="AS358" t="str">
        <f>IF(ISBLANK(extractions!AM358),"",extractions!AM358)</f>
        <v/>
      </c>
      <c r="AT358" t="str">
        <f>IF(ISBLANK(extractions!AN358),"",extractions!AN358)</f>
        <v/>
      </c>
      <c r="AU358" t="str">
        <f>IF(ISBLANK(extractions!AO358),"",extractions!AO358)</f>
        <v/>
      </c>
      <c r="AV358" t="str">
        <f>IF(ISBLANK(extractions!AP358),"",extractions!AP358)</f>
        <v/>
      </c>
      <c r="AW358" t="str">
        <f>IF(ISBLANK(extractions!AQ358),"",extractions!AQ358)</f>
        <v/>
      </c>
      <c r="AX358" t="str">
        <f>IF(ISBLANK(extractions!AR358),"",extractions!AR358)</f>
        <v/>
      </c>
      <c r="AY358" t="str">
        <f>IF(ISBLANK(extractions!AS358),"",extractions!AS358)</f>
        <v/>
      </c>
      <c r="AZ358" t="str">
        <f>IF(ISBLANK(extractions!AT358),"",extractions!AT358)</f>
        <v/>
      </c>
      <c r="BA358" t="str">
        <f>IF(ISBLANK(extractions!AU358),"",extractions!AU358)</f>
        <v/>
      </c>
      <c r="BB358" t="str">
        <f>IF(ISBLANK(extractions!AV358),"",extractions!AV358)</f>
        <v/>
      </c>
      <c r="BC358" t="str">
        <f>IF(ISBLANK(extractions!AW358),"",extractions!AW358)</f>
        <v/>
      </c>
      <c r="BD358" t="str">
        <f>IF(ISBLANK(extractions!AX358),"",extractions!AX358)</f>
        <v/>
      </c>
      <c r="BG358" t="str">
        <f t="shared" si="53"/>
        <v/>
      </c>
      <c r="BK358" s="9" t="str">
        <f t="shared" si="50"/>
        <v>Beta</v>
      </c>
      <c r="BL358" s="9">
        <f t="shared" si="47"/>
        <v>3.1800000000000002E-2</v>
      </c>
      <c r="BM358" s="13" t="str">
        <f t="shared" si="48"/>
        <v>?</v>
      </c>
      <c r="BN358" t="str">
        <f t="shared" si="51"/>
        <v>+</v>
      </c>
      <c r="BO358" s="9" t="str">
        <f>IF(BK358="Beta",IF(ABS(BL358)&lt;statistic_interpretations!$B$5,statistic_interpretations!$B$1,IF(ABS(BL358)&lt;statistic_interpretations!$C$5,statistic_interpretations!$C$1,IF(ABS(BL358)&gt;statistic_interpretations!$C$5,statistic_interpretations!$D$1,"error"))),IF(BK358="R",IF(ABS(BL358)&lt;statistic_interpretations!$B$2,statistic_interpretations!$B$1,IF(ABS(BL358)&lt;statistic_interpretations!$C$2,statistic_interpretations!$C$1,IF(ABS(BL358)&gt;statistic_interpretations!$C$2,statistic_interpretations!$D$1,"error"))),IF(BK358="D",IF(ABS(BL358)&lt;statistic_interpretations!$B$3,statistic_interpretations!$B$1,IF(ABS(BL358)&lt;statistic_interpretations!$C$3,statistic_interpretations!$C$1,IF(ABS(BL358)&gt;statistic_interpretations!$C$3,statistic_interpretations!$D$1,"error"))),IF(BK358="%",IF(ABS(BL358)&lt;statistic_interpretations!$B$9,statistic_interpretations!$B$1,IF(ABS(BL358)&lt;statistic_interpretations!$C$9,statistic_interpretations!$C$1,IF(ABS(BL358)&gt;statistic_interpretations!$C$9,statistic_interpretations!$D$1,"error"))),IF(BK358="χ2",IF(ABS(BL358)&lt;statistic_interpretations!$B$8,statistic_interpretations!$B$1,IF(ABS(BL358)&lt;statistic_interpretations!$C$8,statistic_interpretations!$C$1,IF(ABS(BL358)&gt;statistic_interpretations!$C$8,statistic_interpretations!$D$1,"error"))),IF(BK358="tau",IF(ABS(BL358)&lt;statistic_interpretations!$B$7,statistic_interpretations!$B$1,IF(ABS(BL358)&lt;statistic_interpretations!$C$7,statistic_interpretations!$C$1,IF(ABS(BL358)&gt;statistic_interpretations!$C$7,statistic_interpretations!$D$1,"error")))))))))</f>
        <v>Small</v>
      </c>
      <c r="BP358" t="str">
        <f t="shared" si="52"/>
        <v>unknown</v>
      </c>
    </row>
    <row r="359" spans="1:68" x14ac:dyDescent="0.25">
      <c r="A359" t="str">
        <f>IF(ISBLANK(extractions!A359),"",extractions!A359)</f>
        <v>Involvement burglary</v>
      </c>
      <c r="B359" t="s">
        <v>404</v>
      </c>
      <c r="C359" t="str">
        <f>IF(ISBLANK(extractions!B359),"",extractions!B359)</f>
        <v>nominal</v>
      </c>
      <c r="D359" t="str">
        <f>IF(ISBLANK(extractions!C359),"",extractions!C359)</f>
        <v/>
      </c>
      <c r="E359" t="str">
        <f>IF(ISBLANK(extractions!D359),"",extractions!D359)</f>
        <v>Robbery</v>
      </c>
      <c r="F359" t="str">
        <f>IF(ISBLANK(extractions!E359),"",extractions!E359)</f>
        <v>-</v>
      </c>
      <c r="G359" t="str">
        <f>IF(ISBLANK(extractions!G359),"",extractions!G359)</f>
        <v>dispatch time</v>
      </c>
      <c r="H359" t="str">
        <f>IF(ISBLANK(extractions!H359),"",extractions!H359)</f>
        <v>scale</v>
      </c>
      <c r="I359" t="str">
        <f>IF(ISBLANK(extractions!I359),"",extractions!I359)</f>
        <v>min/incident</v>
      </c>
      <c r="J359" t="str">
        <f>IF(ISBLANK(extractions!J359),"",extractions!J359)</f>
        <v>ln</v>
      </c>
      <c r="K359" t="str">
        <f>IF(ISBLANK(extractions!K359),"",extractions!K359)</f>
        <v>interest</v>
      </c>
      <c r="L359" t="str">
        <f>IF(ISBLANK(extractions!L359),"",extractions!L359)</f>
        <v>van Kirk (1978)</v>
      </c>
      <c r="M359" s="2" t="s">
        <v>893</v>
      </c>
      <c r="N359" t="str">
        <f>IF(ISBLANK(extractions!M359),"",extractions!M359)</f>
        <v>Table A-14</v>
      </c>
      <c r="O359" t="str">
        <f>IF(ISBLANK(extractions!N359),"",extractions!N359)</f>
        <v>Multivariate regression</v>
      </c>
      <c r="P359" t="s">
        <v>148</v>
      </c>
      <c r="Q359" t="s">
        <v>903</v>
      </c>
      <c r="R359" t="s">
        <v>906</v>
      </c>
      <c r="S359" t="s">
        <v>199</v>
      </c>
      <c r="T359" t="s">
        <v>199</v>
      </c>
      <c r="U359" t="str">
        <f>IF(ISBLANK(extractions!O359),"",extractions!O359)</f>
        <v/>
      </c>
      <c r="V359" t="str">
        <f>IF(ISBLANK(extractions!P359),"",extractions!P359)</f>
        <v>Sample</v>
      </c>
      <c r="W359" t="str">
        <f>IF(ISBLANK(extractions!Q359),"",extractions!Q359)</f>
        <v/>
      </c>
      <c r="X359" t="str">
        <f>IF(ISBLANK(extractions!R359),"",extractions!R359)</f>
        <v xml:space="preserve">Non random sample  </v>
      </c>
      <c r="Y359" t="str">
        <f>IF(ISBLANK(extractions!S359),"",extractions!S359)</f>
        <v/>
      </c>
      <c r="Z359" t="str">
        <f>IF(ISBLANK(extractions!T359),"",extractions!T359)</f>
        <v/>
      </c>
      <c r="AA359" t="str">
        <f>IF(ISBLANK(extractions!U359),"",extractions!U359)</f>
        <v>-</v>
      </c>
      <c r="AB359">
        <f>IF(ISBLANK(extractions!V359),"",extractions!V359)</f>
        <v>930</v>
      </c>
      <c r="AC359" t="str">
        <f>IF(ISBLANK(extractions!W359),"",extractions!W359)</f>
        <v>CFS</v>
      </c>
      <c r="AD359" t="str">
        <f>IF(ISBLANK(extractions!X359),"",extractions!X359)</f>
        <v>All part I crimes</v>
      </c>
      <c r="AE359" t="str">
        <f>IF(ISBLANK(extractions!Y359),"",extractions!Y359)</f>
        <v>Beta</v>
      </c>
      <c r="AF359">
        <f>IF(ISBLANK(extractions!Z359),"",extractions!Z359)</f>
        <v>4.0070000000000001E-2</v>
      </c>
      <c r="AG359" t="str">
        <f>IF(ISBLANK(extractions!AA359),"",extractions!AA359)</f>
        <v/>
      </c>
      <c r="AH359" t="str">
        <f>IF(ISBLANK(extractions!AB359),"",extractions!AB359)</f>
        <v>?</v>
      </c>
      <c r="AI359">
        <f>IF(ISBLANK(extractions!AC359),"",extractions!AC359)</f>
        <v>1</v>
      </c>
      <c r="AJ359" t="str">
        <f>IF(ISBLANK(extractions!AD359),"",extractions!AD359)</f>
        <v>mar</v>
      </c>
      <c r="AK359">
        <f>IF(ISBLANK(extractions!AE359),"",extractions!AE359)</f>
        <v>1975</v>
      </c>
      <c r="AL359">
        <f>IF(ISBLANK(extractions!AF359),"",extractions!AF359)</f>
        <v>31</v>
      </c>
      <c r="AM359" t="str">
        <f>IF(ISBLANK(extractions!AG359),"",extractions!AG359)</f>
        <v>jan</v>
      </c>
      <c r="AN359">
        <f>IF(ISBLANK(extractions!AH359),"",extractions!AH359)</f>
        <v>1976</v>
      </c>
      <c r="AO359" t="str">
        <f>IF(ISBLANK(extractions!AI359),"",extractions!AI359)</f>
        <v/>
      </c>
      <c r="AP359" t="str">
        <f>IF(ISBLANK(extractions!AJ359),"",extractions!AJ359)</f>
        <v/>
      </c>
      <c r="AQ359" t="str">
        <f>IF(ISBLANK(extractions!AK359),"",extractions!AK359)</f>
        <v/>
      </c>
      <c r="AR359" t="str">
        <f>IF(ISBLANK(extractions!AL359),"",extractions!AL359)</f>
        <v/>
      </c>
      <c r="AS359" t="str">
        <f>IF(ISBLANK(extractions!AM359),"",extractions!AM359)</f>
        <v/>
      </c>
      <c r="AT359" t="str">
        <f>IF(ISBLANK(extractions!AN359),"",extractions!AN359)</f>
        <v/>
      </c>
      <c r="AU359" t="str">
        <f>IF(ISBLANK(extractions!AO359),"",extractions!AO359)</f>
        <v/>
      </c>
      <c r="AV359" t="str">
        <f>IF(ISBLANK(extractions!AP359),"",extractions!AP359)</f>
        <v/>
      </c>
      <c r="AW359" t="str">
        <f>IF(ISBLANK(extractions!AQ359),"",extractions!AQ359)</f>
        <v/>
      </c>
      <c r="AX359" t="str">
        <f>IF(ISBLANK(extractions!AR359),"",extractions!AR359)</f>
        <v/>
      </c>
      <c r="AY359" t="str">
        <f>IF(ISBLANK(extractions!AS359),"",extractions!AS359)</f>
        <v/>
      </c>
      <c r="AZ359" t="str">
        <f>IF(ISBLANK(extractions!AT359),"",extractions!AT359)</f>
        <v/>
      </c>
      <c r="BA359" t="str">
        <f>IF(ISBLANK(extractions!AU359),"",extractions!AU359)</f>
        <v/>
      </c>
      <c r="BB359" t="str">
        <f>IF(ISBLANK(extractions!AV359),"",extractions!AV359)</f>
        <v/>
      </c>
      <c r="BC359" t="str">
        <f>IF(ISBLANK(extractions!AW359),"",extractions!AW359)</f>
        <v/>
      </c>
      <c r="BD359" t="str">
        <f>IF(ISBLANK(extractions!AX359),"",extractions!AX359)</f>
        <v/>
      </c>
      <c r="BG359" t="str">
        <f t="shared" si="53"/>
        <v/>
      </c>
      <c r="BK359" s="9" t="str">
        <f t="shared" si="50"/>
        <v>Beta</v>
      </c>
      <c r="BL359" s="9">
        <f t="shared" si="47"/>
        <v>4.0070000000000001E-2</v>
      </c>
      <c r="BM359" s="13" t="str">
        <f t="shared" si="48"/>
        <v>?</v>
      </c>
      <c r="BN359" t="str">
        <f t="shared" si="51"/>
        <v>+</v>
      </c>
      <c r="BO359" s="9" t="str">
        <f>IF(BK359="Beta",IF(ABS(BL359)&lt;statistic_interpretations!$B$5,statistic_interpretations!$B$1,IF(ABS(BL359)&lt;statistic_interpretations!$C$5,statistic_interpretations!$C$1,IF(ABS(BL359)&gt;statistic_interpretations!$C$5,statistic_interpretations!$D$1,"error"))),IF(BK359="R",IF(ABS(BL359)&lt;statistic_interpretations!$B$2,statistic_interpretations!$B$1,IF(ABS(BL359)&lt;statistic_interpretations!$C$2,statistic_interpretations!$C$1,IF(ABS(BL359)&gt;statistic_interpretations!$C$2,statistic_interpretations!$D$1,"error"))),IF(BK359="D",IF(ABS(BL359)&lt;statistic_interpretations!$B$3,statistic_interpretations!$B$1,IF(ABS(BL359)&lt;statistic_interpretations!$C$3,statistic_interpretations!$C$1,IF(ABS(BL359)&gt;statistic_interpretations!$C$3,statistic_interpretations!$D$1,"error"))),IF(BK359="%",IF(ABS(BL359)&lt;statistic_interpretations!$B$9,statistic_interpretations!$B$1,IF(ABS(BL359)&lt;statistic_interpretations!$C$9,statistic_interpretations!$C$1,IF(ABS(BL359)&gt;statistic_interpretations!$C$9,statistic_interpretations!$D$1,"error"))),IF(BK359="χ2",IF(ABS(BL359)&lt;statistic_interpretations!$B$8,statistic_interpretations!$B$1,IF(ABS(BL359)&lt;statistic_interpretations!$C$8,statistic_interpretations!$C$1,IF(ABS(BL359)&gt;statistic_interpretations!$C$8,statistic_interpretations!$D$1,"error"))),IF(BK359="tau",IF(ABS(BL359)&lt;statistic_interpretations!$B$7,statistic_interpretations!$B$1,IF(ABS(BL359)&lt;statistic_interpretations!$C$7,statistic_interpretations!$C$1,IF(ABS(BL359)&gt;statistic_interpretations!$C$7,statistic_interpretations!$D$1,"error")))))))))</f>
        <v>Small</v>
      </c>
      <c r="BP359" t="str">
        <f t="shared" si="52"/>
        <v>unknown</v>
      </c>
    </row>
    <row r="360" spans="1:68" x14ac:dyDescent="0.25">
      <c r="A360" t="str">
        <f>IF(ISBLANK(extractions!A360),"",extractions!A360)</f>
        <v>Discovery burglary</v>
      </c>
      <c r="B360" t="s">
        <v>405</v>
      </c>
      <c r="C360" t="str">
        <f>IF(ISBLANK(extractions!B360),"",extractions!B360)</f>
        <v>nominal</v>
      </c>
      <c r="D360" t="str">
        <f>IF(ISBLANK(extractions!C360),"",extractions!C360)</f>
        <v/>
      </c>
      <c r="E360" t="str">
        <f>IF(ISBLANK(extractions!D360),"",extractions!D360)</f>
        <v>Robbery</v>
      </c>
      <c r="F360" t="str">
        <f>IF(ISBLANK(extractions!E360),"",extractions!E360)</f>
        <v>-</v>
      </c>
      <c r="G360" t="str">
        <f>IF(ISBLANK(extractions!G360),"",extractions!G360)</f>
        <v>dispatch time</v>
      </c>
      <c r="H360" t="str">
        <f>IF(ISBLANK(extractions!H360),"",extractions!H360)</f>
        <v>scale</v>
      </c>
      <c r="I360" t="str">
        <f>IF(ISBLANK(extractions!I360),"",extractions!I360)</f>
        <v>min/incident</v>
      </c>
      <c r="J360" t="str">
        <f>IF(ISBLANK(extractions!J360),"",extractions!J360)</f>
        <v>ln</v>
      </c>
      <c r="K360" t="str">
        <f>IF(ISBLANK(extractions!K360),"",extractions!K360)</f>
        <v>interest</v>
      </c>
      <c r="L360" t="str">
        <f>IF(ISBLANK(extractions!L360),"",extractions!L360)</f>
        <v>van Kirk (1978)</v>
      </c>
      <c r="M360" s="2" t="s">
        <v>893</v>
      </c>
      <c r="N360" t="str">
        <f>IF(ISBLANK(extractions!M360),"",extractions!M360)</f>
        <v>Table A-14</v>
      </c>
      <c r="O360" t="str">
        <f>IF(ISBLANK(extractions!N360),"",extractions!N360)</f>
        <v>Multivariate regression</v>
      </c>
      <c r="P360" t="s">
        <v>148</v>
      </c>
      <c r="Q360" t="s">
        <v>903</v>
      </c>
      <c r="R360" t="s">
        <v>906</v>
      </c>
      <c r="S360" t="s">
        <v>199</v>
      </c>
      <c r="T360" t="s">
        <v>199</v>
      </c>
      <c r="U360" t="str">
        <f>IF(ISBLANK(extractions!O360),"",extractions!O360)</f>
        <v/>
      </c>
      <c r="V360" t="str">
        <f>IF(ISBLANK(extractions!P360),"",extractions!P360)</f>
        <v>Sample</v>
      </c>
      <c r="W360" t="str">
        <f>IF(ISBLANK(extractions!Q360),"",extractions!Q360)</f>
        <v/>
      </c>
      <c r="X360" t="str">
        <f>IF(ISBLANK(extractions!R360),"",extractions!R360)</f>
        <v xml:space="preserve">Non random sample  </v>
      </c>
      <c r="Y360" t="str">
        <f>IF(ISBLANK(extractions!S360),"",extractions!S360)</f>
        <v/>
      </c>
      <c r="Z360" t="str">
        <f>IF(ISBLANK(extractions!T360),"",extractions!T360)</f>
        <v/>
      </c>
      <c r="AA360" t="str">
        <f>IF(ISBLANK(extractions!U360),"",extractions!U360)</f>
        <v>-</v>
      </c>
      <c r="AB360">
        <f>IF(ISBLANK(extractions!V360),"",extractions!V360)</f>
        <v>930</v>
      </c>
      <c r="AC360" t="str">
        <f>IF(ISBLANK(extractions!W360),"",extractions!W360)</f>
        <v>CFS</v>
      </c>
      <c r="AD360" t="str">
        <f>IF(ISBLANK(extractions!X360),"",extractions!X360)</f>
        <v>All part I crimes</v>
      </c>
      <c r="AE360" t="str">
        <f>IF(ISBLANK(extractions!Y360),"",extractions!Y360)</f>
        <v>Beta</v>
      </c>
      <c r="AF360">
        <f>IF(ISBLANK(extractions!Z360),"",extractions!Z360)</f>
        <v>0.28331000000000001</v>
      </c>
      <c r="AG360" t="str">
        <f>IF(ISBLANK(extractions!AA360),"",extractions!AA360)</f>
        <v/>
      </c>
      <c r="AH360" t="str">
        <f>IF(ISBLANK(extractions!AB360),"",extractions!AB360)</f>
        <v>?</v>
      </c>
      <c r="AI360">
        <f>IF(ISBLANK(extractions!AC360),"",extractions!AC360)</f>
        <v>1</v>
      </c>
      <c r="AJ360" t="str">
        <f>IF(ISBLANK(extractions!AD360),"",extractions!AD360)</f>
        <v>mar</v>
      </c>
      <c r="AK360">
        <f>IF(ISBLANK(extractions!AE360),"",extractions!AE360)</f>
        <v>1975</v>
      </c>
      <c r="AL360">
        <f>IF(ISBLANK(extractions!AF360),"",extractions!AF360)</f>
        <v>31</v>
      </c>
      <c r="AM360" t="str">
        <f>IF(ISBLANK(extractions!AG360),"",extractions!AG360)</f>
        <v>jan</v>
      </c>
      <c r="AN360">
        <f>IF(ISBLANK(extractions!AH360),"",extractions!AH360)</f>
        <v>1976</v>
      </c>
      <c r="AO360" t="str">
        <f>IF(ISBLANK(extractions!AI360),"",extractions!AI360)</f>
        <v/>
      </c>
      <c r="AP360" t="str">
        <f>IF(ISBLANK(extractions!AJ360),"",extractions!AJ360)</f>
        <v/>
      </c>
      <c r="AQ360" t="str">
        <f>IF(ISBLANK(extractions!AK360),"",extractions!AK360)</f>
        <v/>
      </c>
      <c r="AR360" t="str">
        <f>IF(ISBLANK(extractions!AL360),"",extractions!AL360)</f>
        <v/>
      </c>
      <c r="AS360" t="str">
        <f>IF(ISBLANK(extractions!AM360),"",extractions!AM360)</f>
        <v/>
      </c>
      <c r="AT360" t="str">
        <f>IF(ISBLANK(extractions!AN360),"",extractions!AN360)</f>
        <v/>
      </c>
      <c r="AU360" t="str">
        <f>IF(ISBLANK(extractions!AO360),"",extractions!AO360)</f>
        <v/>
      </c>
      <c r="AV360" t="str">
        <f>IF(ISBLANK(extractions!AP360),"",extractions!AP360)</f>
        <v/>
      </c>
      <c r="AW360" t="str">
        <f>IF(ISBLANK(extractions!AQ360),"",extractions!AQ360)</f>
        <v/>
      </c>
      <c r="AX360" t="str">
        <f>IF(ISBLANK(extractions!AR360),"",extractions!AR360)</f>
        <v/>
      </c>
      <c r="AY360" t="str">
        <f>IF(ISBLANK(extractions!AS360),"",extractions!AS360)</f>
        <v/>
      </c>
      <c r="AZ360" t="str">
        <f>IF(ISBLANK(extractions!AT360),"",extractions!AT360)</f>
        <v/>
      </c>
      <c r="BA360" t="str">
        <f>IF(ISBLANK(extractions!AU360),"",extractions!AU360)</f>
        <v/>
      </c>
      <c r="BB360" t="str">
        <f>IF(ISBLANK(extractions!AV360),"",extractions!AV360)</f>
        <v/>
      </c>
      <c r="BC360" t="str">
        <f>IF(ISBLANK(extractions!AW360),"",extractions!AW360)</f>
        <v/>
      </c>
      <c r="BD360" t="str">
        <f>IF(ISBLANK(extractions!AX360),"",extractions!AX360)</f>
        <v/>
      </c>
      <c r="BG360" t="str">
        <f t="shared" si="53"/>
        <v/>
      </c>
      <c r="BK360" s="9" t="str">
        <f t="shared" si="50"/>
        <v>Beta</v>
      </c>
      <c r="BL360" s="9">
        <f t="shared" si="47"/>
        <v>0.28331000000000001</v>
      </c>
      <c r="BM360" s="13" t="str">
        <f t="shared" si="48"/>
        <v>?</v>
      </c>
      <c r="BN360" t="str">
        <f t="shared" si="51"/>
        <v>+</v>
      </c>
      <c r="BO360" s="9" t="str">
        <f>IF(BK360="Beta",IF(ABS(BL360)&lt;statistic_interpretations!$B$5,statistic_interpretations!$B$1,IF(ABS(BL360)&lt;statistic_interpretations!$C$5,statistic_interpretations!$C$1,IF(ABS(BL360)&gt;statistic_interpretations!$C$5,statistic_interpretations!$D$1,"error"))),IF(BK360="R",IF(ABS(BL360)&lt;statistic_interpretations!$B$2,statistic_interpretations!$B$1,IF(ABS(BL360)&lt;statistic_interpretations!$C$2,statistic_interpretations!$C$1,IF(ABS(BL360)&gt;statistic_interpretations!$C$2,statistic_interpretations!$D$1,"error"))),IF(BK360="D",IF(ABS(BL360)&lt;statistic_interpretations!$B$3,statistic_interpretations!$B$1,IF(ABS(BL360)&lt;statistic_interpretations!$C$3,statistic_interpretations!$C$1,IF(ABS(BL360)&gt;statistic_interpretations!$C$3,statistic_interpretations!$D$1,"error"))),IF(BK360="%",IF(ABS(BL360)&lt;statistic_interpretations!$B$9,statistic_interpretations!$B$1,IF(ABS(BL360)&lt;statistic_interpretations!$C$9,statistic_interpretations!$C$1,IF(ABS(BL360)&gt;statistic_interpretations!$C$9,statistic_interpretations!$D$1,"error"))),IF(BK360="χ2",IF(ABS(BL360)&lt;statistic_interpretations!$B$8,statistic_interpretations!$B$1,IF(ABS(BL360)&lt;statistic_interpretations!$C$8,statistic_interpretations!$C$1,IF(ABS(BL360)&gt;statistic_interpretations!$C$8,statistic_interpretations!$D$1,"error"))),IF(BK360="tau",IF(ABS(BL360)&lt;statistic_interpretations!$B$7,statistic_interpretations!$B$1,IF(ABS(BL360)&lt;statistic_interpretations!$C$7,statistic_interpretations!$C$1,IF(ABS(BL360)&gt;statistic_interpretations!$C$7,statistic_interpretations!$D$1,"error")))))))))</f>
        <v>Small</v>
      </c>
      <c r="BP360" t="str">
        <f t="shared" si="52"/>
        <v>unknown</v>
      </c>
    </row>
    <row r="361" spans="1:68" x14ac:dyDescent="0.25">
      <c r="A361" t="str">
        <f>IF(ISBLANK(extractions!A361),"",extractions!A361)</f>
        <v>Involvement larceny</v>
      </c>
      <c r="B361" t="s">
        <v>409</v>
      </c>
      <c r="C361" t="str">
        <f>IF(ISBLANK(extractions!B361),"",extractions!B361)</f>
        <v>nominal</v>
      </c>
      <c r="D361" t="str">
        <f>IF(ISBLANK(extractions!C361),"",extractions!C361)</f>
        <v/>
      </c>
      <c r="E361" t="str">
        <f>IF(ISBLANK(extractions!D361),"",extractions!D361)</f>
        <v>Robbery</v>
      </c>
      <c r="F361" t="str">
        <f>IF(ISBLANK(extractions!E361),"",extractions!E361)</f>
        <v>-</v>
      </c>
      <c r="G361" t="str">
        <f>IF(ISBLANK(extractions!G361),"",extractions!G361)</f>
        <v>dispatch time</v>
      </c>
      <c r="H361" t="str">
        <f>IF(ISBLANK(extractions!H361),"",extractions!H361)</f>
        <v>scale</v>
      </c>
      <c r="I361" t="str">
        <f>IF(ISBLANK(extractions!I361),"",extractions!I361)</f>
        <v>min/incident</v>
      </c>
      <c r="J361" t="str">
        <f>IF(ISBLANK(extractions!J361),"",extractions!J361)</f>
        <v>ln</v>
      </c>
      <c r="K361" t="str">
        <f>IF(ISBLANK(extractions!K361),"",extractions!K361)</f>
        <v>interest</v>
      </c>
      <c r="L361" t="str">
        <f>IF(ISBLANK(extractions!L361),"",extractions!L361)</f>
        <v>van Kirk (1978)</v>
      </c>
      <c r="M361" s="2" t="s">
        <v>893</v>
      </c>
      <c r="N361" t="str">
        <f>IF(ISBLANK(extractions!M361),"",extractions!M361)</f>
        <v>Table A-14</v>
      </c>
      <c r="O361" t="str">
        <f>IF(ISBLANK(extractions!N361),"",extractions!N361)</f>
        <v>Multivariate regression</v>
      </c>
      <c r="P361" t="s">
        <v>148</v>
      </c>
      <c r="Q361" t="s">
        <v>903</v>
      </c>
      <c r="R361" t="s">
        <v>906</v>
      </c>
      <c r="S361" t="s">
        <v>199</v>
      </c>
      <c r="T361" t="s">
        <v>199</v>
      </c>
      <c r="U361" t="str">
        <f>IF(ISBLANK(extractions!O361),"",extractions!O361)</f>
        <v/>
      </c>
      <c r="V361" t="str">
        <f>IF(ISBLANK(extractions!P361),"",extractions!P361)</f>
        <v>Sample</v>
      </c>
      <c r="W361" t="str">
        <f>IF(ISBLANK(extractions!Q361),"",extractions!Q361)</f>
        <v/>
      </c>
      <c r="X361" t="str">
        <f>IF(ISBLANK(extractions!R361),"",extractions!R361)</f>
        <v xml:space="preserve">Non random sample  </v>
      </c>
      <c r="Y361" t="str">
        <f>IF(ISBLANK(extractions!S361),"",extractions!S361)</f>
        <v/>
      </c>
      <c r="Z361" t="str">
        <f>IF(ISBLANK(extractions!T361),"",extractions!T361)</f>
        <v/>
      </c>
      <c r="AA361" t="str">
        <f>IF(ISBLANK(extractions!U361),"",extractions!U361)</f>
        <v>-</v>
      </c>
      <c r="AB361">
        <f>IF(ISBLANK(extractions!V361),"",extractions!V361)</f>
        <v>930</v>
      </c>
      <c r="AC361" t="str">
        <f>IF(ISBLANK(extractions!W361),"",extractions!W361)</f>
        <v>CFS</v>
      </c>
      <c r="AD361" t="str">
        <f>IF(ISBLANK(extractions!X361),"",extractions!X361)</f>
        <v>All part I crimes</v>
      </c>
      <c r="AE361" t="str">
        <f>IF(ISBLANK(extractions!Y361),"",extractions!Y361)</f>
        <v>Beta</v>
      </c>
      <c r="AF361">
        <f>IF(ISBLANK(extractions!Z361),"",extractions!Z361)</f>
        <v>0.1096</v>
      </c>
      <c r="AG361" t="str">
        <f>IF(ISBLANK(extractions!AA361),"",extractions!AA361)</f>
        <v/>
      </c>
      <c r="AH361" t="str">
        <f>IF(ISBLANK(extractions!AB361),"",extractions!AB361)</f>
        <v>?</v>
      </c>
      <c r="AI361">
        <f>IF(ISBLANK(extractions!AC361),"",extractions!AC361)</f>
        <v>1</v>
      </c>
      <c r="AJ361" t="str">
        <f>IF(ISBLANK(extractions!AD361),"",extractions!AD361)</f>
        <v>mar</v>
      </c>
      <c r="AK361">
        <f>IF(ISBLANK(extractions!AE361),"",extractions!AE361)</f>
        <v>1975</v>
      </c>
      <c r="AL361">
        <f>IF(ISBLANK(extractions!AF361),"",extractions!AF361)</f>
        <v>31</v>
      </c>
      <c r="AM361" t="str">
        <f>IF(ISBLANK(extractions!AG361),"",extractions!AG361)</f>
        <v>jan</v>
      </c>
      <c r="AN361">
        <f>IF(ISBLANK(extractions!AH361),"",extractions!AH361)</f>
        <v>1976</v>
      </c>
      <c r="AO361" t="str">
        <f>IF(ISBLANK(extractions!AI361),"",extractions!AI361)</f>
        <v/>
      </c>
      <c r="AP361" t="str">
        <f>IF(ISBLANK(extractions!AJ361),"",extractions!AJ361)</f>
        <v/>
      </c>
      <c r="AQ361" t="str">
        <f>IF(ISBLANK(extractions!AK361),"",extractions!AK361)</f>
        <v/>
      </c>
      <c r="AR361" t="str">
        <f>IF(ISBLANK(extractions!AL361),"",extractions!AL361)</f>
        <v/>
      </c>
      <c r="AS361" t="str">
        <f>IF(ISBLANK(extractions!AM361),"",extractions!AM361)</f>
        <v/>
      </c>
      <c r="AT361" t="str">
        <f>IF(ISBLANK(extractions!AN361),"",extractions!AN361)</f>
        <v/>
      </c>
      <c r="AU361" t="str">
        <f>IF(ISBLANK(extractions!AO361),"",extractions!AO361)</f>
        <v/>
      </c>
      <c r="AV361" t="str">
        <f>IF(ISBLANK(extractions!AP361),"",extractions!AP361)</f>
        <v/>
      </c>
      <c r="AW361" t="str">
        <f>IF(ISBLANK(extractions!AQ361),"",extractions!AQ361)</f>
        <v/>
      </c>
      <c r="AX361" t="str">
        <f>IF(ISBLANK(extractions!AR361),"",extractions!AR361)</f>
        <v/>
      </c>
      <c r="AY361" t="str">
        <f>IF(ISBLANK(extractions!AS361),"",extractions!AS361)</f>
        <v/>
      </c>
      <c r="AZ361" t="str">
        <f>IF(ISBLANK(extractions!AT361),"",extractions!AT361)</f>
        <v/>
      </c>
      <c r="BA361" t="str">
        <f>IF(ISBLANK(extractions!AU361),"",extractions!AU361)</f>
        <v/>
      </c>
      <c r="BB361" t="str">
        <f>IF(ISBLANK(extractions!AV361),"",extractions!AV361)</f>
        <v/>
      </c>
      <c r="BC361" t="str">
        <f>IF(ISBLANK(extractions!AW361),"",extractions!AW361)</f>
        <v/>
      </c>
      <c r="BD361" t="str">
        <f>IF(ISBLANK(extractions!AX361),"",extractions!AX361)</f>
        <v/>
      </c>
      <c r="BG361" t="str">
        <f t="shared" si="53"/>
        <v/>
      </c>
      <c r="BK361" s="9" t="str">
        <f t="shared" si="50"/>
        <v>Beta</v>
      </c>
      <c r="BL361" s="9">
        <f t="shared" si="47"/>
        <v>0.1096</v>
      </c>
      <c r="BM361" s="13" t="str">
        <f t="shared" si="48"/>
        <v>?</v>
      </c>
      <c r="BN361" t="str">
        <f t="shared" si="51"/>
        <v>+</v>
      </c>
      <c r="BO361" s="9" t="str">
        <f>IF(BK361="Beta",IF(ABS(BL361)&lt;statistic_interpretations!$B$5,statistic_interpretations!$B$1,IF(ABS(BL361)&lt;statistic_interpretations!$C$5,statistic_interpretations!$C$1,IF(ABS(BL361)&gt;statistic_interpretations!$C$5,statistic_interpretations!$D$1,"error"))),IF(BK361="R",IF(ABS(BL361)&lt;statistic_interpretations!$B$2,statistic_interpretations!$B$1,IF(ABS(BL361)&lt;statistic_interpretations!$C$2,statistic_interpretations!$C$1,IF(ABS(BL361)&gt;statistic_interpretations!$C$2,statistic_interpretations!$D$1,"error"))),IF(BK361="D",IF(ABS(BL361)&lt;statistic_interpretations!$B$3,statistic_interpretations!$B$1,IF(ABS(BL361)&lt;statistic_interpretations!$C$3,statistic_interpretations!$C$1,IF(ABS(BL361)&gt;statistic_interpretations!$C$3,statistic_interpretations!$D$1,"error"))),IF(BK361="%",IF(ABS(BL361)&lt;statistic_interpretations!$B$9,statistic_interpretations!$B$1,IF(ABS(BL361)&lt;statistic_interpretations!$C$9,statistic_interpretations!$C$1,IF(ABS(BL361)&gt;statistic_interpretations!$C$9,statistic_interpretations!$D$1,"error"))),IF(BK361="χ2",IF(ABS(BL361)&lt;statistic_interpretations!$B$8,statistic_interpretations!$B$1,IF(ABS(BL361)&lt;statistic_interpretations!$C$8,statistic_interpretations!$C$1,IF(ABS(BL361)&gt;statistic_interpretations!$C$8,statistic_interpretations!$D$1,"error"))),IF(BK361="tau",IF(ABS(BL361)&lt;statistic_interpretations!$B$7,statistic_interpretations!$B$1,IF(ABS(BL361)&lt;statistic_interpretations!$C$7,statistic_interpretations!$C$1,IF(ABS(BL361)&gt;statistic_interpretations!$C$7,statistic_interpretations!$D$1,"error")))))))))</f>
        <v>Small</v>
      </c>
      <c r="BP361" t="str">
        <f t="shared" si="52"/>
        <v>unknown</v>
      </c>
    </row>
    <row r="362" spans="1:68" x14ac:dyDescent="0.25">
      <c r="A362" t="str">
        <f>IF(ISBLANK(extractions!A362),"",extractions!A362)</f>
        <v>Discovery larceny</v>
      </c>
      <c r="B362" t="s">
        <v>406</v>
      </c>
      <c r="C362" t="str">
        <f>IF(ISBLANK(extractions!B362),"",extractions!B362)</f>
        <v>nominal</v>
      </c>
      <c r="D362" t="str">
        <f>IF(ISBLANK(extractions!C362),"",extractions!C362)</f>
        <v/>
      </c>
      <c r="E362" t="str">
        <f>IF(ISBLANK(extractions!D362),"",extractions!D362)</f>
        <v>Robbery</v>
      </c>
      <c r="F362" t="str">
        <f>IF(ISBLANK(extractions!E362),"",extractions!E362)</f>
        <v>-</v>
      </c>
      <c r="G362" t="str">
        <f>IF(ISBLANK(extractions!G362),"",extractions!G362)</f>
        <v>dispatch time</v>
      </c>
      <c r="H362" t="str">
        <f>IF(ISBLANK(extractions!H362),"",extractions!H362)</f>
        <v>scale</v>
      </c>
      <c r="I362" t="str">
        <f>IF(ISBLANK(extractions!I362),"",extractions!I362)</f>
        <v>min/incident</v>
      </c>
      <c r="J362" t="str">
        <f>IF(ISBLANK(extractions!J362),"",extractions!J362)</f>
        <v>ln</v>
      </c>
      <c r="K362" t="str">
        <f>IF(ISBLANK(extractions!K362),"",extractions!K362)</f>
        <v>interest</v>
      </c>
      <c r="L362" t="str">
        <f>IF(ISBLANK(extractions!L362),"",extractions!L362)</f>
        <v>van Kirk (1978)</v>
      </c>
      <c r="M362" s="2" t="s">
        <v>893</v>
      </c>
      <c r="N362" t="str">
        <f>IF(ISBLANK(extractions!M362),"",extractions!M362)</f>
        <v>Table A-14</v>
      </c>
      <c r="O362" t="str">
        <f>IF(ISBLANK(extractions!N362),"",extractions!N362)</f>
        <v>Multivariate regression</v>
      </c>
      <c r="P362" t="s">
        <v>148</v>
      </c>
      <c r="Q362" t="s">
        <v>903</v>
      </c>
      <c r="R362" t="s">
        <v>906</v>
      </c>
      <c r="S362" t="s">
        <v>199</v>
      </c>
      <c r="T362" t="s">
        <v>199</v>
      </c>
      <c r="U362" t="str">
        <f>IF(ISBLANK(extractions!O362),"",extractions!O362)</f>
        <v/>
      </c>
      <c r="V362" t="str">
        <f>IF(ISBLANK(extractions!P362),"",extractions!P362)</f>
        <v>Sample</v>
      </c>
      <c r="W362" t="str">
        <f>IF(ISBLANK(extractions!Q362),"",extractions!Q362)</f>
        <v/>
      </c>
      <c r="X362" t="str">
        <f>IF(ISBLANK(extractions!R362),"",extractions!R362)</f>
        <v xml:space="preserve">Non random sample  </v>
      </c>
      <c r="Y362" t="str">
        <f>IF(ISBLANK(extractions!S362),"",extractions!S362)</f>
        <v/>
      </c>
      <c r="Z362" t="str">
        <f>IF(ISBLANK(extractions!T362),"",extractions!T362)</f>
        <v/>
      </c>
      <c r="AA362" t="str">
        <f>IF(ISBLANK(extractions!U362),"",extractions!U362)</f>
        <v>-</v>
      </c>
      <c r="AB362">
        <f>IF(ISBLANK(extractions!V362),"",extractions!V362)</f>
        <v>930</v>
      </c>
      <c r="AC362" t="str">
        <f>IF(ISBLANK(extractions!W362),"",extractions!W362)</f>
        <v>CFS</v>
      </c>
      <c r="AD362" t="str">
        <f>IF(ISBLANK(extractions!X362),"",extractions!X362)</f>
        <v>All part I crimes</v>
      </c>
      <c r="AE362" t="str">
        <f>IF(ISBLANK(extractions!Y362),"",extractions!Y362)</f>
        <v>Beta</v>
      </c>
      <c r="AF362">
        <f>IF(ISBLANK(extractions!Z362),"",extractions!Z362)</f>
        <v>0.21013999999999999</v>
      </c>
      <c r="AG362" t="str">
        <f>IF(ISBLANK(extractions!AA362),"",extractions!AA362)</f>
        <v/>
      </c>
      <c r="AH362" t="str">
        <f>IF(ISBLANK(extractions!AB362),"",extractions!AB362)</f>
        <v>?</v>
      </c>
      <c r="AI362">
        <f>IF(ISBLANK(extractions!AC362),"",extractions!AC362)</f>
        <v>1</v>
      </c>
      <c r="AJ362" t="str">
        <f>IF(ISBLANK(extractions!AD362),"",extractions!AD362)</f>
        <v>mar</v>
      </c>
      <c r="AK362">
        <f>IF(ISBLANK(extractions!AE362),"",extractions!AE362)</f>
        <v>1975</v>
      </c>
      <c r="AL362">
        <f>IF(ISBLANK(extractions!AF362),"",extractions!AF362)</f>
        <v>31</v>
      </c>
      <c r="AM362" t="str">
        <f>IF(ISBLANK(extractions!AG362),"",extractions!AG362)</f>
        <v>jan</v>
      </c>
      <c r="AN362">
        <f>IF(ISBLANK(extractions!AH362),"",extractions!AH362)</f>
        <v>1976</v>
      </c>
      <c r="AO362" t="str">
        <f>IF(ISBLANK(extractions!AI362),"",extractions!AI362)</f>
        <v/>
      </c>
      <c r="AP362" t="str">
        <f>IF(ISBLANK(extractions!AJ362),"",extractions!AJ362)</f>
        <v/>
      </c>
      <c r="AQ362" t="str">
        <f>IF(ISBLANK(extractions!AK362),"",extractions!AK362)</f>
        <v/>
      </c>
      <c r="AR362" t="str">
        <f>IF(ISBLANK(extractions!AL362),"",extractions!AL362)</f>
        <v/>
      </c>
      <c r="AS362" t="str">
        <f>IF(ISBLANK(extractions!AM362),"",extractions!AM362)</f>
        <v/>
      </c>
      <c r="AT362" t="str">
        <f>IF(ISBLANK(extractions!AN362),"",extractions!AN362)</f>
        <v/>
      </c>
      <c r="AU362" t="str">
        <f>IF(ISBLANK(extractions!AO362),"",extractions!AO362)</f>
        <v/>
      </c>
      <c r="AV362" t="str">
        <f>IF(ISBLANK(extractions!AP362),"",extractions!AP362)</f>
        <v/>
      </c>
      <c r="AW362" t="str">
        <f>IF(ISBLANK(extractions!AQ362),"",extractions!AQ362)</f>
        <v/>
      </c>
      <c r="AX362" t="str">
        <f>IF(ISBLANK(extractions!AR362),"",extractions!AR362)</f>
        <v/>
      </c>
      <c r="AY362" t="str">
        <f>IF(ISBLANK(extractions!AS362),"",extractions!AS362)</f>
        <v/>
      </c>
      <c r="AZ362" t="str">
        <f>IF(ISBLANK(extractions!AT362),"",extractions!AT362)</f>
        <v/>
      </c>
      <c r="BA362" t="str">
        <f>IF(ISBLANK(extractions!AU362),"",extractions!AU362)</f>
        <v/>
      </c>
      <c r="BB362" t="str">
        <f>IF(ISBLANK(extractions!AV362),"",extractions!AV362)</f>
        <v/>
      </c>
      <c r="BC362" t="str">
        <f>IF(ISBLANK(extractions!AW362),"",extractions!AW362)</f>
        <v/>
      </c>
      <c r="BD362" t="str">
        <f>IF(ISBLANK(extractions!AX362),"",extractions!AX362)</f>
        <v/>
      </c>
      <c r="BG362" t="str">
        <f t="shared" si="53"/>
        <v/>
      </c>
      <c r="BK362" s="9" t="str">
        <f t="shared" si="50"/>
        <v>Beta</v>
      </c>
      <c r="BL362" s="9">
        <f t="shared" si="47"/>
        <v>0.21013999999999999</v>
      </c>
      <c r="BM362" s="13" t="str">
        <f t="shared" si="48"/>
        <v>?</v>
      </c>
      <c r="BN362" t="str">
        <f t="shared" si="51"/>
        <v>+</v>
      </c>
      <c r="BO362" s="9" t="str">
        <f>IF(BK362="Beta",IF(ABS(BL362)&lt;statistic_interpretations!$B$5,statistic_interpretations!$B$1,IF(ABS(BL362)&lt;statistic_interpretations!$C$5,statistic_interpretations!$C$1,IF(ABS(BL362)&gt;statistic_interpretations!$C$5,statistic_interpretations!$D$1,"error"))),IF(BK362="R",IF(ABS(BL362)&lt;statistic_interpretations!$B$2,statistic_interpretations!$B$1,IF(ABS(BL362)&lt;statistic_interpretations!$C$2,statistic_interpretations!$C$1,IF(ABS(BL362)&gt;statistic_interpretations!$C$2,statistic_interpretations!$D$1,"error"))),IF(BK362="D",IF(ABS(BL362)&lt;statistic_interpretations!$B$3,statistic_interpretations!$B$1,IF(ABS(BL362)&lt;statistic_interpretations!$C$3,statistic_interpretations!$C$1,IF(ABS(BL362)&gt;statistic_interpretations!$C$3,statistic_interpretations!$D$1,"error"))),IF(BK362="%",IF(ABS(BL362)&lt;statistic_interpretations!$B$9,statistic_interpretations!$B$1,IF(ABS(BL362)&lt;statistic_interpretations!$C$9,statistic_interpretations!$C$1,IF(ABS(BL362)&gt;statistic_interpretations!$C$9,statistic_interpretations!$D$1,"error"))),IF(BK362="χ2",IF(ABS(BL362)&lt;statistic_interpretations!$B$8,statistic_interpretations!$B$1,IF(ABS(BL362)&lt;statistic_interpretations!$C$8,statistic_interpretations!$C$1,IF(ABS(BL362)&gt;statistic_interpretations!$C$8,statistic_interpretations!$D$1,"error"))),IF(BK362="tau",IF(ABS(BL362)&lt;statistic_interpretations!$B$7,statistic_interpretations!$B$1,IF(ABS(BL362)&lt;statistic_interpretations!$C$7,statistic_interpretations!$C$1,IF(ABS(BL362)&gt;statistic_interpretations!$C$7,statistic_interpretations!$D$1,"error")))))))))</f>
        <v>Small</v>
      </c>
      <c r="BP362" t="str">
        <f t="shared" si="52"/>
        <v>unknown</v>
      </c>
    </row>
    <row r="363" spans="1:68" x14ac:dyDescent="0.25">
      <c r="A363" t="str">
        <f>IF(ISBLANK(extractions!A363),"",extractions!A363)</f>
        <v>Involvement auto theft</v>
      </c>
      <c r="B363" t="s">
        <v>407</v>
      </c>
      <c r="C363" t="str">
        <f>IF(ISBLANK(extractions!B363),"",extractions!B363)</f>
        <v>nominal</v>
      </c>
      <c r="D363" t="str">
        <f>IF(ISBLANK(extractions!C363),"",extractions!C363)</f>
        <v/>
      </c>
      <c r="E363" t="str">
        <f>IF(ISBLANK(extractions!D363),"",extractions!D363)</f>
        <v>Robbery</v>
      </c>
      <c r="F363" t="str">
        <f>IF(ISBLANK(extractions!E363),"",extractions!E363)</f>
        <v>-</v>
      </c>
      <c r="G363" t="str">
        <f>IF(ISBLANK(extractions!G363),"",extractions!G363)</f>
        <v>dispatch time</v>
      </c>
      <c r="H363" t="str">
        <f>IF(ISBLANK(extractions!H363),"",extractions!H363)</f>
        <v>scale</v>
      </c>
      <c r="I363" t="str">
        <f>IF(ISBLANK(extractions!I363),"",extractions!I363)</f>
        <v>min/incident</v>
      </c>
      <c r="J363" t="str">
        <f>IF(ISBLANK(extractions!J363),"",extractions!J363)</f>
        <v>ln</v>
      </c>
      <c r="K363" t="str">
        <f>IF(ISBLANK(extractions!K363),"",extractions!K363)</f>
        <v>interest</v>
      </c>
      <c r="L363" t="str">
        <f>IF(ISBLANK(extractions!L363),"",extractions!L363)</f>
        <v>van Kirk (1978)</v>
      </c>
      <c r="M363" s="2" t="s">
        <v>893</v>
      </c>
      <c r="N363" t="str">
        <f>IF(ISBLANK(extractions!M363),"",extractions!M363)</f>
        <v>Table A-14</v>
      </c>
      <c r="O363" t="str">
        <f>IF(ISBLANK(extractions!N363),"",extractions!N363)</f>
        <v>Multivariate regression</v>
      </c>
      <c r="P363" t="s">
        <v>148</v>
      </c>
      <c r="Q363" t="s">
        <v>903</v>
      </c>
      <c r="R363" t="s">
        <v>906</v>
      </c>
      <c r="S363" t="s">
        <v>199</v>
      </c>
      <c r="T363" t="s">
        <v>199</v>
      </c>
      <c r="U363" t="str">
        <f>IF(ISBLANK(extractions!O363),"",extractions!O363)</f>
        <v/>
      </c>
      <c r="V363" t="str">
        <f>IF(ISBLANK(extractions!P363),"",extractions!P363)</f>
        <v>Sample</v>
      </c>
      <c r="W363" t="str">
        <f>IF(ISBLANK(extractions!Q363),"",extractions!Q363)</f>
        <v/>
      </c>
      <c r="X363" t="str">
        <f>IF(ISBLANK(extractions!R363),"",extractions!R363)</f>
        <v xml:space="preserve">Non random sample  </v>
      </c>
      <c r="Y363" t="str">
        <f>IF(ISBLANK(extractions!S363),"",extractions!S363)</f>
        <v/>
      </c>
      <c r="Z363" t="str">
        <f>IF(ISBLANK(extractions!T363),"",extractions!T363)</f>
        <v/>
      </c>
      <c r="AA363" t="str">
        <f>IF(ISBLANK(extractions!U363),"",extractions!U363)</f>
        <v>-</v>
      </c>
      <c r="AB363">
        <f>IF(ISBLANK(extractions!V363),"",extractions!V363)</f>
        <v>930</v>
      </c>
      <c r="AC363" t="str">
        <f>IF(ISBLANK(extractions!W363),"",extractions!W363)</f>
        <v>CFS</v>
      </c>
      <c r="AD363" t="str">
        <f>IF(ISBLANK(extractions!X363),"",extractions!X363)</f>
        <v>All part I crimes</v>
      </c>
      <c r="AE363" t="str">
        <f>IF(ISBLANK(extractions!Y363),"",extractions!Y363)</f>
        <v>Beta</v>
      </c>
      <c r="AF363">
        <f>IF(ISBLANK(extractions!Z363),"",extractions!Z363)</f>
        <v>5.5840000000000001E-2</v>
      </c>
      <c r="AG363" t="str">
        <f>IF(ISBLANK(extractions!AA363),"",extractions!AA363)</f>
        <v/>
      </c>
      <c r="AH363" t="str">
        <f>IF(ISBLANK(extractions!AB363),"",extractions!AB363)</f>
        <v>?</v>
      </c>
      <c r="AI363">
        <f>IF(ISBLANK(extractions!AC363),"",extractions!AC363)</f>
        <v>1</v>
      </c>
      <c r="AJ363" t="str">
        <f>IF(ISBLANK(extractions!AD363),"",extractions!AD363)</f>
        <v>mar</v>
      </c>
      <c r="AK363">
        <f>IF(ISBLANK(extractions!AE363),"",extractions!AE363)</f>
        <v>1975</v>
      </c>
      <c r="AL363">
        <f>IF(ISBLANK(extractions!AF363),"",extractions!AF363)</f>
        <v>31</v>
      </c>
      <c r="AM363" t="str">
        <f>IF(ISBLANK(extractions!AG363),"",extractions!AG363)</f>
        <v>jan</v>
      </c>
      <c r="AN363">
        <f>IF(ISBLANK(extractions!AH363),"",extractions!AH363)</f>
        <v>1976</v>
      </c>
      <c r="AO363" t="str">
        <f>IF(ISBLANK(extractions!AI363),"",extractions!AI363)</f>
        <v/>
      </c>
      <c r="AP363" t="str">
        <f>IF(ISBLANK(extractions!AJ363),"",extractions!AJ363)</f>
        <v/>
      </c>
      <c r="AQ363" t="str">
        <f>IF(ISBLANK(extractions!AK363),"",extractions!AK363)</f>
        <v/>
      </c>
      <c r="AR363" t="str">
        <f>IF(ISBLANK(extractions!AL363),"",extractions!AL363)</f>
        <v/>
      </c>
      <c r="AS363" t="str">
        <f>IF(ISBLANK(extractions!AM363),"",extractions!AM363)</f>
        <v/>
      </c>
      <c r="AT363" t="str">
        <f>IF(ISBLANK(extractions!AN363),"",extractions!AN363)</f>
        <v/>
      </c>
      <c r="AU363" t="str">
        <f>IF(ISBLANK(extractions!AO363),"",extractions!AO363)</f>
        <v/>
      </c>
      <c r="AV363" t="str">
        <f>IF(ISBLANK(extractions!AP363),"",extractions!AP363)</f>
        <v/>
      </c>
      <c r="AW363" t="str">
        <f>IF(ISBLANK(extractions!AQ363),"",extractions!AQ363)</f>
        <v/>
      </c>
      <c r="AX363" t="str">
        <f>IF(ISBLANK(extractions!AR363),"",extractions!AR363)</f>
        <v/>
      </c>
      <c r="AY363" t="str">
        <f>IF(ISBLANK(extractions!AS363),"",extractions!AS363)</f>
        <v/>
      </c>
      <c r="AZ363" t="str">
        <f>IF(ISBLANK(extractions!AT363),"",extractions!AT363)</f>
        <v/>
      </c>
      <c r="BA363" t="str">
        <f>IF(ISBLANK(extractions!AU363),"",extractions!AU363)</f>
        <v/>
      </c>
      <c r="BB363" t="str">
        <f>IF(ISBLANK(extractions!AV363),"",extractions!AV363)</f>
        <v/>
      </c>
      <c r="BC363" t="str">
        <f>IF(ISBLANK(extractions!AW363),"",extractions!AW363)</f>
        <v/>
      </c>
      <c r="BD363" t="str">
        <f>IF(ISBLANK(extractions!AX363),"",extractions!AX363)</f>
        <v/>
      </c>
      <c r="BG363" t="str">
        <f t="shared" si="53"/>
        <v/>
      </c>
      <c r="BK363" s="9" t="str">
        <f t="shared" si="50"/>
        <v>Beta</v>
      </c>
      <c r="BL363" s="9">
        <f t="shared" si="47"/>
        <v>5.5840000000000001E-2</v>
      </c>
      <c r="BM363" s="13" t="str">
        <f t="shared" si="48"/>
        <v>?</v>
      </c>
      <c r="BN363" t="str">
        <f t="shared" si="51"/>
        <v>+</v>
      </c>
      <c r="BO363" s="9" t="str">
        <f>IF(BK363="Beta",IF(ABS(BL363)&lt;statistic_interpretations!$B$5,statistic_interpretations!$B$1,IF(ABS(BL363)&lt;statistic_interpretations!$C$5,statistic_interpretations!$C$1,IF(ABS(BL363)&gt;statistic_interpretations!$C$5,statistic_interpretations!$D$1,"error"))),IF(BK363="R",IF(ABS(BL363)&lt;statistic_interpretations!$B$2,statistic_interpretations!$B$1,IF(ABS(BL363)&lt;statistic_interpretations!$C$2,statistic_interpretations!$C$1,IF(ABS(BL363)&gt;statistic_interpretations!$C$2,statistic_interpretations!$D$1,"error"))),IF(BK363="D",IF(ABS(BL363)&lt;statistic_interpretations!$B$3,statistic_interpretations!$B$1,IF(ABS(BL363)&lt;statistic_interpretations!$C$3,statistic_interpretations!$C$1,IF(ABS(BL363)&gt;statistic_interpretations!$C$3,statistic_interpretations!$D$1,"error"))),IF(BK363="%",IF(ABS(BL363)&lt;statistic_interpretations!$B$9,statistic_interpretations!$B$1,IF(ABS(BL363)&lt;statistic_interpretations!$C$9,statistic_interpretations!$C$1,IF(ABS(BL363)&gt;statistic_interpretations!$C$9,statistic_interpretations!$D$1,"error"))),IF(BK363="χ2",IF(ABS(BL363)&lt;statistic_interpretations!$B$8,statistic_interpretations!$B$1,IF(ABS(BL363)&lt;statistic_interpretations!$C$8,statistic_interpretations!$C$1,IF(ABS(BL363)&gt;statistic_interpretations!$C$8,statistic_interpretations!$D$1,"error"))),IF(BK363="tau",IF(ABS(BL363)&lt;statistic_interpretations!$B$7,statistic_interpretations!$B$1,IF(ABS(BL363)&lt;statistic_interpretations!$C$7,statistic_interpretations!$C$1,IF(ABS(BL363)&gt;statistic_interpretations!$C$7,statistic_interpretations!$D$1,"error")))))))))</f>
        <v>Small</v>
      </c>
      <c r="BP363" t="str">
        <f t="shared" si="52"/>
        <v>unknown</v>
      </c>
    </row>
    <row r="364" spans="1:68" x14ac:dyDescent="0.25">
      <c r="A364" t="str">
        <f>IF(ISBLANK(extractions!A364),"",extractions!A364)</f>
        <v>Discovery auto theft</v>
      </c>
      <c r="B364" t="s">
        <v>408</v>
      </c>
      <c r="C364" t="str">
        <f>IF(ISBLANK(extractions!B364),"",extractions!B364)</f>
        <v>nominal</v>
      </c>
      <c r="D364" t="str">
        <f>IF(ISBLANK(extractions!C364),"",extractions!C364)</f>
        <v/>
      </c>
      <c r="E364" t="str">
        <f>IF(ISBLANK(extractions!D364),"",extractions!D364)</f>
        <v>Robbery</v>
      </c>
      <c r="F364" t="str">
        <f>IF(ISBLANK(extractions!E364),"",extractions!E364)</f>
        <v>-</v>
      </c>
      <c r="G364" t="str">
        <f>IF(ISBLANK(extractions!G364),"",extractions!G364)</f>
        <v>dispatch time</v>
      </c>
      <c r="H364" t="str">
        <f>IF(ISBLANK(extractions!H364),"",extractions!H364)</f>
        <v>scale</v>
      </c>
      <c r="I364" t="str">
        <f>IF(ISBLANK(extractions!I364),"",extractions!I364)</f>
        <v>min/incident</v>
      </c>
      <c r="J364" t="str">
        <f>IF(ISBLANK(extractions!J364),"",extractions!J364)</f>
        <v>ln</v>
      </c>
      <c r="K364" t="str">
        <f>IF(ISBLANK(extractions!K364),"",extractions!K364)</f>
        <v>interest</v>
      </c>
      <c r="L364" t="str">
        <f>IF(ISBLANK(extractions!L364),"",extractions!L364)</f>
        <v>van Kirk (1978)</v>
      </c>
      <c r="M364" s="2" t="s">
        <v>893</v>
      </c>
      <c r="N364" t="str">
        <f>IF(ISBLANK(extractions!M364),"",extractions!M364)</f>
        <v>Table A-14</v>
      </c>
      <c r="O364" t="str">
        <f>IF(ISBLANK(extractions!N364),"",extractions!N364)</f>
        <v>Multivariate regression</v>
      </c>
      <c r="P364" t="s">
        <v>148</v>
      </c>
      <c r="Q364" t="s">
        <v>903</v>
      </c>
      <c r="R364" t="s">
        <v>906</v>
      </c>
      <c r="S364" t="s">
        <v>199</v>
      </c>
      <c r="T364" t="s">
        <v>199</v>
      </c>
      <c r="U364" t="str">
        <f>IF(ISBLANK(extractions!O364),"",extractions!O364)</f>
        <v/>
      </c>
      <c r="V364" t="str">
        <f>IF(ISBLANK(extractions!P364),"",extractions!P364)</f>
        <v>Sample</v>
      </c>
      <c r="W364" t="str">
        <f>IF(ISBLANK(extractions!Q364),"",extractions!Q364)</f>
        <v/>
      </c>
      <c r="X364" t="str">
        <f>IF(ISBLANK(extractions!R364),"",extractions!R364)</f>
        <v xml:space="preserve">Non random sample  </v>
      </c>
      <c r="Y364" t="str">
        <f>IF(ISBLANK(extractions!S364),"",extractions!S364)</f>
        <v/>
      </c>
      <c r="Z364" t="str">
        <f>IF(ISBLANK(extractions!T364),"",extractions!T364)</f>
        <v/>
      </c>
      <c r="AA364" t="str">
        <f>IF(ISBLANK(extractions!U364),"",extractions!U364)</f>
        <v>-</v>
      </c>
      <c r="AB364">
        <f>IF(ISBLANK(extractions!V364),"",extractions!V364)</f>
        <v>930</v>
      </c>
      <c r="AC364" t="str">
        <f>IF(ISBLANK(extractions!W364),"",extractions!W364)</f>
        <v>CFS</v>
      </c>
      <c r="AD364" t="str">
        <f>IF(ISBLANK(extractions!X364),"",extractions!X364)</f>
        <v>All part I crimes</v>
      </c>
      <c r="AE364" t="str">
        <f>IF(ISBLANK(extractions!Y364),"",extractions!Y364)</f>
        <v>Beta</v>
      </c>
      <c r="AF364">
        <f>IF(ISBLANK(extractions!Z364),"",extractions!Z364)</f>
        <v>0.24135000000000001</v>
      </c>
      <c r="AG364" t="str">
        <f>IF(ISBLANK(extractions!AA364),"",extractions!AA364)</f>
        <v/>
      </c>
      <c r="AH364" t="str">
        <f>IF(ISBLANK(extractions!AB364),"",extractions!AB364)</f>
        <v>?</v>
      </c>
      <c r="AI364">
        <f>IF(ISBLANK(extractions!AC364),"",extractions!AC364)</f>
        <v>1</v>
      </c>
      <c r="AJ364" t="str">
        <f>IF(ISBLANK(extractions!AD364),"",extractions!AD364)</f>
        <v>mar</v>
      </c>
      <c r="AK364">
        <f>IF(ISBLANK(extractions!AE364),"",extractions!AE364)</f>
        <v>1975</v>
      </c>
      <c r="AL364">
        <f>IF(ISBLANK(extractions!AF364),"",extractions!AF364)</f>
        <v>31</v>
      </c>
      <c r="AM364" t="str">
        <f>IF(ISBLANK(extractions!AG364),"",extractions!AG364)</f>
        <v>jan</v>
      </c>
      <c r="AN364">
        <f>IF(ISBLANK(extractions!AH364),"",extractions!AH364)</f>
        <v>1976</v>
      </c>
      <c r="AO364" t="str">
        <f>IF(ISBLANK(extractions!AI364),"",extractions!AI364)</f>
        <v/>
      </c>
      <c r="AP364" t="str">
        <f>IF(ISBLANK(extractions!AJ364),"",extractions!AJ364)</f>
        <v/>
      </c>
      <c r="AQ364" t="str">
        <f>IF(ISBLANK(extractions!AK364),"",extractions!AK364)</f>
        <v/>
      </c>
      <c r="AR364" t="str">
        <f>IF(ISBLANK(extractions!AL364),"",extractions!AL364)</f>
        <v/>
      </c>
      <c r="AS364" t="str">
        <f>IF(ISBLANK(extractions!AM364),"",extractions!AM364)</f>
        <v/>
      </c>
      <c r="AT364" t="str">
        <f>IF(ISBLANK(extractions!AN364),"",extractions!AN364)</f>
        <v/>
      </c>
      <c r="AU364" t="str">
        <f>IF(ISBLANK(extractions!AO364),"",extractions!AO364)</f>
        <v/>
      </c>
      <c r="AV364" t="str">
        <f>IF(ISBLANK(extractions!AP364),"",extractions!AP364)</f>
        <v/>
      </c>
      <c r="AW364" t="str">
        <f>IF(ISBLANK(extractions!AQ364),"",extractions!AQ364)</f>
        <v/>
      </c>
      <c r="AX364" t="str">
        <f>IF(ISBLANK(extractions!AR364),"",extractions!AR364)</f>
        <v/>
      </c>
      <c r="AY364" t="str">
        <f>IF(ISBLANK(extractions!AS364),"",extractions!AS364)</f>
        <v/>
      </c>
      <c r="AZ364" t="str">
        <f>IF(ISBLANK(extractions!AT364),"",extractions!AT364)</f>
        <v/>
      </c>
      <c r="BA364" t="str">
        <f>IF(ISBLANK(extractions!AU364),"",extractions!AU364)</f>
        <v/>
      </c>
      <c r="BB364" t="str">
        <f>IF(ISBLANK(extractions!AV364),"",extractions!AV364)</f>
        <v/>
      </c>
      <c r="BC364" t="str">
        <f>IF(ISBLANK(extractions!AW364),"",extractions!AW364)</f>
        <v/>
      </c>
      <c r="BD364" t="str">
        <f>IF(ISBLANK(extractions!AX364),"",extractions!AX364)</f>
        <v/>
      </c>
      <c r="BG364" t="str">
        <f t="shared" si="53"/>
        <v/>
      </c>
      <c r="BK364" s="9" t="str">
        <f t="shared" si="50"/>
        <v>Beta</v>
      </c>
      <c r="BL364" s="9">
        <f t="shared" si="47"/>
        <v>0.24135000000000001</v>
      </c>
      <c r="BM364" s="13" t="str">
        <f t="shared" si="48"/>
        <v>?</v>
      </c>
      <c r="BN364" t="str">
        <f t="shared" si="51"/>
        <v>+</v>
      </c>
      <c r="BO364" s="9" t="str">
        <f>IF(BK364="Beta",IF(ABS(BL364)&lt;statistic_interpretations!$B$5,statistic_interpretations!$B$1,IF(ABS(BL364)&lt;statistic_interpretations!$C$5,statistic_interpretations!$C$1,IF(ABS(BL364)&gt;statistic_interpretations!$C$5,statistic_interpretations!$D$1,"error"))),IF(BK364="R",IF(ABS(BL364)&lt;statistic_interpretations!$B$2,statistic_interpretations!$B$1,IF(ABS(BL364)&lt;statistic_interpretations!$C$2,statistic_interpretations!$C$1,IF(ABS(BL364)&gt;statistic_interpretations!$C$2,statistic_interpretations!$D$1,"error"))),IF(BK364="D",IF(ABS(BL364)&lt;statistic_interpretations!$B$3,statistic_interpretations!$B$1,IF(ABS(BL364)&lt;statistic_interpretations!$C$3,statistic_interpretations!$C$1,IF(ABS(BL364)&gt;statistic_interpretations!$C$3,statistic_interpretations!$D$1,"error"))),IF(BK364="%",IF(ABS(BL364)&lt;statistic_interpretations!$B$9,statistic_interpretations!$B$1,IF(ABS(BL364)&lt;statistic_interpretations!$C$9,statistic_interpretations!$C$1,IF(ABS(BL364)&gt;statistic_interpretations!$C$9,statistic_interpretations!$D$1,"error"))),IF(BK364="χ2",IF(ABS(BL364)&lt;statistic_interpretations!$B$8,statistic_interpretations!$B$1,IF(ABS(BL364)&lt;statistic_interpretations!$C$8,statistic_interpretations!$C$1,IF(ABS(BL364)&gt;statistic_interpretations!$C$8,statistic_interpretations!$D$1,"error"))),IF(BK364="tau",IF(ABS(BL364)&lt;statistic_interpretations!$B$7,statistic_interpretations!$B$1,IF(ABS(BL364)&lt;statistic_interpretations!$C$7,statistic_interpretations!$C$1,IF(ABS(BL364)&gt;statistic_interpretations!$C$7,statistic_interpretations!$D$1,"error")))))))))</f>
        <v>Small</v>
      </c>
      <c r="BP364" t="str">
        <f t="shared" si="52"/>
        <v>unknown</v>
      </c>
    </row>
    <row r="365" spans="1:68" x14ac:dyDescent="0.25">
      <c r="A365" t="str">
        <f>IF(ISBLANK(extractions!A365),"",extractions!A365)</f>
        <v>Alarm</v>
      </c>
      <c r="B365" t="s">
        <v>806</v>
      </c>
      <c r="C365" t="str">
        <f>IF(ISBLANK(extractions!B365),"",extractions!B365)</f>
        <v>nominal</v>
      </c>
      <c r="D365" t="str">
        <f>IF(ISBLANK(extractions!C365),"",extractions!C365)</f>
        <v/>
      </c>
      <c r="E365" t="str">
        <f>IF(ISBLANK(extractions!D365),"",extractions!D365)</f>
        <v>Robbery</v>
      </c>
      <c r="F365" t="str">
        <f>IF(ISBLANK(extractions!E365),"",extractions!E365)</f>
        <v>-</v>
      </c>
      <c r="G365" t="str">
        <f>IF(ISBLANK(extractions!G365),"",extractions!G365)</f>
        <v>dispatch time</v>
      </c>
      <c r="H365" t="str">
        <f>IF(ISBLANK(extractions!H365),"",extractions!H365)</f>
        <v>scale</v>
      </c>
      <c r="I365" t="str">
        <f>IF(ISBLANK(extractions!I365),"",extractions!I365)</f>
        <v>min/incident</v>
      </c>
      <c r="J365" t="str">
        <f>IF(ISBLANK(extractions!J365),"",extractions!J365)</f>
        <v>ln</v>
      </c>
      <c r="K365" t="str">
        <f>IF(ISBLANK(extractions!K365),"",extractions!K365)</f>
        <v>interest</v>
      </c>
      <c r="L365" t="str">
        <f>IF(ISBLANK(extractions!L365),"",extractions!L365)</f>
        <v>van Kirk (1978)</v>
      </c>
      <c r="M365" s="2" t="s">
        <v>893</v>
      </c>
      <c r="N365" t="str">
        <f>IF(ISBLANK(extractions!M365),"",extractions!M365)</f>
        <v>Table A-14</v>
      </c>
      <c r="O365" t="str">
        <f>IF(ISBLANK(extractions!N365),"",extractions!N365)</f>
        <v>Multivariate regression</v>
      </c>
      <c r="P365" t="s">
        <v>148</v>
      </c>
      <c r="Q365" t="s">
        <v>903</v>
      </c>
      <c r="R365" t="s">
        <v>906</v>
      </c>
      <c r="S365" t="s">
        <v>199</v>
      </c>
      <c r="T365" t="s">
        <v>199</v>
      </c>
      <c r="U365" t="str">
        <f>IF(ISBLANK(extractions!O365),"",extractions!O365)</f>
        <v/>
      </c>
      <c r="V365" t="str">
        <f>IF(ISBLANK(extractions!P365),"",extractions!P365)</f>
        <v>Sample</v>
      </c>
      <c r="W365" t="str">
        <f>IF(ISBLANK(extractions!Q365),"",extractions!Q365)</f>
        <v/>
      </c>
      <c r="X365" t="str">
        <f>IF(ISBLANK(extractions!R365),"",extractions!R365)</f>
        <v xml:space="preserve">Non random sample  </v>
      </c>
      <c r="Y365" t="str">
        <f>IF(ISBLANK(extractions!S365),"",extractions!S365)</f>
        <v/>
      </c>
      <c r="Z365" t="str">
        <f>IF(ISBLANK(extractions!T365),"",extractions!T365)</f>
        <v/>
      </c>
      <c r="AA365" t="str">
        <f>IF(ISBLANK(extractions!U365),"",extractions!U365)</f>
        <v>-</v>
      </c>
      <c r="AB365">
        <f>IF(ISBLANK(extractions!V365),"",extractions!V365)</f>
        <v>930</v>
      </c>
      <c r="AC365" t="str">
        <f>IF(ISBLANK(extractions!W365),"",extractions!W365)</f>
        <v>CFS</v>
      </c>
      <c r="AD365" t="str">
        <f>IF(ISBLANK(extractions!X365),"",extractions!X365)</f>
        <v>All part I crimes</v>
      </c>
      <c r="AE365" t="str">
        <f>IF(ISBLANK(extractions!Y365),"",extractions!Y365)</f>
        <v>Beta</v>
      </c>
      <c r="AF365">
        <f>IF(ISBLANK(extractions!Z365),"",extractions!Z365)</f>
        <v>-8.1899999999999994E-3</v>
      </c>
      <c r="AG365" t="str">
        <f>IF(ISBLANK(extractions!AA365),"",extractions!AA365)</f>
        <v/>
      </c>
      <c r="AH365" t="str">
        <f>IF(ISBLANK(extractions!AB365),"",extractions!AB365)</f>
        <v>?</v>
      </c>
      <c r="AI365">
        <f>IF(ISBLANK(extractions!AC365),"",extractions!AC365)</f>
        <v>1</v>
      </c>
      <c r="AJ365" t="str">
        <f>IF(ISBLANK(extractions!AD365),"",extractions!AD365)</f>
        <v>mar</v>
      </c>
      <c r="AK365">
        <f>IF(ISBLANK(extractions!AE365),"",extractions!AE365)</f>
        <v>1975</v>
      </c>
      <c r="AL365">
        <f>IF(ISBLANK(extractions!AF365),"",extractions!AF365)</f>
        <v>31</v>
      </c>
      <c r="AM365" t="str">
        <f>IF(ISBLANK(extractions!AG365),"",extractions!AG365)</f>
        <v>jan</v>
      </c>
      <c r="AN365">
        <f>IF(ISBLANK(extractions!AH365),"",extractions!AH365)</f>
        <v>1976</v>
      </c>
      <c r="AO365" t="str">
        <f>IF(ISBLANK(extractions!AI365),"",extractions!AI365)</f>
        <v/>
      </c>
      <c r="AP365" t="str">
        <f>IF(ISBLANK(extractions!AJ365),"",extractions!AJ365)</f>
        <v/>
      </c>
      <c r="AQ365" t="str">
        <f>IF(ISBLANK(extractions!AK365),"",extractions!AK365)</f>
        <v/>
      </c>
      <c r="AR365" t="str">
        <f>IF(ISBLANK(extractions!AL365),"",extractions!AL365)</f>
        <v/>
      </c>
      <c r="AS365" t="str">
        <f>IF(ISBLANK(extractions!AM365),"",extractions!AM365)</f>
        <v/>
      </c>
      <c r="AT365" t="str">
        <f>IF(ISBLANK(extractions!AN365),"",extractions!AN365)</f>
        <v/>
      </c>
      <c r="AU365" t="str">
        <f>IF(ISBLANK(extractions!AO365),"",extractions!AO365)</f>
        <v/>
      </c>
      <c r="AV365" t="str">
        <f>IF(ISBLANK(extractions!AP365),"",extractions!AP365)</f>
        <v/>
      </c>
      <c r="AW365" t="str">
        <f>IF(ISBLANK(extractions!AQ365),"",extractions!AQ365)</f>
        <v/>
      </c>
      <c r="AX365" t="str">
        <f>IF(ISBLANK(extractions!AR365),"",extractions!AR365)</f>
        <v/>
      </c>
      <c r="AY365" t="str">
        <f>IF(ISBLANK(extractions!AS365),"",extractions!AS365)</f>
        <v/>
      </c>
      <c r="AZ365" t="str">
        <f>IF(ISBLANK(extractions!AT365),"",extractions!AT365)</f>
        <v/>
      </c>
      <c r="BA365" t="str">
        <f>IF(ISBLANK(extractions!AU365),"",extractions!AU365)</f>
        <v/>
      </c>
      <c r="BB365" t="str">
        <f>IF(ISBLANK(extractions!AV365),"",extractions!AV365)</f>
        <v/>
      </c>
      <c r="BC365" t="str">
        <f>IF(ISBLANK(extractions!AW365),"",extractions!AW365)</f>
        <v/>
      </c>
      <c r="BD365" t="str">
        <f>IF(ISBLANK(extractions!AX365),"",extractions!AX365)</f>
        <v/>
      </c>
      <c r="BG365" t="str">
        <f t="shared" si="53"/>
        <v/>
      </c>
      <c r="BK365" s="9" t="str">
        <f t="shared" si="50"/>
        <v>Beta</v>
      </c>
      <c r="BL365" s="9">
        <f t="shared" si="47"/>
        <v>-8.1899999999999994E-3</v>
      </c>
      <c r="BM365" s="13" t="str">
        <f t="shared" si="48"/>
        <v>?</v>
      </c>
      <c r="BN365" t="str">
        <f t="shared" si="51"/>
        <v>-</v>
      </c>
      <c r="BO365" s="9" t="str">
        <f>IF(BK365="Beta",IF(ABS(BL365)&lt;statistic_interpretations!$B$5,statistic_interpretations!$B$1,IF(ABS(BL365)&lt;statistic_interpretations!$C$5,statistic_interpretations!$C$1,IF(ABS(BL365)&gt;statistic_interpretations!$C$5,statistic_interpretations!$D$1,"error"))),IF(BK365="R",IF(ABS(BL365)&lt;statistic_interpretations!$B$2,statistic_interpretations!$B$1,IF(ABS(BL365)&lt;statistic_interpretations!$C$2,statistic_interpretations!$C$1,IF(ABS(BL365)&gt;statistic_interpretations!$C$2,statistic_interpretations!$D$1,"error"))),IF(BK365="D",IF(ABS(BL365)&lt;statistic_interpretations!$B$3,statistic_interpretations!$B$1,IF(ABS(BL365)&lt;statistic_interpretations!$C$3,statistic_interpretations!$C$1,IF(ABS(BL365)&gt;statistic_interpretations!$C$3,statistic_interpretations!$D$1,"error"))),IF(BK365="%",IF(ABS(BL365)&lt;statistic_interpretations!$B$9,statistic_interpretations!$B$1,IF(ABS(BL365)&lt;statistic_interpretations!$C$9,statistic_interpretations!$C$1,IF(ABS(BL365)&gt;statistic_interpretations!$C$9,statistic_interpretations!$D$1,"error"))),IF(BK365="χ2",IF(ABS(BL365)&lt;statistic_interpretations!$B$8,statistic_interpretations!$B$1,IF(ABS(BL365)&lt;statistic_interpretations!$C$8,statistic_interpretations!$C$1,IF(ABS(BL365)&gt;statistic_interpretations!$C$8,statistic_interpretations!$D$1,"error"))),IF(BK365="tau",IF(ABS(BL365)&lt;statistic_interpretations!$B$7,statistic_interpretations!$B$1,IF(ABS(BL365)&lt;statistic_interpretations!$C$7,statistic_interpretations!$C$1,IF(ABS(BL365)&gt;statistic_interpretations!$C$7,statistic_interpretations!$D$1,"error")))))))))</f>
        <v>Small</v>
      </c>
      <c r="BP365" t="str">
        <f t="shared" si="52"/>
        <v>unknown</v>
      </c>
    </row>
    <row r="366" spans="1:68" x14ac:dyDescent="0.25">
      <c r="A366" t="str">
        <f>IF(ISBLANK(extractions!A366),"",extractions!A366)</f>
        <v xml:space="preserve">Rape  </v>
      </c>
      <c r="B366" t="s">
        <v>410</v>
      </c>
      <c r="C366" t="str">
        <f>IF(ISBLANK(extractions!B366),"",extractions!B366)</f>
        <v>nominal</v>
      </c>
      <c r="D366" t="str">
        <f>IF(ISBLANK(extractions!C366),"",extractions!C366)</f>
        <v/>
      </c>
      <c r="E366" t="str">
        <f>IF(ISBLANK(extractions!D366),"",extractions!D366)</f>
        <v>Robbery</v>
      </c>
      <c r="F366" t="str">
        <f>IF(ISBLANK(extractions!E366),"",extractions!E366)</f>
        <v>-</v>
      </c>
      <c r="G366" t="str">
        <f>IF(ISBLANK(extractions!G366),"",extractions!G366)</f>
        <v>travel time</v>
      </c>
      <c r="H366" t="str">
        <f>IF(ISBLANK(extractions!H366),"",extractions!H366)</f>
        <v>scale</v>
      </c>
      <c r="I366" t="str">
        <f>IF(ISBLANK(extractions!I366),"",extractions!I366)</f>
        <v>min/incident</v>
      </c>
      <c r="J366" t="str">
        <f>IF(ISBLANK(extractions!J366),"",extractions!J366)</f>
        <v>ln</v>
      </c>
      <c r="K366" t="str">
        <f>IF(ISBLANK(extractions!K366),"",extractions!K366)</f>
        <v>interest</v>
      </c>
      <c r="L366" t="str">
        <f>IF(ISBLANK(extractions!L366),"",extractions!L366)</f>
        <v>van Kirk (1978)</v>
      </c>
      <c r="M366" s="2" t="s">
        <v>893</v>
      </c>
      <c r="N366" t="str">
        <f>IF(ISBLANK(extractions!M366),"",extractions!M366)</f>
        <v>Table A-15</v>
      </c>
      <c r="O366" t="str">
        <f>IF(ISBLANK(extractions!N366),"",extractions!N366)</f>
        <v>Multivariate regression</v>
      </c>
      <c r="P366" t="s">
        <v>148</v>
      </c>
      <c r="Q366" t="s">
        <v>903</v>
      </c>
      <c r="R366" t="s">
        <v>906</v>
      </c>
      <c r="S366" t="s">
        <v>199</v>
      </c>
      <c r="T366" t="s">
        <v>199</v>
      </c>
      <c r="U366" t="str">
        <f>IF(ISBLANK(extractions!O366),"",extractions!O366)</f>
        <v/>
      </c>
      <c r="V366" t="str">
        <f>IF(ISBLANK(extractions!P366),"",extractions!P366)</f>
        <v>Sample</v>
      </c>
      <c r="W366" t="str">
        <f>IF(ISBLANK(extractions!Q366),"",extractions!Q366)</f>
        <v/>
      </c>
      <c r="X366" t="str">
        <f>IF(ISBLANK(extractions!R366),"",extractions!R366)</f>
        <v xml:space="preserve">Non random sample  </v>
      </c>
      <c r="Y366" t="str">
        <f>IF(ISBLANK(extractions!S366),"",extractions!S366)</f>
        <v/>
      </c>
      <c r="Z366" t="str">
        <f>IF(ISBLANK(extractions!T366),"",extractions!T366)</f>
        <v/>
      </c>
      <c r="AA366" t="str">
        <f>IF(ISBLANK(extractions!U366),"",extractions!U366)</f>
        <v>-</v>
      </c>
      <c r="AB366">
        <f>IF(ISBLANK(extractions!V366),"",extractions!V366)</f>
        <v>930</v>
      </c>
      <c r="AC366" t="str">
        <f>IF(ISBLANK(extractions!W366),"",extractions!W366)</f>
        <v>CFS</v>
      </c>
      <c r="AD366" t="str">
        <f>IF(ISBLANK(extractions!X366),"",extractions!X366)</f>
        <v>All part I crimes</v>
      </c>
      <c r="AE366" t="str">
        <f>IF(ISBLANK(extractions!Y366),"",extractions!Y366)</f>
        <v>Beta</v>
      </c>
      <c r="AF366">
        <f>IF(ISBLANK(extractions!Z366),"",extractions!Z366)</f>
        <v>3.8350000000000002E-2</v>
      </c>
      <c r="AG366" t="str">
        <f>IF(ISBLANK(extractions!AA366),"",extractions!AA366)</f>
        <v/>
      </c>
      <c r="AH366" t="str">
        <f>IF(ISBLANK(extractions!AB366),"",extractions!AB366)</f>
        <v>?</v>
      </c>
      <c r="AI366">
        <f>IF(ISBLANK(extractions!AC366),"",extractions!AC366)</f>
        <v>1</v>
      </c>
      <c r="AJ366" t="str">
        <f>IF(ISBLANK(extractions!AD366),"",extractions!AD366)</f>
        <v>mar</v>
      </c>
      <c r="AK366">
        <f>IF(ISBLANK(extractions!AE366),"",extractions!AE366)</f>
        <v>1975</v>
      </c>
      <c r="AL366">
        <f>IF(ISBLANK(extractions!AF366),"",extractions!AF366)</f>
        <v>31</v>
      </c>
      <c r="AM366" t="str">
        <f>IF(ISBLANK(extractions!AG366),"",extractions!AG366)</f>
        <v>jan</v>
      </c>
      <c r="AN366">
        <f>IF(ISBLANK(extractions!AH366),"",extractions!AH366)</f>
        <v>1976</v>
      </c>
      <c r="AO366" t="str">
        <f>IF(ISBLANK(extractions!AI366),"",extractions!AI366)</f>
        <v/>
      </c>
      <c r="AP366" t="str">
        <f>IF(ISBLANK(extractions!AJ366),"",extractions!AJ366)</f>
        <v/>
      </c>
      <c r="AQ366" t="str">
        <f>IF(ISBLANK(extractions!AK366),"",extractions!AK366)</f>
        <v/>
      </c>
      <c r="AR366" t="str">
        <f>IF(ISBLANK(extractions!AL366),"",extractions!AL366)</f>
        <v/>
      </c>
      <c r="AS366" t="str">
        <f>IF(ISBLANK(extractions!AM366),"",extractions!AM366)</f>
        <v/>
      </c>
      <c r="AT366" t="str">
        <f>IF(ISBLANK(extractions!AN366),"",extractions!AN366)</f>
        <v/>
      </c>
      <c r="AU366" t="str">
        <f>IF(ISBLANK(extractions!AO366),"",extractions!AO366)</f>
        <v/>
      </c>
      <c r="AV366" t="str">
        <f>IF(ISBLANK(extractions!AP366),"",extractions!AP366)</f>
        <v/>
      </c>
      <c r="AW366" t="str">
        <f>IF(ISBLANK(extractions!AQ366),"",extractions!AQ366)</f>
        <v/>
      </c>
      <c r="AX366" t="str">
        <f>IF(ISBLANK(extractions!AR366),"",extractions!AR366)</f>
        <v/>
      </c>
      <c r="AY366" t="str">
        <f>IF(ISBLANK(extractions!AS366),"",extractions!AS366)</f>
        <v/>
      </c>
      <c r="AZ366" t="str">
        <f>IF(ISBLANK(extractions!AT366),"",extractions!AT366)</f>
        <v/>
      </c>
      <c r="BA366" t="str">
        <f>IF(ISBLANK(extractions!AU366),"",extractions!AU366)</f>
        <v/>
      </c>
      <c r="BB366" t="str">
        <f>IF(ISBLANK(extractions!AV366),"",extractions!AV366)</f>
        <v/>
      </c>
      <c r="BC366" t="str">
        <f>IF(ISBLANK(extractions!AW366),"",extractions!AW366)</f>
        <v/>
      </c>
      <c r="BD366" t="str">
        <f>IF(ISBLANK(extractions!AX366),"",extractions!AX366)</f>
        <v/>
      </c>
      <c r="BG366" t="str">
        <f t="shared" si="53"/>
        <v/>
      </c>
      <c r="BK366" s="9" t="str">
        <f t="shared" si="50"/>
        <v>Beta</v>
      </c>
      <c r="BL366" s="9">
        <f t="shared" si="47"/>
        <v>3.8350000000000002E-2</v>
      </c>
      <c r="BM366" s="13" t="str">
        <f t="shared" si="48"/>
        <v>?</v>
      </c>
      <c r="BN366" t="str">
        <f t="shared" si="51"/>
        <v>+</v>
      </c>
      <c r="BO366" s="9" t="str">
        <f>IF(BK366="Beta",IF(ABS(BL366)&lt;statistic_interpretations!$B$5,statistic_interpretations!$B$1,IF(ABS(BL366)&lt;statistic_interpretations!$C$5,statistic_interpretations!$C$1,IF(ABS(BL366)&gt;statistic_interpretations!$C$5,statistic_interpretations!$D$1,"error"))),IF(BK366="R",IF(ABS(BL366)&lt;statistic_interpretations!$B$2,statistic_interpretations!$B$1,IF(ABS(BL366)&lt;statistic_interpretations!$C$2,statistic_interpretations!$C$1,IF(ABS(BL366)&gt;statistic_interpretations!$C$2,statistic_interpretations!$D$1,"error"))),IF(BK366="D",IF(ABS(BL366)&lt;statistic_interpretations!$B$3,statistic_interpretations!$B$1,IF(ABS(BL366)&lt;statistic_interpretations!$C$3,statistic_interpretations!$C$1,IF(ABS(BL366)&gt;statistic_interpretations!$C$3,statistic_interpretations!$D$1,"error"))),IF(BK366="%",IF(ABS(BL366)&lt;statistic_interpretations!$B$9,statistic_interpretations!$B$1,IF(ABS(BL366)&lt;statistic_interpretations!$C$9,statistic_interpretations!$C$1,IF(ABS(BL366)&gt;statistic_interpretations!$C$9,statistic_interpretations!$D$1,"error"))),IF(BK366="χ2",IF(ABS(BL366)&lt;statistic_interpretations!$B$8,statistic_interpretations!$B$1,IF(ABS(BL366)&lt;statistic_interpretations!$C$8,statistic_interpretations!$C$1,IF(ABS(BL366)&gt;statistic_interpretations!$C$8,statistic_interpretations!$D$1,"error"))),IF(BK366="tau",IF(ABS(BL366)&lt;statistic_interpretations!$B$7,statistic_interpretations!$B$1,IF(ABS(BL366)&lt;statistic_interpretations!$C$7,statistic_interpretations!$C$1,IF(ABS(BL366)&gt;statistic_interpretations!$C$7,statistic_interpretations!$D$1,"error")))))))))</f>
        <v>Small</v>
      </c>
      <c r="BP366" t="str">
        <f t="shared" si="52"/>
        <v>unknown</v>
      </c>
    </row>
    <row r="367" spans="1:68" x14ac:dyDescent="0.25">
      <c r="A367" t="str">
        <f>IF(ISBLANK(extractions!A367),"",extractions!A367)</f>
        <v>Assault</v>
      </c>
      <c r="B367" t="s">
        <v>403</v>
      </c>
      <c r="C367" t="str">
        <f>IF(ISBLANK(extractions!B367),"",extractions!B367)</f>
        <v>nominal</v>
      </c>
      <c r="D367" t="str">
        <f>IF(ISBLANK(extractions!C367),"",extractions!C367)</f>
        <v/>
      </c>
      <c r="E367" t="str">
        <f>IF(ISBLANK(extractions!D367),"",extractions!D367)</f>
        <v>Robbery</v>
      </c>
      <c r="F367" t="str">
        <f>IF(ISBLANK(extractions!E367),"",extractions!E367)</f>
        <v>-</v>
      </c>
      <c r="G367" t="str">
        <f>IF(ISBLANK(extractions!G367),"",extractions!G367)</f>
        <v>travel time</v>
      </c>
      <c r="H367" t="str">
        <f>IF(ISBLANK(extractions!H367),"",extractions!H367)</f>
        <v>scale</v>
      </c>
      <c r="I367" t="str">
        <f>IF(ISBLANK(extractions!I367),"",extractions!I367)</f>
        <v>min/incident</v>
      </c>
      <c r="J367" t="str">
        <f>IF(ISBLANK(extractions!J367),"",extractions!J367)</f>
        <v>ln</v>
      </c>
      <c r="K367" t="str">
        <f>IF(ISBLANK(extractions!K367),"",extractions!K367)</f>
        <v>interest</v>
      </c>
      <c r="L367" t="str">
        <f>IF(ISBLANK(extractions!L367),"",extractions!L367)</f>
        <v>van Kirk (1978)</v>
      </c>
      <c r="M367" s="2" t="s">
        <v>893</v>
      </c>
      <c r="N367" t="str">
        <f>IF(ISBLANK(extractions!M367),"",extractions!M367)</f>
        <v>Table A-15</v>
      </c>
      <c r="O367" t="str">
        <f>IF(ISBLANK(extractions!N367),"",extractions!N367)</f>
        <v>Multivariate regression</v>
      </c>
      <c r="P367" t="s">
        <v>148</v>
      </c>
      <c r="Q367" t="s">
        <v>903</v>
      </c>
      <c r="R367" t="s">
        <v>906</v>
      </c>
      <c r="S367" t="s">
        <v>199</v>
      </c>
      <c r="T367" t="s">
        <v>199</v>
      </c>
      <c r="U367" t="str">
        <f>IF(ISBLANK(extractions!O367),"",extractions!O367)</f>
        <v/>
      </c>
      <c r="V367" t="str">
        <f>IF(ISBLANK(extractions!P367),"",extractions!P367)</f>
        <v>Sample</v>
      </c>
      <c r="W367" t="str">
        <f>IF(ISBLANK(extractions!Q367),"",extractions!Q367)</f>
        <v/>
      </c>
      <c r="X367" t="str">
        <f>IF(ISBLANK(extractions!R367),"",extractions!R367)</f>
        <v xml:space="preserve">Non random sample  </v>
      </c>
      <c r="Y367" t="str">
        <f>IF(ISBLANK(extractions!S367),"",extractions!S367)</f>
        <v/>
      </c>
      <c r="Z367" t="str">
        <f>IF(ISBLANK(extractions!T367),"",extractions!T367)</f>
        <v/>
      </c>
      <c r="AA367" t="str">
        <f>IF(ISBLANK(extractions!U367),"",extractions!U367)</f>
        <v>-</v>
      </c>
      <c r="AB367">
        <f>IF(ISBLANK(extractions!V367),"",extractions!V367)</f>
        <v>930</v>
      </c>
      <c r="AC367" t="str">
        <f>IF(ISBLANK(extractions!W367),"",extractions!W367)</f>
        <v>CFS</v>
      </c>
      <c r="AD367" t="str">
        <f>IF(ISBLANK(extractions!X367),"",extractions!X367)</f>
        <v>All part I crimes</v>
      </c>
      <c r="AE367" t="str">
        <f>IF(ISBLANK(extractions!Y367),"",extractions!Y367)</f>
        <v>Beta</v>
      </c>
      <c r="AF367">
        <f>IF(ISBLANK(extractions!Z367),"",extractions!Z367)</f>
        <v>3.916E-2</v>
      </c>
      <c r="AG367" t="str">
        <f>IF(ISBLANK(extractions!AA367),"",extractions!AA367)</f>
        <v/>
      </c>
      <c r="AH367" t="str">
        <f>IF(ISBLANK(extractions!AB367),"",extractions!AB367)</f>
        <v>?</v>
      </c>
      <c r="AI367">
        <f>IF(ISBLANK(extractions!AC367),"",extractions!AC367)</f>
        <v>1</v>
      </c>
      <c r="AJ367" t="str">
        <f>IF(ISBLANK(extractions!AD367),"",extractions!AD367)</f>
        <v>mar</v>
      </c>
      <c r="AK367">
        <f>IF(ISBLANK(extractions!AE367),"",extractions!AE367)</f>
        <v>1975</v>
      </c>
      <c r="AL367">
        <f>IF(ISBLANK(extractions!AF367),"",extractions!AF367)</f>
        <v>31</v>
      </c>
      <c r="AM367" t="str">
        <f>IF(ISBLANK(extractions!AG367),"",extractions!AG367)</f>
        <v>jan</v>
      </c>
      <c r="AN367">
        <f>IF(ISBLANK(extractions!AH367),"",extractions!AH367)</f>
        <v>1976</v>
      </c>
      <c r="AO367" t="str">
        <f>IF(ISBLANK(extractions!AI367),"",extractions!AI367)</f>
        <v/>
      </c>
      <c r="AP367" t="str">
        <f>IF(ISBLANK(extractions!AJ367),"",extractions!AJ367)</f>
        <v/>
      </c>
      <c r="AQ367" t="str">
        <f>IF(ISBLANK(extractions!AK367),"",extractions!AK367)</f>
        <v/>
      </c>
      <c r="AR367" t="str">
        <f>IF(ISBLANK(extractions!AL367),"",extractions!AL367)</f>
        <v/>
      </c>
      <c r="AS367" t="str">
        <f>IF(ISBLANK(extractions!AM367),"",extractions!AM367)</f>
        <v/>
      </c>
      <c r="AT367" t="str">
        <f>IF(ISBLANK(extractions!AN367),"",extractions!AN367)</f>
        <v/>
      </c>
      <c r="AU367" t="str">
        <f>IF(ISBLANK(extractions!AO367),"",extractions!AO367)</f>
        <v/>
      </c>
      <c r="AV367" t="str">
        <f>IF(ISBLANK(extractions!AP367),"",extractions!AP367)</f>
        <v/>
      </c>
      <c r="AW367" t="str">
        <f>IF(ISBLANK(extractions!AQ367),"",extractions!AQ367)</f>
        <v/>
      </c>
      <c r="AX367" t="str">
        <f>IF(ISBLANK(extractions!AR367),"",extractions!AR367)</f>
        <v/>
      </c>
      <c r="AY367" t="str">
        <f>IF(ISBLANK(extractions!AS367),"",extractions!AS367)</f>
        <v/>
      </c>
      <c r="AZ367" t="str">
        <f>IF(ISBLANK(extractions!AT367),"",extractions!AT367)</f>
        <v/>
      </c>
      <c r="BA367" t="str">
        <f>IF(ISBLANK(extractions!AU367),"",extractions!AU367)</f>
        <v/>
      </c>
      <c r="BB367" t="str">
        <f>IF(ISBLANK(extractions!AV367),"",extractions!AV367)</f>
        <v/>
      </c>
      <c r="BC367" t="str">
        <f>IF(ISBLANK(extractions!AW367),"",extractions!AW367)</f>
        <v/>
      </c>
      <c r="BD367" t="str">
        <f>IF(ISBLANK(extractions!AX367),"",extractions!AX367)</f>
        <v/>
      </c>
      <c r="BG367" t="str">
        <f t="shared" si="53"/>
        <v/>
      </c>
      <c r="BK367" s="9" t="str">
        <f t="shared" si="50"/>
        <v>Beta</v>
      </c>
      <c r="BL367" s="9">
        <f t="shared" si="47"/>
        <v>3.916E-2</v>
      </c>
      <c r="BM367" s="13" t="str">
        <f t="shared" si="48"/>
        <v>?</v>
      </c>
      <c r="BN367" t="str">
        <f t="shared" si="51"/>
        <v>+</v>
      </c>
      <c r="BO367" s="9" t="str">
        <f>IF(BK367="Beta",IF(ABS(BL367)&lt;statistic_interpretations!$B$5,statistic_interpretations!$B$1,IF(ABS(BL367)&lt;statistic_interpretations!$C$5,statistic_interpretations!$C$1,IF(ABS(BL367)&gt;statistic_interpretations!$C$5,statistic_interpretations!$D$1,"error"))),IF(BK367="R",IF(ABS(BL367)&lt;statistic_interpretations!$B$2,statistic_interpretations!$B$1,IF(ABS(BL367)&lt;statistic_interpretations!$C$2,statistic_interpretations!$C$1,IF(ABS(BL367)&gt;statistic_interpretations!$C$2,statistic_interpretations!$D$1,"error"))),IF(BK367="D",IF(ABS(BL367)&lt;statistic_interpretations!$B$3,statistic_interpretations!$B$1,IF(ABS(BL367)&lt;statistic_interpretations!$C$3,statistic_interpretations!$C$1,IF(ABS(BL367)&gt;statistic_interpretations!$C$3,statistic_interpretations!$D$1,"error"))),IF(BK367="%",IF(ABS(BL367)&lt;statistic_interpretations!$B$9,statistic_interpretations!$B$1,IF(ABS(BL367)&lt;statistic_interpretations!$C$9,statistic_interpretations!$C$1,IF(ABS(BL367)&gt;statistic_interpretations!$C$9,statistic_interpretations!$D$1,"error"))),IF(BK367="χ2",IF(ABS(BL367)&lt;statistic_interpretations!$B$8,statistic_interpretations!$B$1,IF(ABS(BL367)&lt;statistic_interpretations!$C$8,statistic_interpretations!$C$1,IF(ABS(BL367)&gt;statistic_interpretations!$C$8,statistic_interpretations!$D$1,"error"))),IF(BK367="tau",IF(ABS(BL367)&lt;statistic_interpretations!$B$7,statistic_interpretations!$B$1,IF(ABS(BL367)&lt;statistic_interpretations!$C$7,statistic_interpretations!$C$1,IF(ABS(BL367)&gt;statistic_interpretations!$C$7,statistic_interpretations!$D$1,"error")))))))))</f>
        <v>Small</v>
      </c>
      <c r="BP367" t="str">
        <f t="shared" si="52"/>
        <v>unknown</v>
      </c>
    </row>
    <row r="368" spans="1:68" x14ac:dyDescent="0.25">
      <c r="A368" t="str">
        <f>IF(ISBLANK(extractions!A368),"",extractions!A368)</f>
        <v>Involvement burglary</v>
      </c>
      <c r="B368" t="s">
        <v>404</v>
      </c>
      <c r="C368" t="str">
        <f>IF(ISBLANK(extractions!B368),"",extractions!B368)</f>
        <v>nominal</v>
      </c>
      <c r="D368" t="str">
        <f>IF(ISBLANK(extractions!C368),"",extractions!C368)</f>
        <v/>
      </c>
      <c r="E368" t="str">
        <f>IF(ISBLANK(extractions!D368),"",extractions!D368)</f>
        <v>Robbery</v>
      </c>
      <c r="F368" t="str">
        <f>IF(ISBLANK(extractions!E368),"",extractions!E368)</f>
        <v>-</v>
      </c>
      <c r="G368" t="str">
        <f>IF(ISBLANK(extractions!G368),"",extractions!G368)</f>
        <v>travel time</v>
      </c>
      <c r="H368" t="str">
        <f>IF(ISBLANK(extractions!H368),"",extractions!H368)</f>
        <v>scale</v>
      </c>
      <c r="I368" t="str">
        <f>IF(ISBLANK(extractions!I368),"",extractions!I368)</f>
        <v>min/incident</v>
      </c>
      <c r="J368" t="str">
        <f>IF(ISBLANK(extractions!J368),"",extractions!J368)</f>
        <v>ln</v>
      </c>
      <c r="K368" t="str">
        <f>IF(ISBLANK(extractions!K368),"",extractions!K368)</f>
        <v>interest</v>
      </c>
      <c r="L368" t="str">
        <f>IF(ISBLANK(extractions!L368),"",extractions!L368)</f>
        <v>van Kirk (1978)</v>
      </c>
      <c r="M368" s="2" t="s">
        <v>893</v>
      </c>
      <c r="N368" t="str">
        <f>IF(ISBLANK(extractions!M368),"",extractions!M368)</f>
        <v>Table A-15</v>
      </c>
      <c r="O368" t="str">
        <f>IF(ISBLANK(extractions!N368),"",extractions!N368)</f>
        <v>Multivariate regression</v>
      </c>
      <c r="P368" t="s">
        <v>148</v>
      </c>
      <c r="Q368" t="s">
        <v>903</v>
      </c>
      <c r="R368" t="s">
        <v>906</v>
      </c>
      <c r="S368" t="s">
        <v>199</v>
      </c>
      <c r="T368" t="s">
        <v>199</v>
      </c>
      <c r="U368" t="str">
        <f>IF(ISBLANK(extractions!O368),"",extractions!O368)</f>
        <v/>
      </c>
      <c r="V368" t="str">
        <f>IF(ISBLANK(extractions!P368),"",extractions!P368)</f>
        <v>Sample</v>
      </c>
      <c r="W368" t="str">
        <f>IF(ISBLANK(extractions!Q368),"",extractions!Q368)</f>
        <v/>
      </c>
      <c r="X368" t="str">
        <f>IF(ISBLANK(extractions!R368),"",extractions!R368)</f>
        <v xml:space="preserve">Non random sample  </v>
      </c>
      <c r="Y368" t="str">
        <f>IF(ISBLANK(extractions!S368),"",extractions!S368)</f>
        <v/>
      </c>
      <c r="Z368" t="str">
        <f>IF(ISBLANK(extractions!T368),"",extractions!T368)</f>
        <v/>
      </c>
      <c r="AA368" t="str">
        <f>IF(ISBLANK(extractions!U368),"",extractions!U368)</f>
        <v>-</v>
      </c>
      <c r="AB368">
        <f>IF(ISBLANK(extractions!V368),"",extractions!V368)</f>
        <v>930</v>
      </c>
      <c r="AC368" t="str">
        <f>IF(ISBLANK(extractions!W368),"",extractions!W368)</f>
        <v>CFS</v>
      </c>
      <c r="AD368" t="str">
        <f>IF(ISBLANK(extractions!X368),"",extractions!X368)</f>
        <v>All part I crimes</v>
      </c>
      <c r="AE368" t="str">
        <f>IF(ISBLANK(extractions!Y368),"",extractions!Y368)</f>
        <v>Beta</v>
      </c>
      <c r="AF368">
        <f>IF(ISBLANK(extractions!Z368),"",extractions!Z368)</f>
        <v>-1.4250000000000001E-2</v>
      </c>
      <c r="AG368" t="str">
        <f>IF(ISBLANK(extractions!AA368),"",extractions!AA368)</f>
        <v/>
      </c>
      <c r="AH368" t="str">
        <f>IF(ISBLANK(extractions!AB368),"",extractions!AB368)</f>
        <v>?</v>
      </c>
      <c r="AI368">
        <f>IF(ISBLANK(extractions!AC368),"",extractions!AC368)</f>
        <v>1</v>
      </c>
      <c r="AJ368" t="str">
        <f>IF(ISBLANK(extractions!AD368),"",extractions!AD368)</f>
        <v>mar</v>
      </c>
      <c r="AK368">
        <f>IF(ISBLANK(extractions!AE368),"",extractions!AE368)</f>
        <v>1975</v>
      </c>
      <c r="AL368">
        <f>IF(ISBLANK(extractions!AF368),"",extractions!AF368)</f>
        <v>31</v>
      </c>
      <c r="AM368" t="str">
        <f>IF(ISBLANK(extractions!AG368),"",extractions!AG368)</f>
        <v>jan</v>
      </c>
      <c r="AN368">
        <f>IF(ISBLANK(extractions!AH368),"",extractions!AH368)</f>
        <v>1976</v>
      </c>
      <c r="AO368" t="str">
        <f>IF(ISBLANK(extractions!AI368),"",extractions!AI368)</f>
        <v/>
      </c>
      <c r="AP368" t="str">
        <f>IF(ISBLANK(extractions!AJ368),"",extractions!AJ368)</f>
        <v/>
      </c>
      <c r="AQ368" t="str">
        <f>IF(ISBLANK(extractions!AK368),"",extractions!AK368)</f>
        <v/>
      </c>
      <c r="AR368" t="str">
        <f>IF(ISBLANK(extractions!AL368),"",extractions!AL368)</f>
        <v/>
      </c>
      <c r="AS368" t="str">
        <f>IF(ISBLANK(extractions!AM368),"",extractions!AM368)</f>
        <v/>
      </c>
      <c r="AT368" t="str">
        <f>IF(ISBLANK(extractions!AN368),"",extractions!AN368)</f>
        <v/>
      </c>
      <c r="AU368" t="str">
        <f>IF(ISBLANK(extractions!AO368),"",extractions!AO368)</f>
        <v/>
      </c>
      <c r="AV368" t="str">
        <f>IF(ISBLANK(extractions!AP368),"",extractions!AP368)</f>
        <v/>
      </c>
      <c r="AW368" t="str">
        <f>IF(ISBLANK(extractions!AQ368),"",extractions!AQ368)</f>
        <v/>
      </c>
      <c r="AX368" t="str">
        <f>IF(ISBLANK(extractions!AR368),"",extractions!AR368)</f>
        <v/>
      </c>
      <c r="AY368" t="str">
        <f>IF(ISBLANK(extractions!AS368),"",extractions!AS368)</f>
        <v/>
      </c>
      <c r="AZ368" t="str">
        <f>IF(ISBLANK(extractions!AT368),"",extractions!AT368)</f>
        <v/>
      </c>
      <c r="BA368" t="str">
        <f>IF(ISBLANK(extractions!AU368),"",extractions!AU368)</f>
        <v/>
      </c>
      <c r="BB368" t="str">
        <f>IF(ISBLANK(extractions!AV368),"",extractions!AV368)</f>
        <v/>
      </c>
      <c r="BC368" t="str">
        <f>IF(ISBLANK(extractions!AW368),"",extractions!AW368)</f>
        <v/>
      </c>
      <c r="BD368" t="str">
        <f>IF(ISBLANK(extractions!AX368),"",extractions!AX368)</f>
        <v/>
      </c>
      <c r="BG368" t="str">
        <f t="shared" si="53"/>
        <v/>
      </c>
      <c r="BK368" s="9" t="str">
        <f t="shared" si="50"/>
        <v>Beta</v>
      </c>
      <c r="BL368" s="9">
        <f t="shared" si="47"/>
        <v>-1.4250000000000001E-2</v>
      </c>
      <c r="BM368" s="13" t="str">
        <f t="shared" si="48"/>
        <v>?</v>
      </c>
      <c r="BN368" t="str">
        <f t="shared" si="51"/>
        <v>-</v>
      </c>
      <c r="BO368" s="9" t="str">
        <f>IF(BK368="Beta",IF(ABS(BL368)&lt;statistic_interpretations!$B$5,statistic_interpretations!$B$1,IF(ABS(BL368)&lt;statistic_interpretations!$C$5,statistic_interpretations!$C$1,IF(ABS(BL368)&gt;statistic_interpretations!$C$5,statistic_interpretations!$D$1,"error"))),IF(BK368="R",IF(ABS(BL368)&lt;statistic_interpretations!$B$2,statistic_interpretations!$B$1,IF(ABS(BL368)&lt;statistic_interpretations!$C$2,statistic_interpretations!$C$1,IF(ABS(BL368)&gt;statistic_interpretations!$C$2,statistic_interpretations!$D$1,"error"))),IF(BK368="D",IF(ABS(BL368)&lt;statistic_interpretations!$B$3,statistic_interpretations!$B$1,IF(ABS(BL368)&lt;statistic_interpretations!$C$3,statistic_interpretations!$C$1,IF(ABS(BL368)&gt;statistic_interpretations!$C$3,statistic_interpretations!$D$1,"error"))),IF(BK368="%",IF(ABS(BL368)&lt;statistic_interpretations!$B$9,statistic_interpretations!$B$1,IF(ABS(BL368)&lt;statistic_interpretations!$C$9,statistic_interpretations!$C$1,IF(ABS(BL368)&gt;statistic_interpretations!$C$9,statistic_interpretations!$D$1,"error"))),IF(BK368="χ2",IF(ABS(BL368)&lt;statistic_interpretations!$B$8,statistic_interpretations!$B$1,IF(ABS(BL368)&lt;statistic_interpretations!$C$8,statistic_interpretations!$C$1,IF(ABS(BL368)&gt;statistic_interpretations!$C$8,statistic_interpretations!$D$1,"error"))),IF(BK368="tau",IF(ABS(BL368)&lt;statistic_interpretations!$B$7,statistic_interpretations!$B$1,IF(ABS(BL368)&lt;statistic_interpretations!$C$7,statistic_interpretations!$C$1,IF(ABS(BL368)&gt;statistic_interpretations!$C$7,statistic_interpretations!$D$1,"error")))))))))</f>
        <v>Small</v>
      </c>
      <c r="BP368" t="str">
        <f t="shared" si="52"/>
        <v>unknown</v>
      </c>
    </row>
    <row r="369" spans="1:68" x14ac:dyDescent="0.25">
      <c r="A369" t="str">
        <f>IF(ISBLANK(extractions!A369),"",extractions!A369)</f>
        <v>Discovery burglary</v>
      </c>
      <c r="B369" t="s">
        <v>405</v>
      </c>
      <c r="C369" t="str">
        <f>IF(ISBLANK(extractions!B369),"",extractions!B369)</f>
        <v>nominal</v>
      </c>
      <c r="D369" t="str">
        <f>IF(ISBLANK(extractions!C369),"",extractions!C369)</f>
        <v/>
      </c>
      <c r="E369" t="str">
        <f>IF(ISBLANK(extractions!D369),"",extractions!D369)</f>
        <v>Robbery</v>
      </c>
      <c r="F369" t="str">
        <f>IF(ISBLANK(extractions!E369),"",extractions!E369)</f>
        <v>-</v>
      </c>
      <c r="G369" t="str">
        <f>IF(ISBLANK(extractions!G369),"",extractions!G369)</f>
        <v>travel time</v>
      </c>
      <c r="H369" t="str">
        <f>IF(ISBLANK(extractions!H369),"",extractions!H369)</f>
        <v>scale</v>
      </c>
      <c r="I369" t="str">
        <f>IF(ISBLANK(extractions!I369),"",extractions!I369)</f>
        <v>min/incident</v>
      </c>
      <c r="J369" t="str">
        <f>IF(ISBLANK(extractions!J369),"",extractions!J369)</f>
        <v>ln</v>
      </c>
      <c r="K369" t="str">
        <f>IF(ISBLANK(extractions!K369),"",extractions!K369)</f>
        <v>interest</v>
      </c>
      <c r="L369" t="str">
        <f>IF(ISBLANK(extractions!L369),"",extractions!L369)</f>
        <v>van Kirk (1978)</v>
      </c>
      <c r="M369" s="2" t="s">
        <v>893</v>
      </c>
      <c r="N369" t="str">
        <f>IF(ISBLANK(extractions!M369),"",extractions!M369)</f>
        <v>Table A-15</v>
      </c>
      <c r="O369" t="str">
        <f>IF(ISBLANK(extractions!N369),"",extractions!N369)</f>
        <v>Multivariate regression</v>
      </c>
      <c r="P369" t="s">
        <v>148</v>
      </c>
      <c r="Q369" t="s">
        <v>903</v>
      </c>
      <c r="R369" t="s">
        <v>906</v>
      </c>
      <c r="S369" t="s">
        <v>199</v>
      </c>
      <c r="T369" t="s">
        <v>199</v>
      </c>
      <c r="U369" t="str">
        <f>IF(ISBLANK(extractions!O369),"",extractions!O369)</f>
        <v/>
      </c>
      <c r="V369" t="str">
        <f>IF(ISBLANK(extractions!P369),"",extractions!P369)</f>
        <v>Sample</v>
      </c>
      <c r="W369" t="str">
        <f>IF(ISBLANK(extractions!Q369),"",extractions!Q369)</f>
        <v/>
      </c>
      <c r="X369" t="str">
        <f>IF(ISBLANK(extractions!R369),"",extractions!R369)</f>
        <v xml:space="preserve">Non random sample  </v>
      </c>
      <c r="Y369" t="str">
        <f>IF(ISBLANK(extractions!S369),"",extractions!S369)</f>
        <v/>
      </c>
      <c r="Z369" t="str">
        <f>IF(ISBLANK(extractions!T369),"",extractions!T369)</f>
        <v/>
      </c>
      <c r="AA369" t="str">
        <f>IF(ISBLANK(extractions!U369),"",extractions!U369)</f>
        <v>-</v>
      </c>
      <c r="AB369">
        <f>IF(ISBLANK(extractions!V369),"",extractions!V369)</f>
        <v>930</v>
      </c>
      <c r="AC369" t="str">
        <f>IF(ISBLANK(extractions!W369),"",extractions!W369)</f>
        <v>CFS</v>
      </c>
      <c r="AD369" t="str">
        <f>IF(ISBLANK(extractions!X369),"",extractions!X369)</f>
        <v>All part I crimes</v>
      </c>
      <c r="AE369" t="str">
        <f>IF(ISBLANK(extractions!Y369),"",extractions!Y369)</f>
        <v>Beta</v>
      </c>
      <c r="AF369">
        <f>IF(ISBLANK(extractions!Z369),"",extractions!Z369)</f>
        <v>0.46421000000000001</v>
      </c>
      <c r="AG369" t="str">
        <f>IF(ISBLANK(extractions!AA369),"",extractions!AA369)</f>
        <v/>
      </c>
      <c r="AH369" t="str">
        <f>IF(ISBLANK(extractions!AB369),"",extractions!AB369)</f>
        <v>?</v>
      </c>
      <c r="AI369">
        <f>IF(ISBLANK(extractions!AC369),"",extractions!AC369)</f>
        <v>1</v>
      </c>
      <c r="AJ369" t="str">
        <f>IF(ISBLANK(extractions!AD369),"",extractions!AD369)</f>
        <v>mar</v>
      </c>
      <c r="AK369">
        <f>IF(ISBLANK(extractions!AE369),"",extractions!AE369)</f>
        <v>1975</v>
      </c>
      <c r="AL369">
        <f>IF(ISBLANK(extractions!AF369),"",extractions!AF369)</f>
        <v>31</v>
      </c>
      <c r="AM369" t="str">
        <f>IF(ISBLANK(extractions!AG369),"",extractions!AG369)</f>
        <v>jan</v>
      </c>
      <c r="AN369">
        <f>IF(ISBLANK(extractions!AH369),"",extractions!AH369)</f>
        <v>1976</v>
      </c>
      <c r="AO369" t="str">
        <f>IF(ISBLANK(extractions!AI369),"",extractions!AI369)</f>
        <v/>
      </c>
      <c r="AP369" t="str">
        <f>IF(ISBLANK(extractions!AJ369),"",extractions!AJ369)</f>
        <v/>
      </c>
      <c r="AQ369" t="str">
        <f>IF(ISBLANK(extractions!AK369),"",extractions!AK369)</f>
        <v/>
      </c>
      <c r="AR369" t="str">
        <f>IF(ISBLANK(extractions!AL369),"",extractions!AL369)</f>
        <v/>
      </c>
      <c r="AS369" t="str">
        <f>IF(ISBLANK(extractions!AM369),"",extractions!AM369)</f>
        <v/>
      </c>
      <c r="AT369" t="str">
        <f>IF(ISBLANK(extractions!AN369),"",extractions!AN369)</f>
        <v/>
      </c>
      <c r="AU369" t="str">
        <f>IF(ISBLANK(extractions!AO369),"",extractions!AO369)</f>
        <v/>
      </c>
      <c r="AV369" t="str">
        <f>IF(ISBLANK(extractions!AP369),"",extractions!AP369)</f>
        <v/>
      </c>
      <c r="AW369" t="str">
        <f>IF(ISBLANK(extractions!AQ369),"",extractions!AQ369)</f>
        <v/>
      </c>
      <c r="AX369" t="str">
        <f>IF(ISBLANK(extractions!AR369),"",extractions!AR369)</f>
        <v/>
      </c>
      <c r="AY369" t="str">
        <f>IF(ISBLANK(extractions!AS369),"",extractions!AS369)</f>
        <v/>
      </c>
      <c r="AZ369" t="str">
        <f>IF(ISBLANK(extractions!AT369),"",extractions!AT369)</f>
        <v/>
      </c>
      <c r="BA369" t="str">
        <f>IF(ISBLANK(extractions!AU369),"",extractions!AU369)</f>
        <v/>
      </c>
      <c r="BB369" t="str">
        <f>IF(ISBLANK(extractions!AV369),"",extractions!AV369)</f>
        <v/>
      </c>
      <c r="BC369" t="str">
        <f>IF(ISBLANK(extractions!AW369),"",extractions!AW369)</f>
        <v/>
      </c>
      <c r="BD369" t="str">
        <f>IF(ISBLANK(extractions!AX369),"",extractions!AX369)</f>
        <v/>
      </c>
      <c r="BG369" t="str">
        <f t="shared" si="53"/>
        <v/>
      </c>
      <c r="BK369" s="9" t="str">
        <f t="shared" si="50"/>
        <v>Beta</v>
      </c>
      <c r="BL369" s="9">
        <f t="shared" si="47"/>
        <v>0.46421000000000001</v>
      </c>
      <c r="BM369" s="13" t="str">
        <f t="shared" si="48"/>
        <v>?</v>
      </c>
      <c r="BN369" t="str">
        <f t="shared" si="51"/>
        <v>+</v>
      </c>
      <c r="BO369" s="9" t="str">
        <f>IF(BK369="Beta",IF(ABS(BL369)&lt;statistic_interpretations!$B$5,statistic_interpretations!$B$1,IF(ABS(BL369)&lt;statistic_interpretations!$C$5,statistic_interpretations!$C$1,IF(ABS(BL369)&gt;statistic_interpretations!$C$5,statistic_interpretations!$D$1,"error"))),IF(BK369="R",IF(ABS(BL369)&lt;statistic_interpretations!$B$2,statistic_interpretations!$B$1,IF(ABS(BL369)&lt;statistic_interpretations!$C$2,statistic_interpretations!$C$1,IF(ABS(BL369)&gt;statistic_interpretations!$C$2,statistic_interpretations!$D$1,"error"))),IF(BK369="D",IF(ABS(BL369)&lt;statistic_interpretations!$B$3,statistic_interpretations!$B$1,IF(ABS(BL369)&lt;statistic_interpretations!$C$3,statistic_interpretations!$C$1,IF(ABS(BL369)&gt;statistic_interpretations!$C$3,statistic_interpretations!$D$1,"error"))),IF(BK369="%",IF(ABS(BL369)&lt;statistic_interpretations!$B$9,statistic_interpretations!$B$1,IF(ABS(BL369)&lt;statistic_interpretations!$C$9,statistic_interpretations!$C$1,IF(ABS(BL369)&gt;statistic_interpretations!$C$9,statistic_interpretations!$D$1,"error"))),IF(BK369="χ2",IF(ABS(BL369)&lt;statistic_interpretations!$B$8,statistic_interpretations!$B$1,IF(ABS(BL369)&lt;statistic_interpretations!$C$8,statistic_interpretations!$C$1,IF(ABS(BL369)&gt;statistic_interpretations!$C$8,statistic_interpretations!$D$1,"error"))),IF(BK369="tau",IF(ABS(BL369)&lt;statistic_interpretations!$B$7,statistic_interpretations!$B$1,IF(ABS(BL369)&lt;statistic_interpretations!$C$7,statistic_interpretations!$C$1,IF(ABS(BL369)&gt;statistic_interpretations!$C$7,statistic_interpretations!$D$1,"error")))))))))</f>
        <v xml:space="preserve">Medium </v>
      </c>
      <c r="BP369" t="str">
        <f t="shared" si="52"/>
        <v>unknown</v>
      </c>
    </row>
    <row r="370" spans="1:68" x14ac:dyDescent="0.25">
      <c r="A370" t="str">
        <f>IF(ISBLANK(extractions!A370),"",extractions!A370)</f>
        <v>Involvement larceny</v>
      </c>
      <c r="B370" t="s">
        <v>409</v>
      </c>
      <c r="C370" t="str">
        <f>IF(ISBLANK(extractions!B370),"",extractions!B370)</f>
        <v>nominal</v>
      </c>
      <c r="D370" t="str">
        <f>IF(ISBLANK(extractions!C370),"",extractions!C370)</f>
        <v/>
      </c>
      <c r="E370" t="str">
        <f>IF(ISBLANK(extractions!D370),"",extractions!D370)</f>
        <v>Robbery</v>
      </c>
      <c r="F370" t="str">
        <f>IF(ISBLANK(extractions!E370),"",extractions!E370)</f>
        <v>-</v>
      </c>
      <c r="G370" t="str">
        <f>IF(ISBLANK(extractions!G370),"",extractions!G370)</f>
        <v>travel time</v>
      </c>
      <c r="H370" t="str">
        <f>IF(ISBLANK(extractions!H370),"",extractions!H370)</f>
        <v>scale</v>
      </c>
      <c r="I370" t="str">
        <f>IF(ISBLANK(extractions!I370),"",extractions!I370)</f>
        <v>min/incident</v>
      </c>
      <c r="J370" t="str">
        <f>IF(ISBLANK(extractions!J370),"",extractions!J370)</f>
        <v>ln</v>
      </c>
      <c r="K370" t="str">
        <f>IF(ISBLANK(extractions!K370),"",extractions!K370)</f>
        <v>interest</v>
      </c>
      <c r="L370" t="str">
        <f>IF(ISBLANK(extractions!L370),"",extractions!L370)</f>
        <v>van Kirk (1978)</v>
      </c>
      <c r="M370" s="2" t="s">
        <v>893</v>
      </c>
      <c r="N370" t="str">
        <f>IF(ISBLANK(extractions!M370),"",extractions!M370)</f>
        <v>Table A-15</v>
      </c>
      <c r="O370" t="str">
        <f>IF(ISBLANK(extractions!N370),"",extractions!N370)</f>
        <v>Multivariate regression</v>
      </c>
      <c r="P370" t="s">
        <v>148</v>
      </c>
      <c r="Q370" t="s">
        <v>903</v>
      </c>
      <c r="R370" t="s">
        <v>906</v>
      </c>
      <c r="S370" t="s">
        <v>199</v>
      </c>
      <c r="T370" t="s">
        <v>199</v>
      </c>
      <c r="U370" t="str">
        <f>IF(ISBLANK(extractions!O370),"",extractions!O370)</f>
        <v/>
      </c>
      <c r="V370" t="str">
        <f>IF(ISBLANK(extractions!P370),"",extractions!P370)</f>
        <v>Sample</v>
      </c>
      <c r="W370" t="str">
        <f>IF(ISBLANK(extractions!Q370),"",extractions!Q370)</f>
        <v/>
      </c>
      <c r="X370" t="str">
        <f>IF(ISBLANK(extractions!R370),"",extractions!R370)</f>
        <v xml:space="preserve">Non random sample  </v>
      </c>
      <c r="Y370" t="str">
        <f>IF(ISBLANK(extractions!S370),"",extractions!S370)</f>
        <v/>
      </c>
      <c r="Z370" t="str">
        <f>IF(ISBLANK(extractions!T370),"",extractions!T370)</f>
        <v/>
      </c>
      <c r="AA370" t="str">
        <f>IF(ISBLANK(extractions!U370),"",extractions!U370)</f>
        <v>-</v>
      </c>
      <c r="AB370">
        <f>IF(ISBLANK(extractions!V370),"",extractions!V370)</f>
        <v>930</v>
      </c>
      <c r="AC370" t="str">
        <f>IF(ISBLANK(extractions!W370),"",extractions!W370)</f>
        <v>CFS</v>
      </c>
      <c r="AD370" t="str">
        <f>IF(ISBLANK(extractions!X370),"",extractions!X370)</f>
        <v>All part I crimes</v>
      </c>
      <c r="AE370" t="str">
        <f>IF(ISBLANK(extractions!Y370),"",extractions!Y370)</f>
        <v>Beta</v>
      </c>
      <c r="AF370">
        <f>IF(ISBLANK(extractions!Z370),"",extractions!Z370)</f>
        <v>0.28569</v>
      </c>
      <c r="AG370" t="str">
        <f>IF(ISBLANK(extractions!AA370),"",extractions!AA370)</f>
        <v/>
      </c>
      <c r="AH370" t="str">
        <f>IF(ISBLANK(extractions!AB370),"",extractions!AB370)</f>
        <v>?</v>
      </c>
      <c r="AI370">
        <f>IF(ISBLANK(extractions!AC370),"",extractions!AC370)</f>
        <v>1</v>
      </c>
      <c r="AJ370" t="str">
        <f>IF(ISBLANK(extractions!AD370),"",extractions!AD370)</f>
        <v>mar</v>
      </c>
      <c r="AK370">
        <f>IF(ISBLANK(extractions!AE370),"",extractions!AE370)</f>
        <v>1975</v>
      </c>
      <c r="AL370">
        <f>IF(ISBLANK(extractions!AF370),"",extractions!AF370)</f>
        <v>31</v>
      </c>
      <c r="AM370" t="str">
        <f>IF(ISBLANK(extractions!AG370),"",extractions!AG370)</f>
        <v>jan</v>
      </c>
      <c r="AN370">
        <f>IF(ISBLANK(extractions!AH370),"",extractions!AH370)</f>
        <v>1976</v>
      </c>
      <c r="AO370" t="str">
        <f>IF(ISBLANK(extractions!AI370),"",extractions!AI370)</f>
        <v/>
      </c>
      <c r="AP370" t="str">
        <f>IF(ISBLANK(extractions!AJ370),"",extractions!AJ370)</f>
        <v/>
      </c>
      <c r="AQ370" t="str">
        <f>IF(ISBLANK(extractions!AK370),"",extractions!AK370)</f>
        <v/>
      </c>
      <c r="AR370" t="str">
        <f>IF(ISBLANK(extractions!AL370),"",extractions!AL370)</f>
        <v/>
      </c>
      <c r="AS370" t="str">
        <f>IF(ISBLANK(extractions!AM370),"",extractions!AM370)</f>
        <v/>
      </c>
      <c r="AT370" t="str">
        <f>IF(ISBLANK(extractions!AN370),"",extractions!AN370)</f>
        <v/>
      </c>
      <c r="AU370" t="str">
        <f>IF(ISBLANK(extractions!AO370),"",extractions!AO370)</f>
        <v/>
      </c>
      <c r="AV370" t="str">
        <f>IF(ISBLANK(extractions!AP370),"",extractions!AP370)</f>
        <v/>
      </c>
      <c r="AW370" t="str">
        <f>IF(ISBLANK(extractions!AQ370),"",extractions!AQ370)</f>
        <v/>
      </c>
      <c r="AX370" t="str">
        <f>IF(ISBLANK(extractions!AR370),"",extractions!AR370)</f>
        <v/>
      </c>
      <c r="AY370" t="str">
        <f>IF(ISBLANK(extractions!AS370),"",extractions!AS370)</f>
        <v/>
      </c>
      <c r="AZ370" t="str">
        <f>IF(ISBLANK(extractions!AT370),"",extractions!AT370)</f>
        <v/>
      </c>
      <c r="BA370" t="str">
        <f>IF(ISBLANK(extractions!AU370),"",extractions!AU370)</f>
        <v/>
      </c>
      <c r="BB370" t="str">
        <f>IF(ISBLANK(extractions!AV370),"",extractions!AV370)</f>
        <v/>
      </c>
      <c r="BC370" t="str">
        <f>IF(ISBLANK(extractions!AW370),"",extractions!AW370)</f>
        <v/>
      </c>
      <c r="BD370" t="str">
        <f>IF(ISBLANK(extractions!AX370),"",extractions!AX370)</f>
        <v/>
      </c>
      <c r="BG370" t="str">
        <f t="shared" si="53"/>
        <v/>
      </c>
      <c r="BK370" s="9" t="str">
        <f t="shared" si="50"/>
        <v>Beta</v>
      </c>
      <c r="BL370" s="9">
        <f t="shared" si="47"/>
        <v>0.28569</v>
      </c>
      <c r="BM370" s="13" t="str">
        <f t="shared" si="48"/>
        <v>?</v>
      </c>
      <c r="BN370" t="str">
        <f t="shared" si="51"/>
        <v>+</v>
      </c>
      <c r="BO370" s="9" t="str">
        <f>IF(BK370="Beta",IF(ABS(BL370)&lt;statistic_interpretations!$B$5,statistic_interpretations!$B$1,IF(ABS(BL370)&lt;statistic_interpretations!$C$5,statistic_interpretations!$C$1,IF(ABS(BL370)&gt;statistic_interpretations!$C$5,statistic_interpretations!$D$1,"error"))),IF(BK370="R",IF(ABS(BL370)&lt;statistic_interpretations!$B$2,statistic_interpretations!$B$1,IF(ABS(BL370)&lt;statistic_interpretations!$C$2,statistic_interpretations!$C$1,IF(ABS(BL370)&gt;statistic_interpretations!$C$2,statistic_interpretations!$D$1,"error"))),IF(BK370="D",IF(ABS(BL370)&lt;statistic_interpretations!$B$3,statistic_interpretations!$B$1,IF(ABS(BL370)&lt;statistic_interpretations!$C$3,statistic_interpretations!$C$1,IF(ABS(BL370)&gt;statistic_interpretations!$C$3,statistic_interpretations!$D$1,"error"))),IF(BK370="%",IF(ABS(BL370)&lt;statistic_interpretations!$B$9,statistic_interpretations!$B$1,IF(ABS(BL370)&lt;statistic_interpretations!$C$9,statistic_interpretations!$C$1,IF(ABS(BL370)&gt;statistic_interpretations!$C$9,statistic_interpretations!$D$1,"error"))),IF(BK370="χ2",IF(ABS(BL370)&lt;statistic_interpretations!$B$8,statistic_interpretations!$B$1,IF(ABS(BL370)&lt;statistic_interpretations!$C$8,statistic_interpretations!$C$1,IF(ABS(BL370)&gt;statistic_interpretations!$C$8,statistic_interpretations!$D$1,"error"))),IF(BK370="tau",IF(ABS(BL370)&lt;statistic_interpretations!$B$7,statistic_interpretations!$B$1,IF(ABS(BL370)&lt;statistic_interpretations!$C$7,statistic_interpretations!$C$1,IF(ABS(BL370)&gt;statistic_interpretations!$C$7,statistic_interpretations!$D$1,"error")))))))))</f>
        <v>Small</v>
      </c>
      <c r="BP370" t="str">
        <f t="shared" si="52"/>
        <v>unknown</v>
      </c>
    </row>
    <row r="371" spans="1:68" x14ac:dyDescent="0.25">
      <c r="A371" t="str">
        <f>IF(ISBLANK(extractions!A371),"",extractions!A371)</f>
        <v>Discovery larceny</v>
      </c>
      <c r="B371" t="s">
        <v>406</v>
      </c>
      <c r="C371" t="str">
        <f>IF(ISBLANK(extractions!B371),"",extractions!B371)</f>
        <v>nominal</v>
      </c>
      <c r="D371" t="str">
        <f>IF(ISBLANK(extractions!C371),"",extractions!C371)</f>
        <v/>
      </c>
      <c r="E371" t="str">
        <f>IF(ISBLANK(extractions!D371),"",extractions!D371)</f>
        <v>Robbery</v>
      </c>
      <c r="F371" t="str">
        <f>IF(ISBLANK(extractions!E371),"",extractions!E371)</f>
        <v>-</v>
      </c>
      <c r="G371" t="str">
        <f>IF(ISBLANK(extractions!G371),"",extractions!G371)</f>
        <v>travel time</v>
      </c>
      <c r="H371" t="str">
        <f>IF(ISBLANK(extractions!H371),"",extractions!H371)</f>
        <v>scale</v>
      </c>
      <c r="I371" t="str">
        <f>IF(ISBLANK(extractions!I371),"",extractions!I371)</f>
        <v>min/incident</v>
      </c>
      <c r="J371" t="str">
        <f>IF(ISBLANK(extractions!J371),"",extractions!J371)</f>
        <v>ln</v>
      </c>
      <c r="K371" t="str">
        <f>IF(ISBLANK(extractions!K371),"",extractions!K371)</f>
        <v>interest</v>
      </c>
      <c r="L371" t="str">
        <f>IF(ISBLANK(extractions!L371),"",extractions!L371)</f>
        <v>van Kirk (1978)</v>
      </c>
      <c r="M371" s="2" t="s">
        <v>893</v>
      </c>
      <c r="N371" t="str">
        <f>IF(ISBLANK(extractions!M371),"",extractions!M371)</f>
        <v>Table A-15</v>
      </c>
      <c r="O371" t="str">
        <f>IF(ISBLANK(extractions!N371),"",extractions!N371)</f>
        <v>Multivariate regression</v>
      </c>
      <c r="P371" t="s">
        <v>148</v>
      </c>
      <c r="Q371" t="s">
        <v>903</v>
      </c>
      <c r="R371" t="s">
        <v>906</v>
      </c>
      <c r="S371" t="s">
        <v>199</v>
      </c>
      <c r="T371" t="s">
        <v>199</v>
      </c>
      <c r="U371" t="str">
        <f>IF(ISBLANK(extractions!O371),"",extractions!O371)</f>
        <v/>
      </c>
      <c r="V371" t="str">
        <f>IF(ISBLANK(extractions!P371),"",extractions!P371)</f>
        <v>Sample</v>
      </c>
      <c r="W371" t="str">
        <f>IF(ISBLANK(extractions!Q371),"",extractions!Q371)</f>
        <v/>
      </c>
      <c r="X371" t="str">
        <f>IF(ISBLANK(extractions!R371),"",extractions!R371)</f>
        <v xml:space="preserve">Non random sample  </v>
      </c>
      <c r="Y371" t="str">
        <f>IF(ISBLANK(extractions!S371),"",extractions!S371)</f>
        <v/>
      </c>
      <c r="Z371" t="str">
        <f>IF(ISBLANK(extractions!T371),"",extractions!T371)</f>
        <v/>
      </c>
      <c r="AA371" t="str">
        <f>IF(ISBLANK(extractions!U371),"",extractions!U371)</f>
        <v>-</v>
      </c>
      <c r="AB371">
        <f>IF(ISBLANK(extractions!V371),"",extractions!V371)</f>
        <v>930</v>
      </c>
      <c r="AC371" t="str">
        <f>IF(ISBLANK(extractions!W371),"",extractions!W371)</f>
        <v>CFS</v>
      </c>
      <c r="AD371" t="str">
        <f>IF(ISBLANK(extractions!X371),"",extractions!X371)</f>
        <v>All part I crimes</v>
      </c>
      <c r="AE371" t="str">
        <f>IF(ISBLANK(extractions!Y371),"",extractions!Y371)</f>
        <v>Beta</v>
      </c>
      <c r="AF371">
        <f>IF(ISBLANK(extractions!Z371),"",extractions!Z371)</f>
        <v>0.37247000000000002</v>
      </c>
      <c r="AG371" t="str">
        <f>IF(ISBLANK(extractions!AA371),"",extractions!AA371)</f>
        <v/>
      </c>
      <c r="AH371" t="str">
        <f>IF(ISBLANK(extractions!AB371),"",extractions!AB371)</f>
        <v>?</v>
      </c>
      <c r="AI371">
        <f>IF(ISBLANK(extractions!AC371),"",extractions!AC371)</f>
        <v>1</v>
      </c>
      <c r="AJ371" t="str">
        <f>IF(ISBLANK(extractions!AD371),"",extractions!AD371)</f>
        <v>mar</v>
      </c>
      <c r="AK371">
        <f>IF(ISBLANK(extractions!AE371),"",extractions!AE371)</f>
        <v>1975</v>
      </c>
      <c r="AL371">
        <f>IF(ISBLANK(extractions!AF371),"",extractions!AF371)</f>
        <v>31</v>
      </c>
      <c r="AM371" t="str">
        <f>IF(ISBLANK(extractions!AG371),"",extractions!AG371)</f>
        <v>jan</v>
      </c>
      <c r="AN371">
        <f>IF(ISBLANK(extractions!AH371),"",extractions!AH371)</f>
        <v>1976</v>
      </c>
      <c r="AO371" t="str">
        <f>IF(ISBLANK(extractions!AI371),"",extractions!AI371)</f>
        <v/>
      </c>
      <c r="AP371" t="str">
        <f>IF(ISBLANK(extractions!AJ371),"",extractions!AJ371)</f>
        <v/>
      </c>
      <c r="AQ371" t="str">
        <f>IF(ISBLANK(extractions!AK371),"",extractions!AK371)</f>
        <v/>
      </c>
      <c r="AR371" t="str">
        <f>IF(ISBLANK(extractions!AL371),"",extractions!AL371)</f>
        <v/>
      </c>
      <c r="AS371" t="str">
        <f>IF(ISBLANK(extractions!AM371),"",extractions!AM371)</f>
        <v/>
      </c>
      <c r="AT371" t="str">
        <f>IF(ISBLANK(extractions!AN371),"",extractions!AN371)</f>
        <v/>
      </c>
      <c r="AU371" t="str">
        <f>IF(ISBLANK(extractions!AO371),"",extractions!AO371)</f>
        <v/>
      </c>
      <c r="AV371" t="str">
        <f>IF(ISBLANK(extractions!AP371),"",extractions!AP371)</f>
        <v/>
      </c>
      <c r="AW371" t="str">
        <f>IF(ISBLANK(extractions!AQ371),"",extractions!AQ371)</f>
        <v/>
      </c>
      <c r="AX371" t="str">
        <f>IF(ISBLANK(extractions!AR371),"",extractions!AR371)</f>
        <v/>
      </c>
      <c r="AY371" t="str">
        <f>IF(ISBLANK(extractions!AS371),"",extractions!AS371)</f>
        <v/>
      </c>
      <c r="AZ371" t="str">
        <f>IF(ISBLANK(extractions!AT371),"",extractions!AT371)</f>
        <v/>
      </c>
      <c r="BA371" t="str">
        <f>IF(ISBLANK(extractions!AU371),"",extractions!AU371)</f>
        <v/>
      </c>
      <c r="BB371" t="str">
        <f>IF(ISBLANK(extractions!AV371),"",extractions!AV371)</f>
        <v/>
      </c>
      <c r="BC371" t="str">
        <f>IF(ISBLANK(extractions!AW371),"",extractions!AW371)</f>
        <v/>
      </c>
      <c r="BD371" t="str">
        <f>IF(ISBLANK(extractions!AX371),"",extractions!AX371)</f>
        <v/>
      </c>
      <c r="BG371" t="str">
        <f t="shared" si="53"/>
        <v/>
      </c>
      <c r="BK371" s="9" t="str">
        <f t="shared" si="50"/>
        <v>Beta</v>
      </c>
      <c r="BL371" s="9">
        <f t="shared" si="47"/>
        <v>0.37247000000000002</v>
      </c>
      <c r="BM371" s="13" t="str">
        <f t="shared" si="48"/>
        <v>?</v>
      </c>
      <c r="BN371" t="str">
        <f t="shared" si="51"/>
        <v>+</v>
      </c>
      <c r="BO371" s="9" t="str">
        <f>IF(BK371="Beta",IF(ABS(BL371)&lt;statistic_interpretations!$B$5,statistic_interpretations!$B$1,IF(ABS(BL371)&lt;statistic_interpretations!$C$5,statistic_interpretations!$C$1,IF(ABS(BL371)&gt;statistic_interpretations!$C$5,statistic_interpretations!$D$1,"error"))),IF(BK371="R",IF(ABS(BL371)&lt;statistic_interpretations!$B$2,statistic_interpretations!$B$1,IF(ABS(BL371)&lt;statistic_interpretations!$C$2,statistic_interpretations!$C$1,IF(ABS(BL371)&gt;statistic_interpretations!$C$2,statistic_interpretations!$D$1,"error"))),IF(BK371="D",IF(ABS(BL371)&lt;statistic_interpretations!$B$3,statistic_interpretations!$B$1,IF(ABS(BL371)&lt;statistic_interpretations!$C$3,statistic_interpretations!$C$1,IF(ABS(BL371)&gt;statistic_interpretations!$C$3,statistic_interpretations!$D$1,"error"))),IF(BK371="%",IF(ABS(BL371)&lt;statistic_interpretations!$B$9,statistic_interpretations!$B$1,IF(ABS(BL371)&lt;statistic_interpretations!$C$9,statistic_interpretations!$C$1,IF(ABS(BL371)&gt;statistic_interpretations!$C$9,statistic_interpretations!$D$1,"error"))),IF(BK371="χ2",IF(ABS(BL371)&lt;statistic_interpretations!$B$8,statistic_interpretations!$B$1,IF(ABS(BL371)&lt;statistic_interpretations!$C$8,statistic_interpretations!$C$1,IF(ABS(BL371)&gt;statistic_interpretations!$C$8,statistic_interpretations!$D$1,"error"))),IF(BK371="tau",IF(ABS(BL371)&lt;statistic_interpretations!$B$7,statistic_interpretations!$B$1,IF(ABS(BL371)&lt;statistic_interpretations!$C$7,statistic_interpretations!$C$1,IF(ABS(BL371)&gt;statistic_interpretations!$C$7,statistic_interpretations!$D$1,"error")))))))))</f>
        <v xml:space="preserve">Medium </v>
      </c>
      <c r="BP371" t="str">
        <f t="shared" si="52"/>
        <v>unknown</v>
      </c>
    </row>
    <row r="372" spans="1:68" x14ac:dyDescent="0.25">
      <c r="A372" t="str">
        <f>IF(ISBLANK(extractions!A372),"",extractions!A372)</f>
        <v>Involvement auto theft</v>
      </c>
      <c r="B372" t="s">
        <v>407</v>
      </c>
      <c r="C372" t="str">
        <f>IF(ISBLANK(extractions!B372),"",extractions!B372)</f>
        <v>nominal</v>
      </c>
      <c r="D372" t="str">
        <f>IF(ISBLANK(extractions!C372),"",extractions!C372)</f>
        <v/>
      </c>
      <c r="E372" t="str">
        <f>IF(ISBLANK(extractions!D372),"",extractions!D372)</f>
        <v>Robbery</v>
      </c>
      <c r="F372" t="str">
        <f>IF(ISBLANK(extractions!E372),"",extractions!E372)</f>
        <v>-</v>
      </c>
      <c r="G372" t="str">
        <f>IF(ISBLANK(extractions!G372),"",extractions!G372)</f>
        <v>travel time</v>
      </c>
      <c r="H372" t="str">
        <f>IF(ISBLANK(extractions!H372),"",extractions!H372)</f>
        <v>scale</v>
      </c>
      <c r="I372" t="str">
        <f>IF(ISBLANK(extractions!I372),"",extractions!I372)</f>
        <v>min/incident</v>
      </c>
      <c r="J372" t="str">
        <f>IF(ISBLANK(extractions!J372),"",extractions!J372)</f>
        <v>ln</v>
      </c>
      <c r="K372" t="str">
        <f>IF(ISBLANK(extractions!K372),"",extractions!K372)</f>
        <v>interest</v>
      </c>
      <c r="L372" t="str">
        <f>IF(ISBLANK(extractions!L372),"",extractions!L372)</f>
        <v>van Kirk (1978)</v>
      </c>
      <c r="M372" s="2" t="s">
        <v>893</v>
      </c>
      <c r="N372" t="str">
        <f>IF(ISBLANK(extractions!M372),"",extractions!M372)</f>
        <v>Table A-15</v>
      </c>
      <c r="O372" t="str">
        <f>IF(ISBLANK(extractions!N372),"",extractions!N372)</f>
        <v>Multivariate regression</v>
      </c>
      <c r="P372" t="s">
        <v>148</v>
      </c>
      <c r="Q372" t="s">
        <v>903</v>
      </c>
      <c r="R372" t="s">
        <v>906</v>
      </c>
      <c r="S372" t="s">
        <v>199</v>
      </c>
      <c r="T372" t="s">
        <v>199</v>
      </c>
      <c r="U372" t="str">
        <f>IF(ISBLANK(extractions!O372),"",extractions!O372)</f>
        <v/>
      </c>
      <c r="V372" t="str">
        <f>IF(ISBLANK(extractions!P372),"",extractions!P372)</f>
        <v>Sample</v>
      </c>
      <c r="W372" t="str">
        <f>IF(ISBLANK(extractions!Q372),"",extractions!Q372)</f>
        <v/>
      </c>
      <c r="X372" t="str">
        <f>IF(ISBLANK(extractions!R372),"",extractions!R372)</f>
        <v xml:space="preserve">Non random sample  </v>
      </c>
      <c r="Y372" t="str">
        <f>IF(ISBLANK(extractions!S372),"",extractions!S372)</f>
        <v/>
      </c>
      <c r="Z372" t="str">
        <f>IF(ISBLANK(extractions!T372),"",extractions!T372)</f>
        <v/>
      </c>
      <c r="AA372" t="str">
        <f>IF(ISBLANK(extractions!U372),"",extractions!U372)</f>
        <v>-</v>
      </c>
      <c r="AB372">
        <f>IF(ISBLANK(extractions!V372),"",extractions!V372)</f>
        <v>930</v>
      </c>
      <c r="AC372" t="str">
        <f>IF(ISBLANK(extractions!W372),"",extractions!W372)</f>
        <v>CFS</v>
      </c>
      <c r="AD372" t="str">
        <f>IF(ISBLANK(extractions!X372),"",extractions!X372)</f>
        <v>All part I crimes</v>
      </c>
      <c r="AE372" t="str">
        <f>IF(ISBLANK(extractions!Y372),"",extractions!Y372)</f>
        <v>Beta</v>
      </c>
      <c r="AF372">
        <f>IF(ISBLANK(extractions!Z372),"",extractions!Z372)</f>
        <v>7.0830000000000004E-2</v>
      </c>
      <c r="AG372" t="str">
        <f>IF(ISBLANK(extractions!AA372),"",extractions!AA372)</f>
        <v/>
      </c>
      <c r="AH372" t="str">
        <f>IF(ISBLANK(extractions!AB372),"",extractions!AB372)</f>
        <v>?</v>
      </c>
      <c r="AI372">
        <f>IF(ISBLANK(extractions!AC372),"",extractions!AC372)</f>
        <v>1</v>
      </c>
      <c r="AJ372" t="str">
        <f>IF(ISBLANK(extractions!AD372),"",extractions!AD372)</f>
        <v>mar</v>
      </c>
      <c r="AK372">
        <f>IF(ISBLANK(extractions!AE372),"",extractions!AE372)</f>
        <v>1975</v>
      </c>
      <c r="AL372">
        <f>IF(ISBLANK(extractions!AF372),"",extractions!AF372)</f>
        <v>31</v>
      </c>
      <c r="AM372" t="str">
        <f>IF(ISBLANK(extractions!AG372),"",extractions!AG372)</f>
        <v>jan</v>
      </c>
      <c r="AN372">
        <f>IF(ISBLANK(extractions!AH372),"",extractions!AH372)</f>
        <v>1976</v>
      </c>
      <c r="AO372" t="str">
        <f>IF(ISBLANK(extractions!AI372),"",extractions!AI372)</f>
        <v/>
      </c>
      <c r="AP372" t="str">
        <f>IF(ISBLANK(extractions!AJ372),"",extractions!AJ372)</f>
        <v/>
      </c>
      <c r="AQ372" t="str">
        <f>IF(ISBLANK(extractions!AK372),"",extractions!AK372)</f>
        <v/>
      </c>
      <c r="AR372" t="str">
        <f>IF(ISBLANK(extractions!AL372),"",extractions!AL372)</f>
        <v/>
      </c>
      <c r="AS372" t="str">
        <f>IF(ISBLANK(extractions!AM372),"",extractions!AM372)</f>
        <v/>
      </c>
      <c r="AT372" t="str">
        <f>IF(ISBLANK(extractions!AN372),"",extractions!AN372)</f>
        <v/>
      </c>
      <c r="AU372" t="str">
        <f>IF(ISBLANK(extractions!AO372),"",extractions!AO372)</f>
        <v/>
      </c>
      <c r="AV372" t="str">
        <f>IF(ISBLANK(extractions!AP372),"",extractions!AP372)</f>
        <v/>
      </c>
      <c r="AW372" t="str">
        <f>IF(ISBLANK(extractions!AQ372),"",extractions!AQ372)</f>
        <v/>
      </c>
      <c r="AX372" t="str">
        <f>IF(ISBLANK(extractions!AR372),"",extractions!AR372)</f>
        <v/>
      </c>
      <c r="AY372" t="str">
        <f>IF(ISBLANK(extractions!AS372),"",extractions!AS372)</f>
        <v/>
      </c>
      <c r="AZ372" t="str">
        <f>IF(ISBLANK(extractions!AT372),"",extractions!AT372)</f>
        <v/>
      </c>
      <c r="BA372" t="str">
        <f>IF(ISBLANK(extractions!AU372),"",extractions!AU372)</f>
        <v/>
      </c>
      <c r="BB372" t="str">
        <f>IF(ISBLANK(extractions!AV372),"",extractions!AV372)</f>
        <v/>
      </c>
      <c r="BC372" t="str">
        <f>IF(ISBLANK(extractions!AW372),"",extractions!AW372)</f>
        <v/>
      </c>
      <c r="BD372" t="str">
        <f>IF(ISBLANK(extractions!AX372),"",extractions!AX372)</f>
        <v/>
      </c>
      <c r="BG372" t="str">
        <f t="shared" si="53"/>
        <v/>
      </c>
      <c r="BK372" s="9" t="str">
        <f t="shared" si="50"/>
        <v>Beta</v>
      </c>
      <c r="BL372" s="9">
        <f t="shared" si="47"/>
        <v>7.0830000000000004E-2</v>
      </c>
      <c r="BM372" s="13" t="str">
        <f t="shared" si="48"/>
        <v>?</v>
      </c>
      <c r="BN372" t="str">
        <f t="shared" si="51"/>
        <v>+</v>
      </c>
      <c r="BO372" s="9" t="str">
        <f>IF(BK372="Beta",IF(ABS(BL372)&lt;statistic_interpretations!$B$5,statistic_interpretations!$B$1,IF(ABS(BL372)&lt;statistic_interpretations!$C$5,statistic_interpretations!$C$1,IF(ABS(BL372)&gt;statistic_interpretations!$C$5,statistic_interpretations!$D$1,"error"))),IF(BK372="R",IF(ABS(BL372)&lt;statistic_interpretations!$B$2,statistic_interpretations!$B$1,IF(ABS(BL372)&lt;statistic_interpretations!$C$2,statistic_interpretations!$C$1,IF(ABS(BL372)&gt;statistic_interpretations!$C$2,statistic_interpretations!$D$1,"error"))),IF(BK372="D",IF(ABS(BL372)&lt;statistic_interpretations!$B$3,statistic_interpretations!$B$1,IF(ABS(BL372)&lt;statistic_interpretations!$C$3,statistic_interpretations!$C$1,IF(ABS(BL372)&gt;statistic_interpretations!$C$3,statistic_interpretations!$D$1,"error"))),IF(BK372="%",IF(ABS(BL372)&lt;statistic_interpretations!$B$9,statistic_interpretations!$B$1,IF(ABS(BL372)&lt;statistic_interpretations!$C$9,statistic_interpretations!$C$1,IF(ABS(BL372)&gt;statistic_interpretations!$C$9,statistic_interpretations!$D$1,"error"))),IF(BK372="χ2",IF(ABS(BL372)&lt;statistic_interpretations!$B$8,statistic_interpretations!$B$1,IF(ABS(BL372)&lt;statistic_interpretations!$C$8,statistic_interpretations!$C$1,IF(ABS(BL372)&gt;statistic_interpretations!$C$8,statistic_interpretations!$D$1,"error"))),IF(BK372="tau",IF(ABS(BL372)&lt;statistic_interpretations!$B$7,statistic_interpretations!$B$1,IF(ABS(BL372)&lt;statistic_interpretations!$C$7,statistic_interpretations!$C$1,IF(ABS(BL372)&gt;statistic_interpretations!$C$7,statistic_interpretations!$D$1,"error")))))))))</f>
        <v>Small</v>
      </c>
      <c r="BP372" t="str">
        <f t="shared" si="52"/>
        <v>unknown</v>
      </c>
    </row>
    <row r="373" spans="1:68" x14ac:dyDescent="0.25">
      <c r="A373" t="str">
        <f>IF(ISBLANK(extractions!A373),"",extractions!A373)</f>
        <v>Discovery auto theft</v>
      </c>
      <c r="B373" t="s">
        <v>408</v>
      </c>
      <c r="C373" t="str">
        <f>IF(ISBLANK(extractions!B373),"",extractions!B373)</f>
        <v>nominal</v>
      </c>
      <c r="D373" t="str">
        <f>IF(ISBLANK(extractions!C373),"",extractions!C373)</f>
        <v/>
      </c>
      <c r="E373" t="str">
        <f>IF(ISBLANK(extractions!D373),"",extractions!D373)</f>
        <v>Robbery</v>
      </c>
      <c r="F373" t="str">
        <f>IF(ISBLANK(extractions!E373),"",extractions!E373)</f>
        <v>-</v>
      </c>
      <c r="G373" t="str">
        <f>IF(ISBLANK(extractions!G373),"",extractions!G373)</f>
        <v>travel time</v>
      </c>
      <c r="H373" t="str">
        <f>IF(ISBLANK(extractions!H373),"",extractions!H373)</f>
        <v>scale</v>
      </c>
      <c r="I373" t="str">
        <f>IF(ISBLANK(extractions!I373),"",extractions!I373)</f>
        <v>min/incident</v>
      </c>
      <c r="J373" t="str">
        <f>IF(ISBLANK(extractions!J373),"",extractions!J373)</f>
        <v>ln</v>
      </c>
      <c r="K373" t="str">
        <f>IF(ISBLANK(extractions!K373),"",extractions!K373)</f>
        <v>interest</v>
      </c>
      <c r="L373" t="str">
        <f>IF(ISBLANK(extractions!L373),"",extractions!L373)</f>
        <v>van Kirk (1978)</v>
      </c>
      <c r="M373" s="2" t="s">
        <v>893</v>
      </c>
      <c r="N373" t="str">
        <f>IF(ISBLANK(extractions!M373),"",extractions!M373)</f>
        <v>Table A-15</v>
      </c>
      <c r="O373" t="str">
        <f>IF(ISBLANK(extractions!N373),"",extractions!N373)</f>
        <v>Multivariate regression</v>
      </c>
      <c r="P373" t="s">
        <v>148</v>
      </c>
      <c r="Q373" t="s">
        <v>903</v>
      </c>
      <c r="R373" t="s">
        <v>906</v>
      </c>
      <c r="S373" t="s">
        <v>199</v>
      </c>
      <c r="T373" t="s">
        <v>199</v>
      </c>
      <c r="U373" t="str">
        <f>IF(ISBLANK(extractions!O373),"",extractions!O373)</f>
        <v/>
      </c>
      <c r="V373" t="str">
        <f>IF(ISBLANK(extractions!P373),"",extractions!P373)</f>
        <v>Sample</v>
      </c>
      <c r="W373" t="str">
        <f>IF(ISBLANK(extractions!Q373),"",extractions!Q373)</f>
        <v/>
      </c>
      <c r="X373" t="str">
        <f>IF(ISBLANK(extractions!R373),"",extractions!R373)</f>
        <v xml:space="preserve">Non random sample  </v>
      </c>
      <c r="Y373" t="str">
        <f>IF(ISBLANK(extractions!S373),"",extractions!S373)</f>
        <v/>
      </c>
      <c r="Z373" t="str">
        <f>IF(ISBLANK(extractions!T373),"",extractions!T373)</f>
        <v/>
      </c>
      <c r="AA373" t="str">
        <f>IF(ISBLANK(extractions!U373),"",extractions!U373)</f>
        <v>-</v>
      </c>
      <c r="AB373">
        <f>IF(ISBLANK(extractions!V373),"",extractions!V373)</f>
        <v>930</v>
      </c>
      <c r="AC373" t="str">
        <f>IF(ISBLANK(extractions!W373),"",extractions!W373)</f>
        <v>CFS</v>
      </c>
      <c r="AD373" t="str">
        <f>IF(ISBLANK(extractions!X373),"",extractions!X373)</f>
        <v>All part I crimes</v>
      </c>
      <c r="AE373" t="str">
        <f>IF(ISBLANK(extractions!Y373),"",extractions!Y373)</f>
        <v>Beta</v>
      </c>
      <c r="AF373">
        <f>IF(ISBLANK(extractions!Z373),"",extractions!Z373)</f>
        <v>0.21046999999999999</v>
      </c>
      <c r="AG373" t="str">
        <f>IF(ISBLANK(extractions!AA373),"",extractions!AA373)</f>
        <v/>
      </c>
      <c r="AH373" t="str">
        <f>IF(ISBLANK(extractions!AB373),"",extractions!AB373)</f>
        <v>?</v>
      </c>
      <c r="AI373">
        <f>IF(ISBLANK(extractions!AC373),"",extractions!AC373)</f>
        <v>1</v>
      </c>
      <c r="AJ373" t="str">
        <f>IF(ISBLANK(extractions!AD373),"",extractions!AD373)</f>
        <v>mar</v>
      </c>
      <c r="AK373">
        <f>IF(ISBLANK(extractions!AE373),"",extractions!AE373)</f>
        <v>1975</v>
      </c>
      <c r="AL373">
        <f>IF(ISBLANK(extractions!AF373),"",extractions!AF373)</f>
        <v>31</v>
      </c>
      <c r="AM373" t="str">
        <f>IF(ISBLANK(extractions!AG373),"",extractions!AG373)</f>
        <v>jan</v>
      </c>
      <c r="AN373">
        <f>IF(ISBLANK(extractions!AH373),"",extractions!AH373)</f>
        <v>1976</v>
      </c>
      <c r="AO373" t="str">
        <f>IF(ISBLANK(extractions!AI373),"",extractions!AI373)</f>
        <v/>
      </c>
      <c r="AP373" t="str">
        <f>IF(ISBLANK(extractions!AJ373),"",extractions!AJ373)</f>
        <v/>
      </c>
      <c r="AQ373" t="str">
        <f>IF(ISBLANK(extractions!AK373),"",extractions!AK373)</f>
        <v/>
      </c>
      <c r="AR373" t="str">
        <f>IF(ISBLANK(extractions!AL373),"",extractions!AL373)</f>
        <v/>
      </c>
      <c r="AS373" t="str">
        <f>IF(ISBLANK(extractions!AM373),"",extractions!AM373)</f>
        <v/>
      </c>
      <c r="AT373" t="str">
        <f>IF(ISBLANK(extractions!AN373),"",extractions!AN373)</f>
        <v/>
      </c>
      <c r="AU373" t="str">
        <f>IF(ISBLANK(extractions!AO373),"",extractions!AO373)</f>
        <v/>
      </c>
      <c r="AV373" t="str">
        <f>IF(ISBLANK(extractions!AP373),"",extractions!AP373)</f>
        <v/>
      </c>
      <c r="AW373" t="str">
        <f>IF(ISBLANK(extractions!AQ373),"",extractions!AQ373)</f>
        <v/>
      </c>
      <c r="AX373" t="str">
        <f>IF(ISBLANK(extractions!AR373),"",extractions!AR373)</f>
        <v/>
      </c>
      <c r="AY373" t="str">
        <f>IF(ISBLANK(extractions!AS373),"",extractions!AS373)</f>
        <v/>
      </c>
      <c r="AZ373" t="str">
        <f>IF(ISBLANK(extractions!AT373),"",extractions!AT373)</f>
        <v/>
      </c>
      <c r="BA373" t="str">
        <f>IF(ISBLANK(extractions!AU373),"",extractions!AU373)</f>
        <v/>
      </c>
      <c r="BB373" t="str">
        <f>IF(ISBLANK(extractions!AV373),"",extractions!AV373)</f>
        <v/>
      </c>
      <c r="BC373" t="str">
        <f>IF(ISBLANK(extractions!AW373),"",extractions!AW373)</f>
        <v/>
      </c>
      <c r="BD373" t="str">
        <f>IF(ISBLANK(extractions!AX373),"",extractions!AX373)</f>
        <v/>
      </c>
      <c r="BG373" t="str">
        <f t="shared" si="53"/>
        <v/>
      </c>
      <c r="BK373" s="9" t="str">
        <f t="shared" si="50"/>
        <v>Beta</v>
      </c>
      <c r="BL373" s="9">
        <f t="shared" si="47"/>
        <v>0.21046999999999999</v>
      </c>
      <c r="BM373" s="13" t="str">
        <f t="shared" si="48"/>
        <v>?</v>
      </c>
      <c r="BN373" t="str">
        <f t="shared" si="51"/>
        <v>+</v>
      </c>
      <c r="BO373" s="9" t="str">
        <f>IF(BK373="Beta",IF(ABS(BL373)&lt;statistic_interpretations!$B$5,statistic_interpretations!$B$1,IF(ABS(BL373)&lt;statistic_interpretations!$C$5,statistic_interpretations!$C$1,IF(ABS(BL373)&gt;statistic_interpretations!$C$5,statistic_interpretations!$D$1,"error"))),IF(BK373="R",IF(ABS(BL373)&lt;statistic_interpretations!$B$2,statistic_interpretations!$B$1,IF(ABS(BL373)&lt;statistic_interpretations!$C$2,statistic_interpretations!$C$1,IF(ABS(BL373)&gt;statistic_interpretations!$C$2,statistic_interpretations!$D$1,"error"))),IF(BK373="D",IF(ABS(BL373)&lt;statistic_interpretations!$B$3,statistic_interpretations!$B$1,IF(ABS(BL373)&lt;statistic_interpretations!$C$3,statistic_interpretations!$C$1,IF(ABS(BL373)&gt;statistic_interpretations!$C$3,statistic_interpretations!$D$1,"error"))),IF(BK373="%",IF(ABS(BL373)&lt;statistic_interpretations!$B$9,statistic_interpretations!$B$1,IF(ABS(BL373)&lt;statistic_interpretations!$C$9,statistic_interpretations!$C$1,IF(ABS(BL373)&gt;statistic_interpretations!$C$9,statistic_interpretations!$D$1,"error"))),IF(BK373="χ2",IF(ABS(BL373)&lt;statistic_interpretations!$B$8,statistic_interpretations!$B$1,IF(ABS(BL373)&lt;statistic_interpretations!$C$8,statistic_interpretations!$C$1,IF(ABS(BL373)&gt;statistic_interpretations!$C$8,statistic_interpretations!$D$1,"error"))),IF(BK373="tau",IF(ABS(BL373)&lt;statistic_interpretations!$B$7,statistic_interpretations!$B$1,IF(ABS(BL373)&lt;statistic_interpretations!$C$7,statistic_interpretations!$C$1,IF(ABS(BL373)&gt;statistic_interpretations!$C$7,statistic_interpretations!$D$1,"error")))))))))</f>
        <v>Small</v>
      </c>
      <c r="BP373" t="str">
        <f t="shared" si="52"/>
        <v>unknown</v>
      </c>
    </row>
    <row r="374" spans="1:68" x14ac:dyDescent="0.25">
      <c r="A374" t="str">
        <f>IF(ISBLANK(extractions!A374),"",extractions!A374)</f>
        <v>Alarm</v>
      </c>
      <c r="B374" t="s">
        <v>806</v>
      </c>
      <c r="C374" t="str">
        <f>IF(ISBLANK(extractions!B374),"",extractions!B374)</f>
        <v>nominal</v>
      </c>
      <c r="D374" t="str">
        <f>IF(ISBLANK(extractions!C374),"",extractions!C374)</f>
        <v/>
      </c>
      <c r="E374" t="str">
        <f>IF(ISBLANK(extractions!D374),"",extractions!D374)</f>
        <v>Robbery</v>
      </c>
      <c r="F374" t="str">
        <f>IF(ISBLANK(extractions!E374),"",extractions!E374)</f>
        <v>-</v>
      </c>
      <c r="G374" t="str">
        <f>IF(ISBLANK(extractions!G374),"",extractions!G374)</f>
        <v>travel time</v>
      </c>
      <c r="H374" t="str">
        <f>IF(ISBLANK(extractions!H374),"",extractions!H374)</f>
        <v>scale</v>
      </c>
      <c r="I374" t="str">
        <f>IF(ISBLANK(extractions!I374),"",extractions!I374)</f>
        <v>min/incident</v>
      </c>
      <c r="J374" t="str">
        <f>IF(ISBLANK(extractions!J374),"",extractions!J374)</f>
        <v>ln</v>
      </c>
      <c r="K374" t="str">
        <f>IF(ISBLANK(extractions!K374),"",extractions!K374)</f>
        <v>interest</v>
      </c>
      <c r="L374" t="str">
        <f>IF(ISBLANK(extractions!L374),"",extractions!L374)</f>
        <v>van Kirk (1978)</v>
      </c>
      <c r="M374" s="2" t="s">
        <v>893</v>
      </c>
      <c r="N374" t="str">
        <f>IF(ISBLANK(extractions!M374),"",extractions!M374)</f>
        <v>Table A-15</v>
      </c>
      <c r="O374" t="str">
        <f>IF(ISBLANK(extractions!N374),"",extractions!N374)</f>
        <v>Multivariate regression</v>
      </c>
      <c r="P374" t="s">
        <v>148</v>
      </c>
      <c r="Q374" t="s">
        <v>903</v>
      </c>
      <c r="R374" t="s">
        <v>906</v>
      </c>
      <c r="S374" t="s">
        <v>199</v>
      </c>
      <c r="T374" t="s">
        <v>199</v>
      </c>
      <c r="U374" t="str">
        <f>IF(ISBLANK(extractions!O374),"",extractions!O374)</f>
        <v/>
      </c>
      <c r="V374" t="str">
        <f>IF(ISBLANK(extractions!P374),"",extractions!P374)</f>
        <v>Sample</v>
      </c>
      <c r="W374" t="str">
        <f>IF(ISBLANK(extractions!Q374),"",extractions!Q374)</f>
        <v/>
      </c>
      <c r="X374" t="str">
        <f>IF(ISBLANK(extractions!R374),"",extractions!R374)</f>
        <v xml:space="preserve">Non random sample  </v>
      </c>
      <c r="Y374" t="str">
        <f>IF(ISBLANK(extractions!S374),"",extractions!S374)</f>
        <v/>
      </c>
      <c r="Z374" t="str">
        <f>IF(ISBLANK(extractions!T374),"",extractions!T374)</f>
        <v/>
      </c>
      <c r="AA374" t="str">
        <f>IF(ISBLANK(extractions!U374),"",extractions!U374)</f>
        <v>-</v>
      </c>
      <c r="AB374">
        <f>IF(ISBLANK(extractions!V374),"",extractions!V374)</f>
        <v>930</v>
      </c>
      <c r="AC374" t="str">
        <f>IF(ISBLANK(extractions!W374),"",extractions!W374)</f>
        <v>CFS</v>
      </c>
      <c r="AD374" t="str">
        <f>IF(ISBLANK(extractions!X374),"",extractions!X374)</f>
        <v>All part I crimes</v>
      </c>
      <c r="AE374" t="str">
        <f>IF(ISBLANK(extractions!Y374),"",extractions!Y374)</f>
        <v>Beta</v>
      </c>
      <c r="AF374">
        <f>IF(ISBLANK(extractions!Z374),"",extractions!Z374)</f>
        <v>6.6930000000000003E-2</v>
      </c>
      <c r="AG374" t="str">
        <f>IF(ISBLANK(extractions!AA374),"",extractions!AA374)</f>
        <v/>
      </c>
      <c r="AH374" t="str">
        <f>IF(ISBLANK(extractions!AB374),"",extractions!AB374)</f>
        <v>?</v>
      </c>
      <c r="AI374">
        <f>IF(ISBLANK(extractions!AC374),"",extractions!AC374)</f>
        <v>1</v>
      </c>
      <c r="AJ374" t="str">
        <f>IF(ISBLANK(extractions!AD374),"",extractions!AD374)</f>
        <v>mar</v>
      </c>
      <c r="AK374">
        <f>IF(ISBLANK(extractions!AE374),"",extractions!AE374)</f>
        <v>1975</v>
      </c>
      <c r="AL374">
        <f>IF(ISBLANK(extractions!AF374),"",extractions!AF374)</f>
        <v>31</v>
      </c>
      <c r="AM374" t="str">
        <f>IF(ISBLANK(extractions!AG374),"",extractions!AG374)</f>
        <v>jan</v>
      </c>
      <c r="AN374">
        <f>IF(ISBLANK(extractions!AH374),"",extractions!AH374)</f>
        <v>1976</v>
      </c>
      <c r="AO374" t="str">
        <f>IF(ISBLANK(extractions!AI374),"",extractions!AI374)</f>
        <v/>
      </c>
      <c r="AP374" t="str">
        <f>IF(ISBLANK(extractions!AJ374),"",extractions!AJ374)</f>
        <v/>
      </c>
      <c r="AQ374" t="str">
        <f>IF(ISBLANK(extractions!AK374),"",extractions!AK374)</f>
        <v/>
      </c>
      <c r="AR374" t="str">
        <f>IF(ISBLANK(extractions!AL374),"",extractions!AL374)</f>
        <v/>
      </c>
      <c r="AS374" t="str">
        <f>IF(ISBLANK(extractions!AM374),"",extractions!AM374)</f>
        <v/>
      </c>
      <c r="AT374" t="str">
        <f>IF(ISBLANK(extractions!AN374),"",extractions!AN374)</f>
        <v/>
      </c>
      <c r="AU374" t="str">
        <f>IF(ISBLANK(extractions!AO374),"",extractions!AO374)</f>
        <v/>
      </c>
      <c r="AV374" t="str">
        <f>IF(ISBLANK(extractions!AP374),"",extractions!AP374)</f>
        <v/>
      </c>
      <c r="AW374" t="str">
        <f>IF(ISBLANK(extractions!AQ374),"",extractions!AQ374)</f>
        <v/>
      </c>
      <c r="AX374" t="str">
        <f>IF(ISBLANK(extractions!AR374),"",extractions!AR374)</f>
        <v/>
      </c>
      <c r="AY374" t="str">
        <f>IF(ISBLANK(extractions!AS374),"",extractions!AS374)</f>
        <v/>
      </c>
      <c r="AZ374" t="str">
        <f>IF(ISBLANK(extractions!AT374),"",extractions!AT374)</f>
        <v/>
      </c>
      <c r="BA374" t="str">
        <f>IF(ISBLANK(extractions!AU374),"",extractions!AU374)</f>
        <v/>
      </c>
      <c r="BB374" t="str">
        <f>IF(ISBLANK(extractions!AV374),"",extractions!AV374)</f>
        <v/>
      </c>
      <c r="BC374" t="str">
        <f>IF(ISBLANK(extractions!AW374),"",extractions!AW374)</f>
        <v/>
      </c>
      <c r="BD374" t="str">
        <f>IF(ISBLANK(extractions!AX374),"",extractions!AX374)</f>
        <v/>
      </c>
      <c r="BG374" t="str">
        <f t="shared" si="53"/>
        <v/>
      </c>
      <c r="BK374" s="9" t="str">
        <f t="shared" si="50"/>
        <v>Beta</v>
      </c>
      <c r="BL374" s="9">
        <f t="shared" si="47"/>
        <v>6.6930000000000003E-2</v>
      </c>
      <c r="BM374" s="13" t="str">
        <f t="shared" si="48"/>
        <v>?</v>
      </c>
      <c r="BN374" t="str">
        <f t="shared" si="51"/>
        <v>+</v>
      </c>
      <c r="BO374" s="9" t="str">
        <f>IF(BK374="Beta",IF(ABS(BL374)&lt;statistic_interpretations!$B$5,statistic_interpretations!$B$1,IF(ABS(BL374)&lt;statistic_interpretations!$C$5,statistic_interpretations!$C$1,IF(ABS(BL374)&gt;statistic_interpretations!$C$5,statistic_interpretations!$D$1,"error"))),IF(BK374="R",IF(ABS(BL374)&lt;statistic_interpretations!$B$2,statistic_interpretations!$B$1,IF(ABS(BL374)&lt;statistic_interpretations!$C$2,statistic_interpretations!$C$1,IF(ABS(BL374)&gt;statistic_interpretations!$C$2,statistic_interpretations!$D$1,"error"))),IF(BK374="D",IF(ABS(BL374)&lt;statistic_interpretations!$B$3,statistic_interpretations!$B$1,IF(ABS(BL374)&lt;statistic_interpretations!$C$3,statistic_interpretations!$C$1,IF(ABS(BL374)&gt;statistic_interpretations!$C$3,statistic_interpretations!$D$1,"error"))),IF(BK374="%",IF(ABS(BL374)&lt;statistic_interpretations!$B$9,statistic_interpretations!$B$1,IF(ABS(BL374)&lt;statistic_interpretations!$C$9,statistic_interpretations!$C$1,IF(ABS(BL374)&gt;statistic_interpretations!$C$9,statistic_interpretations!$D$1,"error"))),IF(BK374="χ2",IF(ABS(BL374)&lt;statistic_interpretations!$B$8,statistic_interpretations!$B$1,IF(ABS(BL374)&lt;statistic_interpretations!$C$8,statistic_interpretations!$C$1,IF(ABS(BL374)&gt;statistic_interpretations!$C$8,statistic_interpretations!$D$1,"error"))),IF(BK374="tau",IF(ABS(BL374)&lt;statistic_interpretations!$B$7,statistic_interpretations!$B$1,IF(ABS(BL374)&lt;statistic_interpretations!$C$7,statistic_interpretations!$C$1,IF(ABS(BL374)&gt;statistic_interpretations!$C$7,statistic_interpretations!$D$1,"error")))))))))</f>
        <v>Small</v>
      </c>
      <c r="BP374" t="str">
        <f t="shared" si="52"/>
        <v>unknown</v>
      </c>
    </row>
    <row r="375" spans="1:68" x14ac:dyDescent="0.25">
      <c r="A375" t="str">
        <f>IF(ISBLANK(extractions!A375),"",extractions!A375)</f>
        <v xml:space="preserve">Officer In or Out of  Assigned Beat </v>
      </c>
      <c r="B375" t="s">
        <v>532</v>
      </c>
      <c r="C375" t="str">
        <f>IF(ISBLANK(extractions!B375),"",extractions!B375)</f>
        <v>dichotomous</v>
      </c>
      <c r="D375" t="str">
        <f>IF(ISBLANK(extractions!C375),"",extractions!C375)</f>
        <v/>
      </c>
      <c r="E375" t="str">
        <f>IF(ISBLANK(extractions!D375),"",extractions!D375)</f>
        <v/>
      </c>
      <c r="F375" t="str">
        <f>IF(ISBLANK(extractions!E375),"",extractions!E375)</f>
        <v>-</v>
      </c>
      <c r="G375" t="str">
        <f>IF(ISBLANK(extractions!G375),"",extractions!G375)</f>
        <v>travel time</v>
      </c>
      <c r="H375" t="str">
        <f>IF(ISBLANK(extractions!H375),"",extractions!H375)</f>
        <v>scale</v>
      </c>
      <c r="I375" t="str">
        <f>IF(ISBLANK(extractions!I375),"",extractions!I375)</f>
        <v>min/incident</v>
      </c>
      <c r="J375" t="str">
        <f>IF(ISBLANK(extractions!J375),"",extractions!J375)</f>
        <v>ln</v>
      </c>
      <c r="K375" t="str">
        <f>IF(ISBLANK(extractions!K375),"",extractions!K375)</f>
        <v>interest</v>
      </c>
      <c r="L375" t="str">
        <f>IF(ISBLANK(extractions!L375),"",extractions!L375)</f>
        <v>van Kirk (1978)</v>
      </c>
      <c r="M375" s="2" t="s">
        <v>893</v>
      </c>
      <c r="N375" t="str">
        <f>IF(ISBLANK(extractions!M375),"",extractions!M375)</f>
        <v>Table C-3</v>
      </c>
      <c r="O375" t="str">
        <f>IF(ISBLANK(extractions!N375),"",extractions!N375)</f>
        <v>Multivariate regression</v>
      </c>
      <c r="P375" t="s">
        <v>148</v>
      </c>
      <c r="Q375" t="s">
        <v>903</v>
      </c>
      <c r="R375" t="s">
        <v>906</v>
      </c>
      <c r="S375" t="s">
        <v>397</v>
      </c>
      <c r="T375" t="s">
        <v>1187</v>
      </c>
      <c r="U375" t="str">
        <f>IF(ISBLANK(extractions!O375),"",extractions!O375)</f>
        <v/>
      </c>
      <c r="V375" t="str">
        <f>IF(ISBLANK(extractions!P375),"",extractions!P375)</f>
        <v>Sample</v>
      </c>
      <c r="W375" t="str">
        <f>IF(ISBLANK(extractions!Q375),"",extractions!Q375)</f>
        <v/>
      </c>
      <c r="X375" t="str">
        <f>IF(ISBLANK(extractions!R375),"",extractions!R375)</f>
        <v xml:space="preserve">Non random sample  </v>
      </c>
      <c r="Y375" t="str">
        <f>IF(ISBLANK(extractions!S375),"",extractions!S375)</f>
        <v/>
      </c>
      <c r="Z375" t="str">
        <f>IF(ISBLANK(extractions!T375),"",extractions!T375)</f>
        <v/>
      </c>
      <c r="AA375" t="str">
        <f>IF(ISBLANK(extractions!U375),"",extractions!U375)</f>
        <v>-</v>
      </c>
      <c r="AB375">
        <f>IF(ISBLANK(extractions!V375),"",extractions!V375)</f>
        <v>732</v>
      </c>
      <c r="AC375" t="str">
        <f>IF(ISBLANK(extractions!W375),"",extractions!W375)</f>
        <v>CFS</v>
      </c>
      <c r="AD375" t="str">
        <f>IF(ISBLANK(extractions!X375),"",extractions!X375)</f>
        <v>All part I crimes</v>
      </c>
      <c r="AE375" t="str">
        <f>IF(ISBLANK(extractions!Y375),"",extractions!Y375)</f>
        <v>Beta</v>
      </c>
      <c r="AF375">
        <f>IF(ISBLANK(extractions!Z375),"",extractions!Z375)</f>
        <v>5.4550000000000001E-2</v>
      </c>
      <c r="AG375" t="str">
        <f>IF(ISBLANK(extractions!AA375),"",extractions!AA375)</f>
        <v/>
      </c>
      <c r="AH375" t="str">
        <f>IF(ISBLANK(extractions!AB375),"",extractions!AB375)</f>
        <v>?</v>
      </c>
      <c r="AI375">
        <f>IF(ISBLANK(extractions!AC375),"",extractions!AC375)</f>
        <v>1</v>
      </c>
      <c r="AJ375" t="str">
        <f>IF(ISBLANK(extractions!AD375),"",extractions!AD375)</f>
        <v>mar</v>
      </c>
      <c r="AK375">
        <f>IF(ISBLANK(extractions!AE375),"",extractions!AE375)</f>
        <v>1975</v>
      </c>
      <c r="AL375">
        <f>IF(ISBLANK(extractions!AF375),"",extractions!AF375)</f>
        <v>31</v>
      </c>
      <c r="AM375" t="str">
        <f>IF(ISBLANK(extractions!AG375),"",extractions!AG375)</f>
        <v>jan</v>
      </c>
      <c r="AN375">
        <f>IF(ISBLANK(extractions!AH375),"",extractions!AH375)</f>
        <v>1976</v>
      </c>
      <c r="AO375" t="str">
        <f>IF(ISBLANK(extractions!AI375),"",extractions!AI375)</f>
        <v/>
      </c>
      <c r="AP375" t="str">
        <f>IF(ISBLANK(extractions!AJ375),"",extractions!AJ375)</f>
        <v/>
      </c>
      <c r="AQ375" t="str">
        <f>IF(ISBLANK(extractions!AK375),"",extractions!AK375)</f>
        <v/>
      </c>
      <c r="AR375" t="str">
        <f>IF(ISBLANK(extractions!AL375),"",extractions!AL375)</f>
        <v/>
      </c>
      <c r="AS375" t="str">
        <f>IF(ISBLANK(extractions!AM375),"",extractions!AM375)</f>
        <v/>
      </c>
      <c r="AT375" t="str">
        <f>IF(ISBLANK(extractions!AN375),"",extractions!AN375)</f>
        <v/>
      </c>
      <c r="AU375" t="str">
        <f>IF(ISBLANK(extractions!AO375),"",extractions!AO375)</f>
        <v/>
      </c>
      <c r="AV375" t="str">
        <f>IF(ISBLANK(extractions!AP375),"",extractions!AP375)</f>
        <v/>
      </c>
      <c r="AW375" t="str">
        <f>IF(ISBLANK(extractions!AQ375),"",extractions!AQ375)</f>
        <v/>
      </c>
      <c r="AX375" t="str">
        <f>IF(ISBLANK(extractions!AR375),"",extractions!AR375)</f>
        <v/>
      </c>
      <c r="AY375" t="str">
        <f>IF(ISBLANK(extractions!AS375),"",extractions!AS375)</f>
        <v/>
      </c>
      <c r="AZ375" t="str">
        <f>IF(ISBLANK(extractions!AT375),"",extractions!AT375)</f>
        <v/>
      </c>
      <c r="BA375" t="str">
        <f>IF(ISBLANK(extractions!AU375),"",extractions!AU375)</f>
        <v/>
      </c>
      <c r="BB375" t="str">
        <f>IF(ISBLANK(extractions!AV375),"",extractions!AV375)</f>
        <v/>
      </c>
      <c r="BC375" t="str">
        <f>IF(ISBLANK(extractions!AW375),"",extractions!AW375)</f>
        <v/>
      </c>
      <c r="BD375" t="str">
        <f>IF(ISBLANK(extractions!AX375),"",extractions!AX375)</f>
        <v/>
      </c>
      <c r="BG375" t="str">
        <f t="shared" si="53"/>
        <v/>
      </c>
      <c r="BK375" s="9" t="str">
        <f t="shared" si="50"/>
        <v>Beta</v>
      </c>
      <c r="BL375" s="9">
        <f t="shared" si="47"/>
        <v>5.4550000000000001E-2</v>
      </c>
      <c r="BM375" s="13" t="str">
        <f t="shared" si="48"/>
        <v>?</v>
      </c>
      <c r="BN375" t="str">
        <f t="shared" si="51"/>
        <v>+</v>
      </c>
      <c r="BO375" s="9" t="str">
        <f>IF(BK375="Beta",IF(ABS(BL375)&lt;statistic_interpretations!$B$5,statistic_interpretations!$B$1,IF(ABS(BL375)&lt;statistic_interpretations!$C$5,statistic_interpretations!$C$1,IF(ABS(BL375)&gt;statistic_interpretations!$C$5,statistic_interpretations!$D$1,"error"))),IF(BK375="R",IF(ABS(BL375)&lt;statistic_interpretations!$B$2,statistic_interpretations!$B$1,IF(ABS(BL375)&lt;statistic_interpretations!$C$2,statistic_interpretations!$C$1,IF(ABS(BL375)&gt;statistic_interpretations!$C$2,statistic_interpretations!$D$1,"error"))),IF(BK375="D",IF(ABS(BL375)&lt;statistic_interpretations!$B$3,statistic_interpretations!$B$1,IF(ABS(BL375)&lt;statistic_interpretations!$C$3,statistic_interpretations!$C$1,IF(ABS(BL375)&gt;statistic_interpretations!$C$3,statistic_interpretations!$D$1,"error"))),IF(BK375="%",IF(ABS(BL375)&lt;statistic_interpretations!$B$9,statistic_interpretations!$B$1,IF(ABS(BL375)&lt;statistic_interpretations!$C$9,statistic_interpretations!$C$1,IF(ABS(BL375)&gt;statistic_interpretations!$C$9,statistic_interpretations!$D$1,"error"))),IF(BK375="χ2",IF(ABS(BL375)&lt;statistic_interpretations!$B$8,statistic_interpretations!$B$1,IF(ABS(BL375)&lt;statistic_interpretations!$C$8,statistic_interpretations!$C$1,IF(ABS(BL375)&gt;statistic_interpretations!$C$8,statistic_interpretations!$D$1,"error"))),IF(BK375="tau",IF(ABS(BL375)&lt;statistic_interpretations!$B$7,statistic_interpretations!$B$1,IF(ABS(BL375)&lt;statistic_interpretations!$C$7,statistic_interpretations!$C$1,IF(ABS(BL375)&gt;statistic_interpretations!$C$7,statistic_interpretations!$D$1,"error")))))))))</f>
        <v>Small</v>
      </c>
      <c r="BP375" t="str">
        <f t="shared" si="52"/>
        <v>unknown</v>
      </c>
    </row>
    <row r="376" spans="1:68" x14ac:dyDescent="0.25">
      <c r="A376" t="str">
        <f>IF(ISBLANK(extractions!A376),"",extractions!A376)</f>
        <v>Dispatched to incorrect Beat</v>
      </c>
      <c r="B376" t="s">
        <v>803</v>
      </c>
      <c r="C376" t="str">
        <f>IF(ISBLANK(extractions!B376),"",extractions!B376)</f>
        <v>dichotomous</v>
      </c>
      <c r="D376" t="str">
        <f>IF(ISBLANK(extractions!C376),"",extractions!C376)</f>
        <v/>
      </c>
      <c r="E376" t="str">
        <f>IF(ISBLANK(extractions!D376),"",extractions!D376)</f>
        <v/>
      </c>
      <c r="F376" t="str">
        <f>IF(ISBLANK(extractions!E376),"",extractions!E376)</f>
        <v>-</v>
      </c>
      <c r="G376" t="str">
        <f>IF(ISBLANK(extractions!G376),"",extractions!G376)</f>
        <v>travel time</v>
      </c>
      <c r="H376" t="str">
        <f>IF(ISBLANK(extractions!H376),"",extractions!H376)</f>
        <v>scale</v>
      </c>
      <c r="I376" t="str">
        <f>IF(ISBLANK(extractions!I376),"",extractions!I376)</f>
        <v>min/incident</v>
      </c>
      <c r="J376" t="str">
        <f>IF(ISBLANK(extractions!J376),"",extractions!J376)</f>
        <v>ln</v>
      </c>
      <c r="K376" t="str">
        <f>IF(ISBLANK(extractions!K376),"",extractions!K376)</f>
        <v>interest</v>
      </c>
      <c r="L376" t="str">
        <f>IF(ISBLANK(extractions!L376),"",extractions!L376)</f>
        <v>van Kirk (1978)</v>
      </c>
      <c r="M376" s="2" t="s">
        <v>893</v>
      </c>
      <c r="N376" t="str">
        <f>IF(ISBLANK(extractions!M376),"",extractions!M376)</f>
        <v>Table C-3</v>
      </c>
      <c r="O376" t="str">
        <f>IF(ISBLANK(extractions!N376),"",extractions!N376)</f>
        <v>Multivariate regression</v>
      </c>
      <c r="P376" t="s">
        <v>148</v>
      </c>
      <c r="Q376" t="s">
        <v>903</v>
      </c>
      <c r="R376" t="s">
        <v>906</v>
      </c>
      <c r="S376" t="s">
        <v>397</v>
      </c>
      <c r="T376" t="s">
        <v>1187</v>
      </c>
      <c r="U376" t="str">
        <f>IF(ISBLANK(extractions!O376),"",extractions!O376)</f>
        <v/>
      </c>
      <c r="V376" t="str">
        <f>IF(ISBLANK(extractions!P376),"",extractions!P376)</f>
        <v>Sample</v>
      </c>
      <c r="W376" t="str">
        <f>IF(ISBLANK(extractions!Q376),"",extractions!Q376)</f>
        <v/>
      </c>
      <c r="X376" t="str">
        <f>IF(ISBLANK(extractions!R376),"",extractions!R376)</f>
        <v xml:space="preserve">Non random sample  </v>
      </c>
      <c r="Y376" t="str">
        <f>IF(ISBLANK(extractions!S376),"",extractions!S376)</f>
        <v/>
      </c>
      <c r="Z376" t="str">
        <f>IF(ISBLANK(extractions!T376),"",extractions!T376)</f>
        <v/>
      </c>
      <c r="AA376" t="str">
        <f>IF(ISBLANK(extractions!U376),"",extractions!U376)</f>
        <v>-</v>
      </c>
      <c r="AB376">
        <f>IF(ISBLANK(extractions!V376),"",extractions!V376)</f>
        <v>732</v>
      </c>
      <c r="AC376" t="str">
        <f>IF(ISBLANK(extractions!W376),"",extractions!W376)</f>
        <v>CFS</v>
      </c>
      <c r="AD376" t="str">
        <f>IF(ISBLANK(extractions!X376),"",extractions!X376)</f>
        <v>All part I crimes</v>
      </c>
      <c r="AE376" t="str">
        <f>IF(ISBLANK(extractions!Y376),"",extractions!Y376)</f>
        <v>Beta</v>
      </c>
      <c r="AF376">
        <f>IF(ISBLANK(extractions!Z376),"",extractions!Z376)</f>
        <v>6.7989999999999995E-2</v>
      </c>
      <c r="AG376" t="str">
        <f>IF(ISBLANK(extractions!AA376),"",extractions!AA376)</f>
        <v/>
      </c>
      <c r="AH376" t="str">
        <f>IF(ISBLANK(extractions!AB376),"",extractions!AB376)</f>
        <v>?</v>
      </c>
      <c r="AI376">
        <f>IF(ISBLANK(extractions!AC376),"",extractions!AC376)</f>
        <v>1</v>
      </c>
      <c r="AJ376" t="str">
        <f>IF(ISBLANK(extractions!AD376),"",extractions!AD376)</f>
        <v>mar</v>
      </c>
      <c r="AK376">
        <f>IF(ISBLANK(extractions!AE376),"",extractions!AE376)</f>
        <v>1975</v>
      </c>
      <c r="AL376">
        <f>IF(ISBLANK(extractions!AF376),"",extractions!AF376)</f>
        <v>31</v>
      </c>
      <c r="AM376" t="str">
        <f>IF(ISBLANK(extractions!AG376),"",extractions!AG376)</f>
        <v>jan</v>
      </c>
      <c r="AN376">
        <f>IF(ISBLANK(extractions!AH376),"",extractions!AH376)</f>
        <v>1976</v>
      </c>
      <c r="AO376" t="str">
        <f>IF(ISBLANK(extractions!AI376),"",extractions!AI376)</f>
        <v/>
      </c>
      <c r="AP376" t="str">
        <f>IF(ISBLANK(extractions!AJ376),"",extractions!AJ376)</f>
        <v/>
      </c>
      <c r="AQ376" t="str">
        <f>IF(ISBLANK(extractions!AK376),"",extractions!AK376)</f>
        <v/>
      </c>
      <c r="AR376" t="str">
        <f>IF(ISBLANK(extractions!AL376),"",extractions!AL376)</f>
        <v/>
      </c>
      <c r="AS376" t="str">
        <f>IF(ISBLANK(extractions!AM376),"",extractions!AM376)</f>
        <v/>
      </c>
      <c r="AT376" t="str">
        <f>IF(ISBLANK(extractions!AN376),"",extractions!AN376)</f>
        <v/>
      </c>
      <c r="AU376" t="str">
        <f>IF(ISBLANK(extractions!AO376),"",extractions!AO376)</f>
        <v/>
      </c>
      <c r="AV376" t="str">
        <f>IF(ISBLANK(extractions!AP376),"",extractions!AP376)</f>
        <v/>
      </c>
      <c r="AW376" t="str">
        <f>IF(ISBLANK(extractions!AQ376),"",extractions!AQ376)</f>
        <v/>
      </c>
      <c r="AX376" t="str">
        <f>IF(ISBLANK(extractions!AR376),"",extractions!AR376)</f>
        <v/>
      </c>
      <c r="AY376" t="str">
        <f>IF(ISBLANK(extractions!AS376),"",extractions!AS376)</f>
        <v/>
      </c>
      <c r="AZ376" t="str">
        <f>IF(ISBLANK(extractions!AT376),"",extractions!AT376)</f>
        <v/>
      </c>
      <c r="BA376" t="str">
        <f>IF(ISBLANK(extractions!AU376),"",extractions!AU376)</f>
        <v/>
      </c>
      <c r="BB376" t="str">
        <f>IF(ISBLANK(extractions!AV376),"",extractions!AV376)</f>
        <v/>
      </c>
      <c r="BC376" t="str">
        <f>IF(ISBLANK(extractions!AW376),"",extractions!AW376)</f>
        <v/>
      </c>
      <c r="BD376" t="str">
        <f>IF(ISBLANK(extractions!AX376),"",extractions!AX376)</f>
        <v/>
      </c>
      <c r="BG376" t="str">
        <f t="shared" si="53"/>
        <v/>
      </c>
      <c r="BK376" s="9" t="str">
        <f t="shared" si="50"/>
        <v>Beta</v>
      </c>
      <c r="BL376" s="9">
        <f t="shared" si="47"/>
        <v>6.7989999999999995E-2</v>
      </c>
      <c r="BM376" s="13" t="str">
        <f t="shared" si="48"/>
        <v>?</v>
      </c>
      <c r="BN376" t="str">
        <f t="shared" si="51"/>
        <v>+</v>
      </c>
      <c r="BO376" s="9" t="str">
        <f>IF(BK376="Beta",IF(ABS(BL376)&lt;statistic_interpretations!$B$5,statistic_interpretations!$B$1,IF(ABS(BL376)&lt;statistic_interpretations!$C$5,statistic_interpretations!$C$1,IF(ABS(BL376)&gt;statistic_interpretations!$C$5,statistic_interpretations!$D$1,"error"))),IF(BK376="R",IF(ABS(BL376)&lt;statistic_interpretations!$B$2,statistic_interpretations!$B$1,IF(ABS(BL376)&lt;statistic_interpretations!$C$2,statistic_interpretations!$C$1,IF(ABS(BL376)&gt;statistic_interpretations!$C$2,statistic_interpretations!$D$1,"error"))),IF(BK376="D",IF(ABS(BL376)&lt;statistic_interpretations!$B$3,statistic_interpretations!$B$1,IF(ABS(BL376)&lt;statistic_interpretations!$C$3,statistic_interpretations!$C$1,IF(ABS(BL376)&gt;statistic_interpretations!$C$3,statistic_interpretations!$D$1,"error"))),IF(BK376="%",IF(ABS(BL376)&lt;statistic_interpretations!$B$9,statistic_interpretations!$B$1,IF(ABS(BL376)&lt;statistic_interpretations!$C$9,statistic_interpretations!$C$1,IF(ABS(BL376)&gt;statistic_interpretations!$C$9,statistic_interpretations!$D$1,"error"))),IF(BK376="χ2",IF(ABS(BL376)&lt;statistic_interpretations!$B$8,statistic_interpretations!$B$1,IF(ABS(BL376)&lt;statistic_interpretations!$C$8,statistic_interpretations!$C$1,IF(ABS(BL376)&gt;statistic_interpretations!$C$8,statistic_interpretations!$D$1,"error"))),IF(BK376="tau",IF(ABS(BL376)&lt;statistic_interpretations!$B$7,statistic_interpretations!$B$1,IF(ABS(BL376)&lt;statistic_interpretations!$C$7,statistic_interpretations!$C$1,IF(ABS(BL376)&gt;statistic_interpretations!$C$7,statistic_interpretations!$D$1,"error")))))))))</f>
        <v>Small</v>
      </c>
      <c r="BP376" t="str">
        <f t="shared" si="52"/>
        <v>unknown</v>
      </c>
    </row>
    <row r="377" spans="1:68" x14ac:dyDescent="0.25">
      <c r="A377" t="str">
        <f>IF(ISBLANK(extractions!A377),"",extractions!A377)</f>
        <v xml:space="preserve">Officer's Location is  in Beat of Incident </v>
      </c>
      <c r="B377" t="s">
        <v>535</v>
      </c>
      <c r="C377" t="str">
        <f>IF(ISBLANK(extractions!B377),"",extractions!B377)</f>
        <v>dichotomous</v>
      </c>
      <c r="D377" t="str">
        <f>IF(ISBLANK(extractions!C377),"",extractions!C377)</f>
        <v/>
      </c>
      <c r="E377" t="str">
        <f>IF(ISBLANK(extractions!D377),"",extractions!D377)</f>
        <v/>
      </c>
      <c r="F377" t="str">
        <f>IF(ISBLANK(extractions!E377),"",extractions!E377)</f>
        <v>-</v>
      </c>
      <c r="G377" t="str">
        <f>IF(ISBLANK(extractions!G377),"",extractions!G377)</f>
        <v>travel time</v>
      </c>
      <c r="H377" t="str">
        <f>IF(ISBLANK(extractions!H377),"",extractions!H377)</f>
        <v>scale</v>
      </c>
      <c r="I377" t="str">
        <f>IF(ISBLANK(extractions!I377),"",extractions!I377)</f>
        <v>min/incident</v>
      </c>
      <c r="J377" t="str">
        <f>IF(ISBLANK(extractions!J377),"",extractions!J377)</f>
        <v>ln</v>
      </c>
      <c r="K377" t="str">
        <f>IF(ISBLANK(extractions!K377),"",extractions!K377)</f>
        <v>interest</v>
      </c>
      <c r="L377" t="str">
        <f>IF(ISBLANK(extractions!L377),"",extractions!L377)</f>
        <v>van Kirk (1978)</v>
      </c>
      <c r="M377" s="2" t="s">
        <v>893</v>
      </c>
      <c r="N377" t="str">
        <f>IF(ISBLANK(extractions!M377),"",extractions!M377)</f>
        <v>Table C-3</v>
      </c>
      <c r="O377" t="str">
        <f>IF(ISBLANK(extractions!N377),"",extractions!N377)</f>
        <v>Multivariate regression</v>
      </c>
      <c r="P377" t="s">
        <v>148</v>
      </c>
      <c r="Q377" t="s">
        <v>903</v>
      </c>
      <c r="R377" t="s">
        <v>906</v>
      </c>
      <c r="S377" t="s">
        <v>397</v>
      </c>
      <c r="T377" t="s">
        <v>1187</v>
      </c>
      <c r="U377" t="str">
        <f>IF(ISBLANK(extractions!O377),"",extractions!O377)</f>
        <v/>
      </c>
      <c r="V377" t="str">
        <f>IF(ISBLANK(extractions!P377),"",extractions!P377)</f>
        <v>Sample</v>
      </c>
      <c r="W377" t="str">
        <f>IF(ISBLANK(extractions!Q377),"",extractions!Q377)</f>
        <v/>
      </c>
      <c r="X377" t="str">
        <f>IF(ISBLANK(extractions!R377),"",extractions!R377)</f>
        <v xml:space="preserve">Non random sample  </v>
      </c>
      <c r="Y377" t="str">
        <f>IF(ISBLANK(extractions!S377),"",extractions!S377)</f>
        <v/>
      </c>
      <c r="Z377" t="str">
        <f>IF(ISBLANK(extractions!T377),"",extractions!T377)</f>
        <v/>
      </c>
      <c r="AA377" t="str">
        <f>IF(ISBLANK(extractions!U377),"",extractions!U377)</f>
        <v>-</v>
      </c>
      <c r="AB377">
        <f>IF(ISBLANK(extractions!V377),"",extractions!V377)</f>
        <v>732</v>
      </c>
      <c r="AC377" t="str">
        <f>IF(ISBLANK(extractions!W377),"",extractions!W377)</f>
        <v>CFS</v>
      </c>
      <c r="AD377" t="str">
        <f>IF(ISBLANK(extractions!X377),"",extractions!X377)</f>
        <v>All part I crimes</v>
      </c>
      <c r="AE377" t="str">
        <f>IF(ISBLANK(extractions!Y377),"",extractions!Y377)</f>
        <v>Beta</v>
      </c>
      <c r="AF377">
        <f>IF(ISBLANK(extractions!Z377),"",extractions!Z377)</f>
        <v>0.21104999999999999</v>
      </c>
      <c r="AG377" t="str">
        <f>IF(ISBLANK(extractions!AA377),"",extractions!AA377)</f>
        <v/>
      </c>
      <c r="AH377" t="str">
        <f>IF(ISBLANK(extractions!AB377),"",extractions!AB377)</f>
        <v>?</v>
      </c>
      <c r="AI377">
        <f>IF(ISBLANK(extractions!AC377),"",extractions!AC377)</f>
        <v>1</v>
      </c>
      <c r="AJ377" t="str">
        <f>IF(ISBLANK(extractions!AD377),"",extractions!AD377)</f>
        <v>mar</v>
      </c>
      <c r="AK377">
        <f>IF(ISBLANK(extractions!AE377),"",extractions!AE377)</f>
        <v>1975</v>
      </c>
      <c r="AL377">
        <f>IF(ISBLANK(extractions!AF377),"",extractions!AF377)</f>
        <v>31</v>
      </c>
      <c r="AM377" t="str">
        <f>IF(ISBLANK(extractions!AG377),"",extractions!AG377)</f>
        <v>jan</v>
      </c>
      <c r="AN377">
        <f>IF(ISBLANK(extractions!AH377),"",extractions!AH377)</f>
        <v>1976</v>
      </c>
      <c r="AO377" t="str">
        <f>IF(ISBLANK(extractions!AI377),"",extractions!AI377)</f>
        <v/>
      </c>
      <c r="AP377" t="str">
        <f>IF(ISBLANK(extractions!AJ377),"",extractions!AJ377)</f>
        <v/>
      </c>
      <c r="AQ377" t="str">
        <f>IF(ISBLANK(extractions!AK377),"",extractions!AK377)</f>
        <v/>
      </c>
      <c r="AR377" t="str">
        <f>IF(ISBLANK(extractions!AL377),"",extractions!AL377)</f>
        <v/>
      </c>
      <c r="AS377" t="str">
        <f>IF(ISBLANK(extractions!AM377),"",extractions!AM377)</f>
        <v/>
      </c>
      <c r="AT377" t="str">
        <f>IF(ISBLANK(extractions!AN377),"",extractions!AN377)</f>
        <v/>
      </c>
      <c r="AU377" t="str">
        <f>IF(ISBLANK(extractions!AO377),"",extractions!AO377)</f>
        <v/>
      </c>
      <c r="AV377" t="str">
        <f>IF(ISBLANK(extractions!AP377),"",extractions!AP377)</f>
        <v/>
      </c>
      <c r="AW377" t="str">
        <f>IF(ISBLANK(extractions!AQ377),"",extractions!AQ377)</f>
        <v/>
      </c>
      <c r="AX377" t="str">
        <f>IF(ISBLANK(extractions!AR377),"",extractions!AR377)</f>
        <v/>
      </c>
      <c r="AY377" t="str">
        <f>IF(ISBLANK(extractions!AS377),"",extractions!AS377)</f>
        <v/>
      </c>
      <c r="AZ377" t="str">
        <f>IF(ISBLANK(extractions!AT377),"",extractions!AT377)</f>
        <v/>
      </c>
      <c r="BA377" t="str">
        <f>IF(ISBLANK(extractions!AU377),"",extractions!AU377)</f>
        <v/>
      </c>
      <c r="BB377" t="str">
        <f>IF(ISBLANK(extractions!AV377),"",extractions!AV377)</f>
        <v/>
      </c>
      <c r="BC377" t="str">
        <f>IF(ISBLANK(extractions!AW377),"",extractions!AW377)</f>
        <v/>
      </c>
      <c r="BD377" t="str">
        <f>IF(ISBLANK(extractions!AX377),"",extractions!AX377)</f>
        <v/>
      </c>
      <c r="BG377" t="str">
        <f t="shared" si="53"/>
        <v/>
      </c>
      <c r="BK377" s="9" t="str">
        <f t="shared" si="50"/>
        <v>Beta</v>
      </c>
      <c r="BL377" s="9">
        <f t="shared" si="47"/>
        <v>0.21104999999999999</v>
      </c>
      <c r="BM377" s="13" t="str">
        <f t="shared" si="48"/>
        <v>?</v>
      </c>
      <c r="BN377" t="str">
        <f t="shared" si="51"/>
        <v>+</v>
      </c>
      <c r="BO377" s="9" t="str">
        <f>IF(BK377="Beta",IF(ABS(BL377)&lt;statistic_interpretations!$B$5,statistic_interpretations!$B$1,IF(ABS(BL377)&lt;statistic_interpretations!$C$5,statistic_interpretations!$C$1,IF(ABS(BL377)&gt;statistic_interpretations!$C$5,statistic_interpretations!$D$1,"error"))),IF(BK377="R",IF(ABS(BL377)&lt;statistic_interpretations!$B$2,statistic_interpretations!$B$1,IF(ABS(BL377)&lt;statistic_interpretations!$C$2,statistic_interpretations!$C$1,IF(ABS(BL377)&gt;statistic_interpretations!$C$2,statistic_interpretations!$D$1,"error"))),IF(BK377="D",IF(ABS(BL377)&lt;statistic_interpretations!$B$3,statistic_interpretations!$B$1,IF(ABS(BL377)&lt;statistic_interpretations!$C$3,statistic_interpretations!$C$1,IF(ABS(BL377)&gt;statistic_interpretations!$C$3,statistic_interpretations!$D$1,"error"))),IF(BK377="%",IF(ABS(BL377)&lt;statistic_interpretations!$B$9,statistic_interpretations!$B$1,IF(ABS(BL377)&lt;statistic_interpretations!$C$9,statistic_interpretations!$C$1,IF(ABS(BL377)&gt;statistic_interpretations!$C$9,statistic_interpretations!$D$1,"error"))),IF(BK377="χ2",IF(ABS(BL377)&lt;statistic_interpretations!$B$8,statistic_interpretations!$B$1,IF(ABS(BL377)&lt;statistic_interpretations!$C$8,statistic_interpretations!$C$1,IF(ABS(BL377)&gt;statistic_interpretations!$C$8,statistic_interpretations!$D$1,"error"))),IF(BK377="tau",IF(ABS(BL377)&lt;statistic_interpretations!$B$7,statistic_interpretations!$B$1,IF(ABS(BL377)&lt;statistic_interpretations!$C$7,statistic_interpretations!$C$1,IF(ABS(BL377)&gt;statistic_interpretations!$C$7,statistic_interpretations!$D$1,"error")))))))))</f>
        <v>Small</v>
      </c>
      <c r="BP377" t="str">
        <f t="shared" si="52"/>
        <v>unknown</v>
      </c>
    </row>
    <row r="378" spans="1:68" x14ac:dyDescent="0.25">
      <c r="A378" t="str">
        <f>IF(ISBLANK(extractions!A378),"",extractions!A378)</f>
        <v xml:space="preserve">Incident is in Officer's  Assigned Beat </v>
      </c>
      <c r="B378" t="s">
        <v>534</v>
      </c>
      <c r="C378" t="str">
        <f>IF(ISBLANK(extractions!B378),"",extractions!B378)</f>
        <v>dichotomous</v>
      </c>
      <c r="D378" t="str">
        <f>IF(ISBLANK(extractions!C378),"",extractions!C378)</f>
        <v/>
      </c>
      <c r="E378" t="str">
        <f>IF(ISBLANK(extractions!D378),"",extractions!D378)</f>
        <v/>
      </c>
      <c r="F378" t="str">
        <f>IF(ISBLANK(extractions!E378),"",extractions!E378)</f>
        <v>-</v>
      </c>
      <c r="G378" t="str">
        <f>IF(ISBLANK(extractions!G378),"",extractions!G378)</f>
        <v>travel time</v>
      </c>
      <c r="H378" t="str">
        <f>IF(ISBLANK(extractions!H378),"",extractions!H378)</f>
        <v>scale</v>
      </c>
      <c r="I378" t="str">
        <f>IF(ISBLANK(extractions!I378),"",extractions!I378)</f>
        <v>min/incident</v>
      </c>
      <c r="J378" t="str">
        <f>IF(ISBLANK(extractions!J378),"",extractions!J378)</f>
        <v>ln</v>
      </c>
      <c r="K378" t="str">
        <f>IF(ISBLANK(extractions!K378),"",extractions!K378)</f>
        <v>interest</v>
      </c>
      <c r="L378" t="str">
        <f>IF(ISBLANK(extractions!L378),"",extractions!L378)</f>
        <v>van Kirk (1978)</v>
      </c>
      <c r="M378" s="2" t="s">
        <v>893</v>
      </c>
      <c r="N378" t="str">
        <f>IF(ISBLANK(extractions!M378),"",extractions!M378)</f>
        <v>Table C-3</v>
      </c>
      <c r="O378" t="str">
        <f>IF(ISBLANK(extractions!N378),"",extractions!N378)</f>
        <v>Multivariate regression</v>
      </c>
      <c r="P378" t="s">
        <v>148</v>
      </c>
      <c r="Q378" t="s">
        <v>903</v>
      </c>
      <c r="R378" t="s">
        <v>906</v>
      </c>
      <c r="S378" t="s">
        <v>397</v>
      </c>
      <c r="T378" t="s">
        <v>1187</v>
      </c>
      <c r="U378" t="str">
        <f>IF(ISBLANK(extractions!O378),"",extractions!O378)</f>
        <v/>
      </c>
      <c r="V378" t="str">
        <f>IF(ISBLANK(extractions!P378),"",extractions!P378)</f>
        <v>Sample</v>
      </c>
      <c r="W378" t="str">
        <f>IF(ISBLANK(extractions!Q378),"",extractions!Q378)</f>
        <v/>
      </c>
      <c r="X378" t="str">
        <f>IF(ISBLANK(extractions!R378),"",extractions!R378)</f>
        <v xml:space="preserve">Non random sample  </v>
      </c>
      <c r="Y378" t="str">
        <f>IF(ISBLANK(extractions!S378),"",extractions!S378)</f>
        <v/>
      </c>
      <c r="Z378" t="str">
        <f>IF(ISBLANK(extractions!T378),"",extractions!T378)</f>
        <v/>
      </c>
      <c r="AA378" t="str">
        <f>IF(ISBLANK(extractions!U378),"",extractions!U378)</f>
        <v>-</v>
      </c>
      <c r="AB378">
        <f>IF(ISBLANK(extractions!V378),"",extractions!V378)</f>
        <v>732</v>
      </c>
      <c r="AC378" t="str">
        <f>IF(ISBLANK(extractions!W378),"",extractions!W378)</f>
        <v>CFS</v>
      </c>
      <c r="AD378" t="str">
        <f>IF(ISBLANK(extractions!X378),"",extractions!X378)</f>
        <v>All part I crimes</v>
      </c>
      <c r="AE378" t="str">
        <f>IF(ISBLANK(extractions!Y378),"",extractions!Y378)</f>
        <v>Beta</v>
      </c>
      <c r="AF378">
        <f>IF(ISBLANK(extractions!Z378),"",extractions!Z378)</f>
        <v>3.9260000000000003E-2</v>
      </c>
      <c r="AG378" t="str">
        <f>IF(ISBLANK(extractions!AA378),"",extractions!AA378)</f>
        <v/>
      </c>
      <c r="AH378" t="str">
        <f>IF(ISBLANK(extractions!AB378),"",extractions!AB378)</f>
        <v>?</v>
      </c>
      <c r="AI378">
        <f>IF(ISBLANK(extractions!AC378),"",extractions!AC378)</f>
        <v>1</v>
      </c>
      <c r="AJ378" t="str">
        <f>IF(ISBLANK(extractions!AD378),"",extractions!AD378)</f>
        <v>mar</v>
      </c>
      <c r="AK378">
        <f>IF(ISBLANK(extractions!AE378),"",extractions!AE378)</f>
        <v>1975</v>
      </c>
      <c r="AL378">
        <f>IF(ISBLANK(extractions!AF378),"",extractions!AF378)</f>
        <v>31</v>
      </c>
      <c r="AM378" t="str">
        <f>IF(ISBLANK(extractions!AG378),"",extractions!AG378)</f>
        <v>jan</v>
      </c>
      <c r="AN378">
        <f>IF(ISBLANK(extractions!AH378),"",extractions!AH378)</f>
        <v>1976</v>
      </c>
      <c r="AO378" t="str">
        <f>IF(ISBLANK(extractions!AI378),"",extractions!AI378)</f>
        <v/>
      </c>
      <c r="AP378" t="str">
        <f>IF(ISBLANK(extractions!AJ378),"",extractions!AJ378)</f>
        <v/>
      </c>
      <c r="AQ378" t="str">
        <f>IF(ISBLANK(extractions!AK378),"",extractions!AK378)</f>
        <v/>
      </c>
      <c r="AR378" t="str">
        <f>IF(ISBLANK(extractions!AL378),"",extractions!AL378)</f>
        <v/>
      </c>
      <c r="AS378" t="str">
        <f>IF(ISBLANK(extractions!AM378),"",extractions!AM378)</f>
        <v/>
      </c>
      <c r="AT378" t="str">
        <f>IF(ISBLANK(extractions!AN378),"",extractions!AN378)</f>
        <v/>
      </c>
      <c r="AU378" t="str">
        <f>IF(ISBLANK(extractions!AO378),"",extractions!AO378)</f>
        <v/>
      </c>
      <c r="AV378" t="str">
        <f>IF(ISBLANK(extractions!AP378),"",extractions!AP378)</f>
        <v/>
      </c>
      <c r="AW378" t="str">
        <f>IF(ISBLANK(extractions!AQ378),"",extractions!AQ378)</f>
        <v/>
      </c>
      <c r="AX378" t="str">
        <f>IF(ISBLANK(extractions!AR378),"",extractions!AR378)</f>
        <v/>
      </c>
      <c r="AY378" t="str">
        <f>IF(ISBLANK(extractions!AS378),"",extractions!AS378)</f>
        <v/>
      </c>
      <c r="AZ378" t="str">
        <f>IF(ISBLANK(extractions!AT378),"",extractions!AT378)</f>
        <v/>
      </c>
      <c r="BA378" t="str">
        <f>IF(ISBLANK(extractions!AU378),"",extractions!AU378)</f>
        <v/>
      </c>
      <c r="BB378" t="str">
        <f>IF(ISBLANK(extractions!AV378),"",extractions!AV378)</f>
        <v/>
      </c>
      <c r="BC378" t="str">
        <f>IF(ISBLANK(extractions!AW378),"",extractions!AW378)</f>
        <v/>
      </c>
      <c r="BD378" t="str">
        <f>IF(ISBLANK(extractions!AX378),"",extractions!AX378)</f>
        <v/>
      </c>
      <c r="BG378" t="str">
        <f t="shared" si="53"/>
        <v/>
      </c>
      <c r="BK378" s="9" t="str">
        <f t="shared" si="50"/>
        <v>Beta</v>
      </c>
      <c r="BL378" s="9">
        <f t="shared" si="47"/>
        <v>3.9260000000000003E-2</v>
      </c>
      <c r="BM378" s="13" t="str">
        <f t="shared" si="48"/>
        <v>?</v>
      </c>
      <c r="BN378" t="str">
        <f t="shared" si="51"/>
        <v>+</v>
      </c>
      <c r="BO378" s="9" t="str">
        <f>IF(BK378="Beta",IF(ABS(BL378)&lt;statistic_interpretations!$B$5,statistic_interpretations!$B$1,IF(ABS(BL378)&lt;statistic_interpretations!$C$5,statistic_interpretations!$C$1,IF(ABS(BL378)&gt;statistic_interpretations!$C$5,statistic_interpretations!$D$1,"error"))),IF(BK378="R",IF(ABS(BL378)&lt;statistic_interpretations!$B$2,statistic_interpretations!$B$1,IF(ABS(BL378)&lt;statistic_interpretations!$C$2,statistic_interpretations!$C$1,IF(ABS(BL378)&gt;statistic_interpretations!$C$2,statistic_interpretations!$D$1,"error"))),IF(BK378="D",IF(ABS(BL378)&lt;statistic_interpretations!$B$3,statistic_interpretations!$B$1,IF(ABS(BL378)&lt;statistic_interpretations!$C$3,statistic_interpretations!$C$1,IF(ABS(BL378)&gt;statistic_interpretations!$C$3,statistic_interpretations!$D$1,"error"))),IF(BK378="%",IF(ABS(BL378)&lt;statistic_interpretations!$B$9,statistic_interpretations!$B$1,IF(ABS(BL378)&lt;statistic_interpretations!$C$9,statistic_interpretations!$C$1,IF(ABS(BL378)&gt;statistic_interpretations!$C$9,statistic_interpretations!$D$1,"error"))),IF(BK378="χ2",IF(ABS(BL378)&lt;statistic_interpretations!$B$8,statistic_interpretations!$B$1,IF(ABS(BL378)&lt;statistic_interpretations!$C$8,statistic_interpretations!$C$1,IF(ABS(BL378)&gt;statistic_interpretations!$C$8,statistic_interpretations!$D$1,"error"))),IF(BK378="tau",IF(ABS(BL378)&lt;statistic_interpretations!$B$7,statistic_interpretations!$B$1,IF(ABS(BL378)&lt;statistic_interpretations!$C$7,statistic_interpretations!$C$1,IF(ABS(BL378)&gt;statistic_interpretations!$C$7,statistic_interpretations!$D$1,"error")))))))))</f>
        <v>Small</v>
      </c>
      <c r="BP378" t="str">
        <f t="shared" si="52"/>
        <v>unknown</v>
      </c>
    </row>
    <row r="379" spans="1:68" x14ac:dyDescent="0.25">
      <c r="A379" t="str">
        <f>IF(ISBLANK(extractions!A379),"",extractions!A379)</f>
        <v>In or Out of Car</v>
      </c>
      <c r="B379" t="s">
        <v>533</v>
      </c>
      <c r="C379" t="str">
        <f>IF(ISBLANK(extractions!B379),"",extractions!B379)</f>
        <v>dichotomous</v>
      </c>
      <c r="D379" t="str">
        <f>IF(ISBLANK(extractions!C379),"",extractions!C379)</f>
        <v/>
      </c>
      <c r="E379" t="str">
        <f>IF(ISBLANK(extractions!D379),"",extractions!D379)</f>
        <v/>
      </c>
      <c r="F379" t="str">
        <f>IF(ISBLANK(extractions!E379),"",extractions!E379)</f>
        <v>-</v>
      </c>
      <c r="G379" t="str">
        <f>IF(ISBLANK(extractions!G379),"",extractions!G379)</f>
        <v>travel time</v>
      </c>
      <c r="H379" t="str">
        <f>IF(ISBLANK(extractions!H379),"",extractions!H379)</f>
        <v>scale</v>
      </c>
      <c r="I379" t="str">
        <f>IF(ISBLANK(extractions!I379),"",extractions!I379)</f>
        <v>min/incident</v>
      </c>
      <c r="J379" t="str">
        <f>IF(ISBLANK(extractions!J379),"",extractions!J379)</f>
        <v>ln</v>
      </c>
      <c r="K379" t="str">
        <f>IF(ISBLANK(extractions!K379),"",extractions!K379)</f>
        <v>interest</v>
      </c>
      <c r="L379" t="str">
        <f>IF(ISBLANK(extractions!L379),"",extractions!L379)</f>
        <v>van Kirk (1978)</v>
      </c>
      <c r="M379" s="2" t="s">
        <v>893</v>
      </c>
      <c r="N379" t="str">
        <f>IF(ISBLANK(extractions!M379),"",extractions!M379)</f>
        <v>Table C-3</v>
      </c>
      <c r="O379" t="str">
        <f>IF(ISBLANK(extractions!N379),"",extractions!N379)</f>
        <v>Multivariate regression</v>
      </c>
      <c r="P379" t="s">
        <v>148</v>
      </c>
      <c r="Q379" t="s">
        <v>903</v>
      </c>
      <c r="R379" t="s">
        <v>906</v>
      </c>
      <c r="S379" t="s">
        <v>397</v>
      </c>
      <c r="T379" t="s">
        <v>1187</v>
      </c>
      <c r="U379" t="str">
        <f>IF(ISBLANK(extractions!O379),"",extractions!O379)</f>
        <v/>
      </c>
      <c r="V379" t="str">
        <f>IF(ISBLANK(extractions!P379),"",extractions!P379)</f>
        <v>Sample</v>
      </c>
      <c r="W379" t="str">
        <f>IF(ISBLANK(extractions!Q379),"",extractions!Q379)</f>
        <v/>
      </c>
      <c r="X379" t="str">
        <f>IF(ISBLANK(extractions!R379),"",extractions!R379)</f>
        <v xml:space="preserve">Non random sample  </v>
      </c>
      <c r="Y379" t="str">
        <f>IF(ISBLANK(extractions!S379),"",extractions!S379)</f>
        <v/>
      </c>
      <c r="Z379" t="str">
        <f>IF(ISBLANK(extractions!T379),"",extractions!T379)</f>
        <v/>
      </c>
      <c r="AA379" t="str">
        <f>IF(ISBLANK(extractions!U379),"",extractions!U379)</f>
        <v>-</v>
      </c>
      <c r="AB379">
        <f>IF(ISBLANK(extractions!V379),"",extractions!V379)</f>
        <v>732</v>
      </c>
      <c r="AC379" t="str">
        <f>IF(ISBLANK(extractions!W379),"",extractions!W379)</f>
        <v>CFS</v>
      </c>
      <c r="AD379" t="str">
        <f>IF(ISBLANK(extractions!X379),"",extractions!X379)</f>
        <v>All part I crimes</v>
      </c>
      <c r="AE379" t="str">
        <f>IF(ISBLANK(extractions!Y379),"",extractions!Y379)</f>
        <v>Beta</v>
      </c>
      <c r="AF379">
        <f>IF(ISBLANK(extractions!Z379),"",extractions!Z379)</f>
        <v>-0.16963</v>
      </c>
      <c r="AG379" t="str">
        <f>IF(ISBLANK(extractions!AA379),"",extractions!AA379)</f>
        <v/>
      </c>
      <c r="AH379" t="str">
        <f>IF(ISBLANK(extractions!AB379),"",extractions!AB379)</f>
        <v>?</v>
      </c>
      <c r="AI379">
        <f>IF(ISBLANK(extractions!AC379),"",extractions!AC379)</f>
        <v>1</v>
      </c>
      <c r="AJ379" t="str">
        <f>IF(ISBLANK(extractions!AD379),"",extractions!AD379)</f>
        <v>mar</v>
      </c>
      <c r="AK379">
        <f>IF(ISBLANK(extractions!AE379),"",extractions!AE379)</f>
        <v>1975</v>
      </c>
      <c r="AL379">
        <f>IF(ISBLANK(extractions!AF379),"",extractions!AF379)</f>
        <v>31</v>
      </c>
      <c r="AM379" t="str">
        <f>IF(ISBLANK(extractions!AG379),"",extractions!AG379)</f>
        <v>jan</v>
      </c>
      <c r="AN379">
        <f>IF(ISBLANK(extractions!AH379),"",extractions!AH379)</f>
        <v>1976</v>
      </c>
      <c r="AO379" t="str">
        <f>IF(ISBLANK(extractions!AI379),"",extractions!AI379)</f>
        <v/>
      </c>
      <c r="AP379" t="str">
        <f>IF(ISBLANK(extractions!AJ379),"",extractions!AJ379)</f>
        <v/>
      </c>
      <c r="AQ379" t="str">
        <f>IF(ISBLANK(extractions!AK379),"",extractions!AK379)</f>
        <v/>
      </c>
      <c r="AR379" t="str">
        <f>IF(ISBLANK(extractions!AL379),"",extractions!AL379)</f>
        <v/>
      </c>
      <c r="AS379" t="str">
        <f>IF(ISBLANK(extractions!AM379),"",extractions!AM379)</f>
        <v/>
      </c>
      <c r="AT379" t="str">
        <f>IF(ISBLANK(extractions!AN379),"",extractions!AN379)</f>
        <v/>
      </c>
      <c r="AU379" t="str">
        <f>IF(ISBLANK(extractions!AO379),"",extractions!AO379)</f>
        <v/>
      </c>
      <c r="AV379" t="str">
        <f>IF(ISBLANK(extractions!AP379),"",extractions!AP379)</f>
        <v/>
      </c>
      <c r="AW379" t="str">
        <f>IF(ISBLANK(extractions!AQ379),"",extractions!AQ379)</f>
        <v/>
      </c>
      <c r="AX379" t="str">
        <f>IF(ISBLANK(extractions!AR379),"",extractions!AR379)</f>
        <v/>
      </c>
      <c r="AY379" t="str">
        <f>IF(ISBLANK(extractions!AS379),"",extractions!AS379)</f>
        <v/>
      </c>
      <c r="AZ379" t="str">
        <f>IF(ISBLANK(extractions!AT379),"",extractions!AT379)</f>
        <v/>
      </c>
      <c r="BA379" t="str">
        <f>IF(ISBLANK(extractions!AU379),"",extractions!AU379)</f>
        <v/>
      </c>
      <c r="BB379" t="str">
        <f>IF(ISBLANK(extractions!AV379),"",extractions!AV379)</f>
        <v/>
      </c>
      <c r="BC379" t="str">
        <f>IF(ISBLANK(extractions!AW379),"",extractions!AW379)</f>
        <v/>
      </c>
      <c r="BD379" t="str">
        <f>IF(ISBLANK(extractions!AX379),"",extractions!AX379)</f>
        <v/>
      </c>
      <c r="BG379" t="str">
        <f t="shared" si="53"/>
        <v/>
      </c>
      <c r="BK379" s="9" t="str">
        <f t="shared" si="50"/>
        <v>Beta</v>
      </c>
      <c r="BL379" s="9">
        <f t="shared" si="47"/>
        <v>-0.16963</v>
      </c>
      <c r="BM379" s="13" t="str">
        <f t="shared" si="48"/>
        <v>?</v>
      </c>
      <c r="BN379" t="str">
        <f t="shared" si="51"/>
        <v>-</v>
      </c>
      <c r="BO379" s="9" t="str">
        <f>IF(BK379="Beta",IF(ABS(BL379)&lt;statistic_interpretations!$B$5,statistic_interpretations!$B$1,IF(ABS(BL379)&lt;statistic_interpretations!$C$5,statistic_interpretations!$C$1,IF(ABS(BL379)&gt;statistic_interpretations!$C$5,statistic_interpretations!$D$1,"error"))),IF(BK379="R",IF(ABS(BL379)&lt;statistic_interpretations!$B$2,statistic_interpretations!$B$1,IF(ABS(BL379)&lt;statistic_interpretations!$C$2,statistic_interpretations!$C$1,IF(ABS(BL379)&gt;statistic_interpretations!$C$2,statistic_interpretations!$D$1,"error"))),IF(BK379="D",IF(ABS(BL379)&lt;statistic_interpretations!$B$3,statistic_interpretations!$B$1,IF(ABS(BL379)&lt;statistic_interpretations!$C$3,statistic_interpretations!$C$1,IF(ABS(BL379)&gt;statistic_interpretations!$C$3,statistic_interpretations!$D$1,"error"))),IF(BK379="%",IF(ABS(BL379)&lt;statistic_interpretations!$B$9,statistic_interpretations!$B$1,IF(ABS(BL379)&lt;statistic_interpretations!$C$9,statistic_interpretations!$C$1,IF(ABS(BL379)&gt;statistic_interpretations!$C$9,statistic_interpretations!$D$1,"error"))),IF(BK379="χ2",IF(ABS(BL379)&lt;statistic_interpretations!$B$8,statistic_interpretations!$B$1,IF(ABS(BL379)&lt;statistic_interpretations!$C$8,statistic_interpretations!$C$1,IF(ABS(BL379)&gt;statistic_interpretations!$C$8,statistic_interpretations!$D$1,"error"))),IF(BK379="tau",IF(ABS(BL379)&lt;statistic_interpretations!$B$7,statistic_interpretations!$B$1,IF(ABS(BL379)&lt;statistic_interpretations!$C$7,statistic_interpretations!$C$1,IF(ABS(BL379)&gt;statistic_interpretations!$C$7,statistic_interpretations!$D$1,"error")))))))))</f>
        <v>Small</v>
      </c>
      <c r="BP379" t="str">
        <f t="shared" si="52"/>
        <v>unknown</v>
      </c>
    </row>
    <row r="380" spans="1:68" x14ac:dyDescent="0.25">
      <c r="A380" t="str">
        <f>IF(ISBLANK(extractions!A380),"",extractions!A380)</f>
        <v>One or Two -Man Car</v>
      </c>
      <c r="B380" t="s">
        <v>537</v>
      </c>
      <c r="C380" t="str">
        <f>IF(ISBLANK(extractions!B380),"",extractions!B380)</f>
        <v>dichotomous</v>
      </c>
      <c r="D380" t="str">
        <f>IF(ISBLANK(extractions!C380),"",extractions!C380)</f>
        <v/>
      </c>
      <c r="E380" t="str">
        <f>IF(ISBLANK(extractions!D380),"",extractions!D380)</f>
        <v/>
      </c>
      <c r="F380" t="str">
        <f>IF(ISBLANK(extractions!E380),"",extractions!E380)</f>
        <v>-</v>
      </c>
      <c r="G380" t="str">
        <f>IF(ISBLANK(extractions!G380),"",extractions!G380)</f>
        <v>travel time</v>
      </c>
      <c r="H380" t="str">
        <f>IF(ISBLANK(extractions!H380),"",extractions!H380)</f>
        <v>scale</v>
      </c>
      <c r="I380" t="str">
        <f>IF(ISBLANK(extractions!I380),"",extractions!I380)</f>
        <v>min/incident</v>
      </c>
      <c r="J380" t="str">
        <f>IF(ISBLANK(extractions!J380),"",extractions!J380)</f>
        <v>ln</v>
      </c>
      <c r="K380" t="str">
        <f>IF(ISBLANK(extractions!K380),"",extractions!K380)</f>
        <v>interest</v>
      </c>
      <c r="L380" t="str">
        <f>IF(ISBLANK(extractions!L380),"",extractions!L380)</f>
        <v>van Kirk (1978)</v>
      </c>
      <c r="M380" s="2" t="s">
        <v>893</v>
      </c>
      <c r="N380" t="str">
        <f>IF(ISBLANK(extractions!M380),"",extractions!M380)</f>
        <v>Table C-3</v>
      </c>
      <c r="O380" t="str">
        <f>IF(ISBLANK(extractions!N380),"",extractions!N380)</f>
        <v>Multivariate regression</v>
      </c>
      <c r="P380" t="s">
        <v>148</v>
      </c>
      <c r="Q380" t="s">
        <v>903</v>
      </c>
      <c r="R380" t="s">
        <v>906</v>
      </c>
      <c r="S380" t="s">
        <v>397</v>
      </c>
      <c r="T380" t="s">
        <v>1187</v>
      </c>
      <c r="U380" t="str">
        <f>IF(ISBLANK(extractions!O380),"",extractions!O380)</f>
        <v/>
      </c>
      <c r="V380" t="str">
        <f>IF(ISBLANK(extractions!P380),"",extractions!P380)</f>
        <v>Sample</v>
      </c>
      <c r="W380" t="str">
        <f>IF(ISBLANK(extractions!Q380),"",extractions!Q380)</f>
        <v/>
      </c>
      <c r="X380" t="str">
        <f>IF(ISBLANK(extractions!R380),"",extractions!R380)</f>
        <v xml:space="preserve">Non random sample  </v>
      </c>
      <c r="Y380" t="str">
        <f>IF(ISBLANK(extractions!S380),"",extractions!S380)</f>
        <v/>
      </c>
      <c r="Z380" t="str">
        <f>IF(ISBLANK(extractions!T380),"",extractions!T380)</f>
        <v/>
      </c>
      <c r="AA380" t="str">
        <f>IF(ISBLANK(extractions!U380),"",extractions!U380)</f>
        <v>-</v>
      </c>
      <c r="AB380">
        <f>IF(ISBLANK(extractions!V380),"",extractions!V380)</f>
        <v>732</v>
      </c>
      <c r="AC380" t="str">
        <f>IF(ISBLANK(extractions!W380),"",extractions!W380)</f>
        <v>CFS</v>
      </c>
      <c r="AD380" t="str">
        <f>IF(ISBLANK(extractions!X380),"",extractions!X380)</f>
        <v>All part I crimes</v>
      </c>
      <c r="AE380" t="str">
        <f>IF(ISBLANK(extractions!Y380),"",extractions!Y380)</f>
        <v>Beta</v>
      </c>
      <c r="AF380">
        <f>IF(ISBLANK(extractions!Z380),"",extractions!Z380)</f>
        <v>8.5299999999999994E-3</v>
      </c>
      <c r="AG380" t="str">
        <f>IF(ISBLANK(extractions!AA380),"",extractions!AA380)</f>
        <v/>
      </c>
      <c r="AH380" t="str">
        <f>IF(ISBLANK(extractions!AB380),"",extractions!AB380)</f>
        <v>?</v>
      </c>
      <c r="AI380">
        <f>IF(ISBLANK(extractions!AC380),"",extractions!AC380)</f>
        <v>1</v>
      </c>
      <c r="AJ380" t="str">
        <f>IF(ISBLANK(extractions!AD380),"",extractions!AD380)</f>
        <v>mar</v>
      </c>
      <c r="AK380">
        <f>IF(ISBLANK(extractions!AE380),"",extractions!AE380)</f>
        <v>1975</v>
      </c>
      <c r="AL380">
        <f>IF(ISBLANK(extractions!AF380),"",extractions!AF380)</f>
        <v>31</v>
      </c>
      <c r="AM380" t="str">
        <f>IF(ISBLANK(extractions!AG380),"",extractions!AG380)</f>
        <v>jan</v>
      </c>
      <c r="AN380">
        <f>IF(ISBLANK(extractions!AH380),"",extractions!AH380)</f>
        <v>1976</v>
      </c>
      <c r="AO380" t="str">
        <f>IF(ISBLANK(extractions!AI380),"",extractions!AI380)</f>
        <v/>
      </c>
      <c r="AP380" t="str">
        <f>IF(ISBLANK(extractions!AJ380),"",extractions!AJ380)</f>
        <v/>
      </c>
      <c r="AQ380" t="str">
        <f>IF(ISBLANK(extractions!AK380),"",extractions!AK380)</f>
        <v/>
      </c>
      <c r="AR380" t="str">
        <f>IF(ISBLANK(extractions!AL380),"",extractions!AL380)</f>
        <v/>
      </c>
      <c r="AS380" t="str">
        <f>IF(ISBLANK(extractions!AM380),"",extractions!AM380)</f>
        <v/>
      </c>
      <c r="AT380" t="str">
        <f>IF(ISBLANK(extractions!AN380),"",extractions!AN380)</f>
        <v/>
      </c>
      <c r="AU380" t="str">
        <f>IF(ISBLANK(extractions!AO380),"",extractions!AO380)</f>
        <v/>
      </c>
      <c r="AV380" t="str">
        <f>IF(ISBLANK(extractions!AP380),"",extractions!AP380)</f>
        <v/>
      </c>
      <c r="AW380" t="str">
        <f>IF(ISBLANK(extractions!AQ380),"",extractions!AQ380)</f>
        <v/>
      </c>
      <c r="AX380" t="str">
        <f>IF(ISBLANK(extractions!AR380),"",extractions!AR380)</f>
        <v/>
      </c>
      <c r="AY380" t="str">
        <f>IF(ISBLANK(extractions!AS380),"",extractions!AS380)</f>
        <v/>
      </c>
      <c r="AZ380" t="str">
        <f>IF(ISBLANK(extractions!AT380),"",extractions!AT380)</f>
        <v/>
      </c>
      <c r="BA380" t="str">
        <f>IF(ISBLANK(extractions!AU380),"",extractions!AU380)</f>
        <v/>
      </c>
      <c r="BB380" t="str">
        <f>IF(ISBLANK(extractions!AV380),"",extractions!AV380)</f>
        <v/>
      </c>
      <c r="BC380" t="str">
        <f>IF(ISBLANK(extractions!AW380),"",extractions!AW380)</f>
        <v/>
      </c>
      <c r="BD380" t="str">
        <f>IF(ISBLANK(extractions!AX380),"",extractions!AX380)</f>
        <v/>
      </c>
      <c r="BG380" t="str">
        <f t="shared" si="53"/>
        <v/>
      </c>
      <c r="BK380" s="9" t="str">
        <f t="shared" si="50"/>
        <v>Beta</v>
      </c>
      <c r="BL380" s="9">
        <f t="shared" si="47"/>
        <v>8.5299999999999994E-3</v>
      </c>
      <c r="BM380" s="13" t="str">
        <f t="shared" si="48"/>
        <v>?</v>
      </c>
      <c r="BN380" t="str">
        <f t="shared" si="51"/>
        <v>+</v>
      </c>
      <c r="BO380" s="9" t="str">
        <f>IF(BK380="Beta",IF(ABS(BL380)&lt;statistic_interpretations!$B$5,statistic_interpretations!$B$1,IF(ABS(BL380)&lt;statistic_interpretations!$C$5,statistic_interpretations!$C$1,IF(ABS(BL380)&gt;statistic_interpretations!$C$5,statistic_interpretations!$D$1,"error"))),IF(BK380="R",IF(ABS(BL380)&lt;statistic_interpretations!$B$2,statistic_interpretations!$B$1,IF(ABS(BL380)&lt;statistic_interpretations!$C$2,statistic_interpretations!$C$1,IF(ABS(BL380)&gt;statistic_interpretations!$C$2,statistic_interpretations!$D$1,"error"))),IF(BK380="D",IF(ABS(BL380)&lt;statistic_interpretations!$B$3,statistic_interpretations!$B$1,IF(ABS(BL380)&lt;statistic_interpretations!$C$3,statistic_interpretations!$C$1,IF(ABS(BL380)&gt;statistic_interpretations!$C$3,statistic_interpretations!$D$1,"error"))),IF(BK380="%",IF(ABS(BL380)&lt;statistic_interpretations!$B$9,statistic_interpretations!$B$1,IF(ABS(BL380)&lt;statistic_interpretations!$C$9,statistic_interpretations!$C$1,IF(ABS(BL380)&gt;statistic_interpretations!$C$9,statistic_interpretations!$D$1,"error"))),IF(BK380="χ2",IF(ABS(BL380)&lt;statistic_interpretations!$B$8,statistic_interpretations!$B$1,IF(ABS(BL380)&lt;statistic_interpretations!$C$8,statistic_interpretations!$C$1,IF(ABS(BL380)&gt;statistic_interpretations!$C$8,statistic_interpretations!$D$1,"error"))),IF(BK380="tau",IF(ABS(BL380)&lt;statistic_interpretations!$B$7,statistic_interpretations!$B$1,IF(ABS(BL380)&lt;statistic_interpretations!$C$7,statistic_interpretations!$C$1,IF(ABS(BL380)&gt;statistic_interpretations!$C$7,statistic_interpretations!$D$1,"error")))))))))</f>
        <v>Small</v>
      </c>
      <c r="BP380" t="str">
        <f t="shared" si="52"/>
        <v>unknown</v>
      </c>
    </row>
    <row r="381" spans="1:68" x14ac:dyDescent="0.25">
      <c r="A381" t="str">
        <f>IF(ISBLANK(extractions!A381),"",extractions!A381)</f>
        <v>Code one or Code two</v>
      </c>
      <c r="B381" t="s">
        <v>804</v>
      </c>
      <c r="C381" t="str">
        <f>IF(ISBLANK(extractions!B381),"",extractions!B381)</f>
        <v>dichotomous</v>
      </c>
      <c r="D381" t="str">
        <f>IF(ISBLANK(extractions!C381),"",extractions!C381)</f>
        <v/>
      </c>
      <c r="E381" t="str">
        <f>IF(ISBLANK(extractions!D381),"",extractions!D381)</f>
        <v/>
      </c>
      <c r="F381" t="str">
        <f>IF(ISBLANK(extractions!E381),"",extractions!E381)</f>
        <v>-</v>
      </c>
      <c r="G381" t="str">
        <f>IF(ISBLANK(extractions!G381),"",extractions!G381)</f>
        <v>travel time</v>
      </c>
      <c r="H381" t="str">
        <f>IF(ISBLANK(extractions!H381),"",extractions!H381)</f>
        <v>scale</v>
      </c>
      <c r="I381" t="str">
        <f>IF(ISBLANK(extractions!I381),"",extractions!I381)</f>
        <v>min/incident</v>
      </c>
      <c r="J381" t="str">
        <f>IF(ISBLANK(extractions!J381),"",extractions!J381)</f>
        <v>ln</v>
      </c>
      <c r="K381" t="str">
        <f>IF(ISBLANK(extractions!K381),"",extractions!K381)</f>
        <v>interest</v>
      </c>
      <c r="L381" t="str">
        <f>IF(ISBLANK(extractions!L381),"",extractions!L381)</f>
        <v>van Kirk (1978)</v>
      </c>
      <c r="M381" s="2" t="s">
        <v>893</v>
      </c>
      <c r="N381" t="str">
        <f>IF(ISBLANK(extractions!M381),"",extractions!M381)</f>
        <v>Table C-3</v>
      </c>
      <c r="O381" t="str">
        <f>IF(ISBLANK(extractions!N381),"",extractions!N381)</f>
        <v>Multivariate regression</v>
      </c>
      <c r="P381" t="s">
        <v>148</v>
      </c>
      <c r="Q381" t="s">
        <v>903</v>
      </c>
      <c r="R381" t="s">
        <v>906</v>
      </c>
      <c r="S381" t="s">
        <v>397</v>
      </c>
      <c r="T381" t="s">
        <v>1187</v>
      </c>
      <c r="U381" t="str">
        <f>IF(ISBLANK(extractions!O381),"",extractions!O381)</f>
        <v/>
      </c>
      <c r="V381" t="str">
        <f>IF(ISBLANK(extractions!P381),"",extractions!P381)</f>
        <v>Sample</v>
      </c>
      <c r="W381" t="str">
        <f>IF(ISBLANK(extractions!Q381),"",extractions!Q381)</f>
        <v/>
      </c>
      <c r="X381" t="str">
        <f>IF(ISBLANK(extractions!R381),"",extractions!R381)</f>
        <v xml:space="preserve">Non random sample  </v>
      </c>
      <c r="Y381" t="str">
        <f>IF(ISBLANK(extractions!S381),"",extractions!S381)</f>
        <v/>
      </c>
      <c r="Z381" t="str">
        <f>IF(ISBLANK(extractions!T381),"",extractions!T381)</f>
        <v/>
      </c>
      <c r="AA381" t="str">
        <f>IF(ISBLANK(extractions!U381),"",extractions!U381)</f>
        <v>-</v>
      </c>
      <c r="AB381">
        <f>IF(ISBLANK(extractions!V381),"",extractions!V381)</f>
        <v>732</v>
      </c>
      <c r="AC381" t="str">
        <f>IF(ISBLANK(extractions!W381),"",extractions!W381)</f>
        <v>CFS</v>
      </c>
      <c r="AD381" t="str">
        <f>IF(ISBLANK(extractions!X381),"",extractions!X381)</f>
        <v>All part I crimes</v>
      </c>
      <c r="AE381" t="str">
        <f>IF(ISBLANK(extractions!Y381),"",extractions!Y381)</f>
        <v>Beta</v>
      </c>
      <c r="AF381">
        <f>IF(ISBLANK(extractions!Z381),"",extractions!Z381)</f>
        <v>0.10730000000000001</v>
      </c>
      <c r="AG381" t="str">
        <f>IF(ISBLANK(extractions!AA381),"",extractions!AA381)</f>
        <v/>
      </c>
      <c r="AH381" t="str">
        <f>IF(ISBLANK(extractions!AB381),"",extractions!AB381)</f>
        <v>?</v>
      </c>
      <c r="AI381">
        <f>IF(ISBLANK(extractions!AC381),"",extractions!AC381)</f>
        <v>1</v>
      </c>
      <c r="AJ381" t="str">
        <f>IF(ISBLANK(extractions!AD381),"",extractions!AD381)</f>
        <v>mar</v>
      </c>
      <c r="AK381">
        <f>IF(ISBLANK(extractions!AE381),"",extractions!AE381)</f>
        <v>1975</v>
      </c>
      <c r="AL381">
        <f>IF(ISBLANK(extractions!AF381),"",extractions!AF381)</f>
        <v>31</v>
      </c>
      <c r="AM381" t="str">
        <f>IF(ISBLANK(extractions!AG381),"",extractions!AG381)</f>
        <v>jan</v>
      </c>
      <c r="AN381">
        <f>IF(ISBLANK(extractions!AH381),"",extractions!AH381)</f>
        <v>1976</v>
      </c>
      <c r="AO381" t="str">
        <f>IF(ISBLANK(extractions!AI381),"",extractions!AI381)</f>
        <v/>
      </c>
      <c r="AP381" t="str">
        <f>IF(ISBLANK(extractions!AJ381),"",extractions!AJ381)</f>
        <v/>
      </c>
      <c r="AQ381" t="str">
        <f>IF(ISBLANK(extractions!AK381),"",extractions!AK381)</f>
        <v/>
      </c>
      <c r="AR381" t="str">
        <f>IF(ISBLANK(extractions!AL381),"",extractions!AL381)</f>
        <v/>
      </c>
      <c r="AS381" t="str">
        <f>IF(ISBLANK(extractions!AM381),"",extractions!AM381)</f>
        <v/>
      </c>
      <c r="AT381" t="str">
        <f>IF(ISBLANK(extractions!AN381),"",extractions!AN381)</f>
        <v/>
      </c>
      <c r="AU381" t="str">
        <f>IF(ISBLANK(extractions!AO381),"",extractions!AO381)</f>
        <v/>
      </c>
      <c r="AV381" t="str">
        <f>IF(ISBLANK(extractions!AP381),"",extractions!AP381)</f>
        <v/>
      </c>
      <c r="AW381" t="str">
        <f>IF(ISBLANK(extractions!AQ381),"",extractions!AQ381)</f>
        <v/>
      </c>
      <c r="AX381" t="str">
        <f>IF(ISBLANK(extractions!AR381),"",extractions!AR381)</f>
        <v/>
      </c>
      <c r="AY381" t="str">
        <f>IF(ISBLANK(extractions!AS381),"",extractions!AS381)</f>
        <v/>
      </c>
      <c r="AZ381" t="str">
        <f>IF(ISBLANK(extractions!AT381),"",extractions!AT381)</f>
        <v/>
      </c>
      <c r="BA381" t="str">
        <f>IF(ISBLANK(extractions!AU381),"",extractions!AU381)</f>
        <v/>
      </c>
      <c r="BB381" t="str">
        <f>IF(ISBLANK(extractions!AV381),"",extractions!AV381)</f>
        <v/>
      </c>
      <c r="BC381" t="str">
        <f>IF(ISBLANK(extractions!AW381),"",extractions!AW381)</f>
        <v/>
      </c>
      <c r="BD381" t="str">
        <f>IF(ISBLANK(extractions!AX381),"",extractions!AX381)</f>
        <v/>
      </c>
      <c r="BG381" t="str">
        <f t="shared" si="53"/>
        <v/>
      </c>
      <c r="BK381" s="9" t="str">
        <f t="shared" si="50"/>
        <v>Beta</v>
      </c>
      <c r="BL381" s="9">
        <f t="shared" si="47"/>
        <v>0.10730000000000001</v>
      </c>
      <c r="BM381" s="13" t="str">
        <f t="shared" si="48"/>
        <v>?</v>
      </c>
      <c r="BN381" t="str">
        <f t="shared" si="51"/>
        <v>+</v>
      </c>
      <c r="BO381" s="9" t="str">
        <f>IF(BK381="Beta",IF(ABS(BL381)&lt;statistic_interpretations!$B$5,statistic_interpretations!$B$1,IF(ABS(BL381)&lt;statistic_interpretations!$C$5,statistic_interpretations!$C$1,IF(ABS(BL381)&gt;statistic_interpretations!$C$5,statistic_interpretations!$D$1,"error"))),IF(BK381="R",IF(ABS(BL381)&lt;statistic_interpretations!$B$2,statistic_interpretations!$B$1,IF(ABS(BL381)&lt;statistic_interpretations!$C$2,statistic_interpretations!$C$1,IF(ABS(BL381)&gt;statistic_interpretations!$C$2,statistic_interpretations!$D$1,"error"))),IF(BK381="D",IF(ABS(BL381)&lt;statistic_interpretations!$B$3,statistic_interpretations!$B$1,IF(ABS(BL381)&lt;statistic_interpretations!$C$3,statistic_interpretations!$C$1,IF(ABS(BL381)&gt;statistic_interpretations!$C$3,statistic_interpretations!$D$1,"error"))),IF(BK381="%",IF(ABS(BL381)&lt;statistic_interpretations!$B$9,statistic_interpretations!$B$1,IF(ABS(BL381)&lt;statistic_interpretations!$C$9,statistic_interpretations!$C$1,IF(ABS(BL381)&gt;statistic_interpretations!$C$9,statistic_interpretations!$D$1,"error"))),IF(BK381="χ2",IF(ABS(BL381)&lt;statistic_interpretations!$B$8,statistic_interpretations!$B$1,IF(ABS(BL381)&lt;statistic_interpretations!$C$8,statistic_interpretations!$C$1,IF(ABS(BL381)&gt;statistic_interpretations!$C$8,statistic_interpretations!$D$1,"error"))),IF(BK381="tau",IF(ABS(BL381)&lt;statistic_interpretations!$B$7,statistic_interpretations!$B$1,IF(ABS(BL381)&lt;statistic_interpretations!$C$7,statistic_interpretations!$C$1,IF(ABS(BL381)&gt;statistic_interpretations!$C$7,statistic_interpretations!$D$1,"error")))))))))</f>
        <v>Small</v>
      </c>
      <c r="BP381" t="str">
        <f t="shared" si="52"/>
        <v>unknown</v>
      </c>
    </row>
    <row r="382" spans="1:68" x14ac:dyDescent="0.25">
      <c r="A382" t="str">
        <f>IF(ISBLANK(extractions!A382),"",extractions!A382)</f>
        <v xml:space="preserve">Busted Call </v>
      </c>
      <c r="B382" t="s">
        <v>530</v>
      </c>
      <c r="C382" t="str">
        <f>IF(ISBLANK(extractions!B382),"",extractions!B382)</f>
        <v>dichotomous</v>
      </c>
      <c r="D382" t="str">
        <f>IF(ISBLANK(extractions!C382),"",extractions!C382)</f>
        <v xml:space="preserve">Busted calls were those calls in which an  officer began dealing with the incident prior  to the arrival of the cover car. </v>
      </c>
      <c r="E382" t="str">
        <f>IF(ISBLANK(extractions!D382),"",extractions!D382)</f>
        <v/>
      </c>
      <c r="F382" t="str">
        <f>IF(ISBLANK(extractions!E382),"",extractions!E382)</f>
        <v>-</v>
      </c>
      <c r="G382" t="str">
        <f>IF(ISBLANK(extractions!G382),"",extractions!G382)</f>
        <v>travel time</v>
      </c>
      <c r="H382" t="str">
        <f>IF(ISBLANK(extractions!H382),"",extractions!H382)</f>
        <v>scale</v>
      </c>
      <c r="I382" t="str">
        <f>IF(ISBLANK(extractions!I382),"",extractions!I382)</f>
        <v>min/incident</v>
      </c>
      <c r="J382" t="str">
        <f>IF(ISBLANK(extractions!J382),"",extractions!J382)</f>
        <v>ln</v>
      </c>
      <c r="K382" t="str">
        <f>IF(ISBLANK(extractions!K382),"",extractions!K382)</f>
        <v>interest</v>
      </c>
      <c r="L382" t="str">
        <f>IF(ISBLANK(extractions!L382),"",extractions!L382)</f>
        <v>van Kirk (1978)</v>
      </c>
      <c r="M382" s="2" t="s">
        <v>893</v>
      </c>
      <c r="N382" t="str">
        <f>IF(ISBLANK(extractions!M382),"",extractions!M382)</f>
        <v>Table C-3</v>
      </c>
      <c r="O382" t="str">
        <f>IF(ISBLANK(extractions!N382),"",extractions!N382)</f>
        <v>Multivariate regression</v>
      </c>
      <c r="P382" t="s">
        <v>148</v>
      </c>
      <c r="Q382" t="s">
        <v>903</v>
      </c>
      <c r="R382" t="s">
        <v>906</v>
      </c>
      <c r="S382" t="s">
        <v>397</v>
      </c>
      <c r="T382" t="s">
        <v>1187</v>
      </c>
      <c r="U382" t="str">
        <f>IF(ISBLANK(extractions!O382),"",extractions!O382)</f>
        <v/>
      </c>
      <c r="V382" t="str">
        <f>IF(ISBLANK(extractions!P382),"",extractions!P382)</f>
        <v>Sample</v>
      </c>
      <c r="W382" t="str">
        <f>IF(ISBLANK(extractions!Q382),"",extractions!Q382)</f>
        <v/>
      </c>
      <c r="X382" t="str">
        <f>IF(ISBLANK(extractions!R382),"",extractions!R382)</f>
        <v xml:space="preserve">Non random sample  </v>
      </c>
      <c r="Y382" t="str">
        <f>IF(ISBLANK(extractions!S382),"",extractions!S382)</f>
        <v/>
      </c>
      <c r="Z382" t="str">
        <f>IF(ISBLANK(extractions!T382),"",extractions!T382)</f>
        <v/>
      </c>
      <c r="AA382" t="str">
        <f>IF(ISBLANK(extractions!U382),"",extractions!U382)</f>
        <v>-</v>
      </c>
      <c r="AB382">
        <f>IF(ISBLANK(extractions!V382),"",extractions!V382)</f>
        <v>732</v>
      </c>
      <c r="AC382" t="str">
        <f>IF(ISBLANK(extractions!W382),"",extractions!W382)</f>
        <v>CFS</v>
      </c>
      <c r="AD382" t="str">
        <f>IF(ISBLANK(extractions!X382),"",extractions!X382)</f>
        <v>All part I crimes</v>
      </c>
      <c r="AE382" t="str">
        <f>IF(ISBLANK(extractions!Y382),"",extractions!Y382)</f>
        <v>Beta</v>
      </c>
      <c r="AF382">
        <f>IF(ISBLANK(extractions!Z382),"",extractions!Z382)</f>
        <v>-0.25884000000000001</v>
      </c>
      <c r="AG382" t="str">
        <f>IF(ISBLANK(extractions!AA382),"",extractions!AA382)</f>
        <v/>
      </c>
      <c r="AH382" t="str">
        <f>IF(ISBLANK(extractions!AB382),"",extractions!AB382)</f>
        <v>?</v>
      </c>
      <c r="AI382">
        <f>IF(ISBLANK(extractions!AC382),"",extractions!AC382)</f>
        <v>1</v>
      </c>
      <c r="AJ382" t="str">
        <f>IF(ISBLANK(extractions!AD382),"",extractions!AD382)</f>
        <v>mar</v>
      </c>
      <c r="AK382">
        <f>IF(ISBLANK(extractions!AE382),"",extractions!AE382)</f>
        <v>1975</v>
      </c>
      <c r="AL382">
        <f>IF(ISBLANK(extractions!AF382),"",extractions!AF382)</f>
        <v>31</v>
      </c>
      <c r="AM382" t="str">
        <f>IF(ISBLANK(extractions!AG382),"",extractions!AG382)</f>
        <v>jan</v>
      </c>
      <c r="AN382">
        <f>IF(ISBLANK(extractions!AH382),"",extractions!AH382)</f>
        <v>1976</v>
      </c>
      <c r="AO382" t="str">
        <f>IF(ISBLANK(extractions!AI382),"",extractions!AI382)</f>
        <v/>
      </c>
      <c r="AP382" t="str">
        <f>IF(ISBLANK(extractions!AJ382),"",extractions!AJ382)</f>
        <v/>
      </c>
      <c r="AQ382" t="str">
        <f>IF(ISBLANK(extractions!AK382),"",extractions!AK382)</f>
        <v/>
      </c>
      <c r="AR382" t="str">
        <f>IF(ISBLANK(extractions!AL382),"",extractions!AL382)</f>
        <v/>
      </c>
      <c r="AS382" t="str">
        <f>IF(ISBLANK(extractions!AM382),"",extractions!AM382)</f>
        <v/>
      </c>
      <c r="AT382" t="str">
        <f>IF(ISBLANK(extractions!AN382),"",extractions!AN382)</f>
        <v/>
      </c>
      <c r="AU382" t="str">
        <f>IF(ISBLANK(extractions!AO382),"",extractions!AO382)</f>
        <v/>
      </c>
      <c r="AV382" t="str">
        <f>IF(ISBLANK(extractions!AP382),"",extractions!AP382)</f>
        <v/>
      </c>
      <c r="AW382" t="str">
        <f>IF(ISBLANK(extractions!AQ382),"",extractions!AQ382)</f>
        <v/>
      </c>
      <c r="AX382" t="str">
        <f>IF(ISBLANK(extractions!AR382),"",extractions!AR382)</f>
        <v/>
      </c>
      <c r="AY382" t="str">
        <f>IF(ISBLANK(extractions!AS382),"",extractions!AS382)</f>
        <v/>
      </c>
      <c r="AZ382" t="str">
        <f>IF(ISBLANK(extractions!AT382),"",extractions!AT382)</f>
        <v/>
      </c>
      <c r="BA382" t="str">
        <f>IF(ISBLANK(extractions!AU382),"",extractions!AU382)</f>
        <v/>
      </c>
      <c r="BB382" t="str">
        <f>IF(ISBLANK(extractions!AV382),"",extractions!AV382)</f>
        <v/>
      </c>
      <c r="BC382" t="str">
        <f>IF(ISBLANK(extractions!AW382),"",extractions!AW382)</f>
        <v/>
      </c>
      <c r="BD382" t="str">
        <f>IF(ISBLANK(extractions!AX382),"",extractions!AX382)</f>
        <v/>
      </c>
      <c r="BG382" t="str">
        <f t="shared" si="53"/>
        <v/>
      </c>
      <c r="BK382" s="9" t="str">
        <f t="shared" si="50"/>
        <v>Beta</v>
      </c>
      <c r="BL382" s="9">
        <f t="shared" si="47"/>
        <v>-0.25884000000000001</v>
      </c>
      <c r="BM382" s="13" t="str">
        <f t="shared" si="48"/>
        <v>?</v>
      </c>
      <c r="BN382" t="str">
        <f t="shared" si="51"/>
        <v>-</v>
      </c>
      <c r="BO382" s="9" t="str">
        <f>IF(BK382="Beta",IF(ABS(BL382)&lt;statistic_interpretations!$B$5,statistic_interpretations!$B$1,IF(ABS(BL382)&lt;statistic_interpretations!$C$5,statistic_interpretations!$C$1,IF(ABS(BL382)&gt;statistic_interpretations!$C$5,statistic_interpretations!$D$1,"error"))),IF(BK382="R",IF(ABS(BL382)&lt;statistic_interpretations!$B$2,statistic_interpretations!$B$1,IF(ABS(BL382)&lt;statistic_interpretations!$C$2,statistic_interpretations!$C$1,IF(ABS(BL382)&gt;statistic_interpretations!$C$2,statistic_interpretations!$D$1,"error"))),IF(BK382="D",IF(ABS(BL382)&lt;statistic_interpretations!$B$3,statistic_interpretations!$B$1,IF(ABS(BL382)&lt;statistic_interpretations!$C$3,statistic_interpretations!$C$1,IF(ABS(BL382)&gt;statistic_interpretations!$C$3,statistic_interpretations!$D$1,"error"))),IF(BK382="%",IF(ABS(BL382)&lt;statistic_interpretations!$B$9,statistic_interpretations!$B$1,IF(ABS(BL382)&lt;statistic_interpretations!$C$9,statistic_interpretations!$C$1,IF(ABS(BL382)&gt;statistic_interpretations!$C$9,statistic_interpretations!$D$1,"error"))),IF(BK382="χ2",IF(ABS(BL382)&lt;statistic_interpretations!$B$8,statistic_interpretations!$B$1,IF(ABS(BL382)&lt;statistic_interpretations!$C$8,statistic_interpretations!$C$1,IF(ABS(BL382)&gt;statistic_interpretations!$C$8,statistic_interpretations!$D$1,"error"))),IF(BK382="tau",IF(ABS(BL382)&lt;statistic_interpretations!$B$7,statistic_interpretations!$B$1,IF(ABS(BL382)&lt;statistic_interpretations!$C$7,statistic_interpretations!$C$1,IF(ABS(BL382)&gt;statistic_interpretations!$C$7,statistic_interpretations!$D$1,"error")))))))))</f>
        <v>Small</v>
      </c>
      <c r="BP382" t="str">
        <f t="shared" si="52"/>
        <v>unknown</v>
      </c>
    </row>
    <row r="383" spans="1:68" x14ac:dyDescent="0.25">
      <c r="A383" t="str">
        <f>IF(ISBLANK(extractions!A383),"",extractions!A383)</f>
        <v>Distance Travelled</v>
      </c>
      <c r="B383" t="s">
        <v>805</v>
      </c>
      <c r="C383" t="str">
        <f>IF(ISBLANK(extractions!B383),"",extractions!B383)</f>
        <v>scale</v>
      </c>
      <c r="D383" t="str">
        <f>IF(ISBLANK(extractions!C383),"",extractions!C383)</f>
        <v/>
      </c>
      <c r="E383" t="str">
        <f>IF(ISBLANK(extractions!D383),"",extractions!D383)</f>
        <v>-</v>
      </c>
      <c r="F383" t="str">
        <f>IF(ISBLANK(extractions!E383),"",extractions!E383)</f>
        <v>km</v>
      </c>
      <c r="G383" t="str">
        <f>IF(ISBLANK(extractions!G383),"",extractions!G383)</f>
        <v>travel time</v>
      </c>
      <c r="H383" t="str">
        <f>IF(ISBLANK(extractions!H383),"",extractions!H383)</f>
        <v>scale</v>
      </c>
      <c r="I383" t="str">
        <f>IF(ISBLANK(extractions!I383),"",extractions!I383)</f>
        <v>min/incident</v>
      </c>
      <c r="J383" t="str">
        <f>IF(ISBLANK(extractions!J383),"",extractions!J383)</f>
        <v>ln</v>
      </c>
      <c r="K383" t="str">
        <f>IF(ISBLANK(extractions!K383),"",extractions!K383)</f>
        <v>interest</v>
      </c>
      <c r="L383" t="str">
        <f>IF(ISBLANK(extractions!L383),"",extractions!L383)</f>
        <v>van Kirk (1978)</v>
      </c>
      <c r="M383" s="2" t="s">
        <v>893</v>
      </c>
      <c r="N383" t="str">
        <f>IF(ISBLANK(extractions!M383),"",extractions!M383)</f>
        <v>Table C-3</v>
      </c>
      <c r="O383" t="str">
        <f>IF(ISBLANK(extractions!N383),"",extractions!N383)</f>
        <v>Multivariate regression</v>
      </c>
      <c r="P383" t="s">
        <v>148</v>
      </c>
      <c r="Q383" t="s">
        <v>903</v>
      </c>
      <c r="R383" t="s">
        <v>906</v>
      </c>
      <c r="S383" t="s">
        <v>898</v>
      </c>
      <c r="T383" t="s">
        <v>898</v>
      </c>
      <c r="U383" t="str">
        <f>IF(ISBLANK(extractions!O383),"",extractions!O383)</f>
        <v/>
      </c>
      <c r="V383" t="str">
        <f>IF(ISBLANK(extractions!P383),"",extractions!P383)</f>
        <v>Sample</v>
      </c>
      <c r="W383" t="str">
        <f>IF(ISBLANK(extractions!Q383),"",extractions!Q383)</f>
        <v/>
      </c>
      <c r="X383" t="str">
        <f>IF(ISBLANK(extractions!R383),"",extractions!R383)</f>
        <v xml:space="preserve">Non random sample  </v>
      </c>
      <c r="Y383" t="str">
        <f>IF(ISBLANK(extractions!S383),"",extractions!S383)</f>
        <v/>
      </c>
      <c r="Z383" t="str">
        <f>IF(ISBLANK(extractions!T383),"",extractions!T383)</f>
        <v/>
      </c>
      <c r="AA383" t="str">
        <f>IF(ISBLANK(extractions!U383),"",extractions!U383)</f>
        <v>-</v>
      </c>
      <c r="AB383">
        <f>IF(ISBLANK(extractions!V383),"",extractions!V383)</f>
        <v>732</v>
      </c>
      <c r="AC383" t="str">
        <f>IF(ISBLANK(extractions!W383),"",extractions!W383)</f>
        <v>CFS</v>
      </c>
      <c r="AD383" t="str">
        <f>IF(ISBLANK(extractions!X383),"",extractions!X383)</f>
        <v>All part I crimes</v>
      </c>
      <c r="AE383" t="str">
        <f>IF(ISBLANK(extractions!Y383),"",extractions!Y383)</f>
        <v>Beta</v>
      </c>
      <c r="AF383">
        <f>IF(ISBLANK(extractions!Z383),"",extractions!Z383)</f>
        <v>0.14765</v>
      </c>
      <c r="AG383" t="str">
        <f>IF(ISBLANK(extractions!AA383),"",extractions!AA383)</f>
        <v/>
      </c>
      <c r="AH383" t="str">
        <f>IF(ISBLANK(extractions!AB383),"",extractions!AB383)</f>
        <v>?</v>
      </c>
      <c r="AI383">
        <f>IF(ISBLANK(extractions!AC383),"",extractions!AC383)</f>
        <v>1</v>
      </c>
      <c r="AJ383" t="str">
        <f>IF(ISBLANK(extractions!AD383),"",extractions!AD383)</f>
        <v>mar</v>
      </c>
      <c r="AK383">
        <f>IF(ISBLANK(extractions!AE383),"",extractions!AE383)</f>
        <v>1975</v>
      </c>
      <c r="AL383">
        <f>IF(ISBLANK(extractions!AF383),"",extractions!AF383)</f>
        <v>31</v>
      </c>
      <c r="AM383" t="str">
        <f>IF(ISBLANK(extractions!AG383),"",extractions!AG383)</f>
        <v>jan</v>
      </c>
      <c r="AN383">
        <f>IF(ISBLANK(extractions!AH383),"",extractions!AH383)</f>
        <v>1976</v>
      </c>
      <c r="AO383" t="str">
        <f>IF(ISBLANK(extractions!AI383),"",extractions!AI383)</f>
        <v/>
      </c>
      <c r="AP383" t="str">
        <f>IF(ISBLANK(extractions!AJ383),"",extractions!AJ383)</f>
        <v/>
      </c>
      <c r="AQ383" t="str">
        <f>IF(ISBLANK(extractions!AK383),"",extractions!AK383)</f>
        <v/>
      </c>
      <c r="AR383" t="str">
        <f>IF(ISBLANK(extractions!AL383),"",extractions!AL383)</f>
        <v/>
      </c>
      <c r="AS383" t="str">
        <f>IF(ISBLANK(extractions!AM383),"",extractions!AM383)</f>
        <v/>
      </c>
      <c r="AT383" t="str">
        <f>IF(ISBLANK(extractions!AN383),"",extractions!AN383)</f>
        <v/>
      </c>
      <c r="AU383" t="str">
        <f>IF(ISBLANK(extractions!AO383),"",extractions!AO383)</f>
        <v/>
      </c>
      <c r="AV383" t="str">
        <f>IF(ISBLANK(extractions!AP383),"",extractions!AP383)</f>
        <v/>
      </c>
      <c r="AW383" t="str">
        <f>IF(ISBLANK(extractions!AQ383),"",extractions!AQ383)</f>
        <v/>
      </c>
      <c r="AX383" t="str">
        <f>IF(ISBLANK(extractions!AR383),"",extractions!AR383)</f>
        <v/>
      </c>
      <c r="AY383" t="str">
        <f>IF(ISBLANK(extractions!AS383),"",extractions!AS383)</f>
        <v/>
      </c>
      <c r="AZ383" t="str">
        <f>IF(ISBLANK(extractions!AT383),"",extractions!AT383)</f>
        <v/>
      </c>
      <c r="BA383" t="str">
        <f>IF(ISBLANK(extractions!AU383),"",extractions!AU383)</f>
        <v/>
      </c>
      <c r="BB383" t="str">
        <f>IF(ISBLANK(extractions!AV383),"",extractions!AV383)</f>
        <v/>
      </c>
      <c r="BC383" t="str">
        <f>IF(ISBLANK(extractions!AW383),"",extractions!AW383)</f>
        <v/>
      </c>
      <c r="BD383" t="str">
        <f>IF(ISBLANK(extractions!AX383),"",extractions!AX383)</f>
        <v/>
      </c>
      <c r="BG383" t="str">
        <f t="shared" si="53"/>
        <v/>
      </c>
      <c r="BK383" s="9" t="str">
        <f t="shared" si="50"/>
        <v>Beta</v>
      </c>
      <c r="BL383" s="9">
        <f t="shared" si="47"/>
        <v>0.14765</v>
      </c>
      <c r="BM383" s="13" t="str">
        <f t="shared" si="48"/>
        <v>?</v>
      </c>
      <c r="BN383" t="str">
        <f t="shared" si="51"/>
        <v>+</v>
      </c>
      <c r="BO383" s="9" t="str">
        <f>IF(BK383="Beta",IF(ABS(BL383)&lt;statistic_interpretations!$B$5,statistic_interpretations!$B$1,IF(ABS(BL383)&lt;statistic_interpretations!$C$5,statistic_interpretations!$C$1,IF(ABS(BL383)&gt;statistic_interpretations!$C$5,statistic_interpretations!$D$1,"error"))),IF(BK383="R",IF(ABS(BL383)&lt;statistic_interpretations!$B$2,statistic_interpretations!$B$1,IF(ABS(BL383)&lt;statistic_interpretations!$C$2,statistic_interpretations!$C$1,IF(ABS(BL383)&gt;statistic_interpretations!$C$2,statistic_interpretations!$D$1,"error"))),IF(BK383="D",IF(ABS(BL383)&lt;statistic_interpretations!$B$3,statistic_interpretations!$B$1,IF(ABS(BL383)&lt;statistic_interpretations!$C$3,statistic_interpretations!$C$1,IF(ABS(BL383)&gt;statistic_interpretations!$C$3,statistic_interpretations!$D$1,"error"))),IF(BK383="%",IF(ABS(BL383)&lt;statistic_interpretations!$B$9,statistic_interpretations!$B$1,IF(ABS(BL383)&lt;statistic_interpretations!$C$9,statistic_interpretations!$C$1,IF(ABS(BL383)&gt;statistic_interpretations!$C$9,statistic_interpretations!$D$1,"error"))),IF(BK383="χ2",IF(ABS(BL383)&lt;statistic_interpretations!$B$8,statistic_interpretations!$B$1,IF(ABS(BL383)&lt;statistic_interpretations!$C$8,statistic_interpretations!$C$1,IF(ABS(BL383)&gt;statistic_interpretations!$C$8,statistic_interpretations!$D$1,"error"))),IF(BK383="tau",IF(ABS(BL383)&lt;statistic_interpretations!$B$7,statistic_interpretations!$B$1,IF(ABS(BL383)&lt;statistic_interpretations!$C$7,statistic_interpretations!$C$1,IF(ABS(BL383)&gt;statistic_interpretations!$C$7,statistic_interpretations!$D$1,"error")))))))))</f>
        <v>Small</v>
      </c>
      <c r="BP383" t="str">
        <f t="shared" si="52"/>
        <v>unknown</v>
      </c>
    </row>
    <row r="384" spans="1:68" x14ac:dyDescent="0.25">
      <c r="A384" t="str">
        <f>IF(ISBLANK(extractions!A384),"",extractions!A384)</f>
        <v xml:space="preserve">Rape  </v>
      </c>
      <c r="B384" t="s">
        <v>410</v>
      </c>
      <c r="C384" t="str">
        <f>IF(ISBLANK(extractions!B384),"",extractions!B384)</f>
        <v>nominal</v>
      </c>
      <c r="D384" t="str">
        <f>IF(ISBLANK(extractions!C384),"",extractions!C384)</f>
        <v/>
      </c>
      <c r="E384" t="str">
        <f>IF(ISBLANK(extractions!D384),"",extractions!D384)</f>
        <v>Robbery</v>
      </c>
      <c r="F384" t="str">
        <f>IF(ISBLANK(extractions!E384),"",extractions!E384)</f>
        <v>-</v>
      </c>
      <c r="G384" t="str">
        <f>IF(ISBLANK(extractions!G384),"",extractions!G384)</f>
        <v>travel time</v>
      </c>
      <c r="H384" t="str">
        <f>IF(ISBLANK(extractions!H384),"",extractions!H384)</f>
        <v>scale</v>
      </c>
      <c r="I384" t="str">
        <f>IF(ISBLANK(extractions!I384),"",extractions!I384)</f>
        <v>min/incident</v>
      </c>
      <c r="J384" t="str">
        <f>IF(ISBLANK(extractions!J384),"",extractions!J384)</f>
        <v>ln</v>
      </c>
      <c r="K384" t="str">
        <f>IF(ISBLANK(extractions!K384),"",extractions!K384)</f>
        <v>interest</v>
      </c>
      <c r="L384" t="str">
        <f>IF(ISBLANK(extractions!L384),"",extractions!L384)</f>
        <v>van Kirk (1978)</v>
      </c>
      <c r="M384" s="2" t="s">
        <v>893</v>
      </c>
      <c r="N384" t="str">
        <f>IF(ISBLANK(extractions!M384),"",extractions!M384)</f>
        <v>Table C-3</v>
      </c>
      <c r="O384" t="str">
        <f>IF(ISBLANK(extractions!N384),"",extractions!N384)</f>
        <v>Multivariate regression</v>
      </c>
      <c r="P384" t="s">
        <v>148</v>
      </c>
      <c r="Q384" t="s">
        <v>903</v>
      </c>
      <c r="R384" t="s">
        <v>906</v>
      </c>
      <c r="S384" t="s">
        <v>199</v>
      </c>
      <c r="T384" t="s">
        <v>199</v>
      </c>
      <c r="U384" t="str">
        <f>IF(ISBLANK(extractions!O384),"",extractions!O384)</f>
        <v/>
      </c>
      <c r="V384" t="str">
        <f>IF(ISBLANK(extractions!P384),"",extractions!P384)</f>
        <v>Sample</v>
      </c>
      <c r="W384" t="str">
        <f>IF(ISBLANK(extractions!Q384),"",extractions!Q384)</f>
        <v/>
      </c>
      <c r="X384" t="str">
        <f>IF(ISBLANK(extractions!R384),"",extractions!R384)</f>
        <v xml:space="preserve">Non random sample  </v>
      </c>
      <c r="Y384" t="str">
        <f>IF(ISBLANK(extractions!S384),"",extractions!S384)</f>
        <v/>
      </c>
      <c r="Z384" t="str">
        <f>IF(ISBLANK(extractions!T384),"",extractions!T384)</f>
        <v/>
      </c>
      <c r="AA384" t="str">
        <f>IF(ISBLANK(extractions!U384),"",extractions!U384)</f>
        <v>-</v>
      </c>
      <c r="AB384">
        <f>IF(ISBLANK(extractions!V384),"",extractions!V384)</f>
        <v>732</v>
      </c>
      <c r="AC384" t="str">
        <f>IF(ISBLANK(extractions!W384),"",extractions!W384)</f>
        <v>CFS</v>
      </c>
      <c r="AD384" t="str">
        <f>IF(ISBLANK(extractions!X384),"",extractions!X384)</f>
        <v>All part I crimes</v>
      </c>
      <c r="AE384" t="str">
        <f>IF(ISBLANK(extractions!Y384),"",extractions!Y384)</f>
        <v>Beta</v>
      </c>
      <c r="AF384">
        <f>IF(ISBLANK(extractions!Z384),"",extractions!Z384)</f>
        <v>1.983E-2</v>
      </c>
      <c r="AG384" t="str">
        <f>IF(ISBLANK(extractions!AA384),"",extractions!AA384)</f>
        <v/>
      </c>
      <c r="AH384" t="str">
        <f>IF(ISBLANK(extractions!AB384),"",extractions!AB384)</f>
        <v>?</v>
      </c>
      <c r="AI384">
        <f>IF(ISBLANK(extractions!AC384),"",extractions!AC384)</f>
        <v>1</v>
      </c>
      <c r="AJ384" t="str">
        <f>IF(ISBLANK(extractions!AD384),"",extractions!AD384)</f>
        <v>mar</v>
      </c>
      <c r="AK384">
        <f>IF(ISBLANK(extractions!AE384),"",extractions!AE384)</f>
        <v>1975</v>
      </c>
      <c r="AL384">
        <f>IF(ISBLANK(extractions!AF384),"",extractions!AF384)</f>
        <v>31</v>
      </c>
      <c r="AM384" t="str">
        <f>IF(ISBLANK(extractions!AG384),"",extractions!AG384)</f>
        <v>jan</v>
      </c>
      <c r="AN384">
        <f>IF(ISBLANK(extractions!AH384),"",extractions!AH384)</f>
        <v>1976</v>
      </c>
      <c r="AO384" t="str">
        <f>IF(ISBLANK(extractions!AI384),"",extractions!AI384)</f>
        <v/>
      </c>
      <c r="AP384" t="str">
        <f>IF(ISBLANK(extractions!AJ384),"",extractions!AJ384)</f>
        <v/>
      </c>
      <c r="AQ384" t="str">
        <f>IF(ISBLANK(extractions!AK384),"",extractions!AK384)</f>
        <v/>
      </c>
      <c r="AR384" t="str">
        <f>IF(ISBLANK(extractions!AL384),"",extractions!AL384)</f>
        <v/>
      </c>
      <c r="AS384" t="str">
        <f>IF(ISBLANK(extractions!AM384),"",extractions!AM384)</f>
        <v/>
      </c>
      <c r="AT384" t="str">
        <f>IF(ISBLANK(extractions!AN384),"",extractions!AN384)</f>
        <v/>
      </c>
      <c r="AU384" t="str">
        <f>IF(ISBLANK(extractions!AO384),"",extractions!AO384)</f>
        <v/>
      </c>
      <c r="AV384" t="str">
        <f>IF(ISBLANK(extractions!AP384),"",extractions!AP384)</f>
        <v/>
      </c>
      <c r="AW384" t="str">
        <f>IF(ISBLANK(extractions!AQ384),"",extractions!AQ384)</f>
        <v/>
      </c>
      <c r="AX384" t="str">
        <f>IF(ISBLANK(extractions!AR384),"",extractions!AR384)</f>
        <v/>
      </c>
      <c r="AY384" t="str">
        <f>IF(ISBLANK(extractions!AS384),"",extractions!AS384)</f>
        <v/>
      </c>
      <c r="AZ384" t="str">
        <f>IF(ISBLANK(extractions!AT384),"",extractions!AT384)</f>
        <v/>
      </c>
      <c r="BA384" t="str">
        <f>IF(ISBLANK(extractions!AU384),"",extractions!AU384)</f>
        <v/>
      </c>
      <c r="BB384" t="str">
        <f>IF(ISBLANK(extractions!AV384),"",extractions!AV384)</f>
        <v/>
      </c>
      <c r="BC384" t="str">
        <f>IF(ISBLANK(extractions!AW384),"",extractions!AW384)</f>
        <v/>
      </c>
      <c r="BD384" t="str">
        <f>IF(ISBLANK(extractions!AX384),"",extractions!AX384)</f>
        <v/>
      </c>
      <c r="BG384" t="str">
        <f t="shared" si="53"/>
        <v/>
      </c>
      <c r="BK384" s="9" t="str">
        <f t="shared" si="50"/>
        <v>Beta</v>
      </c>
      <c r="BL384" s="9">
        <f t="shared" si="47"/>
        <v>1.983E-2</v>
      </c>
      <c r="BM384" s="13" t="str">
        <f t="shared" si="48"/>
        <v>?</v>
      </c>
      <c r="BN384" t="str">
        <f t="shared" si="51"/>
        <v>+</v>
      </c>
      <c r="BO384" s="9" t="str">
        <f>IF(BK384="Beta",IF(ABS(BL384)&lt;statistic_interpretations!$B$5,statistic_interpretations!$B$1,IF(ABS(BL384)&lt;statistic_interpretations!$C$5,statistic_interpretations!$C$1,IF(ABS(BL384)&gt;statistic_interpretations!$C$5,statistic_interpretations!$D$1,"error"))),IF(BK384="R",IF(ABS(BL384)&lt;statistic_interpretations!$B$2,statistic_interpretations!$B$1,IF(ABS(BL384)&lt;statistic_interpretations!$C$2,statistic_interpretations!$C$1,IF(ABS(BL384)&gt;statistic_interpretations!$C$2,statistic_interpretations!$D$1,"error"))),IF(BK384="D",IF(ABS(BL384)&lt;statistic_interpretations!$B$3,statistic_interpretations!$B$1,IF(ABS(BL384)&lt;statistic_interpretations!$C$3,statistic_interpretations!$C$1,IF(ABS(BL384)&gt;statistic_interpretations!$C$3,statistic_interpretations!$D$1,"error"))),IF(BK384="%",IF(ABS(BL384)&lt;statistic_interpretations!$B$9,statistic_interpretations!$B$1,IF(ABS(BL384)&lt;statistic_interpretations!$C$9,statistic_interpretations!$C$1,IF(ABS(BL384)&gt;statistic_interpretations!$C$9,statistic_interpretations!$D$1,"error"))),IF(BK384="χ2",IF(ABS(BL384)&lt;statistic_interpretations!$B$8,statistic_interpretations!$B$1,IF(ABS(BL384)&lt;statistic_interpretations!$C$8,statistic_interpretations!$C$1,IF(ABS(BL384)&gt;statistic_interpretations!$C$8,statistic_interpretations!$D$1,"error"))),IF(BK384="tau",IF(ABS(BL384)&lt;statistic_interpretations!$B$7,statistic_interpretations!$B$1,IF(ABS(BL384)&lt;statistic_interpretations!$C$7,statistic_interpretations!$C$1,IF(ABS(BL384)&gt;statistic_interpretations!$C$7,statistic_interpretations!$D$1,"error")))))))))</f>
        <v>Small</v>
      </c>
      <c r="BP384" t="str">
        <f t="shared" si="52"/>
        <v>unknown</v>
      </c>
    </row>
    <row r="385" spans="1:68" x14ac:dyDescent="0.25">
      <c r="A385" t="str">
        <f>IF(ISBLANK(extractions!A385),"",extractions!A385)</f>
        <v>Assault</v>
      </c>
      <c r="B385" t="s">
        <v>403</v>
      </c>
      <c r="C385" t="str">
        <f>IF(ISBLANK(extractions!B385),"",extractions!B385)</f>
        <v>nominal</v>
      </c>
      <c r="D385" t="str">
        <f>IF(ISBLANK(extractions!C385),"",extractions!C385)</f>
        <v/>
      </c>
      <c r="E385" t="str">
        <f>IF(ISBLANK(extractions!D385),"",extractions!D385)</f>
        <v>Robbery</v>
      </c>
      <c r="F385" t="str">
        <f>IF(ISBLANK(extractions!E385),"",extractions!E385)</f>
        <v>-</v>
      </c>
      <c r="G385" t="str">
        <f>IF(ISBLANK(extractions!G385),"",extractions!G385)</f>
        <v>travel time</v>
      </c>
      <c r="H385" t="str">
        <f>IF(ISBLANK(extractions!H385),"",extractions!H385)</f>
        <v>scale</v>
      </c>
      <c r="I385" t="str">
        <f>IF(ISBLANK(extractions!I385),"",extractions!I385)</f>
        <v>min/incident</v>
      </c>
      <c r="J385" t="str">
        <f>IF(ISBLANK(extractions!J385),"",extractions!J385)</f>
        <v>ln</v>
      </c>
      <c r="K385" t="str">
        <f>IF(ISBLANK(extractions!K385),"",extractions!K385)</f>
        <v>interest</v>
      </c>
      <c r="L385" t="str">
        <f>IF(ISBLANK(extractions!L385),"",extractions!L385)</f>
        <v>van Kirk (1978)</v>
      </c>
      <c r="M385" s="2" t="s">
        <v>893</v>
      </c>
      <c r="N385" t="str">
        <f>IF(ISBLANK(extractions!M385),"",extractions!M385)</f>
        <v>Table C-3</v>
      </c>
      <c r="O385" t="str">
        <f>IF(ISBLANK(extractions!N385),"",extractions!N385)</f>
        <v>Multivariate regression</v>
      </c>
      <c r="P385" t="s">
        <v>148</v>
      </c>
      <c r="Q385" t="s">
        <v>903</v>
      </c>
      <c r="R385" t="s">
        <v>906</v>
      </c>
      <c r="S385" t="s">
        <v>199</v>
      </c>
      <c r="T385" t="s">
        <v>199</v>
      </c>
      <c r="U385" t="str">
        <f>IF(ISBLANK(extractions!O385),"",extractions!O385)</f>
        <v/>
      </c>
      <c r="V385" t="str">
        <f>IF(ISBLANK(extractions!P385),"",extractions!P385)</f>
        <v>Sample</v>
      </c>
      <c r="W385" t="str">
        <f>IF(ISBLANK(extractions!Q385),"",extractions!Q385)</f>
        <v/>
      </c>
      <c r="X385" t="str">
        <f>IF(ISBLANK(extractions!R385),"",extractions!R385)</f>
        <v xml:space="preserve">Non random sample  </v>
      </c>
      <c r="Y385" t="str">
        <f>IF(ISBLANK(extractions!S385),"",extractions!S385)</f>
        <v/>
      </c>
      <c r="Z385" t="str">
        <f>IF(ISBLANK(extractions!T385),"",extractions!T385)</f>
        <v/>
      </c>
      <c r="AA385" t="str">
        <f>IF(ISBLANK(extractions!U385),"",extractions!U385)</f>
        <v>-</v>
      </c>
      <c r="AB385">
        <f>IF(ISBLANK(extractions!V385),"",extractions!V385)</f>
        <v>732</v>
      </c>
      <c r="AC385" t="str">
        <f>IF(ISBLANK(extractions!W385),"",extractions!W385)</f>
        <v>CFS</v>
      </c>
      <c r="AD385" t="str">
        <f>IF(ISBLANK(extractions!X385),"",extractions!X385)</f>
        <v>All part I crimes</v>
      </c>
      <c r="AE385" t="str">
        <f>IF(ISBLANK(extractions!Y385),"",extractions!Y385)</f>
        <v>Beta</v>
      </c>
      <c r="AF385">
        <f>IF(ISBLANK(extractions!Z385),"",extractions!Z385)</f>
        <v>1.0149999999999999E-2</v>
      </c>
      <c r="AG385" t="str">
        <f>IF(ISBLANK(extractions!AA385),"",extractions!AA385)</f>
        <v/>
      </c>
      <c r="AH385" t="str">
        <f>IF(ISBLANK(extractions!AB385),"",extractions!AB385)</f>
        <v>?</v>
      </c>
      <c r="AI385">
        <f>IF(ISBLANK(extractions!AC385),"",extractions!AC385)</f>
        <v>1</v>
      </c>
      <c r="AJ385" t="str">
        <f>IF(ISBLANK(extractions!AD385),"",extractions!AD385)</f>
        <v>mar</v>
      </c>
      <c r="AK385">
        <f>IF(ISBLANK(extractions!AE385),"",extractions!AE385)</f>
        <v>1975</v>
      </c>
      <c r="AL385">
        <f>IF(ISBLANK(extractions!AF385),"",extractions!AF385)</f>
        <v>31</v>
      </c>
      <c r="AM385" t="str">
        <f>IF(ISBLANK(extractions!AG385),"",extractions!AG385)</f>
        <v>jan</v>
      </c>
      <c r="AN385">
        <f>IF(ISBLANK(extractions!AH385),"",extractions!AH385)</f>
        <v>1976</v>
      </c>
      <c r="AO385" t="str">
        <f>IF(ISBLANK(extractions!AI385),"",extractions!AI385)</f>
        <v/>
      </c>
      <c r="AP385" t="str">
        <f>IF(ISBLANK(extractions!AJ385),"",extractions!AJ385)</f>
        <v/>
      </c>
      <c r="AQ385" t="str">
        <f>IF(ISBLANK(extractions!AK385),"",extractions!AK385)</f>
        <v/>
      </c>
      <c r="AR385" t="str">
        <f>IF(ISBLANK(extractions!AL385),"",extractions!AL385)</f>
        <v/>
      </c>
      <c r="AS385" t="str">
        <f>IF(ISBLANK(extractions!AM385),"",extractions!AM385)</f>
        <v/>
      </c>
      <c r="AT385" t="str">
        <f>IF(ISBLANK(extractions!AN385),"",extractions!AN385)</f>
        <v/>
      </c>
      <c r="AU385" t="str">
        <f>IF(ISBLANK(extractions!AO385),"",extractions!AO385)</f>
        <v/>
      </c>
      <c r="AV385" t="str">
        <f>IF(ISBLANK(extractions!AP385),"",extractions!AP385)</f>
        <v/>
      </c>
      <c r="AW385" t="str">
        <f>IF(ISBLANK(extractions!AQ385),"",extractions!AQ385)</f>
        <v/>
      </c>
      <c r="AX385" t="str">
        <f>IF(ISBLANK(extractions!AR385),"",extractions!AR385)</f>
        <v/>
      </c>
      <c r="AY385" t="str">
        <f>IF(ISBLANK(extractions!AS385),"",extractions!AS385)</f>
        <v/>
      </c>
      <c r="AZ385" t="str">
        <f>IF(ISBLANK(extractions!AT385),"",extractions!AT385)</f>
        <v/>
      </c>
      <c r="BA385" t="str">
        <f>IF(ISBLANK(extractions!AU385),"",extractions!AU385)</f>
        <v/>
      </c>
      <c r="BB385" t="str">
        <f>IF(ISBLANK(extractions!AV385),"",extractions!AV385)</f>
        <v/>
      </c>
      <c r="BC385" t="str">
        <f>IF(ISBLANK(extractions!AW385),"",extractions!AW385)</f>
        <v/>
      </c>
      <c r="BD385" t="str">
        <f>IF(ISBLANK(extractions!AX385),"",extractions!AX385)</f>
        <v/>
      </c>
      <c r="BG385" t="str">
        <f t="shared" si="53"/>
        <v/>
      </c>
      <c r="BK385" s="9" t="str">
        <f t="shared" si="50"/>
        <v>Beta</v>
      </c>
      <c r="BL385" s="9">
        <f t="shared" si="47"/>
        <v>1.0149999999999999E-2</v>
      </c>
      <c r="BM385" s="13" t="str">
        <f t="shared" si="48"/>
        <v>?</v>
      </c>
      <c r="BN385" t="str">
        <f t="shared" si="51"/>
        <v>+</v>
      </c>
      <c r="BO385" s="9" t="str">
        <f>IF(BK385="Beta",IF(ABS(BL385)&lt;statistic_interpretations!$B$5,statistic_interpretations!$B$1,IF(ABS(BL385)&lt;statistic_interpretations!$C$5,statistic_interpretations!$C$1,IF(ABS(BL385)&gt;statistic_interpretations!$C$5,statistic_interpretations!$D$1,"error"))),IF(BK385="R",IF(ABS(BL385)&lt;statistic_interpretations!$B$2,statistic_interpretations!$B$1,IF(ABS(BL385)&lt;statistic_interpretations!$C$2,statistic_interpretations!$C$1,IF(ABS(BL385)&gt;statistic_interpretations!$C$2,statistic_interpretations!$D$1,"error"))),IF(BK385="D",IF(ABS(BL385)&lt;statistic_interpretations!$B$3,statistic_interpretations!$B$1,IF(ABS(BL385)&lt;statistic_interpretations!$C$3,statistic_interpretations!$C$1,IF(ABS(BL385)&gt;statistic_interpretations!$C$3,statistic_interpretations!$D$1,"error"))),IF(BK385="%",IF(ABS(BL385)&lt;statistic_interpretations!$B$9,statistic_interpretations!$B$1,IF(ABS(BL385)&lt;statistic_interpretations!$C$9,statistic_interpretations!$C$1,IF(ABS(BL385)&gt;statistic_interpretations!$C$9,statistic_interpretations!$D$1,"error"))),IF(BK385="χ2",IF(ABS(BL385)&lt;statistic_interpretations!$B$8,statistic_interpretations!$B$1,IF(ABS(BL385)&lt;statistic_interpretations!$C$8,statistic_interpretations!$C$1,IF(ABS(BL385)&gt;statistic_interpretations!$C$8,statistic_interpretations!$D$1,"error"))),IF(BK385="tau",IF(ABS(BL385)&lt;statistic_interpretations!$B$7,statistic_interpretations!$B$1,IF(ABS(BL385)&lt;statistic_interpretations!$C$7,statistic_interpretations!$C$1,IF(ABS(BL385)&gt;statistic_interpretations!$C$7,statistic_interpretations!$D$1,"error")))))))))</f>
        <v>Small</v>
      </c>
      <c r="BP385" t="str">
        <f t="shared" si="52"/>
        <v>unknown</v>
      </c>
    </row>
    <row r="386" spans="1:68" x14ac:dyDescent="0.25">
      <c r="A386" t="str">
        <f>IF(ISBLANK(extractions!A386),"",extractions!A386)</f>
        <v>Involvement burglary</v>
      </c>
      <c r="B386" t="s">
        <v>404</v>
      </c>
      <c r="C386" t="str">
        <f>IF(ISBLANK(extractions!B386),"",extractions!B386)</f>
        <v>nominal</v>
      </c>
      <c r="D386" t="str">
        <f>IF(ISBLANK(extractions!C386),"",extractions!C386)</f>
        <v/>
      </c>
      <c r="E386" t="str">
        <f>IF(ISBLANK(extractions!D386),"",extractions!D386)</f>
        <v>Robbery</v>
      </c>
      <c r="F386" t="str">
        <f>IF(ISBLANK(extractions!E386),"",extractions!E386)</f>
        <v>-</v>
      </c>
      <c r="G386" t="str">
        <f>IF(ISBLANK(extractions!G386),"",extractions!G386)</f>
        <v>travel time</v>
      </c>
      <c r="H386" t="str">
        <f>IF(ISBLANK(extractions!H386),"",extractions!H386)</f>
        <v>scale</v>
      </c>
      <c r="I386" t="str">
        <f>IF(ISBLANK(extractions!I386),"",extractions!I386)</f>
        <v>min/incident</v>
      </c>
      <c r="J386" t="str">
        <f>IF(ISBLANK(extractions!J386),"",extractions!J386)</f>
        <v>ln</v>
      </c>
      <c r="K386" t="str">
        <f>IF(ISBLANK(extractions!K386),"",extractions!K386)</f>
        <v>interest</v>
      </c>
      <c r="L386" t="str">
        <f>IF(ISBLANK(extractions!L386),"",extractions!L386)</f>
        <v>van Kirk (1978)</v>
      </c>
      <c r="M386" s="2" t="s">
        <v>893</v>
      </c>
      <c r="N386" t="str">
        <f>IF(ISBLANK(extractions!M386),"",extractions!M386)</f>
        <v>Table C-3</v>
      </c>
      <c r="O386" t="str">
        <f>IF(ISBLANK(extractions!N386),"",extractions!N386)</f>
        <v>Multivariate regression</v>
      </c>
      <c r="P386" t="s">
        <v>148</v>
      </c>
      <c r="Q386" t="s">
        <v>903</v>
      </c>
      <c r="R386" t="s">
        <v>906</v>
      </c>
      <c r="S386" t="s">
        <v>199</v>
      </c>
      <c r="T386" t="s">
        <v>199</v>
      </c>
      <c r="U386" t="str">
        <f>IF(ISBLANK(extractions!O386),"",extractions!O386)</f>
        <v/>
      </c>
      <c r="V386" t="str">
        <f>IF(ISBLANK(extractions!P386),"",extractions!P386)</f>
        <v>Sample</v>
      </c>
      <c r="W386" t="str">
        <f>IF(ISBLANK(extractions!Q386),"",extractions!Q386)</f>
        <v/>
      </c>
      <c r="X386" t="str">
        <f>IF(ISBLANK(extractions!R386),"",extractions!R386)</f>
        <v xml:space="preserve">Non random sample  </v>
      </c>
      <c r="Y386" t="str">
        <f>IF(ISBLANK(extractions!S386),"",extractions!S386)</f>
        <v/>
      </c>
      <c r="Z386" t="str">
        <f>IF(ISBLANK(extractions!T386),"",extractions!T386)</f>
        <v/>
      </c>
      <c r="AA386" t="str">
        <f>IF(ISBLANK(extractions!U386),"",extractions!U386)</f>
        <v>-</v>
      </c>
      <c r="AB386">
        <f>IF(ISBLANK(extractions!V386),"",extractions!V386)</f>
        <v>732</v>
      </c>
      <c r="AC386" t="str">
        <f>IF(ISBLANK(extractions!W386),"",extractions!W386)</f>
        <v>CFS</v>
      </c>
      <c r="AD386" t="str">
        <f>IF(ISBLANK(extractions!X386),"",extractions!X386)</f>
        <v>All part I crimes</v>
      </c>
      <c r="AE386" t="str">
        <f>IF(ISBLANK(extractions!Y386),"",extractions!Y386)</f>
        <v>Beta</v>
      </c>
      <c r="AF386">
        <f>IF(ISBLANK(extractions!Z386),"",extractions!Z386)</f>
        <v>-4.3770000000000003E-2</v>
      </c>
      <c r="AG386" t="str">
        <f>IF(ISBLANK(extractions!AA386),"",extractions!AA386)</f>
        <v/>
      </c>
      <c r="AH386" t="str">
        <f>IF(ISBLANK(extractions!AB386),"",extractions!AB386)</f>
        <v>?</v>
      </c>
      <c r="AI386">
        <f>IF(ISBLANK(extractions!AC386),"",extractions!AC386)</f>
        <v>1</v>
      </c>
      <c r="AJ386" t="str">
        <f>IF(ISBLANK(extractions!AD386),"",extractions!AD386)</f>
        <v>mar</v>
      </c>
      <c r="AK386">
        <f>IF(ISBLANK(extractions!AE386),"",extractions!AE386)</f>
        <v>1975</v>
      </c>
      <c r="AL386">
        <f>IF(ISBLANK(extractions!AF386),"",extractions!AF386)</f>
        <v>31</v>
      </c>
      <c r="AM386" t="str">
        <f>IF(ISBLANK(extractions!AG386),"",extractions!AG386)</f>
        <v>jan</v>
      </c>
      <c r="AN386">
        <f>IF(ISBLANK(extractions!AH386),"",extractions!AH386)</f>
        <v>1976</v>
      </c>
      <c r="AO386" t="str">
        <f>IF(ISBLANK(extractions!AI386),"",extractions!AI386)</f>
        <v/>
      </c>
      <c r="AP386" t="str">
        <f>IF(ISBLANK(extractions!AJ386),"",extractions!AJ386)</f>
        <v/>
      </c>
      <c r="AQ386" t="str">
        <f>IF(ISBLANK(extractions!AK386),"",extractions!AK386)</f>
        <v/>
      </c>
      <c r="AR386" t="str">
        <f>IF(ISBLANK(extractions!AL386),"",extractions!AL386)</f>
        <v/>
      </c>
      <c r="AS386" t="str">
        <f>IF(ISBLANK(extractions!AM386),"",extractions!AM386)</f>
        <v/>
      </c>
      <c r="AT386" t="str">
        <f>IF(ISBLANK(extractions!AN386),"",extractions!AN386)</f>
        <v/>
      </c>
      <c r="AU386" t="str">
        <f>IF(ISBLANK(extractions!AO386),"",extractions!AO386)</f>
        <v/>
      </c>
      <c r="AV386" t="str">
        <f>IF(ISBLANK(extractions!AP386),"",extractions!AP386)</f>
        <v/>
      </c>
      <c r="AW386" t="str">
        <f>IF(ISBLANK(extractions!AQ386),"",extractions!AQ386)</f>
        <v/>
      </c>
      <c r="AX386" t="str">
        <f>IF(ISBLANK(extractions!AR386),"",extractions!AR386)</f>
        <v/>
      </c>
      <c r="AY386" t="str">
        <f>IF(ISBLANK(extractions!AS386),"",extractions!AS386)</f>
        <v/>
      </c>
      <c r="AZ386" t="str">
        <f>IF(ISBLANK(extractions!AT386),"",extractions!AT386)</f>
        <v/>
      </c>
      <c r="BA386" t="str">
        <f>IF(ISBLANK(extractions!AU386),"",extractions!AU386)</f>
        <v/>
      </c>
      <c r="BB386" t="str">
        <f>IF(ISBLANK(extractions!AV386),"",extractions!AV386)</f>
        <v/>
      </c>
      <c r="BC386" t="str">
        <f>IF(ISBLANK(extractions!AW386),"",extractions!AW386)</f>
        <v/>
      </c>
      <c r="BD386" t="str">
        <f>IF(ISBLANK(extractions!AX386),"",extractions!AX386)</f>
        <v/>
      </c>
      <c r="BG386" t="str">
        <f t="shared" si="53"/>
        <v/>
      </c>
      <c r="BK386" s="9" t="str">
        <f t="shared" si="50"/>
        <v>Beta</v>
      </c>
      <c r="BL386" s="9">
        <f t="shared" ref="BL386:BL449" si="54">IF(ISNUMBER(BF386)=TRUE,BF386,IF(ISNUMBER(BE386)=TRUE,BE386,IF(ISNUMBER(BG386)=TRUE,BG386,IF(ISNUMBER(BI386)=TRUE,BI386,IF(ISNUMBER(BH386)=TRUE,BH386,AF386)))))</f>
        <v>-4.3770000000000003E-2</v>
      </c>
      <c r="BM386" s="13" t="str">
        <f t="shared" ref="BM386:BM449" si="55">IF(AH386="#", "",IF(ISNUMBER(AH386), IF(AH386&lt;=0.001, "***",IF(AH386&lt;=0.01, "**",IF(AH386&lt;=0.05, "*", ""))),IF(AH386="","",AH386)))</f>
        <v>?</v>
      </c>
      <c r="BN386" t="str">
        <f t="shared" si="51"/>
        <v>-</v>
      </c>
      <c r="BO386" s="9" t="str">
        <f>IF(BK386="Beta",IF(ABS(BL386)&lt;statistic_interpretations!$B$5,statistic_interpretations!$B$1,IF(ABS(BL386)&lt;statistic_interpretations!$C$5,statistic_interpretations!$C$1,IF(ABS(BL386)&gt;statistic_interpretations!$C$5,statistic_interpretations!$D$1,"error"))),IF(BK386="R",IF(ABS(BL386)&lt;statistic_interpretations!$B$2,statistic_interpretations!$B$1,IF(ABS(BL386)&lt;statistic_interpretations!$C$2,statistic_interpretations!$C$1,IF(ABS(BL386)&gt;statistic_interpretations!$C$2,statistic_interpretations!$D$1,"error"))),IF(BK386="D",IF(ABS(BL386)&lt;statistic_interpretations!$B$3,statistic_interpretations!$B$1,IF(ABS(BL386)&lt;statistic_interpretations!$C$3,statistic_interpretations!$C$1,IF(ABS(BL386)&gt;statistic_interpretations!$C$3,statistic_interpretations!$D$1,"error"))),IF(BK386="%",IF(ABS(BL386)&lt;statistic_interpretations!$B$9,statistic_interpretations!$B$1,IF(ABS(BL386)&lt;statistic_interpretations!$C$9,statistic_interpretations!$C$1,IF(ABS(BL386)&gt;statistic_interpretations!$C$9,statistic_interpretations!$D$1,"error"))),IF(BK386="χ2",IF(ABS(BL386)&lt;statistic_interpretations!$B$8,statistic_interpretations!$B$1,IF(ABS(BL386)&lt;statistic_interpretations!$C$8,statistic_interpretations!$C$1,IF(ABS(BL386)&gt;statistic_interpretations!$C$8,statistic_interpretations!$D$1,"error"))),IF(BK386="tau",IF(ABS(BL386)&lt;statistic_interpretations!$B$7,statistic_interpretations!$B$1,IF(ABS(BL386)&lt;statistic_interpretations!$C$7,statistic_interpretations!$C$1,IF(ABS(BL386)&gt;statistic_interpretations!$C$7,statistic_interpretations!$D$1,"error")))))))))</f>
        <v>Small</v>
      </c>
      <c r="BP386" t="str">
        <f t="shared" si="52"/>
        <v>unknown</v>
      </c>
    </row>
    <row r="387" spans="1:68" x14ac:dyDescent="0.25">
      <c r="A387" t="str">
        <f>IF(ISBLANK(extractions!A387),"",extractions!A387)</f>
        <v>Discovery burglary</v>
      </c>
      <c r="B387" t="s">
        <v>405</v>
      </c>
      <c r="C387" t="str">
        <f>IF(ISBLANK(extractions!B387),"",extractions!B387)</f>
        <v>nominal</v>
      </c>
      <c r="D387" t="str">
        <f>IF(ISBLANK(extractions!C387),"",extractions!C387)</f>
        <v/>
      </c>
      <c r="E387" t="str">
        <f>IF(ISBLANK(extractions!D387),"",extractions!D387)</f>
        <v>Robbery</v>
      </c>
      <c r="F387" t="str">
        <f>IF(ISBLANK(extractions!E387),"",extractions!E387)</f>
        <v>-</v>
      </c>
      <c r="G387" t="str">
        <f>IF(ISBLANK(extractions!G387),"",extractions!G387)</f>
        <v>travel time</v>
      </c>
      <c r="H387" t="str">
        <f>IF(ISBLANK(extractions!H387),"",extractions!H387)</f>
        <v>scale</v>
      </c>
      <c r="I387" t="str">
        <f>IF(ISBLANK(extractions!I387),"",extractions!I387)</f>
        <v>min/incident</v>
      </c>
      <c r="J387" t="str">
        <f>IF(ISBLANK(extractions!J387),"",extractions!J387)</f>
        <v>ln</v>
      </c>
      <c r="K387" t="str">
        <f>IF(ISBLANK(extractions!K387),"",extractions!K387)</f>
        <v>interest</v>
      </c>
      <c r="L387" t="str">
        <f>IF(ISBLANK(extractions!L387),"",extractions!L387)</f>
        <v>van Kirk (1978)</v>
      </c>
      <c r="M387" s="2" t="s">
        <v>893</v>
      </c>
      <c r="N387" t="str">
        <f>IF(ISBLANK(extractions!M387),"",extractions!M387)</f>
        <v>Table C-3</v>
      </c>
      <c r="O387" t="str">
        <f>IF(ISBLANK(extractions!N387),"",extractions!N387)</f>
        <v>Multivariate regression</v>
      </c>
      <c r="P387" t="s">
        <v>148</v>
      </c>
      <c r="Q387" t="s">
        <v>903</v>
      </c>
      <c r="R387" t="s">
        <v>906</v>
      </c>
      <c r="S387" t="s">
        <v>199</v>
      </c>
      <c r="T387" t="s">
        <v>199</v>
      </c>
      <c r="U387" t="str">
        <f>IF(ISBLANK(extractions!O387),"",extractions!O387)</f>
        <v/>
      </c>
      <c r="V387" t="str">
        <f>IF(ISBLANK(extractions!P387),"",extractions!P387)</f>
        <v>Sample</v>
      </c>
      <c r="W387" t="str">
        <f>IF(ISBLANK(extractions!Q387),"",extractions!Q387)</f>
        <v/>
      </c>
      <c r="X387" t="str">
        <f>IF(ISBLANK(extractions!R387),"",extractions!R387)</f>
        <v xml:space="preserve">Non random sample  </v>
      </c>
      <c r="Y387" t="str">
        <f>IF(ISBLANK(extractions!S387),"",extractions!S387)</f>
        <v/>
      </c>
      <c r="Z387" t="str">
        <f>IF(ISBLANK(extractions!T387),"",extractions!T387)</f>
        <v/>
      </c>
      <c r="AA387" t="str">
        <f>IF(ISBLANK(extractions!U387),"",extractions!U387)</f>
        <v>-</v>
      </c>
      <c r="AB387">
        <f>IF(ISBLANK(extractions!V387),"",extractions!V387)</f>
        <v>732</v>
      </c>
      <c r="AC387" t="str">
        <f>IF(ISBLANK(extractions!W387),"",extractions!W387)</f>
        <v>CFS</v>
      </c>
      <c r="AD387" t="str">
        <f>IF(ISBLANK(extractions!X387),"",extractions!X387)</f>
        <v>All part I crimes</v>
      </c>
      <c r="AE387" t="str">
        <f>IF(ISBLANK(extractions!Y387),"",extractions!Y387)</f>
        <v>Beta</v>
      </c>
      <c r="AF387">
        <f>IF(ISBLANK(extractions!Z387),"",extractions!Z387)</f>
        <v>0.27163999999999999</v>
      </c>
      <c r="AG387" t="str">
        <f>IF(ISBLANK(extractions!AA387),"",extractions!AA387)</f>
        <v/>
      </c>
      <c r="AH387" t="str">
        <f>IF(ISBLANK(extractions!AB387),"",extractions!AB387)</f>
        <v>?</v>
      </c>
      <c r="AI387">
        <f>IF(ISBLANK(extractions!AC387),"",extractions!AC387)</f>
        <v>1</v>
      </c>
      <c r="AJ387" t="str">
        <f>IF(ISBLANK(extractions!AD387),"",extractions!AD387)</f>
        <v>mar</v>
      </c>
      <c r="AK387">
        <f>IF(ISBLANK(extractions!AE387),"",extractions!AE387)</f>
        <v>1975</v>
      </c>
      <c r="AL387">
        <f>IF(ISBLANK(extractions!AF387),"",extractions!AF387)</f>
        <v>31</v>
      </c>
      <c r="AM387" t="str">
        <f>IF(ISBLANK(extractions!AG387),"",extractions!AG387)</f>
        <v>jan</v>
      </c>
      <c r="AN387">
        <f>IF(ISBLANK(extractions!AH387),"",extractions!AH387)</f>
        <v>1976</v>
      </c>
      <c r="AO387" t="str">
        <f>IF(ISBLANK(extractions!AI387),"",extractions!AI387)</f>
        <v/>
      </c>
      <c r="AP387" t="str">
        <f>IF(ISBLANK(extractions!AJ387),"",extractions!AJ387)</f>
        <v/>
      </c>
      <c r="AQ387" t="str">
        <f>IF(ISBLANK(extractions!AK387),"",extractions!AK387)</f>
        <v/>
      </c>
      <c r="AR387" t="str">
        <f>IF(ISBLANK(extractions!AL387),"",extractions!AL387)</f>
        <v/>
      </c>
      <c r="AS387" t="str">
        <f>IF(ISBLANK(extractions!AM387),"",extractions!AM387)</f>
        <v/>
      </c>
      <c r="AT387" t="str">
        <f>IF(ISBLANK(extractions!AN387),"",extractions!AN387)</f>
        <v/>
      </c>
      <c r="AU387" t="str">
        <f>IF(ISBLANK(extractions!AO387),"",extractions!AO387)</f>
        <v/>
      </c>
      <c r="AV387" t="str">
        <f>IF(ISBLANK(extractions!AP387),"",extractions!AP387)</f>
        <v/>
      </c>
      <c r="AW387" t="str">
        <f>IF(ISBLANK(extractions!AQ387),"",extractions!AQ387)</f>
        <v/>
      </c>
      <c r="AX387" t="str">
        <f>IF(ISBLANK(extractions!AR387),"",extractions!AR387)</f>
        <v/>
      </c>
      <c r="AY387" t="str">
        <f>IF(ISBLANK(extractions!AS387),"",extractions!AS387)</f>
        <v/>
      </c>
      <c r="AZ387" t="str">
        <f>IF(ISBLANK(extractions!AT387),"",extractions!AT387)</f>
        <v/>
      </c>
      <c r="BA387" t="str">
        <f>IF(ISBLANK(extractions!AU387),"",extractions!AU387)</f>
        <v/>
      </c>
      <c r="BB387" t="str">
        <f>IF(ISBLANK(extractions!AV387),"",extractions!AV387)</f>
        <v/>
      </c>
      <c r="BC387" t="str">
        <f>IF(ISBLANK(extractions!AW387),"",extractions!AW387)</f>
        <v/>
      </c>
      <c r="BD387" t="str">
        <f>IF(ISBLANK(extractions!AX387),"",extractions!AX387)</f>
        <v/>
      </c>
      <c r="BG387" t="str">
        <f t="shared" si="53"/>
        <v/>
      </c>
      <c r="BK387" s="9" t="str">
        <f t="shared" ref="BK387:BK450" si="56">IF(ISNUMBER(BF387)=TRUE,$BF$1,IF(ISNUMBER(BE387)=TRUE,$BE$1,IF(ISNUMBER(BG387)=TRUE,$BG$1,IF(ISNUMBER(BI387)=TRUE,$BI$1,IF(ISNUMBER(BH387)=TRUE,$BH$1,AE387)))))</f>
        <v>Beta</v>
      </c>
      <c r="BL387" s="9">
        <f t="shared" si="54"/>
        <v>0.27163999999999999</v>
      </c>
      <c r="BM387" s="13" t="str">
        <f t="shared" si="55"/>
        <v>?</v>
      </c>
      <c r="BN387" t="str">
        <f t="shared" ref="BN387:BN450" si="57">IF(BL387&gt;0, "+", "-")</f>
        <v>+</v>
      </c>
      <c r="BO387" s="9" t="str">
        <f>IF(BK387="Beta",IF(ABS(BL387)&lt;statistic_interpretations!$B$5,statistic_interpretations!$B$1,IF(ABS(BL387)&lt;statistic_interpretations!$C$5,statistic_interpretations!$C$1,IF(ABS(BL387)&gt;statistic_interpretations!$C$5,statistic_interpretations!$D$1,"error"))),IF(BK387="R",IF(ABS(BL387)&lt;statistic_interpretations!$B$2,statistic_interpretations!$B$1,IF(ABS(BL387)&lt;statistic_interpretations!$C$2,statistic_interpretations!$C$1,IF(ABS(BL387)&gt;statistic_interpretations!$C$2,statistic_interpretations!$D$1,"error"))),IF(BK387="D",IF(ABS(BL387)&lt;statistic_interpretations!$B$3,statistic_interpretations!$B$1,IF(ABS(BL387)&lt;statistic_interpretations!$C$3,statistic_interpretations!$C$1,IF(ABS(BL387)&gt;statistic_interpretations!$C$3,statistic_interpretations!$D$1,"error"))),IF(BK387="%",IF(ABS(BL387)&lt;statistic_interpretations!$B$9,statistic_interpretations!$B$1,IF(ABS(BL387)&lt;statistic_interpretations!$C$9,statistic_interpretations!$C$1,IF(ABS(BL387)&gt;statistic_interpretations!$C$9,statistic_interpretations!$D$1,"error"))),IF(BK387="χ2",IF(ABS(BL387)&lt;statistic_interpretations!$B$8,statistic_interpretations!$B$1,IF(ABS(BL387)&lt;statistic_interpretations!$C$8,statistic_interpretations!$C$1,IF(ABS(BL387)&gt;statistic_interpretations!$C$8,statistic_interpretations!$D$1,"error"))),IF(BK387="tau",IF(ABS(BL387)&lt;statistic_interpretations!$B$7,statistic_interpretations!$B$1,IF(ABS(BL387)&lt;statistic_interpretations!$C$7,statistic_interpretations!$C$1,IF(ABS(BL387)&gt;statistic_interpretations!$C$7,statistic_interpretations!$D$1,"error")))))))))</f>
        <v>Small</v>
      </c>
      <c r="BP387" t="str">
        <f t="shared" ref="BP387:BP450" si="58">IF(V387="Population","not applicable",IF(BM387="","non sign.",IF(BM387="?","unknown","sign.")))</f>
        <v>unknown</v>
      </c>
    </row>
    <row r="388" spans="1:68" x14ac:dyDescent="0.25">
      <c r="A388" t="str">
        <f>IF(ISBLANK(extractions!A388),"",extractions!A388)</f>
        <v>Involvement larceny</v>
      </c>
      <c r="B388" t="s">
        <v>409</v>
      </c>
      <c r="C388" t="str">
        <f>IF(ISBLANK(extractions!B388),"",extractions!B388)</f>
        <v>nominal</v>
      </c>
      <c r="D388" t="str">
        <f>IF(ISBLANK(extractions!C388),"",extractions!C388)</f>
        <v/>
      </c>
      <c r="E388" t="str">
        <f>IF(ISBLANK(extractions!D388),"",extractions!D388)</f>
        <v>Robbery</v>
      </c>
      <c r="F388" t="str">
        <f>IF(ISBLANK(extractions!E388),"",extractions!E388)</f>
        <v>-</v>
      </c>
      <c r="G388" t="str">
        <f>IF(ISBLANK(extractions!G388),"",extractions!G388)</f>
        <v>travel time</v>
      </c>
      <c r="H388" t="str">
        <f>IF(ISBLANK(extractions!H388),"",extractions!H388)</f>
        <v>scale</v>
      </c>
      <c r="I388" t="str">
        <f>IF(ISBLANK(extractions!I388),"",extractions!I388)</f>
        <v>min/incident</v>
      </c>
      <c r="J388" t="str">
        <f>IF(ISBLANK(extractions!J388),"",extractions!J388)</f>
        <v>ln</v>
      </c>
      <c r="K388" t="str">
        <f>IF(ISBLANK(extractions!K388),"",extractions!K388)</f>
        <v>interest</v>
      </c>
      <c r="L388" t="str">
        <f>IF(ISBLANK(extractions!L388),"",extractions!L388)</f>
        <v>van Kirk (1978)</v>
      </c>
      <c r="M388" s="2" t="s">
        <v>893</v>
      </c>
      <c r="N388" t="str">
        <f>IF(ISBLANK(extractions!M388),"",extractions!M388)</f>
        <v>Table C-3</v>
      </c>
      <c r="O388" t="str">
        <f>IF(ISBLANK(extractions!N388),"",extractions!N388)</f>
        <v>Multivariate regression</v>
      </c>
      <c r="P388" t="s">
        <v>148</v>
      </c>
      <c r="Q388" t="s">
        <v>903</v>
      </c>
      <c r="R388" t="s">
        <v>906</v>
      </c>
      <c r="S388" t="s">
        <v>199</v>
      </c>
      <c r="T388" t="s">
        <v>199</v>
      </c>
      <c r="U388" t="str">
        <f>IF(ISBLANK(extractions!O388),"",extractions!O388)</f>
        <v/>
      </c>
      <c r="V388" t="str">
        <f>IF(ISBLANK(extractions!P388),"",extractions!P388)</f>
        <v>Sample</v>
      </c>
      <c r="W388" t="str">
        <f>IF(ISBLANK(extractions!Q388),"",extractions!Q388)</f>
        <v/>
      </c>
      <c r="X388" t="str">
        <f>IF(ISBLANK(extractions!R388),"",extractions!R388)</f>
        <v xml:space="preserve">Non random sample  </v>
      </c>
      <c r="Y388" t="str">
        <f>IF(ISBLANK(extractions!S388),"",extractions!S388)</f>
        <v/>
      </c>
      <c r="Z388" t="str">
        <f>IF(ISBLANK(extractions!T388),"",extractions!T388)</f>
        <v/>
      </c>
      <c r="AA388" t="str">
        <f>IF(ISBLANK(extractions!U388),"",extractions!U388)</f>
        <v>-</v>
      </c>
      <c r="AB388">
        <f>IF(ISBLANK(extractions!V388),"",extractions!V388)</f>
        <v>732</v>
      </c>
      <c r="AC388" t="str">
        <f>IF(ISBLANK(extractions!W388),"",extractions!W388)</f>
        <v>CFS</v>
      </c>
      <c r="AD388" t="str">
        <f>IF(ISBLANK(extractions!X388),"",extractions!X388)</f>
        <v>All part I crimes</v>
      </c>
      <c r="AE388" t="str">
        <f>IF(ISBLANK(extractions!Y388),"",extractions!Y388)</f>
        <v>Beta</v>
      </c>
      <c r="AF388">
        <f>IF(ISBLANK(extractions!Z388),"",extractions!Z388)</f>
        <v>0.17205000000000001</v>
      </c>
      <c r="AG388" t="str">
        <f>IF(ISBLANK(extractions!AA388),"",extractions!AA388)</f>
        <v/>
      </c>
      <c r="AH388" t="str">
        <f>IF(ISBLANK(extractions!AB388),"",extractions!AB388)</f>
        <v>?</v>
      </c>
      <c r="AI388">
        <f>IF(ISBLANK(extractions!AC388),"",extractions!AC388)</f>
        <v>1</v>
      </c>
      <c r="AJ388" t="str">
        <f>IF(ISBLANK(extractions!AD388),"",extractions!AD388)</f>
        <v>mar</v>
      </c>
      <c r="AK388">
        <f>IF(ISBLANK(extractions!AE388),"",extractions!AE388)</f>
        <v>1975</v>
      </c>
      <c r="AL388">
        <f>IF(ISBLANK(extractions!AF388),"",extractions!AF388)</f>
        <v>31</v>
      </c>
      <c r="AM388" t="str">
        <f>IF(ISBLANK(extractions!AG388),"",extractions!AG388)</f>
        <v>jan</v>
      </c>
      <c r="AN388">
        <f>IF(ISBLANK(extractions!AH388),"",extractions!AH388)</f>
        <v>1976</v>
      </c>
      <c r="AO388" t="str">
        <f>IF(ISBLANK(extractions!AI388),"",extractions!AI388)</f>
        <v/>
      </c>
      <c r="AP388" t="str">
        <f>IF(ISBLANK(extractions!AJ388),"",extractions!AJ388)</f>
        <v/>
      </c>
      <c r="AQ388" t="str">
        <f>IF(ISBLANK(extractions!AK388),"",extractions!AK388)</f>
        <v/>
      </c>
      <c r="AR388" t="str">
        <f>IF(ISBLANK(extractions!AL388),"",extractions!AL388)</f>
        <v/>
      </c>
      <c r="AS388" t="str">
        <f>IF(ISBLANK(extractions!AM388),"",extractions!AM388)</f>
        <v/>
      </c>
      <c r="AT388" t="str">
        <f>IF(ISBLANK(extractions!AN388),"",extractions!AN388)</f>
        <v/>
      </c>
      <c r="AU388" t="str">
        <f>IF(ISBLANK(extractions!AO388),"",extractions!AO388)</f>
        <v/>
      </c>
      <c r="AV388" t="str">
        <f>IF(ISBLANK(extractions!AP388),"",extractions!AP388)</f>
        <v/>
      </c>
      <c r="AW388" t="str">
        <f>IF(ISBLANK(extractions!AQ388),"",extractions!AQ388)</f>
        <v/>
      </c>
      <c r="AX388" t="str">
        <f>IF(ISBLANK(extractions!AR388),"",extractions!AR388)</f>
        <v/>
      </c>
      <c r="AY388" t="str">
        <f>IF(ISBLANK(extractions!AS388),"",extractions!AS388)</f>
        <v/>
      </c>
      <c r="AZ388" t="str">
        <f>IF(ISBLANK(extractions!AT388),"",extractions!AT388)</f>
        <v/>
      </c>
      <c r="BA388" t="str">
        <f>IF(ISBLANK(extractions!AU388),"",extractions!AU388)</f>
        <v/>
      </c>
      <c r="BB388" t="str">
        <f>IF(ISBLANK(extractions!AV388),"",extractions!AV388)</f>
        <v/>
      </c>
      <c r="BC388" t="str">
        <f>IF(ISBLANK(extractions!AW388),"",extractions!AW388)</f>
        <v/>
      </c>
      <c r="BD388" t="str">
        <f>IF(ISBLANK(extractions!AX388),"",extractions!AX388)</f>
        <v/>
      </c>
      <c r="BG388" t="str">
        <f t="shared" si="53"/>
        <v/>
      </c>
      <c r="BK388" s="9" t="str">
        <f t="shared" si="56"/>
        <v>Beta</v>
      </c>
      <c r="BL388" s="9">
        <f t="shared" si="54"/>
        <v>0.17205000000000001</v>
      </c>
      <c r="BM388" s="13" t="str">
        <f t="shared" si="55"/>
        <v>?</v>
      </c>
      <c r="BN388" t="str">
        <f t="shared" si="57"/>
        <v>+</v>
      </c>
      <c r="BO388" s="9" t="str">
        <f>IF(BK388="Beta",IF(ABS(BL388)&lt;statistic_interpretations!$B$5,statistic_interpretations!$B$1,IF(ABS(BL388)&lt;statistic_interpretations!$C$5,statistic_interpretations!$C$1,IF(ABS(BL388)&gt;statistic_interpretations!$C$5,statistic_interpretations!$D$1,"error"))),IF(BK388="R",IF(ABS(BL388)&lt;statistic_interpretations!$B$2,statistic_interpretations!$B$1,IF(ABS(BL388)&lt;statistic_interpretations!$C$2,statistic_interpretations!$C$1,IF(ABS(BL388)&gt;statistic_interpretations!$C$2,statistic_interpretations!$D$1,"error"))),IF(BK388="D",IF(ABS(BL388)&lt;statistic_interpretations!$B$3,statistic_interpretations!$B$1,IF(ABS(BL388)&lt;statistic_interpretations!$C$3,statistic_interpretations!$C$1,IF(ABS(BL388)&gt;statistic_interpretations!$C$3,statistic_interpretations!$D$1,"error"))),IF(BK388="%",IF(ABS(BL388)&lt;statistic_interpretations!$B$9,statistic_interpretations!$B$1,IF(ABS(BL388)&lt;statistic_interpretations!$C$9,statistic_interpretations!$C$1,IF(ABS(BL388)&gt;statistic_interpretations!$C$9,statistic_interpretations!$D$1,"error"))),IF(BK388="χ2",IF(ABS(BL388)&lt;statistic_interpretations!$B$8,statistic_interpretations!$B$1,IF(ABS(BL388)&lt;statistic_interpretations!$C$8,statistic_interpretations!$C$1,IF(ABS(BL388)&gt;statistic_interpretations!$C$8,statistic_interpretations!$D$1,"error"))),IF(BK388="tau",IF(ABS(BL388)&lt;statistic_interpretations!$B$7,statistic_interpretations!$B$1,IF(ABS(BL388)&lt;statistic_interpretations!$C$7,statistic_interpretations!$C$1,IF(ABS(BL388)&gt;statistic_interpretations!$C$7,statistic_interpretations!$D$1,"error")))))))))</f>
        <v>Small</v>
      </c>
      <c r="BP388" t="str">
        <f t="shared" si="58"/>
        <v>unknown</v>
      </c>
    </row>
    <row r="389" spans="1:68" x14ac:dyDescent="0.25">
      <c r="A389" t="str">
        <f>IF(ISBLANK(extractions!A389),"",extractions!A389)</f>
        <v>Discovery larceny</v>
      </c>
      <c r="B389" t="s">
        <v>406</v>
      </c>
      <c r="C389" t="str">
        <f>IF(ISBLANK(extractions!B389),"",extractions!B389)</f>
        <v>nominal</v>
      </c>
      <c r="D389" t="str">
        <f>IF(ISBLANK(extractions!C389),"",extractions!C389)</f>
        <v/>
      </c>
      <c r="E389" t="str">
        <f>IF(ISBLANK(extractions!D389),"",extractions!D389)</f>
        <v>Robbery</v>
      </c>
      <c r="F389" t="str">
        <f>IF(ISBLANK(extractions!E389),"",extractions!E389)</f>
        <v>-</v>
      </c>
      <c r="G389" t="str">
        <f>IF(ISBLANK(extractions!G389),"",extractions!G389)</f>
        <v>travel time</v>
      </c>
      <c r="H389" t="str">
        <f>IF(ISBLANK(extractions!H389),"",extractions!H389)</f>
        <v>scale</v>
      </c>
      <c r="I389" t="str">
        <f>IF(ISBLANK(extractions!I389),"",extractions!I389)</f>
        <v>min/incident</v>
      </c>
      <c r="J389" t="str">
        <f>IF(ISBLANK(extractions!J389),"",extractions!J389)</f>
        <v>ln</v>
      </c>
      <c r="K389" t="str">
        <f>IF(ISBLANK(extractions!K389),"",extractions!K389)</f>
        <v>interest</v>
      </c>
      <c r="L389" t="str">
        <f>IF(ISBLANK(extractions!L389),"",extractions!L389)</f>
        <v>van Kirk (1978)</v>
      </c>
      <c r="M389" s="2" t="s">
        <v>893</v>
      </c>
      <c r="N389" t="str">
        <f>IF(ISBLANK(extractions!M389),"",extractions!M389)</f>
        <v>Table C-3</v>
      </c>
      <c r="O389" t="str">
        <f>IF(ISBLANK(extractions!N389),"",extractions!N389)</f>
        <v>Multivariate regression</v>
      </c>
      <c r="P389" t="s">
        <v>148</v>
      </c>
      <c r="Q389" t="s">
        <v>903</v>
      </c>
      <c r="R389" t="s">
        <v>906</v>
      </c>
      <c r="S389" t="s">
        <v>199</v>
      </c>
      <c r="T389" t="s">
        <v>199</v>
      </c>
      <c r="U389" t="str">
        <f>IF(ISBLANK(extractions!O389),"",extractions!O389)</f>
        <v/>
      </c>
      <c r="V389" t="str">
        <f>IF(ISBLANK(extractions!P389),"",extractions!P389)</f>
        <v>Sample</v>
      </c>
      <c r="W389" t="str">
        <f>IF(ISBLANK(extractions!Q389),"",extractions!Q389)</f>
        <v/>
      </c>
      <c r="X389" t="str">
        <f>IF(ISBLANK(extractions!R389),"",extractions!R389)</f>
        <v xml:space="preserve">Non random sample  </v>
      </c>
      <c r="Y389" t="str">
        <f>IF(ISBLANK(extractions!S389),"",extractions!S389)</f>
        <v/>
      </c>
      <c r="Z389" t="str">
        <f>IF(ISBLANK(extractions!T389),"",extractions!T389)</f>
        <v/>
      </c>
      <c r="AA389" t="str">
        <f>IF(ISBLANK(extractions!U389),"",extractions!U389)</f>
        <v>-</v>
      </c>
      <c r="AB389">
        <f>IF(ISBLANK(extractions!V389),"",extractions!V389)</f>
        <v>732</v>
      </c>
      <c r="AC389" t="str">
        <f>IF(ISBLANK(extractions!W389),"",extractions!W389)</f>
        <v>CFS</v>
      </c>
      <c r="AD389" t="str">
        <f>IF(ISBLANK(extractions!X389),"",extractions!X389)</f>
        <v>All part I crimes</v>
      </c>
      <c r="AE389" t="str">
        <f>IF(ISBLANK(extractions!Y389),"",extractions!Y389)</f>
        <v>Beta</v>
      </c>
      <c r="AF389">
        <f>IF(ISBLANK(extractions!Z389),"",extractions!Z389)</f>
        <v>0.20233000000000001</v>
      </c>
      <c r="AG389" t="str">
        <f>IF(ISBLANK(extractions!AA389),"",extractions!AA389)</f>
        <v/>
      </c>
      <c r="AH389" t="str">
        <f>IF(ISBLANK(extractions!AB389),"",extractions!AB389)</f>
        <v>?</v>
      </c>
      <c r="AI389">
        <f>IF(ISBLANK(extractions!AC389),"",extractions!AC389)</f>
        <v>1</v>
      </c>
      <c r="AJ389" t="str">
        <f>IF(ISBLANK(extractions!AD389),"",extractions!AD389)</f>
        <v>mar</v>
      </c>
      <c r="AK389">
        <f>IF(ISBLANK(extractions!AE389),"",extractions!AE389)</f>
        <v>1975</v>
      </c>
      <c r="AL389">
        <f>IF(ISBLANK(extractions!AF389),"",extractions!AF389)</f>
        <v>31</v>
      </c>
      <c r="AM389" t="str">
        <f>IF(ISBLANK(extractions!AG389),"",extractions!AG389)</f>
        <v>jan</v>
      </c>
      <c r="AN389">
        <f>IF(ISBLANK(extractions!AH389),"",extractions!AH389)</f>
        <v>1976</v>
      </c>
      <c r="AO389" t="str">
        <f>IF(ISBLANK(extractions!AI389),"",extractions!AI389)</f>
        <v/>
      </c>
      <c r="AP389" t="str">
        <f>IF(ISBLANK(extractions!AJ389),"",extractions!AJ389)</f>
        <v/>
      </c>
      <c r="AQ389" t="str">
        <f>IF(ISBLANK(extractions!AK389),"",extractions!AK389)</f>
        <v/>
      </c>
      <c r="AR389" t="str">
        <f>IF(ISBLANK(extractions!AL389),"",extractions!AL389)</f>
        <v/>
      </c>
      <c r="AS389" t="str">
        <f>IF(ISBLANK(extractions!AM389),"",extractions!AM389)</f>
        <v/>
      </c>
      <c r="AT389" t="str">
        <f>IF(ISBLANK(extractions!AN389),"",extractions!AN389)</f>
        <v/>
      </c>
      <c r="AU389" t="str">
        <f>IF(ISBLANK(extractions!AO389),"",extractions!AO389)</f>
        <v/>
      </c>
      <c r="AV389" t="str">
        <f>IF(ISBLANK(extractions!AP389),"",extractions!AP389)</f>
        <v/>
      </c>
      <c r="AW389" t="str">
        <f>IF(ISBLANK(extractions!AQ389),"",extractions!AQ389)</f>
        <v/>
      </c>
      <c r="AX389" t="str">
        <f>IF(ISBLANK(extractions!AR389),"",extractions!AR389)</f>
        <v/>
      </c>
      <c r="AY389" t="str">
        <f>IF(ISBLANK(extractions!AS389),"",extractions!AS389)</f>
        <v/>
      </c>
      <c r="AZ389" t="str">
        <f>IF(ISBLANK(extractions!AT389),"",extractions!AT389)</f>
        <v/>
      </c>
      <c r="BA389" t="str">
        <f>IF(ISBLANK(extractions!AU389),"",extractions!AU389)</f>
        <v/>
      </c>
      <c r="BB389" t="str">
        <f>IF(ISBLANK(extractions!AV389),"",extractions!AV389)</f>
        <v/>
      </c>
      <c r="BC389" t="str">
        <f>IF(ISBLANK(extractions!AW389),"",extractions!AW389)</f>
        <v/>
      </c>
      <c r="BD389" t="str">
        <f>IF(ISBLANK(extractions!AX389),"",extractions!AX389)</f>
        <v/>
      </c>
      <c r="BG389" t="str">
        <f t="shared" si="53"/>
        <v/>
      </c>
      <c r="BK389" s="9" t="str">
        <f t="shared" si="56"/>
        <v>Beta</v>
      </c>
      <c r="BL389" s="9">
        <f t="shared" si="54"/>
        <v>0.20233000000000001</v>
      </c>
      <c r="BM389" s="13" t="str">
        <f t="shared" si="55"/>
        <v>?</v>
      </c>
      <c r="BN389" t="str">
        <f t="shared" si="57"/>
        <v>+</v>
      </c>
      <c r="BO389" s="9" t="str">
        <f>IF(BK389="Beta",IF(ABS(BL389)&lt;statistic_interpretations!$B$5,statistic_interpretations!$B$1,IF(ABS(BL389)&lt;statistic_interpretations!$C$5,statistic_interpretations!$C$1,IF(ABS(BL389)&gt;statistic_interpretations!$C$5,statistic_interpretations!$D$1,"error"))),IF(BK389="R",IF(ABS(BL389)&lt;statistic_interpretations!$B$2,statistic_interpretations!$B$1,IF(ABS(BL389)&lt;statistic_interpretations!$C$2,statistic_interpretations!$C$1,IF(ABS(BL389)&gt;statistic_interpretations!$C$2,statistic_interpretations!$D$1,"error"))),IF(BK389="D",IF(ABS(BL389)&lt;statistic_interpretations!$B$3,statistic_interpretations!$B$1,IF(ABS(BL389)&lt;statistic_interpretations!$C$3,statistic_interpretations!$C$1,IF(ABS(BL389)&gt;statistic_interpretations!$C$3,statistic_interpretations!$D$1,"error"))),IF(BK389="%",IF(ABS(BL389)&lt;statistic_interpretations!$B$9,statistic_interpretations!$B$1,IF(ABS(BL389)&lt;statistic_interpretations!$C$9,statistic_interpretations!$C$1,IF(ABS(BL389)&gt;statistic_interpretations!$C$9,statistic_interpretations!$D$1,"error"))),IF(BK389="χ2",IF(ABS(BL389)&lt;statistic_interpretations!$B$8,statistic_interpretations!$B$1,IF(ABS(BL389)&lt;statistic_interpretations!$C$8,statistic_interpretations!$C$1,IF(ABS(BL389)&gt;statistic_interpretations!$C$8,statistic_interpretations!$D$1,"error"))),IF(BK389="tau",IF(ABS(BL389)&lt;statistic_interpretations!$B$7,statistic_interpretations!$B$1,IF(ABS(BL389)&lt;statistic_interpretations!$C$7,statistic_interpretations!$C$1,IF(ABS(BL389)&gt;statistic_interpretations!$C$7,statistic_interpretations!$D$1,"error")))))))))</f>
        <v>Small</v>
      </c>
      <c r="BP389" t="str">
        <f t="shared" si="58"/>
        <v>unknown</v>
      </c>
    </row>
    <row r="390" spans="1:68" x14ac:dyDescent="0.25">
      <c r="A390" t="str">
        <f>IF(ISBLANK(extractions!A390),"",extractions!A390)</f>
        <v>Involvement auto theft</v>
      </c>
      <c r="B390" t="s">
        <v>407</v>
      </c>
      <c r="C390" t="str">
        <f>IF(ISBLANK(extractions!B390),"",extractions!B390)</f>
        <v>nominal</v>
      </c>
      <c r="D390" t="str">
        <f>IF(ISBLANK(extractions!C390),"",extractions!C390)</f>
        <v/>
      </c>
      <c r="E390" t="str">
        <f>IF(ISBLANK(extractions!D390),"",extractions!D390)</f>
        <v>Robbery</v>
      </c>
      <c r="F390" t="str">
        <f>IF(ISBLANK(extractions!E390),"",extractions!E390)</f>
        <v>-</v>
      </c>
      <c r="G390" t="str">
        <f>IF(ISBLANK(extractions!G390),"",extractions!G390)</f>
        <v>travel time</v>
      </c>
      <c r="H390" t="str">
        <f>IF(ISBLANK(extractions!H390),"",extractions!H390)</f>
        <v>scale</v>
      </c>
      <c r="I390" t="str">
        <f>IF(ISBLANK(extractions!I390),"",extractions!I390)</f>
        <v>min/incident</v>
      </c>
      <c r="J390" t="str">
        <f>IF(ISBLANK(extractions!J390),"",extractions!J390)</f>
        <v>ln</v>
      </c>
      <c r="K390" t="str">
        <f>IF(ISBLANK(extractions!K390),"",extractions!K390)</f>
        <v>interest</v>
      </c>
      <c r="L390" t="str">
        <f>IF(ISBLANK(extractions!L390),"",extractions!L390)</f>
        <v>van Kirk (1978)</v>
      </c>
      <c r="M390" s="2" t="s">
        <v>893</v>
      </c>
      <c r="N390" t="str">
        <f>IF(ISBLANK(extractions!M390),"",extractions!M390)</f>
        <v>Table C-3</v>
      </c>
      <c r="O390" t="str">
        <f>IF(ISBLANK(extractions!N390),"",extractions!N390)</f>
        <v>Multivariate regression</v>
      </c>
      <c r="P390" t="s">
        <v>148</v>
      </c>
      <c r="Q390" t="s">
        <v>903</v>
      </c>
      <c r="R390" t="s">
        <v>906</v>
      </c>
      <c r="S390" t="s">
        <v>199</v>
      </c>
      <c r="T390" t="s">
        <v>199</v>
      </c>
      <c r="U390" t="str">
        <f>IF(ISBLANK(extractions!O390),"",extractions!O390)</f>
        <v/>
      </c>
      <c r="V390" t="str">
        <f>IF(ISBLANK(extractions!P390),"",extractions!P390)</f>
        <v>Sample</v>
      </c>
      <c r="W390" t="str">
        <f>IF(ISBLANK(extractions!Q390),"",extractions!Q390)</f>
        <v/>
      </c>
      <c r="X390" t="str">
        <f>IF(ISBLANK(extractions!R390),"",extractions!R390)</f>
        <v xml:space="preserve">Non random sample  </v>
      </c>
      <c r="Y390" t="str">
        <f>IF(ISBLANK(extractions!S390),"",extractions!S390)</f>
        <v/>
      </c>
      <c r="Z390" t="str">
        <f>IF(ISBLANK(extractions!T390),"",extractions!T390)</f>
        <v/>
      </c>
      <c r="AA390" t="str">
        <f>IF(ISBLANK(extractions!U390),"",extractions!U390)</f>
        <v>-</v>
      </c>
      <c r="AB390">
        <f>IF(ISBLANK(extractions!V390),"",extractions!V390)</f>
        <v>732</v>
      </c>
      <c r="AC390" t="str">
        <f>IF(ISBLANK(extractions!W390),"",extractions!W390)</f>
        <v>CFS</v>
      </c>
      <c r="AD390" t="str">
        <f>IF(ISBLANK(extractions!X390),"",extractions!X390)</f>
        <v>All part I crimes</v>
      </c>
      <c r="AE390" t="str">
        <f>IF(ISBLANK(extractions!Y390),"",extractions!Y390)</f>
        <v>Beta</v>
      </c>
      <c r="AF390">
        <f>IF(ISBLANK(extractions!Z390),"",extractions!Z390)</f>
        <v>2.647E-2</v>
      </c>
      <c r="AG390" t="str">
        <f>IF(ISBLANK(extractions!AA390),"",extractions!AA390)</f>
        <v/>
      </c>
      <c r="AH390" t="str">
        <f>IF(ISBLANK(extractions!AB390),"",extractions!AB390)</f>
        <v>?</v>
      </c>
      <c r="AI390">
        <f>IF(ISBLANK(extractions!AC390),"",extractions!AC390)</f>
        <v>1</v>
      </c>
      <c r="AJ390" t="str">
        <f>IF(ISBLANK(extractions!AD390),"",extractions!AD390)</f>
        <v>mar</v>
      </c>
      <c r="AK390">
        <f>IF(ISBLANK(extractions!AE390),"",extractions!AE390)</f>
        <v>1975</v>
      </c>
      <c r="AL390">
        <f>IF(ISBLANK(extractions!AF390),"",extractions!AF390)</f>
        <v>31</v>
      </c>
      <c r="AM390" t="str">
        <f>IF(ISBLANK(extractions!AG390),"",extractions!AG390)</f>
        <v>jan</v>
      </c>
      <c r="AN390">
        <f>IF(ISBLANK(extractions!AH390),"",extractions!AH390)</f>
        <v>1976</v>
      </c>
      <c r="AO390" t="str">
        <f>IF(ISBLANK(extractions!AI390),"",extractions!AI390)</f>
        <v/>
      </c>
      <c r="AP390" t="str">
        <f>IF(ISBLANK(extractions!AJ390),"",extractions!AJ390)</f>
        <v/>
      </c>
      <c r="AQ390" t="str">
        <f>IF(ISBLANK(extractions!AK390),"",extractions!AK390)</f>
        <v/>
      </c>
      <c r="AR390" t="str">
        <f>IF(ISBLANK(extractions!AL390),"",extractions!AL390)</f>
        <v/>
      </c>
      <c r="AS390" t="str">
        <f>IF(ISBLANK(extractions!AM390),"",extractions!AM390)</f>
        <v/>
      </c>
      <c r="AT390" t="str">
        <f>IF(ISBLANK(extractions!AN390),"",extractions!AN390)</f>
        <v/>
      </c>
      <c r="AU390" t="str">
        <f>IF(ISBLANK(extractions!AO390),"",extractions!AO390)</f>
        <v/>
      </c>
      <c r="AV390" t="str">
        <f>IF(ISBLANK(extractions!AP390),"",extractions!AP390)</f>
        <v/>
      </c>
      <c r="AW390" t="str">
        <f>IF(ISBLANK(extractions!AQ390),"",extractions!AQ390)</f>
        <v/>
      </c>
      <c r="AX390" t="str">
        <f>IF(ISBLANK(extractions!AR390),"",extractions!AR390)</f>
        <v/>
      </c>
      <c r="AY390" t="str">
        <f>IF(ISBLANK(extractions!AS390),"",extractions!AS390)</f>
        <v/>
      </c>
      <c r="AZ390" t="str">
        <f>IF(ISBLANK(extractions!AT390),"",extractions!AT390)</f>
        <v/>
      </c>
      <c r="BA390" t="str">
        <f>IF(ISBLANK(extractions!AU390),"",extractions!AU390)</f>
        <v/>
      </c>
      <c r="BB390" t="str">
        <f>IF(ISBLANK(extractions!AV390),"",extractions!AV390)</f>
        <v/>
      </c>
      <c r="BC390" t="str">
        <f>IF(ISBLANK(extractions!AW390),"",extractions!AW390)</f>
        <v/>
      </c>
      <c r="BD390" t="str">
        <f>IF(ISBLANK(extractions!AX390),"",extractions!AX390)</f>
        <v/>
      </c>
      <c r="BG390" t="str">
        <f t="shared" ref="BG390:BG453" si="59">IF(AE390="B",IF(AF390*(BB390/BA390)= 0, "",AF390*(BB390/BA390)),"")</f>
        <v/>
      </c>
      <c r="BK390" s="9" t="str">
        <f t="shared" si="56"/>
        <v>Beta</v>
      </c>
      <c r="BL390" s="9">
        <f t="shared" si="54"/>
        <v>2.647E-2</v>
      </c>
      <c r="BM390" s="13" t="str">
        <f t="shared" si="55"/>
        <v>?</v>
      </c>
      <c r="BN390" t="str">
        <f t="shared" si="57"/>
        <v>+</v>
      </c>
      <c r="BO390" s="9" t="str">
        <f>IF(BK390="Beta",IF(ABS(BL390)&lt;statistic_interpretations!$B$5,statistic_interpretations!$B$1,IF(ABS(BL390)&lt;statistic_interpretations!$C$5,statistic_interpretations!$C$1,IF(ABS(BL390)&gt;statistic_interpretations!$C$5,statistic_interpretations!$D$1,"error"))),IF(BK390="R",IF(ABS(BL390)&lt;statistic_interpretations!$B$2,statistic_interpretations!$B$1,IF(ABS(BL390)&lt;statistic_interpretations!$C$2,statistic_interpretations!$C$1,IF(ABS(BL390)&gt;statistic_interpretations!$C$2,statistic_interpretations!$D$1,"error"))),IF(BK390="D",IF(ABS(BL390)&lt;statistic_interpretations!$B$3,statistic_interpretations!$B$1,IF(ABS(BL390)&lt;statistic_interpretations!$C$3,statistic_interpretations!$C$1,IF(ABS(BL390)&gt;statistic_interpretations!$C$3,statistic_interpretations!$D$1,"error"))),IF(BK390="%",IF(ABS(BL390)&lt;statistic_interpretations!$B$9,statistic_interpretations!$B$1,IF(ABS(BL390)&lt;statistic_interpretations!$C$9,statistic_interpretations!$C$1,IF(ABS(BL390)&gt;statistic_interpretations!$C$9,statistic_interpretations!$D$1,"error"))),IF(BK390="χ2",IF(ABS(BL390)&lt;statistic_interpretations!$B$8,statistic_interpretations!$B$1,IF(ABS(BL390)&lt;statistic_interpretations!$C$8,statistic_interpretations!$C$1,IF(ABS(BL390)&gt;statistic_interpretations!$C$8,statistic_interpretations!$D$1,"error"))),IF(BK390="tau",IF(ABS(BL390)&lt;statistic_interpretations!$B$7,statistic_interpretations!$B$1,IF(ABS(BL390)&lt;statistic_interpretations!$C$7,statistic_interpretations!$C$1,IF(ABS(BL390)&gt;statistic_interpretations!$C$7,statistic_interpretations!$D$1,"error")))))))))</f>
        <v>Small</v>
      </c>
      <c r="BP390" t="str">
        <f t="shared" si="58"/>
        <v>unknown</v>
      </c>
    </row>
    <row r="391" spans="1:68" x14ac:dyDescent="0.25">
      <c r="A391" t="str">
        <f>IF(ISBLANK(extractions!A391),"",extractions!A391)</f>
        <v>Discovery auto theft</v>
      </c>
      <c r="B391" t="s">
        <v>408</v>
      </c>
      <c r="C391" t="str">
        <f>IF(ISBLANK(extractions!B391),"",extractions!B391)</f>
        <v>nominal</v>
      </c>
      <c r="D391" t="str">
        <f>IF(ISBLANK(extractions!C391),"",extractions!C391)</f>
        <v/>
      </c>
      <c r="E391" t="str">
        <f>IF(ISBLANK(extractions!D391),"",extractions!D391)</f>
        <v>Robbery</v>
      </c>
      <c r="F391" t="str">
        <f>IF(ISBLANK(extractions!E391),"",extractions!E391)</f>
        <v>-</v>
      </c>
      <c r="G391" t="str">
        <f>IF(ISBLANK(extractions!G391),"",extractions!G391)</f>
        <v>travel time</v>
      </c>
      <c r="H391" t="str">
        <f>IF(ISBLANK(extractions!H391),"",extractions!H391)</f>
        <v>scale</v>
      </c>
      <c r="I391" t="str">
        <f>IF(ISBLANK(extractions!I391),"",extractions!I391)</f>
        <v>min/incident</v>
      </c>
      <c r="J391" t="str">
        <f>IF(ISBLANK(extractions!J391),"",extractions!J391)</f>
        <v>ln</v>
      </c>
      <c r="K391" t="str">
        <f>IF(ISBLANK(extractions!K391),"",extractions!K391)</f>
        <v>interest</v>
      </c>
      <c r="L391" t="str">
        <f>IF(ISBLANK(extractions!L391),"",extractions!L391)</f>
        <v>van Kirk (1978)</v>
      </c>
      <c r="M391" s="2" t="s">
        <v>893</v>
      </c>
      <c r="N391" t="str">
        <f>IF(ISBLANK(extractions!M391),"",extractions!M391)</f>
        <v>Table C-3</v>
      </c>
      <c r="O391" t="str">
        <f>IF(ISBLANK(extractions!N391),"",extractions!N391)</f>
        <v>Multivariate regression</v>
      </c>
      <c r="P391" t="s">
        <v>148</v>
      </c>
      <c r="Q391" t="s">
        <v>903</v>
      </c>
      <c r="R391" t="s">
        <v>906</v>
      </c>
      <c r="S391" t="s">
        <v>199</v>
      </c>
      <c r="T391" t="s">
        <v>199</v>
      </c>
      <c r="U391" t="str">
        <f>IF(ISBLANK(extractions!O391),"",extractions!O391)</f>
        <v/>
      </c>
      <c r="V391" t="str">
        <f>IF(ISBLANK(extractions!P391),"",extractions!P391)</f>
        <v>Sample</v>
      </c>
      <c r="W391" t="str">
        <f>IF(ISBLANK(extractions!Q391),"",extractions!Q391)</f>
        <v/>
      </c>
      <c r="X391" t="str">
        <f>IF(ISBLANK(extractions!R391),"",extractions!R391)</f>
        <v xml:space="preserve">Non random sample  </v>
      </c>
      <c r="Y391" t="str">
        <f>IF(ISBLANK(extractions!S391),"",extractions!S391)</f>
        <v/>
      </c>
      <c r="Z391" t="str">
        <f>IF(ISBLANK(extractions!T391),"",extractions!T391)</f>
        <v/>
      </c>
      <c r="AA391" t="str">
        <f>IF(ISBLANK(extractions!U391),"",extractions!U391)</f>
        <v>-</v>
      </c>
      <c r="AB391">
        <f>IF(ISBLANK(extractions!V391),"",extractions!V391)</f>
        <v>732</v>
      </c>
      <c r="AC391" t="str">
        <f>IF(ISBLANK(extractions!W391),"",extractions!W391)</f>
        <v>CFS</v>
      </c>
      <c r="AD391" t="str">
        <f>IF(ISBLANK(extractions!X391),"",extractions!X391)</f>
        <v>All part I crimes</v>
      </c>
      <c r="AE391" t="str">
        <f>IF(ISBLANK(extractions!Y391),"",extractions!Y391)</f>
        <v>Beta</v>
      </c>
      <c r="AF391">
        <f>IF(ISBLANK(extractions!Z391),"",extractions!Z391)</f>
        <v>0.15787999999999999</v>
      </c>
      <c r="AG391" t="str">
        <f>IF(ISBLANK(extractions!AA391),"",extractions!AA391)</f>
        <v/>
      </c>
      <c r="AH391" t="str">
        <f>IF(ISBLANK(extractions!AB391),"",extractions!AB391)</f>
        <v>?</v>
      </c>
      <c r="AI391">
        <f>IF(ISBLANK(extractions!AC391),"",extractions!AC391)</f>
        <v>1</v>
      </c>
      <c r="AJ391" t="str">
        <f>IF(ISBLANK(extractions!AD391),"",extractions!AD391)</f>
        <v>mar</v>
      </c>
      <c r="AK391">
        <f>IF(ISBLANK(extractions!AE391),"",extractions!AE391)</f>
        <v>1975</v>
      </c>
      <c r="AL391">
        <f>IF(ISBLANK(extractions!AF391),"",extractions!AF391)</f>
        <v>31</v>
      </c>
      <c r="AM391" t="str">
        <f>IF(ISBLANK(extractions!AG391),"",extractions!AG391)</f>
        <v>jan</v>
      </c>
      <c r="AN391">
        <f>IF(ISBLANK(extractions!AH391),"",extractions!AH391)</f>
        <v>1976</v>
      </c>
      <c r="AO391" t="str">
        <f>IF(ISBLANK(extractions!AI391),"",extractions!AI391)</f>
        <v/>
      </c>
      <c r="AP391" t="str">
        <f>IF(ISBLANK(extractions!AJ391),"",extractions!AJ391)</f>
        <v/>
      </c>
      <c r="AQ391" t="str">
        <f>IF(ISBLANK(extractions!AK391),"",extractions!AK391)</f>
        <v/>
      </c>
      <c r="AR391" t="str">
        <f>IF(ISBLANK(extractions!AL391),"",extractions!AL391)</f>
        <v/>
      </c>
      <c r="AS391" t="str">
        <f>IF(ISBLANK(extractions!AM391),"",extractions!AM391)</f>
        <v/>
      </c>
      <c r="AT391" t="str">
        <f>IF(ISBLANK(extractions!AN391),"",extractions!AN391)</f>
        <v/>
      </c>
      <c r="AU391" t="str">
        <f>IF(ISBLANK(extractions!AO391),"",extractions!AO391)</f>
        <v/>
      </c>
      <c r="AV391" t="str">
        <f>IF(ISBLANK(extractions!AP391),"",extractions!AP391)</f>
        <v/>
      </c>
      <c r="AW391" t="str">
        <f>IF(ISBLANK(extractions!AQ391),"",extractions!AQ391)</f>
        <v/>
      </c>
      <c r="AX391" t="str">
        <f>IF(ISBLANK(extractions!AR391),"",extractions!AR391)</f>
        <v/>
      </c>
      <c r="AY391" t="str">
        <f>IF(ISBLANK(extractions!AS391),"",extractions!AS391)</f>
        <v/>
      </c>
      <c r="AZ391" t="str">
        <f>IF(ISBLANK(extractions!AT391),"",extractions!AT391)</f>
        <v/>
      </c>
      <c r="BA391" t="str">
        <f>IF(ISBLANK(extractions!AU391),"",extractions!AU391)</f>
        <v/>
      </c>
      <c r="BB391" t="str">
        <f>IF(ISBLANK(extractions!AV391),"",extractions!AV391)</f>
        <v/>
      </c>
      <c r="BC391" t="str">
        <f>IF(ISBLANK(extractions!AW391),"",extractions!AW391)</f>
        <v/>
      </c>
      <c r="BD391" t="str">
        <f>IF(ISBLANK(extractions!AX391),"",extractions!AX391)</f>
        <v/>
      </c>
      <c r="BG391" t="str">
        <f t="shared" si="59"/>
        <v/>
      </c>
      <c r="BK391" s="9" t="str">
        <f t="shared" si="56"/>
        <v>Beta</v>
      </c>
      <c r="BL391" s="9">
        <f t="shared" si="54"/>
        <v>0.15787999999999999</v>
      </c>
      <c r="BM391" s="13" t="str">
        <f t="shared" si="55"/>
        <v>?</v>
      </c>
      <c r="BN391" t="str">
        <f t="shared" si="57"/>
        <v>+</v>
      </c>
      <c r="BO391" s="9" t="str">
        <f>IF(BK391="Beta",IF(ABS(BL391)&lt;statistic_interpretations!$B$5,statistic_interpretations!$B$1,IF(ABS(BL391)&lt;statistic_interpretations!$C$5,statistic_interpretations!$C$1,IF(ABS(BL391)&gt;statistic_interpretations!$C$5,statistic_interpretations!$D$1,"error"))),IF(BK391="R",IF(ABS(BL391)&lt;statistic_interpretations!$B$2,statistic_interpretations!$B$1,IF(ABS(BL391)&lt;statistic_interpretations!$C$2,statistic_interpretations!$C$1,IF(ABS(BL391)&gt;statistic_interpretations!$C$2,statistic_interpretations!$D$1,"error"))),IF(BK391="D",IF(ABS(BL391)&lt;statistic_interpretations!$B$3,statistic_interpretations!$B$1,IF(ABS(BL391)&lt;statistic_interpretations!$C$3,statistic_interpretations!$C$1,IF(ABS(BL391)&gt;statistic_interpretations!$C$3,statistic_interpretations!$D$1,"error"))),IF(BK391="%",IF(ABS(BL391)&lt;statistic_interpretations!$B$9,statistic_interpretations!$B$1,IF(ABS(BL391)&lt;statistic_interpretations!$C$9,statistic_interpretations!$C$1,IF(ABS(BL391)&gt;statistic_interpretations!$C$9,statistic_interpretations!$D$1,"error"))),IF(BK391="χ2",IF(ABS(BL391)&lt;statistic_interpretations!$B$8,statistic_interpretations!$B$1,IF(ABS(BL391)&lt;statistic_interpretations!$C$8,statistic_interpretations!$C$1,IF(ABS(BL391)&gt;statistic_interpretations!$C$8,statistic_interpretations!$D$1,"error"))),IF(BK391="tau",IF(ABS(BL391)&lt;statistic_interpretations!$B$7,statistic_interpretations!$B$1,IF(ABS(BL391)&lt;statistic_interpretations!$C$7,statistic_interpretations!$C$1,IF(ABS(BL391)&gt;statistic_interpretations!$C$7,statistic_interpretations!$D$1,"error")))))))))</f>
        <v>Small</v>
      </c>
      <c r="BP391" t="str">
        <f t="shared" si="58"/>
        <v>unknown</v>
      </c>
    </row>
    <row r="392" spans="1:68" x14ac:dyDescent="0.25">
      <c r="A392" t="str">
        <f>IF(ISBLANK(extractions!A392),"",extractions!A392)</f>
        <v>Seriousness Index</v>
      </c>
      <c r="B392" t="s">
        <v>942</v>
      </c>
      <c r="C392" t="str">
        <f>IF(ISBLANK(extractions!B392),"",extractions!B392)</f>
        <v>ordinal</v>
      </c>
      <c r="D392" t="str">
        <f>IF(ISBLANK(extractions!C392),"",extractions!C392)</f>
        <v/>
      </c>
      <c r="E392" t="str">
        <f>IF(ISBLANK(extractions!D392),"",extractions!D392)</f>
        <v/>
      </c>
      <c r="F392" t="str">
        <f>IF(ISBLANK(extractions!E392),"",extractions!E392)</f>
        <v>-</v>
      </c>
      <c r="G392" t="str">
        <f>IF(ISBLANK(extractions!G392),"",extractions!G392)</f>
        <v>reporting time</v>
      </c>
      <c r="H392" t="str">
        <f>IF(ISBLANK(extractions!H392),"",extractions!H392)</f>
        <v>scale</v>
      </c>
      <c r="I392" t="str">
        <f>IF(ISBLANK(extractions!I392),"",extractions!I392)</f>
        <v>min/incident</v>
      </c>
      <c r="J392" t="str">
        <f>IF(ISBLANK(extractions!J392),"",extractions!J392)</f>
        <v>ln</v>
      </c>
      <c r="K392" t="str">
        <f>IF(ISBLANK(extractions!K392),"",extractions!K392)</f>
        <v>interest</v>
      </c>
      <c r="L392" t="str">
        <f>IF(ISBLANK(extractions!L392),"",extractions!L392)</f>
        <v>van Kirk (1978)</v>
      </c>
      <c r="M392" s="2" t="s">
        <v>893</v>
      </c>
      <c r="N392" t="str">
        <f>IF(ISBLANK(extractions!M392),"",extractions!M392)</f>
        <v>Table E-1</v>
      </c>
      <c r="O392" t="str">
        <f>IF(ISBLANK(extractions!N392),"",extractions!N392)</f>
        <v>Bivariate regression</v>
      </c>
      <c r="P392" t="s">
        <v>148</v>
      </c>
      <c r="Q392" t="s">
        <v>903</v>
      </c>
      <c r="R392" s="2" t="s">
        <v>907</v>
      </c>
      <c r="S392" t="s">
        <v>899</v>
      </c>
      <c r="T392" t="s">
        <v>899</v>
      </c>
      <c r="U392" t="str">
        <f>IF(ISBLANK(extractions!O392),"",extractions!O392)</f>
        <v/>
      </c>
      <c r="V392" t="str">
        <f>IF(ISBLANK(extractions!P392),"",extractions!P392)</f>
        <v>Sample</v>
      </c>
      <c r="W392" t="str">
        <f>IF(ISBLANK(extractions!Q392),"",extractions!Q392)</f>
        <v/>
      </c>
      <c r="X392" t="str">
        <f>IF(ISBLANK(extractions!R392),"",extractions!R392)</f>
        <v xml:space="preserve">Non random sample  </v>
      </c>
      <c r="Y392" t="str">
        <f>IF(ISBLANK(extractions!S392),"",extractions!S392)</f>
        <v/>
      </c>
      <c r="Z392" t="str">
        <f>IF(ISBLANK(extractions!T392),"",extractions!T392)</f>
        <v/>
      </c>
      <c r="AA392" t="str">
        <f>IF(ISBLANK(extractions!U392),"",extractions!U392)</f>
        <v>-</v>
      </c>
      <c r="AB392">
        <f>IF(ISBLANK(extractions!V392),"",extractions!V392)</f>
        <v>85</v>
      </c>
      <c r="AC392" t="str">
        <f>IF(ISBLANK(extractions!W392),"",extractions!W392)</f>
        <v>CFS</v>
      </c>
      <c r="AD392" t="str">
        <f>IF(ISBLANK(extractions!X392),"",extractions!X392)</f>
        <v>Field injury cases</v>
      </c>
      <c r="AE392" t="str">
        <f>IF(ISBLANK(extractions!Y392),"",extractions!Y392)</f>
        <v>R</v>
      </c>
      <c r="AF392">
        <f>IF(ISBLANK(extractions!Z392),"",extractions!Z392)</f>
        <v>2.232E-2</v>
      </c>
      <c r="AG392" t="str">
        <f>IF(ISBLANK(extractions!AA392),"",extractions!AA392)</f>
        <v/>
      </c>
      <c r="AH392" t="str">
        <f>IF(ISBLANK(extractions!AB392),"",extractions!AB392)</f>
        <v>?</v>
      </c>
      <c r="AI392">
        <f>IF(ISBLANK(extractions!AC392),"",extractions!AC392)</f>
        <v>1</v>
      </c>
      <c r="AJ392" t="str">
        <f>IF(ISBLANK(extractions!AD392),"",extractions!AD392)</f>
        <v>mar</v>
      </c>
      <c r="AK392">
        <f>IF(ISBLANK(extractions!AE392),"",extractions!AE392)</f>
        <v>1975</v>
      </c>
      <c r="AL392">
        <f>IF(ISBLANK(extractions!AF392),"",extractions!AF392)</f>
        <v>31</v>
      </c>
      <c r="AM392" t="str">
        <f>IF(ISBLANK(extractions!AG392),"",extractions!AG392)</f>
        <v>jan</v>
      </c>
      <c r="AN392">
        <f>IF(ISBLANK(extractions!AH392),"",extractions!AH392)</f>
        <v>1976</v>
      </c>
      <c r="AO392" t="str">
        <f>IF(ISBLANK(extractions!AI392),"",extractions!AI392)</f>
        <v/>
      </c>
      <c r="AP392" t="str">
        <f>IF(ISBLANK(extractions!AJ392),"",extractions!AJ392)</f>
        <v/>
      </c>
      <c r="AQ392" t="str">
        <f>IF(ISBLANK(extractions!AK392),"",extractions!AK392)</f>
        <v/>
      </c>
      <c r="AR392" t="str">
        <f>IF(ISBLANK(extractions!AL392),"",extractions!AL392)</f>
        <v/>
      </c>
      <c r="AS392" t="str">
        <f>IF(ISBLANK(extractions!AM392),"",extractions!AM392)</f>
        <v/>
      </c>
      <c r="AT392" t="str">
        <f>IF(ISBLANK(extractions!AN392),"",extractions!AN392)</f>
        <v/>
      </c>
      <c r="AU392" t="str">
        <f>IF(ISBLANK(extractions!AO392),"",extractions!AO392)</f>
        <v/>
      </c>
      <c r="AV392" t="str">
        <f>IF(ISBLANK(extractions!AP392),"",extractions!AP392)</f>
        <v/>
      </c>
      <c r="AW392" t="str">
        <f>IF(ISBLANK(extractions!AQ392),"",extractions!AQ392)</f>
        <v/>
      </c>
      <c r="AX392" t="str">
        <f>IF(ISBLANK(extractions!AR392),"",extractions!AR392)</f>
        <v/>
      </c>
      <c r="AY392" t="str">
        <f>IF(ISBLANK(extractions!AS392),"",extractions!AS392)</f>
        <v/>
      </c>
      <c r="AZ392" t="str">
        <f>IF(ISBLANK(extractions!AT392),"",extractions!AT392)</f>
        <v/>
      </c>
      <c r="BA392" t="str">
        <f>IF(ISBLANK(extractions!AU392),"",extractions!AU392)</f>
        <v/>
      </c>
      <c r="BB392" t="str">
        <f>IF(ISBLANK(extractions!AV392),"",extractions!AV392)</f>
        <v/>
      </c>
      <c r="BC392" t="str">
        <f>IF(ISBLANK(extractions!AW392),"",extractions!AW392)</f>
        <v/>
      </c>
      <c r="BD392" t="str">
        <f>IF(ISBLANK(extractions!AX392),"",extractions!AX392)</f>
        <v/>
      </c>
      <c r="BG392" t="str">
        <f t="shared" si="59"/>
        <v/>
      </c>
      <c r="BK392" s="9" t="str">
        <f t="shared" si="56"/>
        <v>R</v>
      </c>
      <c r="BL392" s="9">
        <f t="shared" si="54"/>
        <v>2.232E-2</v>
      </c>
      <c r="BM392" s="13" t="str">
        <f t="shared" si="55"/>
        <v>?</v>
      </c>
      <c r="BN392" t="str">
        <f t="shared" si="57"/>
        <v>+</v>
      </c>
      <c r="BO392" s="9" t="str">
        <f>IF(BK392="Beta",IF(ABS(BL392)&lt;statistic_interpretations!$B$5,statistic_interpretations!$B$1,IF(ABS(BL392)&lt;statistic_interpretations!$C$5,statistic_interpretations!$C$1,IF(ABS(BL392)&gt;statistic_interpretations!$C$5,statistic_interpretations!$D$1,"error"))),IF(BK392="R",IF(ABS(BL392)&lt;statistic_interpretations!$B$2,statistic_interpretations!$B$1,IF(ABS(BL392)&lt;statistic_interpretations!$C$2,statistic_interpretations!$C$1,IF(ABS(BL392)&gt;statistic_interpretations!$C$2,statistic_interpretations!$D$1,"error"))),IF(BK392="D",IF(ABS(BL392)&lt;statistic_interpretations!$B$3,statistic_interpretations!$B$1,IF(ABS(BL392)&lt;statistic_interpretations!$C$3,statistic_interpretations!$C$1,IF(ABS(BL392)&gt;statistic_interpretations!$C$3,statistic_interpretations!$D$1,"error"))),IF(BK392="%",IF(ABS(BL392)&lt;statistic_interpretations!$B$9,statistic_interpretations!$B$1,IF(ABS(BL392)&lt;statistic_interpretations!$C$9,statistic_interpretations!$C$1,IF(ABS(BL392)&gt;statistic_interpretations!$C$9,statistic_interpretations!$D$1,"error"))),IF(BK392="χ2",IF(ABS(BL392)&lt;statistic_interpretations!$B$8,statistic_interpretations!$B$1,IF(ABS(BL392)&lt;statistic_interpretations!$C$8,statistic_interpretations!$C$1,IF(ABS(BL392)&gt;statistic_interpretations!$C$8,statistic_interpretations!$D$1,"error"))),IF(BK392="tau",IF(ABS(BL392)&lt;statistic_interpretations!$B$7,statistic_interpretations!$B$1,IF(ABS(BL392)&lt;statistic_interpretations!$C$7,statistic_interpretations!$C$1,IF(ABS(BL392)&gt;statistic_interpretations!$C$7,statistic_interpretations!$D$1,"error")))))))))</f>
        <v>Small</v>
      </c>
      <c r="BP392" t="str">
        <f t="shared" si="58"/>
        <v>unknown</v>
      </c>
    </row>
    <row r="393" spans="1:68" x14ac:dyDescent="0.25">
      <c r="A393" t="str">
        <f>IF(ISBLANK(extractions!A393),"",extractions!A393)</f>
        <v>Seriousness Index</v>
      </c>
      <c r="B393" t="s">
        <v>942</v>
      </c>
      <c r="C393" t="str">
        <f>IF(ISBLANK(extractions!B393),"",extractions!B393)</f>
        <v>ordinal</v>
      </c>
      <c r="D393" t="str">
        <f>IF(ISBLANK(extractions!C393),"",extractions!C393)</f>
        <v/>
      </c>
      <c r="E393" t="str">
        <f>IF(ISBLANK(extractions!D393),"",extractions!D393)</f>
        <v/>
      </c>
      <c r="F393" t="str">
        <f>IF(ISBLANK(extractions!E393),"",extractions!E393)</f>
        <v>-</v>
      </c>
      <c r="G393" t="str">
        <f>IF(ISBLANK(extractions!G393),"",extractions!G393)</f>
        <v>dispatch time</v>
      </c>
      <c r="H393" t="str">
        <f>IF(ISBLANK(extractions!H393),"",extractions!H393)</f>
        <v>scale</v>
      </c>
      <c r="I393" t="str">
        <f>IF(ISBLANK(extractions!I393),"",extractions!I393)</f>
        <v>min/incident</v>
      </c>
      <c r="J393" t="str">
        <f>IF(ISBLANK(extractions!J393),"",extractions!J393)</f>
        <v>ln</v>
      </c>
      <c r="K393" t="str">
        <f>IF(ISBLANK(extractions!K393),"",extractions!K393)</f>
        <v>interest</v>
      </c>
      <c r="L393" t="str">
        <f>IF(ISBLANK(extractions!L393),"",extractions!L393)</f>
        <v>van Kirk (1978)</v>
      </c>
      <c r="M393" s="2" t="s">
        <v>893</v>
      </c>
      <c r="N393" t="str">
        <f>IF(ISBLANK(extractions!M393),"",extractions!M393)</f>
        <v>Table E-2</v>
      </c>
      <c r="O393" t="str">
        <f>IF(ISBLANK(extractions!N393),"",extractions!N393)</f>
        <v>Bivariate regression</v>
      </c>
      <c r="P393" t="s">
        <v>148</v>
      </c>
      <c r="Q393" t="s">
        <v>903</v>
      </c>
      <c r="R393" s="2" t="s">
        <v>907</v>
      </c>
      <c r="S393" t="s">
        <v>899</v>
      </c>
      <c r="T393" t="s">
        <v>899</v>
      </c>
      <c r="U393" t="str">
        <f>IF(ISBLANK(extractions!O393),"",extractions!O393)</f>
        <v/>
      </c>
      <c r="V393" t="str">
        <f>IF(ISBLANK(extractions!P393),"",extractions!P393)</f>
        <v>Sample</v>
      </c>
      <c r="W393" t="str">
        <f>IF(ISBLANK(extractions!Q393),"",extractions!Q393)</f>
        <v/>
      </c>
      <c r="X393" t="str">
        <f>IF(ISBLANK(extractions!R393),"",extractions!R393)</f>
        <v xml:space="preserve">Non random sample  </v>
      </c>
      <c r="Y393" t="str">
        <f>IF(ISBLANK(extractions!S393),"",extractions!S393)</f>
        <v/>
      </c>
      <c r="Z393" t="str">
        <f>IF(ISBLANK(extractions!T393),"",extractions!T393)</f>
        <v/>
      </c>
      <c r="AA393" t="str">
        <f>IF(ISBLANK(extractions!U393),"",extractions!U393)</f>
        <v>-</v>
      </c>
      <c r="AB393">
        <f>IF(ISBLANK(extractions!V393),"",extractions!V393)</f>
        <v>87</v>
      </c>
      <c r="AC393" t="str">
        <f>IF(ISBLANK(extractions!W393),"",extractions!W393)</f>
        <v>CFS</v>
      </c>
      <c r="AD393" t="str">
        <f>IF(ISBLANK(extractions!X393),"",extractions!X393)</f>
        <v>Field injury cases</v>
      </c>
      <c r="AE393" t="str">
        <f>IF(ISBLANK(extractions!Y393),"",extractions!Y393)</f>
        <v>R</v>
      </c>
      <c r="AF393">
        <f>IF(ISBLANK(extractions!Z393),"",extractions!Z393)</f>
        <v>-0.24475</v>
      </c>
      <c r="AG393" t="str">
        <f>IF(ISBLANK(extractions!AA393),"",extractions!AA393)</f>
        <v/>
      </c>
      <c r="AH393" t="str">
        <f>IF(ISBLANK(extractions!AB393),"",extractions!AB393)</f>
        <v>?</v>
      </c>
      <c r="AI393">
        <f>IF(ISBLANK(extractions!AC393),"",extractions!AC393)</f>
        <v>1</v>
      </c>
      <c r="AJ393" t="str">
        <f>IF(ISBLANK(extractions!AD393),"",extractions!AD393)</f>
        <v>mar</v>
      </c>
      <c r="AK393">
        <f>IF(ISBLANK(extractions!AE393),"",extractions!AE393)</f>
        <v>1975</v>
      </c>
      <c r="AL393">
        <f>IF(ISBLANK(extractions!AF393),"",extractions!AF393)</f>
        <v>31</v>
      </c>
      <c r="AM393" t="str">
        <f>IF(ISBLANK(extractions!AG393),"",extractions!AG393)</f>
        <v>jan</v>
      </c>
      <c r="AN393">
        <f>IF(ISBLANK(extractions!AH393),"",extractions!AH393)</f>
        <v>1976</v>
      </c>
      <c r="AO393" t="str">
        <f>IF(ISBLANK(extractions!AI393),"",extractions!AI393)</f>
        <v/>
      </c>
      <c r="AP393" t="str">
        <f>IF(ISBLANK(extractions!AJ393),"",extractions!AJ393)</f>
        <v/>
      </c>
      <c r="AQ393" t="str">
        <f>IF(ISBLANK(extractions!AK393),"",extractions!AK393)</f>
        <v/>
      </c>
      <c r="AR393" t="str">
        <f>IF(ISBLANK(extractions!AL393),"",extractions!AL393)</f>
        <v/>
      </c>
      <c r="AS393" t="str">
        <f>IF(ISBLANK(extractions!AM393),"",extractions!AM393)</f>
        <v/>
      </c>
      <c r="AT393" t="str">
        <f>IF(ISBLANK(extractions!AN393),"",extractions!AN393)</f>
        <v/>
      </c>
      <c r="AU393" t="str">
        <f>IF(ISBLANK(extractions!AO393),"",extractions!AO393)</f>
        <v/>
      </c>
      <c r="AV393" t="str">
        <f>IF(ISBLANK(extractions!AP393),"",extractions!AP393)</f>
        <v/>
      </c>
      <c r="AW393" t="str">
        <f>IF(ISBLANK(extractions!AQ393),"",extractions!AQ393)</f>
        <v/>
      </c>
      <c r="AX393" t="str">
        <f>IF(ISBLANK(extractions!AR393),"",extractions!AR393)</f>
        <v/>
      </c>
      <c r="AY393" t="str">
        <f>IF(ISBLANK(extractions!AS393),"",extractions!AS393)</f>
        <v/>
      </c>
      <c r="AZ393" t="str">
        <f>IF(ISBLANK(extractions!AT393),"",extractions!AT393)</f>
        <v/>
      </c>
      <c r="BA393" t="str">
        <f>IF(ISBLANK(extractions!AU393),"",extractions!AU393)</f>
        <v/>
      </c>
      <c r="BB393" t="str">
        <f>IF(ISBLANK(extractions!AV393),"",extractions!AV393)</f>
        <v/>
      </c>
      <c r="BC393" t="str">
        <f>IF(ISBLANK(extractions!AW393),"",extractions!AW393)</f>
        <v/>
      </c>
      <c r="BD393" t="str">
        <f>IF(ISBLANK(extractions!AX393),"",extractions!AX393)</f>
        <v/>
      </c>
      <c r="BG393" t="str">
        <f t="shared" si="59"/>
        <v/>
      </c>
      <c r="BK393" s="9" t="str">
        <f t="shared" si="56"/>
        <v>R</v>
      </c>
      <c r="BL393" s="9">
        <f t="shared" si="54"/>
        <v>-0.24475</v>
      </c>
      <c r="BM393" s="13" t="str">
        <f t="shared" si="55"/>
        <v>?</v>
      </c>
      <c r="BN393" t="str">
        <f t="shared" si="57"/>
        <v>-</v>
      </c>
      <c r="BO393" s="9" t="str">
        <f>IF(BK393="Beta",IF(ABS(BL393)&lt;statistic_interpretations!$B$5,statistic_interpretations!$B$1,IF(ABS(BL393)&lt;statistic_interpretations!$C$5,statistic_interpretations!$C$1,IF(ABS(BL393)&gt;statistic_interpretations!$C$5,statistic_interpretations!$D$1,"error"))),IF(BK393="R",IF(ABS(BL393)&lt;statistic_interpretations!$B$2,statistic_interpretations!$B$1,IF(ABS(BL393)&lt;statistic_interpretations!$C$2,statistic_interpretations!$C$1,IF(ABS(BL393)&gt;statistic_interpretations!$C$2,statistic_interpretations!$D$1,"error"))),IF(BK393="D",IF(ABS(BL393)&lt;statistic_interpretations!$B$3,statistic_interpretations!$B$1,IF(ABS(BL393)&lt;statistic_interpretations!$C$3,statistic_interpretations!$C$1,IF(ABS(BL393)&gt;statistic_interpretations!$C$3,statistic_interpretations!$D$1,"error"))),IF(BK393="%",IF(ABS(BL393)&lt;statistic_interpretations!$B$9,statistic_interpretations!$B$1,IF(ABS(BL393)&lt;statistic_interpretations!$C$9,statistic_interpretations!$C$1,IF(ABS(BL393)&gt;statistic_interpretations!$C$9,statistic_interpretations!$D$1,"error"))),IF(BK393="χ2",IF(ABS(BL393)&lt;statistic_interpretations!$B$8,statistic_interpretations!$B$1,IF(ABS(BL393)&lt;statistic_interpretations!$C$8,statistic_interpretations!$C$1,IF(ABS(BL393)&gt;statistic_interpretations!$C$8,statistic_interpretations!$D$1,"error"))),IF(BK393="tau",IF(ABS(BL393)&lt;statistic_interpretations!$B$7,statistic_interpretations!$B$1,IF(ABS(BL393)&lt;statistic_interpretations!$C$7,statistic_interpretations!$C$1,IF(ABS(BL393)&gt;statistic_interpretations!$C$7,statistic_interpretations!$D$1,"error")))))))))</f>
        <v>Small</v>
      </c>
      <c r="BP393" t="str">
        <f t="shared" si="58"/>
        <v>unknown</v>
      </c>
    </row>
    <row r="394" spans="1:68" x14ac:dyDescent="0.25">
      <c r="A394" t="str">
        <f>IF(ISBLANK(extractions!A394),"",extractions!A394)</f>
        <v>Seriousness Index</v>
      </c>
      <c r="B394" t="s">
        <v>942</v>
      </c>
      <c r="C394" t="str">
        <f>IF(ISBLANK(extractions!B394),"",extractions!B394)</f>
        <v>ordinal</v>
      </c>
      <c r="D394" t="str">
        <f>IF(ISBLANK(extractions!C394),"",extractions!C394)</f>
        <v/>
      </c>
      <c r="E394" t="str">
        <f>IF(ISBLANK(extractions!D394),"",extractions!D394)</f>
        <v/>
      </c>
      <c r="F394" t="str">
        <f>IF(ISBLANK(extractions!E394),"",extractions!E394)</f>
        <v>-</v>
      </c>
      <c r="G394" t="str">
        <f>IF(ISBLANK(extractions!G394),"",extractions!G394)</f>
        <v>travel time</v>
      </c>
      <c r="H394" t="str">
        <f>IF(ISBLANK(extractions!H394),"",extractions!H394)</f>
        <v>scale</v>
      </c>
      <c r="I394" t="str">
        <f>IF(ISBLANK(extractions!I394),"",extractions!I394)</f>
        <v>min/incident</v>
      </c>
      <c r="J394" t="str">
        <f>IF(ISBLANK(extractions!J394),"",extractions!J394)</f>
        <v>ln</v>
      </c>
      <c r="K394" t="str">
        <f>IF(ISBLANK(extractions!K394),"",extractions!K394)</f>
        <v>interest</v>
      </c>
      <c r="L394" t="str">
        <f>IF(ISBLANK(extractions!L394),"",extractions!L394)</f>
        <v>van Kirk (1978)</v>
      </c>
      <c r="M394" s="2" t="s">
        <v>893</v>
      </c>
      <c r="N394" t="str">
        <f>IF(ISBLANK(extractions!M394),"",extractions!M394)</f>
        <v>Table E-3</v>
      </c>
      <c r="O394" t="str">
        <f>IF(ISBLANK(extractions!N394),"",extractions!N394)</f>
        <v>Bivariate regression</v>
      </c>
      <c r="P394" t="s">
        <v>148</v>
      </c>
      <c r="Q394" t="s">
        <v>903</v>
      </c>
      <c r="R394" s="2" t="s">
        <v>907</v>
      </c>
      <c r="S394" t="s">
        <v>899</v>
      </c>
      <c r="T394" t="s">
        <v>899</v>
      </c>
      <c r="U394" t="str">
        <f>IF(ISBLANK(extractions!O394),"",extractions!O394)</f>
        <v/>
      </c>
      <c r="V394" t="str">
        <f>IF(ISBLANK(extractions!P394),"",extractions!P394)</f>
        <v>Sample</v>
      </c>
      <c r="W394" t="str">
        <f>IF(ISBLANK(extractions!Q394),"",extractions!Q394)</f>
        <v/>
      </c>
      <c r="X394" t="str">
        <f>IF(ISBLANK(extractions!R394),"",extractions!R394)</f>
        <v xml:space="preserve">Non random sample  </v>
      </c>
      <c r="Y394" t="str">
        <f>IF(ISBLANK(extractions!S394),"",extractions!S394)</f>
        <v/>
      </c>
      <c r="Z394" t="str">
        <f>IF(ISBLANK(extractions!T394),"",extractions!T394)</f>
        <v/>
      </c>
      <c r="AA394" t="str">
        <f>IF(ISBLANK(extractions!U394),"",extractions!U394)</f>
        <v>-</v>
      </c>
      <c r="AB394">
        <f>IF(ISBLANK(extractions!V394),"",extractions!V394)</f>
        <v>90</v>
      </c>
      <c r="AC394" t="str">
        <f>IF(ISBLANK(extractions!W394),"",extractions!W394)</f>
        <v>CFS</v>
      </c>
      <c r="AD394" t="str">
        <f>IF(ISBLANK(extractions!X394),"",extractions!X394)</f>
        <v>Field injury cases</v>
      </c>
      <c r="AE394" t="str">
        <f>IF(ISBLANK(extractions!Y394),"",extractions!Y394)</f>
        <v>R</v>
      </c>
      <c r="AF394">
        <f>IF(ISBLANK(extractions!Z394),"",extractions!Z394)</f>
        <v>-0.34348000000000001</v>
      </c>
      <c r="AG394" t="str">
        <f>IF(ISBLANK(extractions!AA394),"",extractions!AA394)</f>
        <v/>
      </c>
      <c r="AH394" t="str">
        <f>IF(ISBLANK(extractions!AB394),"",extractions!AB394)</f>
        <v>?</v>
      </c>
      <c r="AI394">
        <f>IF(ISBLANK(extractions!AC394),"",extractions!AC394)</f>
        <v>1</v>
      </c>
      <c r="AJ394" t="str">
        <f>IF(ISBLANK(extractions!AD394),"",extractions!AD394)</f>
        <v>mar</v>
      </c>
      <c r="AK394">
        <f>IF(ISBLANK(extractions!AE394),"",extractions!AE394)</f>
        <v>1975</v>
      </c>
      <c r="AL394">
        <f>IF(ISBLANK(extractions!AF394),"",extractions!AF394)</f>
        <v>31</v>
      </c>
      <c r="AM394" t="str">
        <f>IF(ISBLANK(extractions!AG394),"",extractions!AG394)</f>
        <v>jan</v>
      </c>
      <c r="AN394">
        <f>IF(ISBLANK(extractions!AH394),"",extractions!AH394)</f>
        <v>1976</v>
      </c>
      <c r="AO394" t="str">
        <f>IF(ISBLANK(extractions!AI394),"",extractions!AI394)</f>
        <v/>
      </c>
      <c r="AP394" t="str">
        <f>IF(ISBLANK(extractions!AJ394),"",extractions!AJ394)</f>
        <v/>
      </c>
      <c r="AQ394" t="str">
        <f>IF(ISBLANK(extractions!AK394),"",extractions!AK394)</f>
        <v/>
      </c>
      <c r="AR394" t="str">
        <f>IF(ISBLANK(extractions!AL394),"",extractions!AL394)</f>
        <v/>
      </c>
      <c r="AS394" t="str">
        <f>IF(ISBLANK(extractions!AM394),"",extractions!AM394)</f>
        <v/>
      </c>
      <c r="AT394" t="str">
        <f>IF(ISBLANK(extractions!AN394),"",extractions!AN394)</f>
        <v/>
      </c>
      <c r="AU394" t="str">
        <f>IF(ISBLANK(extractions!AO394),"",extractions!AO394)</f>
        <v/>
      </c>
      <c r="AV394" t="str">
        <f>IF(ISBLANK(extractions!AP394),"",extractions!AP394)</f>
        <v/>
      </c>
      <c r="AW394" t="str">
        <f>IF(ISBLANK(extractions!AQ394),"",extractions!AQ394)</f>
        <v/>
      </c>
      <c r="AX394" t="str">
        <f>IF(ISBLANK(extractions!AR394),"",extractions!AR394)</f>
        <v/>
      </c>
      <c r="AY394" t="str">
        <f>IF(ISBLANK(extractions!AS394),"",extractions!AS394)</f>
        <v/>
      </c>
      <c r="AZ394" t="str">
        <f>IF(ISBLANK(extractions!AT394),"",extractions!AT394)</f>
        <v/>
      </c>
      <c r="BA394" t="str">
        <f>IF(ISBLANK(extractions!AU394),"",extractions!AU394)</f>
        <v/>
      </c>
      <c r="BB394" t="str">
        <f>IF(ISBLANK(extractions!AV394),"",extractions!AV394)</f>
        <v/>
      </c>
      <c r="BC394" t="str">
        <f>IF(ISBLANK(extractions!AW394),"",extractions!AW394)</f>
        <v/>
      </c>
      <c r="BD394" t="str">
        <f>IF(ISBLANK(extractions!AX394),"",extractions!AX394)</f>
        <v/>
      </c>
      <c r="BG394" t="str">
        <f t="shared" si="59"/>
        <v/>
      </c>
      <c r="BK394" s="9" t="str">
        <f t="shared" si="56"/>
        <v>R</v>
      </c>
      <c r="BL394" s="9">
        <f t="shared" si="54"/>
        <v>-0.34348000000000001</v>
      </c>
      <c r="BM394" s="13" t="str">
        <f t="shared" si="55"/>
        <v>?</v>
      </c>
      <c r="BN394" t="str">
        <f t="shared" si="57"/>
        <v>-</v>
      </c>
      <c r="BO394" s="9" t="str">
        <f>IF(BK394="Beta",IF(ABS(BL394)&lt;statistic_interpretations!$B$5,statistic_interpretations!$B$1,IF(ABS(BL394)&lt;statistic_interpretations!$C$5,statistic_interpretations!$C$1,IF(ABS(BL394)&gt;statistic_interpretations!$C$5,statistic_interpretations!$D$1,"error"))),IF(BK394="R",IF(ABS(BL394)&lt;statistic_interpretations!$B$2,statistic_interpretations!$B$1,IF(ABS(BL394)&lt;statistic_interpretations!$C$2,statistic_interpretations!$C$1,IF(ABS(BL394)&gt;statistic_interpretations!$C$2,statistic_interpretations!$D$1,"error"))),IF(BK394="D",IF(ABS(BL394)&lt;statistic_interpretations!$B$3,statistic_interpretations!$B$1,IF(ABS(BL394)&lt;statistic_interpretations!$C$3,statistic_interpretations!$C$1,IF(ABS(BL394)&gt;statistic_interpretations!$C$3,statistic_interpretations!$D$1,"error"))),IF(BK394="%",IF(ABS(BL394)&lt;statistic_interpretations!$B$9,statistic_interpretations!$B$1,IF(ABS(BL394)&lt;statistic_interpretations!$C$9,statistic_interpretations!$C$1,IF(ABS(BL394)&gt;statistic_interpretations!$C$9,statistic_interpretations!$D$1,"error"))),IF(BK394="χ2",IF(ABS(BL394)&lt;statistic_interpretations!$B$8,statistic_interpretations!$B$1,IF(ABS(BL394)&lt;statistic_interpretations!$C$8,statistic_interpretations!$C$1,IF(ABS(BL394)&gt;statistic_interpretations!$C$8,statistic_interpretations!$D$1,"error"))),IF(BK394="tau",IF(ABS(BL394)&lt;statistic_interpretations!$B$7,statistic_interpretations!$B$1,IF(ABS(BL394)&lt;statistic_interpretations!$C$7,statistic_interpretations!$C$1,IF(ABS(BL394)&gt;statistic_interpretations!$C$7,statistic_interpretations!$D$1,"error")))))))))</f>
        <v xml:space="preserve">Medium </v>
      </c>
      <c r="BP394" t="str">
        <f t="shared" si="58"/>
        <v>unknown</v>
      </c>
    </row>
    <row r="395" spans="1:68" x14ac:dyDescent="0.25">
      <c r="A395" t="str">
        <f>IF(ISBLANK(extractions!A395),"",extractions!A395)</f>
        <v>Assigned Code to call</v>
      </c>
      <c r="B395" t="s">
        <v>808</v>
      </c>
      <c r="C395" t="str">
        <f>IF(ISBLANK(extractions!B395),"",extractions!B395)</f>
        <v>ordinal</v>
      </c>
      <c r="D395" t="str">
        <f>IF(ISBLANK(extractions!C395),"",extractions!C395)</f>
        <v/>
      </c>
      <c r="E395" t="str">
        <f>IF(ISBLANK(extractions!D395),"",extractions!D395)</f>
        <v/>
      </c>
      <c r="F395" t="str">
        <f>IF(ISBLANK(extractions!E395),"",extractions!E395)</f>
        <v>-</v>
      </c>
      <c r="G395" t="str">
        <f>IF(ISBLANK(extractions!G395),"",extractions!G395)</f>
        <v>travel time</v>
      </c>
      <c r="H395" t="str">
        <f>IF(ISBLANK(extractions!H395),"",extractions!H395)</f>
        <v>scale</v>
      </c>
      <c r="I395" t="str">
        <f>IF(ISBLANK(extractions!I395),"",extractions!I395)</f>
        <v>min/incident</v>
      </c>
      <c r="J395" t="str">
        <f>IF(ISBLANK(extractions!J395),"",extractions!J395)</f>
        <v>ln</v>
      </c>
      <c r="K395" t="str">
        <f>IF(ISBLANK(extractions!K395),"",extractions!K395)</f>
        <v>interest</v>
      </c>
      <c r="L395" t="str">
        <f>IF(ISBLANK(extractions!L395),"",extractions!L395)</f>
        <v>van Kirk (1978)</v>
      </c>
      <c r="M395" s="2" t="s">
        <v>893</v>
      </c>
      <c r="N395" t="str">
        <f>IF(ISBLANK(extractions!M395),"",extractions!M395)</f>
        <v>Table E-4</v>
      </c>
      <c r="O395" t="str">
        <f>IF(ISBLANK(extractions!N395),"",extractions!N395)</f>
        <v>Bivariate regression</v>
      </c>
      <c r="P395" t="s">
        <v>148</v>
      </c>
      <c r="Q395" t="s">
        <v>903</v>
      </c>
      <c r="R395" s="2" t="s">
        <v>907</v>
      </c>
      <c r="S395" t="s">
        <v>397</v>
      </c>
      <c r="T395" t="s">
        <v>1187</v>
      </c>
      <c r="U395" t="str">
        <f>IF(ISBLANK(extractions!O395),"",extractions!O395)</f>
        <v/>
      </c>
      <c r="V395" t="str">
        <f>IF(ISBLANK(extractions!P395),"",extractions!P395)</f>
        <v>Sample</v>
      </c>
      <c r="W395" t="str">
        <f>IF(ISBLANK(extractions!Q395),"",extractions!Q395)</f>
        <v/>
      </c>
      <c r="X395" t="str">
        <f>IF(ISBLANK(extractions!R395),"",extractions!R395)</f>
        <v xml:space="preserve">Non random sample  </v>
      </c>
      <c r="Y395" t="str">
        <f>IF(ISBLANK(extractions!S395),"",extractions!S395)</f>
        <v/>
      </c>
      <c r="Z395" t="str">
        <f>IF(ISBLANK(extractions!T395),"",extractions!T395)</f>
        <v/>
      </c>
      <c r="AA395" t="str">
        <f>IF(ISBLANK(extractions!U395),"",extractions!U395)</f>
        <v>-</v>
      </c>
      <c r="AB395">
        <f>IF(ISBLANK(extractions!V395),"",extractions!V395)</f>
        <v>90</v>
      </c>
      <c r="AC395" t="str">
        <f>IF(ISBLANK(extractions!W395),"",extractions!W395)</f>
        <v>CFS</v>
      </c>
      <c r="AD395" t="str">
        <f>IF(ISBLANK(extractions!X395),"",extractions!X395)</f>
        <v>Field injury cases</v>
      </c>
      <c r="AE395" t="str">
        <f>IF(ISBLANK(extractions!Y395),"",extractions!Y395)</f>
        <v>R</v>
      </c>
      <c r="AF395">
        <f>IF(ISBLANK(extractions!Z395),"",extractions!Z395)</f>
        <v>-0.35913</v>
      </c>
      <c r="AG395" t="str">
        <f>IF(ISBLANK(extractions!AA395),"",extractions!AA395)</f>
        <v/>
      </c>
      <c r="AH395" t="str">
        <f>IF(ISBLANK(extractions!AB395),"",extractions!AB395)</f>
        <v>?</v>
      </c>
      <c r="AI395">
        <f>IF(ISBLANK(extractions!AC395),"",extractions!AC395)</f>
        <v>1</v>
      </c>
      <c r="AJ395" t="str">
        <f>IF(ISBLANK(extractions!AD395),"",extractions!AD395)</f>
        <v>mar</v>
      </c>
      <c r="AK395">
        <f>IF(ISBLANK(extractions!AE395),"",extractions!AE395)</f>
        <v>1975</v>
      </c>
      <c r="AL395">
        <f>IF(ISBLANK(extractions!AF395),"",extractions!AF395)</f>
        <v>31</v>
      </c>
      <c r="AM395" t="str">
        <f>IF(ISBLANK(extractions!AG395),"",extractions!AG395)</f>
        <v>jan</v>
      </c>
      <c r="AN395">
        <f>IF(ISBLANK(extractions!AH395),"",extractions!AH395)</f>
        <v>1976</v>
      </c>
      <c r="AO395" t="str">
        <f>IF(ISBLANK(extractions!AI395),"",extractions!AI395)</f>
        <v/>
      </c>
      <c r="AP395" t="str">
        <f>IF(ISBLANK(extractions!AJ395),"",extractions!AJ395)</f>
        <v/>
      </c>
      <c r="AQ395" t="str">
        <f>IF(ISBLANK(extractions!AK395),"",extractions!AK395)</f>
        <v/>
      </c>
      <c r="AR395" t="str">
        <f>IF(ISBLANK(extractions!AL395),"",extractions!AL395)</f>
        <v/>
      </c>
      <c r="AS395" t="str">
        <f>IF(ISBLANK(extractions!AM395),"",extractions!AM395)</f>
        <v/>
      </c>
      <c r="AT395" t="str">
        <f>IF(ISBLANK(extractions!AN395),"",extractions!AN395)</f>
        <v/>
      </c>
      <c r="AU395" t="str">
        <f>IF(ISBLANK(extractions!AO395),"",extractions!AO395)</f>
        <v/>
      </c>
      <c r="AV395" t="str">
        <f>IF(ISBLANK(extractions!AP395),"",extractions!AP395)</f>
        <v/>
      </c>
      <c r="AW395" t="str">
        <f>IF(ISBLANK(extractions!AQ395),"",extractions!AQ395)</f>
        <v/>
      </c>
      <c r="AX395" t="str">
        <f>IF(ISBLANK(extractions!AR395),"",extractions!AR395)</f>
        <v/>
      </c>
      <c r="AY395" t="str">
        <f>IF(ISBLANK(extractions!AS395),"",extractions!AS395)</f>
        <v/>
      </c>
      <c r="AZ395" t="str">
        <f>IF(ISBLANK(extractions!AT395),"",extractions!AT395)</f>
        <v/>
      </c>
      <c r="BA395" t="str">
        <f>IF(ISBLANK(extractions!AU395),"",extractions!AU395)</f>
        <v/>
      </c>
      <c r="BB395" t="str">
        <f>IF(ISBLANK(extractions!AV395),"",extractions!AV395)</f>
        <v/>
      </c>
      <c r="BC395" t="str">
        <f>IF(ISBLANK(extractions!AW395),"",extractions!AW395)</f>
        <v/>
      </c>
      <c r="BD395" t="str">
        <f>IF(ISBLANK(extractions!AX395),"",extractions!AX395)</f>
        <v/>
      </c>
      <c r="BG395" t="str">
        <f t="shared" si="59"/>
        <v/>
      </c>
      <c r="BK395" s="9" t="str">
        <f t="shared" si="56"/>
        <v>R</v>
      </c>
      <c r="BL395" s="9">
        <f t="shared" si="54"/>
        <v>-0.35913</v>
      </c>
      <c r="BM395" s="13" t="str">
        <f t="shared" si="55"/>
        <v>?</v>
      </c>
      <c r="BN395" t="str">
        <f t="shared" si="57"/>
        <v>-</v>
      </c>
      <c r="BO395" s="9" t="str">
        <f>IF(BK395="Beta",IF(ABS(BL395)&lt;statistic_interpretations!$B$5,statistic_interpretations!$B$1,IF(ABS(BL395)&lt;statistic_interpretations!$C$5,statistic_interpretations!$C$1,IF(ABS(BL395)&gt;statistic_interpretations!$C$5,statistic_interpretations!$D$1,"error"))),IF(BK395="R",IF(ABS(BL395)&lt;statistic_interpretations!$B$2,statistic_interpretations!$B$1,IF(ABS(BL395)&lt;statistic_interpretations!$C$2,statistic_interpretations!$C$1,IF(ABS(BL395)&gt;statistic_interpretations!$C$2,statistic_interpretations!$D$1,"error"))),IF(BK395="D",IF(ABS(BL395)&lt;statistic_interpretations!$B$3,statistic_interpretations!$B$1,IF(ABS(BL395)&lt;statistic_interpretations!$C$3,statistic_interpretations!$C$1,IF(ABS(BL395)&gt;statistic_interpretations!$C$3,statistic_interpretations!$D$1,"error"))),IF(BK395="%",IF(ABS(BL395)&lt;statistic_interpretations!$B$9,statistic_interpretations!$B$1,IF(ABS(BL395)&lt;statistic_interpretations!$C$9,statistic_interpretations!$C$1,IF(ABS(BL395)&gt;statistic_interpretations!$C$9,statistic_interpretations!$D$1,"error"))),IF(BK395="χ2",IF(ABS(BL395)&lt;statistic_interpretations!$B$8,statistic_interpretations!$B$1,IF(ABS(BL395)&lt;statistic_interpretations!$C$8,statistic_interpretations!$C$1,IF(ABS(BL395)&gt;statistic_interpretations!$C$8,statistic_interpretations!$D$1,"error"))),IF(BK395="tau",IF(ABS(BL395)&lt;statistic_interpretations!$B$7,statistic_interpretations!$B$1,IF(ABS(BL395)&lt;statistic_interpretations!$C$7,statistic_interpretations!$C$1,IF(ABS(BL395)&gt;statistic_interpretations!$C$7,statistic_interpretations!$D$1,"error")))))))))</f>
        <v xml:space="preserve">Medium </v>
      </c>
      <c r="BP395" t="str">
        <f t="shared" si="58"/>
        <v>unknown</v>
      </c>
    </row>
    <row r="396" spans="1:68" x14ac:dyDescent="0.25">
      <c r="A396" t="str">
        <f>IF(ISBLANK(extractions!A396),"",extractions!A396)</f>
        <v>Seriousness Index</v>
      </c>
      <c r="B396" t="s">
        <v>942</v>
      </c>
      <c r="C396" t="str">
        <f>IF(ISBLANK(extractions!B396),"",extractions!B396)</f>
        <v>ordinal</v>
      </c>
      <c r="D396" t="str">
        <f>IF(ISBLANK(extractions!C396),"",extractions!C396)</f>
        <v/>
      </c>
      <c r="E396" t="str">
        <f>IF(ISBLANK(extractions!D396),"",extractions!D396)</f>
        <v/>
      </c>
      <c r="F396" t="str">
        <f>IF(ISBLANK(extractions!E396),"",extractions!E396)</f>
        <v>-</v>
      </c>
      <c r="G396" t="str">
        <f>IF(ISBLANK(extractions!G396),"",extractions!G396)</f>
        <v>travel time</v>
      </c>
      <c r="H396" t="str">
        <f>IF(ISBLANK(extractions!H396),"",extractions!H396)</f>
        <v>scale</v>
      </c>
      <c r="I396" t="str">
        <f>IF(ISBLANK(extractions!I396),"",extractions!I396)</f>
        <v>min/incident</v>
      </c>
      <c r="J396" t="str">
        <f>IF(ISBLANK(extractions!J396),"",extractions!J396)</f>
        <v>ln</v>
      </c>
      <c r="K396" t="str">
        <f>IF(ISBLANK(extractions!K396),"",extractions!K396)</f>
        <v>interest</v>
      </c>
      <c r="L396" t="str">
        <f>IF(ISBLANK(extractions!L396),"",extractions!L396)</f>
        <v>van Kirk (1978)</v>
      </c>
      <c r="M396" s="2" t="s">
        <v>893</v>
      </c>
      <c r="N396" t="str">
        <f>IF(ISBLANK(extractions!M396),"",extractions!M396)</f>
        <v>Table E-5</v>
      </c>
      <c r="O396" t="str">
        <f>IF(ISBLANK(extractions!N396),"",extractions!N396)</f>
        <v>Multivariate regression</v>
      </c>
      <c r="P396" t="s">
        <v>148</v>
      </c>
      <c r="Q396" t="s">
        <v>903</v>
      </c>
      <c r="R396" t="s">
        <v>906</v>
      </c>
      <c r="S396" t="s">
        <v>899</v>
      </c>
      <c r="T396" t="s">
        <v>899</v>
      </c>
      <c r="U396" t="str">
        <f>IF(ISBLANK(extractions!O396),"",extractions!O396)</f>
        <v/>
      </c>
      <c r="V396" t="str">
        <f>IF(ISBLANK(extractions!P396),"",extractions!P396)</f>
        <v>Sample</v>
      </c>
      <c r="W396" t="str">
        <f>IF(ISBLANK(extractions!Q396),"",extractions!Q396)</f>
        <v/>
      </c>
      <c r="X396" t="str">
        <f>IF(ISBLANK(extractions!R396),"",extractions!R396)</f>
        <v xml:space="preserve">Non random sample  </v>
      </c>
      <c r="Y396" t="str">
        <f>IF(ISBLANK(extractions!S396),"",extractions!S396)</f>
        <v/>
      </c>
      <c r="Z396" t="str">
        <f>IF(ISBLANK(extractions!T396),"",extractions!T396)</f>
        <v/>
      </c>
      <c r="AA396" t="str">
        <f>IF(ISBLANK(extractions!U396),"",extractions!U396)</f>
        <v>-</v>
      </c>
      <c r="AB396">
        <f>IF(ISBLANK(extractions!V396),"",extractions!V396)</f>
        <v>90</v>
      </c>
      <c r="AC396" t="str">
        <f>IF(ISBLANK(extractions!W396),"",extractions!W396)</f>
        <v>CFS</v>
      </c>
      <c r="AD396" t="str">
        <f>IF(ISBLANK(extractions!X396),"",extractions!X396)</f>
        <v>Field injury cases</v>
      </c>
      <c r="AE396" t="str">
        <f>IF(ISBLANK(extractions!Y396),"",extractions!Y396)</f>
        <v>Beta</v>
      </c>
      <c r="AF396">
        <f>IF(ISBLANK(extractions!Z396),"",extractions!Z396)</f>
        <v>-0.22578999999999999</v>
      </c>
      <c r="AG396" t="str">
        <f>IF(ISBLANK(extractions!AA396),"",extractions!AA396)</f>
        <v/>
      </c>
      <c r="AH396" t="str">
        <f>IF(ISBLANK(extractions!AB396),"",extractions!AB396)</f>
        <v>?</v>
      </c>
      <c r="AI396">
        <f>IF(ISBLANK(extractions!AC396),"",extractions!AC396)</f>
        <v>1</v>
      </c>
      <c r="AJ396" t="str">
        <f>IF(ISBLANK(extractions!AD396),"",extractions!AD396)</f>
        <v>mar</v>
      </c>
      <c r="AK396">
        <f>IF(ISBLANK(extractions!AE396),"",extractions!AE396)</f>
        <v>1975</v>
      </c>
      <c r="AL396">
        <f>IF(ISBLANK(extractions!AF396),"",extractions!AF396)</f>
        <v>31</v>
      </c>
      <c r="AM396" t="str">
        <f>IF(ISBLANK(extractions!AG396),"",extractions!AG396)</f>
        <v>jan</v>
      </c>
      <c r="AN396">
        <f>IF(ISBLANK(extractions!AH396),"",extractions!AH396)</f>
        <v>1976</v>
      </c>
      <c r="AO396" t="str">
        <f>IF(ISBLANK(extractions!AI396),"",extractions!AI396)</f>
        <v/>
      </c>
      <c r="AP396" t="str">
        <f>IF(ISBLANK(extractions!AJ396),"",extractions!AJ396)</f>
        <v/>
      </c>
      <c r="AQ396" t="str">
        <f>IF(ISBLANK(extractions!AK396),"",extractions!AK396)</f>
        <v/>
      </c>
      <c r="AR396" t="str">
        <f>IF(ISBLANK(extractions!AL396),"",extractions!AL396)</f>
        <v/>
      </c>
      <c r="AS396" t="str">
        <f>IF(ISBLANK(extractions!AM396),"",extractions!AM396)</f>
        <v/>
      </c>
      <c r="AT396" t="str">
        <f>IF(ISBLANK(extractions!AN396),"",extractions!AN396)</f>
        <v/>
      </c>
      <c r="AU396" t="str">
        <f>IF(ISBLANK(extractions!AO396),"",extractions!AO396)</f>
        <v/>
      </c>
      <c r="AV396" t="str">
        <f>IF(ISBLANK(extractions!AP396),"",extractions!AP396)</f>
        <v/>
      </c>
      <c r="AW396" t="str">
        <f>IF(ISBLANK(extractions!AQ396),"",extractions!AQ396)</f>
        <v/>
      </c>
      <c r="AX396" t="str">
        <f>IF(ISBLANK(extractions!AR396),"",extractions!AR396)</f>
        <v/>
      </c>
      <c r="AY396" t="str">
        <f>IF(ISBLANK(extractions!AS396),"",extractions!AS396)</f>
        <v/>
      </c>
      <c r="AZ396" t="str">
        <f>IF(ISBLANK(extractions!AT396),"",extractions!AT396)</f>
        <v/>
      </c>
      <c r="BA396" t="str">
        <f>IF(ISBLANK(extractions!AU396),"",extractions!AU396)</f>
        <v/>
      </c>
      <c r="BB396" t="str">
        <f>IF(ISBLANK(extractions!AV396),"",extractions!AV396)</f>
        <v/>
      </c>
      <c r="BC396" t="str">
        <f>IF(ISBLANK(extractions!AW396),"",extractions!AW396)</f>
        <v/>
      </c>
      <c r="BD396" t="str">
        <f>IF(ISBLANK(extractions!AX396),"",extractions!AX396)</f>
        <v/>
      </c>
      <c r="BG396" t="str">
        <f t="shared" si="59"/>
        <v/>
      </c>
      <c r="BK396" s="9" t="str">
        <f t="shared" si="56"/>
        <v>Beta</v>
      </c>
      <c r="BL396" s="9">
        <f t="shared" si="54"/>
        <v>-0.22578999999999999</v>
      </c>
      <c r="BM396" s="13" t="str">
        <f t="shared" si="55"/>
        <v>?</v>
      </c>
      <c r="BN396" t="str">
        <f t="shared" si="57"/>
        <v>-</v>
      </c>
      <c r="BO396" s="9" t="str">
        <f>IF(BK396="Beta",IF(ABS(BL396)&lt;statistic_interpretations!$B$5,statistic_interpretations!$B$1,IF(ABS(BL396)&lt;statistic_interpretations!$C$5,statistic_interpretations!$C$1,IF(ABS(BL396)&gt;statistic_interpretations!$C$5,statistic_interpretations!$D$1,"error"))),IF(BK396="R",IF(ABS(BL396)&lt;statistic_interpretations!$B$2,statistic_interpretations!$B$1,IF(ABS(BL396)&lt;statistic_interpretations!$C$2,statistic_interpretations!$C$1,IF(ABS(BL396)&gt;statistic_interpretations!$C$2,statistic_interpretations!$D$1,"error"))),IF(BK396="D",IF(ABS(BL396)&lt;statistic_interpretations!$B$3,statistic_interpretations!$B$1,IF(ABS(BL396)&lt;statistic_interpretations!$C$3,statistic_interpretations!$C$1,IF(ABS(BL396)&gt;statistic_interpretations!$C$3,statistic_interpretations!$D$1,"error"))),IF(BK396="%",IF(ABS(BL396)&lt;statistic_interpretations!$B$9,statistic_interpretations!$B$1,IF(ABS(BL396)&lt;statistic_interpretations!$C$9,statistic_interpretations!$C$1,IF(ABS(BL396)&gt;statistic_interpretations!$C$9,statistic_interpretations!$D$1,"error"))),IF(BK396="χ2",IF(ABS(BL396)&lt;statistic_interpretations!$B$8,statistic_interpretations!$B$1,IF(ABS(BL396)&lt;statistic_interpretations!$C$8,statistic_interpretations!$C$1,IF(ABS(BL396)&gt;statistic_interpretations!$C$8,statistic_interpretations!$D$1,"error"))),IF(BK396="tau",IF(ABS(BL396)&lt;statistic_interpretations!$B$7,statistic_interpretations!$B$1,IF(ABS(BL396)&lt;statistic_interpretations!$C$7,statistic_interpretations!$C$1,IF(ABS(BL396)&gt;statistic_interpretations!$C$7,statistic_interpretations!$D$1,"error")))))))))</f>
        <v>Small</v>
      </c>
      <c r="BP396" t="str">
        <f t="shared" si="58"/>
        <v>unknown</v>
      </c>
    </row>
    <row r="397" spans="1:68" x14ac:dyDescent="0.25">
      <c r="A397" t="str">
        <f>IF(ISBLANK(extractions!A397),"",extractions!A397)</f>
        <v>Assigned Code to call</v>
      </c>
      <c r="B397" t="s">
        <v>808</v>
      </c>
      <c r="C397" t="str">
        <f>IF(ISBLANK(extractions!B397),"",extractions!B397)</f>
        <v>ordinal</v>
      </c>
      <c r="D397" t="str">
        <f>IF(ISBLANK(extractions!C397),"",extractions!C397)</f>
        <v/>
      </c>
      <c r="E397" t="str">
        <f>IF(ISBLANK(extractions!D397),"",extractions!D397)</f>
        <v/>
      </c>
      <c r="F397" t="str">
        <f>IF(ISBLANK(extractions!E397),"",extractions!E397)</f>
        <v>-</v>
      </c>
      <c r="G397" t="str">
        <f>IF(ISBLANK(extractions!G397),"",extractions!G397)</f>
        <v>travel time</v>
      </c>
      <c r="H397" t="str">
        <f>IF(ISBLANK(extractions!H397),"",extractions!H397)</f>
        <v>scale</v>
      </c>
      <c r="I397" t="str">
        <f>IF(ISBLANK(extractions!I397),"",extractions!I397)</f>
        <v>min/incident</v>
      </c>
      <c r="J397" t="str">
        <f>IF(ISBLANK(extractions!J397),"",extractions!J397)</f>
        <v>ln</v>
      </c>
      <c r="K397" t="str">
        <f>IF(ISBLANK(extractions!K397),"",extractions!K397)</f>
        <v>interest</v>
      </c>
      <c r="L397" t="str">
        <f>IF(ISBLANK(extractions!L397),"",extractions!L397)</f>
        <v>van Kirk (1978)</v>
      </c>
      <c r="M397" s="2" t="s">
        <v>893</v>
      </c>
      <c r="N397" t="str">
        <f>IF(ISBLANK(extractions!M397),"",extractions!M397)</f>
        <v>Table E-5</v>
      </c>
      <c r="O397" t="str">
        <f>IF(ISBLANK(extractions!N397),"",extractions!N397)</f>
        <v>Multivariate regression</v>
      </c>
      <c r="P397" t="s">
        <v>148</v>
      </c>
      <c r="Q397" t="s">
        <v>903</v>
      </c>
      <c r="R397" t="s">
        <v>906</v>
      </c>
      <c r="S397" t="s">
        <v>397</v>
      </c>
      <c r="T397" t="s">
        <v>1187</v>
      </c>
      <c r="U397" t="str">
        <f>IF(ISBLANK(extractions!O397),"",extractions!O397)</f>
        <v/>
      </c>
      <c r="V397" t="str">
        <f>IF(ISBLANK(extractions!P397),"",extractions!P397)</f>
        <v>Sample</v>
      </c>
      <c r="W397" t="str">
        <f>IF(ISBLANK(extractions!Q397),"",extractions!Q397)</f>
        <v/>
      </c>
      <c r="X397" t="str">
        <f>IF(ISBLANK(extractions!R397),"",extractions!R397)</f>
        <v xml:space="preserve">Non random sample  </v>
      </c>
      <c r="Y397" t="str">
        <f>IF(ISBLANK(extractions!S397),"",extractions!S397)</f>
        <v/>
      </c>
      <c r="Z397" t="str">
        <f>IF(ISBLANK(extractions!T397),"",extractions!T397)</f>
        <v/>
      </c>
      <c r="AA397" t="str">
        <f>IF(ISBLANK(extractions!U397),"",extractions!U397)</f>
        <v>-</v>
      </c>
      <c r="AB397">
        <f>IF(ISBLANK(extractions!V397),"",extractions!V397)</f>
        <v>90</v>
      </c>
      <c r="AC397" t="str">
        <f>IF(ISBLANK(extractions!W397),"",extractions!W397)</f>
        <v>CFS</v>
      </c>
      <c r="AD397" t="str">
        <f>IF(ISBLANK(extractions!X397),"",extractions!X397)</f>
        <v>Field injury cases</v>
      </c>
      <c r="AE397" t="str">
        <f>IF(ISBLANK(extractions!Y397),"",extractions!Y397)</f>
        <v>Beta</v>
      </c>
      <c r="AF397">
        <f>IF(ISBLANK(extractions!Z397),"",extractions!Z397)</f>
        <v>-0.25486999999999999</v>
      </c>
      <c r="AG397" t="str">
        <f>IF(ISBLANK(extractions!AA397),"",extractions!AA397)</f>
        <v/>
      </c>
      <c r="AH397" t="str">
        <f>IF(ISBLANK(extractions!AB397),"",extractions!AB397)</f>
        <v>?</v>
      </c>
      <c r="AI397">
        <f>IF(ISBLANK(extractions!AC397),"",extractions!AC397)</f>
        <v>1</v>
      </c>
      <c r="AJ397" t="str">
        <f>IF(ISBLANK(extractions!AD397),"",extractions!AD397)</f>
        <v>mar</v>
      </c>
      <c r="AK397">
        <f>IF(ISBLANK(extractions!AE397),"",extractions!AE397)</f>
        <v>1975</v>
      </c>
      <c r="AL397">
        <f>IF(ISBLANK(extractions!AF397),"",extractions!AF397)</f>
        <v>31</v>
      </c>
      <c r="AM397" t="str">
        <f>IF(ISBLANK(extractions!AG397),"",extractions!AG397)</f>
        <v>jan</v>
      </c>
      <c r="AN397">
        <f>IF(ISBLANK(extractions!AH397),"",extractions!AH397)</f>
        <v>1976</v>
      </c>
      <c r="AO397" t="str">
        <f>IF(ISBLANK(extractions!AI397),"",extractions!AI397)</f>
        <v/>
      </c>
      <c r="AP397" t="str">
        <f>IF(ISBLANK(extractions!AJ397),"",extractions!AJ397)</f>
        <v/>
      </c>
      <c r="AQ397" t="str">
        <f>IF(ISBLANK(extractions!AK397),"",extractions!AK397)</f>
        <v/>
      </c>
      <c r="AR397" t="str">
        <f>IF(ISBLANK(extractions!AL397),"",extractions!AL397)</f>
        <v/>
      </c>
      <c r="AS397" t="str">
        <f>IF(ISBLANK(extractions!AM397),"",extractions!AM397)</f>
        <v/>
      </c>
      <c r="AT397" t="str">
        <f>IF(ISBLANK(extractions!AN397),"",extractions!AN397)</f>
        <v/>
      </c>
      <c r="AU397" t="str">
        <f>IF(ISBLANK(extractions!AO397),"",extractions!AO397)</f>
        <v/>
      </c>
      <c r="AV397" t="str">
        <f>IF(ISBLANK(extractions!AP397),"",extractions!AP397)</f>
        <v/>
      </c>
      <c r="AW397" t="str">
        <f>IF(ISBLANK(extractions!AQ397),"",extractions!AQ397)</f>
        <v/>
      </c>
      <c r="AX397" t="str">
        <f>IF(ISBLANK(extractions!AR397),"",extractions!AR397)</f>
        <v/>
      </c>
      <c r="AY397" t="str">
        <f>IF(ISBLANK(extractions!AS397),"",extractions!AS397)</f>
        <v/>
      </c>
      <c r="AZ397" t="str">
        <f>IF(ISBLANK(extractions!AT397),"",extractions!AT397)</f>
        <v/>
      </c>
      <c r="BA397" t="str">
        <f>IF(ISBLANK(extractions!AU397),"",extractions!AU397)</f>
        <v/>
      </c>
      <c r="BB397" t="str">
        <f>IF(ISBLANK(extractions!AV397),"",extractions!AV397)</f>
        <v/>
      </c>
      <c r="BC397" t="str">
        <f>IF(ISBLANK(extractions!AW397),"",extractions!AW397)</f>
        <v/>
      </c>
      <c r="BD397" t="str">
        <f>IF(ISBLANK(extractions!AX397),"",extractions!AX397)</f>
        <v/>
      </c>
      <c r="BG397" t="str">
        <f t="shared" si="59"/>
        <v/>
      </c>
      <c r="BK397" s="9" t="str">
        <f t="shared" si="56"/>
        <v>Beta</v>
      </c>
      <c r="BL397" s="9">
        <f t="shared" si="54"/>
        <v>-0.25486999999999999</v>
      </c>
      <c r="BM397" s="13" t="str">
        <f t="shared" si="55"/>
        <v>?</v>
      </c>
      <c r="BN397" t="str">
        <f t="shared" si="57"/>
        <v>-</v>
      </c>
      <c r="BO397" s="9" t="str">
        <f>IF(BK397="Beta",IF(ABS(BL397)&lt;statistic_interpretations!$B$5,statistic_interpretations!$B$1,IF(ABS(BL397)&lt;statistic_interpretations!$C$5,statistic_interpretations!$C$1,IF(ABS(BL397)&gt;statistic_interpretations!$C$5,statistic_interpretations!$D$1,"error"))),IF(BK397="R",IF(ABS(BL397)&lt;statistic_interpretations!$B$2,statistic_interpretations!$B$1,IF(ABS(BL397)&lt;statistic_interpretations!$C$2,statistic_interpretations!$C$1,IF(ABS(BL397)&gt;statistic_interpretations!$C$2,statistic_interpretations!$D$1,"error"))),IF(BK397="D",IF(ABS(BL397)&lt;statistic_interpretations!$B$3,statistic_interpretations!$B$1,IF(ABS(BL397)&lt;statistic_interpretations!$C$3,statistic_interpretations!$C$1,IF(ABS(BL397)&gt;statistic_interpretations!$C$3,statistic_interpretations!$D$1,"error"))),IF(BK397="%",IF(ABS(BL397)&lt;statistic_interpretations!$B$9,statistic_interpretations!$B$1,IF(ABS(BL397)&lt;statistic_interpretations!$C$9,statistic_interpretations!$C$1,IF(ABS(BL397)&gt;statistic_interpretations!$C$9,statistic_interpretations!$D$1,"error"))),IF(BK397="χ2",IF(ABS(BL397)&lt;statistic_interpretations!$B$8,statistic_interpretations!$B$1,IF(ABS(BL397)&lt;statistic_interpretations!$C$8,statistic_interpretations!$C$1,IF(ABS(BL397)&gt;statistic_interpretations!$C$8,statistic_interpretations!$D$1,"error"))),IF(BK397="tau",IF(ABS(BL397)&lt;statistic_interpretations!$B$7,statistic_interpretations!$B$1,IF(ABS(BL397)&lt;statistic_interpretations!$C$7,statistic_interpretations!$C$1,IF(ABS(BL397)&gt;statistic_interpretations!$C$7,statistic_interpretations!$D$1,"error")))))))))</f>
        <v>Small</v>
      </c>
      <c r="BP397" t="str">
        <f t="shared" si="58"/>
        <v>unknown</v>
      </c>
    </row>
    <row r="398" spans="1:68" x14ac:dyDescent="0.25">
      <c r="A398" t="str">
        <f>IF(ISBLANK(extractions!A398),"",extractions!A398)</f>
        <v>Residence in K.C.</v>
      </c>
      <c r="B398" t="s">
        <v>817</v>
      </c>
      <c r="C398" t="str">
        <f>IF(ISBLANK(extractions!B398),"",extractions!B398)</f>
        <v>dichotomous</v>
      </c>
      <c r="D398" t="str">
        <f>IF(ISBLANK(extractions!C398),"",extractions!C398)</f>
        <v/>
      </c>
      <c r="E398" t="str">
        <f>IF(ISBLANK(extractions!D398),"",extractions!D398)</f>
        <v/>
      </c>
      <c r="F398" t="str">
        <f>IF(ISBLANK(extractions!E398),"",extractions!E398)</f>
        <v>-</v>
      </c>
      <c r="G398" t="str">
        <f>IF(ISBLANK(extractions!G398),"",extractions!G398)</f>
        <v>reporting time</v>
      </c>
      <c r="H398" t="str">
        <f>IF(ISBLANK(extractions!H398),"",extractions!H398)</f>
        <v>scale</v>
      </c>
      <c r="I398" t="str">
        <f>IF(ISBLANK(extractions!I398),"",extractions!I398)</f>
        <v>min/incident</v>
      </c>
      <c r="J398" t="str">
        <f>IF(ISBLANK(extractions!J398),"",extractions!J398)</f>
        <v>ln</v>
      </c>
      <c r="K398" t="str">
        <f>IF(ISBLANK(extractions!K398),"",extractions!K398)</f>
        <v>interest</v>
      </c>
      <c r="L398" t="str">
        <f>IF(ISBLANK(extractions!L398),"",extractions!L398)</f>
        <v>van Kirk (1978)</v>
      </c>
      <c r="M398" s="2" t="s">
        <v>893</v>
      </c>
      <c r="N398" t="str">
        <f>IF(ISBLANK(extractions!M398),"",extractions!M398)</f>
        <v>Table F-38</v>
      </c>
      <c r="O398" t="str">
        <f>IF(ISBLANK(extractions!N398),"",extractions!N398)</f>
        <v>Multivariate regression</v>
      </c>
      <c r="P398" t="s">
        <v>148</v>
      </c>
      <c r="Q398" t="s">
        <v>903</v>
      </c>
      <c r="R398" t="s">
        <v>906</v>
      </c>
      <c r="S398" t="s">
        <v>416</v>
      </c>
      <c r="T398" t="s">
        <v>899</v>
      </c>
      <c r="U398" t="str">
        <f>IF(ISBLANK(extractions!O398),"",extractions!O398)</f>
        <v/>
      </c>
      <c r="V398" t="str">
        <f>IF(ISBLANK(extractions!P398),"",extractions!P398)</f>
        <v>Sample</v>
      </c>
      <c r="W398" t="str">
        <f>IF(ISBLANK(extractions!Q398),"",extractions!Q398)</f>
        <v/>
      </c>
      <c r="X398" t="str">
        <f>IF(ISBLANK(extractions!R398),"",extractions!R398)</f>
        <v xml:space="preserve">Non random sample  </v>
      </c>
      <c r="Y398" t="str">
        <f>IF(ISBLANK(extractions!S398),"",extractions!S398)</f>
        <v/>
      </c>
      <c r="Z398" t="str">
        <f>IF(ISBLANK(extractions!T398),"",extractions!T398)</f>
        <v/>
      </c>
      <c r="AA398" t="str">
        <f>IF(ISBLANK(extractions!U398),"",extractions!U398)</f>
        <v>-</v>
      </c>
      <c r="AB398">
        <f>IF(ISBLANK(extractions!V398),"",extractions!V398)</f>
        <v>516</v>
      </c>
      <c r="AC398" t="str">
        <f>IF(ISBLANK(extractions!W398),"",extractions!W398)</f>
        <v>CFS</v>
      </c>
      <c r="AD398" t="str">
        <f>IF(ISBLANK(extractions!X398),"",extractions!X398)</f>
        <v>All part I crimes</v>
      </c>
      <c r="AE398" t="str">
        <f>IF(ISBLANK(extractions!Y398),"",extractions!Y398)</f>
        <v>Beta</v>
      </c>
      <c r="AF398">
        <f>IF(ISBLANK(extractions!Z398),"",extractions!Z398)</f>
        <v>-0.18</v>
      </c>
      <c r="AG398" t="str">
        <f>IF(ISBLANK(extractions!AA398),"",extractions!AA398)</f>
        <v/>
      </c>
      <c r="AH398" t="str">
        <f>IF(ISBLANK(extractions!AB398),"",extractions!AB398)</f>
        <v>?</v>
      </c>
      <c r="AI398">
        <f>IF(ISBLANK(extractions!AC398),"",extractions!AC398)</f>
        <v>1</v>
      </c>
      <c r="AJ398" t="str">
        <f>IF(ISBLANK(extractions!AD398),"",extractions!AD398)</f>
        <v>mar</v>
      </c>
      <c r="AK398">
        <f>IF(ISBLANK(extractions!AE398),"",extractions!AE398)</f>
        <v>1975</v>
      </c>
      <c r="AL398">
        <f>IF(ISBLANK(extractions!AF398),"",extractions!AF398)</f>
        <v>31</v>
      </c>
      <c r="AM398" t="str">
        <f>IF(ISBLANK(extractions!AG398),"",extractions!AG398)</f>
        <v>jan</v>
      </c>
      <c r="AN398">
        <f>IF(ISBLANK(extractions!AH398),"",extractions!AH398)</f>
        <v>1976</v>
      </c>
      <c r="AO398" t="str">
        <f>IF(ISBLANK(extractions!AI398),"",extractions!AI398)</f>
        <v/>
      </c>
      <c r="AP398" t="str">
        <f>IF(ISBLANK(extractions!AJ398),"",extractions!AJ398)</f>
        <v/>
      </c>
      <c r="AQ398" t="str">
        <f>IF(ISBLANK(extractions!AK398),"",extractions!AK398)</f>
        <v/>
      </c>
      <c r="AR398" t="str">
        <f>IF(ISBLANK(extractions!AL398),"",extractions!AL398)</f>
        <v/>
      </c>
      <c r="AS398" t="str">
        <f>IF(ISBLANK(extractions!AM398),"",extractions!AM398)</f>
        <v/>
      </c>
      <c r="AT398" t="str">
        <f>IF(ISBLANK(extractions!AN398),"",extractions!AN398)</f>
        <v/>
      </c>
      <c r="AU398" t="str">
        <f>IF(ISBLANK(extractions!AO398),"",extractions!AO398)</f>
        <v/>
      </c>
      <c r="AV398" t="str">
        <f>IF(ISBLANK(extractions!AP398),"",extractions!AP398)</f>
        <v/>
      </c>
      <c r="AW398" t="str">
        <f>IF(ISBLANK(extractions!AQ398),"",extractions!AQ398)</f>
        <v/>
      </c>
      <c r="AX398" t="str">
        <f>IF(ISBLANK(extractions!AR398),"",extractions!AR398)</f>
        <v/>
      </c>
      <c r="AY398" t="str">
        <f>IF(ISBLANK(extractions!AS398),"",extractions!AS398)</f>
        <v/>
      </c>
      <c r="AZ398" t="str">
        <f>IF(ISBLANK(extractions!AT398),"",extractions!AT398)</f>
        <v/>
      </c>
      <c r="BA398" t="str">
        <f>IF(ISBLANK(extractions!AU398),"",extractions!AU398)</f>
        <v/>
      </c>
      <c r="BB398" t="str">
        <f>IF(ISBLANK(extractions!AV398),"",extractions!AV398)</f>
        <v/>
      </c>
      <c r="BC398" t="str">
        <f>IF(ISBLANK(extractions!AW398),"",extractions!AW398)</f>
        <v/>
      </c>
      <c r="BD398" t="str">
        <f>IF(ISBLANK(extractions!AX398),"",extractions!AX398)</f>
        <v/>
      </c>
      <c r="BG398" t="str">
        <f t="shared" si="59"/>
        <v/>
      </c>
      <c r="BK398" s="9" t="str">
        <f t="shared" si="56"/>
        <v>Beta</v>
      </c>
      <c r="BL398" s="9">
        <f t="shared" si="54"/>
        <v>-0.18</v>
      </c>
      <c r="BM398" s="13" t="str">
        <f t="shared" si="55"/>
        <v>?</v>
      </c>
      <c r="BN398" t="str">
        <f t="shared" si="57"/>
        <v>-</v>
      </c>
      <c r="BO398" s="9" t="str">
        <f>IF(BK398="Beta",IF(ABS(BL398)&lt;statistic_interpretations!$B$5,statistic_interpretations!$B$1,IF(ABS(BL398)&lt;statistic_interpretations!$C$5,statistic_interpretations!$C$1,IF(ABS(BL398)&gt;statistic_interpretations!$C$5,statistic_interpretations!$D$1,"error"))),IF(BK398="R",IF(ABS(BL398)&lt;statistic_interpretations!$B$2,statistic_interpretations!$B$1,IF(ABS(BL398)&lt;statistic_interpretations!$C$2,statistic_interpretations!$C$1,IF(ABS(BL398)&gt;statistic_interpretations!$C$2,statistic_interpretations!$D$1,"error"))),IF(BK398="D",IF(ABS(BL398)&lt;statistic_interpretations!$B$3,statistic_interpretations!$B$1,IF(ABS(BL398)&lt;statistic_interpretations!$C$3,statistic_interpretations!$C$1,IF(ABS(BL398)&gt;statistic_interpretations!$C$3,statistic_interpretations!$D$1,"error"))),IF(BK398="%",IF(ABS(BL398)&lt;statistic_interpretations!$B$9,statistic_interpretations!$B$1,IF(ABS(BL398)&lt;statistic_interpretations!$C$9,statistic_interpretations!$C$1,IF(ABS(BL398)&gt;statistic_interpretations!$C$9,statistic_interpretations!$D$1,"error"))),IF(BK398="χ2",IF(ABS(BL398)&lt;statistic_interpretations!$B$8,statistic_interpretations!$B$1,IF(ABS(BL398)&lt;statistic_interpretations!$C$8,statistic_interpretations!$C$1,IF(ABS(BL398)&gt;statistic_interpretations!$C$8,statistic_interpretations!$D$1,"error"))),IF(BK398="tau",IF(ABS(BL398)&lt;statistic_interpretations!$B$7,statistic_interpretations!$B$1,IF(ABS(BL398)&lt;statistic_interpretations!$C$7,statistic_interpretations!$C$1,IF(ABS(BL398)&gt;statistic_interpretations!$C$7,statistic_interpretations!$D$1,"error")))))))))</f>
        <v>Small</v>
      </c>
      <c r="BP398" t="str">
        <f t="shared" si="58"/>
        <v>unknown</v>
      </c>
    </row>
    <row r="399" spans="1:68" x14ac:dyDescent="0.25">
      <c r="A399" t="str">
        <f>IF(ISBLANK(extractions!A399),"",extractions!A399)</f>
        <v>Residence at present adress</v>
      </c>
      <c r="B399" t="s">
        <v>818</v>
      </c>
      <c r="C399" t="str">
        <f>IF(ISBLANK(extractions!B399),"",extractions!B399)</f>
        <v>dichotomous</v>
      </c>
      <c r="D399" t="str">
        <f>IF(ISBLANK(extractions!C399),"",extractions!C399)</f>
        <v/>
      </c>
      <c r="E399" t="str">
        <f>IF(ISBLANK(extractions!D399),"",extractions!D399)</f>
        <v/>
      </c>
      <c r="F399" t="str">
        <f>IF(ISBLANK(extractions!E399),"",extractions!E399)</f>
        <v>-</v>
      </c>
      <c r="G399" t="str">
        <f>IF(ISBLANK(extractions!G399),"",extractions!G399)</f>
        <v>reporting time</v>
      </c>
      <c r="H399" t="str">
        <f>IF(ISBLANK(extractions!H399),"",extractions!H399)</f>
        <v>scale</v>
      </c>
      <c r="I399" t="str">
        <f>IF(ISBLANK(extractions!I399),"",extractions!I399)</f>
        <v>min/incident</v>
      </c>
      <c r="J399" t="str">
        <f>IF(ISBLANK(extractions!J399),"",extractions!J399)</f>
        <v>ln</v>
      </c>
      <c r="K399" t="str">
        <f>IF(ISBLANK(extractions!K399),"",extractions!K399)</f>
        <v>interest</v>
      </c>
      <c r="L399" t="str">
        <f>IF(ISBLANK(extractions!L399),"",extractions!L399)</f>
        <v>van Kirk (1978)</v>
      </c>
      <c r="M399" s="2" t="s">
        <v>893</v>
      </c>
      <c r="N399" t="str">
        <f>IF(ISBLANK(extractions!M399),"",extractions!M399)</f>
        <v>Table F-38</v>
      </c>
      <c r="O399" t="str">
        <f>IF(ISBLANK(extractions!N399),"",extractions!N399)</f>
        <v>Multivariate regression</v>
      </c>
      <c r="P399" t="s">
        <v>148</v>
      </c>
      <c r="Q399" t="s">
        <v>903</v>
      </c>
      <c r="R399" t="s">
        <v>906</v>
      </c>
      <c r="S399" t="s">
        <v>416</v>
      </c>
      <c r="T399" t="s">
        <v>899</v>
      </c>
      <c r="U399" t="str">
        <f>IF(ISBLANK(extractions!O399),"",extractions!O399)</f>
        <v/>
      </c>
      <c r="V399" t="str">
        <f>IF(ISBLANK(extractions!P399),"",extractions!P399)</f>
        <v>Sample</v>
      </c>
      <c r="W399" t="str">
        <f>IF(ISBLANK(extractions!Q399),"",extractions!Q399)</f>
        <v/>
      </c>
      <c r="X399" t="str">
        <f>IF(ISBLANK(extractions!R399),"",extractions!R399)</f>
        <v xml:space="preserve">Non random sample  </v>
      </c>
      <c r="Y399" t="str">
        <f>IF(ISBLANK(extractions!S399),"",extractions!S399)</f>
        <v/>
      </c>
      <c r="Z399" t="str">
        <f>IF(ISBLANK(extractions!T399),"",extractions!T399)</f>
        <v/>
      </c>
      <c r="AA399" t="str">
        <f>IF(ISBLANK(extractions!U399),"",extractions!U399)</f>
        <v>-</v>
      </c>
      <c r="AB399">
        <f>IF(ISBLANK(extractions!V399),"",extractions!V399)</f>
        <v>516</v>
      </c>
      <c r="AC399" t="str">
        <f>IF(ISBLANK(extractions!W399),"",extractions!W399)</f>
        <v>CFS</v>
      </c>
      <c r="AD399" t="str">
        <f>IF(ISBLANK(extractions!X399),"",extractions!X399)</f>
        <v>All part I crimes</v>
      </c>
      <c r="AE399" t="str">
        <f>IF(ISBLANK(extractions!Y399),"",extractions!Y399)</f>
        <v>Beta</v>
      </c>
      <c r="AF399">
        <f>IF(ISBLANK(extractions!Z399),"",extractions!Z399)</f>
        <v>5.7410000000000003E-2</v>
      </c>
      <c r="AG399" t="str">
        <f>IF(ISBLANK(extractions!AA399),"",extractions!AA399)</f>
        <v/>
      </c>
      <c r="AH399" t="str">
        <f>IF(ISBLANK(extractions!AB399),"",extractions!AB399)</f>
        <v>?</v>
      </c>
      <c r="AI399">
        <f>IF(ISBLANK(extractions!AC399),"",extractions!AC399)</f>
        <v>1</v>
      </c>
      <c r="AJ399" t="str">
        <f>IF(ISBLANK(extractions!AD399),"",extractions!AD399)</f>
        <v>mar</v>
      </c>
      <c r="AK399">
        <f>IF(ISBLANK(extractions!AE399),"",extractions!AE399)</f>
        <v>1975</v>
      </c>
      <c r="AL399">
        <f>IF(ISBLANK(extractions!AF399),"",extractions!AF399)</f>
        <v>31</v>
      </c>
      <c r="AM399" t="str">
        <f>IF(ISBLANK(extractions!AG399),"",extractions!AG399)</f>
        <v>jan</v>
      </c>
      <c r="AN399">
        <f>IF(ISBLANK(extractions!AH399),"",extractions!AH399)</f>
        <v>1976</v>
      </c>
      <c r="AO399" t="str">
        <f>IF(ISBLANK(extractions!AI399),"",extractions!AI399)</f>
        <v/>
      </c>
      <c r="AP399" t="str">
        <f>IF(ISBLANK(extractions!AJ399),"",extractions!AJ399)</f>
        <v/>
      </c>
      <c r="AQ399" t="str">
        <f>IF(ISBLANK(extractions!AK399),"",extractions!AK399)</f>
        <v/>
      </c>
      <c r="AR399" t="str">
        <f>IF(ISBLANK(extractions!AL399),"",extractions!AL399)</f>
        <v/>
      </c>
      <c r="AS399" t="str">
        <f>IF(ISBLANK(extractions!AM399),"",extractions!AM399)</f>
        <v/>
      </c>
      <c r="AT399" t="str">
        <f>IF(ISBLANK(extractions!AN399),"",extractions!AN399)</f>
        <v/>
      </c>
      <c r="AU399" t="str">
        <f>IF(ISBLANK(extractions!AO399),"",extractions!AO399)</f>
        <v/>
      </c>
      <c r="AV399" t="str">
        <f>IF(ISBLANK(extractions!AP399),"",extractions!AP399)</f>
        <v/>
      </c>
      <c r="AW399" t="str">
        <f>IF(ISBLANK(extractions!AQ399),"",extractions!AQ399)</f>
        <v/>
      </c>
      <c r="AX399" t="str">
        <f>IF(ISBLANK(extractions!AR399),"",extractions!AR399)</f>
        <v/>
      </c>
      <c r="AY399" t="str">
        <f>IF(ISBLANK(extractions!AS399),"",extractions!AS399)</f>
        <v/>
      </c>
      <c r="AZ399" t="str">
        <f>IF(ISBLANK(extractions!AT399),"",extractions!AT399)</f>
        <v/>
      </c>
      <c r="BA399" t="str">
        <f>IF(ISBLANK(extractions!AU399),"",extractions!AU399)</f>
        <v/>
      </c>
      <c r="BB399" t="str">
        <f>IF(ISBLANK(extractions!AV399),"",extractions!AV399)</f>
        <v/>
      </c>
      <c r="BC399" t="str">
        <f>IF(ISBLANK(extractions!AW399),"",extractions!AW399)</f>
        <v/>
      </c>
      <c r="BD399" t="str">
        <f>IF(ISBLANK(extractions!AX399),"",extractions!AX399)</f>
        <v/>
      </c>
      <c r="BG399" t="str">
        <f t="shared" si="59"/>
        <v/>
      </c>
      <c r="BK399" s="9" t="str">
        <f t="shared" si="56"/>
        <v>Beta</v>
      </c>
      <c r="BL399" s="9">
        <f t="shared" si="54"/>
        <v>5.7410000000000003E-2</v>
      </c>
      <c r="BM399" s="13" t="str">
        <f t="shared" si="55"/>
        <v>?</v>
      </c>
      <c r="BN399" t="str">
        <f t="shared" si="57"/>
        <v>+</v>
      </c>
      <c r="BO399" s="9" t="str">
        <f>IF(BK399="Beta",IF(ABS(BL399)&lt;statistic_interpretations!$B$5,statistic_interpretations!$B$1,IF(ABS(BL399)&lt;statistic_interpretations!$C$5,statistic_interpretations!$C$1,IF(ABS(BL399)&gt;statistic_interpretations!$C$5,statistic_interpretations!$D$1,"error"))),IF(BK399="R",IF(ABS(BL399)&lt;statistic_interpretations!$B$2,statistic_interpretations!$B$1,IF(ABS(BL399)&lt;statistic_interpretations!$C$2,statistic_interpretations!$C$1,IF(ABS(BL399)&gt;statistic_interpretations!$C$2,statistic_interpretations!$D$1,"error"))),IF(BK399="D",IF(ABS(BL399)&lt;statistic_interpretations!$B$3,statistic_interpretations!$B$1,IF(ABS(BL399)&lt;statistic_interpretations!$C$3,statistic_interpretations!$C$1,IF(ABS(BL399)&gt;statistic_interpretations!$C$3,statistic_interpretations!$D$1,"error"))),IF(BK399="%",IF(ABS(BL399)&lt;statistic_interpretations!$B$9,statistic_interpretations!$B$1,IF(ABS(BL399)&lt;statistic_interpretations!$C$9,statistic_interpretations!$C$1,IF(ABS(BL399)&gt;statistic_interpretations!$C$9,statistic_interpretations!$D$1,"error"))),IF(BK399="χ2",IF(ABS(BL399)&lt;statistic_interpretations!$B$8,statistic_interpretations!$B$1,IF(ABS(BL399)&lt;statistic_interpretations!$C$8,statistic_interpretations!$C$1,IF(ABS(BL399)&gt;statistic_interpretations!$C$8,statistic_interpretations!$D$1,"error"))),IF(BK399="tau",IF(ABS(BL399)&lt;statistic_interpretations!$B$7,statistic_interpretations!$B$1,IF(ABS(BL399)&lt;statistic_interpretations!$C$7,statistic_interpretations!$C$1,IF(ABS(BL399)&gt;statistic_interpretations!$C$7,statistic_interpretations!$D$1,"error")))))))))</f>
        <v>Small</v>
      </c>
      <c r="BP399" t="str">
        <f t="shared" si="58"/>
        <v>unknown</v>
      </c>
    </row>
    <row r="400" spans="1:68" x14ac:dyDescent="0.25">
      <c r="A400" t="str">
        <f>IF(ISBLANK(extractions!A400),"",extractions!A400)</f>
        <v>Own -Rent - Board</v>
      </c>
      <c r="B400" t="s">
        <v>519</v>
      </c>
      <c r="C400" t="str">
        <f>IF(ISBLANK(extractions!B400),"",extractions!B400)</f>
        <v>nominal</v>
      </c>
      <c r="D400" t="str">
        <f>IF(ISBLANK(extractions!C400),"",extractions!C400)</f>
        <v/>
      </c>
      <c r="E400" t="str">
        <f>IF(ISBLANK(extractions!D400),"",extractions!D400)</f>
        <v/>
      </c>
      <c r="F400" t="str">
        <f>IF(ISBLANK(extractions!E400),"",extractions!E400)</f>
        <v>-</v>
      </c>
      <c r="G400" t="str">
        <f>IF(ISBLANK(extractions!G400),"",extractions!G400)</f>
        <v>reporting time</v>
      </c>
      <c r="H400" t="str">
        <f>IF(ISBLANK(extractions!H400),"",extractions!H400)</f>
        <v>scale</v>
      </c>
      <c r="I400" t="str">
        <f>IF(ISBLANK(extractions!I400),"",extractions!I400)</f>
        <v>min/incident</v>
      </c>
      <c r="J400" t="str">
        <f>IF(ISBLANK(extractions!J400),"",extractions!J400)</f>
        <v>ln</v>
      </c>
      <c r="K400" t="str">
        <f>IF(ISBLANK(extractions!K400),"",extractions!K400)</f>
        <v>interest</v>
      </c>
      <c r="L400" t="str">
        <f>IF(ISBLANK(extractions!L400),"",extractions!L400)</f>
        <v>van Kirk (1978)</v>
      </c>
      <c r="M400" s="2" t="s">
        <v>893</v>
      </c>
      <c r="N400" t="str">
        <f>IF(ISBLANK(extractions!M400),"",extractions!M400)</f>
        <v>Table F-38</v>
      </c>
      <c r="O400" t="str">
        <f>IF(ISBLANK(extractions!N400),"",extractions!N400)</f>
        <v>Multivariate regression</v>
      </c>
      <c r="P400" t="s">
        <v>148</v>
      </c>
      <c r="Q400" t="s">
        <v>903</v>
      </c>
      <c r="R400" t="s">
        <v>906</v>
      </c>
      <c r="S400" t="s">
        <v>416</v>
      </c>
      <c r="T400" t="s">
        <v>899</v>
      </c>
      <c r="U400" t="str">
        <f>IF(ISBLANK(extractions!O400),"",extractions!O400)</f>
        <v/>
      </c>
      <c r="V400" t="str">
        <f>IF(ISBLANK(extractions!P400),"",extractions!P400)</f>
        <v>Sample</v>
      </c>
      <c r="W400" t="str">
        <f>IF(ISBLANK(extractions!Q400),"",extractions!Q400)</f>
        <v/>
      </c>
      <c r="X400" t="str">
        <f>IF(ISBLANK(extractions!R400),"",extractions!R400)</f>
        <v xml:space="preserve">Non random sample  </v>
      </c>
      <c r="Y400" t="str">
        <f>IF(ISBLANK(extractions!S400),"",extractions!S400)</f>
        <v/>
      </c>
      <c r="Z400" t="str">
        <f>IF(ISBLANK(extractions!T400),"",extractions!T400)</f>
        <v/>
      </c>
      <c r="AA400" t="str">
        <f>IF(ISBLANK(extractions!U400),"",extractions!U400)</f>
        <v>-</v>
      </c>
      <c r="AB400">
        <f>IF(ISBLANK(extractions!V400),"",extractions!V400)</f>
        <v>516</v>
      </c>
      <c r="AC400" t="str">
        <f>IF(ISBLANK(extractions!W400),"",extractions!W400)</f>
        <v>CFS</v>
      </c>
      <c r="AD400" t="str">
        <f>IF(ISBLANK(extractions!X400),"",extractions!X400)</f>
        <v>All part I crimes</v>
      </c>
      <c r="AE400" t="str">
        <f>IF(ISBLANK(extractions!Y400),"",extractions!Y400)</f>
        <v>Beta</v>
      </c>
      <c r="AF400">
        <f>IF(ISBLANK(extractions!Z400),"",extractions!Z400)</f>
        <v>0.15515999999999999</v>
      </c>
      <c r="AG400" t="str">
        <f>IF(ISBLANK(extractions!AA400),"",extractions!AA400)</f>
        <v/>
      </c>
      <c r="AH400" t="str">
        <f>IF(ISBLANK(extractions!AB400),"",extractions!AB400)</f>
        <v>?</v>
      </c>
      <c r="AI400">
        <f>IF(ISBLANK(extractions!AC400),"",extractions!AC400)</f>
        <v>1</v>
      </c>
      <c r="AJ400" t="str">
        <f>IF(ISBLANK(extractions!AD400),"",extractions!AD400)</f>
        <v>mar</v>
      </c>
      <c r="AK400">
        <f>IF(ISBLANK(extractions!AE400),"",extractions!AE400)</f>
        <v>1975</v>
      </c>
      <c r="AL400">
        <f>IF(ISBLANK(extractions!AF400),"",extractions!AF400)</f>
        <v>31</v>
      </c>
      <c r="AM400" t="str">
        <f>IF(ISBLANK(extractions!AG400),"",extractions!AG400)</f>
        <v>jan</v>
      </c>
      <c r="AN400">
        <f>IF(ISBLANK(extractions!AH400),"",extractions!AH400)</f>
        <v>1976</v>
      </c>
      <c r="AO400" t="str">
        <f>IF(ISBLANK(extractions!AI400),"",extractions!AI400)</f>
        <v/>
      </c>
      <c r="AP400" t="str">
        <f>IF(ISBLANK(extractions!AJ400),"",extractions!AJ400)</f>
        <v/>
      </c>
      <c r="AQ400" t="str">
        <f>IF(ISBLANK(extractions!AK400),"",extractions!AK400)</f>
        <v/>
      </c>
      <c r="AR400" t="str">
        <f>IF(ISBLANK(extractions!AL400),"",extractions!AL400)</f>
        <v/>
      </c>
      <c r="AS400" t="str">
        <f>IF(ISBLANK(extractions!AM400),"",extractions!AM400)</f>
        <v/>
      </c>
      <c r="AT400" t="str">
        <f>IF(ISBLANK(extractions!AN400),"",extractions!AN400)</f>
        <v/>
      </c>
      <c r="AU400" t="str">
        <f>IF(ISBLANK(extractions!AO400),"",extractions!AO400)</f>
        <v/>
      </c>
      <c r="AV400" t="str">
        <f>IF(ISBLANK(extractions!AP400),"",extractions!AP400)</f>
        <v/>
      </c>
      <c r="AW400" t="str">
        <f>IF(ISBLANK(extractions!AQ400),"",extractions!AQ400)</f>
        <v/>
      </c>
      <c r="AX400" t="str">
        <f>IF(ISBLANK(extractions!AR400),"",extractions!AR400)</f>
        <v/>
      </c>
      <c r="AY400" t="str">
        <f>IF(ISBLANK(extractions!AS400),"",extractions!AS400)</f>
        <v/>
      </c>
      <c r="AZ400" t="str">
        <f>IF(ISBLANK(extractions!AT400),"",extractions!AT400)</f>
        <v/>
      </c>
      <c r="BA400" t="str">
        <f>IF(ISBLANK(extractions!AU400),"",extractions!AU400)</f>
        <v/>
      </c>
      <c r="BB400" t="str">
        <f>IF(ISBLANK(extractions!AV400),"",extractions!AV400)</f>
        <v/>
      </c>
      <c r="BC400" t="str">
        <f>IF(ISBLANK(extractions!AW400),"",extractions!AW400)</f>
        <v/>
      </c>
      <c r="BD400" t="str">
        <f>IF(ISBLANK(extractions!AX400),"",extractions!AX400)</f>
        <v/>
      </c>
      <c r="BG400" t="str">
        <f t="shared" si="59"/>
        <v/>
      </c>
      <c r="BK400" s="9" t="str">
        <f t="shared" si="56"/>
        <v>Beta</v>
      </c>
      <c r="BL400" s="9">
        <f t="shared" si="54"/>
        <v>0.15515999999999999</v>
      </c>
      <c r="BM400" s="13" t="str">
        <f t="shared" si="55"/>
        <v>?</v>
      </c>
      <c r="BN400" t="str">
        <f t="shared" si="57"/>
        <v>+</v>
      </c>
      <c r="BO400" s="9" t="str">
        <f>IF(BK400="Beta",IF(ABS(BL400)&lt;statistic_interpretations!$B$5,statistic_interpretations!$B$1,IF(ABS(BL400)&lt;statistic_interpretations!$C$5,statistic_interpretations!$C$1,IF(ABS(BL400)&gt;statistic_interpretations!$C$5,statistic_interpretations!$D$1,"error"))),IF(BK400="R",IF(ABS(BL400)&lt;statistic_interpretations!$B$2,statistic_interpretations!$B$1,IF(ABS(BL400)&lt;statistic_interpretations!$C$2,statistic_interpretations!$C$1,IF(ABS(BL400)&gt;statistic_interpretations!$C$2,statistic_interpretations!$D$1,"error"))),IF(BK400="D",IF(ABS(BL400)&lt;statistic_interpretations!$B$3,statistic_interpretations!$B$1,IF(ABS(BL400)&lt;statistic_interpretations!$C$3,statistic_interpretations!$C$1,IF(ABS(BL400)&gt;statistic_interpretations!$C$3,statistic_interpretations!$D$1,"error"))),IF(BK400="%",IF(ABS(BL400)&lt;statistic_interpretations!$B$9,statistic_interpretations!$B$1,IF(ABS(BL400)&lt;statistic_interpretations!$C$9,statistic_interpretations!$C$1,IF(ABS(BL400)&gt;statistic_interpretations!$C$9,statistic_interpretations!$D$1,"error"))),IF(BK400="χ2",IF(ABS(BL400)&lt;statistic_interpretations!$B$8,statistic_interpretations!$B$1,IF(ABS(BL400)&lt;statistic_interpretations!$C$8,statistic_interpretations!$C$1,IF(ABS(BL400)&gt;statistic_interpretations!$C$8,statistic_interpretations!$D$1,"error"))),IF(BK400="tau",IF(ABS(BL400)&lt;statistic_interpretations!$B$7,statistic_interpretations!$B$1,IF(ABS(BL400)&lt;statistic_interpretations!$C$7,statistic_interpretations!$C$1,IF(ABS(BL400)&gt;statistic_interpretations!$C$7,statistic_interpretations!$D$1,"error")))))))))</f>
        <v>Small</v>
      </c>
      <c r="BP400" t="str">
        <f t="shared" si="58"/>
        <v>unknown</v>
      </c>
    </row>
    <row r="401" spans="1:68" x14ac:dyDescent="0.25">
      <c r="A401" t="str">
        <f>IF(ISBLANK(extractions!A401),"",extractions!A401)</f>
        <v xml:space="preserve">Marital Status </v>
      </c>
      <c r="B401" t="s">
        <v>549</v>
      </c>
      <c r="C401" t="str">
        <f>IF(ISBLANK(extractions!B401),"",extractions!B401)</f>
        <v>nominal</v>
      </c>
      <c r="D401" t="str">
        <f>IF(ISBLANK(extractions!C401),"",extractions!C401)</f>
        <v/>
      </c>
      <c r="E401" t="str">
        <f>IF(ISBLANK(extractions!D401),"",extractions!D401)</f>
        <v/>
      </c>
      <c r="F401" t="str">
        <f>IF(ISBLANK(extractions!E401),"",extractions!E401)</f>
        <v>-</v>
      </c>
      <c r="G401" t="str">
        <f>IF(ISBLANK(extractions!G401),"",extractions!G401)</f>
        <v>reporting time</v>
      </c>
      <c r="H401" t="str">
        <f>IF(ISBLANK(extractions!H401),"",extractions!H401)</f>
        <v>scale</v>
      </c>
      <c r="I401" t="str">
        <f>IF(ISBLANK(extractions!I401),"",extractions!I401)</f>
        <v>min/incident</v>
      </c>
      <c r="J401" t="str">
        <f>IF(ISBLANK(extractions!J401),"",extractions!J401)</f>
        <v>ln</v>
      </c>
      <c r="K401" t="str">
        <f>IF(ISBLANK(extractions!K401),"",extractions!K401)</f>
        <v>interest</v>
      </c>
      <c r="L401" t="str">
        <f>IF(ISBLANK(extractions!L401),"",extractions!L401)</f>
        <v>van Kirk (1978)</v>
      </c>
      <c r="M401" s="2" t="s">
        <v>893</v>
      </c>
      <c r="N401" t="str">
        <f>IF(ISBLANK(extractions!M401),"",extractions!M401)</f>
        <v>Table F-38</v>
      </c>
      <c r="O401" t="str">
        <f>IF(ISBLANK(extractions!N401),"",extractions!N401)</f>
        <v>Multivariate regression</v>
      </c>
      <c r="P401" t="s">
        <v>148</v>
      </c>
      <c r="Q401" t="s">
        <v>903</v>
      </c>
      <c r="R401" t="s">
        <v>906</v>
      </c>
      <c r="S401" t="s">
        <v>416</v>
      </c>
      <c r="T401" t="s">
        <v>895</v>
      </c>
      <c r="U401" t="str">
        <f>IF(ISBLANK(extractions!O401),"",extractions!O401)</f>
        <v/>
      </c>
      <c r="V401" t="str">
        <f>IF(ISBLANK(extractions!P401),"",extractions!P401)</f>
        <v>Sample</v>
      </c>
      <c r="W401" t="str">
        <f>IF(ISBLANK(extractions!Q401),"",extractions!Q401)</f>
        <v/>
      </c>
      <c r="X401" t="str">
        <f>IF(ISBLANK(extractions!R401),"",extractions!R401)</f>
        <v xml:space="preserve">Non random sample  </v>
      </c>
      <c r="Y401" t="str">
        <f>IF(ISBLANK(extractions!S401),"",extractions!S401)</f>
        <v/>
      </c>
      <c r="Z401" t="str">
        <f>IF(ISBLANK(extractions!T401),"",extractions!T401)</f>
        <v/>
      </c>
      <c r="AA401" t="str">
        <f>IF(ISBLANK(extractions!U401),"",extractions!U401)</f>
        <v>-</v>
      </c>
      <c r="AB401">
        <f>IF(ISBLANK(extractions!V401),"",extractions!V401)</f>
        <v>516</v>
      </c>
      <c r="AC401" t="str">
        <f>IF(ISBLANK(extractions!W401),"",extractions!W401)</f>
        <v>CFS</v>
      </c>
      <c r="AD401" t="str">
        <f>IF(ISBLANK(extractions!X401),"",extractions!X401)</f>
        <v>All part I crimes</v>
      </c>
      <c r="AE401" t="str">
        <f>IF(ISBLANK(extractions!Y401),"",extractions!Y401)</f>
        <v>Beta</v>
      </c>
      <c r="AF401">
        <f>IF(ISBLANK(extractions!Z401),"",extractions!Z401)</f>
        <v>0.16994999999999999</v>
      </c>
      <c r="AG401" t="str">
        <f>IF(ISBLANK(extractions!AA401),"",extractions!AA401)</f>
        <v/>
      </c>
      <c r="AH401" t="str">
        <f>IF(ISBLANK(extractions!AB401),"",extractions!AB401)</f>
        <v>?</v>
      </c>
      <c r="AI401">
        <f>IF(ISBLANK(extractions!AC401),"",extractions!AC401)</f>
        <v>1</v>
      </c>
      <c r="AJ401" t="str">
        <f>IF(ISBLANK(extractions!AD401),"",extractions!AD401)</f>
        <v>mar</v>
      </c>
      <c r="AK401">
        <f>IF(ISBLANK(extractions!AE401),"",extractions!AE401)</f>
        <v>1975</v>
      </c>
      <c r="AL401">
        <f>IF(ISBLANK(extractions!AF401),"",extractions!AF401)</f>
        <v>31</v>
      </c>
      <c r="AM401" t="str">
        <f>IF(ISBLANK(extractions!AG401),"",extractions!AG401)</f>
        <v>jan</v>
      </c>
      <c r="AN401">
        <f>IF(ISBLANK(extractions!AH401),"",extractions!AH401)</f>
        <v>1976</v>
      </c>
      <c r="AO401" t="str">
        <f>IF(ISBLANK(extractions!AI401),"",extractions!AI401)</f>
        <v/>
      </c>
      <c r="AP401" t="str">
        <f>IF(ISBLANK(extractions!AJ401),"",extractions!AJ401)</f>
        <v/>
      </c>
      <c r="AQ401" t="str">
        <f>IF(ISBLANK(extractions!AK401),"",extractions!AK401)</f>
        <v/>
      </c>
      <c r="AR401" t="str">
        <f>IF(ISBLANK(extractions!AL401),"",extractions!AL401)</f>
        <v/>
      </c>
      <c r="AS401" t="str">
        <f>IF(ISBLANK(extractions!AM401),"",extractions!AM401)</f>
        <v/>
      </c>
      <c r="AT401" t="str">
        <f>IF(ISBLANK(extractions!AN401),"",extractions!AN401)</f>
        <v/>
      </c>
      <c r="AU401" t="str">
        <f>IF(ISBLANK(extractions!AO401),"",extractions!AO401)</f>
        <v/>
      </c>
      <c r="AV401" t="str">
        <f>IF(ISBLANK(extractions!AP401),"",extractions!AP401)</f>
        <v/>
      </c>
      <c r="AW401" t="str">
        <f>IF(ISBLANK(extractions!AQ401),"",extractions!AQ401)</f>
        <v/>
      </c>
      <c r="AX401" t="str">
        <f>IF(ISBLANK(extractions!AR401),"",extractions!AR401)</f>
        <v/>
      </c>
      <c r="AY401" t="str">
        <f>IF(ISBLANK(extractions!AS401),"",extractions!AS401)</f>
        <v/>
      </c>
      <c r="AZ401" t="str">
        <f>IF(ISBLANK(extractions!AT401),"",extractions!AT401)</f>
        <v/>
      </c>
      <c r="BA401" t="str">
        <f>IF(ISBLANK(extractions!AU401),"",extractions!AU401)</f>
        <v/>
      </c>
      <c r="BB401" t="str">
        <f>IF(ISBLANK(extractions!AV401),"",extractions!AV401)</f>
        <v/>
      </c>
      <c r="BC401" t="str">
        <f>IF(ISBLANK(extractions!AW401),"",extractions!AW401)</f>
        <v/>
      </c>
      <c r="BD401" t="str">
        <f>IF(ISBLANK(extractions!AX401),"",extractions!AX401)</f>
        <v/>
      </c>
      <c r="BG401" t="str">
        <f t="shared" si="59"/>
        <v/>
      </c>
      <c r="BK401" s="9" t="str">
        <f t="shared" si="56"/>
        <v>Beta</v>
      </c>
      <c r="BL401" s="9">
        <f t="shared" si="54"/>
        <v>0.16994999999999999</v>
      </c>
      <c r="BM401" s="13" t="str">
        <f t="shared" si="55"/>
        <v>?</v>
      </c>
      <c r="BN401" t="str">
        <f t="shared" si="57"/>
        <v>+</v>
      </c>
      <c r="BO401" s="9" t="str">
        <f>IF(BK401="Beta",IF(ABS(BL401)&lt;statistic_interpretations!$B$5,statistic_interpretations!$B$1,IF(ABS(BL401)&lt;statistic_interpretations!$C$5,statistic_interpretations!$C$1,IF(ABS(BL401)&gt;statistic_interpretations!$C$5,statistic_interpretations!$D$1,"error"))),IF(BK401="R",IF(ABS(BL401)&lt;statistic_interpretations!$B$2,statistic_interpretations!$B$1,IF(ABS(BL401)&lt;statistic_interpretations!$C$2,statistic_interpretations!$C$1,IF(ABS(BL401)&gt;statistic_interpretations!$C$2,statistic_interpretations!$D$1,"error"))),IF(BK401="D",IF(ABS(BL401)&lt;statistic_interpretations!$B$3,statistic_interpretations!$B$1,IF(ABS(BL401)&lt;statistic_interpretations!$C$3,statistic_interpretations!$C$1,IF(ABS(BL401)&gt;statistic_interpretations!$C$3,statistic_interpretations!$D$1,"error"))),IF(BK401="%",IF(ABS(BL401)&lt;statistic_interpretations!$B$9,statistic_interpretations!$B$1,IF(ABS(BL401)&lt;statistic_interpretations!$C$9,statistic_interpretations!$C$1,IF(ABS(BL401)&gt;statistic_interpretations!$C$9,statistic_interpretations!$D$1,"error"))),IF(BK401="χ2",IF(ABS(BL401)&lt;statistic_interpretations!$B$8,statistic_interpretations!$B$1,IF(ABS(BL401)&lt;statistic_interpretations!$C$8,statistic_interpretations!$C$1,IF(ABS(BL401)&gt;statistic_interpretations!$C$8,statistic_interpretations!$D$1,"error"))),IF(BK401="tau",IF(ABS(BL401)&lt;statistic_interpretations!$B$7,statistic_interpretations!$B$1,IF(ABS(BL401)&lt;statistic_interpretations!$C$7,statistic_interpretations!$C$1,IF(ABS(BL401)&gt;statistic_interpretations!$C$7,statistic_interpretations!$D$1,"error")))))))))</f>
        <v>Small</v>
      </c>
      <c r="BP401" t="str">
        <f t="shared" si="58"/>
        <v>unknown</v>
      </c>
    </row>
    <row r="402" spans="1:68" x14ac:dyDescent="0.25">
      <c r="A402" t="str">
        <f>IF(ISBLANK(extractions!A402),"",extractions!A402)</f>
        <v>Socioeconomic Rating</v>
      </c>
      <c r="B402" t="s">
        <v>819</v>
      </c>
      <c r="C402" t="str">
        <f>IF(ISBLANK(extractions!B402),"",extractions!B402)</f>
        <v>ordinal</v>
      </c>
      <c r="D402" t="str">
        <f>IF(ISBLANK(extractions!C402),"",extractions!C402)</f>
        <v/>
      </c>
      <c r="E402" t="str">
        <f>IF(ISBLANK(extractions!D402),"",extractions!D402)</f>
        <v/>
      </c>
      <c r="F402" t="str">
        <f>IF(ISBLANK(extractions!E402),"",extractions!E402)</f>
        <v>-</v>
      </c>
      <c r="G402" t="str">
        <f>IF(ISBLANK(extractions!G402),"",extractions!G402)</f>
        <v>reporting time</v>
      </c>
      <c r="H402" t="str">
        <f>IF(ISBLANK(extractions!H402),"",extractions!H402)</f>
        <v>scale</v>
      </c>
      <c r="I402" t="str">
        <f>IF(ISBLANK(extractions!I402),"",extractions!I402)</f>
        <v>min/incident</v>
      </c>
      <c r="J402" t="str">
        <f>IF(ISBLANK(extractions!J402),"",extractions!J402)</f>
        <v>ln</v>
      </c>
      <c r="K402" t="str">
        <f>IF(ISBLANK(extractions!K402),"",extractions!K402)</f>
        <v>interest</v>
      </c>
      <c r="L402" t="str">
        <f>IF(ISBLANK(extractions!L402),"",extractions!L402)</f>
        <v>van Kirk (1978)</v>
      </c>
      <c r="M402" s="2" t="s">
        <v>893</v>
      </c>
      <c r="N402" t="str">
        <f>IF(ISBLANK(extractions!M402),"",extractions!M402)</f>
        <v>Table F-38</v>
      </c>
      <c r="O402" t="str">
        <f>IF(ISBLANK(extractions!N402),"",extractions!N402)</f>
        <v>Multivariate regression</v>
      </c>
      <c r="P402" t="s">
        <v>148</v>
      </c>
      <c r="Q402" t="s">
        <v>903</v>
      </c>
      <c r="R402" t="s">
        <v>906</v>
      </c>
      <c r="S402" t="s">
        <v>416</v>
      </c>
      <c r="T402" t="s">
        <v>895</v>
      </c>
      <c r="U402" t="str">
        <f>IF(ISBLANK(extractions!O402),"",extractions!O402)</f>
        <v/>
      </c>
      <c r="V402" t="str">
        <f>IF(ISBLANK(extractions!P402),"",extractions!P402)</f>
        <v>Sample</v>
      </c>
      <c r="W402" t="str">
        <f>IF(ISBLANK(extractions!Q402),"",extractions!Q402)</f>
        <v/>
      </c>
      <c r="X402" t="str">
        <f>IF(ISBLANK(extractions!R402),"",extractions!R402)</f>
        <v xml:space="preserve">Non random sample  </v>
      </c>
      <c r="Y402" t="str">
        <f>IF(ISBLANK(extractions!S402),"",extractions!S402)</f>
        <v/>
      </c>
      <c r="Z402" t="str">
        <f>IF(ISBLANK(extractions!T402),"",extractions!T402)</f>
        <v/>
      </c>
      <c r="AA402" t="str">
        <f>IF(ISBLANK(extractions!U402),"",extractions!U402)</f>
        <v>-</v>
      </c>
      <c r="AB402">
        <f>IF(ISBLANK(extractions!V402),"",extractions!V402)</f>
        <v>516</v>
      </c>
      <c r="AC402" t="str">
        <f>IF(ISBLANK(extractions!W402),"",extractions!W402)</f>
        <v>CFS</v>
      </c>
      <c r="AD402" t="str">
        <f>IF(ISBLANK(extractions!X402),"",extractions!X402)</f>
        <v>All part I crimes</v>
      </c>
      <c r="AE402" t="str">
        <f>IF(ISBLANK(extractions!Y402),"",extractions!Y402)</f>
        <v>Beta</v>
      </c>
      <c r="AF402">
        <f>IF(ISBLANK(extractions!Z402),"",extractions!Z402)</f>
        <v>-0.21626000000000001</v>
      </c>
      <c r="AG402" t="str">
        <f>IF(ISBLANK(extractions!AA402),"",extractions!AA402)</f>
        <v/>
      </c>
      <c r="AH402" t="str">
        <f>IF(ISBLANK(extractions!AB402),"",extractions!AB402)</f>
        <v>?</v>
      </c>
      <c r="AI402">
        <f>IF(ISBLANK(extractions!AC402),"",extractions!AC402)</f>
        <v>1</v>
      </c>
      <c r="AJ402" t="str">
        <f>IF(ISBLANK(extractions!AD402),"",extractions!AD402)</f>
        <v>mar</v>
      </c>
      <c r="AK402">
        <f>IF(ISBLANK(extractions!AE402),"",extractions!AE402)</f>
        <v>1975</v>
      </c>
      <c r="AL402">
        <f>IF(ISBLANK(extractions!AF402),"",extractions!AF402)</f>
        <v>31</v>
      </c>
      <c r="AM402" t="str">
        <f>IF(ISBLANK(extractions!AG402),"",extractions!AG402)</f>
        <v>jan</v>
      </c>
      <c r="AN402">
        <f>IF(ISBLANK(extractions!AH402),"",extractions!AH402)</f>
        <v>1976</v>
      </c>
      <c r="AO402" t="str">
        <f>IF(ISBLANK(extractions!AI402),"",extractions!AI402)</f>
        <v/>
      </c>
      <c r="AP402" t="str">
        <f>IF(ISBLANK(extractions!AJ402),"",extractions!AJ402)</f>
        <v/>
      </c>
      <c r="AQ402" t="str">
        <f>IF(ISBLANK(extractions!AK402),"",extractions!AK402)</f>
        <v/>
      </c>
      <c r="AR402" t="str">
        <f>IF(ISBLANK(extractions!AL402),"",extractions!AL402)</f>
        <v/>
      </c>
      <c r="AS402" t="str">
        <f>IF(ISBLANK(extractions!AM402),"",extractions!AM402)</f>
        <v/>
      </c>
      <c r="AT402" t="str">
        <f>IF(ISBLANK(extractions!AN402),"",extractions!AN402)</f>
        <v/>
      </c>
      <c r="AU402" t="str">
        <f>IF(ISBLANK(extractions!AO402),"",extractions!AO402)</f>
        <v/>
      </c>
      <c r="AV402" t="str">
        <f>IF(ISBLANK(extractions!AP402),"",extractions!AP402)</f>
        <v/>
      </c>
      <c r="AW402" t="str">
        <f>IF(ISBLANK(extractions!AQ402),"",extractions!AQ402)</f>
        <v/>
      </c>
      <c r="AX402" t="str">
        <f>IF(ISBLANK(extractions!AR402),"",extractions!AR402)</f>
        <v/>
      </c>
      <c r="AY402" t="str">
        <f>IF(ISBLANK(extractions!AS402),"",extractions!AS402)</f>
        <v/>
      </c>
      <c r="AZ402" t="str">
        <f>IF(ISBLANK(extractions!AT402),"",extractions!AT402)</f>
        <v/>
      </c>
      <c r="BA402" t="str">
        <f>IF(ISBLANK(extractions!AU402),"",extractions!AU402)</f>
        <v/>
      </c>
      <c r="BB402" t="str">
        <f>IF(ISBLANK(extractions!AV402),"",extractions!AV402)</f>
        <v/>
      </c>
      <c r="BC402" t="str">
        <f>IF(ISBLANK(extractions!AW402),"",extractions!AW402)</f>
        <v/>
      </c>
      <c r="BD402" t="str">
        <f>IF(ISBLANK(extractions!AX402),"",extractions!AX402)</f>
        <v/>
      </c>
      <c r="BG402" t="str">
        <f t="shared" si="59"/>
        <v/>
      </c>
      <c r="BK402" s="9" t="str">
        <f t="shared" si="56"/>
        <v>Beta</v>
      </c>
      <c r="BL402" s="9">
        <f t="shared" si="54"/>
        <v>-0.21626000000000001</v>
      </c>
      <c r="BM402" s="13" t="str">
        <f t="shared" si="55"/>
        <v>?</v>
      </c>
      <c r="BN402" t="str">
        <f t="shared" si="57"/>
        <v>-</v>
      </c>
      <c r="BO402" s="9" t="str">
        <f>IF(BK402="Beta",IF(ABS(BL402)&lt;statistic_interpretations!$B$5,statistic_interpretations!$B$1,IF(ABS(BL402)&lt;statistic_interpretations!$C$5,statistic_interpretations!$C$1,IF(ABS(BL402)&gt;statistic_interpretations!$C$5,statistic_interpretations!$D$1,"error"))),IF(BK402="R",IF(ABS(BL402)&lt;statistic_interpretations!$B$2,statistic_interpretations!$B$1,IF(ABS(BL402)&lt;statistic_interpretations!$C$2,statistic_interpretations!$C$1,IF(ABS(BL402)&gt;statistic_interpretations!$C$2,statistic_interpretations!$D$1,"error"))),IF(BK402="D",IF(ABS(BL402)&lt;statistic_interpretations!$B$3,statistic_interpretations!$B$1,IF(ABS(BL402)&lt;statistic_interpretations!$C$3,statistic_interpretations!$C$1,IF(ABS(BL402)&gt;statistic_interpretations!$C$3,statistic_interpretations!$D$1,"error"))),IF(BK402="%",IF(ABS(BL402)&lt;statistic_interpretations!$B$9,statistic_interpretations!$B$1,IF(ABS(BL402)&lt;statistic_interpretations!$C$9,statistic_interpretations!$C$1,IF(ABS(BL402)&gt;statistic_interpretations!$C$9,statistic_interpretations!$D$1,"error"))),IF(BK402="χ2",IF(ABS(BL402)&lt;statistic_interpretations!$B$8,statistic_interpretations!$B$1,IF(ABS(BL402)&lt;statistic_interpretations!$C$8,statistic_interpretations!$C$1,IF(ABS(BL402)&gt;statistic_interpretations!$C$8,statistic_interpretations!$D$1,"error"))),IF(BK402="tau",IF(ABS(BL402)&lt;statistic_interpretations!$B$7,statistic_interpretations!$B$1,IF(ABS(BL402)&lt;statistic_interpretations!$C$7,statistic_interpretations!$C$1,IF(ABS(BL402)&gt;statistic_interpretations!$C$7,statistic_interpretations!$D$1,"error")))))))))</f>
        <v>Small</v>
      </c>
      <c r="BP402" t="str">
        <f t="shared" si="58"/>
        <v>unknown</v>
      </c>
    </row>
    <row r="403" spans="1:68" x14ac:dyDescent="0.25">
      <c r="A403" t="str">
        <f>IF(ISBLANK(extractions!A403),"",extractions!A403)</f>
        <v>Education</v>
      </c>
      <c r="B403" t="s">
        <v>548</v>
      </c>
      <c r="C403" t="str">
        <f>IF(ISBLANK(extractions!B403),"",extractions!B403)</f>
        <v>ordinal</v>
      </c>
      <c r="D403" t="str">
        <f>IF(ISBLANK(extractions!C403),"",extractions!C403)</f>
        <v/>
      </c>
      <c r="E403" t="str">
        <f>IF(ISBLANK(extractions!D403),"",extractions!D403)</f>
        <v/>
      </c>
      <c r="F403" t="str">
        <f>IF(ISBLANK(extractions!E403),"",extractions!E403)</f>
        <v>-</v>
      </c>
      <c r="G403" t="str">
        <f>IF(ISBLANK(extractions!G403),"",extractions!G403)</f>
        <v>reporting time</v>
      </c>
      <c r="H403" t="str">
        <f>IF(ISBLANK(extractions!H403),"",extractions!H403)</f>
        <v>scale</v>
      </c>
      <c r="I403" t="str">
        <f>IF(ISBLANK(extractions!I403),"",extractions!I403)</f>
        <v>min/incident</v>
      </c>
      <c r="J403" t="str">
        <f>IF(ISBLANK(extractions!J403),"",extractions!J403)</f>
        <v>ln</v>
      </c>
      <c r="K403" t="str">
        <f>IF(ISBLANK(extractions!K403),"",extractions!K403)</f>
        <v>interest</v>
      </c>
      <c r="L403" t="str">
        <f>IF(ISBLANK(extractions!L403),"",extractions!L403)</f>
        <v>van Kirk (1978)</v>
      </c>
      <c r="M403" s="2" t="s">
        <v>893</v>
      </c>
      <c r="N403" t="str">
        <f>IF(ISBLANK(extractions!M403),"",extractions!M403)</f>
        <v>Table F-38</v>
      </c>
      <c r="O403" t="str">
        <f>IF(ISBLANK(extractions!N403),"",extractions!N403)</f>
        <v>Multivariate regression</v>
      </c>
      <c r="P403" t="s">
        <v>148</v>
      </c>
      <c r="Q403" t="s">
        <v>903</v>
      </c>
      <c r="R403" t="s">
        <v>906</v>
      </c>
      <c r="S403" t="s">
        <v>416</v>
      </c>
      <c r="T403" t="s">
        <v>895</v>
      </c>
      <c r="U403" t="str">
        <f>IF(ISBLANK(extractions!O403),"",extractions!O403)</f>
        <v/>
      </c>
      <c r="V403" t="str">
        <f>IF(ISBLANK(extractions!P403),"",extractions!P403)</f>
        <v>Sample</v>
      </c>
      <c r="W403" t="str">
        <f>IF(ISBLANK(extractions!Q403),"",extractions!Q403)</f>
        <v/>
      </c>
      <c r="X403" t="str">
        <f>IF(ISBLANK(extractions!R403),"",extractions!R403)</f>
        <v xml:space="preserve">Non random sample  </v>
      </c>
      <c r="Y403" t="str">
        <f>IF(ISBLANK(extractions!S403),"",extractions!S403)</f>
        <v/>
      </c>
      <c r="Z403" t="str">
        <f>IF(ISBLANK(extractions!T403),"",extractions!T403)</f>
        <v/>
      </c>
      <c r="AA403" t="str">
        <f>IF(ISBLANK(extractions!U403),"",extractions!U403)</f>
        <v>-</v>
      </c>
      <c r="AB403">
        <f>IF(ISBLANK(extractions!V403),"",extractions!V403)</f>
        <v>516</v>
      </c>
      <c r="AC403" t="str">
        <f>IF(ISBLANK(extractions!W403),"",extractions!W403)</f>
        <v>CFS</v>
      </c>
      <c r="AD403" t="str">
        <f>IF(ISBLANK(extractions!X403),"",extractions!X403)</f>
        <v>All part I crimes</v>
      </c>
      <c r="AE403" t="str">
        <f>IF(ISBLANK(extractions!Y403),"",extractions!Y403)</f>
        <v>Beta</v>
      </c>
      <c r="AF403">
        <f>IF(ISBLANK(extractions!Z403),"",extractions!Z403)</f>
        <v>-0.25849</v>
      </c>
      <c r="AG403" t="str">
        <f>IF(ISBLANK(extractions!AA403),"",extractions!AA403)</f>
        <v/>
      </c>
      <c r="AH403" t="str">
        <f>IF(ISBLANK(extractions!AB403),"",extractions!AB403)</f>
        <v>?</v>
      </c>
      <c r="AI403">
        <f>IF(ISBLANK(extractions!AC403),"",extractions!AC403)</f>
        <v>1</v>
      </c>
      <c r="AJ403" t="str">
        <f>IF(ISBLANK(extractions!AD403),"",extractions!AD403)</f>
        <v>mar</v>
      </c>
      <c r="AK403">
        <f>IF(ISBLANK(extractions!AE403),"",extractions!AE403)</f>
        <v>1975</v>
      </c>
      <c r="AL403">
        <f>IF(ISBLANK(extractions!AF403),"",extractions!AF403)</f>
        <v>31</v>
      </c>
      <c r="AM403" t="str">
        <f>IF(ISBLANK(extractions!AG403),"",extractions!AG403)</f>
        <v>jan</v>
      </c>
      <c r="AN403">
        <f>IF(ISBLANK(extractions!AH403),"",extractions!AH403)</f>
        <v>1976</v>
      </c>
      <c r="AO403" t="str">
        <f>IF(ISBLANK(extractions!AI403),"",extractions!AI403)</f>
        <v/>
      </c>
      <c r="AP403" t="str">
        <f>IF(ISBLANK(extractions!AJ403),"",extractions!AJ403)</f>
        <v/>
      </c>
      <c r="AQ403" t="str">
        <f>IF(ISBLANK(extractions!AK403),"",extractions!AK403)</f>
        <v/>
      </c>
      <c r="AR403" t="str">
        <f>IF(ISBLANK(extractions!AL403),"",extractions!AL403)</f>
        <v/>
      </c>
      <c r="AS403" t="str">
        <f>IF(ISBLANK(extractions!AM403),"",extractions!AM403)</f>
        <v/>
      </c>
      <c r="AT403" t="str">
        <f>IF(ISBLANK(extractions!AN403),"",extractions!AN403)</f>
        <v/>
      </c>
      <c r="AU403" t="str">
        <f>IF(ISBLANK(extractions!AO403),"",extractions!AO403)</f>
        <v/>
      </c>
      <c r="AV403" t="str">
        <f>IF(ISBLANK(extractions!AP403),"",extractions!AP403)</f>
        <v/>
      </c>
      <c r="AW403" t="str">
        <f>IF(ISBLANK(extractions!AQ403),"",extractions!AQ403)</f>
        <v/>
      </c>
      <c r="AX403" t="str">
        <f>IF(ISBLANK(extractions!AR403),"",extractions!AR403)</f>
        <v/>
      </c>
      <c r="AY403" t="str">
        <f>IF(ISBLANK(extractions!AS403),"",extractions!AS403)</f>
        <v/>
      </c>
      <c r="AZ403" t="str">
        <f>IF(ISBLANK(extractions!AT403),"",extractions!AT403)</f>
        <v/>
      </c>
      <c r="BA403" t="str">
        <f>IF(ISBLANK(extractions!AU403),"",extractions!AU403)</f>
        <v/>
      </c>
      <c r="BB403" t="str">
        <f>IF(ISBLANK(extractions!AV403),"",extractions!AV403)</f>
        <v/>
      </c>
      <c r="BC403" t="str">
        <f>IF(ISBLANK(extractions!AW403),"",extractions!AW403)</f>
        <v/>
      </c>
      <c r="BD403" t="str">
        <f>IF(ISBLANK(extractions!AX403),"",extractions!AX403)</f>
        <v/>
      </c>
      <c r="BG403" t="str">
        <f t="shared" si="59"/>
        <v/>
      </c>
      <c r="BK403" s="9" t="str">
        <f t="shared" si="56"/>
        <v>Beta</v>
      </c>
      <c r="BL403" s="9">
        <f t="shared" si="54"/>
        <v>-0.25849</v>
      </c>
      <c r="BM403" s="13" t="str">
        <f t="shared" si="55"/>
        <v>?</v>
      </c>
      <c r="BN403" t="str">
        <f t="shared" si="57"/>
        <v>-</v>
      </c>
      <c r="BO403" s="9" t="str">
        <f>IF(BK403="Beta",IF(ABS(BL403)&lt;statistic_interpretations!$B$5,statistic_interpretations!$B$1,IF(ABS(BL403)&lt;statistic_interpretations!$C$5,statistic_interpretations!$C$1,IF(ABS(BL403)&gt;statistic_interpretations!$C$5,statistic_interpretations!$D$1,"error"))),IF(BK403="R",IF(ABS(BL403)&lt;statistic_interpretations!$B$2,statistic_interpretations!$B$1,IF(ABS(BL403)&lt;statistic_interpretations!$C$2,statistic_interpretations!$C$1,IF(ABS(BL403)&gt;statistic_interpretations!$C$2,statistic_interpretations!$D$1,"error"))),IF(BK403="D",IF(ABS(BL403)&lt;statistic_interpretations!$B$3,statistic_interpretations!$B$1,IF(ABS(BL403)&lt;statistic_interpretations!$C$3,statistic_interpretations!$C$1,IF(ABS(BL403)&gt;statistic_interpretations!$C$3,statistic_interpretations!$D$1,"error"))),IF(BK403="%",IF(ABS(BL403)&lt;statistic_interpretations!$B$9,statistic_interpretations!$B$1,IF(ABS(BL403)&lt;statistic_interpretations!$C$9,statistic_interpretations!$C$1,IF(ABS(BL403)&gt;statistic_interpretations!$C$9,statistic_interpretations!$D$1,"error"))),IF(BK403="χ2",IF(ABS(BL403)&lt;statistic_interpretations!$B$8,statistic_interpretations!$B$1,IF(ABS(BL403)&lt;statistic_interpretations!$C$8,statistic_interpretations!$C$1,IF(ABS(BL403)&gt;statistic_interpretations!$C$8,statistic_interpretations!$D$1,"error"))),IF(BK403="tau",IF(ABS(BL403)&lt;statistic_interpretations!$B$7,statistic_interpretations!$B$1,IF(ABS(BL403)&lt;statistic_interpretations!$C$7,statistic_interpretations!$C$1,IF(ABS(BL403)&gt;statistic_interpretations!$C$7,statistic_interpretations!$D$1,"error")))))))))</f>
        <v>Small</v>
      </c>
      <c r="BP403" t="str">
        <f t="shared" si="58"/>
        <v>unknown</v>
      </c>
    </row>
    <row r="404" spans="1:68" x14ac:dyDescent="0.25">
      <c r="A404" t="str">
        <f>IF(ISBLANK(extractions!A404),"",extractions!A404)</f>
        <v xml:space="preserve">Income </v>
      </c>
      <c r="B404" t="s">
        <v>520</v>
      </c>
      <c r="C404" t="str">
        <f>IF(ISBLANK(extractions!B404),"",extractions!B404)</f>
        <v>scale</v>
      </c>
      <c r="D404" t="str">
        <f>IF(ISBLANK(extractions!C404),"",extractions!C404)</f>
        <v/>
      </c>
      <c r="E404" t="str">
        <f>IF(ISBLANK(extractions!D404),"",extractions!D404)</f>
        <v>-</v>
      </c>
      <c r="F404" t="str">
        <f>IF(ISBLANK(extractions!E404),"",extractions!E404)</f>
        <v>dollars</v>
      </c>
      <c r="G404" t="str">
        <f>IF(ISBLANK(extractions!G404),"",extractions!G404)</f>
        <v>reporting time</v>
      </c>
      <c r="H404" t="str">
        <f>IF(ISBLANK(extractions!H404),"",extractions!H404)</f>
        <v>scale</v>
      </c>
      <c r="I404" t="str">
        <f>IF(ISBLANK(extractions!I404),"",extractions!I404)</f>
        <v>min/incident</v>
      </c>
      <c r="J404" t="str">
        <f>IF(ISBLANK(extractions!J404),"",extractions!J404)</f>
        <v>ln</v>
      </c>
      <c r="K404" t="str">
        <f>IF(ISBLANK(extractions!K404),"",extractions!K404)</f>
        <v>interest</v>
      </c>
      <c r="L404" t="str">
        <f>IF(ISBLANK(extractions!L404),"",extractions!L404)</f>
        <v>van Kirk (1978)</v>
      </c>
      <c r="M404" s="2" t="s">
        <v>893</v>
      </c>
      <c r="N404" t="str">
        <f>IF(ISBLANK(extractions!M404),"",extractions!M404)</f>
        <v>Table F-38</v>
      </c>
      <c r="O404" t="str">
        <f>IF(ISBLANK(extractions!N404),"",extractions!N404)</f>
        <v>Multivariate regression</v>
      </c>
      <c r="P404" t="s">
        <v>148</v>
      </c>
      <c r="Q404" t="s">
        <v>903</v>
      </c>
      <c r="R404" t="s">
        <v>906</v>
      </c>
      <c r="S404" t="s">
        <v>416</v>
      </c>
      <c r="T404" t="s">
        <v>895</v>
      </c>
      <c r="U404" t="str">
        <f>IF(ISBLANK(extractions!O404),"",extractions!O404)</f>
        <v/>
      </c>
      <c r="V404" t="str">
        <f>IF(ISBLANK(extractions!P404),"",extractions!P404)</f>
        <v>Sample</v>
      </c>
      <c r="W404" t="str">
        <f>IF(ISBLANK(extractions!Q404),"",extractions!Q404)</f>
        <v/>
      </c>
      <c r="X404" t="str">
        <f>IF(ISBLANK(extractions!R404),"",extractions!R404)</f>
        <v xml:space="preserve">Non random sample  </v>
      </c>
      <c r="Y404" t="str">
        <f>IF(ISBLANK(extractions!S404),"",extractions!S404)</f>
        <v/>
      </c>
      <c r="Z404" t="str">
        <f>IF(ISBLANK(extractions!T404),"",extractions!T404)</f>
        <v/>
      </c>
      <c r="AA404" t="str">
        <f>IF(ISBLANK(extractions!U404),"",extractions!U404)</f>
        <v>-</v>
      </c>
      <c r="AB404">
        <f>IF(ISBLANK(extractions!V404),"",extractions!V404)</f>
        <v>516</v>
      </c>
      <c r="AC404" t="str">
        <f>IF(ISBLANK(extractions!W404),"",extractions!W404)</f>
        <v>CFS</v>
      </c>
      <c r="AD404" t="str">
        <f>IF(ISBLANK(extractions!X404),"",extractions!X404)</f>
        <v>All part I crimes</v>
      </c>
      <c r="AE404" t="str">
        <f>IF(ISBLANK(extractions!Y404),"",extractions!Y404)</f>
        <v>Beta</v>
      </c>
      <c r="AF404">
        <f>IF(ISBLANK(extractions!Z404),"",extractions!Z404)</f>
        <v>-7.1999999999999998E-3</v>
      </c>
      <c r="AG404" t="str">
        <f>IF(ISBLANK(extractions!AA404),"",extractions!AA404)</f>
        <v/>
      </c>
      <c r="AH404" t="str">
        <f>IF(ISBLANK(extractions!AB404),"",extractions!AB404)</f>
        <v>?</v>
      </c>
      <c r="AI404">
        <f>IF(ISBLANK(extractions!AC404),"",extractions!AC404)</f>
        <v>1</v>
      </c>
      <c r="AJ404" t="str">
        <f>IF(ISBLANK(extractions!AD404),"",extractions!AD404)</f>
        <v>mar</v>
      </c>
      <c r="AK404">
        <f>IF(ISBLANK(extractions!AE404),"",extractions!AE404)</f>
        <v>1975</v>
      </c>
      <c r="AL404">
        <f>IF(ISBLANK(extractions!AF404),"",extractions!AF404)</f>
        <v>31</v>
      </c>
      <c r="AM404" t="str">
        <f>IF(ISBLANK(extractions!AG404),"",extractions!AG404)</f>
        <v>jan</v>
      </c>
      <c r="AN404">
        <f>IF(ISBLANK(extractions!AH404),"",extractions!AH404)</f>
        <v>1976</v>
      </c>
      <c r="AO404" t="str">
        <f>IF(ISBLANK(extractions!AI404),"",extractions!AI404)</f>
        <v/>
      </c>
      <c r="AP404" t="str">
        <f>IF(ISBLANK(extractions!AJ404),"",extractions!AJ404)</f>
        <v/>
      </c>
      <c r="AQ404" t="str">
        <f>IF(ISBLANK(extractions!AK404),"",extractions!AK404)</f>
        <v/>
      </c>
      <c r="AR404" t="str">
        <f>IF(ISBLANK(extractions!AL404),"",extractions!AL404)</f>
        <v/>
      </c>
      <c r="AS404" t="str">
        <f>IF(ISBLANK(extractions!AM404),"",extractions!AM404)</f>
        <v/>
      </c>
      <c r="AT404" t="str">
        <f>IF(ISBLANK(extractions!AN404),"",extractions!AN404)</f>
        <v/>
      </c>
      <c r="AU404" t="str">
        <f>IF(ISBLANK(extractions!AO404),"",extractions!AO404)</f>
        <v/>
      </c>
      <c r="AV404" t="str">
        <f>IF(ISBLANK(extractions!AP404),"",extractions!AP404)</f>
        <v/>
      </c>
      <c r="AW404" t="str">
        <f>IF(ISBLANK(extractions!AQ404),"",extractions!AQ404)</f>
        <v/>
      </c>
      <c r="AX404" t="str">
        <f>IF(ISBLANK(extractions!AR404),"",extractions!AR404)</f>
        <v/>
      </c>
      <c r="AY404" t="str">
        <f>IF(ISBLANK(extractions!AS404),"",extractions!AS404)</f>
        <v/>
      </c>
      <c r="AZ404" t="str">
        <f>IF(ISBLANK(extractions!AT404),"",extractions!AT404)</f>
        <v/>
      </c>
      <c r="BA404" t="str">
        <f>IF(ISBLANK(extractions!AU404),"",extractions!AU404)</f>
        <v/>
      </c>
      <c r="BB404" t="str">
        <f>IF(ISBLANK(extractions!AV404),"",extractions!AV404)</f>
        <v/>
      </c>
      <c r="BC404" t="str">
        <f>IF(ISBLANK(extractions!AW404),"",extractions!AW404)</f>
        <v/>
      </c>
      <c r="BD404" t="str">
        <f>IF(ISBLANK(extractions!AX404),"",extractions!AX404)</f>
        <v/>
      </c>
      <c r="BG404" t="str">
        <f t="shared" si="59"/>
        <v/>
      </c>
      <c r="BK404" s="9" t="str">
        <f t="shared" si="56"/>
        <v>Beta</v>
      </c>
      <c r="BL404" s="9">
        <f t="shared" si="54"/>
        <v>-7.1999999999999998E-3</v>
      </c>
      <c r="BM404" s="13" t="str">
        <f t="shared" si="55"/>
        <v>?</v>
      </c>
      <c r="BN404" t="str">
        <f t="shared" si="57"/>
        <v>-</v>
      </c>
      <c r="BO404" s="9" t="str">
        <f>IF(BK404="Beta",IF(ABS(BL404)&lt;statistic_interpretations!$B$5,statistic_interpretations!$B$1,IF(ABS(BL404)&lt;statistic_interpretations!$C$5,statistic_interpretations!$C$1,IF(ABS(BL404)&gt;statistic_interpretations!$C$5,statistic_interpretations!$D$1,"error"))),IF(BK404="R",IF(ABS(BL404)&lt;statistic_interpretations!$B$2,statistic_interpretations!$B$1,IF(ABS(BL404)&lt;statistic_interpretations!$C$2,statistic_interpretations!$C$1,IF(ABS(BL404)&gt;statistic_interpretations!$C$2,statistic_interpretations!$D$1,"error"))),IF(BK404="D",IF(ABS(BL404)&lt;statistic_interpretations!$B$3,statistic_interpretations!$B$1,IF(ABS(BL404)&lt;statistic_interpretations!$C$3,statistic_interpretations!$C$1,IF(ABS(BL404)&gt;statistic_interpretations!$C$3,statistic_interpretations!$D$1,"error"))),IF(BK404="%",IF(ABS(BL404)&lt;statistic_interpretations!$B$9,statistic_interpretations!$B$1,IF(ABS(BL404)&lt;statistic_interpretations!$C$9,statistic_interpretations!$C$1,IF(ABS(BL404)&gt;statistic_interpretations!$C$9,statistic_interpretations!$D$1,"error"))),IF(BK404="χ2",IF(ABS(BL404)&lt;statistic_interpretations!$B$8,statistic_interpretations!$B$1,IF(ABS(BL404)&lt;statistic_interpretations!$C$8,statistic_interpretations!$C$1,IF(ABS(BL404)&gt;statistic_interpretations!$C$8,statistic_interpretations!$D$1,"error"))),IF(BK404="tau",IF(ABS(BL404)&lt;statistic_interpretations!$B$7,statistic_interpretations!$B$1,IF(ABS(BL404)&lt;statistic_interpretations!$C$7,statistic_interpretations!$C$1,IF(ABS(BL404)&gt;statistic_interpretations!$C$7,statistic_interpretations!$D$1,"error")))))))))</f>
        <v>Small</v>
      </c>
      <c r="BP404" t="str">
        <f t="shared" si="58"/>
        <v>unknown</v>
      </c>
    </row>
    <row r="405" spans="1:68" x14ac:dyDescent="0.25">
      <c r="A405" t="str">
        <f>IF(ISBLANK(extractions!A405),"",extractions!A405)</f>
        <v xml:space="preserve">Rape  </v>
      </c>
      <c r="B405" t="s">
        <v>410</v>
      </c>
      <c r="C405" t="str">
        <f>IF(ISBLANK(extractions!B405),"",extractions!B405)</f>
        <v>nominal</v>
      </c>
      <c r="D405" t="str">
        <f>IF(ISBLANK(extractions!C405),"",extractions!C405)</f>
        <v/>
      </c>
      <c r="E405" t="str">
        <f>IF(ISBLANK(extractions!D405),"",extractions!D405)</f>
        <v/>
      </c>
      <c r="F405" t="str">
        <f>IF(ISBLANK(extractions!E405),"",extractions!E405)</f>
        <v>-</v>
      </c>
      <c r="G405" t="str">
        <f>IF(ISBLANK(extractions!G405),"",extractions!G405)</f>
        <v>reporting time</v>
      </c>
      <c r="H405" t="str">
        <f>IF(ISBLANK(extractions!H405),"",extractions!H405)</f>
        <v>scale</v>
      </c>
      <c r="I405" t="str">
        <f>IF(ISBLANK(extractions!I405),"",extractions!I405)</f>
        <v>min/incident</v>
      </c>
      <c r="J405" t="str">
        <f>IF(ISBLANK(extractions!J405),"",extractions!J405)</f>
        <v>ln</v>
      </c>
      <c r="K405" t="str">
        <f>IF(ISBLANK(extractions!K405),"",extractions!K405)</f>
        <v>interest</v>
      </c>
      <c r="L405" t="str">
        <f>IF(ISBLANK(extractions!L405),"",extractions!L405)</f>
        <v>van Kirk (1978)</v>
      </c>
      <c r="M405" s="2" t="s">
        <v>893</v>
      </c>
      <c r="N405" t="str">
        <f>IF(ISBLANK(extractions!M405),"",extractions!M405)</f>
        <v>Table F-39</v>
      </c>
      <c r="O405" t="str">
        <f>IF(ISBLANK(extractions!N405),"",extractions!N405)</f>
        <v>Multivariate regression</v>
      </c>
      <c r="P405" t="s">
        <v>148</v>
      </c>
      <c r="Q405" t="s">
        <v>903</v>
      </c>
      <c r="R405" t="s">
        <v>906</v>
      </c>
      <c r="S405" t="s">
        <v>199</v>
      </c>
      <c r="T405" t="s">
        <v>199</v>
      </c>
      <c r="U405" t="str">
        <f>IF(ISBLANK(extractions!O405),"",extractions!O405)</f>
        <v/>
      </c>
      <c r="V405" t="str">
        <f>IF(ISBLANK(extractions!P405),"",extractions!P405)</f>
        <v>Sample</v>
      </c>
      <c r="W405" t="str">
        <f>IF(ISBLANK(extractions!Q405),"",extractions!Q405)</f>
        <v/>
      </c>
      <c r="X405" t="str">
        <f>IF(ISBLANK(extractions!R405),"",extractions!R405)</f>
        <v xml:space="preserve">Non random sample  </v>
      </c>
      <c r="Y405" t="str">
        <f>IF(ISBLANK(extractions!S405),"",extractions!S405)</f>
        <v/>
      </c>
      <c r="Z405" t="str">
        <f>IF(ISBLANK(extractions!T405),"",extractions!T405)</f>
        <v/>
      </c>
      <c r="AA405" t="str">
        <f>IF(ISBLANK(extractions!U405),"",extractions!U405)</f>
        <v>-</v>
      </c>
      <c r="AB405">
        <f>IF(ISBLANK(extractions!V405),"",extractions!V405)</f>
        <v>516</v>
      </c>
      <c r="AC405" t="str">
        <f>IF(ISBLANK(extractions!W405),"",extractions!W405)</f>
        <v>CFS</v>
      </c>
      <c r="AD405" t="str">
        <f>IF(ISBLANK(extractions!X405),"",extractions!X405)</f>
        <v>All part I crimes</v>
      </c>
      <c r="AE405" t="str">
        <f>IF(ISBLANK(extractions!Y405),"",extractions!Y405)</f>
        <v>Beta</v>
      </c>
      <c r="AF405">
        <f>IF(ISBLANK(extractions!Z405),"",extractions!Z405)</f>
        <v>-1.8419999999999999E-2</v>
      </c>
      <c r="AG405" t="str">
        <f>IF(ISBLANK(extractions!AA405),"",extractions!AA405)</f>
        <v/>
      </c>
      <c r="AH405" t="str">
        <f>IF(ISBLANK(extractions!AB405),"",extractions!AB405)</f>
        <v>?</v>
      </c>
      <c r="AI405">
        <f>IF(ISBLANK(extractions!AC405),"",extractions!AC405)</f>
        <v>1</v>
      </c>
      <c r="AJ405" t="str">
        <f>IF(ISBLANK(extractions!AD405),"",extractions!AD405)</f>
        <v>mar</v>
      </c>
      <c r="AK405">
        <f>IF(ISBLANK(extractions!AE405),"",extractions!AE405)</f>
        <v>1975</v>
      </c>
      <c r="AL405">
        <f>IF(ISBLANK(extractions!AF405),"",extractions!AF405)</f>
        <v>31</v>
      </c>
      <c r="AM405" t="str">
        <f>IF(ISBLANK(extractions!AG405),"",extractions!AG405)</f>
        <v>jan</v>
      </c>
      <c r="AN405">
        <f>IF(ISBLANK(extractions!AH405),"",extractions!AH405)</f>
        <v>1976</v>
      </c>
      <c r="AO405" t="str">
        <f>IF(ISBLANK(extractions!AI405),"",extractions!AI405)</f>
        <v/>
      </c>
      <c r="AP405" t="str">
        <f>IF(ISBLANK(extractions!AJ405),"",extractions!AJ405)</f>
        <v/>
      </c>
      <c r="AQ405" t="str">
        <f>IF(ISBLANK(extractions!AK405),"",extractions!AK405)</f>
        <v/>
      </c>
      <c r="AR405" t="str">
        <f>IF(ISBLANK(extractions!AL405),"",extractions!AL405)</f>
        <v/>
      </c>
      <c r="AS405" t="str">
        <f>IF(ISBLANK(extractions!AM405),"",extractions!AM405)</f>
        <v/>
      </c>
      <c r="AT405" t="str">
        <f>IF(ISBLANK(extractions!AN405),"",extractions!AN405)</f>
        <v/>
      </c>
      <c r="AU405" t="str">
        <f>IF(ISBLANK(extractions!AO405),"",extractions!AO405)</f>
        <v/>
      </c>
      <c r="AV405" t="str">
        <f>IF(ISBLANK(extractions!AP405),"",extractions!AP405)</f>
        <v/>
      </c>
      <c r="AW405" t="str">
        <f>IF(ISBLANK(extractions!AQ405),"",extractions!AQ405)</f>
        <v/>
      </c>
      <c r="AX405" t="str">
        <f>IF(ISBLANK(extractions!AR405),"",extractions!AR405)</f>
        <v/>
      </c>
      <c r="AY405" t="str">
        <f>IF(ISBLANK(extractions!AS405),"",extractions!AS405)</f>
        <v/>
      </c>
      <c r="AZ405" t="str">
        <f>IF(ISBLANK(extractions!AT405),"",extractions!AT405)</f>
        <v/>
      </c>
      <c r="BA405" t="str">
        <f>IF(ISBLANK(extractions!AU405),"",extractions!AU405)</f>
        <v/>
      </c>
      <c r="BB405" t="str">
        <f>IF(ISBLANK(extractions!AV405),"",extractions!AV405)</f>
        <v/>
      </c>
      <c r="BC405" t="str">
        <f>IF(ISBLANK(extractions!AW405),"",extractions!AW405)</f>
        <v/>
      </c>
      <c r="BD405" t="str">
        <f>IF(ISBLANK(extractions!AX405),"",extractions!AX405)</f>
        <v/>
      </c>
      <c r="BG405" t="str">
        <f t="shared" si="59"/>
        <v/>
      </c>
      <c r="BK405" s="9" t="str">
        <f t="shared" si="56"/>
        <v>Beta</v>
      </c>
      <c r="BL405" s="9">
        <f t="shared" si="54"/>
        <v>-1.8419999999999999E-2</v>
      </c>
      <c r="BM405" s="13" t="str">
        <f t="shared" si="55"/>
        <v>?</v>
      </c>
      <c r="BN405" t="str">
        <f t="shared" si="57"/>
        <v>-</v>
      </c>
      <c r="BO405" s="9" t="str">
        <f>IF(BK405="Beta",IF(ABS(BL405)&lt;statistic_interpretations!$B$5,statistic_interpretations!$B$1,IF(ABS(BL405)&lt;statistic_interpretations!$C$5,statistic_interpretations!$C$1,IF(ABS(BL405)&gt;statistic_interpretations!$C$5,statistic_interpretations!$D$1,"error"))),IF(BK405="R",IF(ABS(BL405)&lt;statistic_interpretations!$B$2,statistic_interpretations!$B$1,IF(ABS(BL405)&lt;statistic_interpretations!$C$2,statistic_interpretations!$C$1,IF(ABS(BL405)&gt;statistic_interpretations!$C$2,statistic_interpretations!$D$1,"error"))),IF(BK405="D",IF(ABS(BL405)&lt;statistic_interpretations!$B$3,statistic_interpretations!$B$1,IF(ABS(BL405)&lt;statistic_interpretations!$C$3,statistic_interpretations!$C$1,IF(ABS(BL405)&gt;statistic_interpretations!$C$3,statistic_interpretations!$D$1,"error"))),IF(BK405="%",IF(ABS(BL405)&lt;statistic_interpretations!$B$9,statistic_interpretations!$B$1,IF(ABS(BL405)&lt;statistic_interpretations!$C$9,statistic_interpretations!$C$1,IF(ABS(BL405)&gt;statistic_interpretations!$C$9,statistic_interpretations!$D$1,"error"))),IF(BK405="χ2",IF(ABS(BL405)&lt;statistic_interpretations!$B$8,statistic_interpretations!$B$1,IF(ABS(BL405)&lt;statistic_interpretations!$C$8,statistic_interpretations!$C$1,IF(ABS(BL405)&gt;statistic_interpretations!$C$8,statistic_interpretations!$D$1,"error"))),IF(BK405="tau",IF(ABS(BL405)&lt;statistic_interpretations!$B$7,statistic_interpretations!$B$1,IF(ABS(BL405)&lt;statistic_interpretations!$C$7,statistic_interpretations!$C$1,IF(ABS(BL405)&gt;statistic_interpretations!$C$7,statistic_interpretations!$D$1,"error")))))))))</f>
        <v>Small</v>
      </c>
      <c r="BP405" t="str">
        <f t="shared" si="58"/>
        <v>unknown</v>
      </c>
    </row>
    <row r="406" spans="1:68" x14ac:dyDescent="0.25">
      <c r="A406" t="str">
        <f>IF(ISBLANK(extractions!A406),"",extractions!A406)</f>
        <v>Assault</v>
      </c>
      <c r="B406" t="s">
        <v>403</v>
      </c>
      <c r="C406" t="str">
        <f>IF(ISBLANK(extractions!B406),"",extractions!B406)</f>
        <v>nominal</v>
      </c>
      <c r="D406" t="str">
        <f>IF(ISBLANK(extractions!C406),"",extractions!C406)</f>
        <v/>
      </c>
      <c r="E406" t="str">
        <f>IF(ISBLANK(extractions!D406),"",extractions!D406)</f>
        <v/>
      </c>
      <c r="F406" t="str">
        <f>IF(ISBLANK(extractions!E406),"",extractions!E406)</f>
        <v>-</v>
      </c>
      <c r="G406" t="str">
        <f>IF(ISBLANK(extractions!G406),"",extractions!G406)</f>
        <v>reporting time</v>
      </c>
      <c r="H406" t="str">
        <f>IF(ISBLANK(extractions!H406),"",extractions!H406)</f>
        <v>scale</v>
      </c>
      <c r="I406" t="str">
        <f>IF(ISBLANK(extractions!I406),"",extractions!I406)</f>
        <v>min/incident</v>
      </c>
      <c r="J406" t="str">
        <f>IF(ISBLANK(extractions!J406),"",extractions!J406)</f>
        <v>ln</v>
      </c>
      <c r="K406" t="str">
        <f>IF(ISBLANK(extractions!K406),"",extractions!K406)</f>
        <v>interest</v>
      </c>
      <c r="L406" t="str">
        <f>IF(ISBLANK(extractions!L406),"",extractions!L406)</f>
        <v>van Kirk (1978)</v>
      </c>
      <c r="M406" s="2" t="s">
        <v>893</v>
      </c>
      <c r="N406" t="str">
        <f>IF(ISBLANK(extractions!M406),"",extractions!M406)</f>
        <v>Table F-39</v>
      </c>
      <c r="O406" t="str">
        <f>IF(ISBLANK(extractions!N406),"",extractions!N406)</f>
        <v>Multivariate regression</v>
      </c>
      <c r="P406" t="s">
        <v>148</v>
      </c>
      <c r="Q406" t="s">
        <v>903</v>
      </c>
      <c r="R406" t="s">
        <v>906</v>
      </c>
      <c r="S406" t="s">
        <v>199</v>
      </c>
      <c r="T406" t="s">
        <v>199</v>
      </c>
      <c r="U406" t="str">
        <f>IF(ISBLANK(extractions!O406),"",extractions!O406)</f>
        <v/>
      </c>
      <c r="V406" t="str">
        <f>IF(ISBLANK(extractions!P406),"",extractions!P406)</f>
        <v>Sample</v>
      </c>
      <c r="W406" t="str">
        <f>IF(ISBLANK(extractions!Q406),"",extractions!Q406)</f>
        <v/>
      </c>
      <c r="X406" t="str">
        <f>IF(ISBLANK(extractions!R406),"",extractions!R406)</f>
        <v xml:space="preserve">Non random sample  </v>
      </c>
      <c r="Y406" t="str">
        <f>IF(ISBLANK(extractions!S406),"",extractions!S406)</f>
        <v/>
      </c>
      <c r="Z406" t="str">
        <f>IF(ISBLANK(extractions!T406),"",extractions!T406)</f>
        <v/>
      </c>
      <c r="AA406" t="str">
        <f>IF(ISBLANK(extractions!U406),"",extractions!U406)</f>
        <v>-</v>
      </c>
      <c r="AB406">
        <f>IF(ISBLANK(extractions!V406),"",extractions!V406)</f>
        <v>516</v>
      </c>
      <c r="AC406" t="str">
        <f>IF(ISBLANK(extractions!W406),"",extractions!W406)</f>
        <v>CFS</v>
      </c>
      <c r="AD406" t="str">
        <f>IF(ISBLANK(extractions!X406),"",extractions!X406)</f>
        <v>All part I crimes</v>
      </c>
      <c r="AE406" t="str">
        <f>IF(ISBLANK(extractions!Y406),"",extractions!Y406)</f>
        <v>Beta</v>
      </c>
      <c r="AF406">
        <f>IF(ISBLANK(extractions!Z406),"",extractions!Z406)</f>
        <v>-2.7289999999999998E-2</v>
      </c>
      <c r="AG406" t="str">
        <f>IF(ISBLANK(extractions!AA406),"",extractions!AA406)</f>
        <v/>
      </c>
      <c r="AH406" t="str">
        <f>IF(ISBLANK(extractions!AB406),"",extractions!AB406)</f>
        <v>?</v>
      </c>
      <c r="AI406">
        <f>IF(ISBLANK(extractions!AC406),"",extractions!AC406)</f>
        <v>1</v>
      </c>
      <c r="AJ406" t="str">
        <f>IF(ISBLANK(extractions!AD406),"",extractions!AD406)</f>
        <v>mar</v>
      </c>
      <c r="AK406">
        <f>IF(ISBLANK(extractions!AE406),"",extractions!AE406)</f>
        <v>1975</v>
      </c>
      <c r="AL406">
        <f>IF(ISBLANK(extractions!AF406),"",extractions!AF406)</f>
        <v>31</v>
      </c>
      <c r="AM406" t="str">
        <f>IF(ISBLANK(extractions!AG406),"",extractions!AG406)</f>
        <v>jan</v>
      </c>
      <c r="AN406">
        <f>IF(ISBLANK(extractions!AH406),"",extractions!AH406)</f>
        <v>1976</v>
      </c>
      <c r="AO406" t="str">
        <f>IF(ISBLANK(extractions!AI406),"",extractions!AI406)</f>
        <v/>
      </c>
      <c r="AP406" t="str">
        <f>IF(ISBLANK(extractions!AJ406),"",extractions!AJ406)</f>
        <v/>
      </c>
      <c r="AQ406" t="str">
        <f>IF(ISBLANK(extractions!AK406),"",extractions!AK406)</f>
        <v/>
      </c>
      <c r="AR406" t="str">
        <f>IF(ISBLANK(extractions!AL406),"",extractions!AL406)</f>
        <v/>
      </c>
      <c r="AS406" t="str">
        <f>IF(ISBLANK(extractions!AM406),"",extractions!AM406)</f>
        <v/>
      </c>
      <c r="AT406" t="str">
        <f>IF(ISBLANK(extractions!AN406),"",extractions!AN406)</f>
        <v/>
      </c>
      <c r="AU406" t="str">
        <f>IF(ISBLANK(extractions!AO406),"",extractions!AO406)</f>
        <v/>
      </c>
      <c r="AV406" t="str">
        <f>IF(ISBLANK(extractions!AP406),"",extractions!AP406)</f>
        <v/>
      </c>
      <c r="AW406" t="str">
        <f>IF(ISBLANK(extractions!AQ406),"",extractions!AQ406)</f>
        <v/>
      </c>
      <c r="AX406" t="str">
        <f>IF(ISBLANK(extractions!AR406),"",extractions!AR406)</f>
        <v/>
      </c>
      <c r="AY406" t="str">
        <f>IF(ISBLANK(extractions!AS406),"",extractions!AS406)</f>
        <v/>
      </c>
      <c r="AZ406" t="str">
        <f>IF(ISBLANK(extractions!AT406),"",extractions!AT406)</f>
        <v/>
      </c>
      <c r="BA406" t="str">
        <f>IF(ISBLANK(extractions!AU406),"",extractions!AU406)</f>
        <v/>
      </c>
      <c r="BB406" t="str">
        <f>IF(ISBLANK(extractions!AV406),"",extractions!AV406)</f>
        <v/>
      </c>
      <c r="BC406" t="str">
        <f>IF(ISBLANK(extractions!AW406),"",extractions!AW406)</f>
        <v/>
      </c>
      <c r="BD406" t="str">
        <f>IF(ISBLANK(extractions!AX406),"",extractions!AX406)</f>
        <v/>
      </c>
      <c r="BG406" t="str">
        <f t="shared" si="59"/>
        <v/>
      </c>
      <c r="BK406" s="9" t="str">
        <f t="shared" si="56"/>
        <v>Beta</v>
      </c>
      <c r="BL406" s="9">
        <f t="shared" si="54"/>
        <v>-2.7289999999999998E-2</v>
      </c>
      <c r="BM406" s="13" t="str">
        <f t="shared" si="55"/>
        <v>?</v>
      </c>
      <c r="BN406" t="str">
        <f t="shared" si="57"/>
        <v>-</v>
      </c>
      <c r="BO406" s="9" t="str">
        <f>IF(BK406="Beta",IF(ABS(BL406)&lt;statistic_interpretations!$B$5,statistic_interpretations!$B$1,IF(ABS(BL406)&lt;statistic_interpretations!$C$5,statistic_interpretations!$C$1,IF(ABS(BL406)&gt;statistic_interpretations!$C$5,statistic_interpretations!$D$1,"error"))),IF(BK406="R",IF(ABS(BL406)&lt;statistic_interpretations!$B$2,statistic_interpretations!$B$1,IF(ABS(BL406)&lt;statistic_interpretations!$C$2,statistic_interpretations!$C$1,IF(ABS(BL406)&gt;statistic_interpretations!$C$2,statistic_interpretations!$D$1,"error"))),IF(BK406="D",IF(ABS(BL406)&lt;statistic_interpretations!$B$3,statistic_interpretations!$B$1,IF(ABS(BL406)&lt;statistic_interpretations!$C$3,statistic_interpretations!$C$1,IF(ABS(BL406)&gt;statistic_interpretations!$C$3,statistic_interpretations!$D$1,"error"))),IF(BK406="%",IF(ABS(BL406)&lt;statistic_interpretations!$B$9,statistic_interpretations!$B$1,IF(ABS(BL406)&lt;statistic_interpretations!$C$9,statistic_interpretations!$C$1,IF(ABS(BL406)&gt;statistic_interpretations!$C$9,statistic_interpretations!$D$1,"error"))),IF(BK406="χ2",IF(ABS(BL406)&lt;statistic_interpretations!$B$8,statistic_interpretations!$B$1,IF(ABS(BL406)&lt;statistic_interpretations!$C$8,statistic_interpretations!$C$1,IF(ABS(BL406)&gt;statistic_interpretations!$C$8,statistic_interpretations!$D$1,"error"))),IF(BK406="tau",IF(ABS(BL406)&lt;statistic_interpretations!$B$7,statistic_interpretations!$B$1,IF(ABS(BL406)&lt;statistic_interpretations!$C$7,statistic_interpretations!$C$1,IF(ABS(BL406)&gt;statistic_interpretations!$C$7,statistic_interpretations!$D$1,"error")))))))))</f>
        <v>Small</v>
      </c>
      <c r="BP406" t="str">
        <f t="shared" si="58"/>
        <v>unknown</v>
      </c>
    </row>
    <row r="407" spans="1:68" x14ac:dyDescent="0.25">
      <c r="A407" t="str">
        <f>IF(ISBLANK(extractions!A407),"",extractions!A407)</f>
        <v>Involvement burglary</v>
      </c>
      <c r="B407" t="s">
        <v>404</v>
      </c>
      <c r="C407" t="str">
        <f>IF(ISBLANK(extractions!B407),"",extractions!B407)</f>
        <v>nominal</v>
      </c>
      <c r="D407" t="str">
        <f>IF(ISBLANK(extractions!C407),"",extractions!C407)</f>
        <v/>
      </c>
      <c r="E407" t="str">
        <f>IF(ISBLANK(extractions!D407),"",extractions!D407)</f>
        <v/>
      </c>
      <c r="F407" t="str">
        <f>IF(ISBLANK(extractions!E407),"",extractions!E407)</f>
        <v>-</v>
      </c>
      <c r="G407" t="str">
        <f>IF(ISBLANK(extractions!G407),"",extractions!G407)</f>
        <v>reporting time</v>
      </c>
      <c r="H407" t="str">
        <f>IF(ISBLANK(extractions!H407),"",extractions!H407)</f>
        <v>scale</v>
      </c>
      <c r="I407" t="str">
        <f>IF(ISBLANK(extractions!I407),"",extractions!I407)</f>
        <v>min/incident</v>
      </c>
      <c r="J407" t="str">
        <f>IF(ISBLANK(extractions!J407),"",extractions!J407)</f>
        <v>ln</v>
      </c>
      <c r="K407" t="str">
        <f>IF(ISBLANK(extractions!K407),"",extractions!K407)</f>
        <v>interest</v>
      </c>
      <c r="L407" t="str">
        <f>IF(ISBLANK(extractions!L407),"",extractions!L407)</f>
        <v>van Kirk (1978)</v>
      </c>
      <c r="M407" s="2" t="s">
        <v>893</v>
      </c>
      <c r="N407" t="str">
        <f>IF(ISBLANK(extractions!M407),"",extractions!M407)</f>
        <v>Table F-39</v>
      </c>
      <c r="O407" t="str">
        <f>IF(ISBLANK(extractions!N407),"",extractions!N407)</f>
        <v>Multivariate regression</v>
      </c>
      <c r="P407" t="s">
        <v>148</v>
      </c>
      <c r="Q407" t="s">
        <v>903</v>
      </c>
      <c r="R407" t="s">
        <v>906</v>
      </c>
      <c r="S407" t="s">
        <v>199</v>
      </c>
      <c r="T407" t="s">
        <v>199</v>
      </c>
      <c r="U407" t="str">
        <f>IF(ISBLANK(extractions!O407),"",extractions!O407)</f>
        <v/>
      </c>
      <c r="V407" t="str">
        <f>IF(ISBLANK(extractions!P407),"",extractions!P407)</f>
        <v>Sample</v>
      </c>
      <c r="W407" t="str">
        <f>IF(ISBLANK(extractions!Q407),"",extractions!Q407)</f>
        <v/>
      </c>
      <c r="X407" t="str">
        <f>IF(ISBLANK(extractions!R407),"",extractions!R407)</f>
        <v xml:space="preserve">Non random sample  </v>
      </c>
      <c r="Y407" t="str">
        <f>IF(ISBLANK(extractions!S407),"",extractions!S407)</f>
        <v/>
      </c>
      <c r="Z407" t="str">
        <f>IF(ISBLANK(extractions!T407),"",extractions!T407)</f>
        <v/>
      </c>
      <c r="AA407" t="str">
        <f>IF(ISBLANK(extractions!U407),"",extractions!U407)</f>
        <v>-</v>
      </c>
      <c r="AB407">
        <f>IF(ISBLANK(extractions!V407),"",extractions!V407)</f>
        <v>516</v>
      </c>
      <c r="AC407" t="str">
        <f>IF(ISBLANK(extractions!W407),"",extractions!W407)</f>
        <v>CFS</v>
      </c>
      <c r="AD407" t="str">
        <f>IF(ISBLANK(extractions!X407),"",extractions!X407)</f>
        <v>All part I crimes</v>
      </c>
      <c r="AE407" t="str">
        <f>IF(ISBLANK(extractions!Y407),"",extractions!Y407)</f>
        <v>Beta</v>
      </c>
      <c r="AF407">
        <f>IF(ISBLANK(extractions!Z407),"",extractions!Z407)</f>
        <v>-6.9830000000000003E-2</v>
      </c>
      <c r="AG407" t="str">
        <f>IF(ISBLANK(extractions!AA407),"",extractions!AA407)</f>
        <v/>
      </c>
      <c r="AH407" t="str">
        <f>IF(ISBLANK(extractions!AB407),"",extractions!AB407)</f>
        <v>?</v>
      </c>
      <c r="AI407">
        <f>IF(ISBLANK(extractions!AC407),"",extractions!AC407)</f>
        <v>1</v>
      </c>
      <c r="AJ407" t="str">
        <f>IF(ISBLANK(extractions!AD407),"",extractions!AD407)</f>
        <v>mar</v>
      </c>
      <c r="AK407">
        <f>IF(ISBLANK(extractions!AE407),"",extractions!AE407)</f>
        <v>1975</v>
      </c>
      <c r="AL407">
        <f>IF(ISBLANK(extractions!AF407),"",extractions!AF407)</f>
        <v>31</v>
      </c>
      <c r="AM407" t="str">
        <f>IF(ISBLANK(extractions!AG407),"",extractions!AG407)</f>
        <v>jan</v>
      </c>
      <c r="AN407">
        <f>IF(ISBLANK(extractions!AH407),"",extractions!AH407)</f>
        <v>1976</v>
      </c>
      <c r="AO407" t="str">
        <f>IF(ISBLANK(extractions!AI407),"",extractions!AI407)</f>
        <v/>
      </c>
      <c r="AP407" t="str">
        <f>IF(ISBLANK(extractions!AJ407),"",extractions!AJ407)</f>
        <v/>
      </c>
      <c r="AQ407" t="str">
        <f>IF(ISBLANK(extractions!AK407),"",extractions!AK407)</f>
        <v/>
      </c>
      <c r="AR407" t="str">
        <f>IF(ISBLANK(extractions!AL407),"",extractions!AL407)</f>
        <v/>
      </c>
      <c r="AS407" t="str">
        <f>IF(ISBLANK(extractions!AM407),"",extractions!AM407)</f>
        <v/>
      </c>
      <c r="AT407" t="str">
        <f>IF(ISBLANK(extractions!AN407),"",extractions!AN407)</f>
        <v/>
      </c>
      <c r="AU407" t="str">
        <f>IF(ISBLANK(extractions!AO407),"",extractions!AO407)</f>
        <v/>
      </c>
      <c r="AV407" t="str">
        <f>IF(ISBLANK(extractions!AP407),"",extractions!AP407)</f>
        <v/>
      </c>
      <c r="AW407" t="str">
        <f>IF(ISBLANK(extractions!AQ407),"",extractions!AQ407)</f>
        <v/>
      </c>
      <c r="AX407" t="str">
        <f>IF(ISBLANK(extractions!AR407),"",extractions!AR407)</f>
        <v/>
      </c>
      <c r="AY407" t="str">
        <f>IF(ISBLANK(extractions!AS407),"",extractions!AS407)</f>
        <v/>
      </c>
      <c r="AZ407" t="str">
        <f>IF(ISBLANK(extractions!AT407),"",extractions!AT407)</f>
        <v/>
      </c>
      <c r="BA407" t="str">
        <f>IF(ISBLANK(extractions!AU407),"",extractions!AU407)</f>
        <v/>
      </c>
      <c r="BB407" t="str">
        <f>IF(ISBLANK(extractions!AV407),"",extractions!AV407)</f>
        <v/>
      </c>
      <c r="BC407" t="str">
        <f>IF(ISBLANK(extractions!AW407),"",extractions!AW407)</f>
        <v/>
      </c>
      <c r="BD407" t="str">
        <f>IF(ISBLANK(extractions!AX407),"",extractions!AX407)</f>
        <v/>
      </c>
      <c r="BG407" t="str">
        <f t="shared" si="59"/>
        <v/>
      </c>
      <c r="BK407" s="9" t="str">
        <f t="shared" si="56"/>
        <v>Beta</v>
      </c>
      <c r="BL407" s="9">
        <f t="shared" si="54"/>
        <v>-6.9830000000000003E-2</v>
      </c>
      <c r="BM407" s="13" t="str">
        <f t="shared" si="55"/>
        <v>?</v>
      </c>
      <c r="BN407" t="str">
        <f t="shared" si="57"/>
        <v>-</v>
      </c>
      <c r="BO407" s="9" t="str">
        <f>IF(BK407="Beta",IF(ABS(BL407)&lt;statistic_interpretations!$B$5,statistic_interpretations!$B$1,IF(ABS(BL407)&lt;statistic_interpretations!$C$5,statistic_interpretations!$C$1,IF(ABS(BL407)&gt;statistic_interpretations!$C$5,statistic_interpretations!$D$1,"error"))),IF(BK407="R",IF(ABS(BL407)&lt;statistic_interpretations!$B$2,statistic_interpretations!$B$1,IF(ABS(BL407)&lt;statistic_interpretations!$C$2,statistic_interpretations!$C$1,IF(ABS(BL407)&gt;statistic_interpretations!$C$2,statistic_interpretations!$D$1,"error"))),IF(BK407="D",IF(ABS(BL407)&lt;statistic_interpretations!$B$3,statistic_interpretations!$B$1,IF(ABS(BL407)&lt;statistic_interpretations!$C$3,statistic_interpretations!$C$1,IF(ABS(BL407)&gt;statistic_interpretations!$C$3,statistic_interpretations!$D$1,"error"))),IF(BK407="%",IF(ABS(BL407)&lt;statistic_interpretations!$B$9,statistic_interpretations!$B$1,IF(ABS(BL407)&lt;statistic_interpretations!$C$9,statistic_interpretations!$C$1,IF(ABS(BL407)&gt;statistic_interpretations!$C$9,statistic_interpretations!$D$1,"error"))),IF(BK407="χ2",IF(ABS(BL407)&lt;statistic_interpretations!$B$8,statistic_interpretations!$B$1,IF(ABS(BL407)&lt;statistic_interpretations!$C$8,statistic_interpretations!$C$1,IF(ABS(BL407)&gt;statistic_interpretations!$C$8,statistic_interpretations!$D$1,"error"))),IF(BK407="tau",IF(ABS(BL407)&lt;statistic_interpretations!$B$7,statistic_interpretations!$B$1,IF(ABS(BL407)&lt;statistic_interpretations!$C$7,statistic_interpretations!$C$1,IF(ABS(BL407)&gt;statistic_interpretations!$C$7,statistic_interpretations!$D$1,"error")))))))))</f>
        <v>Small</v>
      </c>
      <c r="BP407" t="str">
        <f t="shared" si="58"/>
        <v>unknown</v>
      </c>
    </row>
    <row r="408" spans="1:68" x14ac:dyDescent="0.25">
      <c r="A408" t="str">
        <f>IF(ISBLANK(extractions!A408),"",extractions!A408)</f>
        <v>Discovery burglary</v>
      </c>
      <c r="B408" t="s">
        <v>405</v>
      </c>
      <c r="C408" t="str">
        <f>IF(ISBLANK(extractions!B408),"",extractions!B408)</f>
        <v>nominal</v>
      </c>
      <c r="D408" t="str">
        <f>IF(ISBLANK(extractions!C408),"",extractions!C408)</f>
        <v/>
      </c>
      <c r="E408" t="str">
        <f>IF(ISBLANK(extractions!D408),"",extractions!D408)</f>
        <v/>
      </c>
      <c r="F408" t="str">
        <f>IF(ISBLANK(extractions!E408),"",extractions!E408)</f>
        <v>-</v>
      </c>
      <c r="G408" t="str">
        <f>IF(ISBLANK(extractions!G408),"",extractions!G408)</f>
        <v>reporting time</v>
      </c>
      <c r="H408" t="str">
        <f>IF(ISBLANK(extractions!H408),"",extractions!H408)</f>
        <v>scale</v>
      </c>
      <c r="I408" t="str">
        <f>IF(ISBLANK(extractions!I408),"",extractions!I408)</f>
        <v>min/incident</v>
      </c>
      <c r="J408" t="str">
        <f>IF(ISBLANK(extractions!J408),"",extractions!J408)</f>
        <v>ln</v>
      </c>
      <c r="K408" t="str">
        <f>IF(ISBLANK(extractions!K408),"",extractions!K408)</f>
        <v>interest</v>
      </c>
      <c r="L408" t="str">
        <f>IF(ISBLANK(extractions!L408),"",extractions!L408)</f>
        <v>van Kirk (1978)</v>
      </c>
      <c r="M408" s="2" t="s">
        <v>893</v>
      </c>
      <c r="N408" t="str">
        <f>IF(ISBLANK(extractions!M408),"",extractions!M408)</f>
        <v>Table F-39</v>
      </c>
      <c r="O408" t="str">
        <f>IF(ISBLANK(extractions!N408),"",extractions!N408)</f>
        <v>Multivariate regression</v>
      </c>
      <c r="P408" t="s">
        <v>148</v>
      </c>
      <c r="Q408" t="s">
        <v>903</v>
      </c>
      <c r="R408" t="s">
        <v>906</v>
      </c>
      <c r="S408" t="s">
        <v>199</v>
      </c>
      <c r="T408" t="s">
        <v>199</v>
      </c>
      <c r="U408" t="str">
        <f>IF(ISBLANK(extractions!O408),"",extractions!O408)</f>
        <v/>
      </c>
      <c r="V408" t="str">
        <f>IF(ISBLANK(extractions!P408),"",extractions!P408)</f>
        <v>Sample</v>
      </c>
      <c r="W408" t="str">
        <f>IF(ISBLANK(extractions!Q408),"",extractions!Q408)</f>
        <v/>
      </c>
      <c r="X408" t="str">
        <f>IF(ISBLANK(extractions!R408),"",extractions!R408)</f>
        <v xml:space="preserve">Non random sample  </v>
      </c>
      <c r="Y408" t="str">
        <f>IF(ISBLANK(extractions!S408),"",extractions!S408)</f>
        <v/>
      </c>
      <c r="Z408" t="str">
        <f>IF(ISBLANK(extractions!T408),"",extractions!T408)</f>
        <v/>
      </c>
      <c r="AA408" t="str">
        <f>IF(ISBLANK(extractions!U408),"",extractions!U408)</f>
        <v>-</v>
      </c>
      <c r="AB408">
        <f>IF(ISBLANK(extractions!V408),"",extractions!V408)</f>
        <v>516</v>
      </c>
      <c r="AC408" t="str">
        <f>IF(ISBLANK(extractions!W408),"",extractions!W408)</f>
        <v>CFS</v>
      </c>
      <c r="AD408" t="str">
        <f>IF(ISBLANK(extractions!X408),"",extractions!X408)</f>
        <v>All part I crimes</v>
      </c>
      <c r="AE408" t="str">
        <f>IF(ISBLANK(extractions!Y408),"",extractions!Y408)</f>
        <v>Beta</v>
      </c>
      <c r="AF408">
        <f>IF(ISBLANK(extractions!Z408),"",extractions!Z408)</f>
        <v>0.19986000000000001</v>
      </c>
      <c r="AG408" t="str">
        <f>IF(ISBLANK(extractions!AA408),"",extractions!AA408)</f>
        <v/>
      </c>
      <c r="AH408" t="str">
        <f>IF(ISBLANK(extractions!AB408),"",extractions!AB408)</f>
        <v>?</v>
      </c>
      <c r="AI408">
        <f>IF(ISBLANK(extractions!AC408),"",extractions!AC408)</f>
        <v>1</v>
      </c>
      <c r="AJ408" t="str">
        <f>IF(ISBLANK(extractions!AD408),"",extractions!AD408)</f>
        <v>mar</v>
      </c>
      <c r="AK408">
        <f>IF(ISBLANK(extractions!AE408),"",extractions!AE408)</f>
        <v>1975</v>
      </c>
      <c r="AL408">
        <f>IF(ISBLANK(extractions!AF408),"",extractions!AF408)</f>
        <v>31</v>
      </c>
      <c r="AM408" t="str">
        <f>IF(ISBLANK(extractions!AG408),"",extractions!AG408)</f>
        <v>jan</v>
      </c>
      <c r="AN408">
        <f>IF(ISBLANK(extractions!AH408),"",extractions!AH408)</f>
        <v>1976</v>
      </c>
      <c r="AO408" t="str">
        <f>IF(ISBLANK(extractions!AI408),"",extractions!AI408)</f>
        <v/>
      </c>
      <c r="AP408" t="str">
        <f>IF(ISBLANK(extractions!AJ408),"",extractions!AJ408)</f>
        <v/>
      </c>
      <c r="AQ408" t="str">
        <f>IF(ISBLANK(extractions!AK408),"",extractions!AK408)</f>
        <v/>
      </c>
      <c r="AR408" t="str">
        <f>IF(ISBLANK(extractions!AL408),"",extractions!AL408)</f>
        <v/>
      </c>
      <c r="AS408" t="str">
        <f>IF(ISBLANK(extractions!AM408),"",extractions!AM408)</f>
        <v/>
      </c>
      <c r="AT408" t="str">
        <f>IF(ISBLANK(extractions!AN408),"",extractions!AN408)</f>
        <v/>
      </c>
      <c r="AU408" t="str">
        <f>IF(ISBLANK(extractions!AO408),"",extractions!AO408)</f>
        <v/>
      </c>
      <c r="AV408" t="str">
        <f>IF(ISBLANK(extractions!AP408),"",extractions!AP408)</f>
        <v/>
      </c>
      <c r="AW408" t="str">
        <f>IF(ISBLANK(extractions!AQ408),"",extractions!AQ408)</f>
        <v/>
      </c>
      <c r="AX408" t="str">
        <f>IF(ISBLANK(extractions!AR408),"",extractions!AR408)</f>
        <v/>
      </c>
      <c r="AY408" t="str">
        <f>IF(ISBLANK(extractions!AS408),"",extractions!AS408)</f>
        <v/>
      </c>
      <c r="AZ408" t="str">
        <f>IF(ISBLANK(extractions!AT408),"",extractions!AT408)</f>
        <v/>
      </c>
      <c r="BA408" t="str">
        <f>IF(ISBLANK(extractions!AU408),"",extractions!AU408)</f>
        <v/>
      </c>
      <c r="BB408" t="str">
        <f>IF(ISBLANK(extractions!AV408),"",extractions!AV408)</f>
        <v/>
      </c>
      <c r="BC408" t="str">
        <f>IF(ISBLANK(extractions!AW408),"",extractions!AW408)</f>
        <v/>
      </c>
      <c r="BD408" t="str">
        <f>IF(ISBLANK(extractions!AX408),"",extractions!AX408)</f>
        <v/>
      </c>
      <c r="BG408" t="str">
        <f t="shared" si="59"/>
        <v/>
      </c>
      <c r="BK408" s="9" t="str">
        <f t="shared" si="56"/>
        <v>Beta</v>
      </c>
      <c r="BL408" s="9">
        <f t="shared" si="54"/>
        <v>0.19986000000000001</v>
      </c>
      <c r="BM408" s="13" t="str">
        <f t="shared" si="55"/>
        <v>?</v>
      </c>
      <c r="BN408" t="str">
        <f t="shared" si="57"/>
        <v>+</v>
      </c>
      <c r="BO408" s="9" t="str">
        <f>IF(BK408="Beta",IF(ABS(BL408)&lt;statistic_interpretations!$B$5,statistic_interpretations!$B$1,IF(ABS(BL408)&lt;statistic_interpretations!$C$5,statistic_interpretations!$C$1,IF(ABS(BL408)&gt;statistic_interpretations!$C$5,statistic_interpretations!$D$1,"error"))),IF(BK408="R",IF(ABS(BL408)&lt;statistic_interpretations!$B$2,statistic_interpretations!$B$1,IF(ABS(BL408)&lt;statistic_interpretations!$C$2,statistic_interpretations!$C$1,IF(ABS(BL408)&gt;statistic_interpretations!$C$2,statistic_interpretations!$D$1,"error"))),IF(BK408="D",IF(ABS(BL408)&lt;statistic_interpretations!$B$3,statistic_interpretations!$B$1,IF(ABS(BL408)&lt;statistic_interpretations!$C$3,statistic_interpretations!$C$1,IF(ABS(BL408)&gt;statistic_interpretations!$C$3,statistic_interpretations!$D$1,"error"))),IF(BK408="%",IF(ABS(BL408)&lt;statistic_interpretations!$B$9,statistic_interpretations!$B$1,IF(ABS(BL408)&lt;statistic_interpretations!$C$9,statistic_interpretations!$C$1,IF(ABS(BL408)&gt;statistic_interpretations!$C$9,statistic_interpretations!$D$1,"error"))),IF(BK408="χ2",IF(ABS(BL408)&lt;statistic_interpretations!$B$8,statistic_interpretations!$B$1,IF(ABS(BL408)&lt;statistic_interpretations!$C$8,statistic_interpretations!$C$1,IF(ABS(BL408)&gt;statistic_interpretations!$C$8,statistic_interpretations!$D$1,"error"))),IF(BK408="tau",IF(ABS(BL408)&lt;statistic_interpretations!$B$7,statistic_interpretations!$B$1,IF(ABS(BL408)&lt;statistic_interpretations!$C$7,statistic_interpretations!$C$1,IF(ABS(BL408)&gt;statistic_interpretations!$C$7,statistic_interpretations!$D$1,"error")))))))))</f>
        <v>Small</v>
      </c>
      <c r="BP408" t="str">
        <f t="shared" si="58"/>
        <v>unknown</v>
      </c>
    </row>
    <row r="409" spans="1:68" x14ac:dyDescent="0.25">
      <c r="A409" t="str">
        <f>IF(ISBLANK(extractions!A409),"",extractions!A409)</f>
        <v>Involvement larceny</v>
      </c>
      <c r="B409" t="s">
        <v>409</v>
      </c>
      <c r="C409" t="str">
        <f>IF(ISBLANK(extractions!B409),"",extractions!B409)</f>
        <v>nominal</v>
      </c>
      <c r="D409" t="str">
        <f>IF(ISBLANK(extractions!C409),"",extractions!C409)</f>
        <v/>
      </c>
      <c r="E409" t="str">
        <f>IF(ISBLANK(extractions!D409),"",extractions!D409)</f>
        <v/>
      </c>
      <c r="F409" t="str">
        <f>IF(ISBLANK(extractions!E409),"",extractions!E409)</f>
        <v>-</v>
      </c>
      <c r="G409" t="str">
        <f>IF(ISBLANK(extractions!G409),"",extractions!G409)</f>
        <v>reporting time</v>
      </c>
      <c r="H409" t="str">
        <f>IF(ISBLANK(extractions!H409),"",extractions!H409)</f>
        <v>scale</v>
      </c>
      <c r="I409" t="str">
        <f>IF(ISBLANK(extractions!I409),"",extractions!I409)</f>
        <v>min/incident</v>
      </c>
      <c r="J409" t="str">
        <f>IF(ISBLANK(extractions!J409),"",extractions!J409)</f>
        <v>ln</v>
      </c>
      <c r="K409" t="str">
        <f>IF(ISBLANK(extractions!K409),"",extractions!K409)</f>
        <v>interest</v>
      </c>
      <c r="L409" t="str">
        <f>IF(ISBLANK(extractions!L409),"",extractions!L409)</f>
        <v>van Kirk (1978)</v>
      </c>
      <c r="M409" s="2" t="s">
        <v>893</v>
      </c>
      <c r="N409" t="str">
        <f>IF(ISBLANK(extractions!M409),"",extractions!M409)</f>
        <v>Table F-39</v>
      </c>
      <c r="O409" t="str">
        <f>IF(ISBLANK(extractions!N409),"",extractions!N409)</f>
        <v>Multivariate regression</v>
      </c>
      <c r="P409" t="s">
        <v>148</v>
      </c>
      <c r="Q409" t="s">
        <v>903</v>
      </c>
      <c r="R409" t="s">
        <v>906</v>
      </c>
      <c r="S409" t="s">
        <v>199</v>
      </c>
      <c r="T409" t="s">
        <v>199</v>
      </c>
      <c r="U409" t="str">
        <f>IF(ISBLANK(extractions!O409),"",extractions!O409)</f>
        <v/>
      </c>
      <c r="V409" t="str">
        <f>IF(ISBLANK(extractions!P409),"",extractions!P409)</f>
        <v>Sample</v>
      </c>
      <c r="W409" t="str">
        <f>IF(ISBLANK(extractions!Q409),"",extractions!Q409)</f>
        <v/>
      </c>
      <c r="X409" t="str">
        <f>IF(ISBLANK(extractions!R409),"",extractions!R409)</f>
        <v xml:space="preserve">Non random sample  </v>
      </c>
      <c r="Y409" t="str">
        <f>IF(ISBLANK(extractions!S409),"",extractions!S409)</f>
        <v/>
      </c>
      <c r="Z409" t="str">
        <f>IF(ISBLANK(extractions!T409),"",extractions!T409)</f>
        <v/>
      </c>
      <c r="AA409" t="str">
        <f>IF(ISBLANK(extractions!U409),"",extractions!U409)</f>
        <v>-</v>
      </c>
      <c r="AB409">
        <f>IF(ISBLANK(extractions!V409),"",extractions!V409)</f>
        <v>516</v>
      </c>
      <c r="AC409" t="str">
        <f>IF(ISBLANK(extractions!W409),"",extractions!W409)</f>
        <v>CFS</v>
      </c>
      <c r="AD409" t="str">
        <f>IF(ISBLANK(extractions!X409),"",extractions!X409)</f>
        <v>All part I crimes</v>
      </c>
      <c r="AE409" t="str">
        <f>IF(ISBLANK(extractions!Y409),"",extractions!Y409)</f>
        <v>Beta</v>
      </c>
      <c r="AF409">
        <f>IF(ISBLANK(extractions!Z409),"",extractions!Z409)</f>
        <v>2.7199999999999998E-2</v>
      </c>
      <c r="AG409" t="str">
        <f>IF(ISBLANK(extractions!AA409),"",extractions!AA409)</f>
        <v/>
      </c>
      <c r="AH409" t="str">
        <f>IF(ISBLANK(extractions!AB409),"",extractions!AB409)</f>
        <v>?</v>
      </c>
      <c r="AI409">
        <f>IF(ISBLANK(extractions!AC409),"",extractions!AC409)</f>
        <v>1</v>
      </c>
      <c r="AJ409" t="str">
        <f>IF(ISBLANK(extractions!AD409),"",extractions!AD409)</f>
        <v>mar</v>
      </c>
      <c r="AK409">
        <f>IF(ISBLANK(extractions!AE409),"",extractions!AE409)</f>
        <v>1975</v>
      </c>
      <c r="AL409">
        <f>IF(ISBLANK(extractions!AF409),"",extractions!AF409)</f>
        <v>31</v>
      </c>
      <c r="AM409" t="str">
        <f>IF(ISBLANK(extractions!AG409),"",extractions!AG409)</f>
        <v>jan</v>
      </c>
      <c r="AN409">
        <f>IF(ISBLANK(extractions!AH409),"",extractions!AH409)</f>
        <v>1976</v>
      </c>
      <c r="AO409" t="str">
        <f>IF(ISBLANK(extractions!AI409),"",extractions!AI409)</f>
        <v/>
      </c>
      <c r="AP409" t="str">
        <f>IF(ISBLANK(extractions!AJ409),"",extractions!AJ409)</f>
        <v/>
      </c>
      <c r="AQ409" t="str">
        <f>IF(ISBLANK(extractions!AK409),"",extractions!AK409)</f>
        <v/>
      </c>
      <c r="AR409" t="str">
        <f>IF(ISBLANK(extractions!AL409),"",extractions!AL409)</f>
        <v/>
      </c>
      <c r="AS409" t="str">
        <f>IF(ISBLANK(extractions!AM409),"",extractions!AM409)</f>
        <v/>
      </c>
      <c r="AT409" t="str">
        <f>IF(ISBLANK(extractions!AN409),"",extractions!AN409)</f>
        <v/>
      </c>
      <c r="AU409" t="str">
        <f>IF(ISBLANK(extractions!AO409),"",extractions!AO409)</f>
        <v/>
      </c>
      <c r="AV409" t="str">
        <f>IF(ISBLANK(extractions!AP409),"",extractions!AP409)</f>
        <v/>
      </c>
      <c r="AW409" t="str">
        <f>IF(ISBLANK(extractions!AQ409),"",extractions!AQ409)</f>
        <v/>
      </c>
      <c r="AX409" t="str">
        <f>IF(ISBLANK(extractions!AR409),"",extractions!AR409)</f>
        <v/>
      </c>
      <c r="AY409" t="str">
        <f>IF(ISBLANK(extractions!AS409),"",extractions!AS409)</f>
        <v/>
      </c>
      <c r="AZ409" t="str">
        <f>IF(ISBLANK(extractions!AT409),"",extractions!AT409)</f>
        <v/>
      </c>
      <c r="BA409" t="str">
        <f>IF(ISBLANK(extractions!AU409),"",extractions!AU409)</f>
        <v/>
      </c>
      <c r="BB409" t="str">
        <f>IF(ISBLANK(extractions!AV409),"",extractions!AV409)</f>
        <v/>
      </c>
      <c r="BC409" t="str">
        <f>IF(ISBLANK(extractions!AW409),"",extractions!AW409)</f>
        <v/>
      </c>
      <c r="BD409" t="str">
        <f>IF(ISBLANK(extractions!AX409),"",extractions!AX409)</f>
        <v/>
      </c>
      <c r="BG409" t="str">
        <f t="shared" si="59"/>
        <v/>
      </c>
      <c r="BK409" s="9" t="str">
        <f t="shared" si="56"/>
        <v>Beta</v>
      </c>
      <c r="BL409" s="9">
        <f t="shared" si="54"/>
        <v>2.7199999999999998E-2</v>
      </c>
      <c r="BM409" s="13" t="str">
        <f t="shared" si="55"/>
        <v>?</v>
      </c>
      <c r="BN409" t="str">
        <f t="shared" si="57"/>
        <v>+</v>
      </c>
      <c r="BO409" s="9" t="str">
        <f>IF(BK409="Beta",IF(ABS(BL409)&lt;statistic_interpretations!$B$5,statistic_interpretations!$B$1,IF(ABS(BL409)&lt;statistic_interpretations!$C$5,statistic_interpretations!$C$1,IF(ABS(BL409)&gt;statistic_interpretations!$C$5,statistic_interpretations!$D$1,"error"))),IF(BK409="R",IF(ABS(BL409)&lt;statistic_interpretations!$B$2,statistic_interpretations!$B$1,IF(ABS(BL409)&lt;statistic_interpretations!$C$2,statistic_interpretations!$C$1,IF(ABS(BL409)&gt;statistic_interpretations!$C$2,statistic_interpretations!$D$1,"error"))),IF(BK409="D",IF(ABS(BL409)&lt;statistic_interpretations!$B$3,statistic_interpretations!$B$1,IF(ABS(BL409)&lt;statistic_interpretations!$C$3,statistic_interpretations!$C$1,IF(ABS(BL409)&gt;statistic_interpretations!$C$3,statistic_interpretations!$D$1,"error"))),IF(BK409="%",IF(ABS(BL409)&lt;statistic_interpretations!$B$9,statistic_interpretations!$B$1,IF(ABS(BL409)&lt;statistic_interpretations!$C$9,statistic_interpretations!$C$1,IF(ABS(BL409)&gt;statistic_interpretations!$C$9,statistic_interpretations!$D$1,"error"))),IF(BK409="χ2",IF(ABS(BL409)&lt;statistic_interpretations!$B$8,statistic_interpretations!$B$1,IF(ABS(BL409)&lt;statistic_interpretations!$C$8,statistic_interpretations!$C$1,IF(ABS(BL409)&gt;statistic_interpretations!$C$8,statistic_interpretations!$D$1,"error"))),IF(BK409="tau",IF(ABS(BL409)&lt;statistic_interpretations!$B$7,statistic_interpretations!$B$1,IF(ABS(BL409)&lt;statistic_interpretations!$C$7,statistic_interpretations!$C$1,IF(ABS(BL409)&gt;statistic_interpretations!$C$7,statistic_interpretations!$D$1,"error")))))))))</f>
        <v>Small</v>
      </c>
      <c r="BP409" t="str">
        <f t="shared" si="58"/>
        <v>unknown</v>
      </c>
    </row>
    <row r="410" spans="1:68" x14ac:dyDescent="0.25">
      <c r="A410" t="str">
        <f>IF(ISBLANK(extractions!A410),"",extractions!A410)</f>
        <v>Discovery larceny</v>
      </c>
      <c r="B410" t="s">
        <v>406</v>
      </c>
      <c r="C410" t="str">
        <f>IF(ISBLANK(extractions!B410),"",extractions!B410)</f>
        <v>nominal</v>
      </c>
      <c r="D410" t="str">
        <f>IF(ISBLANK(extractions!C410),"",extractions!C410)</f>
        <v/>
      </c>
      <c r="E410" t="str">
        <f>IF(ISBLANK(extractions!D410),"",extractions!D410)</f>
        <v/>
      </c>
      <c r="F410" t="str">
        <f>IF(ISBLANK(extractions!E410),"",extractions!E410)</f>
        <v>-</v>
      </c>
      <c r="G410" t="str">
        <f>IF(ISBLANK(extractions!G410),"",extractions!G410)</f>
        <v>reporting time</v>
      </c>
      <c r="H410" t="str">
        <f>IF(ISBLANK(extractions!H410),"",extractions!H410)</f>
        <v>scale</v>
      </c>
      <c r="I410" t="str">
        <f>IF(ISBLANK(extractions!I410),"",extractions!I410)</f>
        <v>min/incident</v>
      </c>
      <c r="J410" t="str">
        <f>IF(ISBLANK(extractions!J410),"",extractions!J410)</f>
        <v>ln</v>
      </c>
      <c r="K410" t="str">
        <f>IF(ISBLANK(extractions!K410),"",extractions!K410)</f>
        <v>interest</v>
      </c>
      <c r="L410" t="str">
        <f>IF(ISBLANK(extractions!L410),"",extractions!L410)</f>
        <v>van Kirk (1978)</v>
      </c>
      <c r="M410" s="2" t="s">
        <v>893</v>
      </c>
      <c r="N410" t="str">
        <f>IF(ISBLANK(extractions!M410),"",extractions!M410)</f>
        <v>Table F-39</v>
      </c>
      <c r="O410" t="str">
        <f>IF(ISBLANK(extractions!N410),"",extractions!N410)</f>
        <v>Multivariate regression</v>
      </c>
      <c r="P410" t="s">
        <v>148</v>
      </c>
      <c r="Q410" t="s">
        <v>903</v>
      </c>
      <c r="R410" t="s">
        <v>906</v>
      </c>
      <c r="S410" t="s">
        <v>199</v>
      </c>
      <c r="T410" t="s">
        <v>199</v>
      </c>
      <c r="U410" t="str">
        <f>IF(ISBLANK(extractions!O410),"",extractions!O410)</f>
        <v/>
      </c>
      <c r="V410" t="str">
        <f>IF(ISBLANK(extractions!P410),"",extractions!P410)</f>
        <v>Sample</v>
      </c>
      <c r="W410" t="str">
        <f>IF(ISBLANK(extractions!Q410),"",extractions!Q410)</f>
        <v/>
      </c>
      <c r="X410" t="str">
        <f>IF(ISBLANK(extractions!R410),"",extractions!R410)</f>
        <v xml:space="preserve">Non random sample  </v>
      </c>
      <c r="Y410" t="str">
        <f>IF(ISBLANK(extractions!S410),"",extractions!S410)</f>
        <v/>
      </c>
      <c r="Z410" t="str">
        <f>IF(ISBLANK(extractions!T410),"",extractions!T410)</f>
        <v/>
      </c>
      <c r="AA410" t="str">
        <f>IF(ISBLANK(extractions!U410),"",extractions!U410)</f>
        <v>-</v>
      </c>
      <c r="AB410">
        <f>IF(ISBLANK(extractions!V410),"",extractions!V410)</f>
        <v>516</v>
      </c>
      <c r="AC410" t="str">
        <f>IF(ISBLANK(extractions!W410),"",extractions!W410)</f>
        <v>CFS</v>
      </c>
      <c r="AD410" t="str">
        <f>IF(ISBLANK(extractions!X410),"",extractions!X410)</f>
        <v>All part I crimes</v>
      </c>
      <c r="AE410" t="str">
        <f>IF(ISBLANK(extractions!Y410),"",extractions!Y410)</f>
        <v>Beta</v>
      </c>
      <c r="AF410">
        <f>IF(ISBLANK(extractions!Z410),"",extractions!Z410)</f>
        <v>0.21465000000000001</v>
      </c>
      <c r="AG410" t="str">
        <f>IF(ISBLANK(extractions!AA410),"",extractions!AA410)</f>
        <v/>
      </c>
      <c r="AH410" t="str">
        <f>IF(ISBLANK(extractions!AB410),"",extractions!AB410)</f>
        <v>?</v>
      </c>
      <c r="AI410">
        <f>IF(ISBLANK(extractions!AC410),"",extractions!AC410)</f>
        <v>1</v>
      </c>
      <c r="AJ410" t="str">
        <f>IF(ISBLANK(extractions!AD410),"",extractions!AD410)</f>
        <v>mar</v>
      </c>
      <c r="AK410">
        <f>IF(ISBLANK(extractions!AE410),"",extractions!AE410)</f>
        <v>1975</v>
      </c>
      <c r="AL410">
        <f>IF(ISBLANK(extractions!AF410),"",extractions!AF410)</f>
        <v>31</v>
      </c>
      <c r="AM410" t="str">
        <f>IF(ISBLANK(extractions!AG410),"",extractions!AG410)</f>
        <v>jan</v>
      </c>
      <c r="AN410">
        <f>IF(ISBLANK(extractions!AH410),"",extractions!AH410)</f>
        <v>1976</v>
      </c>
      <c r="AO410" t="str">
        <f>IF(ISBLANK(extractions!AI410),"",extractions!AI410)</f>
        <v/>
      </c>
      <c r="AP410" t="str">
        <f>IF(ISBLANK(extractions!AJ410),"",extractions!AJ410)</f>
        <v/>
      </c>
      <c r="AQ410" t="str">
        <f>IF(ISBLANK(extractions!AK410),"",extractions!AK410)</f>
        <v/>
      </c>
      <c r="AR410" t="str">
        <f>IF(ISBLANK(extractions!AL410),"",extractions!AL410)</f>
        <v/>
      </c>
      <c r="AS410" t="str">
        <f>IF(ISBLANK(extractions!AM410),"",extractions!AM410)</f>
        <v/>
      </c>
      <c r="AT410" t="str">
        <f>IF(ISBLANK(extractions!AN410),"",extractions!AN410)</f>
        <v/>
      </c>
      <c r="AU410" t="str">
        <f>IF(ISBLANK(extractions!AO410),"",extractions!AO410)</f>
        <v/>
      </c>
      <c r="AV410" t="str">
        <f>IF(ISBLANK(extractions!AP410),"",extractions!AP410)</f>
        <v/>
      </c>
      <c r="AW410" t="str">
        <f>IF(ISBLANK(extractions!AQ410),"",extractions!AQ410)</f>
        <v/>
      </c>
      <c r="AX410" t="str">
        <f>IF(ISBLANK(extractions!AR410),"",extractions!AR410)</f>
        <v/>
      </c>
      <c r="AY410" t="str">
        <f>IF(ISBLANK(extractions!AS410),"",extractions!AS410)</f>
        <v/>
      </c>
      <c r="AZ410" t="str">
        <f>IF(ISBLANK(extractions!AT410),"",extractions!AT410)</f>
        <v/>
      </c>
      <c r="BA410" t="str">
        <f>IF(ISBLANK(extractions!AU410),"",extractions!AU410)</f>
        <v/>
      </c>
      <c r="BB410" t="str">
        <f>IF(ISBLANK(extractions!AV410),"",extractions!AV410)</f>
        <v/>
      </c>
      <c r="BC410" t="str">
        <f>IF(ISBLANK(extractions!AW410),"",extractions!AW410)</f>
        <v/>
      </c>
      <c r="BD410" t="str">
        <f>IF(ISBLANK(extractions!AX410),"",extractions!AX410)</f>
        <v/>
      </c>
      <c r="BG410" t="str">
        <f t="shared" si="59"/>
        <v/>
      </c>
      <c r="BK410" s="9" t="str">
        <f t="shared" si="56"/>
        <v>Beta</v>
      </c>
      <c r="BL410" s="9">
        <f t="shared" si="54"/>
        <v>0.21465000000000001</v>
      </c>
      <c r="BM410" s="13" t="str">
        <f t="shared" si="55"/>
        <v>?</v>
      </c>
      <c r="BN410" t="str">
        <f t="shared" si="57"/>
        <v>+</v>
      </c>
      <c r="BO410" s="9" t="str">
        <f>IF(BK410="Beta",IF(ABS(BL410)&lt;statistic_interpretations!$B$5,statistic_interpretations!$B$1,IF(ABS(BL410)&lt;statistic_interpretations!$C$5,statistic_interpretations!$C$1,IF(ABS(BL410)&gt;statistic_interpretations!$C$5,statistic_interpretations!$D$1,"error"))),IF(BK410="R",IF(ABS(BL410)&lt;statistic_interpretations!$B$2,statistic_interpretations!$B$1,IF(ABS(BL410)&lt;statistic_interpretations!$C$2,statistic_interpretations!$C$1,IF(ABS(BL410)&gt;statistic_interpretations!$C$2,statistic_interpretations!$D$1,"error"))),IF(BK410="D",IF(ABS(BL410)&lt;statistic_interpretations!$B$3,statistic_interpretations!$B$1,IF(ABS(BL410)&lt;statistic_interpretations!$C$3,statistic_interpretations!$C$1,IF(ABS(BL410)&gt;statistic_interpretations!$C$3,statistic_interpretations!$D$1,"error"))),IF(BK410="%",IF(ABS(BL410)&lt;statistic_interpretations!$B$9,statistic_interpretations!$B$1,IF(ABS(BL410)&lt;statistic_interpretations!$C$9,statistic_interpretations!$C$1,IF(ABS(BL410)&gt;statistic_interpretations!$C$9,statistic_interpretations!$D$1,"error"))),IF(BK410="χ2",IF(ABS(BL410)&lt;statistic_interpretations!$B$8,statistic_interpretations!$B$1,IF(ABS(BL410)&lt;statistic_interpretations!$C$8,statistic_interpretations!$C$1,IF(ABS(BL410)&gt;statistic_interpretations!$C$8,statistic_interpretations!$D$1,"error"))),IF(BK410="tau",IF(ABS(BL410)&lt;statistic_interpretations!$B$7,statistic_interpretations!$B$1,IF(ABS(BL410)&lt;statistic_interpretations!$C$7,statistic_interpretations!$C$1,IF(ABS(BL410)&gt;statistic_interpretations!$C$7,statistic_interpretations!$D$1,"error")))))))))</f>
        <v>Small</v>
      </c>
      <c r="BP410" t="str">
        <f t="shared" si="58"/>
        <v>unknown</v>
      </c>
    </row>
    <row r="411" spans="1:68" x14ac:dyDescent="0.25">
      <c r="A411" t="str">
        <f>IF(ISBLANK(extractions!A411),"",extractions!A411)</f>
        <v>Involvement auto theft</v>
      </c>
      <c r="B411" t="s">
        <v>407</v>
      </c>
      <c r="C411" t="str">
        <f>IF(ISBLANK(extractions!B411),"",extractions!B411)</f>
        <v>nominal</v>
      </c>
      <c r="D411" t="str">
        <f>IF(ISBLANK(extractions!C411),"",extractions!C411)</f>
        <v/>
      </c>
      <c r="E411" t="str">
        <f>IF(ISBLANK(extractions!D411),"",extractions!D411)</f>
        <v/>
      </c>
      <c r="F411" t="str">
        <f>IF(ISBLANK(extractions!E411),"",extractions!E411)</f>
        <v>-</v>
      </c>
      <c r="G411" t="str">
        <f>IF(ISBLANK(extractions!G411),"",extractions!G411)</f>
        <v>reporting time</v>
      </c>
      <c r="H411" t="str">
        <f>IF(ISBLANK(extractions!H411),"",extractions!H411)</f>
        <v>scale</v>
      </c>
      <c r="I411" t="str">
        <f>IF(ISBLANK(extractions!I411),"",extractions!I411)</f>
        <v>min/incident</v>
      </c>
      <c r="J411" t="str">
        <f>IF(ISBLANK(extractions!J411),"",extractions!J411)</f>
        <v>ln</v>
      </c>
      <c r="K411" t="str">
        <f>IF(ISBLANK(extractions!K411),"",extractions!K411)</f>
        <v>interest</v>
      </c>
      <c r="L411" t="str">
        <f>IF(ISBLANK(extractions!L411),"",extractions!L411)</f>
        <v>van Kirk (1978)</v>
      </c>
      <c r="M411" s="2" t="s">
        <v>893</v>
      </c>
      <c r="N411" t="str">
        <f>IF(ISBLANK(extractions!M411),"",extractions!M411)</f>
        <v>Table F-39</v>
      </c>
      <c r="O411" t="str">
        <f>IF(ISBLANK(extractions!N411),"",extractions!N411)</f>
        <v>Multivariate regression</v>
      </c>
      <c r="P411" t="s">
        <v>148</v>
      </c>
      <c r="Q411" t="s">
        <v>903</v>
      </c>
      <c r="R411" t="s">
        <v>906</v>
      </c>
      <c r="S411" t="s">
        <v>199</v>
      </c>
      <c r="T411" t="s">
        <v>199</v>
      </c>
      <c r="U411" t="str">
        <f>IF(ISBLANK(extractions!O411),"",extractions!O411)</f>
        <v/>
      </c>
      <c r="V411" t="str">
        <f>IF(ISBLANK(extractions!P411),"",extractions!P411)</f>
        <v>Sample</v>
      </c>
      <c r="W411" t="str">
        <f>IF(ISBLANK(extractions!Q411),"",extractions!Q411)</f>
        <v/>
      </c>
      <c r="X411" t="str">
        <f>IF(ISBLANK(extractions!R411),"",extractions!R411)</f>
        <v xml:space="preserve">Non random sample  </v>
      </c>
      <c r="Y411" t="str">
        <f>IF(ISBLANK(extractions!S411),"",extractions!S411)</f>
        <v/>
      </c>
      <c r="Z411" t="str">
        <f>IF(ISBLANK(extractions!T411),"",extractions!T411)</f>
        <v/>
      </c>
      <c r="AA411" t="str">
        <f>IF(ISBLANK(extractions!U411),"",extractions!U411)</f>
        <v>-</v>
      </c>
      <c r="AB411">
        <f>IF(ISBLANK(extractions!V411),"",extractions!V411)</f>
        <v>516</v>
      </c>
      <c r="AC411" t="str">
        <f>IF(ISBLANK(extractions!W411),"",extractions!W411)</f>
        <v>CFS</v>
      </c>
      <c r="AD411" t="str">
        <f>IF(ISBLANK(extractions!X411),"",extractions!X411)</f>
        <v>All part I crimes</v>
      </c>
      <c r="AE411" t="str">
        <f>IF(ISBLANK(extractions!Y411),"",extractions!Y411)</f>
        <v>Beta</v>
      </c>
      <c r="AF411">
        <f>IF(ISBLANK(extractions!Z411),"",extractions!Z411)</f>
        <v>-1.7649999999999999E-2</v>
      </c>
      <c r="AG411" t="str">
        <f>IF(ISBLANK(extractions!AA411),"",extractions!AA411)</f>
        <v/>
      </c>
      <c r="AH411" t="str">
        <f>IF(ISBLANK(extractions!AB411),"",extractions!AB411)</f>
        <v>?</v>
      </c>
      <c r="AI411">
        <f>IF(ISBLANK(extractions!AC411),"",extractions!AC411)</f>
        <v>1</v>
      </c>
      <c r="AJ411" t="str">
        <f>IF(ISBLANK(extractions!AD411),"",extractions!AD411)</f>
        <v>mar</v>
      </c>
      <c r="AK411">
        <f>IF(ISBLANK(extractions!AE411),"",extractions!AE411)</f>
        <v>1975</v>
      </c>
      <c r="AL411">
        <f>IF(ISBLANK(extractions!AF411),"",extractions!AF411)</f>
        <v>31</v>
      </c>
      <c r="AM411" t="str">
        <f>IF(ISBLANK(extractions!AG411),"",extractions!AG411)</f>
        <v>jan</v>
      </c>
      <c r="AN411">
        <f>IF(ISBLANK(extractions!AH411),"",extractions!AH411)</f>
        <v>1976</v>
      </c>
      <c r="AO411" t="str">
        <f>IF(ISBLANK(extractions!AI411),"",extractions!AI411)</f>
        <v/>
      </c>
      <c r="AP411" t="str">
        <f>IF(ISBLANK(extractions!AJ411),"",extractions!AJ411)</f>
        <v/>
      </c>
      <c r="AQ411" t="str">
        <f>IF(ISBLANK(extractions!AK411),"",extractions!AK411)</f>
        <v/>
      </c>
      <c r="AR411" t="str">
        <f>IF(ISBLANK(extractions!AL411),"",extractions!AL411)</f>
        <v/>
      </c>
      <c r="AS411" t="str">
        <f>IF(ISBLANK(extractions!AM411),"",extractions!AM411)</f>
        <v/>
      </c>
      <c r="AT411" t="str">
        <f>IF(ISBLANK(extractions!AN411),"",extractions!AN411)</f>
        <v/>
      </c>
      <c r="AU411" t="str">
        <f>IF(ISBLANK(extractions!AO411),"",extractions!AO411)</f>
        <v/>
      </c>
      <c r="AV411" t="str">
        <f>IF(ISBLANK(extractions!AP411),"",extractions!AP411)</f>
        <v/>
      </c>
      <c r="AW411" t="str">
        <f>IF(ISBLANK(extractions!AQ411),"",extractions!AQ411)</f>
        <v/>
      </c>
      <c r="AX411" t="str">
        <f>IF(ISBLANK(extractions!AR411),"",extractions!AR411)</f>
        <v/>
      </c>
      <c r="AY411" t="str">
        <f>IF(ISBLANK(extractions!AS411),"",extractions!AS411)</f>
        <v/>
      </c>
      <c r="AZ411" t="str">
        <f>IF(ISBLANK(extractions!AT411),"",extractions!AT411)</f>
        <v/>
      </c>
      <c r="BA411" t="str">
        <f>IF(ISBLANK(extractions!AU411),"",extractions!AU411)</f>
        <v/>
      </c>
      <c r="BB411" t="str">
        <f>IF(ISBLANK(extractions!AV411),"",extractions!AV411)</f>
        <v/>
      </c>
      <c r="BC411" t="str">
        <f>IF(ISBLANK(extractions!AW411),"",extractions!AW411)</f>
        <v/>
      </c>
      <c r="BD411" t="str">
        <f>IF(ISBLANK(extractions!AX411),"",extractions!AX411)</f>
        <v/>
      </c>
      <c r="BG411" t="str">
        <f t="shared" si="59"/>
        <v/>
      </c>
      <c r="BK411" s="9" t="str">
        <f t="shared" si="56"/>
        <v>Beta</v>
      </c>
      <c r="BL411" s="9">
        <f t="shared" si="54"/>
        <v>-1.7649999999999999E-2</v>
      </c>
      <c r="BM411" s="13" t="str">
        <f t="shared" si="55"/>
        <v>?</v>
      </c>
      <c r="BN411" t="str">
        <f t="shared" si="57"/>
        <v>-</v>
      </c>
      <c r="BO411" s="9" t="str">
        <f>IF(BK411="Beta",IF(ABS(BL411)&lt;statistic_interpretations!$B$5,statistic_interpretations!$B$1,IF(ABS(BL411)&lt;statistic_interpretations!$C$5,statistic_interpretations!$C$1,IF(ABS(BL411)&gt;statistic_interpretations!$C$5,statistic_interpretations!$D$1,"error"))),IF(BK411="R",IF(ABS(BL411)&lt;statistic_interpretations!$B$2,statistic_interpretations!$B$1,IF(ABS(BL411)&lt;statistic_interpretations!$C$2,statistic_interpretations!$C$1,IF(ABS(BL411)&gt;statistic_interpretations!$C$2,statistic_interpretations!$D$1,"error"))),IF(BK411="D",IF(ABS(BL411)&lt;statistic_interpretations!$B$3,statistic_interpretations!$B$1,IF(ABS(BL411)&lt;statistic_interpretations!$C$3,statistic_interpretations!$C$1,IF(ABS(BL411)&gt;statistic_interpretations!$C$3,statistic_interpretations!$D$1,"error"))),IF(BK411="%",IF(ABS(BL411)&lt;statistic_interpretations!$B$9,statistic_interpretations!$B$1,IF(ABS(BL411)&lt;statistic_interpretations!$C$9,statistic_interpretations!$C$1,IF(ABS(BL411)&gt;statistic_interpretations!$C$9,statistic_interpretations!$D$1,"error"))),IF(BK411="χ2",IF(ABS(BL411)&lt;statistic_interpretations!$B$8,statistic_interpretations!$B$1,IF(ABS(BL411)&lt;statistic_interpretations!$C$8,statistic_interpretations!$C$1,IF(ABS(BL411)&gt;statistic_interpretations!$C$8,statistic_interpretations!$D$1,"error"))),IF(BK411="tau",IF(ABS(BL411)&lt;statistic_interpretations!$B$7,statistic_interpretations!$B$1,IF(ABS(BL411)&lt;statistic_interpretations!$C$7,statistic_interpretations!$C$1,IF(ABS(BL411)&gt;statistic_interpretations!$C$7,statistic_interpretations!$D$1,"error")))))))))</f>
        <v>Small</v>
      </c>
      <c r="BP411" t="str">
        <f t="shared" si="58"/>
        <v>unknown</v>
      </c>
    </row>
    <row r="412" spans="1:68" x14ac:dyDescent="0.25">
      <c r="A412" t="str">
        <f>IF(ISBLANK(extractions!A412),"",extractions!A412)</f>
        <v>Discovery auto theft</v>
      </c>
      <c r="B412" t="s">
        <v>408</v>
      </c>
      <c r="C412" t="str">
        <f>IF(ISBLANK(extractions!B412),"",extractions!B412)</f>
        <v>nominal</v>
      </c>
      <c r="D412" t="str">
        <f>IF(ISBLANK(extractions!C412),"",extractions!C412)</f>
        <v/>
      </c>
      <c r="E412" t="str">
        <f>IF(ISBLANK(extractions!D412),"",extractions!D412)</f>
        <v/>
      </c>
      <c r="F412" t="str">
        <f>IF(ISBLANK(extractions!E412),"",extractions!E412)</f>
        <v>-</v>
      </c>
      <c r="G412" t="str">
        <f>IF(ISBLANK(extractions!G412),"",extractions!G412)</f>
        <v>reporting time</v>
      </c>
      <c r="H412" t="str">
        <f>IF(ISBLANK(extractions!H412),"",extractions!H412)</f>
        <v>scale</v>
      </c>
      <c r="I412" t="str">
        <f>IF(ISBLANK(extractions!I412),"",extractions!I412)</f>
        <v>min/incident</v>
      </c>
      <c r="J412" t="str">
        <f>IF(ISBLANK(extractions!J412),"",extractions!J412)</f>
        <v>ln</v>
      </c>
      <c r="K412" t="str">
        <f>IF(ISBLANK(extractions!K412),"",extractions!K412)</f>
        <v>interest</v>
      </c>
      <c r="L412" t="str">
        <f>IF(ISBLANK(extractions!L412),"",extractions!L412)</f>
        <v>van Kirk (1978)</v>
      </c>
      <c r="M412" s="2" t="s">
        <v>893</v>
      </c>
      <c r="N412" t="str">
        <f>IF(ISBLANK(extractions!M412),"",extractions!M412)</f>
        <v>Table F-39</v>
      </c>
      <c r="O412" t="str">
        <f>IF(ISBLANK(extractions!N412),"",extractions!N412)</f>
        <v>Multivariate regression</v>
      </c>
      <c r="P412" t="s">
        <v>148</v>
      </c>
      <c r="Q412" t="s">
        <v>903</v>
      </c>
      <c r="R412" t="s">
        <v>906</v>
      </c>
      <c r="S412" t="s">
        <v>199</v>
      </c>
      <c r="T412" t="s">
        <v>199</v>
      </c>
      <c r="U412" t="str">
        <f>IF(ISBLANK(extractions!O412),"",extractions!O412)</f>
        <v/>
      </c>
      <c r="V412" t="str">
        <f>IF(ISBLANK(extractions!P412),"",extractions!P412)</f>
        <v>Sample</v>
      </c>
      <c r="W412" t="str">
        <f>IF(ISBLANK(extractions!Q412),"",extractions!Q412)</f>
        <v/>
      </c>
      <c r="X412" t="str">
        <f>IF(ISBLANK(extractions!R412),"",extractions!R412)</f>
        <v xml:space="preserve">Non random sample  </v>
      </c>
      <c r="Y412" t="str">
        <f>IF(ISBLANK(extractions!S412),"",extractions!S412)</f>
        <v/>
      </c>
      <c r="Z412" t="str">
        <f>IF(ISBLANK(extractions!T412),"",extractions!T412)</f>
        <v/>
      </c>
      <c r="AA412" t="str">
        <f>IF(ISBLANK(extractions!U412),"",extractions!U412)</f>
        <v>-</v>
      </c>
      <c r="AB412">
        <f>IF(ISBLANK(extractions!V412),"",extractions!V412)</f>
        <v>516</v>
      </c>
      <c r="AC412" t="str">
        <f>IF(ISBLANK(extractions!W412),"",extractions!W412)</f>
        <v>CFS</v>
      </c>
      <c r="AD412" t="str">
        <f>IF(ISBLANK(extractions!X412),"",extractions!X412)</f>
        <v>All part I crimes</v>
      </c>
      <c r="AE412" t="str">
        <f>IF(ISBLANK(extractions!Y412),"",extractions!Y412)</f>
        <v>Beta</v>
      </c>
      <c r="AF412">
        <f>IF(ISBLANK(extractions!Z412),"",extractions!Z412)</f>
        <v>9.5880000000000007E-2</v>
      </c>
      <c r="AG412" t="str">
        <f>IF(ISBLANK(extractions!AA412),"",extractions!AA412)</f>
        <v/>
      </c>
      <c r="AH412" t="str">
        <f>IF(ISBLANK(extractions!AB412),"",extractions!AB412)</f>
        <v>?</v>
      </c>
      <c r="AI412">
        <f>IF(ISBLANK(extractions!AC412),"",extractions!AC412)</f>
        <v>1</v>
      </c>
      <c r="AJ412" t="str">
        <f>IF(ISBLANK(extractions!AD412),"",extractions!AD412)</f>
        <v>mar</v>
      </c>
      <c r="AK412">
        <f>IF(ISBLANK(extractions!AE412),"",extractions!AE412)</f>
        <v>1975</v>
      </c>
      <c r="AL412">
        <f>IF(ISBLANK(extractions!AF412),"",extractions!AF412)</f>
        <v>31</v>
      </c>
      <c r="AM412" t="str">
        <f>IF(ISBLANK(extractions!AG412),"",extractions!AG412)</f>
        <v>jan</v>
      </c>
      <c r="AN412">
        <f>IF(ISBLANK(extractions!AH412),"",extractions!AH412)</f>
        <v>1976</v>
      </c>
      <c r="AO412" t="str">
        <f>IF(ISBLANK(extractions!AI412),"",extractions!AI412)</f>
        <v/>
      </c>
      <c r="AP412" t="str">
        <f>IF(ISBLANK(extractions!AJ412),"",extractions!AJ412)</f>
        <v/>
      </c>
      <c r="AQ412" t="str">
        <f>IF(ISBLANK(extractions!AK412),"",extractions!AK412)</f>
        <v/>
      </c>
      <c r="AR412" t="str">
        <f>IF(ISBLANK(extractions!AL412),"",extractions!AL412)</f>
        <v/>
      </c>
      <c r="AS412" t="str">
        <f>IF(ISBLANK(extractions!AM412),"",extractions!AM412)</f>
        <v/>
      </c>
      <c r="AT412" t="str">
        <f>IF(ISBLANK(extractions!AN412),"",extractions!AN412)</f>
        <v/>
      </c>
      <c r="AU412" t="str">
        <f>IF(ISBLANK(extractions!AO412),"",extractions!AO412)</f>
        <v/>
      </c>
      <c r="AV412" t="str">
        <f>IF(ISBLANK(extractions!AP412),"",extractions!AP412)</f>
        <v/>
      </c>
      <c r="AW412" t="str">
        <f>IF(ISBLANK(extractions!AQ412),"",extractions!AQ412)</f>
        <v/>
      </c>
      <c r="AX412" t="str">
        <f>IF(ISBLANK(extractions!AR412),"",extractions!AR412)</f>
        <v/>
      </c>
      <c r="AY412" t="str">
        <f>IF(ISBLANK(extractions!AS412),"",extractions!AS412)</f>
        <v/>
      </c>
      <c r="AZ412" t="str">
        <f>IF(ISBLANK(extractions!AT412),"",extractions!AT412)</f>
        <v/>
      </c>
      <c r="BA412" t="str">
        <f>IF(ISBLANK(extractions!AU412),"",extractions!AU412)</f>
        <v/>
      </c>
      <c r="BB412" t="str">
        <f>IF(ISBLANK(extractions!AV412),"",extractions!AV412)</f>
        <v/>
      </c>
      <c r="BC412" t="str">
        <f>IF(ISBLANK(extractions!AW412),"",extractions!AW412)</f>
        <v/>
      </c>
      <c r="BD412" t="str">
        <f>IF(ISBLANK(extractions!AX412),"",extractions!AX412)</f>
        <v/>
      </c>
      <c r="BG412" t="str">
        <f t="shared" si="59"/>
        <v/>
      </c>
      <c r="BK412" s="9" t="str">
        <f t="shared" si="56"/>
        <v>Beta</v>
      </c>
      <c r="BL412" s="9">
        <f t="shared" si="54"/>
        <v>9.5880000000000007E-2</v>
      </c>
      <c r="BM412" s="13" t="str">
        <f t="shared" si="55"/>
        <v>?</v>
      </c>
      <c r="BN412" t="str">
        <f t="shared" si="57"/>
        <v>+</v>
      </c>
      <c r="BO412" s="9" t="str">
        <f>IF(BK412="Beta",IF(ABS(BL412)&lt;statistic_interpretations!$B$5,statistic_interpretations!$B$1,IF(ABS(BL412)&lt;statistic_interpretations!$C$5,statistic_interpretations!$C$1,IF(ABS(BL412)&gt;statistic_interpretations!$C$5,statistic_interpretations!$D$1,"error"))),IF(BK412="R",IF(ABS(BL412)&lt;statistic_interpretations!$B$2,statistic_interpretations!$B$1,IF(ABS(BL412)&lt;statistic_interpretations!$C$2,statistic_interpretations!$C$1,IF(ABS(BL412)&gt;statistic_interpretations!$C$2,statistic_interpretations!$D$1,"error"))),IF(BK412="D",IF(ABS(BL412)&lt;statistic_interpretations!$B$3,statistic_interpretations!$B$1,IF(ABS(BL412)&lt;statistic_interpretations!$C$3,statistic_interpretations!$C$1,IF(ABS(BL412)&gt;statistic_interpretations!$C$3,statistic_interpretations!$D$1,"error"))),IF(BK412="%",IF(ABS(BL412)&lt;statistic_interpretations!$B$9,statistic_interpretations!$B$1,IF(ABS(BL412)&lt;statistic_interpretations!$C$9,statistic_interpretations!$C$1,IF(ABS(BL412)&gt;statistic_interpretations!$C$9,statistic_interpretations!$D$1,"error"))),IF(BK412="χ2",IF(ABS(BL412)&lt;statistic_interpretations!$B$8,statistic_interpretations!$B$1,IF(ABS(BL412)&lt;statistic_interpretations!$C$8,statistic_interpretations!$C$1,IF(ABS(BL412)&gt;statistic_interpretations!$C$8,statistic_interpretations!$D$1,"error"))),IF(BK412="tau",IF(ABS(BL412)&lt;statistic_interpretations!$B$7,statistic_interpretations!$B$1,IF(ABS(BL412)&lt;statistic_interpretations!$C$7,statistic_interpretations!$C$1,IF(ABS(BL412)&gt;statistic_interpretations!$C$7,statistic_interpretations!$D$1,"error")))))))))</f>
        <v>Small</v>
      </c>
      <c r="BP412" t="str">
        <f t="shared" si="58"/>
        <v>unknown</v>
      </c>
    </row>
    <row r="413" spans="1:68" x14ac:dyDescent="0.25">
      <c r="A413" t="str">
        <f>IF(ISBLANK(extractions!A413),"",extractions!A413)</f>
        <v xml:space="preserve">Telephoning Delay </v>
      </c>
      <c r="B413" t="s">
        <v>553</v>
      </c>
      <c r="C413" t="str">
        <f>IF(ISBLANK(extractions!B413),"",extractions!B413)</f>
        <v>nominal</v>
      </c>
      <c r="D413" t="str">
        <f>IF(ISBLANK(extractions!C413),"",extractions!C413)</f>
        <v/>
      </c>
      <c r="E413" t="str">
        <f>IF(ISBLANK(extractions!D413),"",extractions!D413)</f>
        <v/>
      </c>
      <c r="F413" t="str">
        <f>IF(ISBLANK(extractions!E413),"",extractions!E413)</f>
        <v>-</v>
      </c>
      <c r="G413" t="str">
        <f>IF(ISBLANK(extractions!G413),"",extractions!G413)</f>
        <v>reporting time</v>
      </c>
      <c r="H413" t="str">
        <f>IF(ISBLANK(extractions!H413),"",extractions!H413)</f>
        <v>scale</v>
      </c>
      <c r="I413" t="str">
        <f>IF(ISBLANK(extractions!I413),"",extractions!I413)</f>
        <v>min/incident</v>
      </c>
      <c r="J413" t="str">
        <f>IF(ISBLANK(extractions!J413),"",extractions!J413)</f>
        <v>ln</v>
      </c>
      <c r="K413" t="str">
        <f>IF(ISBLANK(extractions!K413),"",extractions!K413)</f>
        <v>interest</v>
      </c>
      <c r="L413" t="str">
        <f>IF(ISBLANK(extractions!L413),"",extractions!L413)</f>
        <v>van Kirk (1978)</v>
      </c>
      <c r="M413" s="2" t="s">
        <v>893</v>
      </c>
      <c r="N413" t="str">
        <f>IF(ISBLANK(extractions!M413),"",extractions!M413)</f>
        <v>Table F-39</v>
      </c>
      <c r="O413" t="str">
        <f>IF(ISBLANK(extractions!N413),"",extractions!N413)</f>
        <v>Multivariate regression</v>
      </c>
      <c r="P413" t="s">
        <v>148</v>
      </c>
      <c r="Q413" t="s">
        <v>903</v>
      </c>
      <c r="R413" t="s">
        <v>906</v>
      </c>
      <c r="S413" t="s">
        <v>891</v>
      </c>
      <c r="T413" t="s">
        <v>895</v>
      </c>
      <c r="U413" t="str">
        <f>IF(ISBLANK(extractions!O413),"",extractions!O413)</f>
        <v/>
      </c>
      <c r="V413" t="str">
        <f>IF(ISBLANK(extractions!P413),"",extractions!P413)</f>
        <v>Sample</v>
      </c>
      <c r="W413" t="str">
        <f>IF(ISBLANK(extractions!Q413),"",extractions!Q413)</f>
        <v/>
      </c>
      <c r="X413" t="str">
        <f>IF(ISBLANK(extractions!R413),"",extractions!R413)</f>
        <v xml:space="preserve">Non random sample  </v>
      </c>
      <c r="Y413" t="str">
        <f>IF(ISBLANK(extractions!S413),"",extractions!S413)</f>
        <v/>
      </c>
      <c r="Z413" t="str">
        <f>IF(ISBLANK(extractions!T413),"",extractions!T413)</f>
        <v/>
      </c>
      <c r="AA413" t="str">
        <f>IF(ISBLANK(extractions!U413),"",extractions!U413)</f>
        <v>-</v>
      </c>
      <c r="AB413">
        <f>IF(ISBLANK(extractions!V413),"",extractions!V413)</f>
        <v>516</v>
      </c>
      <c r="AC413" t="str">
        <f>IF(ISBLANK(extractions!W413),"",extractions!W413)</f>
        <v>CFS</v>
      </c>
      <c r="AD413" t="str">
        <f>IF(ISBLANK(extractions!X413),"",extractions!X413)</f>
        <v>All part I crimes</v>
      </c>
      <c r="AE413" t="str">
        <f>IF(ISBLANK(extractions!Y413),"",extractions!Y413)</f>
        <v>Beta</v>
      </c>
      <c r="AF413">
        <f>IF(ISBLANK(extractions!Z413),"",extractions!Z413)</f>
        <v>0.16181000000000001</v>
      </c>
      <c r="AG413" t="str">
        <f>IF(ISBLANK(extractions!AA413),"",extractions!AA413)</f>
        <v/>
      </c>
      <c r="AH413" t="str">
        <f>IF(ISBLANK(extractions!AB413),"",extractions!AB413)</f>
        <v>?</v>
      </c>
      <c r="AI413">
        <f>IF(ISBLANK(extractions!AC413),"",extractions!AC413)</f>
        <v>1</v>
      </c>
      <c r="AJ413" t="str">
        <f>IF(ISBLANK(extractions!AD413),"",extractions!AD413)</f>
        <v>mar</v>
      </c>
      <c r="AK413">
        <f>IF(ISBLANK(extractions!AE413),"",extractions!AE413)</f>
        <v>1975</v>
      </c>
      <c r="AL413">
        <f>IF(ISBLANK(extractions!AF413),"",extractions!AF413)</f>
        <v>31</v>
      </c>
      <c r="AM413" t="str">
        <f>IF(ISBLANK(extractions!AG413),"",extractions!AG413)</f>
        <v>jan</v>
      </c>
      <c r="AN413">
        <f>IF(ISBLANK(extractions!AH413),"",extractions!AH413)</f>
        <v>1976</v>
      </c>
      <c r="AO413" t="str">
        <f>IF(ISBLANK(extractions!AI413),"",extractions!AI413)</f>
        <v/>
      </c>
      <c r="AP413" t="str">
        <f>IF(ISBLANK(extractions!AJ413),"",extractions!AJ413)</f>
        <v/>
      </c>
      <c r="AQ413" t="str">
        <f>IF(ISBLANK(extractions!AK413),"",extractions!AK413)</f>
        <v/>
      </c>
      <c r="AR413" t="str">
        <f>IF(ISBLANK(extractions!AL413),"",extractions!AL413)</f>
        <v/>
      </c>
      <c r="AS413" t="str">
        <f>IF(ISBLANK(extractions!AM413),"",extractions!AM413)</f>
        <v/>
      </c>
      <c r="AT413" t="str">
        <f>IF(ISBLANK(extractions!AN413),"",extractions!AN413)</f>
        <v/>
      </c>
      <c r="AU413" t="str">
        <f>IF(ISBLANK(extractions!AO413),"",extractions!AO413)</f>
        <v/>
      </c>
      <c r="AV413" t="str">
        <f>IF(ISBLANK(extractions!AP413),"",extractions!AP413)</f>
        <v/>
      </c>
      <c r="AW413" t="str">
        <f>IF(ISBLANK(extractions!AQ413),"",extractions!AQ413)</f>
        <v/>
      </c>
      <c r="AX413" t="str">
        <f>IF(ISBLANK(extractions!AR413),"",extractions!AR413)</f>
        <v/>
      </c>
      <c r="AY413" t="str">
        <f>IF(ISBLANK(extractions!AS413),"",extractions!AS413)</f>
        <v/>
      </c>
      <c r="AZ413" t="str">
        <f>IF(ISBLANK(extractions!AT413),"",extractions!AT413)</f>
        <v/>
      </c>
      <c r="BA413" t="str">
        <f>IF(ISBLANK(extractions!AU413),"",extractions!AU413)</f>
        <v/>
      </c>
      <c r="BB413" t="str">
        <f>IF(ISBLANK(extractions!AV413),"",extractions!AV413)</f>
        <v/>
      </c>
      <c r="BC413" t="str">
        <f>IF(ISBLANK(extractions!AW413),"",extractions!AW413)</f>
        <v/>
      </c>
      <c r="BD413" t="str">
        <f>IF(ISBLANK(extractions!AX413),"",extractions!AX413)</f>
        <v/>
      </c>
      <c r="BG413" t="str">
        <f t="shared" si="59"/>
        <v/>
      </c>
      <c r="BK413" s="9" t="str">
        <f t="shared" si="56"/>
        <v>Beta</v>
      </c>
      <c r="BL413" s="9">
        <f t="shared" si="54"/>
        <v>0.16181000000000001</v>
      </c>
      <c r="BM413" s="13" t="str">
        <f t="shared" si="55"/>
        <v>?</v>
      </c>
      <c r="BN413" t="str">
        <f t="shared" si="57"/>
        <v>+</v>
      </c>
      <c r="BO413" s="9" t="str">
        <f>IF(BK413="Beta",IF(ABS(BL413)&lt;statistic_interpretations!$B$5,statistic_interpretations!$B$1,IF(ABS(BL413)&lt;statistic_interpretations!$C$5,statistic_interpretations!$C$1,IF(ABS(BL413)&gt;statistic_interpretations!$C$5,statistic_interpretations!$D$1,"error"))),IF(BK413="R",IF(ABS(BL413)&lt;statistic_interpretations!$B$2,statistic_interpretations!$B$1,IF(ABS(BL413)&lt;statistic_interpretations!$C$2,statistic_interpretations!$C$1,IF(ABS(BL413)&gt;statistic_interpretations!$C$2,statistic_interpretations!$D$1,"error"))),IF(BK413="D",IF(ABS(BL413)&lt;statistic_interpretations!$B$3,statistic_interpretations!$B$1,IF(ABS(BL413)&lt;statistic_interpretations!$C$3,statistic_interpretations!$C$1,IF(ABS(BL413)&gt;statistic_interpretations!$C$3,statistic_interpretations!$D$1,"error"))),IF(BK413="%",IF(ABS(BL413)&lt;statistic_interpretations!$B$9,statistic_interpretations!$B$1,IF(ABS(BL413)&lt;statistic_interpretations!$C$9,statistic_interpretations!$C$1,IF(ABS(BL413)&gt;statistic_interpretations!$C$9,statistic_interpretations!$D$1,"error"))),IF(BK413="χ2",IF(ABS(BL413)&lt;statistic_interpretations!$B$8,statistic_interpretations!$B$1,IF(ABS(BL413)&lt;statistic_interpretations!$C$8,statistic_interpretations!$C$1,IF(ABS(BL413)&gt;statistic_interpretations!$C$8,statistic_interpretations!$D$1,"error"))),IF(BK413="tau",IF(ABS(BL413)&lt;statistic_interpretations!$B$7,statistic_interpretations!$B$1,IF(ABS(BL413)&lt;statistic_interpretations!$C$7,statistic_interpretations!$C$1,IF(ABS(BL413)&gt;statistic_interpretations!$C$7,statistic_interpretations!$D$1,"error")))))))))</f>
        <v>Small</v>
      </c>
      <c r="BP413" t="str">
        <f t="shared" si="58"/>
        <v>unknown</v>
      </c>
    </row>
    <row r="414" spans="1:68" x14ac:dyDescent="0.25">
      <c r="A414" t="str">
        <f>IF(ISBLANK(extractions!A414),"",extractions!A414)</f>
        <v xml:space="preserve">Talking Delay </v>
      </c>
      <c r="B414" t="s">
        <v>552</v>
      </c>
      <c r="C414" t="str">
        <f>IF(ISBLANK(extractions!B414),"",extractions!B414)</f>
        <v>nominal</v>
      </c>
      <c r="D414" t="str">
        <f>IF(ISBLANK(extractions!C414),"",extractions!C414)</f>
        <v/>
      </c>
      <c r="E414" t="str">
        <f>IF(ISBLANK(extractions!D414),"",extractions!D414)</f>
        <v/>
      </c>
      <c r="F414" t="str">
        <f>IF(ISBLANK(extractions!E414),"",extractions!E414)</f>
        <v>-</v>
      </c>
      <c r="G414" t="str">
        <f>IF(ISBLANK(extractions!G414),"",extractions!G414)</f>
        <v>reporting time</v>
      </c>
      <c r="H414" t="str">
        <f>IF(ISBLANK(extractions!H414),"",extractions!H414)</f>
        <v>scale</v>
      </c>
      <c r="I414" t="str">
        <f>IF(ISBLANK(extractions!I414),"",extractions!I414)</f>
        <v>min/incident</v>
      </c>
      <c r="J414" t="str">
        <f>IF(ISBLANK(extractions!J414),"",extractions!J414)</f>
        <v>ln</v>
      </c>
      <c r="K414" t="str">
        <f>IF(ISBLANK(extractions!K414),"",extractions!K414)</f>
        <v>interest</v>
      </c>
      <c r="L414" t="str">
        <f>IF(ISBLANK(extractions!L414),"",extractions!L414)</f>
        <v>van Kirk (1978)</v>
      </c>
      <c r="M414" s="2" t="s">
        <v>893</v>
      </c>
      <c r="N414" t="str">
        <f>IF(ISBLANK(extractions!M414),"",extractions!M414)</f>
        <v>Table F-39</v>
      </c>
      <c r="O414" t="str">
        <f>IF(ISBLANK(extractions!N414),"",extractions!N414)</f>
        <v>Multivariate regression</v>
      </c>
      <c r="P414" t="s">
        <v>148</v>
      </c>
      <c r="Q414" t="s">
        <v>903</v>
      </c>
      <c r="R414" t="s">
        <v>906</v>
      </c>
      <c r="S414" t="s">
        <v>891</v>
      </c>
      <c r="T414" t="s">
        <v>895</v>
      </c>
      <c r="U414" t="str">
        <f>IF(ISBLANK(extractions!O414),"",extractions!O414)</f>
        <v/>
      </c>
      <c r="V414" t="str">
        <f>IF(ISBLANK(extractions!P414),"",extractions!P414)</f>
        <v>Sample</v>
      </c>
      <c r="W414" t="str">
        <f>IF(ISBLANK(extractions!Q414),"",extractions!Q414)</f>
        <v/>
      </c>
      <c r="X414" t="str">
        <f>IF(ISBLANK(extractions!R414),"",extractions!R414)</f>
        <v xml:space="preserve">Non random sample  </v>
      </c>
      <c r="Y414" t="str">
        <f>IF(ISBLANK(extractions!S414),"",extractions!S414)</f>
        <v/>
      </c>
      <c r="Z414" t="str">
        <f>IF(ISBLANK(extractions!T414),"",extractions!T414)</f>
        <v/>
      </c>
      <c r="AA414" t="str">
        <f>IF(ISBLANK(extractions!U414),"",extractions!U414)</f>
        <v>-</v>
      </c>
      <c r="AB414">
        <f>IF(ISBLANK(extractions!V414),"",extractions!V414)</f>
        <v>516</v>
      </c>
      <c r="AC414" t="str">
        <f>IF(ISBLANK(extractions!W414),"",extractions!W414)</f>
        <v>CFS</v>
      </c>
      <c r="AD414" t="str">
        <f>IF(ISBLANK(extractions!X414),"",extractions!X414)</f>
        <v>All part I crimes</v>
      </c>
      <c r="AE414" t="str">
        <f>IF(ISBLANK(extractions!Y414),"",extractions!Y414)</f>
        <v>Beta</v>
      </c>
      <c r="AF414">
        <f>IF(ISBLANK(extractions!Z414),"",extractions!Z414)</f>
        <v>5.7029999999999997E-2</v>
      </c>
      <c r="AG414" t="str">
        <f>IF(ISBLANK(extractions!AA414),"",extractions!AA414)</f>
        <v/>
      </c>
      <c r="AH414" t="str">
        <f>IF(ISBLANK(extractions!AB414),"",extractions!AB414)</f>
        <v>?</v>
      </c>
      <c r="AI414">
        <f>IF(ISBLANK(extractions!AC414),"",extractions!AC414)</f>
        <v>1</v>
      </c>
      <c r="AJ414" t="str">
        <f>IF(ISBLANK(extractions!AD414),"",extractions!AD414)</f>
        <v>mar</v>
      </c>
      <c r="AK414">
        <f>IF(ISBLANK(extractions!AE414),"",extractions!AE414)</f>
        <v>1975</v>
      </c>
      <c r="AL414">
        <f>IF(ISBLANK(extractions!AF414),"",extractions!AF414)</f>
        <v>31</v>
      </c>
      <c r="AM414" t="str">
        <f>IF(ISBLANK(extractions!AG414),"",extractions!AG414)</f>
        <v>jan</v>
      </c>
      <c r="AN414">
        <f>IF(ISBLANK(extractions!AH414),"",extractions!AH414)</f>
        <v>1976</v>
      </c>
      <c r="AO414" t="str">
        <f>IF(ISBLANK(extractions!AI414),"",extractions!AI414)</f>
        <v/>
      </c>
      <c r="AP414" t="str">
        <f>IF(ISBLANK(extractions!AJ414),"",extractions!AJ414)</f>
        <v/>
      </c>
      <c r="AQ414" t="str">
        <f>IF(ISBLANK(extractions!AK414),"",extractions!AK414)</f>
        <v/>
      </c>
      <c r="AR414" t="str">
        <f>IF(ISBLANK(extractions!AL414),"",extractions!AL414)</f>
        <v/>
      </c>
      <c r="AS414" t="str">
        <f>IF(ISBLANK(extractions!AM414),"",extractions!AM414)</f>
        <v/>
      </c>
      <c r="AT414" t="str">
        <f>IF(ISBLANK(extractions!AN414),"",extractions!AN414)</f>
        <v/>
      </c>
      <c r="AU414" t="str">
        <f>IF(ISBLANK(extractions!AO414),"",extractions!AO414)</f>
        <v/>
      </c>
      <c r="AV414" t="str">
        <f>IF(ISBLANK(extractions!AP414),"",extractions!AP414)</f>
        <v/>
      </c>
      <c r="AW414" t="str">
        <f>IF(ISBLANK(extractions!AQ414),"",extractions!AQ414)</f>
        <v/>
      </c>
      <c r="AX414" t="str">
        <f>IF(ISBLANK(extractions!AR414),"",extractions!AR414)</f>
        <v/>
      </c>
      <c r="AY414" t="str">
        <f>IF(ISBLANK(extractions!AS414),"",extractions!AS414)</f>
        <v/>
      </c>
      <c r="AZ414" t="str">
        <f>IF(ISBLANK(extractions!AT414),"",extractions!AT414)</f>
        <v/>
      </c>
      <c r="BA414" t="str">
        <f>IF(ISBLANK(extractions!AU414),"",extractions!AU414)</f>
        <v/>
      </c>
      <c r="BB414" t="str">
        <f>IF(ISBLANK(extractions!AV414),"",extractions!AV414)</f>
        <v/>
      </c>
      <c r="BC414" t="str">
        <f>IF(ISBLANK(extractions!AW414),"",extractions!AW414)</f>
        <v/>
      </c>
      <c r="BD414" t="str">
        <f>IF(ISBLANK(extractions!AX414),"",extractions!AX414)</f>
        <v/>
      </c>
      <c r="BG414" t="str">
        <f t="shared" si="59"/>
        <v/>
      </c>
      <c r="BK414" s="9" t="str">
        <f t="shared" si="56"/>
        <v>Beta</v>
      </c>
      <c r="BL414" s="9">
        <f t="shared" si="54"/>
        <v>5.7029999999999997E-2</v>
      </c>
      <c r="BM414" s="13" t="str">
        <f t="shared" si="55"/>
        <v>?</v>
      </c>
      <c r="BN414" t="str">
        <f t="shared" si="57"/>
        <v>+</v>
      </c>
      <c r="BO414" s="9" t="str">
        <f>IF(BK414="Beta",IF(ABS(BL414)&lt;statistic_interpretations!$B$5,statistic_interpretations!$B$1,IF(ABS(BL414)&lt;statistic_interpretations!$C$5,statistic_interpretations!$C$1,IF(ABS(BL414)&gt;statistic_interpretations!$C$5,statistic_interpretations!$D$1,"error"))),IF(BK414="R",IF(ABS(BL414)&lt;statistic_interpretations!$B$2,statistic_interpretations!$B$1,IF(ABS(BL414)&lt;statistic_interpretations!$C$2,statistic_interpretations!$C$1,IF(ABS(BL414)&gt;statistic_interpretations!$C$2,statistic_interpretations!$D$1,"error"))),IF(BK414="D",IF(ABS(BL414)&lt;statistic_interpretations!$B$3,statistic_interpretations!$B$1,IF(ABS(BL414)&lt;statistic_interpretations!$C$3,statistic_interpretations!$C$1,IF(ABS(BL414)&gt;statistic_interpretations!$C$3,statistic_interpretations!$D$1,"error"))),IF(BK414="%",IF(ABS(BL414)&lt;statistic_interpretations!$B$9,statistic_interpretations!$B$1,IF(ABS(BL414)&lt;statistic_interpretations!$C$9,statistic_interpretations!$C$1,IF(ABS(BL414)&gt;statistic_interpretations!$C$9,statistic_interpretations!$D$1,"error"))),IF(BK414="χ2",IF(ABS(BL414)&lt;statistic_interpretations!$B$8,statistic_interpretations!$B$1,IF(ABS(BL414)&lt;statistic_interpretations!$C$8,statistic_interpretations!$C$1,IF(ABS(BL414)&gt;statistic_interpretations!$C$8,statistic_interpretations!$D$1,"error"))),IF(BK414="tau",IF(ABS(BL414)&lt;statistic_interpretations!$B$7,statistic_interpretations!$B$1,IF(ABS(BL414)&lt;statistic_interpretations!$C$7,statistic_interpretations!$C$1,IF(ABS(BL414)&gt;statistic_interpretations!$C$7,statistic_interpretations!$D$1,"error")))))))))</f>
        <v>Small</v>
      </c>
      <c r="BP414" t="str">
        <f t="shared" si="58"/>
        <v>unknown</v>
      </c>
    </row>
    <row r="415" spans="1:68" x14ac:dyDescent="0.25">
      <c r="A415" t="str">
        <f>IF(ISBLANK(extractions!A415),"",extractions!A415)</f>
        <v>Chasing Delay</v>
      </c>
      <c r="B415" t="s">
        <v>821</v>
      </c>
      <c r="C415" t="str">
        <f>IF(ISBLANK(extractions!B415),"",extractions!B415)</f>
        <v>nominal</v>
      </c>
      <c r="D415" t="str">
        <f>IF(ISBLANK(extractions!C415),"",extractions!C415)</f>
        <v/>
      </c>
      <c r="E415" t="str">
        <f>IF(ISBLANK(extractions!D415),"",extractions!D415)</f>
        <v/>
      </c>
      <c r="F415" t="str">
        <f>IF(ISBLANK(extractions!E415),"",extractions!E415)</f>
        <v>-</v>
      </c>
      <c r="G415" t="str">
        <f>IF(ISBLANK(extractions!G415),"",extractions!G415)</f>
        <v>reporting time</v>
      </c>
      <c r="H415" t="str">
        <f>IF(ISBLANK(extractions!H415),"",extractions!H415)</f>
        <v>scale</v>
      </c>
      <c r="I415" t="str">
        <f>IF(ISBLANK(extractions!I415),"",extractions!I415)</f>
        <v>min/incident</v>
      </c>
      <c r="J415" t="str">
        <f>IF(ISBLANK(extractions!J415),"",extractions!J415)</f>
        <v>ln</v>
      </c>
      <c r="K415" t="str">
        <f>IF(ISBLANK(extractions!K415),"",extractions!K415)</f>
        <v>interest</v>
      </c>
      <c r="L415" t="str">
        <f>IF(ISBLANK(extractions!L415),"",extractions!L415)</f>
        <v>van Kirk (1978)</v>
      </c>
      <c r="M415" s="2" t="s">
        <v>893</v>
      </c>
      <c r="N415" t="str">
        <f>IF(ISBLANK(extractions!M415),"",extractions!M415)</f>
        <v>Table F-39</v>
      </c>
      <c r="O415" t="str">
        <f>IF(ISBLANK(extractions!N415),"",extractions!N415)</f>
        <v>Multivariate regression</v>
      </c>
      <c r="P415" t="s">
        <v>148</v>
      </c>
      <c r="Q415" t="s">
        <v>903</v>
      </c>
      <c r="R415" t="s">
        <v>906</v>
      </c>
      <c r="S415" t="s">
        <v>891</v>
      </c>
      <c r="T415" t="s">
        <v>895</v>
      </c>
      <c r="U415" t="str">
        <f>IF(ISBLANK(extractions!O415),"",extractions!O415)</f>
        <v/>
      </c>
      <c r="V415" t="str">
        <f>IF(ISBLANK(extractions!P415),"",extractions!P415)</f>
        <v>Sample</v>
      </c>
      <c r="W415" t="str">
        <f>IF(ISBLANK(extractions!Q415),"",extractions!Q415)</f>
        <v/>
      </c>
      <c r="X415" t="str">
        <f>IF(ISBLANK(extractions!R415),"",extractions!R415)</f>
        <v xml:space="preserve">Non random sample  </v>
      </c>
      <c r="Y415" t="str">
        <f>IF(ISBLANK(extractions!S415),"",extractions!S415)</f>
        <v/>
      </c>
      <c r="Z415" t="str">
        <f>IF(ISBLANK(extractions!T415),"",extractions!T415)</f>
        <v/>
      </c>
      <c r="AA415" t="str">
        <f>IF(ISBLANK(extractions!U415),"",extractions!U415)</f>
        <v>-</v>
      </c>
      <c r="AB415">
        <f>IF(ISBLANK(extractions!V415),"",extractions!V415)</f>
        <v>516</v>
      </c>
      <c r="AC415" t="str">
        <f>IF(ISBLANK(extractions!W415),"",extractions!W415)</f>
        <v>CFS</v>
      </c>
      <c r="AD415" t="str">
        <f>IF(ISBLANK(extractions!X415),"",extractions!X415)</f>
        <v>All part I crimes</v>
      </c>
      <c r="AE415" t="str">
        <f>IF(ISBLANK(extractions!Y415),"",extractions!Y415)</f>
        <v>Beta</v>
      </c>
      <c r="AF415">
        <f>IF(ISBLANK(extractions!Z415),"",extractions!Z415)</f>
        <v>8.09E-3</v>
      </c>
      <c r="AG415" t="str">
        <f>IF(ISBLANK(extractions!AA415),"",extractions!AA415)</f>
        <v/>
      </c>
      <c r="AH415" t="str">
        <f>IF(ISBLANK(extractions!AB415),"",extractions!AB415)</f>
        <v>?</v>
      </c>
      <c r="AI415">
        <f>IF(ISBLANK(extractions!AC415),"",extractions!AC415)</f>
        <v>1</v>
      </c>
      <c r="AJ415" t="str">
        <f>IF(ISBLANK(extractions!AD415),"",extractions!AD415)</f>
        <v>mar</v>
      </c>
      <c r="AK415">
        <f>IF(ISBLANK(extractions!AE415),"",extractions!AE415)</f>
        <v>1975</v>
      </c>
      <c r="AL415">
        <f>IF(ISBLANK(extractions!AF415),"",extractions!AF415)</f>
        <v>31</v>
      </c>
      <c r="AM415" t="str">
        <f>IF(ISBLANK(extractions!AG415),"",extractions!AG415)</f>
        <v>jan</v>
      </c>
      <c r="AN415">
        <f>IF(ISBLANK(extractions!AH415),"",extractions!AH415)</f>
        <v>1976</v>
      </c>
      <c r="AO415" t="str">
        <f>IF(ISBLANK(extractions!AI415),"",extractions!AI415)</f>
        <v/>
      </c>
      <c r="AP415" t="str">
        <f>IF(ISBLANK(extractions!AJ415),"",extractions!AJ415)</f>
        <v/>
      </c>
      <c r="AQ415" t="str">
        <f>IF(ISBLANK(extractions!AK415),"",extractions!AK415)</f>
        <v/>
      </c>
      <c r="AR415" t="str">
        <f>IF(ISBLANK(extractions!AL415),"",extractions!AL415)</f>
        <v/>
      </c>
      <c r="AS415" t="str">
        <f>IF(ISBLANK(extractions!AM415),"",extractions!AM415)</f>
        <v/>
      </c>
      <c r="AT415" t="str">
        <f>IF(ISBLANK(extractions!AN415),"",extractions!AN415)</f>
        <v/>
      </c>
      <c r="AU415" t="str">
        <f>IF(ISBLANK(extractions!AO415),"",extractions!AO415)</f>
        <v/>
      </c>
      <c r="AV415" t="str">
        <f>IF(ISBLANK(extractions!AP415),"",extractions!AP415)</f>
        <v/>
      </c>
      <c r="AW415" t="str">
        <f>IF(ISBLANK(extractions!AQ415),"",extractions!AQ415)</f>
        <v/>
      </c>
      <c r="AX415" t="str">
        <f>IF(ISBLANK(extractions!AR415),"",extractions!AR415)</f>
        <v/>
      </c>
      <c r="AY415" t="str">
        <f>IF(ISBLANK(extractions!AS415),"",extractions!AS415)</f>
        <v/>
      </c>
      <c r="AZ415" t="str">
        <f>IF(ISBLANK(extractions!AT415),"",extractions!AT415)</f>
        <v/>
      </c>
      <c r="BA415" t="str">
        <f>IF(ISBLANK(extractions!AU415),"",extractions!AU415)</f>
        <v/>
      </c>
      <c r="BB415" t="str">
        <f>IF(ISBLANK(extractions!AV415),"",extractions!AV415)</f>
        <v/>
      </c>
      <c r="BC415" t="str">
        <f>IF(ISBLANK(extractions!AW415),"",extractions!AW415)</f>
        <v/>
      </c>
      <c r="BD415" t="str">
        <f>IF(ISBLANK(extractions!AX415),"",extractions!AX415)</f>
        <v/>
      </c>
      <c r="BG415" t="str">
        <f t="shared" si="59"/>
        <v/>
      </c>
      <c r="BK415" s="9" t="str">
        <f t="shared" si="56"/>
        <v>Beta</v>
      </c>
      <c r="BL415" s="9">
        <f t="shared" si="54"/>
        <v>8.09E-3</v>
      </c>
      <c r="BM415" s="13" t="str">
        <f t="shared" si="55"/>
        <v>?</v>
      </c>
      <c r="BN415" t="str">
        <f t="shared" si="57"/>
        <v>+</v>
      </c>
      <c r="BO415" s="9" t="str">
        <f>IF(BK415="Beta",IF(ABS(BL415)&lt;statistic_interpretations!$B$5,statistic_interpretations!$B$1,IF(ABS(BL415)&lt;statistic_interpretations!$C$5,statistic_interpretations!$C$1,IF(ABS(BL415)&gt;statistic_interpretations!$C$5,statistic_interpretations!$D$1,"error"))),IF(BK415="R",IF(ABS(BL415)&lt;statistic_interpretations!$B$2,statistic_interpretations!$B$1,IF(ABS(BL415)&lt;statistic_interpretations!$C$2,statistic_interpretations!$C$1,IF(ABS(BL415)&gt;statistic_interpretations!$C$2,statistic_interpretations!$D$1,"error"))),IF(BK415="D",IF(ABS(BL415)&lt;statistic_interpretations!$B$3,statistic_interpretations!$B$1,IF(ABS(BL415)&lt;statistic_interpretations!$C$3,statistic_interpretations!$C$1,IF(ABS(BL415)&gt;statistic_interpretations!$C$3,statistic_interpretations!$D$1,"error"))),IF(BK415="%",IF(ABS(BL415)&lt;statistic_interpretations!$B$9,statistic_interpretations!$B$1,IF(ABS(BL415)&lt;statistic_interpretations!$C$9,statistic_interpretations!$C$1,IF(ABS(BL415)&gt;statistic_interpretations!$C$9,statistic_interpretations!$D$1,"error"))),IF(BK415="χ2",IF(ABS(BL415)&lt;statistic_interpretations!$B$8,statistic_interpretations!$B$1,IF(ABS(BL415)&lt;statistic_interpretations!$C$8,statistic_interpretations!$C$1,IF(ABS(BL415)&gt;statistic_interpretations!$C$8,statistic_interpretations!$D$1,"error"))),IF(BK415="tau",IF(ABS(BL415)&lt;statistic_interpretations!$B$7,statistic_interpretations!$B$1,IF(ABS(BL415)&lt;statistic_interpretations!$C$7,statistic_interpretations!$C$1,IF(ABS(BL415)&gt;statistic_interpretations!$C$7,statistic_interpretations!$D$1,"error")))))))))</f>
        <v>Small</v>
      </c>
      <c r="BP415" t="str">
        <f t="shared" si="58"/>
        <v>unknown</v>
      </c>
    </row>
    <row r="416" spans="1:68" x14ac:dyDescent="0.25">
      <c r="A416" t="str">
        <f>IF(ISBLANK(extractions!A416),"",extractions!A416)</f>
        <v>Investigating Delay</v>
      </c>
      <c r="B416" t="s">
        <v>822</v>
      </c>
      <c r="C416" t="str">
        <f>IF(ISBLANK(extractions!B416),"",extractions!B416)</f>
        <v>nominal</v>
      </c>
      <c r="D416" t="str">
        <f>IF(ISBLANK(extractions!C416),"",extractions!C416)</f>
        <v/>
      </c>
      <c r="E416" t="str">
        <f>IF(ISBLANK(extractions!D416),"",extractions!D416)</f>
        <v/>
      </c>
      <c r="F416" t="str">
        <f>IF(ISBLANK(extractions!E416),"",extractions!E416)</f>
        <v>-</v>
      </c>
      <c r="G416" t="str">
        <f>IF(ISBLANK(extractions!G416),"",extractions!G416)</f>
        <v>reporting time</v>
      </c>
      <c r="H416" t="str">
        <f>IF(ISBLANK(extractions!H416),"",extractions!H416)</f>
        <v>scale</v>
      </c>
      <c r="I416" t="str">
        <f>IF(ISBLANK(extractions!I416),"",extractions!I416)</f>
        <v>min/incident</v>
      </c>
      <c r="J416" t="str">
        <f>IF(ISBLANK(extractions!J416),"",extractions!J416)</f>
        <v>ln</v>
      </c>
      <c r="K416" t="str">
        <f>IF(ISBLANK(extractions!K416),"",extractions!K416)</f>
        <v>interest</v>
      </c>
      <c r="L416" t="str">
        <f>IF(ISBLANK(extractions!L416),"",extractions!L416)</f>
        <v>van Kirk (1978)</v>
      </c>
      <c r="M416" s="2" t="s">
        <v>893</v>
      </c>
      <c r="N416" t="str">
        <f>IF(ISBLANK(extractions!M416),"",extractions!M416)</f>
        <v>Table F-39</v>
      </c>
      <c r="O416" t="str">
        <f>IF(ISBLANK(extractions!N416),"",extractions!N416)</f>
        <v>Multivariate regression</v>
      </c>
      <c r="P416" t="s">
        <v>148</v>
      </c>
      <c r="Q416" t="s">
        <v>903</v>
      </c>
      <c r="R416" t="s">
        <v>906</v>
      </c>
      <c r="S416" t="s">
        <v>891</v>
      </c>
      <c r="T416" t="s">
        <v>895</v>
      </c>
      <c r="U416" t="str">
        <f>IF(ISBLANK(extractions!O416),"",extractions!O416)</f>
        <v/>
      </c>
      <c r="V416" t="str">
        <f>IF(ISBLANK(extractions!P416),"",extractions!P416)</f>
        <v>Sample</v>
      </c>
      <c r="W416" t="str">
        <f>IF(ISBLANK(extractions!Q416),"",extractions!Q416)</f>
        <v/>
      </c>
      <c r="X416" t="str">
        <f>IF(ISBLANK(extractions!R416),"",extractions!R416)</f>
        <v xml:space="preserve">Non random sample  </v>
      </c>
      <c r="Y416" t="str">
        <f>IF(ISBLANK(extractions!S416),"",extractions!S416)</f>
        <v/>
      </c>
      <c r="Z416" t="str">
        <f>IF(ISBLANK(extractions!T416),"",extractions!T416)</f>
        <v/>
      </c>
      <c r="AA416" t="str">
        <f>IF(ISBLANK(extractions!U416),"",extractions!U416)</f>
        <v>-</v>
      </c>
      <c r="AB416">
        <f>IF(ISBLANK(extractions!V416),"",extractions!V416)</f>
        <v>516</v>
      </c>
      <c r="AC416" t="str">
        <f>IF(ISBLANK(extractions!W416),"",extractions!W416)</f>
        <v>CFS</v>
      </c>
      <c r="AD416" t="str">
        <f>IF(ISBLANK(extractions!X416),"",extractions!X416)</f>
        <v>All part I crimes</v>
      </c>
      <c r="AE416" t="str">
        <f>IF(ISBLANK(extractions!Y416),"",extractions!Y416)</f>
        <v>Beta</v>
      </c>
      <c r="AF416">
        <f>IF(ISBLANK(extractions!Z416),"",extractions!Z416)</f>
        <v>8.6069999999999994E-2</v>
      </c>
      <c r="AG416" t="str">
        <f>IF(ISBLANK(extractions!AA416),"",extractions!AA416)</f>
        <v/>
      </c>
      <c r="AH416" t="str">
        <f>IF(ISBLANK(extractions!AB416),"",extractions!AB416)</f>
        <v>?</v>
      </c>
      <c r="AI416">
        <f>IF(ISBLANK(extractions!AC416),"",extractions!AC416)</f>
        <v>1</v>
      </c>
      <c r="AJ416" t="str">
        <f>IF(ISBLANK(extractions!AD416),"",extractions!AD416)</f>
        <v>mar</v>
      </c>
      <c r="AK416">
        <f>IF(ISBLANK(extractions!AE416),"",extractions!AE416)</f>
        <v>1975</v>
      </c>
      <c r="AL416">
        <f>IF(ISBLANK(extractions!AF416),"",extractions!AF416)</f>
        <v>31</v>
      </c>
      <c r="AM416" t="str">
        <f>IF(ISBLANK(extractions!AG416),"",extractions!AG416)</f>
        <v>jan</v>
      </c>
      <c r="AN416">
        <f>IF(ISBLANK(extractions!AH416),"",extractions!AH416)</f>
        <v>1976</v>
      </c>
      <c r="AO416" t="str">
        <f>IF(ISBLANK(extractions!AI416),"",extractions!AI416)</f>
        <v/>
      </c>
      <c r="AP416" t="str">
        <f>IF(ISBLANK(extractions!AJ416),"",extractions!AJ416)</f>
        <v/>
      </c>
      <c r="AQ416" t="str">
        <f>IF(ISBLANK(extractions!AK416),"",extractions!AK416)</f>
        <v/>
      </c>
      <c r="AR416" t="str">
        <f>IF(ISBLANK(extractions!AL416),"",extractions!AL416)</f>
        <v/>
      </c>
      <c r="AS416" t="str">
        <f>IF(ISBLANK(extractions!AM416),"",extractions!AM416)</f>
        <v/>
      </c>
      <c r="AT416" t="str">
        <f>IF(ISBLANK(extractions!AN416),"",extractions!AN416)</f>
        <v/>
      </c>
      <c r="AU416" t="str">
        <f>IF(ISBLANK(extractions!AO416),"",extractions!AO416)</f>
        <v/>
      </c>
      <c r="AV416" t="str">
        <f>IF(ISBLANK(extractions!AP416),"",extractions!AP416)</f>
        <v/>
      </c>
      <c r="AW416" t="str">
        <f>IF(ISBLANK(extractions!AQ416),"",extractions!AQ416)</f>
        <v/>
      </c>
      <c r="AX416" t="str">
        <f>IF(ISBLANK(extractions!AR416),"",extractions!AR416)</f>
        <v/>
      </c>
      <c r="AY416" t="str">
        <f>IF(ISBLANK(extractions!AS416),"",extractions!AS416)</f>
        <v/>
      </c>
      <c r="AZ416" t="str">
        <f>IF(ISBLANK(extractions!AT416),"",extractions!AT416)</f>
        <v/>
      </c>
      <c r="BA416" t="str">
        <f>IF(ISBLANK(extractions!AU416),"",extractions!AU416)</f>
        <v/>
      </c>
      <c r="BB416" t="str">
        <f>IF(ISBLANK(extractions!AV416),"",extractions!AV416)</f>
        <v/>
      </c>
      <c r="BC416" t="str">
        <f>IF(ISBLANK(extractions!AW416),"",extractions!AW416)</f>
        <v/>
      </c>
      <c r="BD416" t="str">
        <f>IF(ISBLANK(extractions!AX416),"",extractions!AX416)</f>
        <v/>
      </c>
      <c r="BG416" t="str">
        <f t="shared" si="59"/>
        <v/>
      </c>
      <c r="BK416" s="9" t="str">
        <f t="shared" si="56"/>
        <v>Beta</v>
      </c>
      <c r="BL416" s="9">
        <f t="shared" si="54"/>
        <v>8.6069999999999994E-2</v>
      </c>
      <c r="BM416" s="13" t="str">
        <f t="shared" si="55"/>
        <v>?</v>
      </c>
      <c r="BN416" t="str">
        <f t="shared" si="57"/>
        <v>+</v>
      </c>
      <c r="BO416" s="9" t="str">
        <f>IF(BK416="Beta",IF(ABS(BL416)&lt;statistic_interpretations!$B$5,statistic_interpretations!$B$1,IF(ABS(BL416)&lt;statistic_interpretations!$C$5,statistic_interpretations!$C$1,IF(ABS(BL416)&gt;statistic_interpretations!$C$5,statistic_interpretations!$D$1,"error"))),IF(BK416="R",IF(ABS(BL416)&lt;statistic_interpretations!$B$2,statistic_interpretations!$B$1,IF(ABS(BL416)&lt;statistic_interpretations!$C$2,statistic_interpretations!$C$1,IF(ABS(BL416)&gt;statistic_interpretations!$C$2,statistic_interpretations!$D$1,"error"))),IF(BK416="D",IF(ABS(BL416)&lt;statistic_interpretations!$B$3,statistic_interpretations!$B$1,IF(ABS(BL416)&lt;statistic_interpretations!$C$3,statistic_interpretations!$C$1,IF(ABS(BL416)&gt;statistic_interpretations!$C$3,statistic_interpretations!$D$1,"error"))),IF(BK416="%",IF(ABS(BL416)&lt;statistic_interpretations!$B$9,statistic_interpretations!$B$1,IF(ABS(BL416)&lt;statistic_interpretations!$C$9,statistic_interpretations!$C$1,IF(ABS(BL416)&gt;statistic_interpretations!$C$9,statistic_interpretations!$D$1,"error"))),IF(BK416="χ2",IF(ABS(BL416)&lt;statistic_interpretations!$B$8,statistic_interpretations!$B$1,IF(ABS(BL416)&lt;statistic_interpretations!$C$8,statistic_interpretations!$C$1,IF(ABS(BL416)&gt;statistic_interpretations!$C$8,statistic_interpretations!$D$1,"error"))),IF(BK416="tau",IF(ABS(BL416)&lt;statistic_interpretations!$B$7,statistic_interpretations!$B$1,IF(ABS(BL416)&lt;statistic_interpretations!$C$7,statistic_interpretations!$C$1,IF(ABS(BL416)&gt;statistic_interpretations!$C$7,statistic_interpretations!$D$1,"error")))))))))</f>
        <v>Small</v>
      </c>
      <c r="BP416" t="str">
        <f t="shared" si="58"/>
        <v>unknown</v>
      </c>
    </row>
    <row r="417" spans="1:68" x14ac:dyDescent="0.25">
      <c r="A417" t="str">
        <f>IF(ISBLANK(extractions!A417),"",extractions!A417)</f>
        <v>Waiting-Observing Delay</v>
      </c>
      <c r="B417" t="s">
        <v>823</v>
      </c>
      <c r="C417" t="str">
        <f>IF(ISBLANK(extractions!B417),"",extractions!B417)</f>
        <v>nominal</v>
      </c>
      <c r="D417" t="str">
        <f>IF(ISBLANK(extractions!C417),"",extractions!C417)</f>
        <v/>
      </c>
      <c r="E417" t="str">
        <f>IF(ISBLANK(extractions!D417),"",extractions!D417)</f>
        <v/>
      </c>
      <c r="F417" t="str">
        <f>IF(ISBLANK(extractions!E417),"",extractions!E417)</f>
        <v>-</v>
      </c>
      <c r="G417" t="str">
        <f>IF(ISBLANK(extractions!G417),"",extractions!G417)</f>
        <v>reporting time</v>
      </c>
      <c r="H417" t="str">
        <f>IF(ISBLANK(extractions!H417),"",extractions!H417)</f>
        <v>scale</v>
      </c>
      <c r="I417" t="str">
        <f>IF(ISBLANK(extractions!I417),"",extractions!I417)</f>
        <v>min/incident</v>
      </c>
      <c r="J417" t="str">
        <f>IF(ISBLANK(extractions!J417),"",extractions!J417)</f>
        <v>ln</v>
      </c>
      <c r="K417" t="str">
        <f>IF(ISBLANK(extractions!K417),"",extractions!K417)</f>
        <v>interest</v>
      </c>
      <c r="L417" t="str">
        <f>IF(ISBLANK(extractions!L417),"",extractions!L417)</f>
        <v>van Kirk (1978)</v>
      </c>
      <c r="M417" s="2" t="s">
        <v>893</v>
      </c>
      <c r="N417" t="str">
        <f>IF(ISBLANK(extractions!M417),"",extractions!M417)</f>
        <v>Table F-39</v>
      </c>
      <c r="O417" t="str">
        <f>IF(ISBLANK(extractions!N417),"",extractions!N417)</f>
        <v>Multivariate regression</v>
      </c>
      <c r="P417" t="s">
        <v>148</v>
      </c>
      <c r="Q417" t="s">
        <v>903</v>
      </c>
      <c r="R417" t="s">
        <v>906</v>
      </c>
      <c r="S417" t="s">
        <v>891</v>
      </c>
      <c r="T417" t="s">
        <v>895</v>
      </c>
      <c r="U417" t="str">
        <f>IF(ISBLANK(extractions!O417),"",extractions!O417)</f>
        <v/>
      </c>
      <c r="V417" t="str">
        <f>IF(ISBLANK(extractions!P417),"",extractions!P417)</f>
        <v>Sample</v>
      </c>
      <c r="W417" t="str">
        <f>IF(ISBLANK(extractions!Q417),"",extractions!Q417)</f>
        <v/>
      </c>
      <c r="X417" t="str">
        <f>IF(ISBLANK(extractions!R417),"",extractions!R417)</f>
        <v xml:space="preserve">Non random sample  </v>
      </c>
      <c r="Y417" t="str">
        <f>IF(ISBLANK(extractions!S417),"",extractions!S417)</f>
        <v/>
      </c>
      <c r="Z417" t="str">
        <f>IF(ISBLANK(extractions!T417),"",extractions!T417)</f>
        <v/>
      </c>
      <c r="AA417" t="str">
        <f>IF(ISBLANK(extractions!U417),"",extractions!U417)</f>
        <v>-</v>
      </c>
      <c r="AB417">
        <f>IF(ISBLANK(extractions!V417),"",extractions!V417)</f>
        <v>516</v>
      </c>
      <c r="AC417" t="str">
        <f>IF(ISBLANK(extractions!W417),"",extractions!W417)</f>
        <v>CFS</v>
      </c>
      <c r="AD417" t="str">
        <f>IF(ISBLANK(extractions!X417),"",extractions!X417)</f>
        <v>All part I crimes</v>
      </c>
      <c r="AE417" t="str">
        <f>IF(ISBLANK(extractions!Y417),"",extractions!Y417)</f>
        <v>Beta</v>
      </c>
      <c r="AF417">
        <f>IF(ISBLANK(extractions!Z417),"",extractions!Z417)</f>
        <v>8.7859999999999994E-2</v>
      </c>
      <c r="AG417" t="str">
        <f>IF(ISBLANK(extractions!AA417),"",extractions!AA417)</f>
        <v/>
      </c>
      <c r="AH417" t="str">
        <f>IF(ISBLANK(extractions!AB417),"",extractions!AB417)</f>
        <v>?</v>
      </c>
      <c r="AI417">
        <f>IF(ISBLANK(extractions!AC417),"",extractions!AC417)</f>
        <v>1</v>
      </c>
      <c r="AJ417" t="str">
        <f>IF(ISBLANK(extractions!AD417),"",extractions!AD417)</f>
        <v>mar</v>
      </c>
      <c r="AK417">
        <f>IF(ISBLANK(extractions!AE417),"",extractions!AE417)</f>
        <v>1975</v>
      </c>
      <c r="AL417">
        <f>IF(ISBLANK(extractions!AF417),"",extractions!AF417)</f>
        <v>31</v>
      </c>
      <c r="AM417" t="str">
        <f>IF(ISBLANK(extractions!AG417),"",extractions!AG417)</f>
        <v>jan</v>
      </c>
      <c r="AN417">
        <f>IF(ISBLANK(extractions!AH417),"",extractions!AH417)</f>
        <v>1976</v>
      </c>
      <c r="AO417" t="str">
        <f>IF(ISBLANK(extractions!AI417),"",extractions!AI417)</f>
        <v/>
      </c>
      <c r="AP417" t="str">
        <f>IF(ISBLANK(extractions!AJ417),"",extractions!AJ417)</f>
        <v/>
      </c>
      <c r="AQ417" t="str">
        <f>IF(ISBLANK(extractions!AK417),"",extractions!AK417)</f>
        <v/>
      </c>
      <c r="AR417" t="str">
        <f>IF(ISBLANK(extractions!AL417),"",extractions!AL417)</f>
        <v/>
      </c>
      <c r="AS417" t="str">
        <f>IF(ISBLANK(extractions!AM417),"",extractions!AM417)</f>
        <v/>
      </c>
      <c r="AT417" t="str">
        <f>IF(ISBLANK(extractions!AN417),"",extractions!AN417)</f>
        <v/>
      </c>
      <c r="AU417" t="str">
        <f>IF(ISBLANK(extractions!AO417),"",extractions!AO417)</f>
        <v/>
      </c>
      <c r="AV417" t="str">
        <f>IF(ISBLANK(extractions!AP417),"",extractions!AP417)</f>
        <v/>
      </c>
      <c r="AW417" t="str">
        <f>IF(ISBLANK(extractions!AQ417),"",extractions!AQ417)</f>
        <v/>
      </c>
      <c r="AX417" t="str">
        <f>IF(ISBLANK(extractions!AR417),"",extractions!AR417)</f>
        <v/>
      </c>
      <c r="AY417" t="str">
        <f>IF(ISBLANK(extractions!AS417),"",extractions!AS417)</f>
        <v/>
      </c>
      <c r="AZ417" t="str">
        <f>IF(ISBLANK(extractions!AT417),"",extractions!AT417)</f>
        <v/>
      </c>
      <c r="BA417" t="str">
        <f>IF(ISBLANK(extractions!AU417),"",extractions!AU417)</f>
        <v/>
      </c>
      <c r="BB417" t="str">
        <f>IF(ISBLANK(extractions!AV417),"",extractions!AV417)</f>
        <v/>
      </c>
      <c r="BC417" t="str">
        <f>IF(ISBLANK(extractions!AW417),"",extractions!AW417)</f>
        <v/>
      </c>
      <c r="BD417" t="str">
        <f>IF(ISBLANK(extractions!AX417),"",extractions!AX417)</f>
        <v/>
      </c>
      <c r="BG417" t="str">
        <f t="shared" si="59"/>
        <v/>
      </c>
      <c r="BK417" s="9" t="str">
        <f t="shared" si="56"/>
        <v>Beta</v>
      </c>
      <c r="BL417" s="9">
        <f t="shared" si="54"/>
        <v>8.7859999999999994E-2</v>
      </c>
      <c r="BM417" s="13" t="str">
        <f t="shared" si="55"/>
        <v>?</v>
      </c>
      <c r="BN417" t="str">
        <f t="shared" si="57"/>
        <v>+</v>
      </c>
      <c r="BO417" s="9" t="str">
        <f>IF(BK417="Beta",IF(ABS(BL417)&lt;statistic_interpretations!$B$5,statistic_interpretations!$B$1,IF(ABS(BL417)&lt;statistic_interpretations!$C$5,statistic_interpretations!$C$1,IF(ABS(BL417)&gt;statistic_interpretations!$C$5,statistic_interpretations!$D$1,"error"))),IF(BK417="R",IF(ABS(BL417)&lt;statistic_interpretations!$B$2,statistic_interpretations!$B$1,IF(ABS(BL417)&lt;statistic_interpretations!$C$2,statistic_interpretations!$C$1,IF(ABS(BL417)&gt;statistic_interpretations!$C$2,statistic_interpretations!$D$1,"error"))),IF(BK417="D",IF(ABS(BL417)&lt;statistic_interpretations!$B$3,statistic_interpretations!$B$1,IF(ABS(BL417)&lt;statistic_interpretations!$C$3,statistic_interpretations!$C$1,IF(ABS(BL417)&gt;statistic_interpretations!$C$3,statistic_interpretations!$D$1,"error"))),IF(BK417="%",IF(ABS(BL417)&lt;statistic_interpretations!$B$9,statistic_interpretations!$B$1,IF(ABS(BL417)&lt;statistic_interpretations!$C$9,statistic_interpretations!$C$1,IF(ABS(BL417)&gt;statistic_interpretations!$C$9,statistic_interpretations!$D$1,"error"))),IF(BK417="χ2",IF(ABS(BL417)&lt;statistic_interpretations!$B$8,statistic_interpretations!$B$1,IF(ABS(BL417)&lt;statistic_interpretations!$C$8,statistic_interpretations!$C$1,IF(ABS(BL417)&gt;statistic_interpretations!$C$8,statistic_interpretations!$D$1,"error"))),IF(BK417="tau",IF(ABS(BL417)&lt;statistic_interpretations!$B$7,statistic_interpretations!$B$1,IF(ABS(BL417)&lt;statistic_interpretations!$C$7,statistic_interpretations!$C$1,IF(ABS(BL417)&gt;statistic_interpretations!$C$7,statistic_interpretations!$D$1,"error")))))))))</f>
        <v>Small</v>
      </c>
      <c r="BP417" t="str">
        <f t="shared" si="58"/>
        <v>unknown</v>
      </c>
    </row>
    <row r="418" spans="1:68" x14ac:dyDescent="0.25">
      <c r="A418" t="str">
        <f>IF(ISBLANK(extractions!A418),"",extractions!A418)</f>
        <v>Contacting security</v>
      </c>
      <c r="B418" t="s">
        <v>824</v>
      </c>
      <c r="C418" t="str">
        <f>IF(ISBLANK(extractions!B418),"",extractions!B418)</f>
        <v>nominal</v>
      </c>
      <c r="D418" t="str">
        <f>IF(ISBLANK(extractions!C418),"",extractions!C418)</f>
        <v/>
      </c>
      <c r="E418" t="str">
        <f>IF(ISBLANK(extractions!D418),"",extractions!D418)</f>
        <v/>
      </c>
      <c r="F418" t="str">
        <f>IF(ISBLANK(extractions!E418),"",extractions!E418)</f>
        <v>-</v>
      </c>
      <c r="G418" t="str">
        <f>IF(ISBLANK(extractions!G418),"",extractions!G418)</f>
        <v>reporting time</v>
      </c>
      <c r="H418" t="str">
        <f>IF(ISBLANK(extractions!H418),"",extractions!H418)</f>
        <v>scale</v>
      </c>
      <c r="I418" t="str">
        <f>IF(ISBLANK(extractions!I418),"",extractions!I418)</f>
        <v>min/incident</v>
      </c>
      <c r="J418" t="str">
        <f>IF(ISBLANK(extractions!J418),"",extractions!J418)</f>
        <v>ln</v>
      </c>
      <c r="K418" t="str">
        <f>IF(ISBLANK(extractions!K418),"",extractions!K418)</f>
        <v>interest</v>
      </c>
      <c r="L418" t="str">
        <f>IF(ISBLANK(extractions!L418),"",extractions!L418)</f>
        <v>van Kirk (1978)</v>
      </c>
      <c r="M418" s="2" t="s">
        <v>893</v>
      </c>
      <c r="N418" t="str">
        <f>IF(ISBLANK(extractions!M418),"",extractions!M418)</f>
        <v>Table F-39</v>
      </c>
      <c r="O418" t="str">
        <f>IF(ISBLANK(extractions!N418),"",extractions!N418)</f>
        <v>Multivariate regression</v>
      </c>
      <c r="P418" t="s">
        <v>148</v>
      </c>
      <c r="Q418" t="s">
        <v>903</v>
      </c>
      <c r="R418" t="s">
        <v>906</v>
      </c>
      <c r="S418" t="s">
        <v>891</v>
      </c>
      <c r="T418" t="s">
        <v>895</v>
      </c>
      <c r="U418" t="str">
        <f>IF(ISBLANK(extractions!O418),"",extractions!O418)</f>
        <v/>
      </c>
      <c r="V418" t="str">
        <f>IF(ISBLANK(extractions!P418),"",extractions!P418)</f>
        <v>Sample</v>
      </c>
      <c r="W418" t="str">
        <f>IF(ISBLANK(extractions!Q418),"",extractions!Q418)</f>
        <v/>
      </c>
      <c r="X418" t="str">
        <f>IF(ISBLANK(extractions!R418),"",extractions!R418)</f>
        <v xml:space="preserve">Non random sample  </v>
      </c>
      <c r="Y418" t="str">
        <f>IF(ISBLANK(extractions!S418),"",extractions!S418)</f>
        <v/>
      </c>
      <c r="Z418" t="str">
        <f>IF(ISBLANK(extractions!T418),"",extractions!T418)</f>
        <v/>
      </c>
      <c r="AA418" t="str">
        <f>IF(ISBLANK(extractions!U418),"",extractions!U418)</f>
        <v>-</v>
      </c>
      <c r="AB418">
        <f>IF(ISBLANK(extractions!V418),"",extractions!V418)</f>
        <v>516</v>
      </c>
      <c r="AC418" t="str">
        <f>IF(ISBLANK(extractions!W418),"",extractions!W418)</f>
        <v>CFS</v>
      </c>
      <c r="AD418" t="str">
        <f>IF(ISBLANK(extractions!X418),"",extractions!X418)</f>
        <v>All part I crimes</v>
      </c>
      <c r="AE418" t="str">
        <f>IF(ISBLANK(extractions!Y418),"",extractions!Y418)</f>
        <v>Beta</v>
      </c>
      <c r="AF418">
        <f>IF(ISBLANK(extractions!Z418),"",extractions!Z418)</f>
        <v>0.11591</v>
      </c>
      <c r="AG418" t="str">
        <f>IF(ISBLANK(extractions!AA418),"",extractions!AA418)</f>
        <v/>
      </c>
      <c r="AH418" t="str">
        <f>IF(ISBLANK(extractions!AB418),"",extractions!AB418)</f>
        <v>?</v>
      </c>
      <c r="AI418">
        <f>IF(ISBLANK(extractions!AC418),"",extractions!AC418)</f>
        <v>1</v>
      </c>
      <c r="AJ418" t="str">
        <f>IF(ISBLANK(extractions!AD418),"",extractions!AD418)</f>
        <v>mar</v>
      </c>
      <c r="AK418">
        <f>IF(ISBLANK(extractions!AE418),"",extractions!AE418)</f>
        <v>1975</v>
      </c>
      <c r="AL418">
        <f>IF(ISBLANK(extractions!AF418),"",extractions!AF418)</f>
        <v>31</v>
      </c>
      <c r="AM418" t="str">
        <f>IF(ISBLANK(extractions!AG418),"",extractions!AG418)</f>
        <v>jan</v>
      </c>
      <c r="AN418">
        <f>IF(ISBLANK(extractions!AH418),"",extractions!AH418)</f>
        <v>1976</v>
      </c>
      <c r="AO418" t="str">
        <f>IF(ISBLANK(extractions!AI418),"",extractions!AI418)</f>
        <v/>
      </c>
      <c r="AP418" t="str">
        <f>IF(ISBLANK(extractions!AJ418),"",extractions!AJ418)</f>
        <v/>
      </c>
      <c r="AQ418" t="str">
        <f>IF(ISBLANK(extractions!AK418),"",extractions!AK418)</f>
        <v/>
      </c>
      <c r="AR418" t="str">
        <f>IF(ISBLANK(extractions!AL418),"",extractions!AL418)</f>
        <v/>
      </c>
      <c r="AS418" t="str">
        <f>IF(ISBLANK(extractions!AM418),"",extractions!AM418)</f>
        <v/>
      </c>
      <c r="AT418" t="str">
        <f>IF(ISBLANK(extractions!AN418),"",extractions!AN418)</f>
        <v/>
      </c>
      <c r="AU418" t="str">
        <f>IF(ISBLANK(extractions!AO418),"",extractions!AO418)</f>
        <v/>
      </c>
      <c r="AV418" t="str">
        <f>IF(ISBLANK(extractions!AP418),"",extractions!AP418)</f>
        <v/>
      </c>
      <c r="AW418" t="str">
        <f>IF(ISBLANK(extractions!AQ418),"",extractions!AQ418)</f>
        <v/>
      </c>
      <c r="AX418" t="str">
        <f>IF(ISBLANK(extractions!AR418),"",extractions!AR418)</f>
        <v/>
      </c>
      <c r="AY418" t="str">
        <f>IF(ISBLANK(extractions!AS418),"",extractions!AS418)</f>
        <v/>
      </c>
      <c r="AZ418" t="str">
        <f>IF(ISBLANK(extractions!AT418),"",extractions!AT418)</f>
        <v/>
      </c>
      <c r="BA418" t="str">
        <f>IF(ISBLANK(extractions!AU418),"",extractions!AU418)</f>
        <v/>
      </c>
      <c r="BB418" t="str">
        <f>IF(ISBLANK(extractions!AV418),"",extractions!AV418)</f>
        <v/>
      </c>
      <c r="BC418" t="str">
        <f>IF(ISBLANK(extractions!AW418),"",extractions!AW418)</f>
        <v/>
      </c>
      <c r="BD418" t="str">
        <f>IF(ISBLANK(extractions!AX418),"",extractions!AX418)</f>
        <v/>
      </c>
      <c r="BG418" t="str">
        <f t="shared" si="59"/>
        <v/>
      </c>
      <c r="BK418" s="9" t="str">
        <f t="shared" si="56"/>
        <v>Beta</v>
      </c>
      <c r="BL418" s="9">
        <f t="shared" si="54"/>
        <v>0.11591</v>
      </c>
      <c r="BM418" s="13" t="str">
        <f t="shared" si="55"/>
        <v>?</v>
      </c>
      <c r="BN418" t="str">
        <f t="shared" si="57"/>
        <v>+</v>
      </c>
      <c r="BO418" s="9" t="str">
        <f>IF(BK418="Beta",IF(ABS(BL418)&lt;statistic_interpretations!$B$5,statistic_interpretations!$B$1,IF(ABS(BL418)&lt;statistic_interpretations!$C$5,statistic_interpretations!$C$1,IF(ABS(BL418)&gt;statistic_interpretations!$C$5,statistic_interpretations!$D$1,"error"))),IF(BK418="R",IF(ABS(BL418)&lt;statistic_interpretations!$B$2,statistic_interpretations!$B$1,IF(ABS(BL418)&lt;statistic_interpretations!$C$2,statistic_interpretations!$C$1,IF(ABS(BL418)&gt;statistic_interpretations!$C$2,statistic_interpretations!$D$1,"error"))),IF(BK418="D",IF(ABS(BL418)&lt;statistic_interpretations!$B$3,statistic_interpretations!$B$1,IF(ABS(BL418)&lt;statistic_interpretations!$C$3,statistic_interpretations!$C$1,IF(ABS(BL418)&gt;statistic_interpretations!$C$3,statistic_interpretations!$D$1,"error"))),IF(BK418="%",IF(ABS(BL418)&lt;statistic_interpretations!$B$9,statistic_interpretations!$B$1,IF(ABS(BL418)&lt;statistic_interpretations!$C$9,statistic_interpretations!$C$1,IF(ABS(BL418)&gt;statistic_interpretations!$C$9,statistic_interpretations!$D$1,"error"))),IF(BK418="χ2",IF(ABS(BL418)&lt;statistic_interpretations!$B$8,statistic_interpretations!$B$1,IF(ABS(BL418)&lt;statistic_interpretations!$C$8,statistic_interpretations!$C$1,IF(ABS(BL418)&gt;statistic_interpretations!$C$8,statistic_interpretations!$D$1,"error"))),IF(BK418="tau",IF(ABS(BL418)&lt;statistic_interpretations!$B$7,statistic_interpretations!$B$1,IF(ABS(BL418)&lt;statistic_interpretations!$C$7,statistic_interpretations!$C$1,IF(ABS(BL418)&gt;statistic_interpretations!$C$7,statistic_interpretations!$D$1,"error")))))))))</f>
        <v>Small</v>
      </c>
      <c r="BP418" t="str">
        <f t="shared" si="58"/>
        <v>unknown</v>
      </c>
    </row>
    <row r="419" spans="1:68" x14ac:dyDescent="0.25">
      <c r="A419" t="str">
        <f>IF(ISBLANK(extractions!A419),"",extractions!A419)</f>
        <v xml:space="preserve">Apathy Delay </v>
      </c>
      <c r="B419" t="s">
        <v>551</v>
      </c>
      <c r="C419" t="str">
        <f>IF(ISBLANK(extractions!B419),"",extractions!B419)</f>
        <v>nominal</v>
      </c>
      <c r="D419" t="str">
        <f>IF(ISBLANK(extractions!C419),"",extractions!C419)</f>
        <v/>
      </c>
      <c r="E419" t="str">
        <f>IF(ISBLANK(extractions!D419),"",extractions!D419)</f>
        <v/>
      </c>
      <c r="F419" t="str">
        <f>IF(ISBLANK(extractions!E419),"",extractions!E419)</f>
        <v>-</v>
      </c>
      <c r="G419" t="str">
        <f>IF(ISBLANK(extractions!G419),"",extractions!G419)</f>
        <v>reporting time</v>
      </c>
      <c r="H419" t="str">
        <f>IF(ISBLANK(extractions!H419),"",extractions!H419)</f>
        <v>scale</v>
      </c>
      <c r="I419" t="str">
        <f>IF(ISBLANK(extractions!I419),"",extractions!I419)</f>
        <v>min/incident</v>
      </c>
      <c r="J419" t="str">
        <f>IF(ISBLANK(extractions!J419),"",extractions!J419)</f>
        <v>ln</v>
      </c>
      <c r="K419" t="str">
        <f>IF(ISBLANK(extractions!K419),"",extractions!K419)</f>
        <v>interest</v>
      </c>
      <c r="L419" t="str">
        <f>IF(ISBLANK(extractions!L419),"",extractions!L419)</f>
        <v>van Kirk (1978)</v>
      </c>
      <c r="M419" s="2" t="s">
        <v>893</v>
      </c>
      <c r="N419" t="str">
        <f>IF(ISBLANK(extractions!M419),"",extractions!M419)</f>
        <v>Table F-39</v>
      </c>
      <c r="O419" t="str">
        <f>IF(ISBLANK(extractions!N419),"",extractions!N419)</f>
        <v>Multivariate regression</v>
      </c>
      <c r="P419" t="s">
        <v>148</v>
      </c>
      <c r="Q419" t="s">
        <v>903</v>
      </c>
      <c r="R419" t="s">
        <v>906</v>
      </c>
      <c r="S419" t="s">
        <v>891</v>
      </c>
      <c r="T419" t="s">
        <v>895</v>
      </c>
      <c r="U419" t="str">
        <f>IF(ISBLANK(extractions!O419),"",extractions!O419)</f>
        <v/>
      </c>
      <c r="V419" t="str">
        <f>IF(ISBLANK(extractions!P419),"",extractions!P419)</f>
        <v>Sample</v>
      </c>
      <c r="W419" t="str">
        <f>IF(ISBLANK(extractions!Q419),"",extractions!Q419)</f>
        <v/>
      </c>
      <c r="X419" t="str">
        <f>IF(ISBLANK(extractions!R419),"",extractions!R419)</f>
        <v xml:space="preserve">Non random sample  </v>
      </c>
      <c r="Y419" t="str">
        <f>IF(ISBLANK(extractions!S419),"",extractions!S419)</f>
        <v/>
      </c>
      <c r="Z419" t="str">
        <f>IF(ISBLANK(extractions!T419),"",extractions!T419)</f>
        <v/>
      </c>
      <c r="AA419" t="str">
        <f>IF(ISBLANK(extractions!U419),"",extractions!U419)</f>
        <v>-</v>
      </c>
      <c r="AB419">
        <f>IF(ISBLANK(extractions!V419),"",extractions!V419)</f>
        <v>516</v>
      </c>
      <c r="AC419" t="str">
        <f>IF(ISBLANK(extractions!W419),"",extractions!W419)</f>
        <v>CFS</v>
      </c>
      <c r="AD419" t="str">
        <f>IF(ISBLANK(extractions!X419),"",extractions!X419)</f>
        <v>All part I crimes</v>
      </c>
      <c r="AE419" t="str">
        <f>IF(ISBLANK(extractions!Y419),"",extractions!Y419)</f>
        <v>Beta</v>
      </c>
      <c r="AF419">
        <f>IF(ISBLANK(extractions!Z419),"",extractions!Z419)</f>
        <v>0.19031000000000001</v>
      </c>
      <c r="AG419" t="str">
        <f>IF(ISBLANK(extractions!AA419),"",extractions!AA419)</f>
        <v/>
      </c>
      <c r="AH419" t="str">
        <f>IF(ISBLANK(extractions!AB419),"",extractions!AB419)</f>
        <v>?</v>
      </c>
      <c r="AI419">
        <f>IF(ISBLANK(extractions!AC419),"",extractions!AC419)</f>
        <v>1</v>
      </c>
      <c r="AJ419" t="str">
        <f>IF(ISBLANK(extractions!AD419),"",extractions!AD419)</f>
        <v>mar</v>
      </c>
      <c r="AK419">
        <f>IF(ISBLANK(extractions!AE419),"",extractions!AE419)</f>
        <v>1975</v>
      </c>
      <c r="AL419">
        <f>IF(ISBLANK(extractions!AF419),"",extractions!AF419)</f>
        <v>31</v>
      </c>
      <c r="AM419" t="str">
        <f>IF(ISBLANK(extractions!AG419),"",extractions!AG419)</f>
        <v>jan</v>
      </c>
      <c r="AN419">
        <f>IF(ISBLANK(extractions!AH419),"",extractions!AH419)</f>
        <v>1976</v>
      </c>
      <c r="AO419" t="str">
        <f>IF(ISBLANK(extractions!AI419),"",extractions!AI419)</f>
        <v/>
      </c>
      <c r="AP419" t="str">
        <f>IF(ISBLANK(extractions!AJ419),"",extractions!AJ419)</f>
        <v/>
      </c>
      <c r="AQ419" t="str">
        <f>IF(ISBLANK(extractions!AK419),"",extractions!AK419)</f>
        <v/>
      </c>
      <c r="AR419" t="str">
        <f>IF(ISBLANK(extractions!AL419),"",extractions!AL419)</f>
        <v/>
      </c>
      <c r="AS419" t="str">
        <f>IF(ISBLANK(extractions!AM419),"",extractions!AM419)</f>
        <v/>
      </c>
      <c r="AT419" t="str">
        <f>IF(ISBLANK(extractions!AN419),"",extractions!AN419)</f>
        <v/>
      </c>
      <c r="AU419" t="str">
        <f>IF(ISBLANK(extractions!AO419),"",extractions!AO419)</f>
        <v/>
      </c>
      <c r="AV419" t="str">
        <f>IF(ISBLANK(extractions!AP419),"",extractions!AP419)</f>
        <v/>
      </c>
      <c r="AW419" t="str">
        <f>IF(ISBLANK(extractions!AQ419),"",extractions!AQ419)</f>
        <v/>
      </c>
      <c r="AX419" t="str">
        <f>IF(ISBLANK(extractions!AR419),"",extractions!AR419)</f>
        <v/>
      </c>
      <c r="AY419" t="str">
        <f>IF(ISBLANK(extractions!AS419),"",extractions!AS419)</f>
        <v/>
      </c>
      <c r="AZ419" t="str">
        <f>IF(ISBLANK(extractions!AT419),"",extractions!AT419)</f>
        <v/>
      </c>
      <c r="BA419" t="str">
        <f>IF(ISBLANK(extractions!AU419),"",extractions!AU419)</f>
        <v/>
      </c>
      <c r="BB419" t="str">
        <f>IF(ISBLANK(extractions!AV419),"",extractions!AV419)</f>
        <v/>
      </c>
      <c r="BC419" t="str">
        <f>IF(ISBLANK(extractions!AW419),"",extractions!AW419)</f>
        <v/>
      </c>
      <c r="BD419" t="str">
        <f>IF(ISBLANK(extractions!AX419),"",extractions!AX419)</f>
        <v/>
      </c>
      <c r="BG419" t="str">
        <f t="shared" si="59"/>
        <v/>
      </c>
      <c r="BK419" s="9" t="str">
        <f t="shared" si="56"/>
        <v>Beta</v>
      </c>
      <c r="BL419" s="9">
        <f t="shared" si="54"/>
        <v>0.19031000000000001</v>
      </c>
      <c r="BM419" s="13" t="str">
        <f t="shared" si="55"/>
        <v>?</v>
      </c>
      <c r="BN419" t="str">
        <f t="shared" si="57"/>
        <v>+</v>
      </c>
      <c r="BO419" s="9" t="str">
        <f>IF(BK419="Beta",IF(ABS(BL419)&lt;statistic_interpretations!$B$5,statistic_interpretations!$B$1,IF(ABS(BL419)&lt;statistic_interpretations!$C$5,statistic_interpretations!$C$1,IF(ABS(BL419)&gt;statistic_interpretations!$C$5,statistic_interpretations!$D$1,"error"))),IF(BK419="R",IF(ABS(BL419)&lt;statistic_interpretations!$B$2,statistic_interpretations!$B$1,IF(ABS(BL419)&lt;statistic_interpretations!$C$2,statistic_interpretations!$C$1,IF(ABS(BL419)&gt;statistic_interpretations!$C$2,statistic_interpretations!$D$1,"error"))),IF(BK419="D",IF(ABS(BL419)&lt;statistic_interpretations!$B$3,statistic_interpretations!$B$1,IF(ABS(BL419)&lt;statistic_interpretations!$C$3,statistic_interpretations!$C$1,IF(ABS(BL419)&gt;statistic_interpretations!$C$3,statistic_interpretations!$D$1,"error"))),IF(BK419="%",IF(ABS(BL419)&lt;statistic_interpretations!$B$9,statistic_interpretations!$B$1,IF(ABS(BL419)&lt;statistic_interpretations!$C$9,statistic_interpretations!$C$1,IF(ABS(BL419)&gt;statistic_interpretations!$C$9,statistic_interpretations!$D$1,"error"))),IF(BK419="χ2",IF(ABS(BL419)&lt;statistic_interpretations!$B$8,statistic_interpretations!$B$1,IF(ABS(BL419)&lt;statistic_interpretations!$C$8,statistic_interpretations!$C$1,IF(ABS(BL419)&gt;statistic_interpretations!$C$8,statistic_interpretations!$D$1,"error"))),IF(BK419="tau",IF(ABS(BL419)&lt;statistic_interpretations!$B$7,statistic_interpretations!$B$1,IF(ABS(BL419)&lt;statistic_interpretations!$C$7,statistic_interpretations!$C$1,IF(ABS(BL419)&gt;statistic_interpretations!$C$7,statistic_interpretations!$D$1,"error")))))))))</f>
        <v>Small</v>
      </c>
      <c r="BP419" t="str">
        <f t="shared" si="58"/>
        <v>unknown</v>
      </c>
    </row>
    <row r="420" spans="1:68" x14ac:dyDescent="0.25">
      <c r="A420" t="str">
        <f>IF(ISBLANK(extractions!A420),"",extractions!A420)</f>
        <v>Being Unsure of the Police</v>
      </c>
      <c r="B420" t="s">
        <v>825</v>
      </c>
      <c r="C420" t="str">
        <f>IF(ISBLANK(extractions!B420),"",extractions!B420)</f>
        <v>nominal</v>
      </c>
      <c r="D420" t="str">
        <f>IF(ISBLANK(extractions!C420),"",extractions!C420)</f>
        <v/>
      </c>
      <c r="E420" t="str">
        <f>IF(ISBLANK(extractions!D420),"",extractions!D420)</f>
        <v/>
      </c>
      <c r="F420" t="str">
        <f>IF(ISBLANK(extractions!E420),"",extractions!E420)</f>
        <v>-</v>
      </c>
      <c r="G420" t="str">
        <f>IF(ISBLANK(extractions!G420),"",extractions!G420)</f>
        <v>reporting time</v>
      </c>
      <c r="H420" t="str">
        <f>IF(ISBLANK(extractions!H420),"",extractions!H420)</f>
        <v>scale</v>
      </c>
      <c r="I420" t="str">
        <f>IF(ISBLANK(extractions!I420),"",extractions!I420)</f>
        <v>min/incident</v>
      </c>
      <c r="J420" t="str">
        <f>IF(ISBLANK(extractions!J420),"",extractions!J420)</f>
        <v>ln</v>
      </c>
      <c r="K420" t="str">
        <f>IF(ISBLANK(extractions!K420),"",extractions!K420)</f>
        <v>interest</v>
      </c>
      <c r="L420" t="str">
        <f>IF(ISBLANK(extractions!L420),"",extractions!L420)</f>
        <v>van Kirk (1978)</v>
      </c>
      <c r="M420" s="2" t="s">
        <v>893</v>
      </c>
      <c r="N420" t="str">
        <f>IF(ISBLANK(extractions!M420),"",extractions!M420)</f>
        <v>Table F-39</v>
      </c>
      <c r="O420" t="str">
        <f>IF(ISBLANK(extractions!N420),"",extractions!N420)</f>
        <v>Multivariate regression</v>
      </c>
      <c r="P420" t="s">
        <v>148</v>
      </c>
      <c r="Q420" t="s">
        <v>903</v>
      </c>
      <c r="R420" t="s">
        <v>906</v>
      </c>
      <c r="S420" t="s">
        <v>891</v>
      </c>
      <c r="T420" t="s">
        <v>895</v>
      </c>
      <c r="U420" t="str">
        <f>IF(ISBLANK(extractions!O420),"",extractions!O420)</f>
        <v/>
      </c>
      <c r="V420" t="str">
        <f>IF(ISBLANK(extractions!P420),"",extractions!P420)</f>
        <v>Sample</v>
      </c>
      <c r="W420" t="str">
        <f>IF(ISBLANK(extractions!Q420),"",extractions!Q420)</f>
        <v/>
      </c>
      <c r="X420" t="str">
        <f>IF(ISBLANK(extractions!R420),"",extractions!R420)</f>
        <v xml:space="preserve">Non random sample  </v>
      </c>
      <c r="Y420" t="str">
        <f>IF(ISBLANK(extractions!S420),"",extractions!S420)</f>
        <v/>
      </c>
      <c r="Z420" t="str">
        <f>IF(ISBLANK(extractions!T420),"",extractions!T420)</f>
        <v/>
      </c>
      <c r="AA420" t="str">
        <f>IF(ISBLANK(extractions!U420),"",extractions!U420)</f>
        <v>-</v>
      </c>
      <c r="AB420">
        <f>IF(ISBLANK(extractions!V420),"",extractions!V420)</f>
        <v>516</v>
      </c>
      <c r="AC420" t="str">
        <f>IF(ISBLANK(extractions!W420),"",extractions!W420)</f>
        <v>CFS</v>
      </c>
      <c r="AD420" t="str">
        <f>IF(ISBLANK(extractions!X420),"",extractions!X420)</f>
        <v>All part I crimes</v>
      </c>
      <c r="AE420" t="str">
        <f>IF(ISBLANK(extractions!Y420),"",extractions!Y420)</f>
        <v>Beta</v>
      </c>
      <c r="AF420">
        <f>IF(ISBLANK(extractions!Z420),"",extractions!Z420)</f>
        <v>9.6589999999999995E-2</v>
      </c>
      <c r="AG420" t="str">
        <f>IF(ISBLANK(extractions!AA420),"",extractions!AA420)</f>
        <v/>
      </c>
      <c r="AH420" t="str">
        <f>IF(ISBLANK(extractions!AB420),"",extractions!AB420)</f>
        <v>?</v>
      </c>
      <c r="AI420">
        <f>IF(ISBLANK(extractions!AC420),"",extractions!AC420)</f>
        <v>1</v>
      </c>
      <c r="AJ420" t="str">
        <f>IF(ISBLANK(extractions!AD420),"",extractions!AD420)</f>
        <v>mar</v>
      </c>
      <c r="AK420">
        <f>IF(ISBLANK(extractions!AE420),"",extractions!AE420)</f>
        <v>1975</v>
      </c>
      <c r="AL420">
        <f>IF(ISBLANK(extractions!AF420),"",extractions!AF420)</f>
        <v>31</v>
      </c>
      <c r="AM420" t="str">
        <f>IF(ISBLANK(extractions!AG420),"",extractions!AG420)</f>
        <v>jan</v>
      </c>
      <c r="AN420">
        <f>IF(ISBLANK(extractions!AH420),"",extractions!AH420)</f>
        <v>1976</v>
      </c>
      <c r="AO420" t="str">
        <f>IF(ISBLANK(extractions!AI420),"",extractions!AI420)</f>
        <v/>
      </c>
      <c r="AP420" t="str">
        <f>IF(ISBLANK(extractions!AJ420),"",extractions!AJ420)</f>
        <v/>
      </c>
      <c r="AQ420" t="str">
        <f>IF(ISBLANK(extractions!AK420),"",extractions!AK420)</f>
        <v/>
      </c>
      <c r="AR420" t="str">
        <f>IF(ISBLANK(extractions!AL420),"",extractions!AL420)</f>
        <v/>
      </c>
      <c r="AS420" t="str">
        <f>IF(ISBLANK(extractions!AM420),"",extractions!AM420)</f>
        <v/>
      </c>
      <c r="AT420" t="str">
        <f>IF(ISBLANK(extractions!AN420),"",extractions!AN420)</f>
        <v/>
      </c>
      <c r="AU420" t="str">
        <f>IF(ISBLANK(extractions!AO420),"",extractions!AO420)</f>
        <v/>
      </c>
      <c r="AV420" t="str">
        <f>IF(ISBLANK(extractions!AP420),"",extractions!AP420)</f>
        <v/>
      </c>
      <c r="AW420" t="str">
        <f>IF(ISBLANK(extractions!AQ420),"",extractions!AQ420)</f>
        <v/>
      </c>
      <c r="AX420" t="str">
        <f>IF(ISBLANK(extractions!AR420),"",extractions!AR420)</f>
        <v/>
      </c>
      <c r="AY420" t="str">
        <f>IF(ISBLANK(extractions!AS420),"",extractions!AS420)</f>
        <v/>
      </c>
      <c r="AZ420" t="str">
        <f>IF(ISBLANK(extractions!AT420),"",extractions!AT420)</f>
        <v/>
      </c>
      <c r="BA420" t="str">
        <f>IF(ISBLANK(extractions!AU420),"",extractions!AU420)</f>
        <v/>
      </c>
      <c r="BB420" t="str">
        <f>IF(ISBLANK(extractions!AV420),"",extractions!AV420)</f>
        <v/>
      </c>
      <c r="BC420" t="str">
        <f>IF(ISBLANK(extractions!AW420),"",extractions!AW420)</f>
        <v/>
      </c>
      <c r="BD420" t="str">
        <f>IF(ISBLANK(extractions!AX420),"",extractions!AX420)</f>
        <v/>
      </c>
      <c r="BG420" t="str">
        <f t="shared" si="59"/>
        <v/>
      </c>
      <c r="BK420" s="9" t="str">
        <f t="shared" si="56"/>
        <v>Beta</v>
      </c>
      <c r="BL420" s="9">
        <f t="shared" si="54"/>
        <v>9.6589999999999995E-2</v>
      </c>
      <c r="BM420" s="13" t="str">
        <f t="shared" si="55"/>
        <v>?</v>
      </c>
      <c r="BN420" t="str">
        <f t="shared" si="57"/>
        <v>+</v>
      </c>
      <c r="BO420" s="9" t="str">
        <f>IF(BK420="Beta",IF(ABS(BL420)&lt;statistic_interpretations!$B$5,statistic_interpretations!$B$1,IF(ABS(BL420)&lt;statistic_interpretations!$C$5,statistic_interpretations!$C$1,IF(ABS(BL420)&gt;statistic_interpretations!$C$5,statistic_interpretations!$D$1,"error"))),IF(BK420="R",IF(ABS(BL420)&lt;statistic_interpretations!$B$2,statistic_interpretations!$B$1,IF(ABS(BL420)&lt;statistic_interpretations!$C$2,statistic_interpretations!$C$1,IF(ABS(BL420)&gt;statistic_interpretations!$C$2,statistic_interpretations!$D$1,"error"))),IF(BK420="D",IF(ABS(BL420)&lt;statistic_interpretations!$B$3,statistic_interpretations!$B$1,IF(ABS(BL420)&lt;statistic_interpretations!$C$3,statistic_interpretations!$C$1,IF(ABS(BL420)&gt;statistic_interpretations!$C$3,statistic_interpretations!$D$1,"error"))),IF(BK420="%",IF(ABS(BL420)&lt;statistic_interpretations!$B$9,statistic_interpretations!$B$1,IF(ABS(BL420)&lt;statistic_interpretations!$C$9,statistic_interpretations!$C$1,IF(ABS(BL420)&gt;statistic_interpretations!$C$9,statistic_interpretations!$D$1,"error"))),IF(BK420="χ2",IF(ABS(BL420)&lt;statistic_interpretations!$B$8,statistic_interpretations!$B$1,IF(ABS(BL420)&lt;statistic_interpretations!$C$8,statistic_interpretations!$C$1,IF(ABS(BL420)&gt;statistic_interpretations!$C$8,statistic_interpretations!$D$1,"error"))),IF(BK420="tau",IF(ABS(BL420)&lt;statistic_interpretations!$B$7,statistic_interpretations!$B$1,IF(ABS(BL420)&lt;statistic_interpretations!$C$7,statistic_interpretations!$C$1,IF(ABS(BL420)&gt;statistic_interpretations!$C$7,statistic_interpretations!$D$1,"error")))))))))</f>
        <v>Small</v>
      </c>
      <c r="BP420" t="str">
        <f t="shared" si="58"/>
        <v>unknown</v>
      </c>
    </row>
    <row r="421" spans="1:68" x14ac:dyDescent="0.25">
      <c r="A421" t="str">
        <f>IF(ISBLANK(extractions!A421),"",extractions!A421)</f>
        <v>Injury Delay</v>
      </c>
      <c r="B421" t="s">
        <v>826</v>
      </c>
      <c r="C421" t="str">
        <f>IF(ISBLANK(extractions!B421),"",extractions!B421)</f>
        <v>nominal</v>
      </c>
      <c r="D421" t="str">
        <f>IF(ISBLANK(extractions!C421),"",extractions!C421)</f>
        <v/>
      </c>
      <c r="E421" t="str">
        <f>IF(ISBLANK(extractions!D421),"",extractions!D421)</f>
        <v/>
      </c>
      <c r="F421" t="str">
        <f>IF(ISBLANK(extractions!E421),"",extractions!E421)</f>
        <v>-</v>
      </c>
      <c r="G421" t="str">
        <f>IF(ISBLANK(extractions!G421),"",extractions!G421)</f>
        <v>reporting time</v>
      </c>
      <c r="H421" t="str">
        <f>IF(ISBLANK(extractions!H421),"",extractions!H421)</f>
        <v>scale</v>
      </c>
      <c r="I421" t="str">
        <f>IF(ISBLANK(extractions!I421),"",extractions!I421)</f>
        <v>min/incident</v>
      </c>
      <c r="J421" t="str">
        <f>IF(ISBLANK(extractions!J421),"",extractions!J421)</f>
        <v>ln</v>
      </c>
      <c r="K421" t="str">
        <f>IF(ISBLANK(extractions!K421),"",extractions!K421)</f>
        <v>interest</v>
      </c>
      <c r="L421" t="str">
        <f>IF(ISBLANK(extractions!L421),"",extractions!L421)</f>
        <v>van Kirk (1978)</v>
      </c>
      <c r="M421" s="2" t="s">
        <v>893</v>
      </c>
      <c r="N421" t="str">
        <f>IF(ISBLANK(extractions!M421),"",extractions!M421)</f>
        <v>Table F-39</v>
      </c>
      <c r="O421" t="str">
        <f>IF(ISBLANK(extractions!N421),"",extractions!N421)</f>
        <v>Multivariate regression</v>
      </c>
      <c r="P421" t="s">
        <v>148</v>
      </c>
      <c r="Q421" t="s">
        <v>903</v>
      </c>
      <c r="R421" t="s">
        <v>906</v>
      </c>
      <c r="S421" t="s">
        <v>891</v>
      </c>
      <c r="T421" t="s">
        <v>895</v>
      </c>
      <c r="U421" t="str">
        <f>IF(ISBLANK(extractions!O421),"",extractions!O421)</f>
        <v/>
      </c>
      <c r="V421" t="str">
        <f>IF(ISBLANK(extractions!P421),"",extractions!P421)</f>
        <v>Sample</v>
      </c>
      <c r="W421" t="str">
        <f>IF(ISBLANK(extractions!Q421),"",extractions!Q421)</f>
        <v/>
      </c>
      <c r="X421" t="str">
        <f>IF(ISBLANK(extractions!R421),"",extractions!R421)</f>
        <v xml:space="preserve">Non random sample  </v>
      </c>
      <c r="Y421" t="str">
        <f>IF(ISBLANK(extractions!S421),"",extractions!S421)</f>
        <v/>
      </c>
      <c r="Z421" t="str">
        <f>IF(ISBLANK(extractions!T421),"",extractions!T421)</f>
        <v/>
      </c>
      <c r="AA421" t="str">
        <f>IF(ISBLANK(extractions!U421),"",extractions!U421)</f>
        <v>-</v>
      </c>
      <c r="AB421">
        <f>IF(ISBLANK(extractions!V421),"",extractions!V421)</f>
        <v>516</v>
      </c>
      <c r="AC421" t="str">
        <f>IF(ISBLANK(extractions!W421),"",extractions!W421)</f>
        <v>CFS</v>
      </c>
      <c r="AD421" t="str">
        <f>IF(ISBLANK(extractions!X421),"",extractions!X421)</f>
        <v>All part I crimes</v>
      </c>
      <c r="AE421" t="str">
        <f>IF(ISBLANK(extractions!Y421),"",extractions!Y421)</f>
        <v>Beta</v>
      </c>
      <c r="AF421">
        <f>IF(ISBLANK(extractions!Z421),"",extractions!Z421)</f>
        <v>6.5030000000000004E-2</v>
      </c>
      <c r="AG421" t="str">
        <f>IF(ISBLANK(extractions!AA421),"",extractions!AA421)</f>
        <v/>
      </c>
      <c r="AH421" t="str">
        <f>IF(ISBLANK(extractions!AB421),"",extractions!AB421)</f>
        <v>?</v>
      </c>
      <c r="AI421">
        <f>IF(ISBLANK(extractions!AC421),"",extractions!AC421)</f>
        <v>1</v>
      </c>
      <c r="AJ421" t="str">
        <f>IF(ISBLANK(extractions!AD421),"",extractions!AD421)</f>
        <v>mar</v>
      </c>
      <c r="AK421">
        <f>IF(ISBLANK(extractions!AE421),"",extractions!AE421)</f>
        <v>1975</v>
      </c>
      <c r="AL421">
        <f>IF(ISBLANK(extractions!AF421),"",extractions!AF421)</f>
        <v>31</v>
      </c>
      <c r="AM421" t="str">
        <f>IF(ISBLANK(extractions!AG421),"",extractions!AG421)</f>
        <v>jan</v>
      </c>
      <c r="AN421">
        <f>IF(ISBLANK(extractions!AH421),"",extractions!AH421)</f>
        <v>1976</v>
      </c>
      <c r="AO421" t="str">
        <f>IF(ISBLANK(extractions!AI421),"",extractions!AI421)</f>
        <v/>
      </c>
      <c r="AP421" t="str">
        <f>IF(ISBLANK(extractions!AJ421),"",extractions!AJ421)</f>
        <v/>
      </c>
      <c r="AQ421" t="str">
        <f>IF(ISBLANK(extractions!AK421),"",extractions!AK421)</f>
        <v/>
      </c>
      <c r="AR421" t="str">
        <f>IF(ISBLANK(extractions!AL421),"",extractions!AL421)</f>
        <v/>
      </c>
      <c r="AS421" t="str">
        <f>IF(ISBLANK(extractions!AM421),"",extractions!AM421)</f>
        <v/>
      </c>
      <c r="AT421" t="str">
        <f>IF(ISBLANK(extractions!AN421),"",extractions!AN421)</f>
        <v/>
      </c>
      <c r="AU421" t="str">
        <f>IF(ISBLANK(extractions!AO421),"",extractions!AO421)</f>
        <v/>
      </c>
      <c r="AV421" t="str">
        <f>IF(ISBLANK(extractions!AP421),"",extractions!AP421)</f>
        <v/>
      </c>
      <c r="AW421" t="str">
        <f>IF(ISBLANK(extractions!AQ421),"",extractions!AQ421)</f>
        <v/>
      </c>
      <c r="AX421" t="str">
        <f>IF(ISBLANK(extractions!AR421),"",extractions!AR421)</f>
        <v/>
      </c>
      <c r="AY421" t="str">
        <f>IF(ISBLANK(extractions!AS421),"",extractions!AS421)</f>
        <v/>
      </c>
      <c r="AZ421" t="str">
        <f>IF(ISBLANK(extractions!AT421),"",extractions!AT421)</f>
        <v/>
      </c>
      <c r="BA421" t="str">
        <f>IF(ISBLANK(extractions!AU421),"",extractions!AU421)</f>
        <v/>
      </c>
      <c r="BB421" t="str">
        <f>IF(ISBLANK(extractions!AV421),"",extractions!AV421)</f>
        <v/>
      </c>
      <c r="BC421" t="str">
        <f>IF(ISBLANK(extractions!AW421),"",extractions!AW421)</f>
        <v/>
      </c>
      <c r="BD421" t="str">
        <f>IF(ISBLANK(extractions!AX421),"",extractions!AX421)</f>
        <v/>
      </c>
      <c r="BG421" t="str">
        <f t="shared" si="59"/>
        <v/>
      </c>
      <c r="BK421" s="9" t="str">
        <f t="shared" si="56"/>
        <v>Beta</v>
      </c>
      <c r="BL421" s="9">
        <f t="shared" si="54"/>
        <v>6.5030000000000004E-2</v>
      </c>
      <c r="BM421" s="13" t="str">
        <f t="shared" si="55"/>
        <v>?</v>
      </c>
      <c r="BN421" t="str">
        <f t="shared" si="57"/>
        <v>+</v>
      </c>
      <c r="BO421" s="9" t="str">
        <f>IF(BK421="Beta",IF(ABS(BL421)&lt;statistic_interpretations!$B$5,statistic_interpretations!$B$1,IF(ABS(BL421)&lt;statistic_interpretations!$C$5,statistic_interpretations!$C$1,IF(ABS(BL421)&gt;statistic_interpretations!$C$5,statistic_interpretations!$D$1,"error"))),IF(BK421="R",IF(ABS(BL421)&lt;statistic_interpretations!$B$2,statistic_interpretations!$B$1,IF(ABS(BL421)&lt;statistic_interpretations!$C$2,statistic_interpretations!$C$1,IF(ABS(BL421)&gt;statistic_interpretations!$C$2,statistic_interpretations!$D$1,"error"))),IF(BK421="D",IF(ABS(BL421)&lt;statistic_interpretations!$B$3,statistic_interpretations!$B$1,IF(ABS(BL421)&lt;statistic_interpretations!$C$3,statistic_interpretations!$C$1,IF(ABS(BL421)&gt;statistic_interpretations!$C$3,statistic_interpretations!$D$1,"error"))),IF(BK421="%",IF(ABS(BL421)&lt;statistic_interpretations!$B$9,statistic_interpretations!$B$1,IF(ABS(BL421)&lt;statistic_interpretations!$C$9,statistic_interpretations!$C$1,IF(ABS(BL421)&gt;statistic_interpretations!$C$9,statistic_interpretations!$D$1,"error"))),IF(BK421="χ2",IF(ABS(BL421)&lt;statistic_interpretations!$B$8,statistic_interpretations!$B$1,IF(ABS(BL421)&lt;statistic_interpretations!$C$8,statistic_interpretations!$C$1,IF(ABS(BL421)&gt;statistic_interpretations!$C$8,statistic_interpretations!$D$1,"error"))),IF(BK421="tau",IF(ABS(BL421)&lt;statistic_interpretations!$B$7,statistic_interpretations!$B$1,IF(ABS(BL421)&lt;statistic_interpretations!$C$7,statistic_interpretations!$C$1,IF(ABS(BL421)&gt;statistic_interpretations!$C$7,statistic_interpretations!$D$1,"error")))))))))</f>
        <v>Small</v>
      </c>
      <c r="BP421" t="str">
        <f t="shared" si="58"/>
        <v>unknown</v>
      </c>
    </row>
    <row r="422" spans="1:68" x14ac:dyDescent="0.25">
      <c r="A422" t="str">
        <f>IF(ISBLANK(extractions!A422),"",extractions!A422)</f>
        <v>Fear-Emotional upset delay</v>
      </c>
      <c r="B422" t="s">
        <v>827</v>
      </c>
      <c r="C422" t="str">
        <f>IF(ISBLANK(extractions!B422),"",extractions!B422)</f>
        <v>nominal</v>
      </c>
      <c r="D422" t="str">
        <f>IF(ISBLANK(extractions!C422),"",extractions!C422)</f>
        <v/>
      </c>
      <c r="E422" t="str">
        <f>IF(ISBLANK(extractions!D422),"",extractions!D422)</f>
        <v/>
      </c>
      <c r="F422" t="str">
        <f>IF(ISBLANK(extractions!E422),"",extractions!E422)</f>
        <v>-</v>
      </c>
      <c r="G422" t="str">
        <f>IF(ISBLANK(extractions!G422),"",extractions!G422)</f>
        <v>reporting time</v>
      </c>
      <c r="H422" t="str">
        <f>IF(ISBLANK(extractions!H422),"",extractions!H422)</f>
        <v>scale</v>
      </c>
      <c r="I422" t="str">
        <f>IF(ISBLANK(extractions!I422),"",extractions!I422)</f>
        <v>min/incident</v>
      </c>
      <c r="J422" t="str">
        <f>IF(ISBLANK(extractions!J422),"",extractions!J422)</f>
        <v>ln</v>
      </c>
      <c r="K422" t="str">
        <f>IF(ISBLANK(extractions!K422),"",extractions!K422)</f>
        <v>interest</v>
      </c>
      <c r="L422" t="str">
        <f>IF(ISBLANK(extractions!L422),"",extractions!L422)</f>
        <v>van Kirk (1978)</v>
      </c>
      <c r="M422" s="2" t="s">
        <v>893</v>
      </c>
      <c r="N422" t="str">
        <f>IF(ISBLANK(extractions!M422),"",extractions!M422)</f>
        <v>Table F-39</v>
      </c>
      <c r="O422" t="str">
        <f>IF(ISBLANK(extractions!N422),"",extractions!N422)</f>
        <v>Multivariate regression</v>
      </c>
      <c r="P422" t="s">
        <v>148</v>
      </c>
      <c r="Q422" t="s">
        <v>903</v>
      </c>
      <c r="R422" t="s">
        <v>906</v>
      </c>
      <c r="S422" t="s">
        <v>891</v>
      </c>
      <c r="T422" t="s">
        <v>895</v>
      </c>
      <c r="U422" t="str">
        <f>IF(ISBLANK(extractions!O422),"",extractions!O422)</f>
        <v/>
      </c>
      <c r="V422" t="str">
        <f>IF(ISBLANK(extractions!P422),"",extractions!P422)</f>
        <v>Sample</v>
      </c>
      <c r="W422" t="str">
        <f>IF(ISBLANK(extractions!Q422),"",extractions!Q422)</f>
        <v/>
      </c>
      <c r="X422" t="str">
        <f>IF(ISBLANK(extractions!R422),"",extractions!R422)</f>
        <v xml:space="preserve">Non random sample  </v>
      </c>
      <c r="Y422" t="str">
        <f>IF(ISBLANK(extractions!S422),"",extractions!S422)</f>
        <v/>
      </c>
      <c r="Z422" t="str">
        <f>IF(ISBLANK(extractions!T422),"",extractions!T422)</f>
        <v/>
      </c>
      <c r="AA422" t="str">
        <f>IF(ISBLANK(extractions!U422),"",extractions!U422)</f>
        <v>-</v>
      </c>
      <c r="AB422">
        <f>IF(ISBLANK(extractions!V422),"",extractions!V422)</f>
        <v>516</v>
      </c>
      <c r="AC422" t="str">
        <f>IF(ISBLANK(extractions!W422),"",extractions!W422)</f>
        <v>CFS</v>
      </c>
      <c r="AD422" t="str">
        <f>IF(ISBLANK(extractions!X422),"",extractions!X422)</f>
        <v>All part I crimes</v>
      </c>
      <c r="AE422" t="str">
        <f>IF(ISBLANK(extractions!Y422),"",extractions!Y422)</f>
        <v>Beta</v>
      </c>
      <c r="AF422">
        <f>IF(ISBLANK(extractions!Z422),"",extractions!Z422)</f>
        <v>-1.2970000000000001E-2</v>
      </c>
      <c r="AG422" t="str">
        <f>IF(ISBLANK(extractions!AA422),"",extractions!AA422)</f>
        <v/>
      </c>
      <c r="AH422" t="str">
        <f>IF(ISBLANK(extractions!AB422),"",extractions!AB422)</f>
        <v>?</v>
      </c>
      <c r="AI422">
        <f>IF(ISBLANK(extractions!AC422),"",extractions!AC422)</f>
        <v>1</v>
      </c>
      <c r="AJ422" t="str">
        <f>IF(ISBLANK(extractions!AD422),"",extractions!AD422)</f>
        <v>mar</v>
      </c>
      <c r="AK422">
        <f>IF(ISBLANK(extractions!AE422),"",extractions!AE422)</f>
        <v>1975</v>
      </c>
      <c r="AL422">
        <f>IF(ISBLANK(extractions!AF422),"",extractions!AF422)</f>
        <v>31</v>
      </c>
      <c r="AM422" t="str">
        <f>IF(ISBLANK(extractions!AG422),"",extractions!AG422)</f>
        <v>jan</v>
      </c>
      <c r="AN422">
        <f>IF(ISBLANK(extractions!AH422),"",extractions!AH422)</f>
        <v>1976</v>
      </c>
      <c r="AO422" t="str">
        <f>IF(ISBLANK(extractions!AI422),"",extractions!AI422)</f>
        <v/>
      </c>
      <c r="AP422" t="str">
        <f>IF(ISBLANK(extractions!AJ422),"",extractions!AJ422)</f>
        <v/>
      </c>
      <c r="AQ422" t="str">
        <f>IF(ISBLANK(extractions!AK422),"",extractions!AK422)</f>
        <v/>
      </c>
      <c r="AR422" t="str">
        <f>IF(ISBLANK(extractions!AL422),"",extractions!AL422)</f>
        <v/>
      </c>
      <c r="AS422" t="str">
        <f>IF(ISBLANK(extractions!AM422),"",extractions!AM422)</f>
        <v/>
      </c>
      <c r="AT422" t="str">
        <f>IF(ISBLANK(extractions!AN422),"",extractions!AN422)</f>
        <v/>
      </c>
      <c r="AU422" t="str">
        <f>IF(ISBLANK(extractions!AO422),"",extractions!AO422)</f>
        <v/>
      </c>
      <c r="AV422" t="str">
        <f>IF(ISBLANK(extractions!AP422),"",extractions!AP422)</f>
        <v/>
      </c>
      <c r="AW422" t="str">
        <f>IF(ISBLANK(extractions!AQ422),"",extractions!AQ422)</f>
        <v/>
      </c>
      <c r="AX422" t="str">
        <f>IF(ISBLANK(extractions!AR422),"",extractions!AR422)</f>
        <v/>
      </c>
      <c r="AY422" t="str">
        <f>IF(ISBLANK(extractions!AS422),"",extractions!AS422)</f>
        <v/>
      </c>
      <c r="AZ422" t="str">
        <f>IF(ISBLANK(extractions!AT422),"",extractions!AT422)</f>
        <v/>
      </c>
      <c r="BA422" t="str">
        <f>IF(ISBLANK(extractions!AU422),"",extractions!AU422)</f>
        <v/>
      </c>
      <c r="BB422" t="str">
        <f>IF(ISBLANK(extractions!AV422),"",extractions!AV422)</f>
        <v/>
      </c>
      <c r="BC422" t="str">
        <f>IF(ISBLANK(extractions!AW422),"",extractions!AW422)</f>
        <v/>
      </c>
      <c r="BD422" t="str">
        <f>IF(ISBLANK(extractions!AX422),"",extractions!AX422)</f>
        <v/>
      </c>
      <c r="BG422" t="str">
        <f t="shared" si="59"/>
        <v/>
      </c>
      <c r="BK422" s="9" t="str">
        <f t="shared" si="56"/>
        <v>Beta</v>
      </c>
      <c r="BL422" s="9">
        <f t="shared" si="54"/>
        <v>-1.2970000000000001E-2</v>
      </c>
      <c r="BM422" s="13" t="str">
        <f t="shared" si="55"/>
        <v>?</v>
      </c>
      <c r="BN422" t="str">
        <f t="shared" si="57"/>
        <v>-</v>
      </c>
      <c r="BO422" s="9" t="str">
        <f>IF(BK422="Beta",IF(ABS(BL422)&lt;statistic_interpretations!$B$5,statistic_interpretations!$B$1,IF(ABS(BL422)&lt;statistic_interpretations!$C$5,statistic_interpretations!$C$1,IF(ABS(BL422)&gt;statistic_interpretations!$C$5,statistic_interpretations!$D$1,"error"))),IF(BK422="R",IF(ABS(BL422)&lt;statistic_interpretations!$B$2,statistic_interpretations!$B$1,IF(ABS(BL422)&lt;statistic_interpretations!$C$2,statistic_interpretations!$C$1,IF(ABS(BL422)&gt;statistic_interpretations!$C$2,statistic_interpretations!$D$1,"error"))),IF(BK422="D",IF(ABS(BL422)&lt;statistic_interpretations!$B$3,statistic_interpretations!$B$1,IF(ABS(BL422)&lt;statistic_interpretations!$C$3,statistic_interpretations!$C$1,IF(ABS(BL422)&gt;statistic_interpretations!$C$3,statistic_interpretations!$D$1,"error"))),IF(BK422="%",IF(ABS(BL422)&lt;statistic_interpretations!$B$9,statistic_interpretations!$B$1,IF(ABS(BL422)&lt;statistic_interpretations!$C$9,statistic_interpretations!$C$1,IF(ABS(BL422)&gt;statistic_interpretations!$C$9,statistic_interpretations!$D$1,"error"))),IF(BK422="χ2",IF(ABS(BL422)&lt;statistic_interpretations!$B$8,statistic_interpretations!$B$1,IF(ABS(BL422)&lt;statistic_interpretations!$C$8,statistic_interpretations!$C$1,IF(ABS(BL422)&gt;statistic_interpretations!$C$8,statistic_interpretations!$D$1,"error"))),IF(BK422="tau",IF(ABS(BL422)&lt;statistic_interpretations!$B$7,statistic_interpretations!$B$1,IF(ABS(BL422)&lt;statistic_interpretations!$C$7,statistic_interpretations!$C$1,IF(ABS(BL422)&gt;statistic_interpretations!$C$7,statistic_interpretations!$D$1,"error")))))))))</f>
        <v>Small</v>
      </c>
      <c r="BP422" t="str">
        <f t="shared" si="58"/>
        <v>unknown</v>
      </c>
    </row>
    <row r="423" spans="1:68" x14ac:dyDescent="0.25">
      <c r="A423" t="str">
        <f>IF(ISBLANK(extractions!A423),"",extractions!A423)</f>
        <v>Public communications delay</v>
      </c>
      <c r="B423" t="s">
        <v>828</v>
      </c>
      <c r="C423" t="str">
        <f>IF(ISBLANK(extractions!B423),"",extractions!B423)</f>
        <v>nominal</v>
      </c>
      <c r="D423" t="str">
        <f>IF(ISBLANK(extractions!C423),"",extractions!C423)</f>
        <v/>
      </c>
      <c r="E423" t="str">
        <f>IF(ISBLANK(extractions!D423),"",extractions!D423)</f>
        <v/>
      </c>
      <c r="F423" t="str">
        <f>IF(ISBLANK(extractions!E423),"",extractions!E423)</f>
        <v>-</v>
      </c>
      <c r="G423" t="str">
        <f>IF(ISBLANK(extractions!G423),"",extractions!G423)</f>
        <v>reporting time</v>
      </c>
      <c r="H423" t="str">
        <f>IF(ISBLANK(extractions!H423),"",extractions!H423)</f>
        <v>scale</v>
      </c>
      <c r="I423" t="str">
        <f>IF(ISBLANK(extractions!I423),"",extractions!I423)</f>
        <v>min/incident</v>
      </c>
      <c r="J423" t="str">
        <f>IF(ISBLANK(extractions!J423),"",extractions!J423)</f>
        <v>ln</v>
      </c>
      <c r="K423" t="str">
        <f>IF(ISBLANK(extractions!K423),"",extractions!K423)</f>
        <v>interest</v>
      </c>
      <c r="L423" t="str">
        <f>IF(ISBLANK(extractions!L423),"",extractions!L423)</f>
        <v>van Kirk (1978)</v>
      </c>
      <c r="M423" s="2" t="s">
        <v>893</v>
      </c>
      <c r="N423" t="str">
        <f>IF(ISBLANK(extractions!M423),"",extractions!M423)</f>
        <v>Table F-39</v>
      </c>
      <c r="O423" t="str">
        <f>IF(ISBLANK(extractions!N423),"",extractions!N423)</f>
        <v>Multivariate regression</v>
      </c>
      <c r="P423" t="s">
        <v>148</v>
      </c>
      <c r="Q423" t="s">
        <v>903</v>
      </c>
      <c r="R423" t="s">
        <v>906</v>
      </c>
      <c r="S423" t="s">
        <v>891</v>
      </c>
      <c r="T423" t="s">
        <v>895</v>
      </c>
      <c r="U423" t="str">
        <f>IF(ISBLANK(extractions!O423),"",extractions!O423)</f>
        <v/>
      </c>
      <c r="V423" t="str">
        <f>IF(ISBLANK(extractions!P423),"",extractions!P423)</f>
        <v>Sample</v>
      </c>
      <c r="W423" t="str">
        <f>IF(ISBLANK(extractions!Q423),"",extractions!Q423)</f>
        <v/>
      </c>
      <c r="X423" t="str">
        <f>IF(ISBLANK(extractions!R423),"",extractions!R423)</f>
        <v xml:space="preserve">Non random sample  </v>
      </c>
      <c r="Y423" t="str">
        <f>IF(ISBLANK(extractions!S423),"",extractions!S423)</f>
        <v/>
      </c>
      <c r="Z423" t="str">
        <f>IF(ISBLANK(extractions!T423),"",extractions!T423)</f>
        <v/>
      </c>
      <c r="AA423" t="str">
        <f>IF(ISBLANK(extractions!U423),"",extractions!U423)</f>
        <v>-</v>
      </c>
      <c r="AB423">
        <f>IF(ISBLANK(extractions!V423),"",extractions!V423)</f>
        <v>516</v>
      </c>
      <c r="AC423" t="str">
        <f>IF(ISBLANK(extractions!W423),"",extractions!W423)</f>
        <v>CFS</v>
      </c>
      <c r="AD423" t="str">
        <f>IF(ISBLANK(extractions!X423),"",extractions!X423)</f>
        <v>All part I crimes</v>
      </c>
      <c r="AE423" t="str">
        <f>IF(ISBLANK(extractions!Y423),"",extractions!Y423)</f>
        <v>Beta</v>
      </c>
      <c r="AF423">
        <f>IF(ISBLANK(extractions!Z423),"",extractions!Z423)</f>
        <v>-7.6400000000000001E-3</v>
      </c>
      <c r="AG423" t="str">
        <f>IF(ISBLANK(extractions!AA423),"",extractions!AA423)</f>
        <v/>
      </c>
      <c r="AH423" t="str">
        <f>IF(ISBLANK(extractions!AB423),"",extractions!AB423)</f>
        <v>?</v>
      </c>
      <c r="AI423">
        <f>IF(ISBLANK(extractions!AC423),"",extractions!AC423)</f>
        <v>1</v>
      </c>
      <c r="AJ423" t="str">
        <f>IF(ISBLANK(extractions!AD423),"",extractions!AD423)</f>
        <v>mar</v>
      </c>
      <c r="AK423">
        <f>IF(ISBLANK(extractions!AE423),"",extractions!AE423)</f>
        <v>1975</v>
      </c>
      <c r="AL423">
        <f>IF(ISBLANK(extractions!AF423),"",extractions!AF423)</f>
        <v>31</v>
      </c>
      <c r="AM423" t="str">
        <f>IF(ISBLANK(extractions!AG423),"",extractions!AG423)</f>
        <v>jan</v>
      </c>
      <c r="AN423">
        <f>IF(ISBLANK(extractions!AH423),"",extractions!AH423)</f>
        <v>1976</v>
      </c>
      <c r="AO423" t="str">
        <f>IF(ISBLANK(extractions!AI423),"",extractions!AI423)</f>
        <v/>
      </c>
      <c r="AP423" t="str">
        <f>IF(ISBLANK(extractions!AJ423),"",extractions!AJ423)</f>
        <v/>
      </c>
      <c r="AQ423" t="str">
        <f>IF(ISBLANK(extractions!AK423),"",extractions!AK423)</f>
        <v/>
      </c>
      <c r="AR423" t="str">
        <f>IF(ISBLANK(extractions!AL423),"",extractions!AL423)</f>
        <v/>
      </c>
      <c r="AS423" t="str">
        <f>IF(ISBLANK(extractions!AM423),"",extractions!AM423)</f>
        <v/>
      </c>
      <c r="AT423" t="str">
        <f>IF(ISBLANK(extractions!AN423),"",extractions!AN423)</f>
        <v/>
      </c>
      <c r="AU423" t="str">
        <f>IF(ISBLANK(extractions!AO423),"",extractions!AO423)</f>
        <v/>
      </c>
      <c r="AV423" t="str">
        <f>IF(ISBLANK(extractions!AP423),"",extractions!AP423)</f>
        <v/>
      </c>
      <c r="AW423" t="str">
        <f>IF(ISBLANK(extractions!AQ423),"",extractions!AQ423)</f>
        <v/>
      </c>
      <c r="AX423" t="str">
        <f>IF(ISBLANK(extractions!AR423),"",extractions!AR423)</f>
        <v/>
      </c>
      <c r="AY423" t="str">
        <f>IF(ISBLANK(extractions!AS423),"",extractions!AS423)</f>
        <v/>
      </c>
      <c r="AZ423" t="str">
        <f>IF(ISBLANK(extractions!AT423),"",extractions!AT423)</f>
        <v/>
      </c>
      <c r="BA423" t="str">
        <f>IF(ISBLANK(extractions!AU423),"",extractions!AU423)</f>
        <v/>
      </c>
      <c r="BB423" t="str">
        <f>IF(ISBLANK(extractions!AV423),"",extractions!AV423)</f>
        <v/>
      </c>
      <c r="BC423" t="str">
        <f>IF(ISBLANK(extractions!AW423),"",extractions!AW423)</f>
        <v/>
      </c>
      <c r="BD423" t="str">
        <f>IF(ISBLANK(extractions!AX423),"",extractions!AX423)</f>
        <v/>
      </c>
      <c r="BG423" t="str">
        <f t="shared" si="59"/>
        <v/>
      </c>
      <c r="BK423" s="9" t="str">
        <f t="shared" si="56"/>
        <v>Beta</v>
      </c>
      <c r="BL423" s="9">
        <f t="shared" si="54"/>
        <v>-7.6400000000000001E-3</v>
      </c>
      <c r="BM423" s="13" t="str">
        <f t="shared" si="55"/>
        <v>?</v>
      </c>
      <c r="BN423" t="str">
        <f t="shared" si="57"/>
        <v>-</v>
      </c>
      <c r="BO423" s="9" t="str">
        <f>IF(BK423="Beta",IF(ABS(BL423)&lt;statistic_interpretations!$B$5,statistic_interpretations!$B$1,IF(ABS(BL423)&lt;statistic_interpretations!$C$5,statistic_interpretations!$C$1,IF(ABS(BL423)&gt;statistic_interpretations!$C$5,statistic_interpretations!$D$1,"error"))),IF(BK423="R",IF(ABS(BL423)&lt;statistic_interpretations!$B$2,statistic_interpretations!$B$1,IF(ABS(BL423)&lt;statistic_interpretations!$C$2,statistic_interpretations!$C$1,IF(ABS(BL423)&gt;statistic_interpretations!$C$2,statistic_interpretations!$D$1,"error"))),IF(BK423="D",IF(ABS(BL423)&lt;statistic_interpretations!$B$3,statistic_interpretations!$B$1,IF(ABS(BL423)&lt;statistic_interpretations!$C$3,statistic_interpretations!$C$1,IF(ABS(BL423)&gt;statistic_interpretations!$C$3,statistic_interpretations!$D$1,"error"))),IF(BK423="%",IF(ABS(BL423)&lt;statistic_interpretations!$B$9,statistic_interpretations!$B$1,IF(ABS(BL423)&lt;statistic_interpretations!$C$9,statistic_interpretations!$C$1,IF(ABS(BL423)&gt;statistic_interpretations!$C$9,statistic_interpretations!$D$1,"error"))),IF(BK423="χ2",IF(ABS(BL423)&lt;statistic_interpretations!$B$8,statistic_interpretations!$B$1,IF(ABS(BL423)&lt;statistic_interpretations!$C$8,statistic_interpretations!$C$1,IF(ABS(BL423)&gt;statistic_interpretations!$C$8,statistic_interpretations!$D$1,"error"))),IF(BK423="tau",IF(ABS(BL423)&lt;statistic_interpretations!$B$7,statistic_interpretations!$B$1,IF(ABS(BL423)&lt;statistic_interpretations!$C$7,statistic_interpretations!$C$1,IF(ABS(BL423)&gt;statistic_interpretations!$C$7,statistic_interpretations!$D$1,"error")))))))))</f>
        <v>Small</v>
      </c>
      <c r="BP423" t="str">
        <f t="shared" si="58"/>
        <v>unknown</v>
      </c>
    </row>
    <row r="424" spans="1:68" x14ac:dyDescent="0.25">
      <c r="A424" t="str">
        <f>IF(ISBLANK(extractions!A424),"",extractions!A424)</f>
        <v>Not Being Informed / Being Misinformed</v>
      </c>
      <c r="B424" t="s">
        <v>550</v>
      </c>
      <c r="C424" t="str">
        <f>IF(ISBLANK(extractions!B424),"",extractions!B424)</f>
        <v>nominal</v>
      </c>
      <c r="D424" t="str">
        <f>IF(ISBLANK(extractions!C424),"",extractions!C424)</f>
        <v/>
      </c>
      <c r="E424" t="str">
        <f>IF(ISBLANK(extractions!D424),"",extractions!D424)</f>
        <v/>
      </c>
      <c r="F424" t="str">
        <f>IF(ISBLANK(extractions!E424),"",extractions!E424)</f>
        <v>-</v>
      </c>
      <c r="G424" t="str">
        <f>IF(ISBLANK(extractions!G424),"",extractions!G424)</f>
        <v>reporting time</v>
      </c>
      <c r="H424" t="str">
        <f>IF(ISBLANK(extractions!H424),"",extractions!H424)</f>
        <v>scale</v>
      </c>
      <c r="I424" t="str">
        <f>IF(ISBLANK(extractions!I424),"",extractions!I424)</f>
        <v>min/incident</v>
      </c>
      <c r="J424" t="str">
        <f>IF(ISBLANK(extractions!J424),"",extractions!J424)</f>
        <v>ln</v>
      </c>
      <c r="K424" t="str">
        <f>IF(ISBLANK(extractions!K424),"",extractions!K424)</f>
        <v>interest</v>
      </c>
      <c r="L424" t="str">
        <f>IF(ISBLANK(extractions!L424),"",extractions!L424)</f>
        <v>van Kirk (1978)</v>
      </c>
      <c r="M424" s="2" t="s">
        <v>893</v>
      </c>
      <c r="N424" t="str">
        <f>IF(ISBLANK(extractions!M424),"",extractions!M424)</f>
        <v>Table F-39</v>
      </c>
      <c r="O424" t="str">
        <f>IF(ISBLANK(extractions!N424),"",extractions!N424)</f>
        <v>Multivariate regression</v>
      </c>
      <c r="P424" t="s">
        <v>148</v>
      </c>
      <c r="Q424" t="s">
        <v>903</v>
      </c>
      <c r="R424" t="s">
        <v>906</v>
      </c>
      <c r="S424" t="s">
        <v>891</v>
      </c>
      <c r="T424" t="s">
        <v>895</v>
      </c>
      <c r="U424" t="str">
        <f>IF(ISBLANK(extractions!O424),"",extractions!O424)</f>
        <v/>
      </c>
      <c r="V424" t="str">
        <f>IF(ISBLANK(extractions!P424),"",extractions!P424)</f>
        <v>Sample</v>
      </c>
      <c r="W424" t="str">
        <f>IF(ISBLANK(extractions!Q424),"",extractions!Q424)</f>
        <v/>
      </c>
      <c r="X424" t="str">
        <f>IF(ISBLANK(extractions!R424),"",extractions!R424)</f>
        <v xml:space="preserve">Non random sample  </v>
      </c>
      <c r="Y424" t="str">
        <f>IF(ISBLANK(extractions!S424),"",extractions!S424)</f>
        <v/>
      </c>
      <c r="Z424" t="str">
        <f>IF(ISBLANK(extractions!T424),"",extractions!T424)</f>
        <v/>
      </c>
      <c r="AA424" t="str">
        <f>IF(ISBLANK(extractions!U424),"",extractions!U424)</f>
        <v>-</v>
      </c>
      <c r="AB424">
        <f>IF(ISBLANK(extractions!V424),"",extractions!V424)</f>
        <v>516</v>
      </c>
      <c r="AC424" t="str">
        <f>IF(ISBLANK(extractions!W424),"",extractions!W424)</f>
        <v>CFS</v>
      </c>
      <c r="AD424" t="str">
        <f>IF(ISBLANK(extractions!X424),"",extractions!X424)</f>
        <v>All part I crimes</v>
      </c>
      <c r="AE424" t="str">
        <f>IF(ISBLANK(extractions!Y424),"",extractions!Y424)</f>
        <v>Beta</v>
      </c>
      <c r="AF424">
        <f>IF(ISBLANK(extractions!Z424),"",extractions!Z424)</f>
        <v>0.23258999999999999</v>
      </c>
      <c r="AG424" t="str">
        <f>IF(ISBLANK(extractions!AA424),"",extractions!AA424)</f>
        <v/>
      </c>
      <c r="AH424" t="str">
        <f>IF(ISBLANK(extractions!AB424),"",extractions!AB424)</f>
        <v>?</v>
      </c>
      <c r="AI424">
        <f>IF(ISBLANK(extractions!AC424),"",extractions!AC424)</f>
        <v>1</v>
      </c>
      <c r="AJ424" t="str">
        <f>IF(ISBLANK(extractions!AD424),"",extractions!AD424)</f>
        <v>mar</v>
      </c>
      <c r="AK424">
        <f>IF(ISBLANK(extractions!AE424),"",extractions!AE424)</f>
        <v>1975</v>
      </c>
      <c r="AL424">
        <f>IF(ISBLANK(extractions!AF424),"",extractions!AF424)</f>
        <v>31</v>
      </c>
      <c r="AM424" t="str">
        <f>IF(ISBLANK(extractions!AG424),"",extractions!AG424)</f>
        <v>jan</v>
      </c>
      <c r="AN424">
        <f>IF(ISBLANK(extractions!AH424),"",extractions!AH424)</f>
        <v>1976</v>
      </c>
      <c r="AO424" t="str">
        <f>IF(ISBLANK(extractions!AI424),"",extractions!AI424)</f>
        <v/>
      </c>
      <c r="AP424" t="str">
        <f>IF(ISBLANK(extractions!AJ424),"",extractions!AJ424)</f>
        <v/>
      </c>
      <c r="AQ424" t="str">
        <f>IF(ISBLANK(extractions!AK424),"",extractions!AK424)</f>
        <v/>
      </c>
      <c r="AR424" t="str">
        <f>IF(ISBLANK(extractions!AL424),"",extractions!AL424)</f>
        <v/>
      </c>
      <c r="AS424" t="str">
        <f>IF(ISBLANK(extractions!AM424),"",extractions!AM424)</f>
        <v/>
      </c>
      <c r="AT424" t="str">
        <f>IF(ISBLANK(extractions!AN424),"",extractions!AN424)</f>
        <v/>
      </c>
      <c r="AU424" t="str">
        <f>IF(ISBLANK(extractions!AO424),"",extractions!AO424)</f>
        <v/>
      </c>
      <c r="AV424" t="str">
        <f>IF(ISBLANK(extractions!AP424),"",extractions!AP424)</f>
        <v/>
      </c>
      <c r="AW424" t="str">
        <f>IF(ISBLANK(extractions!AQ424),"",extractions!AQ424)</f>
        <v/>
      </c>
      <c r="AX424" t="str">
        <f>IF(ISBLANK(extractions!AR424),"",extractions!AR424)</f>
        <v/>
      </c>
      <c r="AY424" t="str">
        <f>IF(ISBLANK(extractions!AS424),"",extractions!AS424)</f>
        <v/>
      </c>
      <c r="AZ424" t="str">
        <f>IF(ISBLANK(extractions!AT424),"",extractions!AT424)</f>
        <v/>
      </c>
      <c r="BA424" t="str">
        <f>IF(ISBLANK(extractions!AU424),"",extractions!AU424)</f>
        <v/>
      </c>
      <c r="BB424" t="str">
        <f>IF(ISBLANK(extractions!AV424),"",extractions!AV424)</f>
        <v/>
      </c>
      <c r="BC424" t="str">
        <f>IF(ISBLANK(extractions!AW424),"",extractions!AW424)</f>
        <v/>
      </c>
      <c r="BD424" t="str">
        <f>IF(ISBLANK(extractions!AX424),"",extractions!AX424)</f>
        <v/>
      </c>
      <c r="BG424" t="str">
        <f t="shared" si="59"/>
        <v/>
      </c>
      <c r="BK424" s="9" t="str">
        <f t="shared" si="56"/>
        <v>Beta</v>
      </c>
      <c r="BL424" s="9">
        <f t="shared" si="54"/>
        <v>0.23258999999999999</v>
      </c>
      <c r="BM424" s="13" t="str">
        <f t="shared" si="55"/>
        <v>?</v>
      </c>
      <c r="BN424" t="str">
        <f t="shared" si="57"/>
        <v>+</v>
      </c>
      <c r="BO424" s="9" t="str">
        <f>IF(BK424="Beta",IF(ABS(BL424)&lt;statistic_interpretations!$B$5,statistic_interpretations!$B$1,IF(ABS(BL424)&lt;statistic_interpretations!$C$5,statistic_interpretations!$C$1,IF(ABS(BL424)&gt;statistic_interpretations!$C$5,statistic_interpretations!$D$1,"error"))),IF(BK424="R",IF(ABS(BL424)&lt;statistic_interpretations!$B$2,statistic_interpretations!$B$1,IF(ABS(BL424)&lt;statistic_interpretations!$C$2,statistic_interpretations!$C$1,IF(ABS(BL424)&gt;statistic_interpretations!$C$2,statistic_interpretations!$D$1,"error"))),IF(BK424="D",IF(ABS(BL424)&lt;statistic_interpretations!$B$3,statistic_interpretations!$B$1,IF(ABS(BL424)&lt;statistic_interpretations!$C$3,statistic_interpretations!$C$1,IF(ABS(BL424)&gt;statistic_interpretations!$C$3,statistic_interpretations!$D$1,"error"))),IF(BK424="%",IF(ABS(BL424)&lt;statistic_interpretations!$B$9,statistic_interpretations!$B$1,IF(ABS(BL424)&lt;statistic_interpretations!$C$9,statistic_interpretations!$C$1,IF(ABS(BL424)&gt;statistic_interpretations!$C$9,statistic_interpretations!$D$1,"error"))),IF(BK424="χ2",IF(ABS(BL424)&lt;statistic_interpretations!$B$8,statistic_interpretations!$B$1,IF(ABS(BL424)&lt;statistic_interpretations!$C$8,statistic_interpretations!$C$1,IF(ABS(BL424)&gt;statistic_interpretations!$C$8,statistic_interpretations!$D$1,"error"))),IF(BK424="tau",IF(ABS(BL424)&lt;statistic_interpretations!$B$7,statistic_interpretations!$B$1,IF(ABS(BL424)&lt;statistic_interpretations!$C$7,statistic_interpretations!$C$1,IF(ABS(BL424)&gt;statistic_interpretations!$C$7,statistic_interpretations!$D$1,"error")))))))))</f>
        <v>Small</v>
      </c>
      <c r="BP424" t="str">
        <f t="shared" si="58"/>
        <v>unknown</v>
      </c>
    </row>
    <row r="425" spans="1:68" x14ac:dyDescent="0.25">
      <c r="A425" t="str">
        <f>IF(ISBLANK(extractions!A425),"",extractions!A425)</f>
        <v>Residence in K.C.</v>
      </c>
      <c r="B425" t="s">
        <v>817</v>
      </c>
      <c r="C425" t="str">
        <f>IF(ISBLANK(extractions!B425),"",extractions!B425)</f>
        <v>dichotomous</v>
      </c>
      <c r="D425" t="str">
        <f>IF(ISBLANK(extractions!C425),"",extractions!C425)</f>
        <v/>
      </c>
      <c r="E425" t="str">
        <f>IF(ISBLANK(extractions!D425),"",extractions!D425)</f>
        <v/>
      </c>
      <c r="F425" t="str">
        <f>IF(ISBLANK(extractions!E425),"",extractions!E425)</f>
        <v>-</v>
      </c>
      <c r="G425" t="str">
        <f>IF(ISBLANK(extractions!G425),"",extractions!G425)</f>
        <v>reporting time</v>
      </c>
      <c r="H425" t="str">
        <f>IF(ISBLANK(extractions!H425),"",extractions!H425)</f>
        <v>scale</v>
      </c>
      <c r="I425" t="str">
        <f>IF(ISBLANK(extractions!I425),"",extractions!I425)</f>
        <v>min/incident</v>
      </c>
      <c r="J425" t="str">
        <f>IF(ISBLANK(extractions!J425),"",extractions!J425)</f>
        <v>ln</v>
      </c>
      <c r="K425" t="str">
        <f>IF(ISBLANK(extractions!K425),"",extractions!K425)</f>
        <v>interest</v>
      </c>
      <c r="L425" t="str">
        <f>IF(ISBLANK(extractions!L425),"",extractions!L425)</f>
        <v>van Kirk (1978)</v>
      </c>
      <c r="M425" s="2" t="s">
        <v>893</v>
      </c>
      <c r="N425" t="str">
        <f>IF(ISBLANK(extractions!M425),"",extractions!M425)</f>
        <v>Table F-39</v>
      </c>
      <c r="O425" t="str">
        <f>IF(ISBLANK(extractions!N425),"",extractions!N425)</f>
        <v>Multivariate regression</v>
      </c>
      <c r="P425" t="s">
        <v>148</v>
      </c>
      <c r="Q425" t="s">
        <v>903</v>
      </c>
      <c r="R425" t="s">
        <v>906</v>
      </c>
      <c r="S425" t="s">
        <v>416</v>
      </c>
      <c r="T425" t="s">
        <v>899</v>
      </c>
      <c r="U425" t="str">
        <f>IF(ISBLANK(extractions!O425),"",extractions!O425)</f>
        <v/>
      </c>
      <c r="V425" t="str">
        <f>IF(ISBLANK(extractions!P425),"",extractions!P425)</f>
        <v>Sample</v>
      </c>
      <c r="W425" t="str">
        <f>IF(ISBLANK(extractions!Q425),"",extractions!Q425)</f>
        <v/>
      </c>
      <c r="X425" t="str">
        <f>IF(ISBLANK(extractions!R425),"",extractions!R425)</f>
        <v xml:space="preserve">Non random sample  </v>
      </c>
      <c r="Y425" t="str">
        <f>IF(ISBLANK(extractions!S425),"",extractions!S425)</f>
        <v/>
      </c>
      <c r="Z425" t="str">
        <f>IF(ISBLANK(extractions!T425),"",extractions!T425)</f>
        <v/>
      </c>
      <c r="AA425" t="str">
        <f>IF(ISBLANK(extractions!U425),"",extractions!U425)</f>
        <v>-</v>
      </c>
      <c r="AB425">
        <f>IF(ISBLANK(extractions!V425),"",extractions!V425)</f>
        <v>516</v>
      </c>
      <c r="AC425" t="str">
        <f>IF(ISBLANK(extractions!W425),"",extractions!W425)</f>
        <v>CFS</v>
      </c>
      <c r="AD425" t="str">
        <f>IF(ISBLANK(extractions!X425),"",extractions!X425)</f>
        <v>All part I crimes</v>
      </c>
      <c r="AE425" t="str">
        <f>IF(ISBLANK(extractions!Y425),"",extractions!Y425)</f>
        <v>Beta</v>
      </c>
      <c r="AF425">
        <f>IF(ISBLANK(extractions!Z425),"",extractions!Z425)</f>
        <v>3.4500000000000003E-2</v>
      </c>
      <c r="AG425" t="str">
        <f>IF(ISBLANK(extractions!AA425),"",extractions!AA425)</f>
        <v/>
      </c>
      <c r="AH425" t="str">
        <f>IF(ISBLANK(extractions!AB425),"",extractions!AB425)</f>
        <v>?</v>
      </c>
      <c r="AI425">
        <f>IF(ISBLANK(extractions!AC425),"",extractions!AC425)</f>
        <v>1</v>
      </c>
      <c r="AJ425" t="str">
        <f>IF(ISBLANK(extractions!AD425),"",extractions!AD425)</f>
        <v>mar</v>
      </c>
      <c r="AK425">
        <f>IF(ISBLANK(extractions!AE425),"",extractions!AE425)</f>
        <v>1975</v>
      </c>
      <c r="AL425">
        <f>IF(ISBLANK(extractions!AF425),"",extractions!AF425)</f>
        <v>31</v>
      </c>
      <c r="AM425" t="str">
        <f>IF(ISBLANK(extractions!AG425),"",extractions!AG425)</f>
        <v>jan</v>
      </c>
      <c r="AN425">
        <f>IF(ISBLANK(extractions!AH425),"",extractions!AH425)</f>
        <v>1976</v>
      </c>
      <c r="AO425" t="str">
        <f>IF(ISBLANK(extractions!AI425),"",extractions!AI425)</f>
        <v/>
      </c>
      <c r="AP425" t="str">
        <f>IF(ISBLANK(extractions!AJ425),"",extractions!AJ425)</f>
        <v/>
      </c>
      <c r="AQ425" t="str">
        <f>IF(ISBLANK(extractions!AK425),"",extractions!AK425)</f>
        <v/>
      </c>
      <c r="AR425" t="str">
        <f>IF(ISBLANK(extractions!AL425),"",extractions!AL425)</f>
        <v/>
      </c>
      <c r="AS425" t="str">
        <f>IF(ISBLANK(extractions!AM425),"",extractions!AM425)</f>
        <v/>
      </c>
      <c r="AT425" t="str">
        <f>IF(ISBLANK(extractions!AN425),"",extractions!AN425)</f>
        <v/>
      </c>
      <c r="AU425" t="str">
        <f>IF(ISBLANK(extractions!AO425),"",extractions!AO425)</f>
        <v/>
      </c>
      <c r="AV425" t="str">
        <f>IF(ISBLANK(extractions!AP425),"",extractions!AP425)</f>
        <v/>
      </c>
      <c r="AW425" t="str">
        <f>IF(ISBLANK(extractions!AQ425),"",extractions!AQ425)</f>
        <v/>
      </c>
      <c r="AX425" t="str">
        <f>IF(ISBLANK(extractions!AR425),"",extractions!AR425)</f>
        <v/>
      </c>
      <c r="AY425" t="str">
        <f>IF(ISBLANK(extractions!AS425),"",extractions!AS425)</f>
        <v/>
      </c>
      <c r="AZ425" t="str">
        <f>IF(ISBLANK(extractions!AT425),"",extractions!AT425)</f>
        <v/>
      </c>
      <c r="BA425" t="str">
        <f>IF(ISBLANK(extractions!AU425),"",extractions!AU425)</f>
        <v/>
      </c>
      <c r="BB425" t="str">
        <f>IF(ISBLANK(extractions!AV425),"",extractions!AV425)</f>
        <v/>
      </c>
      <c r="BC425" t="str">
        <f>IF(ISBLANK(extractions!AW425),"",extractions!AW425)</f>
        <v/>
      </c>
      <c r="BD425" t="str">
        <f>IF(ISBLANK(extractions!AX425),"",extractions!AX425)</f>
        <v/>
      </c>
      <c r="BG425" t="str">
        <f t="shared" si="59"/>
        <v/>
      </c>
      <c r="BK425" s="9" t="str">
        <f t="shared" si="56"/>
        <v>Beta</v>
      </c>
      <c r="BL425" s="9">
        <f t="shared" si="54"/>
        <v>3.4500000000000003E-2</v>
      </c>
      <c r="BM425" s="13" t="str">
        <f t="shared" si="55"/>
        <v>?</v>
      </c>
      <c r="BN425" t="str">
        <f t="shared" si="57"/>
        <v>+</v>
      </c>
      <c r="BO425" s="9" t="str">
        <f>IF(BK425="Beta",IF(ABS(BL425)&lt;statistic_interpretations!$B$5,statistic_interpretations!$B$1,IF(ABS(BL425)&lt;statistic_interpretations!$C$5,statistic_interpretations!$C$1,IF(ABS(BL425)&gt;statistic_interpretations!$C$5,statistic_interpretations!$D$1,"error"))),IF(BK425="R",IF(ABS(BL425)&lt;statistic_interpretations!$B$2,statistic_interpretations!$B$1,IF(ABS(BL425)&lt;statistic_interpretations!$C$2,statistic_interpretations!$C$1,IF(ABS(BL425)&gt;statistic_interpretations!$C$2,statistic_interpretations!$D$1,"error"))),IF(BK425="D",IF(ABS(BL425)&lt;statistic_interpretations!$B$3,statistic_interpretations!$B$1,IF(ABS(BL425)&lt;statistic_interpretations!$C$3,statistic_interpretations!$C$1,IF(ABS(BL425)&gt;statistic_interpretations!$C$3,statistic_interpretations!$D$1,"error"))),IF(BK425="%",IF(ABS(BL425)&lt;statistic_interpretations!$B$9,statistic_interpretations!$B$1,IF(ABS(BL425)&lt;statistic_interpretations!$C$9,statistic_interpretations!$C$1,IF(ABS(BL425)&gt;statistic_interpretations!$C$9,statistic_interpretations!$D$1,"error"))),IF(BK425="χ2",IF(ABS(BL425)&lt;statistic_interpretations!$B$8,statistic_interpretations!$B$1,IF(ABS(BL425)&lt;statistic_interpretations!$C$8,statistic_interpretations!$C$1,IF(ABS(BL425)&gt;statistic_interpretations!$C$8,statistic_interpretations!$D$1,"error"))),IF(BK425="tau",IF(ABS(BL425)&lt;statistic_interpretations!$B$7,statistic_interpretations!$B$1,IF(ABS(BL425)&lt;statistic_interpretations!$C$7,statistic_interpretations!$C$1,IF(ABS(BL425)&gt;statistic_interpretations!$C$7,statistic_interpretations!$D$1,"error")))))))))</f>
        <v>Small</v>
      </c>
      <c r="BP425" t="str">
        <f t="shared" si="58"/>
        <v>unknown</v>
      </c>
    </row>
    <row r="426" spans="1:68" x14ac:dyDescent="0.25">
      <c r="A426" t="str">
        <f>IF(ISBLANK(extractions!A426),"",extractions!A426)</f>
        <v>Residence at present adress</v>
      </c>
      <c r="B426" t="s">
        <v>818</v>
      </c>
      <c r="C426" t="str">
        <f>IF(ISBLANK(extractions!B426),"",extractions!B426)</f>
        <v>dichotomous</v>
      </c>
      <c r="D426" t="str">
        <f>IF(ISBLANK(extractions!C426),"",extractions!C426)</f>
        <v/>
      </c>
      <c r="E426" t="str">
        <f>IF(ISBLANK(extractions!D426),"",extractions!D426)</f>
        <v/>
      </c>
      <c r="F426" t="str">
        <f>IF(ISBLANK(extractions!E426),"",extractions!E426)</f>
        <v>-</v>
      </c>
      <c r="G426" t="str">
        <f>IF(ISBLANK(extractions!G426),"",extractions!G426)</f>
        <v>reporting time</v>
      </c>
      <c r="H426" t="str">
        <f>IF(ISBLANK(extractions!H426),"",extractions!H426)</f>
        <v>scale</v>
      </c>
      <c r="I426" t="str">
        <f>IF(ISBLANK(extractions!I426),"",extractions!I426)</f>
        <v>min/incident</v>
      </c>
      <c r="J426" t="str">
        <f>IF(ISBLANK(extractions!J426),"",extractions!J426)</f>
        <v>ln</v>
      </c>
      <c r="K426" t="str">
        <f>IF(ISBLANK(extractions!K426),"",extractions!K426)</f>
        <v>interest</v>
      </c>
      <c r="L426" t="str">
        <f>IF(ISBLANK(extractions!L426),"",extractions!L426)</f>
        <v>van Kirk (1978)</v>
      </c>
      <c r="M426" s="2" t="s">
        <v>893</v>
      </c>
      <c r="N426" t="str">
        <f>IF(ISBLANK(extractions!M426),"",extractions!M426)</f>
        <v>Table F-39</v>
      </c>
      <c r="O426" t="str">
        <f>IF(ISBLANK(extractions!N426),"",extractions!N426)</f>
        <v>Multivariate regression</v>
      </c>
      <c r="P426" t="s">
        <v>148</v>
      </c>
      <c r="Q426" t="s">
        <v>903</v>
      </c>
      <c r="R426" t="s">
        <v>906</v>
      </c>
      <c r="S426" t="s">
        <v>416</v>
      </c>
      <c r="T426" t="s">
        <v>899</v>
      </c>
      <c r="U426" t="str">
        <f>IF(ISBLANK(extractions!O426),"",extractions!O426)</f>
        <v/>
      </c>
      <c r="V426" t="str">
        <f>IF(ISBLANK(extractions!P426),"",extractions!P426)</f>
        <v>Sample</v>
      </c>
      <c r="W426" t="str">
        <f>IF(ISBLANK(extractions!Q426),"",extractions!Q426)</f>
        <v/>
      </c>
      <c r="X426" t="str">
        <f>IF(ISBLANK(extractions!R426),"",extractions!R426)</f>
        <v xml:space="preserve">Non random sample  </v>
      </c>
      <c r="Y426" t="str">
        <f>IF(ISBLANK(extractions!S426),"",extractions!S426)</f>
        <v/>
      </c>
      <c r="Z426" t="str">
        <f>IF(ISBLANK(extractions!T426),"",extractions!T426)</f>
        <v/>
      </c>
      <c r="AA426" t="str">
        <f>IF(ISBLANK(extractions!U426),"",extractions!U426)</f>
        <v>-</v>
      </c>
      <c r="AB426">
        <f>IF(ISBLANK(extractions!V426),"",extractions!V426)</f>
        <v>516</v>
      </c>
      <c r="AC426" t="str">
        <f>IF(ISBLANK(extractions!W426),"",extractions!W426)</f>
        <v>CFS</v>
      </c>
      <c r="AD426" t="str">
        <f>IF(ISBLANK(extractions!X426),"",extractions!X426)</f>
        <v>All part I crimes</v>
      </c>
      <c r="AE426" t="str">
        <f>IF(ISBLANK(extractions!Y426),"",extractions!Y426)</f>
        <v>Beta</v>
      </c>
      <c r="AF426">
        <f>IF(ISBLANK(extractions!Z426),"",extractions!Z426)</f>
        <v>5.4289999999999998E-2</v>
      </c>
      <c r="AG426" t="str">
        <f>IF(ISBLANK(extractions!AA426),"",extractions!AA426)</f>
        <v/>
      </c>
      <c r="AH426" t="str">
        <f>IF(ISBLANK(extractions!AB426),"",extractions!AB426)</f>
        <v>?</v>
      </c>
      <c r="AI426">
        <f>IF(ISBLANK(extractions!AC426),"",extractions!AC426)</f>
        <v>1</v>
      </c>
      <c r="AJ426" t="str">
        <f>IF(ISBLANK(extractions!AD426),"",extractions!AD426)</f>
        <v>mar</v>
      </c>
      <c r="AK426">
        <f>IF(ISBLANK(extractions!AE426),"",extractions!AE426)</f>
        <v>1975</v>
      </c>
      <c r="AL426">
        <f>IF(ISBLANK(extractions!AF426),"",extractions!AF426)</f>
        <v>31</v>
      </c>
      <c r="AM426" t="str">
        <f>IF(ISBLANK(extractions!AG426),"",extractions!AG426)</f>
        <v>jan</v>
      </c>
      <c r="AN426">
        <f>IF(ISBLANK(extractions!AH426),"",extractions!AH426)</f>
        <v>1976</v>
      </c>
      <c r="AO426" t="str">
        <f>IF(ISBLANK(extractions!AI426),"",extractions!AI426)</f>
        <v/>
      </c>
      <c r="AP426" t="str">
        <f>IF(ISBLANK(extractions!AJ426),"",extractions!AJ426)</f>
        <v/>
      </c>
      <c r="AQ426" t="str">
        <f>IF(ISBLANK(extractions!AK426),"",extractions!AK426)</f>
        <v/>
      </c>
      <c r="AR426" t="str">
        <f>IF(ISBLANK(extractions!AL426),"",extractions!AL426)</f>
        <v/>
      </c>
      <c r="AS426" t="str">
        <f>IF(ISBLANK(extractions!AM426),"",extractions!AM426)</f>
        <v/>
      </c>
      <c r="AT426" t="str">
        <f>IF(ISBLANK(extractions!AN426),"",extractions!AN426)</f>
        <v/>
      </c>
      <c r="AU426" t="str">
        <f>IF(ISBLANK(extractions!AO426),"",extractions!AO426)</f>
        <v/>
      </c>
      <c r="AV426" t="str">
        <f>IF(ISBLANK(extractions!AP426),"",extractions!AP426)</f>
        <v/>
      </c>
      <c r="AW426" t="str">
        <f>IF(ISBLANK(extractions!AQ426),"",extractions!AQ426)</f>
        <v/>
      </c>
      <c r="AX426" t="str">
        <f>IF(ISBLANK(extractions!AR426),"",extractions!AR426)</f>
        <v/>
      </c>
      <c r="AY426" t="str">
        <f>IF(ISBLANK(extractions!AS426),"",extractions!AS426)</f>
        <v/>
      </c>
      <c r="AZ426" t="str">
        <f>IF(ISBLANK(extractions!AT426),"",extractions!AT426)</f>
        <v/>
      </c>
      <c r="BA426" t="str">
        <f>IF(ISBLANK(extractions!AU426),"",extractions!AU426)</f>
        <v/>
      </c>
      <c r="BB426" t="str">
        <f>IF(ISBLANK(extractions!AV426),"",extractions!AV426)</f>
        <v/>
      </c>
      <c r="BC426" t="str">
        <f>IF(ISBLANK(extractions!AW426),"",extractions!AW426)</f>
        <v/>
      </c>
      <c r="BD426" t="str">
        <f>IF(ISBLANK(extractions!AX426),"",extractions!AX426)</f>
        <v/>
      </c>
      <c r="BG426" t="str">
        <f t="shared" si="59"/>
        <v/>
      </c>
      <c r="BK426" s="9" t="str">
        <f t="shared" si="56"/>
        <v>Beta</v>
      </c>
      <c r="BL426" s="9">
        <f t="shared" si="54"/>
        <v>5.4289999999999998E-2</v>
      </c>
      <c r="BM426" s="13" t="str">
        <f t="shared" si="55"/>
        <v>?</v>
      </c>
      <c r="BN426" t="str">
        <f t="shared" si="57"/>
        <v>+</v>
      </c>
      <c r="BO426" s="9" t="str">
        <f>IF(BK426="Beta",IF(ABS(BL426)&lt;statistic_interpretations!$B$5,statistic_interpretations!$B$1,IF(ABS(BL426)&lt;statistic_interpretations!$C$5,statistic_interpretations!$C$1,IF(ABS(BL426)&gt;statistic_interpretations!$C$5,statistic_interpretations!$D$1,"error"))),IF(BK426="R",IF(ABS(BL426)&lt;statistic_interpretations!$B$2,statistic_interpretations!$B$1,IF(ABS(BL426)&lt;statistic_interpretations!$C$2,statistic_interpretations!$C$1,IF(ABS(BL426)&gt;statistic_interpretations!$C$2,statistic_interpretations!$D$1,"error"))),IF(BK426="D",IF(ABS(BL426)&lt;statistic_interpretations!$B$3,statistic_interpretations!$B$1,IF(ABS(BL426)&lt;statistic_interpretations!$C$3,statistic_interpretations!$C$1,IF(ABS(BL426)&gt;statistic_interpretations!$C$3,statistic_interpretations!$D$1,"error"))),IF(BK426="%",IF(ABS(BL426)&lt;statistic_interpretations!$B$9,statistic_interpretations!$B$1,IF(ABS(BL426)&lt;statistic_interpretations!$C$9,statistic_interpretations!$C$1,IF(ABS(BL426)&gt;statistic_interpretations!$C$9,statistic_interpretations!$D$1,"error"))),IF(BK426="χ2",IF(ABS(BL426)&lt;statistic_interpretations!$B$8,statistic_interpretations!$B$1,IF(ABS(BL426)&lt;statistic_interpretations!$C$8,statistic_interpretations!$C$1,IF(ABS(BL426)&gt;statistic_interpretations!$C$8,statistic_interpretations!$D$1,"error"))),IF(BK426="tau",IF(ABS(BL426)&lt;statistic_interpretations!$B$7,statistic_interpretations!$B$1,IF(ABS(BL426)&lt;statistic_interpretations!$C$7,statistic_interpretations!$C$1,IF(ABS(BL426)&gt;statistic_interpretations!$C$7,statistic_interpretations!$D$1,"error")))))))))</f>
        <v>Small</v>
      </c>
      <c r="BP426" t="str">
        <f t="shared" si="58"/>
        <v>unknown</v>
      </c>
    </row>
    <row r="427" spans="1:68" x14ac:dyDescent="0.25">
      <c r="A427" t="str">
        <f>IF(ISBLANK(extractions!A427),"",extractions!A427)</f>
        <v>Own -Rent - Board</v>
      </c>
      <c r="B427" t="s">
        <v>519</v>
      </c>
      <c r="C427" t="str">
        <f>IF(ISBLANK(extractions!B427),"",extractions!B427)</f>
        <v>nominal</v>
      </c>
      <c r="D427" t="str">
        <f>IF(ISBLANK(extractions!C427),"",extractions!C427)</f>
        <v/>
      </c>
      <c r="E427" t="str">
        <f>IF(ISBLANK(extractions!D427),"",extractions!D427)</f>
        <v/>
      </c>
      <c r="F427" t="str">
        <f>IF(ISBLANK(extractions!E427),"",extractions!E427)</f>
        <v>-</v>
      </c>
      <c r="G427" t="str">
        <f>IF(ISBLANK(extractions!G427),"",extractions!G427)</f>
        <v>reporting time</v>
      </c>
      <c r="H427" t="str">
        <f>IF(ISBLANK(extractions!H427),"",extractions!H427)</f>
        <v>scale</v>
      </c>
      <c r="I427" t="str">
        <f>IF(ISBLANK(extractions!I427),"",extractions!I427)</f>
        <v>min/incident</v>
      </c>
      <c r="J427" t="str">
        <f>IF(ISBLANK(extractions!J427),"",extractions!J427)</f>
        <v>ln</v>
      </c>
      <c r="K427" t="str">
        <f>IF(ISBLANK(extractions!K427),"",extractions!K427)</f>
        <v>interest</v>
      </c>
      <c r="L427" t="str">
        <f>IF(ISBLANK(extractions!L427),"",extractions!L427)</f>
        <v>van Kirk (1978)</v>
      </c>
      <c r="M427" s="2" t="s">
        <v>893</v>
      </c>
      <c r="N427" t="str">
        <f>IF(ISBLANK(extractions!M427),"",extractions!M427)</f>
        <v>Table F-39</v>
      </c>
      <c r="O427" t="str">
        <f>IF(ISBLANK(extractions!N427),"",extractions!N427)</f>
        <v>Multivariate regression</v>
      </c>
      <c r="P427" t="s">
        <v>148</v>
      </c>
      <c r="Q427" t="s">
        <v>903</v>
      </c>
      <c r="R427" t="s">
        <v>906</v>
      </c>
      <c r="S427" t="s">
        <v>416</v>
      </c>
      <c r="T427" t="s">
        <v>899</v>
      </c>
      <c r="U427" t="str">
        <f>IF(ISBLANK(extractions!O427),"",extractions!O427)</f>
        <v/>
      </c>
      <c r="V427" t="str">
        <f>IF(ISBLANK(extractions!P427),"",extractions!P427)</f>
        <v>Sample</v>
      </c>
      <c r="W427" t="str">
        <f>IF(ISBLANK(extractions!Q427),"",extractions!Q427)</f>
        <v/>
      </c>
      <c r="X427" t="str">
        <f>IF(ISBLANK(extractions!R427),"",extractions!R427)</f>
        <v xml:space="preserve">Non random sample  </v>
      </c>
      <c r="Y427" t="str">
        <f>IF(ISBLANK(extractions!S427),"",extractions!S427)</f>
        <v/>
      </c>
      <c r="Z427" t="str">
        <f>IF(ISBLANK(extractions!T427),"",extractions!T427)</f>
        <v/>
      </c>
      <c r="AA427" t="str">
        <f>IF(ISBLANK(extractions!U427),"",extractions!U427)</f>
        <v>-</v>
      </c>
      <c r="AB427">
        <f>IF(ISBLANK(extractions!V427),"",extractions!V427)</f>
        <v>516</v>
      </c>
      <c r="AC427" t="str">
        <f>IF(ISBLANK(extractions!W427),"",extractions!W427)</f>
        <v>CFS</v>
      </c>
      <c r="AD427" t="str">
        <f>IF(ISBLANK(extractions!X427),"",extractions!X427)</f>
        <v>All part I crimes</v>
      </c>
      <c r="AE427" t="str">
        <f>IF(ISBLANK(extractions!Y427),"",extractions!Y427)</f>
        <v>Beta</v>
      </c>
      <c r="AF427">
        <f>IF(ISBLANK(extractions!Z427),"",extractions!Z427)</f>
        <v>4.3839999999999997E-2</v>
      </c>
      <c r="AG427" t="str">
        <f>IF(ISBLANK(extractions!AA427),"",extractions!AA427)</f>
        <v/>
      </c>
      <c r="AH427" t="str">
        <f>IF(ISBLANK(extractions!AB427),"",extractions!AB427)</f>
        <v>?</v>
      </c>
      <c r="AI427">
        <f>IF(ISBLANK(extractions!AC427),"",extractions!AC427)</f>
        <v>1</v>
      </c>
      <c r="AJ427" t="str">
        <f>IF(ISBLANK(extractions!AD427),"",extractions!AD427)</f>
        <v>mar</v>
      </c>
      <c r="AK427">
        <f>IF(ISBLANK(extractions!AE427),"",extractions!AE427)</f>
        <v>1975</v>
      </c>
      <c r="AL427">
        <f>IF(ISBLANK(extractions!AF427),"",extractions!AF427)</f>
        <v>31</v>
      </c>
      <c r="AM427" t="str">
        <f>IF(ISBLANK(extractions!AG427),"",extractions!AG427)</f>
        <v>jan</v>
      </c>
      <c r="AN427">
        <f>IF(ISBLANK(extractions!AH427),"",extractions!AH427)</f>
        <v>1976</v>
      </c>
      <c r="AO427" t="str">
        <f>IF(ISBLANK(extractions!AI427),"",extractions!AI427)</f>
        <v/>
      </c>
      <c r="AP427" t="str">
        <f>IF(ISBLANK(extractions!AJ427),"",extractions!AJ427)</f>
        <v/>
      </c>
      <c r="AQ427" t="str">
        <f>IF(ISBLANK(extractions!AK427),"",extractions!AK427)</f>
        <v/>
      </c>
      <c r="AR427" t="str">
        <f>IF(ISBLANK(extractions!AL427),"",extractions!AL427)</f>
        <v/>
      </c>
      <c r="AS427" t="str">
        <f>IF(ISBLANK(extractions!AM427),"",extractions!AM427)</f>
        <v/>
      </c>
      <c r="AT427" t="str">
        <f>IF(ISBLANK(extractions!AN427),"",extractions!AN427)</f>
        <v/>
      </c>
      <c r="AU427" t="str">
        <f>IF(ISBLANK(extractions!AO427),"",extractions!AO427)</f>
        <v/>
      </c>
      <c r="AV427" t="str">
        <f>IF(ISBLANK(extractions!AP427),"",extractions!AP427)</f>
        <v/>
      </c>
      <c r="AW427" t="str">
        <f>IF(ISBLANK(extractions!AQ427),"",extractions!AQ427)</f>
        <v/>
      </c>
      <c r="AX427" t="str">
        <f>IF(ISBLANK(extractions!AR427),"",extractions!AR427)</f>
        <v/>
      </c>
      <c r="AY427" t="str">
        <f>IF(ISBLANK(extractions!AS427),"",extractions!AS427)</f>
        <v/>
      </c>
      <c r="AZ427" t="str">
        <f>IF(ISBLANK(extractions!AT427),"",extractions!AT427)</f>
        <v/>
      </c>
      <c r="BA427" t="str">
        <f>IF(ISBLANK(extractions!AU427),"",extractions!AU427)</f>
        <v/>
      </c>
      <c r="BB427" t="str">
        <f>IF(ISBLANK(extractions!AV427),"",extractions!AV427)</f>
        <v/>
      </c>
      <c r="BC427" t="str">
        <f>IF(ISBLANK(extractions!AW427),"",extractions!AW427)</f>
        <v/>
      </c>
      <c r="BD427" t="str">
        <f>IF(ISBLANK(extractions!AX427),"",extractions!AX427)</f>
        <v/>
      </c>
      <c r="BG427" t="str">
        <f t="shared" si="59"/>
        <v/>
      </c>
      <c r="BK427" s="9" t="str">
        <f t="shared" si="56"/>
        <v>Beta</v>
      </c>
      <c r="BL427" s="9">
        <f t="shared" si="54"/>
        <v>4.3839999999999997E-2</v>
      </c>
      <c r="BM427" s="13" t="str">
        <f t="shared" si="55"/>
        <v>?</v>
      </c>
      <c r="BN427" t="str">
        <f t="shared" si="57"/>
        <v>+</v>
      </c>
      <c r="BO427" s="9" t="str">
        <f>IF(BK427="Beta",IF(ABS(BL427)&lt;statistic_interpretations!$B$5,statistic_interpretations!$B$1,IF(ABS(BL427)&lt;statistic_interpretations!$C$5,statistic_interpretations!$C$1,IF(ABS(BL427)&gt;statistic_interpretations!$C$5,statistic_interpretations!$D$1,"error"))),IF(BK427="R",IF(ABS(BL427)&lt;statistic_interpretations!$B$2,statistic_interpretations!$B$1,IF(ABS(BL427)&lt;statistic_interpretations!$C$2,statistic_interpretations!$C$1,IF(ABS(BL427)&gt;statistic_interpretations!$C$2,statistic_interpretations!$D$1,"error"))),IF(BK427="D",IF(ABS(BL427)&lt;statistic_interpretations!$B$3,statistic_interpretations!$B$1,IF(ABS(BL427)&lt;statistic_interpretations!$C$3,statistic_interpretations!$C$1,IF(ABS(BL427)&gt;statistic_interpretations!$C$3,statistic_interpretations!$D$1,"error"))),IF(BK427="%",IF(ABS(BL427)&lt;statistic_interpretations!$B$9,statistic_interpretations!$B$1,IF(ABS(BL427)&lt;statistic_interpretations!$C$9,statistic_interpretations!$C$1,IF(ABS(BL427)&gt;statistic_interpretations!$C$9,statistic_interpretations!$D$1,"error"))),IF(BK427="χ2",IF(ABS(BL427)&lt;statistic_interpretations!$B$8,statistic_interpretations!$B$1,IF(ABS(BL427)&lt;statistic_interpretations!$C$8,statistic_interpretations!$C$1,IF(ABS(BL427)&gt;statistic_interpretations!$C$8,statistic_interpretations!$D$1,"error"))),IF(BK427="tau",IF(ABS(BL427)&lt;statistic_interpretations!$B$7,statistic_interpretations!$B$1,IF(ABS(BL427)&lt;statistic_interpretations!$C$7,statistic_interpretations!$C$1,IF(ABS(BL427)&gt;statistic_interpretations!$C$7,statistic_interpretations!$D$1,"error")))))))))</f>
        <v>Small</v>
      </c>
      <c r="BP427" t="str">
        <f t="shared" si="58"/>
        <v>unknown</v>
      </c>
    </row>
    <row r="428" spans="1:68" x14ac:dyDescent="0.25">
      <c r="A428" t="str">
        <f>IF(ISBLANK(extractions!A428),"",extractions!A428)</f>
        <v xml:space="preserve">Marital Status </v>
      </c>
      <c r="B428" t="s">
        <v>549</v>
      </c>
      <c r="C428" t="str">
        <f>IF(ISBLANK(extractions!B428),"",extractions!B428)</f>
        <v>nominal</v>
      </c>
      <c r="D428" t="str">
        <f>IF(ISBLANK(extractions!C428),"",extractions!C428)</f>
        <v/>
      </c>
      <c r="E428" t="str">
        <f>IF(ISBLANK(extractions!D428),"",extractions!D428)</f>
        <v/>
      </c>
      <c r="F428" t="str">
        <f>IF(ISBLANK(extractions!E428),"",extractions!E428)</f>
        <v>-</v>
      </c>
      <c r="G428" t="str">
        <f>IF(ISBLANK(extractions!G428),"",extractions!G428)</f>
        <v>reporting time</v>
      </c>
      <c r="H428" t="str">
        <f>IF(ISBLANK(extractions!H428),"",extractions!H428)</f>
        <v>scale</v>
      </c>
      <c r="I428" t="str">
        <f>IF(ISBLANK(extractions!I428),"",extractions!I428)</f>
        <v>min/incident</v>
      </c>
      <c r="J428" t="str">
        <f>IF(ISBLANK(extractions!J428),"",extractions!J428)</f>
        <v>ln</v>
      </c>
      <c r="K428" t="str">
        <f>IF(ISBLANK(extractions!K428),"",extractions!K428)</f>
        <v>interest</v>
      </c>
      <c r="L428" t="str">
        <f>IF(ISBLANK(extractions!L428),"",extractions!L428)</f>
        <v>van Kirk (1978)</v>
      </c>
      <c r="M428" s="2" t="s">
        <v>893</v>
      </c>
      <c r="N428" t="str">
        <f>IF(ISBLANK(extractions!M428),"",extractions!M428)</f>
        <v>Table F-39</v>
      </c>
      <c r="O428" t="str">
        <f>IF(ISBLANK(extractions!N428),"",extractions!N428)</f>
        <v>Multivariate regression</v>
      </c>
      <c r="P428" t="s">
        <v>148</v>
      </c>
      <c r="Q428" t="s">
        <v>903</v>
      </c>
      <c r="R428" t="s">
        <v>906</v>
      </c>
      <c r="S428" t="s">
        <v>416</v>
      </c>
      <c r="T428" t="s">
        <v>895</v>
      </c>
      <c r="U428" t="str">
        <f>IF(ISBLANK(extractions!O428),"",extractions!O428)</f>
        <v/>
      </c>
      <c r="V428" t="str">
        <f>IF(ISBLANK(extractions!P428),"",extractions!P428)</f>
        <v>Sample</v>
      </c>
      <c r="W428" t="str">
        <f>IF(ISBLANK(extractions!Q428),"",extractions!Q428)</f>
        <v/>
      </c>
      <c r="X428" t="str">
        <f>IF(ISBLANK(extractions!R428),"",extractions!R428)</f>
        <v xml:space="preserve">Non random sample  </v>
      </c>
      <c r="Y428" t="str">
        <f>IF(ISBLANK(extractions!S428),"",extractions!S428)</f>
        <v/>
      </c>
      <c r="Z428" t="str">
        <f>IF(ISBLANK(extractions!T428),"",extractions!T428)</f>
        <v/>
      </c>
      <c r="AA428" t="str">
        <f>IF(ISBLANK(extractions!U428),"",extractions!U428)</f>
        <v>-</v>
      </c>
      <c r="AB428">
        <f>IF(ISBLANK(extractions!V428),"",extractions!V428)</f>
        <v>516</v>
      </c>
      <c r="AC428" t="str">
        <f>IF(ISBLANK(extractions!W428),"",extractions!W428)</f>
        <v>CFS</v>
      </c>
      <c r="AD428" t="str">
        <f>IF(ISBLANK(extractions!X428),"",extractions!X428)</f>
        <v>All part I crimes</v>
      </c>
      <c r="AE428" t="str">
        <f>IF(ISBLANK(extractions!Y428),"",extractions!Y428)</f>
        <v>Beta</v>
      </c>
      <c r="AF428">
        <f>IF(ISBLANK(extractions!Z428),"",extractions!Z428)</f>
        <v>0.19233</v>
      </c>
      <c r="AG428" t="str">
        <f>IF(ISBLANK(extractions!AA428),"",extractions!AA428)</f>
        <v/>
      </c>
      <c r="AH428" t="str">
        <f>IF(ISBLANK(extractions!AB428),"",extractions!AB428)</f>
        <v>?</v>
      </c>
      <c r="AI428">
        <f>IF(ISBLANK(extractions!AC428),"",extractions!AC428)</f>
        <v>1</v>
      </c>
      <c r="AJ428" t="str">
        <f>IF(ISBLANK(extractions!AD428),"",extractions!AD428)</f>
        <v>mar</v>
      </c>
      <c r="AK428">
        <f>IF(ISBLANK(extractions!AE428),"",extractions!AE428)</f>
        <v>1975</v>
      </c>
      <c r="AL428">
        <f>IF(ISBLANK(extractions!AF428),"",extractions!AF428)</f>
        <v>31</v>
      </c>
      <c r="AM428" t="str">
        <f>IF(ISBLANK(extractions!AG428),"",extractions!AG428)</f>
        <v>jan</v>
      </c>
      <c r="AN428">
        <f>IF(ISBLANK(extractions!AH428),"",extractions!AH428)</f>
        <v>1976</v>
      </c>
      <c r="AO428" t="str">
        <f>IF(ISBLANK(extractions!AI428),"",extractions!AI428)</f>
        <v/>
      </c>
      <c r="AP428" t="str">
        <f>IF(ISBLANK(extractions!AJ428),"",extractions!AJ428)</f>
        <v/>
      </c>
      <c r="AQ428" t="str">
        <f>IF(ISBLANK(extractions!AK428),"",extractions!AK428)</f>
        <v/>
      </c>
      <c r="AR428" t="str">
        <f>IF(ISBLANK(extractions!AL428),"",extractions!AL428)</f>
        <v/>
      </c>
      <c r="AS428" t="str">
        <f>IF(ISBLANK(extractions!AM428),"",extractions!AM428)</f>
        <v/>
      </c>
      <c r="AT428" t="str">
        <f>IF(ISBLANK(extractions!AN428),"",extractions!AN428)</f>
        <v/>
      </c>
      <c r="AU428" t="str">
        <f>IF(ISBLANK(extractions!AO428),"",extractions!AO428)</f>
        <v/>
      </c>
      <c r="AV428" t="str">
        <f>IF(ISBLANK(extractions!AP428),"",extractions!AP428)</f>
        <v/>
      </c>
      <c r="AW428" t="str">
        <f>IF(ISBLANK(extractions!AQ428),"",extractions!AQ428)</f>
        <v/>
      </c>
      <c r="AX428" t="str">
        <f>IF(ISBLANK(extractions!AR428),"",extractions!AR428)</f>
        <v/>
      </c>
      <c r="AY428" t="str">
        <f>IF(ISBLANK(extractions!AS428),"",extractions!AS428)</f>
        <v/>
      </c>
      <c r="AZ428" t="str">
        <f>IF(ISBLANK(extractions!AT428),"",extractions!AT428)</f>
        <v/>
      </c>
      <c r="BA428" t="str">
        <f>IF(ISBLANK(extractions!AU428),"",extractions!AU428)</f>
        <v/>
      </c>
      <c r="BB428" t="str">
        <f>IF(ISBLANK(extractions!AV428),"",extractions!AV428)</f>
        <v/>
      </c>
      <c r="BC428" t="str">
        <f>IF(ISBLANK(extractions!AW428),"",extractions!AW428)</f>
        <v/>
      </c>
      <c r="BD428" t="str">
        <f>IF(ISBLANK(extractions!AX428),"",extractions!AX428)</f>
        <v/>
      </c>
      <c r="BG428" t="str">
        <f t="shared" si="59"/>
        <v/>
      </c>
      <c r="BK428" s="9" t="str">
        <f t="shared" si="56"/>
        <v>Beta</v>
      </c>
      <c r="BL428" s="9">
        <f t="shared" si="54"/>
        <v>0.19233</v>
      </c>
      <c r="BM428" s="13" t="str">
        <f t="shared" si="55"/>
        <v>?</v>
      </c>
      <c r="BN428" t="str">
        <f t="shared" si="57"/>
        <v>+</v>
      </c>
      <c r="BO428" s="9" t="str">
        <f>IF(BK428="Beta",IF(ABS(BL428)&lt;statistic_interpretations!$B$5,statistic_interpretations!$B$1,IF(ABS(BL428)&lt;statistic_interpretations!$C$5,statistic_interpretations!$C$1,IF(ABS(BL428)&gt;statistic_interpretations!$C$5,statistic_interpretations!$D$1,"error"))),IF(BK428="R",IF(ABS(BL428)&lt;statistic_interpretations!$B$2,statistic_interpretations!$B$1,IF(ABS(BL428)&lt;statistic_interpretations!$C$2,statistic_interpretations!$C$1,IF(ABS(BL428)&gt;statistic_interpretations!$C$2,statistic_interpretations!$D$1,"error"))),IF(BK428="D",IF(ABS(BL428)&lt;statistic_interpretations!$B$3,statistic_interpretations!$B$1,IF(ABS(BL428)&lt;statistic_interpretations!$C$3,statistic_interpretations!$C$1,IF(ABS(BL428)&gt;statistic_interpretations!$C$3,statistic_interpretations!$D$1,"error"))),IF(BK428="%",IF(ABS(BL428)&lt;statistic_interpretations!$B$9,statistic_interpretations!$B$1,IF(ABS(BL428)&lt;statistic_interpretations!$C$9,statistic_interpretations!$C$1,IF(ABS(BL428)&gt;statistic_interpretations!$C$9,statistic_interpretations!$D$1,"error"))),IF(BK428="χ2",IF(ABS(BL428)&lt;statistic_interpretations!$B$8,statistic_interpretations!$B$1,IF(ABS(BL428)&lt;statistic_interpretations!$C$8,statistic_interpretations!$C$1,IF(ABS(BL428)&gt;statistic_interpretations!$C$8,statistic_interpretations!$D$1,"error"))),IF(BK428="tau",IF(ABS(BL428)&lt;statistic_interpretations!$B$7,statistic_interpretations!$B$1,IF(ABS(BL428)&lt;statistic_interpretations!$C$7,statistic_interpretations!$C$1,IF(ABS(BL428)&gt;statistic_interpretations!$C$7,statistic_interpretations!$D$1,"error")))))))))</f>
        <v>Small</v>
      </c>
      <c r="BP428" t="str">
        <f t="shared" si="58"/>
        <v>unknown</v>
      </c>
    </row>
    <row r="429" spans="1:68" x14ac:dyDescent="0.25">
      <c r="A429" t="str">
        <f>IF(ISBLANK(extractions!A429),"",extractions!A429)</f>
        <v>Socioeconomic Rating</v>
      </c>
      <c r="B429" t="s">
        <v>819</v>
      </c>
      <c r="C429" t="str">
        <f>IF(ISBLANK(extractions!B429),"",extractions!B429)</f>
        <v>ordinal</v>
      </c>
      <c r="D429" t="str">
        <f>IF(ISBLANK(extractions!C429),"",extractions!C429)</f>
        <v/>
      </c>
      <c r="E429" t="str">
        <f>IF(ISBLANK(extractions!D429),"",extractions!D429)</f>
        <v/>
      </c>
      <c r="F429" t="str">
        <f>IF(ISBLANK(extractions!E429),"",extractions!E429)</f>
        <v>-</v>
      </c>
      <c r="G429" t="str">
        <f>IF(ISBLANK(extractions!G429),"",extractions!G429)</f>
        <v>reporting time</v>
      </c>
      <c r="H429" t="str">
        <f>IF(ISBLANK(extractions!H429),"",extractions!H429)</f>
        <v>scale</v>
      </c>
      <c r="I429" t="str">
        <f>IF(ISBLANK(extractions!I429),"",extractions!I429)</f>
        <v>min/incident</v>
      </c>
      <c r="J429" t="str">
        <f>IF(ISBLANK(extractions!J429),"",extractions!J429)</f>
        <v>ln</v>
      </c>
      <c r="K429" t="str">
        <f>IF(ISBLANK(extractions!K429),"",extractions!K429)</f>
        <v>interest</v>
      </c>
      <c r="L429" t="str">
        <f>IF(ISBLANK(extractions!L429),"",extractions!L429)</f>
        <v>van Kirk (1978)</v>
      </c>
      <c r="M429" s="2" t="s">
        <v>893</v>
      </c>
      <c r="N429" t="str">
        <f>IF(ISBLANK(extractions!M429),"",extractions!M429)</f>
        <v>Table F-39</v>
      </c>
      <c r="O429" t="str">
        <f>IF(ISBLANK(extractions!N429),"",extractions!N429)</f>
        <v>Multivariate regression</v>
      </c>
      <c r="P429" t="s">
        <v>148</v>
      </c>
      <c r="Q429" t="s">
        <v>903</v>
      </c>
      <c r="R429" t="s">
        <v>906</v>
      </c>
      <c r="S429" t="s">
        <v>416</v>
      </c>
      <c r="T429" t="s">
        <v>895</v>
      </c>
      <c r="U429" t="str">
        <f>IF(ISBLANK(extractions!O429),"",extractions!O429)</f>
        <v/>
      </c>
      <c r="V429" t="str">
        <f>IF(ISBLANK(extractions!P429),"",extractions!P429)</f>
        <v>Sample</v>
      </c>
      <c r="W429" t="str">
        <f>IF(ISBLANK(extractions!Q429),"",extractions!Q429)</f>
        <v/>
      </c>
      <c r="X429" t="str">
        <f>IF(ISBLANK(extractions!R429),"",extractions!R429)</f>
        <v xml:space="preserve">Non random sample  </v>
      </c>
      <c r="Y429" t="str">
        <f>IF(ISBLANK(extractions!S429),"",extractions!S429)</f>
        <v/>
      </c>
      <c r="Z429" t="str">
        <f>IF(ISBLANK(extractions!T429),"",extractions!T429)</f>
        <v/>
      </c>
      <c r="AA429" t="str">
        <f>IF(ISBLANK(extractions!U429),"",extractions!U429)</f>
        <v>-</v>
      </c>
      <c r="AB429">
        <f>IF(ISBLANK(extractions!V429),"",extractions!V429)</f>
        <v>516</v>
      </c>
      <c r="AC429" t="str">
        <f>IF(ISBLANK(extractions!W429),"",extractions!W429)</f>
        <v>CFS</v>
      </c>
      <c r="AD429" t="str">
        <f>IF(ISBLANK(extractions!X429),"",extractions!X429)</f>
        <v>All part I crimes</v>
      </c>
      <c r="AE429" t="str">
        <f>IF(ISBLANK(extractions!Y429),"",extractions!Y429)</f>
        <v>Beta</v>
      </c>
      <c r="AF429">
        <f>IF(ISBLANK(extractions!Z429),"",extractions!Z429)</f>
        <v>9.6799999999999994E-3</v>
      </c>
      <c r="AG429" t="str">
        <f>IF(ISBLANK(extractions!AA429),"",extractions!AA429)</f>
        <v/>
      </c>
      <c r="AH429" t="str">
        <f>IF(ISBLANK(extractions!AB429),"",extractions!AB429)</f>
        <v>?</v>
      </c>
      <c r="AI429">
        <f>IF(ISBLANK(extractions!AC429),"",extractions!AC429)</f>
        <v>1</v>
      </c>
      <c r="AJ429" t="str">
        <f>IF(ISBLANK(extractions!AD429),"",extractions!AD429)</f>
        <v>mar</v>
      </c>
      <c r="AK429">
        <f>IF(ISBLANK(extractions!AE429),"",extractions!AE429)</f>
        <v>1975</v>
      </c>
      <c r="AL429">
        <f>IF(ISBLANK(extractions!AF429),"",extractions!AF429)</f>
        <v>31</v>
      </c>
      <c r="AM429" t="str">
        <f>IF(ISBLANK(extractions!AG429),"",extractions!AG429)</f>
        <v>jan</v>
      </c>
      <c r="AN429">
        <f>IF(ISBLANK(extractions!AH429),"",extractions!AH429)</f>
        <v>1976</v>
      </c>
      <c r="AO429" t="str">
        <f>IF(ISBLANK(extractions!AI429),"",extractions!AI429)</f>
        <v/>
      </c>
      <c r="AP429" t="str">
        <f>IF(ISBLANK(extractions!AJ429),"",extractions!AJ429)</f>
        <v/>
      </c>
      <c r="AQ429" t="str">
        <f>IF(ISBLANK(extractions!AK429),"",extractions!AK429)</f>
        <v/>
      </c>
      <c r="AR429" t="str">
        <f>IF(ISBLANK(extractions!AL429),"",extractions!AL429)</f>
        <v/>
      </c>
      <c r="AS429" t="str">
        <f>IF(ISBLANK(extractions!AM429),"",extractions!AM429)</f>
        <v/>
      </c>
      <c r="AT429" t="str">
        <f>IF(ISBLANK(extractions!AN429),"",extractions!AN429)</f>
        <v/>
      </c>
      <c r="AU429" t="str">
        <f>IF(ISBLANK(extractions!AO429),"",extractions!AO429)</f>
        <v/>
      </c>
      <c r="AV429" t="str">
        <f>IF(ISBLANK(extractions!AP429),"",extractions!AP429)</f>
        <v/>
      </c>
      <c r="AW429" t="str">
        <f>IF(ISBLANK(extractions!AQ429),"",extractions!AQ429)</f>
        <v/>
      </c>
      <c r="AX429" t="str">
        <f>IF(ISBLANK(extractions!AR429),"",extractions!AR429)</f>
        <v/>
      </c>
      <c r="AY429" t="str">
        <f>IF(ISBLANK(extractions!AS429),"",extractions!AS429)</f>
        <v/>
      </c>
      <c r="AZ429" t="str">
        <f>IF(ISBLANK(extractions!AT429),"",extractions!AT429)</f>
        <v/>
      </c>
      <c r="BA429" t="str">
        <f>IF(ISBLANK(extractions!AU429),"",extractions!AU429)</f>
        <v/>
      </c>
      <c r="BB429" t="str">
        <f>IF(ISBLANK(extractions!AV429),"",extractions!AV429)</f>
        <v/>
      </c>
      <c r="BC429" t="str">
        <f>IF(ISBLANK(extractions!AW429),"",extractions!AW429)</f>
        <v/>
      </c>
      <c r="BD429" t="str">
        <f>IF(ISBLANK(extractions!AX429),"",extractions!AX429)</f>
        <v/>
      </c>
      <c r="BG429" t="str">
        <f t="shared" si="59"/>
        <v/>
      </c>
      <c r="BK429" s="9" t="str">
        <f t="shared" si="56"/>
        <v>Beta</v>
      </c>
      <c r="BL429" s="9">
        <f t="shared" si="54"/>
        <v>9.6799999999999994E-3</v>
      </c>
      <c r="BM429" s="13" t="str">
        <f t="shared" si="55"/>
        <v>?</v>
      </c>
      <c r="BN429" t="str">
        <f t="shared" si="57"/>
        <v>+</v>
      </c>
      <c r="BO429" s="9" t="str">
        <f>IF(BK429="Beta",IF(ABS(BL429)&lt;statistic_interpretations!$B$5,statistic_interpretations!$B$1,IF(ABS(BL429)&lt;statistic_interpretations!$C$5,statistic_interpretations!$C$1,IF(ABS(BL429)&gt;statistic_interpretations!$C$5,statistic_interpretations!$D$1,"error"))),IF(BK429="R",IF(ABS(BL429)&lt;statistic_interpretations!$B$2,statistic_interpretations!$B$1,IF(ABS(BL429)&lt;statistic_interpretations!$C$2,statistic_interpretations!$C$1,IF(ABS(BL429)&gt;statistic_interpretations!$C$2,statistic_interpretations!$D$1,"error"))),IF(BK429="D",IF(ABS(BL429)&lt;statistic_interpretations!$B$3,statistic_interpretations!$B$1,IF(ABS(BL429)&lt;statistic_interpretations!$C$3,statistic_interpretations!$C$1,IF(ABS(BL429)&gt;statistic_interpretations!$C$3,statistic_interpretations!$D$1,"error"))),IF(BK429="%",IF(ABS(BL429)&lt;statistic_interpretations!$B$9,statistic_interpretations!$B$1,IF(ABS(BL429)&lt;statistic_interpretations!$C$9,statistic_interpretations!$C$1,IF(ABS(BL429)&gt;statistic_interpretations!$C$9,statistic_interpretations!$D$1,"error"))),IF(BK429="χ2",IF(ABS(BL429)&lt;statistic_interpretations!$B$8,statistic_interpretations!$B$1,IF(ABS(BL429)&lt;statistic_interpretations!$C$8,statistic_interpretations!$C$1,IF(ABS(BL429)&gt;statistic_interpretations!$C$8,statistic_interpretations!$D$1,"error"))),IF(BK429="tau",IF(ABS(BL429)&lt;statistic_interpretations!$B$7,statistic_interpretations!$B$1,IF(ABS(BL429)&lt;statistic_interpretations!$C$7,statistic_interpretations!$C$1,IF(ABS(BL429)&gt;statistic_interpretations!$C$7,statistic_interpretations!$D$1,"error")))))))))</f>
        <v>Small</v>
      </c>
      <c r="BP429" t="str">
        <f t="shared" si="58"/>
        <v>unknown</v>
      </c>
    </row>
    <row r="430" spans="1:68" x14ac:dyDescent="0.25">
      <c r="A430" t="str">
        <f>IF(ISBLANK(extractions!A430),"",extractions!A430)</f>
        <v>Education</v>
      </c>
      <c r="B430" t="s">
        <v>548</v>
      </c>
      <c r="C430" t="str">
        <f>IF(ISBLANK(extractions!B430),"",extractions!B430)</f>
        <v>ordinal</v>
      </c>
      <c r="D430" t="str">
        <f>IF(ISBLANK(extractions!C430),"",extractions!C430)</f>
        <v/>
      </c>
      <c r="E430" t="str">
        <f>IF(ISBLANK(extractions!D430),"",extractions!D430)</f>
        <v/>
      </c>
      <c r="F430" t="str">
        <f>IF(ISBLANK(extractions!E430),"",extractions!E430)</f>
        <v>-</v>
      </c>
      <c r="G430" t="str">
        <f>IF(ISBLANK(extractions!G430),"",extractions!G430)</f>
        <v>reporting time</v>
      </c>
      <c r="H430" t="str">
        <f>IF(ISBLANK(extractions!H430),"",extractions!H430)</f>
        <v>scale</v>
      </c>
      <c r="I430" t="str">
        <f>IF(ISBLANK(extractions!I430),"",extractions!I430)</f>
        <v>min/incident</v>
      </c>
      <c r="J430" t="str">
        <f>IF(ISBLANK(extractions!J430),"",extractions!J430)</f>
        <v>ln</v>
      </c>
      <c r="K430" t="str">
        <f>IF(ISBLANK(extractions!K430),"",extractions!K430)</f>
        <v>interest</v>
      </c>
      <c r="L430" t="str">
        <f>IF(ISBLANK(extractions!L430),"",extractions!L430)</f>
        <v>van Kirk (1978)</v>
      </c>
      <c r="M430" s="2" t="s">
        <v>893</v>
      </c>
      <c r="N430" t="str">
        <f>IF(ISBLANK(extractions!M430),"",extractions!M430)</f>
        <v>Table F-39</v>
      </c>
      <c r="O430" t="str">
        <f>IF(ISBLANK(extractions!N430),"",extractions!N430)</f>
        <v>Multivariate regression</v>
      </c>
      <c r="P430" t="s">
        <v>148</v>
      </c>
      <c r="Q430" t="s">
        <v>903</v>
      </c>
      <c r="R430" t="s">
        <v>906</v>
      </c>
      <c r="S430" t="s">
        <v>416</v>
      </c>
      <c r="T430" t="s">
        <v>895</v>
      </c>
      <c r="U430" t="str">
        <f>IF(ISBLANK(extractions!O430),"",extractions!O430)</f>
        <v/>
      </c>
      <c r="V430" t="str">
        <f>IF(ISBLANK(extractions!P430),"",extractions!P430)</f>
        <v>Sample</v>
      </c>
      <c r="W430" t="str">
        <f>IF(ISBLANK(extractions!Q430),"",extractions!Q430)</f>
        <v/>
      </c>
      <c r="X430" t="str">
        <f>IF(ISBLANK(extractions!R430),"",extractions!R430)</f>
        <v xml:space="preserve">Non random sample  </v>
      </c>
      <c r="Y430" t="str">
        <f>IF(ISBLANK(extractions!S430),"",extractions!S430)</f>
        <v/>
      </c>
      <c r="Z430" t="str">
        <f>IF(ISBLANK(extractions!T430),"",extractions!T430)</f>
        <v/>
      </c>
      <c r="AA430" t="str">
        <f>IF(ISBLANK(extractions!U430),"",extractions!U430)</f>
        <v>-</v>
      </c>
      <c r="AB430">
        <f>IF(ISBLANK(extractions!V430),"",extractions!V430)</f>
        <v>516</v>
      </c>
      <c r="AC430" t="str">
        <f>IF(ISBLANK(extractions!W430),"",extractions!W430)</f>
        <v>CFS</v>
      </c>
      <c r="AD430" t="str">
        <f>IF(ISBLANK(extractions!X430),"",extractions!X430)</f>
        <v>All part I crimes</v>
      </c>
      <c r="AE430" t="str">
        <f>IF(ISBLANK(extractions!Y430),"",extractions!Y430)</f>
        <v>Beta</v>
      </c>
      <c r="AF430">
        <f>IF(ISBLANK(extractions!Z430),"",extractions!Z430)</f>
        <v>-6.3250000000000001E-2</v>
      </c>
      <c r="AG430" t="str">
        <f>IF(ISBLANK(extractions!AA430),"",extractions!AA430)</f>
        <v/>
      </c>
      <c r="AH430" t="str">
        <f>IF(ISBLANK(extractions!AB430),"",extractions!AB430)</f>
        <v>?</v>
      </c>
      <c r="AI430">
        <f>IF(ISBLANK(extractions!AC430),"",extractions!AC430)</f>
        <v>1</v>
      </c>
      <c r="AJ430" t="str">
        <f>IF(ISBLANK(extractions!AD430),"",extractions!AD430)</f>
        <v>mar</v>
      </c>
      <c r="AK430">
        <f>IF(ISBLANK(extractions!AE430),"",extractions!AE430)</f>
        <v>1975</v>
      </c>
      <c r="AL430">
        <f>IF(ISBLANK(extractions!AF430),"",extractions!AF430)</f>
        <v>31</v>
      </c>
      <c r="AM430" t="str">
        <f>IF(ISBLANK(extractions!AG430),"",extractions!AG430)</f>
        <v>jan</v>
      </c>
      <c r="AN430">
        <f>IF(ISBLANK(extractions!AH430),"",extractions!AH430)</f>
        <v>1976</v>
      </c>
      <c r="AO430" t="str">
        <f>IF(ISBLANK(extractions!AI430),"",extractions!AI430)</f>
        <v/>
      </c>
      <c r="AP430" t="str">
        <f>IF(ISBLANK(extractions!AJ430),"",extractions!AJ430)</f>
        <v/>
      </c>
      <c r="AQ430" t="str">
        <f>IF(ISBLANK(extractions!AK430),"",extractions!AK430)</f>
        <v/>
      </c>
      <c r="AR430" t="str">
        <f>IF(ISBLANK(extractions!AL430),"",extractions!AL430)</f>
        <v/>
      </c>
      <c r="AS430" t="str">
        <f>IF(ISBLANK(extractions!AM430),"",extractions!AM430)</f>
        <v/>
      </c>
      <c r="AT430" t="str">
        <f>IF(ISBLANK(extractions!AN430),"",extractions!AN430)</f>
        <v/>
      </c>
      <c r="AU430" t="str">
        <f>IF(ISBLANK(extractions!AO430),"",extractions!AO430)</f>
        <v/>
      </c>
      <c r="AV430" t="str">
        <f>IF(ISBLANK(extractions!AP430),"",extractions!AP430)</f>
        <v/>
      </c>
      <c r="AW430" t="str">
        <f>IF(ISBLANK(extractions!AQ430),"",extractions!AQ430)</f>
        <v/>
      </c>
      <c r="AX430" t="str">
        <f>IF(ISBLANK(extractions!AR430),"",extractions!AR430)</f>
        <v/>
      </c>
      <c r="AY430" t="str">
        <f>IF(ISBLANK(extractions!AS430),"",extractions!AS430)</f>
        <v/>
      </c>
      <c r="AZ430" t="str">
        <f>IF(ISBLANK(extractions!AT430),"",extractions!AT430)</f>
        <v/>
      </c>
      <c r="BA430" t="str">
        <f>IF(ISBLANK(extractions!AU430),"",extractions!AU430)</f>
        <v/>
      </c>
      <c r="BB430" t="str">
        <f>IF(ISBLANK(extractions!AV430),"",extractions!AV430)</f>
        <v/>
      </c>
      <c r="BC430" t="str">
        <f>IF(ISBLANK(extractions!AW430),"",extractions!AW430)</f>
        <v/>
      </c>
      <c r="BD430" t="str">
        <f>IF(ISBLANK(extractions!AX430),"",extractions!AX430)</f>
        <v/>
      </c>
      <c r="BG430" t="str">
        <f t="shared" si="59"/>
        <v/>
      </c>
      <c r="BK430" s="9" t="str">
        <f t="shared" si="56"/>
        <v>Beta</v>
      </c>
      <c r="BL430" s="9">
        <f t="shared" si="54"/>
        <v>-6.3250000000000001E-2</v>
      </c>
      <c r="BM430" s="13" t="str">
        <f t="shared" si="55"/>
        <v>?</v>
      </c>
      <c r="BN430" t="str">
        <f t="shared" si="57"/>
        <v>-</v>
      </c>
      <c r="BO430" s="9" t="str">
        <f>IF(BK430="Beta",IF(ABS(BL430)&lt;statistic_interpretations!$B$5,statistic_interpretations!$B$1,IF(ABS(BL430)&lt;statistic_interpretations!$C$5,statistic_interpretations!$C$1,IF(ABS(BL430)&gt;statistic_interpretations!$C$5,statistic_interpretations!$D$1,"error"))),IF(BK430="R",IF(ABS(BL430)&lt;statistic_interpretations!$B$2,statistic_interpretations!$B$1,IF(ABS(BL430)&lt;statistic_interpretations!$C$2,statistic_interpretations!$C$1,IF(ABS(BL430)&gt;statistic_interpretations!$C$2,statistic_interpretations!$D$1,"error"))),IF(BK430="D",IF(ABS(BL430)&lt;statistic_interpretations!$B$3,statistic_interpretations!$B$1,IF(ABS(BL430)&lt;statistic_interpretations!$C$3,statistic_interpretations!$C$1,IF(ABS(BL430)&gt;statistic_interpretations!$C$3,statistic_interpretations!$D$1,"error"))),IF(BK430="%",IF(ABS(BL430)&lt;statistic_interpretations!$B$9,statistic_interpretations!$B$1,IF(ABS(BL430)&lt;statistic_interpretations!$C$9,statistic_interpretations!$C$1,IF(ABS(BL430)&gt;statistic_interpretations!$C$9,statistic_interpretations!$D$1,"error"))),IF(BK430="χ2",IF(ABS(BL430)&lt;statistic_interpretations!$B$8,statistic_interpretations!$B$1,IF(ABS(BL430)&lt;statistic_interpretations!$C$8,statistic_interpretations!$C$1,IF(ABS(BL430)&gt;statistic_interpretations!$C$8,statistic_interpretations!$D$1,"error"))),IF(BK430="tau",IF(ABS(BL430)&lt;statistic_interpretations!$B$7,statistic_interpretations!$B$1,IF(ABS(BL430)&lt;statistic_interpretations!$C$7,statistic_interpretations!$C$1,IF(ABS(BL430)&gt;statistic_interpretations!$C$7,statistic_interpretations!$D$1,"error")))))))))</f>
        <v>Small</v>
      </c>
      <c r="BP430" t="str">
        <f t="shared" si="58"/>
        <v>unknown</v>
      </c>
    </row>
    <row r="431" spans="1:68" x14ac:dyDescent="0.25">
      <c r="A431" t="str">
        <f>IF(ISBLANK(extractions!A431),"",extractions!A431)</f>
        <v xml:space="preserve">Income </v>
      </c>
      <c r="B431" t="s">
        <v>520</v>
      </c>
      <c r="C431" t="str">
        <f>IF(ISBLANK(extractions!B431),"",extractions!B431)</f>
        <v>scale</v>
      </c>
      <c r="D431" t="str">
        <f>IF(ISBLANK(extractions!C431),"",extractions!C431)</f>
        <v/>
      </c>
      <c r="E431" t="str">
        <f>IF(ISBLANK(extractions!D431),"",extractions!D431)</f>
        <v>-</v>
      </c>
      <c r="F431" t="str">
        <f>IF(ISBLANK(extractions!E431),"",extractions!E431)</f>
        <v>dollars</v>
      </c>
      <c r="G431" t="str">
        <f>IF(ISBLANK(extractions!G431),"",extractions!G431)</f>
        <v>reporting time</v>
      </c>
      <c r="H431" t="str">
        <f>IF(ISBLANK(extractions!H431),"",extractions!H431)</f>
        <v>scale</v>
      </c>
      <c r="I431" t="str">
        <f>IF(ISBLANK(extractions!I431),"",extractions!I431)</f>
        <v>min/incident</v>
      </c>
      <c r="J431" t="str">
        <f>IF(ISBLANK(extractions!J431),"",extractions!J431)</f>
        <v>ln</v>
      </c>
      <c r="K431" t="str">
        <f>IF(ISBLANK(extractions!K431),"",extractions!K431)</f>
        <v>interest</v>
      </c>
      <c r="L431" t="str">
        <f>IF(ISBLANK(extractions!L431),"",extractions!L431)</f>
        <v>van Kirk (1978)</v>
      </c>
      <c r="M431" s="2" t="s">
        <v>893</v>
      </c>
      <c r="N431" t="str">
        <f>IF(ISBLANK(extractions!M431),"",extractions!M431)</f>
        <v>Table F-39</v>
      </c>
      <c r="O431" t="str">
        <f>IF(ISBLANK(extractions!N431),"",extractions!N431)</f>
        <v>Multivariate regression</v>
      </c>
      <c r="P431" t="s">
        <v>148</v>
      </c>
      <c r="Q431" t="s">
        <v>903</v>
      </c>
      <c r="R431" t="s">
        <v>906</v>
      </c>
      <c r="S431" t="s">
        <v>416</v>
      </c>
      <c r="T431" t="s">
        <v>895</v>
      </c>
      <c r="U431" t="str">
        <f>IF(ISBLANK(extractions!O431),"",extractions!O431)</f>
        <v/>
      </c>
      <c r="V431" t="str">
        <f>IF(ISBLANK(extractions!P431),"",extractions!P431)</f>
        <v>Sample</v>
      </c>
      <c r="W431" t="str">
        <f>IF(ISBLANK(extractions!Q431),"",extractions!Q431)</f>
        <v/>
      </c>
      <c r="X431" t="str">
        <f>IF(ISBLANK(extractions!R431),"",extractions!R431)</f>
        <v xml:space="preserve">Non random sample  </v>
      </c>
      <c r="Y431" t="str">
        <f>IF(ISBLANK(extractions!S431),"",extractions!S431)</f>
        <v/>
      </c>
      <c r="Z431" t="str">
        <f>IF(ISBLANK(extractions!T431),"",extractions!T431)</f>
        <v/>
      </c>
      <c r="AA431" t="str">
        <f>IF(ISBLANK(extractions!U431),"",extractions!U431)</f>
        <v>-</v>
      </c>
      <c r="AB431">
        <f>IF(ISBLANK(extractions!V431),"",extractions!V431)</f>
        <v>516</v>
      </c>
      <c r="AC431" t="str">
        <f>IF(ISBLANK(extractions!W431),"",extractions!W431)</f>
        <v>CFS</v>
      </c>
      <c r="AD431" t="str">
        <f>IF(ISBLANK(extractions!X431),"",extractions!X431)</f>
        <v>All part I crimes</v>
      </c>
      <c r="AE431" t="str">
        <f>IF(ISBLANK(extractions!Y431),"",extractions!Y431)</f>
        <v>Beta</v>
      </c>
      <c r="AF431">
        <f>IF(ISBLANK(extractions!Z431),"",extractions!Z431)</f>
        <v>-2.0039999999999999E-2</v>
      </c>
      <c r="AG431" t="str">
        <f>IF(ISBLANK(extractions!AA431),"",extractions!AA431)</f>
        <v/>
      </c>
      <c r="AH431" t="str">
        <f>IF(ISBLANK(extractions!AB431),"",extractions!AB431)</f>
        <v>?</v>
      </c>
      <c r="AI431">
        <f>IF(ISBLANK(extractions!AC431),"",extractions!AC431)</f>
        <v>1</v>
      </c>
      <c r="AJ431" t="str">
        <f>IF(ISBLANK(extractions!AD431),"",extractions!AD431)</f>
        <v>mar</v>
      </c>
      <c r="AK431">
        <f>IF(ISBLANK(extractions!AE431),"",extractions!AE431)</f>
        <v>1975</v>
      </c>
      <c r="AL431">
        <f>IF(ISBLANK(extractions!AF431),"",extractions!AF431)</f>
        <v>31</v>
      </c>
      <c r="AM431" t="str">
        <f>IF(ISBLANK(extractions!AG431),"",extractions!AG431)</f>
        <v>jan</v>
      </c>
      <c r="AN431">
        <f>IF(ISBLANK(extractions!AH431),"",extractions!AH431)</f>
        <v>1976</v>
      </c>
      <c r="AO431" t="str">
        <f>IF(ISBLANK(extractions!AI431),"",extractions!AI431)</f>
        <v/>
      </c>
      <c r="AP431" t="str">
        <f>IF(ISBLANK(extractions!AJ431),"",extractions!AJ431)</f>
        <v/>
      </c>
      <c r="AQ431" t="str">
        <f>IF(ISBLANK(extractions!AK431),"",extractions!AK431)</f>
        <v/>
      </c>
      <c r="AR431" t="str">
        <f>IF(ISBLANK(extractions!AL431),"",extractions!AL431)</f>
        <v/>
      </c>
      <c r="AS431" t="str">
        <f>IF(ISBLANK(extractions!AM431),"",extractions!AM431)</f>
        <v/>
      </c>
      <c r="AT431" t="str">
        <f>IF(ISBLANK(extractions!AN431),"",extractions!AN431)</f>
        <v/>
      </c>
      <c r="AU431" t="str">
        <f>IF(ISBLANK(extractions!AO431),"",extractions!AO431)</f>
        <v/>
      </c>
      <c r="AV431" t="str">
        <f>IF(ISBLANK(extractions!AP431),"",extractions!AP431)</f>
        <v/>
      </c>
      <c r="AW431" t="str">
        <f>IF(ISBLANK(extractions!AQ431),"",extractions!AQ431)</f>
        <v/>
      </c>
      <c r="AX431" t="str">
        <f>IF(ISBLANK(extractions!AR431),"",extractions!AR431)</f>
        <v/>
      </c>
      <c r="AY431" t="str">
        <f>IF(ISBLANK(extractions!AS431),"",extractions!AS431)</f>
        <v/>
      </c>
      <c r="AZ431" t="str">
        <f>IF(ISBLANK(extractions!AT431),"",extractions!AT431)</f>
        <v/>
      </c>
      <c r="BA431" t="str">
        <f>IF(ISBLANK(extractions!AU431),"",extractions!AU431)</f>
        <v/>
      </c>
      <c r="BB431" t="str">
        <f>IF(ISBLANK(extractions!AV431),"",extractions!AV431)</f>
        <v/>
      </c>
      <c r="BC431" t="str">
        <f>IF(ISBLANK(extractions!AW431),"",extractions!AW431)</f>
        <v/>
      </c>
      <c r="BD431" t="str">
        <f>IF(ISBLANK(extractions!AX431),"",extractions!AX431)</f>
        <v/>
      </c>
      <c r="BG431" t="str">
        <f t="shared" si="59"/>
        <v/>
      </c>
      <c r="BK431" s="9" t="str">
        <f t="shared" si="56"/>
        <v>Beta</v>
      </c>
      <c r="BL431" s="9">
        <f t="shared" si="54"/>
        <v>-2.0039999999999999E-2</v>
      </c>
      <c r="BM431" s="13" t="str">
        <f t="shared" si="55"/>
        <v>?</v>
      </c>
      <c r="BN431" t="str">
        <f t="shared" si="57"/>
        <v>-</v>
      </c>
      <c r="BO431" s="9" t="str">
        <f>IF(BK431="Beta",IF(ABS(BL431)&lt;statistic_interpretations!$B$5,statistic_interpretations!$B$1,IF(ABS(BL431)&lt;statistic_interpretations!$C$5,statistic_interpretations!$C$1,IF(ABS(BL431)&gt;statistic_interpretations!$C$5,statistic_interpretations!$D$1,"error"))),IF(BK431="R",IF(ABS(BL431)&lt;statistic_interpretations!$B$2,statistic_interpretations!$B$1,IF(ABS(BL431)&lt;statistic_interpretations!$C$2,statistic_interpretations!$C$1,IF(ABS(BL431)&gt;statistic_interpretations!$C$2,statistic_interpretations!$D$1,"error"))),IF(BK431="D",IF(ABS(BL431)&lt;statistic_interpretations!$B$3,statistic_interpretations!$B$1,IF(ABS(BL431)&lt;statistic_interpretations!$C$3,statistic_interpretations!$C$1,IF(ABS(BL431)&gt;statistic_interpretations!$C$3,statistic_interpretations!$D$1,"error"))),IF(BK431="%",IF(ABS(BL431)&lt;statistic_interpretations!$B$9,statistic_interpretations!$B$1,IF(ABS(BL431)&lt;statistic_interpretations!$C$9,statistic_interpretations!$C$1,IF(ABS(BL431)&gt;statistic_interpretations!$C$9,statistic_interpretations!$D$1,"error"))),IF(BK431="χ2",IF(ABS(BL431)&lt;statistic_interpretations!$B$8,statistic_interpretations!$B$1,IF(ABS(BL431)&lt;statistic_interpretations!$C$8,statistic_interpretations!$C$1,IF(ABS(BL431)&gt;statistic_interpretations!$C$8,statistic_interpretations!$D$1,"error"))),IF(BK431="tau",IF(ABS(BL431)&lt;statistic_interpretations!$B$7,statistic_interpretations!$B$1,IF(ABS(BL431)&lt;statistic_interpretations!$C$7,statistic_interpretations!$C$1,IF(ABS(BL431)&gt;statistic_interpretations!$C$7,statistic_interpretations!$D$1,"error")))))))))</f>
        <v>Small</v>
      </c>
      <c r="BP431" t="str">
        <f t="shared" si="58"/>
        <v>unknown</v>
      </c>
    </row>
    <row r="432" spans="1:68" x14ac:dyDescent="0.25">
      <c r="A432" t="str">
        <f>IF(ISBLANK(extractions!A432),"",extractions!A432)</f>
        <v xml:space="preserve">Rape  </v>
      </c>
      <c r="B432" t="s">
        <v>410</v>
      </c>
      <c r="C432" t="str">
        <f>IF(ISBLANK(extractions!B432),"",extractions!B432)</f>
        <v>nominal</v>
      </c>
      <c r="D432" t="str">
        <f>IF(ISBLANK(extractions!C432),"",extractions!C432)</f>
        <v/>
      </c>
      <c r="E432" t="str">
        <f>IF(ISBLANK(extractions!D432),"",extractions!D432)</f>
        <v/>
      </c>
      <c r="F432" t="str">
        <f>IF(ISBLANK(extractions!E432),"",extractions!E432)</f>
        <v>-</v>
      </c>
      <c r="G432" t="str">
        <f>IF(ISBLANK(extractions!G432),"",extractions!G432)</f>
        <v>reporting time</v>
      </c>
      <c r="H432" t="str">
        <f>IF(ISBLANK(extractions!H432),"",extractions!H432)</f>
        <v>scale</v>
      </c>
      <c r="I432" t="str">
        <f>IF(ISBLANK(extractions!I432),"",extractions!I432)</f>
        <v>min/incident</v>
      </c>
      <c r="J432" t="str">
        <f>IF(ISBLANK(extractions!J432),"",extractions!J432)</f>
        <v>ln</v>
      </c>
      <c r="K432" t="str">
        <f>IF(ISBLANK(extractions!K432),"",extractions!K432)</f>
        <v>interest</v>
      </c>
      <c r="L432" t="str">
        <f>IF(ISBLANK(extractions!L432),"",extractions!L432)</f>
        <v>van Kirk (1978)</v>
      </c>
      <c r="M432" s="2" t="s">
        <v>893</v>
      </c>
      <c r="N432" t="str">
        <f>IF(ISBLANK(extractions!M432),"",extractions!M432)</f>
        <v>Table F-40</v>
      </c>
      <c r="O432" t="str">
        <f>IF(ISBLANK(extractions!N432),"",extractions!N432)</f>
        <v>Multivariate regression</v>
      </c>
      <c r="P432" t="s">
        <v>148</v>
      </c>
      <c r="Q432" t="s">
        <v>903</v>
      </c>
      <c r="R432" t="s">
        <v>906</v>
      </c>
      <c r="S432" t="s">
        <v>199</v>
      </c>
      <c r="T432" t="s">
        <v>199</v>
      </c>
      <c r="U432" t="str">
        <f>IF(ISBLANK(extractions!O432),"",extractions!O432)</f>
        <v/>
      </c>
      <c r="V432" t="str">
        <f>IF(ISBLANK(extractions!P432),"",extractions!P432)</f>
        <v>Sample</v>
      </c>
      <c r="W432" t="str">
        <f>IF(ISBLANK(extractions!Q432),"",extractions!Q432)</f>
        <v/>
      </c>
      <c r="X432" t="str">
        <f>IF(ISBLANK(extractions!R432),"",extractions!R432)</f>
        <v xml:space="preserve">Non random sample  </v>
      </c>
      <c r="Y432" t="str">
        <f>IF(ISBLANK(extractions!S432),"",extractions!S432)</f>
        <v/>
      </c>
      <c r="Z432" t="str">
        <f>IF(ISBLANK(extractions!T432),"",extractions!T432)</f>
        <v/>
      </c>
      <c r="AA432" t="str">
        <f>IF(ISBLANK(extractions!U432),"",extractions!U432)</f>
        <v>-</v>
      </c>
      <c r="AB432">
        <f>IF(ISBLANK(extractions!V432),"",extractions!V432)</f>
        <v>903</v>
      </c>
      <c r="AC432" t="str">
        <f>IF(ISBLANK(extractions!W432),"",extractions!W432)</f>
        <v>CFS</v>
      </c>
      <c r="AD432" t="str">
        <f>IF(ISBLANK(extractions!X432),"",extractions!X432)</f>
        <v>All part I crimes</v>
      </c>
      <c r="AE432" t="str">
        <f>IF(ISBLANK(extractions!Y432),"",extractions!Y432)</f>
        <v>Beta</v>
      </c>
      <c r="AF432">
        <f>IF(ISBLANK(extractions!Z432),"",extractions!Z432)</f>
        <v>-1.123E-2</v>
      </c>
      <c r="AG432" t="str">
        <f>IF(ISBLANK(extractions!AA432),"",extractions!AA432)</f>
        <v/>
      </c>
      <c r="AH432" t="str">
        <f>IF(ISBLANK(extractions!AB432),"",extractions!AB432)</f>
        <v>?</v>
      </c>
      <c r="AI432">
        <f>IF(ISBLANK(extractions!AC432),"",extractions!AC432)</f>
        <v>1</v>
      </c>
      <c r="AJ432" t="str">
        <f>IF(ISBLANK(extractions!AD432),"",extractions!AD432)</f>
        <v>mar</v>
      </c>
      <c r="AK432">
        <f>IF(ISBLANK(extractions!AE432),"",extractions!AE432)</f>
        <v>1975</v>
      </c>
      <c r="AL432">
        <f>IF(ISBLANK(extractions!AF432),"",extractions!AF432)</f>
        <v>31</v>
      </c>
      <c r="AM432" t="str">
        <f>IF(ISBLANK(extractions!AG432),"",extractions!AG432)</f>
        <v>jan</v>
      </c>
      <c r="AN432">
        <f>IF(ISBLANK(extractions!AH432),"",extractions!AH432)</f>
        <v>1976</v>
      </c>
      <c r="AO432" t="str">
        <f>IF(ISBLANK(extractions!AI432),"",extractions!AI432)</f>
        <v/>
      </c>
      <c r="AP432" t="str">
        <f>IF(ISBLANK(extractions!AJ432),"",extractions!AJ432)</f>
        <v/>
      </c>
      <c r="AQ432" t="str">
        <f>IF(ISBLANK(extractions!AK432),"",extractions!AK432)</f>
        <v/>
      </c>
      <c r="AR432" t="str">
        <f>IF(ISBLANK(extractions!AL432),"",extractions!AL432)</f>
        <v/>
      </c>
      <c r="AS432" t="str">
        <f>IF(ISBLANK(extractions!AM432),"",extractions!AM432)</f>
        <v/>
      </c>
      <c r="AT432" t="str">
        <f>IF(ISBLANK(extractions!AN432),"",extractions!AN432)</f>
        <v/>
      </c>
      <c r="AU432" t="str">
        <f>IF(ISBLANK(extractions!AO432),"",extractions!AO432)</f>
        <v/>
      </c>
      <c r="AV432" t="str">
        <f>IF(ISBLANK(extractions!AP432),"",extractions!AP432)</f>
        <v/>
      </c>
      <c r="AW432" t="str">
        <f>IF(ISBLANK(extractions!AQ432),"",extractions!AQ432)</f>
        <v/>
      </c>
      <c r="AX432" t="str">
        <f>IF(ISBLANK(extractions!AR432),"",extractions!AR432)</f>
        <v/>
      </c>
      <c r="AY432" t="str">
        <f>IF(ISBLANK(extractions!AS432),"",extractions!AS432)</f>
        <v/>
      </c>
      <c r="AZ432" t="str">
        <f>IF(ISBLANK(extractions!AT432),"",extractions!AT432)</f>
        <v/>
      </c>
      <c r="BA432" t="str">
        <f>IF(ISBLANK(extractions!AU432),"",extractions!AU432)</f>
        <v/>
      </c>
      <c r="BB432" t="str">
        <f>IF(ISBLANK(extractions!AV432),"",extractions!AV432)</f>
        <v/>
      </c>
      <c r="BC432" t="str">
        <f>IF(ISBLANK(extractions!AW432),"",extractions!AW432)</f>
        <v/>
      </c>
      <c r="BD432" t="str">
        <f>IF(ISBLANK(extractions!AX432),"",extractions!AX432)</f>
        <v/>
      </c>
      <c r="BG432" t="str">
        <f t="shared" si="59"/>
        <v/>
      </c>
      <c r="BK432" s="9" t="str">
        <f t="shared" si="56"/>
        <v>Beta</v>
      </c>
      <c r="BL432" s="9">
        <f t="shared" si="54"/>
        <v>-1.123E-2</v>
      </c>
      <c r="BM432" s="13" t="str">
        <f t="shared" si="55"/>
        <v>?</v>
      </c>
      <c r="BN432" t="str">
        <f t="shared" si="57"/>
        <v>-</v>
      </c>
      <c r="BO432" s="9" t="str">
        <f>IF(BK432="Beta",IF(ABS(BL432)&lt;statistic_interpretations!$B$5,statistic_interpretations!$B$1,IF(ABS(BL432)&lt;statistic_interpretations!$C$5,statistic_interpretations!$C$1,IF(ABS(BL432)&gt;statistic_interpretations!$C$5,statistic_interpretations!$D$1,"error"))),IF(BK432="R",IF(ABS(BL432)&lt;statistic_interpretations!$B$2,statistic_interpretations!$B$1,IF(ABS(BL432)&lt;statistic_interpretations!$C$2,statistic_interpretations!$C$1,IF(ABS(BL432)&gt;statistic_interpretations!$C$2,statistic_interpretations!$D$1,"error"))),IF(BK432="D",IF(ABS(BL432)&lt;statistic_interpretations!$B$3,statistic_interpretations!$B$1,IF(ABS(BL432)&lt;statistic_interpretations!$C$3,statistic_interpretations!$C$1,IF(ABS(BL432)&gt;statistic_interpretations!$C$3,statistic_interpretations!$D$1,"error"))),IF(BK432="%",IF(ABS(BL432)&lt;statistic_interpretations!$B$9,statistic_interpretations!$B$1,IF(ABS(BL432)&lt;statistic_interpretations!$C$9,statistic_interpretations!$C$1,IF(ABS(BL432)&gt;statistic_interpretations!$C$9,statistic_interpretations!$D$1,"error"))),IF(BK432="χ2",IF(ABS(BL432)&lt;statistic_interpretations!$B$8,statistic_interpretations!$B$1,IF(ABS(BL432)&lt;statistic_interpretations!$C$8,statistic_interpretations!$C$1,IF(ABS(BL432)&gt;statistic_interpretations!$C$8,statistic_interpretations!$D$1,"error"))),IF(BK432="tau",IF(ABS(BL432)&lt;statistic_interpretations!$B$7,statistic_interpretations!$B$1,IF(ABS(BL432)&lt;statistic_interpretations!$C$7,statistic_interpretations!$C$1,IF(ABS(BL432)&gt;statistic_interpretations!$C$7,statistic_interpretations!$D$1,"error")))))))))</f>
        <v>Small</v>
      </c>
      <c r="BP432" t="str">
        <f t="shared" si="58"/>
        <v>unknown</v>
      </c>
    </row>
    <row r="433" spans="1:68" x14ac:dyDescent="0.25">
      <c r="A433" t="str">
        <f>IF(ISBLANK(extractions!A433),"",extractions!A433)</f>
        <v>Assault</v>
      </c>
      <c r="B433" t="s">
        <v>403</v>
      </c>
      <c r="C433" t="str">
        <f>IF(ISBLANK(extractions!B433),"",extractions!B433)</f>
        <v>nominal</v>
      </c>
      <c r="D433" t="str">
        <f>IF(ISBLANK(extractions!C433),"",extractions!C433)</f>
        <v/>
      </c>
      <c r="E433" t="str">
        <f>IF(ISBLANK(extractions!D433),"",extractions!D433)</f>
        <v/>
      </c>
      <c r="F433" t="str">
        <f>IF(ISBLANK(extractions!E433),"",extractions!E433)</f>
        <v>-</v>
      </c>
      <c r="G433" t="str">
        <f>IF(ISBLANK(extractions!G433),"",extractions!G433)</f>
        <v>reporting time</v>
      </c>
      <c r="H433" t="str">
        <f>IF(ISBLANK(extractions!H433),"",extractions!H433)</f>
        <v>scale</v>
      </c>
      <c r="I433" t="str">
        <f>IF(ISBLANK(extractions!I433),"",extractions!I433)</f>
        <v>min/incident</v>
      </c>
      <c r="J433" t="str">
        <f>IF(ISBLANK(extractions!J433),"",extractions!J433)</f>
        <v>ln</v>
      </c>
      <c r="K433" t="str">
        <f>IF(ISBLANK(extractions!K433),"",extractions!K433)</f>
        <v>interest</v>
      </c>
      <c r="L433" t="str">
        <f>IF(ISBLANK(extractions!L433),"",extractions!L433)</f>
        <v>van Kirk (1978)</v>
      </c>
      <c r="M433" s="2" t="s">
        <v>893</v>
      </c>
      <c r="N433" t="str">
        <f>IF(ISBLANK(extractions!M433),"",extractions!M433)</f>
        <v>Table F-40</v>
      </c>
      <c r="O433" t="str">
        <f>IF(ISBLANK(extractions!N433),"",extractions!N433)</f>
        <v>Multivariate regression</v>
      </c>
      <c r="P433" t="s">
        <v>148</v>
      </c>
      <c r="Q433" t="s">
        <v>903</v>
      </c>
      <c r="R433" t="s">
        <v>906</v>
      </c>
      <c r="S433" t="s">
        <v>199</v>
      </c>
      <c r="T433" t="s">
        <v>199</v>
      </c>
      <c r="U433" t="str">
        <f>IF(ISBLANK(extractions!O433),"",extractions!O433)</f>
        <v/>
      </c>
      <c r="V433" t="str">
        <f>IF(ISBLANK(extractions!P433),"",extractions!P433)</f>
        <v>Sample</v>
      </c>
      <c r="W433" t="str">
        <f>IF(ISBLANK(extractions!Q433),"",extractions!Q433)</f>
        <v/>
      </c>
      <c r="X433" t="str">
        <f>IF(ISBLANK(extractions!R433),"",extractions!R433)</f>
        <v xml:space="preserve">Non random sample  </v>
      </c>
      <c r="Y433" t="str">
        <f>IF(ISBLANK(extractions!S433),"",extractions!S433)</f>
        <v/>
      </c>
      <c r="Z433" t="str">
        <f>IF(ISBLANK(extractions!T433),"",extractions!T433)</f>
        <v/>
      </c>
      <c r="AA433" t="str">
        <f>IF(ISBLANK(extractions!U433),"",extractions!U433)</f>
        <v>-</v>
      </c>
      <c r="AB433">
        <f>IF(ISBLANK(extractions!V433),"",extractions!V433)</f>
        <v>903</v>
      </c>
      <c r="AC433" t="str">
        <f>IF(ISBLANK(extractions!W433),"",extractions!W433)</f>
        <v>CFS</v>
      </c>
      <c r="AD433" t="str">
        <f>IF(ISBLANK(extractions!X433),"",extractions!X433)</f>
        <v>All part I crimes</v>
      </c>
      <c r="AE433" t="str">
        <f>IF(ISBLANK(extractions!Y433),"",extractions!Y433)</f>
        <v>Beta</v>
      </c>
      <c r="AF433">
        <f>IF(ISBLANK(extractions!Z433),"",extractions!Z433)</f>
        <v>-2.4129999999999999E-2</v>
      </c>
      <c r="AG433" t="str">
        <f>IF(ISBLANK(extractions!AA433),"",extractions!AA433)</f>
        <v/>
      </c>
      <c r="AH433" t="str">
        <f>IF(ISBLANK(extractions!AB433),"",extractions!AB433)</f>
        <v>?</v>
      </c>
      <c r="AI433">
        <f>IF(ISBLANK(extractions!AC433),"",extractions!AC433)</f>
        <v>1</v>
      </c>
      <c r="AJ433" t="str">
        <f>IF(ISBLANK(extractions!AD433),"",extractions!AD433)</f>
        <v>mar</v>
      </c>
      <c r="AK433">
        <f>IF(ISBLANK(extractions!AE433),"",extractions!AE433)</f>
        <v>1975</v>
      </c>
      <c r="AL433">
        <f>IF(ISBLANK(extractions!AF433),"",extractions!AF433)</f>
        <v>31</v>
      </c>
      <c r="AM433" t="str">
        <f>IF(ISBLANK(extractions!AG433),"",extractions!AG433)</f>
        <v>jan</v>
      </c>
      <c r="AN433">
        <f>IF(ISBLANK(extractions!AH433),"",extractions!AH433)</f>
        <v>1976</v>
      </c>
      <c r="AO433" t="str">
        <f>IF(ISBLANK(extractions!AI433),"",extractions!AI433)</f>
        <v/>
      </c>
      <c r="AP433" t="str">
        <f>IF(ISBLANK(extractions!AJ433),"",extractions!AJ433)</f>
        <v/>
      </c>
      <c r="AQ433" t="str">
        <f>IF(ISBLANK(extractions!AK433),"",extractions!AK433)</f>
        <v/>
      </c>
      <c r="AR433" t="str">
        <f>IF(ISBLANK(extractions!AL433),"",extractions!AL433)</f>
        <v/>
      </c>
      <c r="AS433" t="str">
        <f>IF(ISBLANK(extractions!AM433),"",extractions!AM433)</f>
        <v/>
      </c>
      <c r="AT433" t="str">
        <f>IF(ISBLANK(extractions!AN433),"",extractions!AN433)</f>
        <v/>
      </c>
      <c r="AU433" t="str">
        <f>IF(ISBLANK(extractions!AO433),"",extractions!AO433)</f>
        <v/>
      </c>
      <c r="AV433" t="str">
        <f>IF(ISBLANK(extractions!AP433),"",extractions!AP433)</f>
        <v/>
      </c>
      <c r="AW433" t="str">
        <f>IF(ISBLANK(extractions!AQ433),"",extractions!AQ433)</f>
        <v/>
      </c>
      <c r="AX433" t="str">
        <f>IF(ISBLANK(extractions!AR433),"",extractions!AR433)</f>
        <v/>
      </c>
      <c r="AY433" t="str">
        <f>IF(ISBLANK(extractions!AS433),"",extractions!AS433)</f>
        <v/>
      </c>
      <c r="AZ433" t="str">
        <f>IF(ISBLANK(extractions!AT433),"",extractions!AT433)</f>
        <v/>
      </c>
      <c r="BA433" t="str">
        <f>IF(ISBLANK(extractions!AU433),"",extractions!AU433)</f>
        <v/>
      </c>
      <c r="BB433" t="str">
        <f>IF(ISBLANK(extractions!AV433),"",extractions!AV433)</f>
        <v/>
      </c>
      <c r="BC433" t="str">
        <f>IF(ISBLANK(extractions!AW433),"",extractions!AW433)</f>
        <v/>
      </c>
      <c r="BD433" t="str">
        <f>IF(ISBLANK(extractions!AX433),"",extractions!AX433)</f>
        <v/>
      </c>
      <c r="BG433" t="str">
        <f t="shared" si="59"/>
        <v/>
      </c>
      <c r="BK433" s="9" t="str">
        <f t="shared" si="56"/>
        <v>Beta</v>
      </c>
      <c r="BL433" s="9">
        <f t="shared" si="54"/>
        <v>-2.4129999999999999E-2</v>
      </c>
      <c r="BM433" s="13" t="str">
        <f t="shared" si="55"/>
        <v>?</v>
      </c>
      <c r="BN433" t="str">
        <f t="shared" si="57"/>
        <v>-</v>
      </c>
      <c r="BO433" s="9" t="str">
        <f>IF(BK433="Beta",IF(ABS(BL433)&lt;statistic_interpretations!$B$5,statistic_interpretations!$B$1,IF(ABS(BL433)&lt;statistic_interpretations!$C$5,statistic_interpretations!$C$1,IF(ABS(BL433)&gt;statistic_interpretations!$C$5,statistic_interpretations!$D$1,"error"))),IF(BK433="R",IF(ABS(BL433)&lt;statistic_interpretations!$B$2,statistic_interpretations!$B$1,IF(ABS(BL433)&lt;statistic_interpretations!$C$2,statistic_interpretations!$C$1,IF(ABS(BL433)&gt;statistic_interpretations!$C$2,statistic_interpretations!$D$1,"error"))),IF(BK433="D",IF(ABS(BL433)&lt;statistic_interpretations!$B$3,statistic_interpretations!$B$1,IF(ABS(BL433)&lt;statistic_interpretations!$C$3,statistic_interpretations!$C$1,IF(ABS(BL433)&gt;statistic_interpretations!$C$3,statistic_interpretations!$D$1,"error"))),IF(BK433="%",IF(ABS(BL433)&lt;statistic_interpretations!$B$9,statistic_interpretations!$B$1,IF(ABS(BL433)&lt;statistic_interpretations!$C$9,statistic_interpretations!$C$1,IF(ABS(BL433)&gt;statistic_interpretations!$C$9,statistic_interpretations!$D$1,"error"))),IF(BK433="χ2",IF(ABS(BL433)&lt;statistic_interpretations!$B$8,statistic_interpretations!$B$1,IF(ABS(BL433)&lt;statistic_interpretations!$C$8,statistic_interpretations!$C$1,IF(ABS(BL433)&gt;statistic_interpretations!$C$8,statistic_interpretations!$D$1,"error"))),IF(BK433="tau",IF(ABS(BL433)&lt;statistic_interpretations!$B$7,statistic_interpretations!$B$1,IF(ABS(BL433)&lt;statistic_interpretations!$C$7,statistic_interpretations!$C$1,IF(ABS(BL433)&gt;statistic_interpretations!$C$7,statistic_interpretations!$D$1,"error")))))))))</f>
        <v>Small</v>
      </c>
      <c r="BP433" t="str">
        <f t="shared" si="58"/>
        <v>unknown</v>
      </c>
    </row>
    <row r="434" spans="1:68" x14ac:dyDescent="0.25">
      <c r="A434" t="str">
        <f>IF(ISBLANK(extractions!A434),"",extractions!A434)</f>
        <v>Involvement burglary</v>
      </c>
      <c r="B434" t="s">
        <v>404</v>
      </c>
      <c r="C434" t="str">
        <f>IF(ISBLANK(extractions!B434),"",extractions!B434)</f>
        <v>nominal</v>
      </c>
      <c r="D434" t="str">
        <f>IF(ISBLANK(extractions!C434),"",extractions!C434)</f>
        <v/>
      </c>
      <c r="E434" t="str">
        <f>IF(ISBLANK(extractions!D434),"",extractions!D434)</f>
        <v/>
      </c>
      <c r="F434" t="str">
        <f>IF(ISBLANK(extractions!E434),"",extractions!E434)</f>
        <v>-</v>
      </c>
      <c r="G434" t="str">
        <f>IF(ISBLANK(extractions!G434),"",extractions!G434)</f>
        <v>reporting time</v>
      </c>
      <c r="H434" t="str">
        <f>IF(ISBLANK(extractions!H434),"",extractions!H434)</f>
        <v>scale</v>
      </c>
      <c r="I434" t="str">
        <f>IF(ISBLANK(extractions!I434),"",extractions!I434)</f>
        <v>min/incident</v>
      </c>
      <c r="J434" t="str">
        <f>IF(ISBLANK(extractions!J434),"",extractions!J434)</f>
        <v>ln</v>
      </c>
      <c r="K434" t="str">
        <f>IF(ISBLANK(extractions!K434),"",extractions!K434)</f>
        <v>interest</v>
      </c>
      <c r="L434" t="str">
        <f>IF(ISBLANK(extractions!L434),"",extractions!L434)</f>
        <v>van Kirk (1978)</v>
      </c>
      <c r="M434" s="2" t="s">
        <v>893</v>
      </c>
      <c r="N434" t="str">
        <f>IF(ISBLANK(extractions!M434),"",extractions!M434)</f>
        <v>Table F-40</v>
      </c>
      <c r="O434" t="str">
        <f>IF(ISBLANK(extractions!N434),"",extractions!N434)</f>
        <v>Multivariate regression</v>
      </c>
      <c r="P434" t="s">
        <v>148</v>
      </c>
      <c r="Q434" t="s">
        <v>903</v>
      </c>
      <c r="R434" t="s">
        <v>906</v>
      </c>
      <c r="S434" t="s">
        <v>199</v>
      </c>
      <c r="T434" t="s">
        <v>199</v>
      </c>
      <c r="U434" t="str">
        <f>IF(ISBLANK(extractions!O434),"",extractions!O434)</f>
        <v/>
      </c>
      <c r="V434" t="str">
        <f>IF(ISBLANK(extractions!P434),"",extractions!P434)</f>
        <v>Sample</v>
      </c>
      <c r="W434" t="str">
        <f>IF(ISBLANK(extractions!Q434),"",extractions!Q434)</f>
        <v/>
      </c>
      <c r="X434" t="str">
        <f>IF(ISBLANK(extractions!R434),"",extractions!R434)</f>
        <v xml:space="preserve">Non random sample  </v>
      </c>
      <c r="Y434" t="str">
        <f>IF(ISBLANK(extractions!S434),"",extractions!S434)</f>
        <v/>
      </c>
      <c r="Z434" t="str">
        <f>IF(ISBLANK(extractions!T434),"",extractions!T434)</f>
        <v/>
      </c>
      <c r="AA434" t="str">
        <f>IF(ISBLANK(extractions!U434),"",extractions!U434)</f>
        <v>-</v>
      </c>
      <c r="AB434">
        <f>IF(ISBLANK(extractions!V434),"",extractions!V434)</f>
        <v>903</v>
      </c>
      <c r="AC434" t="str">
        <f>IF(ISBLANK(extractions!W434),"",extractions!W434)</f>
        <v>CFS</v>
      </c>
      <c r="AD434" t="str">
        <f>IF(ISBLANK(extractions!X434),"",extractions!X434)</f>
        <v>All part I crimes</v>
      </c>
      <c r="AE434" t="str">
        <f>IF(ISBLANK(extractions!Y434),"",extractions!Y434)</f>
        <v>Beta</v>
      </c>
      <c r="AF434">
        <f>IF(ISBLANK(extractions!Z434),"",extractions!Z434)</f>
        <v>-6.5089999999999995E-2</v>
      </c>
      <c r="AG434" t="str">
        <f>IF(ISBLANK(extractions!AA434),"",extractions!AA434)</f>
        <v/>
      </c>
      <c r="AH434" t="str">
        <f>IF(ISBLANK(extractions!AB434),"",extractions!AB434)</f>
        <v>?</v>
      </c>
      <c r="AI434">
        <f>IF(ISBLANK(extractions!AC434),"",extractions!AC434)</f>
        <v>1</v>
      </c>
      <c r="AJ434" t="str">
        <f>IF(ISBLANK(extractions!AD434),"",extractions!AD434)</f>
        <v>mar</v>
      </c>
      <c r="AK434">
        <f>IF(ISBLANK(extractions!AE434),"",extractions!AE434)</f>
        <v>1975</v>
      </c>
      <c r="AL434">
        <f>IF(ISBLANK(extractions!AF434),"",extractions!AF434)</f>
        <v>31</v>
      </c>
      <c r="AM434" t="str">
        <f>IF(ISBLANK(extractions!AG434),"",extractions!AG434)</f>
        <v>jan</v>
      </c>
      <c r="AN434">
        <f>IF(ISBLANK(extractions!AH434),"",extractions!AH434)</f>
        <v>1976</v>
      </c>
      <c r="AO434" t="str">
        <f>IF(ISBLANK(extractions!AI434),"",extractions!AI434)</f>
        <v/>
      </c>
      <c r="AP434" t="str">
        <f>IF(ISBLANK(extractions!AJ434),"",extractions!AJ434)</f>
        <v/>
      </c>
      <c r="AQ434" t="str">
        <f>IF(ISBLANK(extractions!AK434),"",extractions!AK434)</f>
        <v/>
      </c>
      <c r="AR434" t="str">
        <f>IF(ISBLANK(extractions!AL434),"",extractions!AL434)</f>
        <v/>
      </c>
      <c r="AS434" t="str">
        <f>IF(ISBLANK(extractions!AM434),"",extractions!AM434)</f>
        <v/>
      </c>
      <c r="AT434" t="str">
        <f>IF(ISBLANK(extractions!AN434),"",extractions!AN434)</f>
        <v/>
      </c>
      <c r="AU434" t="str">
        <f>IF(ISBLANK(extractions!AO434),"",extractions!AO434)</f>
        <v/>
      </c>
      <c r="AV434" t="str">
        <f>IF(ISBLANK(extractions!AP434),"",extractions!AP434)</f>
        <v/>
      </c>
      <c r="AW434" t="str">
        <f>IF(ISBLANK(extractions!AQ434),"",extractions!AQ434)</f>
        <v/>
      </c>
      <c r="AX434" t="str">
        <f>IF(ISBLANK(extractions!AR434),"",extractions!AR434)</f>
        <v/>
      </c>
      <c r="AY434" t="str">
        <f>IF(ISBLANK(extractions!AS434),"",extractions!AS434)</f>
        <v/>
      </c>
      <c r="AZ434" t="str">
        <f>IF(ISBLANK(extractions!AT434),"",extractions!AT434)</f>
        <v/>
      </c>
      <c r="BA434" t="str">
        <f>IF(ISBLANK(extractions!AU434),"",extractions!AU434)</f>
        <v/>
      </c>
      <c r="BB434" t="str">
        <f>IF(ISBLANK(extractions!AV434),"",extractions!AV434)</f>
        <v/>
      </c>
      <c r="BC434" t="str">
        <f>IF(ISBLANK(extractions!AW434),"",extractions!AW434)</f>
        <v/>
      </c>
      <c r="BD434" t="str">
        <f>IF(ISBLANK(extractions!AX434),"",extractions!AX434)</f>
        <v/>
      </c>
      <c r="BG434" t="str">
        <f t="shared" si="59"/>
        <v/>
      </c>
      <c r="BK434" s="9" t="str">
        <f t="shared" si="56"/>
        <v>Beta</v>
      </c>
      <c r="BL434" s="9">
        <f t="shared" si="54"/>
        <v>-6.5089999999999995E-2</v>
      </c>
      <c r="BM434" s="13" t="str">
        <f t="shared" si="55"/>
        <v>?</v>
      </c>
      <c r="BN434" t="str">
        <f t="shared" si="57"/>
        <v>-</v>
      </c>
      <c r="BO434" s="9" t="str">
        <f>IF(BK434="Beta",IF(ABS(BL434)&lt;statistic_interpretations!$B$5,statistic_interpretations!$B$1,IF(ABS(BL434)&lt;statistic_interpretations!$C$5,statistic_interpretations!$C$1,IF(ABS(BL434)&gt;statistic_interpretations!$C$5,statistic_interpretations!$D$1,"error"))),IF(BK434="R",IF(ABS(BL434)&lt;statistic_interpretations!$B$2,statistic_interpretations!$B$1,IF(ABS(BL434)&lt;statistic_interpretations!$C$2,statistic_interpretations!$C$1,IF(ABS(BL434)&gt;statistic_interpretations!$C$2,statistic_interpretations!$D$1,"error"))),IF(BK434="D",IF(ABS(BL434)&lt;statistic_interpretations!$B$3,statistic_interpretations!$B$1,IF(ABS(BL434)&lt;statistic_interpretations!$C$3,statistic_interpretations!$C$1,IF(ABS(BL434)&gt;statistic_interpretations!$C$3,statistic_interpretations!$D$1,"error"))),IF(BK434="%",IF(ABS(BL434)&lt;statistic_interpretations!$B$9,statistic_interpretations!$B$1,IF(ABS(BL434)&lt;statistic_interpretations!$C$9,statistic_interpretations!$C$1,IF(ABS(BL434)&gt;statistic_interpretations!$C$9,statistic_interpretations!$D$1,"error"))),IF(BK434="χ2",IF(ABS(BL434)&lt;statistic_interpretations!$B$8,statistic_interpretations!$B$1,IF(ABS(BL434)&lt;statistic_interpretations!$C$8,statistic_interpretations!$C$1,IF(ABS(BL434)&gt;statistic_interpretations!$C$8,statistic_interpretations!$D$1,"error"))),IF(BK434="tau",IF(ABS(BL434)&lt;statistic_interpretations!$B$7,statistic_interpretations!$B$1,IF(ABS(BL434)&lt;statistic_interpretations!$C$7,statistic_interpretations!$C$1,IF(ABS(BL434)&gt;statistic_interpretations!$C$7,statistic_interpretations!$D$1,"error")))))))))</f>
        <v>Small</v>
      </c>
      <c r="BP434" t="str">
        <f t="shared" si="58"/>
        <v>unknown</v>
      </c>
    </row>
    <row r="435" spans="1:68" x14ac:dyDescent="0.25">
      <c r="A435" t="str">
        <f>IF(ISBLANK(extractions!A435),"",extractions!A435)</f>
        <v>Discovery burglary</v>
      </c>
      <c r="B435" t="s">
        <v>405</v>
      </c>
      <c r="C435" t="str">
        <f>IF(ISBLANK(extractions!B435),"",extractions!B435)</f>
        <v>nominal</v>
      </c>
      <c r="D435" t="str">
        <f>IF(ISBLANK(extractions!C435),"",extractions!C435)</f>
        <v/>
      </c>
      <c r="E435" t="str">
        <f>IF(ISBLANK(extractions!D435),"",extractions!D435)</f>
        <v/>
      </c>
      <c r="F435" t="str">
        <f>IF(ISBLANK(extractions!E435),"",extractions!E435)</f>
        <v>-</v>
      </c>
      <c r="G435" t="str">
        <f>IF(ISBLANK(extractions!G435),"",extractions!G435)</f>
        <v>reporting time</v>
      </c>
      <c r="H435" t="str">
        <f>IF(ISBLANK(extractions!H435),"",extractions!H435)</f>
        <v>scale</v>
      </c>
      <c r="I435" t="str">
        <f>IF(ISBLANK(extractions!I435),"",extractions!I435)</f>
        <v>min/incident</v>
      </c>
      <c r="J435" t="str">
        <f>IF(ISBLANK(extractions!J435),"",extractions!J435)</f>
        <v>ln</v>
      </c>
      <c r="K435" t="str">
        <f>IF(ISBLANK(extractions!K435),"",extractions!K435)</f>
        <v>interest</v>
      </c>
      <c r="L435" t="str">
        <f>IF(ISBLANK(extractions!L435),"",extractions!L435)</f>
        <v>van Kirk (1978)</v>
      </c>
      <c r="M435" s="2" t="s">
        <v>893</v>
      </c>
      <c r="N435" t="str">
        <f>IF(ISBLANK(extractions!M435),"",extractions!M435)</f>
        <v>Table F-40</v>
      </c>
      <c r="O435" t="str">
        <f>IF(ISBLANK(extractions!N435),"",extractions!N435)</f>
        <v>Multivariate regression</v>
      </c>
      <c r="P435" t="s">
        <v>148</v>
      </c>
      <c r="Q435" t="s">
        <v>903</v>
      </c>
      <c r="R435" t="s">
        <v>906</v>
      </c>
      <c r="S435" t="s">
        <v>199</v>
      </c>
      <c r="T435" t="s">
        <v>199</v>
      </c>
      <c r="U435" t="str">
        <f>IF(ISBLANK(extractions!O435),"",extractions!O435)</f>
        <v/>
      </c>
      <c r="V435" t="str">
        <f>IF(ISBLANK(extractions!P435),"",extractions!P435)</f>
        <v>Sample</v>
      </c>
      <c r="W435" t="str">
        <f>IF(ISBLANK(extractions!Q435),"",extractions!Q435)</f>
        <v/>
      </c>
      <c r="X435" t="str">
        <f>IF(ISBLANK(extractions!R435),"",extractions!R435)</f>
        <v xml:space="preserve">Non random sample  </v>
      </c>
      <c r="Y435" t="str">
        <f>IF(ISBLANK(extractions!S435),"",extractions!S435)</f>
        <v/>
      </c>
      <c r="Z435" t="str">
        <f>IF(ISBLANK(extractions!T435),"",extractions!T435)</f>
        <v/>
      </c>
      <c r="AA435" t="str">
        <f>IF(ISBLANK(extractions!U435),"",extractions!U435)</f>
        <v>-</v>
      </c>
      <c r="AB435">
        <f>IF(ISBLANK(extractions!V435),"",extractions!V435)</f>
        <v>903</v>
      </c>
      <c r="AC435" t="str">
        <f>IF(ISBLANK(extractions!W435),"",extractions!W435)</f>
        <v>CFS</v>
      </c>
      <c r="AD435" t="str">
        <f>IF(ISBLANK(extractions!X435),"",extractions!X435)</f>
        <v>All part I crimes</v>
      </c>
      <c r="AE435" t="str">
        <f>IF(ISBLANK(extractions!Y435),"",extractions!Y435)</f>
        <v>Beta</v>
      </c>
      <c r="AF435">
        <f>IF(ISBLANK(extractions!Z435),"",extractions!Z435)</f>
        <v>0.20852000000000001</v>
      </c>
      <c r="AG435" t="str">
        <f>IF(ISBLANK(extractions!AA435),"",extractions!AA435)</f>
        <v/>
      </c>
      <c r="AH435" t="str">
        <f>IF(ISBLANK(extractions!AB435),"",extractions!AB435)</f>
        <v>?</v>
      </c>
      <c r="AI435">
        <f>IF(ISBLANK(extractions!AC435),"",extractions!AC435)</f>
        <v>1</v>
      </c>
      <c r="AJ435" t="str">
        <f>IF(ISBLANK(extractions!AD435),"",extractions!AD435)</f>
        <v>mar</v>
      </c>
      <c r="AK435">
        <f>IF(ISBLANK(extractions!AE435),"",extractions!AE435)</f>
        <v>1975</v>
      </c>
      <c r="AL435">
        <f>IF(ISBLANK(extractions!AF435),"",extractions!AF435)</f>
        <v>31</v>
      </c>
      <c r="AM435" t="str">
        <f>IF(ISBLANK(extractions!AG435),"",extractions!AG435)</f>
        <v>jan</v>
      </c>
      <c r="AN435">
        <f>IF(ISBLANK(extractions!AH435),"",extractions!AH435)</f>
        <v>1976</v>
      </c>
      <c r="AO435" t="str">
        <f>IF(ISBLANK(extractions!AI435),"",extractions!AI435)</f>
        <v/>
      </c>
      <c r="AP435" t="str">
        <f>IF(ISBLANK(extractions!AJ435),"",extractions!AJ435)</f>
        <v/>
      </c>
      <c r="AQ435" t="str">
        <f>IF(ISBLANK(extractions!AK435),"",extractions!AK435)</f>
        <v/>
      </c>
      <c r="AR435" t="str">
        <f>IF(ISBLANK(extractions!AL435),"",extractions!AL435)</f>
        <v/>
      </c>
      <c r="AS435" t="str">
        <f>IF(ISBLANK(extractions!AM435),"",extractions!AM435)</f>
        <v/>
      </c>
      <c r="AT435" t="str">
        <f>IF(ISBLANK(extractions!AN435),"",extractions!AN435)</f>
        <v/>
      </c>
      <c r="AU435" t="str">
        <f>IF(ISBLANK(extractions!AO435),"",extractions!AO435)</f>
        <v/>
      </c>
      <c r="AV435" t="str">
        <f>IF(ISBLANK(extractions!AP435),"",extractions!AP435)</f>
        <v/>
      </c>
      <c r="AW435" t="str">
        <f>IF(ISBLANK(extractions!AQ435),"",extractions!AQ435)</f>
        <v/>
      </c>
      <c r="AX435" t="str">
        <f>IF(ISBLANK(extractions!AR435),"",extractions!AR435)</f>
        <v/>
      </c>
      <c r="AY435" t="str">
        <f>IF(ISBLANK(extractions!AS435),"",extractions!AS435)</f>
        <v/>
      </c>
      <c r="AZ435" t="str">
        <f>IF(ISBLANK(extractions!AT435),"",extractions!AT435)</f>
        <v/>
      </c>
      <c r="BA435" t="str">
        <f>IF(ISBLANK(extractions!AU435),"",extractions!AU435)</f>
        <v/>
      </c>
      <c r="BB435" t="str">
        <f>IF(ISBLANK(extractions!AV435),"",extractions!AV435)</f>
        <v/>
      </c>
      <c r="BC435" t="str">
        <f>IF(ISBLANK(extractions!AW435),"",extractions!AW435)</f>
        <v/>
      </c>
      <c r="BD435" t="str">
        <f>IF(ISBLANK(extractions!AX435),"",extractions!AX435)</f>
        <v/>
      </c>
      <c r="BG435" t="str">
        <f t="shared" si="59"/>
        <v/>
      </c>
      <c r="BK435" s="9" t="str">
        <f t="shared" si="56"/>
        <v>Beta</v>
      </c>
      <c r="BL435" s="9">
        <f t="shared" si="54"/>
        <v>0.20852000000000001</v>
      </c>
      <c r="BM435" s="13" t="str">
        <f t="shared" si="55"/>
        <v>?</v>
      </c>
      <c r="BN435" t="str">
        <f t="shared" si="57"/>
        <v>+</v>
      </c>
      <c r="BO435" s="9" t="str">
        <f>IF(BK435="Beta",IF(ABS(BL435)&lt;statistic_interpretations!$B$5,statistic_interpretations!$B$1,IF(ABS(BL435)&lt;statistic_interpretations!$C$5,statistic_interpretations!$C$1,IF(ABS(BL435)&gt;statistic_interpretations!$C$5,statistic_interpretations!$D$1,"error"))),IF(BK435="R",IF(ABS(BL435)&lt;statistic_interpretations!$B$2,statistic_interpretations!$B$1,IF(ABS(BL435)&lt;statistic_interpretations!$C$2,statistic_interpretations!$C$1,IF(ABS(BL435)&gt;statistic_interpretations!$C$2,statistic_interpretations!$D$1,"error"))),IF(BK435="D",IF(ABS(BL435)&lt;statistic_interpretations!$B$3,statistic_interpretations!$B$1,IF(ABS(BL435)&lt;statistic_interpretations!$C$3,statistic_interpretations!$C$1,IF(ABS(BL435)&gt;statistic_interpretations!$C$3,statistic_interpretations!$D$1,"error"))),IF(BK435="%",IF(ABS(BL435)&lt;statistic_interpretations!$B$9,statistic_interpretations!$B$1,IF(ABS(BL435)&lt;statistic_interpretations!$C$9,statistic_interpretations!$C$1,IF(ABS(BL435)&gt;statistic_interpretations!$C$9,statistic_interpretations!$D$1,"error"))),IF(BK435="χ2",IF(ABS(BL435)&lt;statistic_interpretations!$B$8,statistic_interpretations!$B$1,IF(ABS(BL435)&lt;statistic_interpretations!$C$8,statistic_interpretations!$C$1,IF(ABS(BL435)&gt;statistic_interpretations!$C$8,statistic_interpretations!$D$1,"error"))),IF(BK435="tau",IF(ABS(BL435)&lt;statistic_interpretations!$B$7,statistic_interpretations!$B$1,IF(ABS(BL435)&lt;statistic_interpretations!$C$7,statistic_interpretations!$C$1,IF(ABS(BL435)&gt;statistic_interpretations!$C$7,statistic_interpretations!$D$1,"error")))))))))</f>
        <v>Small</v>
      </c>
      <c r="BP435" t="str">
        <f t="shared" si="58"/>
        <v>unknown</v>
      </c>
    </row>
    <row r="436" spans="1:68" x14ac:dyDescent="0.25">
      <c r="A436" t="str">
        <f>IF(ISBLANK(extractions!A436),"",extractions!A436)</f>
        <v>Involvement larceny</v>
      </c>
      <c r="B436" t="s">
        <v>409</v>
      </c>
      <c r="C436" t="str">
        <f>IF(ISBLANK(extractions!B436),"",extractions!B436)</f>
        <v>nominal</v>
      </c>
      <c r="D436" t="str">
        <f>IF(ISBLANK(extractions!C436),"",extractions!C436)</f>
        <v/>
      </c>
      <c r="E436" t="str">
        <f>IF(ISBLANK(extractions!D436),"",extractions!D436)</f>
        <v/>
      </c>
      <c r="F436" t="str">
        <f>IF(ISBLANK(extractions!E436),"",extractions!E436)</f>
        <v>-</v>
      </c>
      <c r="G436" t="str">
        <f>IF(ISBLANK(extractions!G436),"",extractions!G436)</f>
        <v>reporting time</v>
      </c>
      <c r="H436" t="str">
        <f>IF(ISBLANK(extractions!H436),"",extractions!H436)</f>
        <v>scale</v>
      </c>
      <c r="I436" t="str">
        <f>IF(ISBLANK(extractions!I436),"",extractions!I436)</f>
        <v>min/incident</v>
      </c>
      <c r="J436" t="str">
        <f>IF(ISBLANK(extractions!J436),"",extractions!J436)</f>
        <v>ln</v>
      </c>
      <c r="K436" t="str">
        <f>IF(ISBLANK(extractions!K436),"",extractions!K436)</f>
        <v>interest</v>
      </c>
      <c r="L436" t="str">
        <f>IF(ISBLANK(extractions!L436),"",extractions!L436)</f>
        <v>van Kirk (1978)</v>
      </c>
      <c r="M436" s="2" t="s">
        <v>893</v>
      </c>
      <c r="N436" t="str">
        <f>IF(ISBLANK(extractions!M436),"",extractions!M436)</f>
        <v>Table F-40</v>
      </c>
      <c r="O436" t="str">
        <f>IF(ISBLANK(extractions!N436),"",extractions!N436)</f>
        <v>Multivariate regression</v>
      </c>
      <c r="P436" t="s">
        <v>148</v>
      </c>
      <c r="Q436" t="s">
        <v>903</v>
      </c>
      <c r="R436" t="s">
        <v>906</v>
      </c>
      <c r="S436" t="s">
        <v>199</v>
      </c>
      <c r="T436" t="s">
        <v>199</v>
      </c>
      <c r="U436" t="str">
        <f>IF(ISBLANK(extractions!O436),"",extractions!O436)</f>
        <v/>
      </c>
      <c r="V436" t="str">
        <f>IF(ISBLANK(extractions!P436),"",extractions!P436)</f>
        <v>Sample</v>
      </c>
      <c r="W436" t="str">
        <f>IF(ISBLANK(extractions!Q436),"",extractions!Q436)</f>
        <v/>
      </c>
      <c r="X436" t="str">
        <f>IF(ISBLANK(extractions!R436),"",extractions!R436)</f>
        <v xml:space="preserve">Non random sample  </v>
      </c>
      <c r="Y436" t="str">
        <f>IF(ISBLANK(extractions!S436),"",extractions!S436)</f>
        <v/>
      </c>
      <c r="Z436" t="str">
        <f>IF(ISBLANK(extractions!T436),"",extractions!T436)</f>
        <v/>
      </c>
      <c r="AA436" t="str">
        <f>IF(ISBLANK(extractions!U436),"",extractions!U436)</f>
        <v>-</v>
      </c>
      <c r="AB436">
        <f>IF(ISBLANK(extractions!V436),"",extractions!V436)</f>
        <v>903</v>
      </c>
      <c r="AC436" t="str">
        <f>IF(ISBLANK(extractions!W436),"",extractions!W436)</f>
        <v>CFS</v>
      </c>
      <c r="AD436" t="str">
        <f>IF(ISBLANK(extractions!X436),"",extractions!X436)</f>
        <v>All part I crimes</v>
      </c>
      <c r="AE436" t="str">
        <f>IF(ISBLANK(extractions!Y436),"",extractions!Y436)</f>
        <v>Beta</v>
      </c>
      <c r="AF436">
        <f>IF(ISBLANK(extractions!Z436),"",extractions!Z436)</f>
        <v>2.5479999999999999E-2</v>
      </c>
      <c r="AG436" t="str">
        <f>IF(ISBLANK(extractions!AA436),"",extractions!AA436)</f>
        <v/>
      </c>
      <c r="AH436" t="str">
        <f>IF(ISBLANK(extractions!AB436),"",extractions!AB436)</f>
        <v>?</v>
      </c>
      <c r="AI436">
        <f>IF(ISBLANK(extractions!AC436),"",extractions!AC436)</f>
        <v>1</v>
      </c>
      <c r="AJ436" t="str">
        <f>IF(ISBLANK(extractions!AD436),"",extractions!AD436)</f>
        <v>mar</v>
      </c>
      <c r="AK436">
        <f>IF(ISBLANK(extractions!AE436),"",extractions!AE436)</f>
        <v>1975</v>
      </c>
      <c r="AL436">
        <f>IF(ISBLANK(extractions!AF436),"",extractions!AF436)</f>
        <v>31</v>
      </c>
      <c r="AM436" t="str">
        <f>IF(ISBLANK(extractions!AG436),"",extractions!AG436)</f>
        <v>jan</v>
      </c>
      <c r="AN436">
        <f>IF(ISBLANK(extractions!AH436),"",extractions!AH436)</f>
        <v>1976</v>
      </c>
      <c r="AO436" t="str">
        <f>IF(ISBLANK(extractions!AI436),"",extractions!AI436)</f>
        <v/>
      </c>
      <c r="AP436" t="str">
        <f>IF(ISBLANK(extractions!AJ436),"",extractions!AJ436)</f>
        <v/>
      </c>
      <c r="AQ436" t="str">
        <f>IF(ISBLANK(extractions!AK436),"",extractions!AK436)</f>
        <v/>
      </c>
      <c r="AR436" t="str">
        <f>IF(ISBLANK(extractions!AL436),"",extractions!AL436)</f>
        <v/>
      </c>
      <c r="AS436" t="str">
        <f>IF(ISBLANK(extractions!AM436),"",extractions!AM436)</f>
        <v/>
      </c>
      <c r="AT436" t="str">
        <f>IF(ISBLANK(extractions!AN436),"",extractions!AN436)</f>
        <v/>
      </c>
      <c r="AU436" t="str">
        <f>IF(ISBLANK(extractions!AO436),"",extractions!AO436)</f>
        <v/>
      </c>
      <c r="AV436" t="str">
        <f>IF(ISBLANK(extractions!AP436),"",extractions!AP436)</f>
        <v/>
      </c>
      <c r="AW436" t="str">
        <f>IF(ISBLANK(extractions!AQ436),"",extractions!AQ436)</f>
        <v/>
      </c>
      <c r="AX436" t="str">
        <f>IF(ISBLANK(extractions!AR436),"",extractions!AR436)</f>
        <v/>
      </c>
      <c r="AY436" t="str">
        <f>IF(ISBLANK(extractions!AS436),"",extractions!AS436)</f>
        <v/>
      </c>
      <c r="AZ436" t="str">
        <f>IF(ISBLANK(extractions!AT436),"",extractions!AT436)</f>
        <v/>
      </c>
      <c r="BA436" t="str">
        <f>IF(ISBLANK(extractions!AU436),"",extractions!AU436)</f>
        <v/>
      </c>
      <c r="BB436" t="str">
        <f>IF(ISBLANK(extractions!AV436),"",extractions!AV436)</f>
        <v/>
      </c>
      <c r="BC436" t="str">
        <f>IF(ISBLANK(extractions!AW436),"",extractions!AW436)</f>
        <v/>
      </c>
      <c r="BD436" t="str">
        <f>IF(ISBLANK(extractions!AX436),"",extractions!AX436)</f>
        <v/>
      </c>
      <c r="BG436" t="str">
        <f t="shared" si="59"/>
        <v/>
      </c>
      <c r="BK436" s="9" t="str">
        <f t="shared" si="56"/>
        <v>Beta</v>
      </c>
      <c r="BL436" s="9">
        <f t="shared" si="54"/>
        <v>2.5479999999999999E-2</v>
      </c>
      <c r="BM436" s="13" t="str">
        <f t="shared" si="55"/>
        <v>?</v>
      </c>
      <c r="BN436" t="str">
        <f t="shared" si="57"/>
        <v>+</v>
      </c>
      <c r="BO436" s="9" t="str">
        <f>IF(BK436="Beta",IF(ABS(BL436)&lt;statistic_interpretations!$B$5,statistic_interpretations!$B$1,IF(ABS(BL436)&lt;statistic_interpretations!$C$5,statistic_interpretations!$C$1,IF(ABS(BL436)&gt;statistic_interpretations!$C$5,statistic_interpretations!$D$1,"error"))),IF(BK436="R",IF(ABS(BL436)&lt;statistic_interpretations!$B$2,statistic_interpretations!$B$1,IF(ABS(BL436)&lt;statistic_interpretations!$C$2,statistic_interpretations!$C$1,IF(ABS(BL436)&gt;statistic_interpretations!$C$2,statistic_interpretations!$D$1,"error"))),IF(BK436="D",IF(ABS(BL436)&lt;statistic_interpretations!$B$3,statistic_interpretations!$B$1,IF(ABS(BL436)&lt;statistic_interpretations!$C$3,statistic_interpretations!$C$1,IF(ABS(BL436)&gt;statistic_interpretations!$C$3,statistic_interpretations!$D$1,"error"))),IF(BK436="%",IF(ABS(BL436)&lt;statistic_interpretations!$B$9,statistic_interpretations!$B$1,IF(ABS(BL436)&lt;statistic_interpretations!$C$9,statistic_interpretations!$C$1,IF(ABS(BL436)&gt;statistic_interpretations!$C$9,statistic_interpretations!$D$1,"error"))),IF(BK436="χ2",IF(ABS(BL436)&lt;statistic_interpretations!$B$8,statistic_interpretations!$B$1,IF(ABS(BL436)&lt;statistic_interpretations!$C$8,statistic_interpretations!$C$1,IF(ABS(BL436)&gt;statistic_interpretations!$C$8,statistic_interpretations!$D$1,"error"))),IF(BK436="tau",IF(ABS(BL436)&lt;statistic_interpretations!$B$7,statistic_interpretations!$B$1,IF(ABS(BL436)&lt;statistic_interpretations!$C$7,statistic_interpretations!$C$1,IF(ABS(BL436)&gt;statistic_interpretations!$C$7,statistic_interpretations!$D$1,"error")))))))))</f>
        <v>Small</v>
      </c>
      <c r="BP436" t="str">
        <f t="shared" si="58"/>
        <v>unknown</v>
      </c>
    </row>
    <row r="437" spans="1:68" x14ac:dyDescent="0.25">
      <c r="A437" t="str">
        <f>IF(ISBLANK(extractions!A437),"",extractions!A437)</f>
        <v>Discovery larceny</v>
      </c>
      <c r="B437" t="s">
        <v>406</v>
      </c>
      <c r="C437" t="str">
        <f>IF(ISBLANK(extractions!B437),"",extractions!B437)</f>
        <v>nominal</v>
      </c>
      <c r="D437" t="str">
        <f>IF(ISBLANK(extractions!C437),"",extractions!C437)</f>
        <v/>
      </c>
      <c r="E437" t="str">
        <f>IF(ISBLANK(extractions!D437),"",extractions!D437)</f>
        <v/>
      </c>
      <c r="F437" t="str">
        <f>IF(ISBLANK(extractions!E437),"",extractions!E437)</f>
        <v>-</v>
      </c>
      <c r="G437" t="str">
        <f>IF(ISBLANK(extractions!G437),"",extractions!G437)</f>
        <v>reporting time</v>
      </c>
      <c r="H437" t="str">
        <f>IF(ISBLANK(extractions!H437),"",extractions!H437)</f>
        <v>scale</v>
      </c>
      <c r="I437" t="str">
        <f>IF(ISBLANK(extractions!I437),"",extractions!I437)</f>
        <v>min/incident</v>
      </c>
      <c r="J437" t="str">
        <f>IF(ISBLANK(extractions!J437),"",extractions!J437)</f>
        <v>ln</v>
      </c>
      <c r="K437" t="str">
        <f>IF(ISBLANK(extractions!K437),"",extractions!K437)</f>
        <v>interest</v>
      </c>
      <c r="L437" t="str">
        <f>IF(ISBLANK(extractions!L437),"",extractions!L437)</f>
        <v>van Kirk (1978)</v>
      </c>
      <c r="M437" s="2" t="s">
        <v>893</v>
      </c>
      <c r="N437" t="str">
        <f>IF(ISBLANK(extractions!M437),"",extractions!M437)</f>
        <v>Table F-40</v>
      </c>
      <c r="O437" t="str">
        <f>IF(ISBLANK(extractions!N437),"",extractions!N437)</f>
        <v>Multivariate regression</v>
      </c>
      <c r="P437" t="s">
        <v>148</v>
      </c>
      <c r="Q437" t="s">
        <v>903</v>
      </c>
      <c r="R437" t="s">
        <v>906</v>
      </c>
      <c r="S437" t="s">
        <v>199</v>
      </c>
      <c r="T437" t="s">
        <v>199</v>
      </c>
      <c r="U437" t="str">
        <f>IF(ISBLANK(extractions!O437),"",extractions!O437)</f>
        <v/>
      </c>
      <c r="V437" t="str">
        <f>IF(ISBLANK(extractions!P437),"",extractions!P437)</f>
        <v>Sample</v>
      </c>
      <c r="W437" t="str">
        <f>IF(ISBLANK(extractions!Q437),"",extractions!Q437)</f>
        <v/>
      </c>
      <c r="X437" t="str">
        <f>IF(ISBLANK(extractions!R437),"",extractions!R437)</f>
        <v xml:space="preserve">Non random sample  </v>
      </c>
      <c r="Y437" t="str">
        <f>IF(ISBLANK(extractions!S437),"",extractions!S437)</f>
        <v/>
      </c>
      <c r="Z437" t="str">
        <f>IF(ISBLANK(extractions!T437),"",extractions!T437)</f>
        <v/>
      </c>
      <c r="AA437" t="str">
        <f>IF(ISBLANK(extractions!U437),"",extractions!U437)</f>
        <v>-</v>
      </c>
      <c r="AB437">
        <f>IF(ISBLANK(extractions!V437),"",extractions!V437)</f>
        <v>903</v>
      </c>
      <c r="AC437" t="str">
        <f>IF(ISBLANK(extractions!W437),"",extractions!W437)</f>
        <v>CFS</v>
      </c>
      <c r="AD437" t="str">
        <f>IF(ISBLANK(extractions!X437),"",extractions!X437)</f>
        <v>All part I crimes</v>
      </c>
      <c r="AE437" t="str">
        <f>IF(ISBLANK(extractions!Y437),"",extractions!Y437)</f>
        <v>Beta</v>
      </c>
      <c r="AF437">
        <f>IF(ISBLANK(extractions!Z437),"",extractions!Z437)</f>
        <v>0.22281999999999999</v>
      </c>
      <c r="AG437" t="str">
        <f>IF(ISBLANK(extractions!AA437),"",extractions!AA437)</f>
        <v/>
      </c>
      <c r="AH437" t="str">
        <f>IF(ISBLANK(extractions!AB437),"",extractions!AB437)</f>
        <v>?</v>
      </c>
      <c r="AI437">
        <f>IF(ISBLANK(extractions!AC437),"",extractions!AC437)</f>
        <v>1</v>
      </c>
      <c r="AJ437" t="str">
        <f>IF(ISBLANK(extractions!AD437),"",extractions!AD437)</f>
        <v>mar</v>
      </c>
      <c r="AK437">
        <f>IF(ISBLANK(extractions!AE437),"",extractions!AE437)</f>
        <v>1975</v>
      </c>
      <c r="AL437">
        <f>IF(ISBLANK(extractions!AF437),"",extractions!AF437)</f>
        <v>31</v>
      </c>
      <c r="AM437" t="str">
        <f>IF(ISBLANK(extractions!AG437),"",extractions!AG437)</f>
        <v>jan</v>
      </c>
      <c r="AN437">
        <f>IF(ISBLANK(extractions!AH437),"",extractions!AH437)</f>
        <v>1976</v>
      </c>
      <c r="AO437" t="str">
        <f>IF(ISBLANK(extractions!AI437),"",extractions!AI437)</f>
        <v/>
      </c>
      <c r="AP437" t="str">
        <f>IF(ISBLANK(extractions!AJ437),"",extractions!AJ437)</f>
        <v/>
      </c>
      <c r="AQ437" t="str">
        <f>IF(ISBLANK(extractions!AK437),"",extractions!AK437)</f>
        <v/>
      </c>
      <c r="AR437" t="str">
        <f>IF(ISBLANK(extractions!AL437),"",extractions!AL437)</f>
        <v/>
      </c>
      <c r="AS437" t="str">
        <f>IF(ISBLANK(extractions!AM437),"",extractions!AM437)</f>
        <v/>
      </c>
      <c r="AT437" t="str">
        <f>IF(ISBLANK(extractions!AN437),"",extractions!AN437)</f>
        <v/>
      </c>
      <c r="AU437" t="str">
        <f>IF(ISBLANK(extractions!AO437),"",extractions!AO437)</f>
        <v/>
      </c>
      <c r="AV437" t="str">
        <f>IF(ISBLANK(extractions!AP437),"",extractions!AP437)</f>
        <v/>
      </c>
      <c r="AW437" t="str">
        <f>IF(ISBLANK(extractions!AQ437),"",extractions!AQ437)</f>
        <v/>
      </c>
      <c r="AX437" t="str">
        <f>IF(ISBLANK(extractions!AR437),"",extractions!AR437)</f>
        <v/>
      </c>
      <c r="AY437" t="str">
        <f>IF(ISBLANK(extractions!AS437),"",extractions!AS437)</f>
        <v/>
      </c>
      <c r="AZ437" t="str">
        <f>IF(ISBLANK(extractions!AT437),"",extractions!AT437)</f>
        <v/>
      </c>
      <c r="BA437" t="str">
        <f>IF(ISBLANK(extractions!AU437),"",extractions!AU437)</f>
        <v/>
      </c>
      <c r="BB437" t="str">
        <f>IF(ISBLANK(extractions!AV437),"",extractions!AV437)</f>
        <v/>
      </c>
      <c r="BC437" t="str">
        <f>IF(ISBLANK(extractions!AW437),"",extractions!AW437)</f>
        <v/>
      </c>
      <c r="BD437" t="str">
        <f>IF(ISBLANK(extractions!AX437),"",extractions!AX437)</f>
        <v/>
      </c>
      <c r="BG437" t="str">
        <f t="shared" si="59"/>
        <v/>
      </c>
      <c r="BK437" s="9" t="str">
        <f t="shared" si="56"/>
        <v>Beta</v>
      </c>
      <c r="BL437" s="9">
        <f t="shared" si="54"/>
        <v>0.22281999999999999</v>
      </c>
      <c r="BM437" s="13" t="str">
        <f t="shared" si="55"/>
        <v>?</v>
      </c>
      <c r="BN437" t="str">
        <f t="shared" si="57"/>
        <v>+</v>
      </c>
      <c r="BO437" s="9" t="str">
        <f>IF(BK437="Beta",IF(ABS(BL437)&lt;statistic_interpretations!$B$5,statistic_interpretations!$B$1,IF(ABS(BL437)&lt;statistic_interpretations!$C$5,statistic_interpretations!$C$1,IF(ABS(BL437)&gt;statistic_interpretations!$C$5,statistic_interpretations!$D$1,"error"))),IF(BK437="R",IF(ABS(BL437)&lt;statistic_interpretations!$B$2,statistic_interpretations!$B$1,IF(ABS(BL437)&lt;statistic_interpretations!$C$2,statistic_interpretations!$C$1,IF(ABS(BL437)&gt;statistic_interpretations!$C$2,statistic_interpretations!$D$1,"error"))),IF(BK437="D",IF(ABS(BL437)&lt;statistic_interpretations!$B$3,statistic_interpretations!$B$1,IF(ABS(BL437)&lt;statistic_interpretations!$C$3,statistic_interpretations!$C$1,IF(ABS(BL437)&gt;statistic_interpretations!$C$3,statistic_interpretations!$D$1,"error"))),IF(BK437="%",IF(ABS(BL437)&lt;statistic_interpretations!$B$9,statistic_interpretations!$B$1,IF(ABS(BL437)&lt;statistic_interpretations!$C$9,statistic_interpretations!$C$1,IF(ABS(BL437)&gt;statistic_interpretations!$C$9,statistic_interpretations!$D$1,"error"))),IF(BK437="χ2",IF(ABS(BL437)&lt;statistic_interpretations!$B$8,statistic_interpretations!$B$1,IF(ABS(BL437)&lt;statistic_interpretations!$C$8,statistic_interpretations!$C$1,IF(ABS(BL437)&gt;statistic_interpretations!$C$8,statistic_interpretations!$D$1,"error"))),IF(BK437="tau",IF(ABS(BL437)&lt;statistic_interpretations!$B$7,statistic_interpretations!$B$1,IF(ABS(BL437)&lt;statistic_interpretations!$C$7,statistic_interpretations!$C$1,IF(ABS(BL437)&gt;statistic_interpretations!$C$7,statistic_interpretations!$D$1,"error")))))))))</f>
        <v>Small</v>
      </c>
      <c r="BP437" t="str">
        <f t="shared" si="58"/>
        <v>unknown</v>
      </c>
    </row>
    <row r="438" spans="1:68" x14ac:dyDescent="0.25">
      <c r="A438" t="str">
        <f>IF(ISBLANK(extractions!A438),"",extractions!A438)</f>
        <v>Involvement auto theft</v>
      </c>
      <c r="B438" t="s">
        <v>407</v>
      </c>
      <c r="C438" t="str">
        <f>IF(ISBLANK(extractions!B438),"",extractions!B438)</f>
        <v>nominal</v>
      </c>
      <c r="D438" t="str">
        <f>IF(ISBLANK(extractions!C438),"",extractions!C438)</f>
        <v/>
      </c>
      <c r="E438" t="str">
        <f>IF(ISBLANK(extractions!D438),"",extractions!D438)</f>
        <v/>
      </c>
      <c r="F438" t="str">
        <f>IF(ISBLANK(extractions!E438),"",extractions!E438)</f>
        <v>-</v>
      </c>
      <c r="G438" t="str">
        <f>IF(ISBLANK(extractions!G438),"",extractions!G438)</f>
        <v>reporting time</v>
      </c>
      <c r="H438" t="str">
        <f>IF(ISBLANK(extractions!H438),"",extractions!H438)</f>
        <v>scale</v>
      </c>
      <c r="I438" t="str">
        <f>IF(ISBLANK(extractions!I438),"",extractions!I438)</f>
        <v>min/incident</v>
      </c>
      <c r="J438" t="str">
        <f>IF(ISBLANK(extractions!J438),"",extractions!J438)</f>
        <v>ln</v>
      </c>
      <c r="K438" t="str">
        <f>IF(ISBLANK(extractions!K438),"",extractions!K438)</f>
        <v>interest</v>
      </c>
      <c r="L438" t="str">
        <f>IF(ISBLANK(extractions!L438),"",extractions!L438)</f>
        <v>van Kirk (1978)</v>
      </c>
      <c r="M438" s="2" t="s">
        <v>893</v>
      </c>
      <c r="N438" t="str">
        <f>IF(ISBLANK(extractions!M438),"",extractions!M438)</f>
        <v>Table F-40</v>
      </c>
      <c r="O438" t="str">
        <f>IF(ISBLANK(extractions!N438),"",extractions!N438)</f>
        <v>Multivariate regression</v>
      </c>
      <c r="P438" t="s">
        <v>148</v>
      </c>
      <c r="Q438" t="s">
        <v>903</v>
      </c>
      <c r="R438" t="s">
        <v>906</v>
      </c>
      <c r="S438" t="s">
        <v>199</v>
      </c>
      <c r="T438" t="s">
        <v>199</v>
      </c>
      <c r="U438" t="str">
        <f>IF(ISBLANK(extractions!O438),"",extractions!O438)</f>
        <v/>
      </c>
      <c r="V438" t="str">
        <f>IF(ISBLANK(extractions!P438),"",extractions!P438)</f>
        <v>Sample</v>
      </c>
      <c r="W438" t="str">
        <f>IF(ISBLANK(extractions!Q438),"",extractions!Q438)</f>
        <v/>
      </c>
      <c r="X438" t="str">
        <f>IF(ISBLANK(extractions!R438),"",extractions!R438)</f>
        <v xml:space="preserve">Non random sample  </v>
      </c>
      <c r="Y438" t="str">
        <f>IF(ISBLANK(extractions!S438),"",extractions!S438)</f>
        <v/>
      </c>
      <c r="Z438" t="str">
        <f>IF(ISBLANK(extractions!T438),"",extractions!T438)</f>
        <v/>
      </c>
      <c r="AA438" t="str">
        <f>IF(ISBLANK(extractions!U438),"",extractions!U438)</f>
        <v>-</v>
      </c>
      <c r="AB438">
        <f>IF(ISBLANK(extractions!V438),"",extractions!V438)</f>
        <v>903</v>
      </c>
      <c r="AC438" t="str">
        <f>IF(ISBLANK(extractions!W438),"",extractions!W438)</f>
        <v>CFS</v>
      </c>
      <c r="AD438" t="str">
        <f>IF(ISBLANK(extractions!X438),"",extractions!X438)</f>
        <v>All part I crimes</v>
      </c>
      <c r="AE438" t="str">
        <f>IF(ISBLANK(extractions!Y438),"",extractions!Y438)</f>
        <v>Beta</v>
      </c>
      <c r="AF438">
        <f>IF(ISBLANK(extractions!Z438),"",extractions!Z438)</f>
        <v>-9.3699999999999999E-3</v>
      </c>
      <c r="AG438" t="str">
        <f>IF(ISBLANK(extractions!AA438),"",extractions!AA438)</f>
        <v/>
      </c>
      <c r="AH438" t="str">
        <f>IF(ISBLANK(extractions!AB438),"",extractions!AB438)</f>
        <v>?</v>
      </c>
      <c r="AI438">
        <f>IF(ISBLANK(extractions!AC438),"",extractions!AC438)</f>
        <v>1</v>
      </c>
      <c r="AJ438" t="str">
        <f>IF(ISBLANK(extractions!AD438),"",extractions!AD438)</f>
        <v>mar</v>
      </c>
      <c r="AK438">
        <f>IF(ISBLANK(extractions!AE438),"",extractions!AE438)</f>
        <v>1975</v>
      </c>
      <c r="AL438">
        <f>IF(ISBLANK(extractions!AF438),"",extractions!AF438)</f>
        <v>31</v>
      </c>
      <c r="AM438" t="str">
        <f>IF(ISBLANK(extractions!AG438),"",extractions!AG438)</f>
        <v>jan</v>
      </c>
      <c r="AN438">
        <f>IF(ISBLANK(extractions!AH438),"",extractions!AH438)</f>
        <v>1976</v>
      </c>
      <c r="AO438" t="str">
        <f>IF(ISBLANK(extractions!AI438),"",extractions!AI438)</f>
        <v/>
      </c>
      <c r="AP438" t="str">
        <f>IF(ISBLANK(extractions!AJ438),"",extractions!AJ438)</f>
        <v/>
      </c>
      <c r="AQ438" t="str">
        <f>IF(ISBLANK(extractions!AK438),"",extractions!AK438)</f>
        <v/>
      </c>
      <c r="AR438" t="str">
        <f>IF(ISBLANK(extractions!AL438),"",extractions!AL438)</f>
        <v/>
      </c>
      <c r="AS438" t="str">
        <f>IF(ISBLANK(extractions!AM438),"",extractions!AM438)</f>
        <v/>
      </c>
      <c r="AT438" t="str">
        <f>IF(ISBLANK(extractions!AN438),"",extractions!AN438)</f>
        <v/>
      </c>
      <c r="AU438" t="str">
        <f>IF(ISBLANK(extractions!AO438),"",extractions!AO438)</f>
        <v/>
      </c>
      <c r="AV438" t="str">
        <f>IF(ISBLANK(extractions!AP438),"",extractions!AP438)</f>
        <v/>
      </c>
      <c r="AW438" t="str">
        <f>IF(ISBLANK(extractions!AQ438),"",extractions!AQ438)</f>
        <v/>
      </c>
      <c r="AX438" t="str">
        <f>IF(ISBLANK(extractions!AR438),"",extractions!AR438)</f>
        <v/>
      </c>
      <c r="AY438" t="str">
        <f>IF(ISBLANK(extractions!AS438),"",extractions!AS438)</f>
        <v/>
      </c>
      <c r="AZ438" t="str">
        <f>IF(ISBLANK(extractions!AT438),"",extractions!AT438)</f>
        <v/>
      </c>
      <c r="BA438" t="str">
        <f>IF(ISBLANK(extractions!AU438),"",extractions!AU438)</f>
        <v/>
      </c>
      <c r="BB438" t="str">
        <f>IF(ISBLANK(extractions!AV438),"",extractions!AV438)</f>
        <v/>
      </c>
      <c r="BC438" t="str">
        <f>IF(ISBLANK(extractions!AW438),"",extractions!AW438)</f>
        <v/>
      </c>
      <c r="BD438" t="str">
        <f>IF(ISBLANK(extractions!AX438),"",extractions!AX438)</f>
        <v/>
      </c>
      <c r="BG438" t="str">
        <f t="shared" si="59"/>
        <v/>
      </c>
      <c r="BK438" s="9" t="str">
        <f t="shared" si="56"/>
        <v>Beta</v>
      </c>
      <c r="BL438" s="9">
        <f t="shared" si="54"/>
        <v>-9.3699999999999999E-3</v>
      </c>
      <c r="BM438" s="13" t="str">
        <f t="shared" si="55"/>
        <v>?</v>
      </c>
      <c r="BN438" t="str">
        <f t="shared" si="57"/>
        <v>-</v>
      </c>
      <c r="BO438" s="9" t="str">
        <f>IF(BK438="Beta",IF(ABS(BL438)&lt;statistic_interpretations!$B$5,statistic_interpretations!$B$1,IF(ABS(BL438)&lt;statistic_interpretations!$C$5,statistic_interpretations!$C$1,IF(ABS(BL438)&gt;statistic_interpretations!$C$5,statistic_interpretations!$D$1,"error"))),IF(BK438="R",IF(ABS(BL438)&lt;statistic_interpretations!$B$2,statistic_interpretations!$B$1,IF(ABS(BL438)&lt;statistic_interpretations!$C$2,statistic_interpretations!$C$1,IF(ABS(BL438)&gt;statistic_interpretations!$C$2,statistic_interpretations!$D$1,"error"))),IF(BK438="D",IF(ABS(BL438)&lt;statistic_interpretations!$B$3,statistic_interpretations!$B$1,IF(ABS(BL438)&lt;statistic_interpretations!$C$3,statistic_interpretations!$C$1,IF(ABS(BL438)&gt;statistic_interpretations!$C$3,statistic_interpretations!$D$1,"error"))),IF(BK438="%",IF(ABS(BL438)&lt;statistic_interpretations!$B$9,statistic_interpretations!$B$1,IF(ABS(BL438)&lt;statistic_interpretations!$C$9,statistic_interpretations!$C$1,IF(ABS(BL438)&gt;statistic_interpretations!$C$9,statistic_interpretations!$D$1,"error"))),IF(BK438="χ2",IF(ABS(BL438)&lt;statistic_interpretations!$B$8,statistic_interpretations!$B$1,IF(ABS(BL438)&lt;statistic_interpretations!$C$8,statistic_interpretations!$C$1,IF(ABS(BL438)&gt;statistic_interpretations!$C$8,statistic_interpretations!$D$1,"error"))),IF(BK438="tau",IF(ABS(BL438)&lt;statistic_interpretations!$B$7,statistic_interpretations!$B$1,IF(ABS(BL438)&lt;statistic_interpretations!$C$7,statistic_interpretations!$C$1,IF(ABS(BL438)&gt;statistic_interpretations!$C$7,statistic_interpretations!$D$1,"error")))))))))</f>
        <v>Small</v>
      </c>
      <c r="BP438" t="str">
        <f t="shared" si="58"/>
        <v>unknown</v>
      </c>
    </row>
    <row r="439" spans="1:68" x14ac:dyDescent="0.25">
      <c r="A439" t="str">
        <f>IF(ISBLANK(extractions!A439),"",extractions!A439)</f>
        <v>Discovery auto theft</v>
      </c>
      <c r="B439" t="s">
        <v>408</v>
      </c>
      <c r="C439" t="str">
        <f>IF(ISBLANK(extractions!B439),"",extractions!B439)</f>
        <v>nominal</v>
      </c>
      <c r="D439" t="str">
        <f>IF(ISBLANK(extractions!C439),"",extractions!C439)</f>
        <v/>
      </c>
      <c r="E439" t="str">
        <f>IF(ISBLANK(extractions!D439),"",extractions!D439)</f>
        <v/>
      </c>
      <c r="F439" t="str">
        <f>IF(ISBLANK(extractions!E439),"",extractions!E439)</f>
        <v>-</v>
      </c>
      <c r="G439" t="str">
        <f>IF(ISBLANK(extractions!G439),"",extractions!G439)</f>
        <v>reporting time</v>
      </c>
      <c r="H439" t="str">
        <f>IF(ISBLANK(extractions!H439),"",extractions!H439)</f>
        <v>scale</v>
      </c>
      <c r="I439" t="str">
        <f>IF(ISBLANK(extractions!I439),"",extractions!I439)</f>
        <v>min/incident</v>
      </c>
      <c r="J439" t="str">
        <f>IF(ISBLANK(extractions!J439),"",extractions!J439)</f>
        <v>ln</v>
      </c>
      <c r="K439" t="str">
        <f>IF(ISBLANK(extractions!K439),"",extractions!K439)</f>
        <v>interest</v>
      </c>
      <c r="L439" t="str">
        <f>IF(ISBLANK(extractions!L439),"",extractions!L439)</f>
        <v>van Kirk (1978)</v>
      </c>
      <c r="M439" s="2" t="s">
        <v>893</v>
      </c>
      <c r="N439" t="str">
        <f>IF(ISBLANK(extractions!M439),"",extractions!M439)</f>
        <v>Table F-40</v>
      </c>
      <c r="O439" t="str">
        <f>IF(ISBLANK(extractions!N439),"",extractions!N439)</f>
        <v>Multivariate regression</v>
      </c>
      <c r="P439" t="s">
        <v>148</v>
      </c>
      <c r="Q439" t="s">
        <v>903</v>
      </c>
      <c r="R439" t="s">
        <v>906</v>
      </c>
      <c r="S439" t="s">
        <v>199</v>
      </c>
      <c r="T439" t="s">
        <v>199</v>
      </c>
      <c r="U439" t="str">
        <f>IF(ISBLANK(extractions!O439),"",extractions!O439)</f>
        <v/>
      </c>
      <c r="V439" t="str">
        <f>IF(ISBLANK(extractions!P439),"",extractions!P439)</f>
        <v>Sample</v>
      </c>
      <c r="W439" t="str">
        <f>IF(ISBLANK(extractions!Q439),"",extractions!Q439)</f>
        <v/>
      </c>
      <c r="X439" t="str">
        <f>IF(ISBLANK(extractions!R439),"",extractions!R439)</f>
        <v xml:space="preserve">Non random sample  </v>
      </c>
      <c r="Y439" t="str">
        <f>IF(ISBLANK(extractions!S439),"",extractions!S439)</f>
        <v/>
      </c>
      <c r="Z439" t="str">
        <f>IF(ISBLANK(extractions!T439),"",extractions!T439)</f>
        <v/>
      </c>
      <c r="AA439" t="str">
        <f>IF(ISBLANK(extractions!U439),"",extractions!U439)</f>
        <v>-</v>
      </c>
      <c r="AB439">
        <f>IF(ISBLANK(extractions!V439),"",extractions!V439)</f>
        <v>903</v>
      </c>
      <c r="AC439" t="str">
        <f>IF(ISBLANK(extractions!W439),"",extractions!W439)</f>
        <v>CFS</v>
      </c>
      <c r="AD439" t="str">
        <f>IF(ISBLANK(extractions!X439),"",extractions!X439)</f>
        <v>All part I crimes</v>
      </c>
      <c r="AE439" t="str">
        <f>IF(ISBLANK(extractions!Y439),"",extractions!Y439)</f>
        <v>Beta</v>
      </c>
      <c r="AF439">
        <f>IF(ISBLANK(extractions!Z439),"",extractions!Z439)</f>
        <v>0.1065</v>
      </c>
      <c r="AG439" t="str">
        <f>IF(ISBLANK(extractions!AA439),"",extractions!AA439)</f>
        <v/>
      </c>
      <c r="AH439" t="str">
        <f>IF(ISBLANK(extractions!AB439),"",extractions!AB439)</f>
        <v>?</v>
      </c>
      <c r="AI439">
        <f>IF(ISBLANK(extractions!AC439),"",extractions!AC439)</f>
        <v>1</v>
      </c>
      <c r="AJ439" t="str">
        <f>IF(ISBLANK(extractions!AD439),"",extractions!AD439)</f>
        <v>mar</v>
      </c>
      <c r="AK439">
        <f>IF(ISBLANK(extractions!AE439),"",extractions!AE439)</f>
        <v>1975</v>
      </c>
      <c r="AL439">
        <f>IF(ISBLANK(extractions!AF439),"",extractions!AF439)</f>
        <v>31</v>
      </c>
      <c r="AM439" t="str">
        <f>IF(ISBLANK(extractions!AG439),"",extractions!AG439)</f>
        <v>jan</v>
      </c>
      <c r="AN439">
        <f>IF(ISBLANK(extractions!AH439),"",extractions!AH439)</f>
        <v>1976</v>
      </c>
      <c r="AO439" t="str">
        <f>IF(ISBLANK(extractions!AI439),"",extractions!AI439)</f>
        <v/>
      </c>
      <c r="AP439" t="str">
        <f>IF(ISBLANK(extractions!AJ439),"",extractions!AJ439)</f>
        <v/>
      </c>
      <c r="AQ439" t="str">
        <f>IF(ISBLANK(extractions!AK439),"",extractions!AK439)</f>
        <v/>
      </c>
      <c r="AR439" t="str">
        <f>IF(ISBLANK(extractions!AL439),"",extractions!AL439)</f>
        <v/>
      </c>
      <c r="AS439" t="str">
        <f>IF(ISBLANK(extractions!AM439),"",extractions!AM439)</f>
        <v/>
      </c>
      <c r="AT439" t="str">
        <f>IF(ISBLANK(extractions!AN439),"",extractions!AN439)</f>
        <v/>
      </c>
      <c r="AU439" t="str">
        <f>IF(ISBLANK(extractions!AO439),"",extractions!AO439)</f>
        <v/>
      </c>
      <c r="AV439" t="str">
        <f>IF(ISBLANK(extractions!AP439),"",extractions!AP439)</f>
        <v/>
      </c>
      <c r="AW439" t="str">
        <f>IF(ISBLANK(extractions!AQ439),"",extractions!AQ439)</f>
        <v/>
      </c>
      <c r="AX439" t="str">
        <f>IF(ISBLANK(extractions!AR439),"",extractions!AR439)</f>
        <v/>
      </c>
      <c r="AY439" t="str">
        <f>IF(ISBLANK(extractions!AS439),"",extractions!AS439)</f>
        <v/>
      </c>
      <c r="AZ439" t="str">
        <f>IF(ISBLANK(extractions!AT439),"",extractions!AT439)</f>
        <v/>
      </c>
      <c r="BA439" t="str">
        <f>IF(ISBLANK(extractions!AU439),"",extractions!AU439)</f>
        <v/>
      </c>
      <c r="BB439" t="str">
        <f>IF(ISBLANK(extractions!AV439),"",extractions!AV439)</f>
        <v/>
      </c>
      <c r="BC439" t="str">
        <f>IF(ISBLANK(extractions!AW439),"",extractions!AW439)</f>
        <v/>
      </c>
      <c r="BD439" t="str">
        <f>IF(ISBLANK(extractions!AX439),"",extractions!AX439)</f>
        <v/>
      </c>
      <c r="BG439" t="str">
        <f t="shared" si="59"/>
        <v/>
      </c>
      <c r="BK439" s="9" t="str">
        <f t="shared" si="56"/>
        <v>Beta</v>
      </c>
      <c r="BL439" s="9">
        <f t="shared" si="54"/>
        <v>0.1065</v>
      </c>
      <c r="BM439" s="13" t="str">
        <f t="shared" si="55"/>
        <v>?</v>
      </c>
      <c r="BN439" t="str">
        <f t="shared" si="57"/>
        <v>+</v>
      </c>
      <c r="BO439" s="9" t="str">
        <f>IF(BK439="Beta",IF(ABS(BL439)&lt;statistic_interpretations!$B$5,statistic_interpretations!$B$1,IF(ABS(BL439)&lt;statistic_interpretations!$C$5,statistic_interpretations!$C$1,IF(ABS(BL439)&gt;statistic_interpretations!$C$5,statistic_interpretations!$D$1,"error"))),IF(BK439="R",IF(ABS(BL439)&lt;statistic_interpretations!$B$2,statistic_interpretations!$B$1,IF(ABS(BL439)&lt;statistic_interpretations!$C$2,statistic_interpretations!$C$1,IF(ABS(BL439)&gt;statistic_interpretations!$C$2,statistic_interpretations!$D$1,"error"))),IF(BK439="D",IF(ABS(BL439)&lt;statistic_interpretations!$B$3,statistic_interpretations!$B$1,IF(ABS(BL439)&lt;statistic_interpretations!$C$3,statistic_interpretations!$C$1,IF(ABS(BL439)&gt;statistic_interpretations!$C$3,statistic_interpretations!$D$1,"error"))),IF(BK439="%",IF(ABS(BL439)&lt;statistic_interpretations!$B$9,statistic_interpretations!$B$1,IF(ABS(BL439)&lt;statistic_interpretations!$C$9,statistic_interpretations!$C$1,IF(ABS(BL439)&gt;statistic_interpretations!$C$9,statistic_interpretations!$D$1,"error"))),IF(BK439="χ2",IF(ABS(BL439)&lt;statistic_interpretations!$B$8,statistic_interpretations!$B$1,IF(ABS(BL439)&lt;statistic_interpretations!$C$8,statistic_interpretations!$C$1,IF(ABS(BL439)&gt;statistic_interpretations!$C$8,statistic_interpretations!$D$1,"error"))),IF(BK439="tau",IF(ABS(BL439)&lt;statistic_interpretations!$B$7,statistic_interpretations!$B$1,IF(ABS(BL439)&lt;statistic_interpretations!$C$7,statistic_interpretations!$C$1,IF(ABS(BL439)&gt;statistic_interpretations!$C$7,statistic_interpretations!$D$1,"error")))))))))</f>
        <v>Small</v>
      </c>
      <c r="BP439" t="str">
        <f t="shared" si="58"/>
        <v>unknown</v>
      </c>
    </row>
    <row r="440" spans="1:68" x14ac:dyDescent="0.25">
      <c r="A440" t="str">
        <f>IF(ISBLANK(extractions!A440),"",extractions!A440)</f>
        <v xml:space="preserve">Telephoning Delay </v>
      </c>
      <c r="B440" t="s">
        <v>553</v>
      </c>
      <c r="C440" t="str">
        <f>IF(ISBLANK(extractions!B440),"",extractions!B440)</f>
        <v>nominal</v>
      </c>
      <c r="D440" t="str">
        <f>IF(ISBLANK(extractions!C440),"",extractions!C440)</f>
        <v/>
      </c>
      <c r="E440" t="str">
        <f>IF(ISBLANK(extractions!D440),"",extractions!D440)</f>
        <v/>
      </c>
      <c r="F440" t="str">
        <f>IF(ISBLANK(extractions!E440),"",extractions!E440)</f>
        <v>-</v>
      </c>
      <c r="G440" t="str">
        <f>IF(ISBLANK(extractions!G440),"",extractions!G440)</f>
        <v>reporting time</v>
      </c>
      <c r="H440" t="str">
        <f>IF(ISBLANK(extractions!H440),"",extractions!H440)</f>
        <v>scale</v>
      </c>
      <c r="I440" t="str">
        <f>IF(ISBLANK(extractions!I440),"",extractions!I440)</f>
        <v>min/incident</v>
      </c>
      <c r="J440" t="str">
        <f>IF(ISBLANK(extractions!J440),"",extractions!J440)</f>
        <v>ln</v>
      </c>
      <c r="K440" t="str">
        <f>IF(ISBLANK(extractions!K440),"",extractions!K440)</f>
        <v>interest</v>
      </c>
      <c r="L440" t="str">
        <f>IF(ISBLANK(extractions!L440),"",extractions!L440)</f>
        <v>van Kirk (1978)</v>
      </c>
      <c r="M440" s="2" t="s">
        <v>893</v>
      </c>
      <c r="N440" t="str">
        <f>IF(ISBLANK(extractions!M440),"",extractions!M440)</f>
        <v>Table F-40</v>
      </c>
      <c r="O440" t="str">
        <f>IF(ISBLANK(extractions!N440),"",extractions!N440)</f>
        <v>Multivariate regression</v>
      </c>
      <c r="P440" t="s">
        <v>148</v>
      </c>
      <c r="Q440" t="s">
        <v>903</v>
      </c>
      <c r="R440" t="s">
        <v>906</v>
      </c>
      <c r="S440" t="s">
        <v>891</v>
      </c>
      <c r="T440" t="s">
        <v>895</v>
      </c>
      <c r="U440" t="str">
        <f>IF(ISBLANK(extractions!O440),"",extractions!O440)</f>
        <v/>
      </c>
      <c r="V440" t="str">
        <f>IF(ISBLANK(extractions!P440),"",extractions!P440)</f>
        <v>Sample</v>
      </c>
      <c r="W440" t="str">
        <f>IF(ISBLANK(extractions!Q440),"",extractions!Q440)</f>
        <v/>
      </c>
      <c r="X440" t="str">
        <f>IF(ISBLANK(extractions!R440),"",extractions!R440)</f>
        <v xml:space="preserve">Non random sample  </v>
      </c>
      <c r="Y440" t="str">
        <f>IF(ISBLANK(extractions!S440),"",extractions!S440)</f>
        <v/>
      </c>
      <c r="Z440" t="str">
        <f>IF(ISBLANK(extractions!T440),"",extractions!T440)</f>
        <v/>
      </c>
      <c r="AA440" t="str">
        <f>IF(ISBLANK(extractions!U440),"",extractions!U440)</f>
        <v>-</v>
      </c>
      <c r="AB440">
        <f>IF(ISBLANK(extractions!V440),"",extractions!V440)</f>
        <v>903</v>
      </c>
      <c r="AC440" t="str">
        <f>IF(ISBLANK(extractions!W440),"",extractions!W440)</f>
        <v>CFS</v>
      </c>
      <c r="AD440" t="str">
        <f>IF(ISBLANK(extractions!X440),"",extractions!X440)</f>
        <v>All part I crimes</v>
      </c>
      <c r="AE440" t="str">
        <f>IF(ISBLANK(extractions!Y440),"",extractions!Y440)</f>
        <v>Beta</v>
      </c>
      <c r="AF440">
        <f>IF(ISBLANK(extractions!Z440),"",extractions!Z440)</f>
        <v>0.16002</v>
      </c>
      <c r="AG440" t="str">
        <f>IF(ISBLANK(extractions!AA440),"",extractions!AA440)</f>
        <v/>
      </c>
      <c r="AH440" t="str">
        <f>IF(ISBLANK(extractions!AB440),"",extractions!AB440)</f>
        <v>?</v>
      </c>
      <c r="AI440">
        <f>IF(ISBLANK(extractions!AC440),"",extractions!AC440)</f>
        <v>1</v>
      </c>
      <c r="AJ440" t="str">
        <f>IF(ISBLANK(extractions!AD440),"",extractions!AD440)</f>
        <v>mar</v>
      </c>
      <c r="AK440">
        <f>IF(ISBLANK(extractions!AE440),"",extractions!AE440)</f>
        <v>1975</v>
      </c>
      <c r="AL440">
        <f>IF(ISBLANK(extractions!AF440),"",extractions!AF440)</f>
        <v>31</v>
      </c>
      <c r="AM440" t="str">
        <f>IF(ISBLANK(extractions!AG440),"",extractions!AG440)</f>
        <v>jan</v>
      </c>
      <c r="AN440">
        <f>IF(ISBLANK(extractions!AH440),"",extractions!AH440)</f>
        <v>1976</v>
      </c>
      <c r="AO440" t="str">
        <f>IF(ISBLANK(extractions!AI440),"",extractions!AI440)</f>
        <v/>
      </c>
      <c r="AP440" t="str">
        <f>IF(ISBLANK(extractions!AJ440),"",extractions!AJ440)</f>
        <v/>
      </c>
      <c r="AQ440" t="str">
        <f>IF(ISBLANK(extractions!AK440),"",extractions!AK440)</f>
        <v/>
      </c>
      <c r="AR440" t="str">
        <f>IF(ISBLANK(extractions!AL440),"",extractions!AL440)</f>
        <v/>
      </c>
      <c r="AS440" t="str">
        <f>IF(ISBLANK(extractions!AM440),"",extractions!AM440)</f>
        <v/>
      </c>
      <c r="AT440" t="str">
        <f>IF(ISBLANK(extractions!AN440),"",extractions!AN440)</f>
        <v/>
      </c>
      <c r="AU440" t="str">
        <f>IF(ISBLANK(extractions!AO440),"",extractions!AO440)</f>
        <v/>
      </c>
      <c r="AV440" t="str">
        <f>IF(ISBLANK(extractions!AP440),"",extractions!AP440)</f>
        <v/>
      </c>
      <c r="AW440" t="str">
        <f>IF(ISBLANK(extractions!AQ440),"",extractions!AQ440)</f>
        <v/>
      </c>
      <c r="AX440" t="str">
        <f>IF(ISBLANK(extractions!AR440),"",extractions!AR440)</f>
        <v/>
      </c>
      <c r="AY440" t="str">
        <f>IF(ISBLANK(extractions!AS440),"",extractions!AS440)</f>
        <v/>
      </c>
      <c r="AZ440" t="str">
        <f>IF(ISBLANK(extractions!AT440),"",extractions!AT440)</f>
        <v/>
      </c>
      <c r="BA440" t="str">
        <f>IF(ISBLANK(extractions!AU440),"",extractions!AU440)</f>
        <v/>
      </c>
      <c r="BB440" t="str">
        <f>IF(ISBLANK(extractions!AV440),"",extractions!AV440)</f>
        <v/>
      </c>
      <c r="BC440" t="str">
        <f>IF(ISBLANK(extractions!AW440),"",extractions!AW440)</f>
        <v/>
      </c>
      <c r="BD440" t="str">
        <f>IF(ISBLANK(extractions!AX440),"",extractions!AX440)</f>
        <v/>
      </c>
      <c r="BG440" t="str">
        <f t="shared" si="59"/>
        <v/>
      </c>
      <c r="BK440" s="9" t="str">
        <f t="shared" si="56"/>
        <v>Beta</v>
      </c>
      <c r="BL440" s="9">
        <f t="shared" si="54"/>
        <v>0.16002</v>
      </c>
      <c r="BM440" s="13" t="str">
        <f t="shared" si="55"/>
        <v>?</v>
      </c>
      <c r="BN440" t="str">
        <f t="shared" si="57"/>
        <v>+</v>
      </c>
      <c r="BO440" s="9" t="str">
        <f>IF(BK440="Beta",IF(ABS(BL440)&lt;statistic_interpretations!$B$5,statistic_interpretations!$B$1,IF(ABS(BL440)&lt;statistic_interpretations!$C$5,statistic_interpretations!$C$1,IF(ABS(BL440)&gt;statistic_interpretations!$C$5,statistic_interpretations!$D$1,"error"))),IF(BK440="R",IF(ABS(BL440)&lt;statistic_interpretations!$B$2,statistic_interpretations!$B$1,IF(ABS(BL440)&lt;statistic_interpretations!$C$2,statistic_interpretations!$C$1,IF(ABS(BL440)&gt;statistic_interpretations!$C$2,statistic_interpretations!$D$1,"error"))),IF(BK440="D",IF(ABS(BL440)&lt;statistic_interpretations!$B$3,statistic_interpretations!$B$1,IF(ABS(BL440)&lt;statistic_interpretations!$C$3,statistic_interpretations!$C$1,IF(ABS(BL440)&gt;statistic_interpretations!$C$3,statistic_interpretations!$D$1,"error"))),IF(BK440="%",IF(ABS(BL440)&lt;statistic_interpretations!$B$9,statistic_interpretations!$B$1,IF(ABS(BL440)&lt;statistic_interpretations!$C$9,statistic_interpretations!$C$1,IF(ABS(BL440)&gt;statistic_interpretations!$C$9,statistic_interpretations!$D$1,"error"))),IF(BK440="χ2",IF(ABS(BL440)&lt;statistic_interpretations!$B$8,statistic_interpretations!$B$1,IF(ABS(BL440)&lt;statistic_interpretations!$C$8,statistic_interpretations!$C$1,IF(ABS(BL440)&gt;statistic_interpretations!$C$8,statistic_interpretations!$D$1,"error"))),IF(BK440="tau",IF(ABS(BL440)&lt;statistic_interpretations!$B$7,statistic_interpretations!$B$1,IF(ABS(BL440)&lt;statistic_interpretations!$C$7,statistic_interpretations!$C$1,IF(ABS(BL440)&gt;statistic_interpretations!$C$7,statistic_interpretations!$D$1,"error")))))))))</f>
        <v>Small</v>
      </c>
      <c r="BP440" t="str">
        <f t="shared" si="58"/>
        <v>unknown</v>
      </c>
    </row>
    <row r="441" spans="1:68" x14ac:dyDescent="0.25">
      <c r="A441" t="str">
        <f>IF(ISBLANK(extractions!A441),"",extractions!A441)</f>
        <v xml:space="preserve">Talking Delay </v>
      </c>
      <c r="B441" t="s">
        <v>552</v>
      </c>
      <c r="C441" t="str">
        <f>IF(ISBLANK(extractions!B441),"",extractions!B441)</f>
        <v>nominal</v>
      </c>
      <c r="D441" t="str">
        <f>IF(ISBLANK(extractions!C441),"",extractions!C441)</f>
        <v/>
      </c>
      <c r="E441" t="str">
        <f>IF(ISBLANK(extractions!D441),"",extractions!D441)</f>
        <v/>
      </c>
      <c r="F441" t="str">
        <f>IF(ISBLANK(extractions!E441),"",extractions!E441)</f>
        <v>-</v>
      </c>
      <c r="G441" t="str">
        <f>IF(ISBLANK(extractions!G441),"",extractions!G441)</f>
        <v>reporting time</v>
      </c>
      <c r="H441" t="str">
        <f>IF(ISBLANK(extractions!H441),"",extractions!H441)</f>
        <v>scale</v>
      </c>
      <c r="I441" t="str">
        <f>IF(ISBLANK(extractions!I441),"",extractions!I441)</f>
        <v>min/incident</v>
      </c>
      <c r="J441" t="str">
        <f>IF(ISBLANK(extractions!J441),"",extractions!J441)</f>
        <v>ln</v>
      </c>
      <c r="K441" t="str">
        <f>IF(ISBLANK(extractions!K441),"",extractions!K441)</f>
        <v>interest</v>
      </c>
      <c r="L441" t="str">
        <f>IF(ISBLANK(extractions!L441),"",extractions!L441)</f>
        <v>van Kirk (1978)</v>
      </c>
      <c r="M441" s="2" t="s">
        <v>893</v>
      </c>
      <c r="N441" t="str">
        <f>IF(ISBLANK(extractions!M441),"",extractions!M441)</f>
        <v>Table F-40</v>
      </c>
      <c r="O441" t="str">
        <f>IF(ISBLANK(extractions!N441),"",extractions!N441)</f>
        <v>Multivariate regression</v>
      </c>
      <c r="P441" t="s">
        <v>148</v>
      </c>
      <c r="Q441" t="s">
        <v>903</v>
      </c>
      <c r="R441" t="s">
        <v>906</v>
      </c>
      <c r="S441" t="s">
        <v>891</v>
      </c>
      <c r="T441" t="s">
        <v>895</v>
      </c>
      <c r="U441" t="str">
        <f>IF(ISBLANK(extractions!O441),"",extractions!O441)</f>
        <v/>
      </c>
      <c r="V441" t="str">
        <f>IF(ISBLANK(extractions!P441),"",extractions!P441)</f>
        <v>Sample</v>
      </c>
      <c r="W441" t="str">
        <f>IF(ISBLANK(extractions!Q441),"",extractions!Q441)</f>
        <v/>
      </c>
      <c r="X441" t="str">
        <f>IF(ISBLANK(extractions!R441),"",extractions!R441)</f>
        <v xml:space="preserve">Non random sample  </v>
      </c>
      <c r="Y441" t="str">
        <f>IF(ISBLANK(extractions!S441),"",extractions!S441)</f>
        <v/>
      </c>
      <c r="Z441" t="str">
        <f>IF(ISBLANK(extractions!T441),"",extractions!T441)</f>
        <v/>
      </c>
      <c r="AA441" t="str">
        <f>IF(ISBLANK(extractions!U441),"",extractions!U441)</f>
        <v>-</v>
      </c>
      <c r="AB441">
        <f>IF(ISBLANK(extractions!V441),"",extractions!V441)</f>
        <v>903</v>
      </c>
      <c r="AC441" t="str">
        <f>IF(ISBLANK(extractions!W441),"",extractions!W441)</f>
        <v>CFS</v>
      </c>
      <c r="AD441" t="str">
        <f>IF(ISBLANK(extractions!X441),"",extractions!X441)</f>
        <v>All part I crimes</v>
      </c>
      <c r="AE441" t="str">
        <f>IF(ISBLANK(extractions!Y441),"",extractions!Y441)</f>
        <v>Beta</v>
      </c>
      <c r="AF441">
        <f>IF(ISBLANK(extractions!Z441),"",extractions!Z441)</f>
        <v>5.5300000000000002E-2</v>
      </c>
      <c r="AG441" t="str">
        <f>IF(ISBLANK(extractions!AA441),"",extractions!AA441)</f>
        <v/>
      </c>
      <c r="AH441" t="str">
        <f>IF(ISBLANK(extractions!AB441),"",extractions!AB441)</f>
        <v>?</v>
      </c>
      <c r="AI441">
        <f>IF(ISBLANK(extractions!AC441),"",extractions!AC441)</f>
        <v>1</v>
      </c>
      <c r="AJ441" t="str">
        <f>IF(ISBLANK(extractions!AD441),"",extractions!AD441)</f>
        <v>mar</v>
      </c>
      <c r="AK441">
        <f>IF(ISBLANK(extractions!AE441),"",extractions!AE441)</f>
        <v>1975</v>
      </c>
      <c r="AL441">
        <f>IF(ISBLANK(extractions!AF441),"",extractions!AF441)</f>
        <v>31</v>
      </c>
      <c r="AM441" t="str">
        <f>IF(ISBLANK(extractions!AG441),"",extractions!AG441)</f>
        <v>jan</v>
      </c>
      <c r="AN441">
        <f>IF(ISBLANK(extractions!AH441),"",extractions!AH441)</f>
        <v>1976</v>
      </c>
      <c r="AO441" t="str">
        <f>IF(ISBLANK(extractions!AI441),"",extractions!AI441)</f>
        <v/>
      </c>
      <c r="AP441" t="str">
        <f>IF(ISBLANK(extractions!AJ441),"",extractions!AJ441)</f>
        <v/>
      </c>
      <c r="AQ441" t="str">
        <f>IF(ISBLANK(extractions!AK441),"",extractions!AK441)</f>
        <v/>
      </c>
      <c r="AR441" t="str">
        <f>IF(ISBLANK(extractions!AL441),"",extractions!AL441)</f>
        <v/>
      </c>
      <c r="AS441" t="str">
        <f>IF(ISBLANK(extractions!AM441),"",extractions!AM441)</f>
        <v/>
      </c>
      <c r="AT441" t="str">
        <f>IF(ISBLANK(extractions!AN441),"",extractions!AN441)</f>
        <v/>
      </c>
      <c r="AU441" t="str">
        <f>IF(ISBLANK(extractions!AO441),"",extractions!AO441)</f>
        <v/>
      </c>
      <c r="AV441" t="str">
        <f>IF(ISBLANK(extractions!AP441),"",extractions!AP441)</f>
        <v/>
      </c>
      <c r="AW441" t="str">
        <f>IF(ISBLANK(extractions!AQ441),"",extractions!AQ441)</f>
        <v/>
      </c>
      <c r="AX441" t="str">
        <f>IF(ISBLANK(extractions!AR441),"",extractions!AR441)</f>
        <v/>
      </c>
      <c r="AY441" t="str">
        <f>IF(ISBLANK(extractions!AS441),"",extractions!AS441)</f>
        <v/>
      </c>
      <c r="AZ441" t="str">
        <f>IF(ISBLANK(extractions!AT441),"",extractions!AT441)</f>
        <v/>
      </c>
      <c r="BA441" t="str">
        <f>IF(ISBLANK(extractions!AU441),"",extractions!AU441)</f>
        <v/>
      </c>
      <c r="BB441" t="str">
        <f>IF(ISBLANK(extractions!AV441),"",extractions!AV441)</f>
        <v/>
      </c>
      <c r="BC441" t="str">
        <f>IF(ISBLANK(extractions!AW441),"",extractions!AW441)</f>
        <v/>
      </c>
      <c r="BD441" t="str">
        <f>IF(ISBLANK(extractions!AX441),"",extractions!AX441)</f>
        <v/>
      </c>
      <c r="BG441" t="str">
        <f t="shared" si="59"/>
        <v/>
      </c>
      <c r="BK441" s="9" t="str">
        <f t="shared" si="56"/>
        <v>Beta</v>
      </c>
      <c r="BL441" s="9">
        <f t="shared" si="54"/>
        <v>5.5300000000000002E-2</v>
      </c>
      <c r="BM441" s="13" t="str">
        <f t="shared" si="55"/>
        <v>?</v>
      </c>
      <c r="BN441" t="str">
        <f t="shared" si="57"/>
        <v>+</v>
      </c>
      <c r="BO441" s="9" t="str">
        <f>IF(BK441="Beta",IF(ABS(BL441)&lt;statistic_interpretations!$B$5,statistic_interpretations!$B$1,IF(ABS(BL441)&lt;statistic_interpretations!$C$5,statistic_interpretations!$C$1,IF(ABS(BL441)&gt;statistic_interpretations!$C$5,statistic_interpretations!$D$1,"error"))),IF(BK441="R",IF(ABS(BL441)&lt;statistic_interpretations!$B$2,statistic_interpretations!$B$1,IF(ABS(BL441)&lt;statistic_interpretations!$C$2,statistic_interpretations!$C$1,IF(ABS(BL441)&gt;statistic_interpretations!$C$2,statistic_interpretations!$D$1,"error"))),IF(BK441="D",IF(ABS(BL441)&lt;statistic_interpretations!$B$3,statistic_interpretations!$B$1,IF(ABS(BL441)&lt;statistic_interpretations!$C$3,statistic_interpretations!$C$1,IF(ABS(BL441)&gt;statistic_interpretations!$C$3,statistic_interpretations!$D$1,"error"))),IF(BK441="%",IF(ABS(BL441)&lt;statistic_interpretations!$B$9,statistic_interpretations!$B$1,IF(ABS(BL441)&lt;statistic_interpretations!$C$9,statistic_interpretations!$C$1,IF(ABS(BL441)&gt;statistic_interpretations!$C$9,statistic_interpretations!$D$1,"error"))),IF(BK441="χ2",IF(ABS(BL441)&lt;statistic_interpretations!$B$8,statistic_interpretations!$B$1,IF(ABS(BL441)&lt;statistic_interpretations!$C$8,statistic_interpretations!$C$1,IF(ABS(BL441)&gt;statistic_interpretations!$C$8,statistic_interpretations!$D$1,"error"))),IF(BK441="tau",IF(ABS(BL441)&lt;statistic_interpretations!$B$7,statistic_interpretations!$B$1,IF(ABS(BL441)&lt;statistic_interpretations!$C$7,statistic_interpretations!$C$1,IF(ABS(BL441)&gt;statistic_interpretations!$C$7,statistic_interpretations!$D$1,"error")))))))))</f>
        <v>Small</v>
      </c>
      <c r="BP441" t="str">
        <f t="shared" si="58"/>
        <v>unknown</v>
      </c>
    </row>
    <row r="442" spans="1:68" x14ac:dyDescent="0.25">
      <c r="A442" t="str">
        <f>IF(ISBLANK(extractions!A442),"",extractions!A442)</f>
        <v>Chasing Delay</v>
      </c>
      <c r="B442" t="s">
        <v>821</v>
      </c>
      <c r="C442" t="str">
        <f>IF(ISBLANK(extractions!B442),"",extractions!B442)</f>
        <v>nominal</v>
      </c>
      <c r="D442" t="str">
        <f>IF(ISBLANK(extractions!C442),"",extractions!C442)</f>
        <v/>
      </c>
      <c r="E442" t="str">
        <f>IF(ISBLANK(extractions!D442),"",extractions!D442)</f>
        <v/>
      </c>
      <c r="F442" t="str">
        <f>IF(ISBLANK(extractions!E442),"",extractions!E442)</f>
        <v>-</v>
      </c>
      <c r="G442" t="str">
        <f>IF(ISBLANK(extractions!G442),"",extractions!G442)</f>
        <v>reporting time</v>
      </c>
      <c r="H442" t="str">
        <f>IF(ISBLANK(extractions!H442),"",extractions!H442)</f>
        <v>scale</v>
      </c>
      <c r="I442" t="str">
        <f>IF(ISBLANK(extractions!I442),"",extractions!I442)</f>
        <v>min/incident</v>
      </c>
      <c r="J442" t="str">
        <f>IF(ISBLANK(extractions!J442),"",extractions!J442)</f>
        <v>ln</v>
      </c>
      <c r="K442" t="str">
        <f>IF(ISBLANK(extractions!K442),"",extractions!K442)</f>
        <v>interest</v>
      </c>
      <c r="L442" t="str">
        <f>IF(ISBLANK(extractions!L442),"",extractions!L442)</f>
        <v>van Kirk (1978)</v>
      </c>
      <c r="M442" s="2" t="s">
        <v>893</v>
      </c>
      <c r="N442" t="str">
        <f>IF(ISBLANK(extractions!M442),"",extractions!M442)</f>
        <v>Table F-40</v>
      </c>
      <c r="O442" t="str">
        <f>IF(ISBLANK(extractions!N442),"",extractions!N442)</f>
        <v>Multivariate regression</v>
      </c>
      <c r="P442" t="s">
        <v>148</v>
      </c>
      <c r="Q442" t="s">
        <v>903</v>
      </c>
      <c r="R442" t="s">
        <v>906</v>
      </c>
      <c r="S442" t="s">
        <v>891</v>
      </c>
      <c r="T442" t="s">
        <v>895</v>
      </c>
      <c r="U442" t="str">
        <f>IF(ISBLANK(extractions!O442),"",extractions!O442)</f>
        <v/>
      </c>
      <c r="V442" t="str">
        <f>IF(ISBLANK(extractions!P442),"",extractions!P442)</f>
        <v>Sample</v>
      </c>
      <c r="W442" t="str">
        <f>IF(ISBLANK(extractions!Q442),"",extractions!Q442)</f>
        <v/>
      </c>
      <c r="X442" t="str">
        <f>IF(ISBLANK(extractions!R442),"",extractions!R442)</f>
        <v xml:space="preserve">Non random sample  </v>
      </c>
      <c r="Y442" t="str">
        <f>IF(ISBLANK(extractions!S442),"",extractions!S442)</f>
        <v/>
      </c>
      <c r="Z442" t="str">
        <f>IF(ISBLANK(extractions!T442),"",extractions!T442)</f>
        <v/>
      </c>
      <c r="AA442" t="str">
        <f>IF(ISBLANK(extractions!U442),"",extractions!U442)</f>
        <v>-</v>
      </c>
      <c r="AB442">
        <f>IF(ISBLANK(extractions!V442),"",extractions!V442)</f>
        <v>903</v>
      </c>
      <c r="AC442" t="str">
        <f>IF(ISBLANK(extractions!W442),"",extractions!W442)</f>
        <v>CFS</v>
      </c>
      <c r="AD442" t="str">
        <f>IF(ISBLANK(extractions!X442),"",extractions!X442)</f>
        <v>All part I crimes</v>
      </c>
      <c r="AE442" t="str">
        <f>IF(ISBLANK(extractions!Y442),"",extractions!Y442)</f>
        <v>Beta</v>
      </c>
      <c r="AF442">
        <f>IF(ISBLANK(extractions!Z442),"",extractions!Z442)</f>
        <v>1.4330000000000001E-2</v>
      </c>
      <c r="AG442" t="str">
        <f>IF(ISBLANK(extractions!AA442),"",extractions!AA442)</f>
        <v/>
      </c>
      <c r="AH442" t="str">
        <f>IF(ISBLANK(extractions!AB442),"",extractions!AB442)</f>
        <v>?</v>
      </c>
      <c r="AI442">
        <f>IF(ISBLANK(extractions!AC442),"",extractions!AC442)</f>
        <v>1</v>
      </c>
      <c r="AJ442" t="str">
        <f>IF(ISBLANK(extractions!AD442),"",extractions!AD442)</f>
        <v>mar</v>
      </c>
      <c r="AK442">
        <f>IF(ISBLANK(extractions!AE442),"",extractions!AE442)</f>
        <v>1975</v>
      </c>
      <c r="AL442">
        <f>IF(ISBLANK(extractions!AF442),"",extractions!AF442)</f>
        <v>31</v>
      </c>
      <c r="AM442" t="str">
        <f>IF(ISBLANK(extractions!AG442),"",extractions!AG442)</f>
        <v>jan</v>
      </c>
      <c r="AN442">
        <f>IF(ISBLANK(extractions!AH442),"",extractions!AH442)</f>
        <v>1976</v>
      </c>
      <c r="AO442" t="str">
        <f>IF(ISBLANK(extractions!AI442),"",extractions!AI442)</f>
        <v/>
      </c>
      <c r="AP442" t="str">
        <f>IF(ISBLANK(extractions!AJ442),"",extractions!AJ442)</f>
        <v/>
      </c>
      <c r="AQ442" t="str">
        <f>IF(ISBLANK(extractions!AK442),"",extractions!AK442)</f>
        <v/>
      </c>
      <c r="AR442" t="str">
        <f>IF(ISBLANK(extractions!AL442),"",extractions!AL442)</f>
        <v/>
      </c>
      <c r="AS442" t="str">
        <f>IF(ISBLANK(extractions!AM442),"",extractions!AM442)</f>
        <v/>
      </c>
      <c r="AT442" t="str">
        <f>IF(ISBLANK(extractions!AN442),"",extractions!AN442)</f>
        <v/>
      </c>
      <c r="AU442" t="str">
        <f>IF(ISBLANK(extractions!AO442),"",extractions!AO442)</f>
        <v/>
      </c>
      <c r="AV442" t="str">
        <f>IF(ISBLANK(extractions!AP442),"",extractions!AP442)</f>
        <v/>
      </c>
      <c r="AW442" t="str">
        <f>IF(ISBLANK(extractions!AQ442),"",extractions!AQ442)</f>
        <v/>
      </c>
      <c r="AX442" t="str">
        <f>IF(ISBLANK(extractions!AR442),"",extractions!AR442)</f>
        <v/>
      </c>
      <c r="AY442" t="str">
        <f>IF(ISBLANK(extractions!AS442),"",extractions!AS442)</f>
        <v/>
      </c>
      <c r="AZ442" t="str">
        <f>IF(ISBLANK(extractions!AT442),"",extractions!AT442)</f>
        <v/>
      </c>
      <c r="BA442" t="str">
        <f>IF(ISBLANK(extractions!AU442),"",extractions!AU442)</f>
        <v/>
      </c>
      <c r="BB442" t="str">
        <f>IF(ISBLANK(extractions!AV442),"",extractions!AV442)</f>
        <v/>
      </c>
      <c r="BC442" t="str">
        <f>IF(ISBLANK(extractions!AW442),"",extractions!AW442)</f>
        <v/>
      </c>
      <c r="BD442" t="str">
        <f>IF(ISBLANK(extractions!AX442),"",extractions!AX442)</f>
        <v/>
      </c>
      <c r="BG442" t="str">
        <f t="shared" si="59"/>
        <v/>
      </c>
      <c r="BK442" s="9" t="str">
        <f t="shared" si="56"/>
        <v>Beta</v>
      </c>
      <c r="BL442" s="9">
        <f t="shared" si="54"/>
        <v>1.4330000000000001E-2</v>
      </c>
      <c r="BM442" s="13" t="str">
        <f t="shared" si="55"/>
        <v>?</v>
      </c>
      <c r="BN442" t="str">
        <f t="shared" si="57"/>
        <v>+</v>
      </c>
      <c r="BO442" s="9" t="str">
        <f>IF(BK442="Beta",IF(ABS(BL442)&lt;statistic_interpretations!$B$5,statistic_interpretations!$B$1,IF(ABS(BL442)&lt;statistic_interpretations!$C$5,statistic_interpretations!$C$1,IF(ABS(BL442)&gt;statistic_interpretations!$C$5,statistic_interpretations!$D$1,"error"))),IF(BK442="R",IF(ABS(BL442)&lt;statistic_interpretations!$B$2,statistic_interpretations!$B$1,IF(ABS(BL442)&lt;statistic_interpretations!$C$2,statistic_interpretations!$C$1,IF(ABS(BL442)&gt;statistic_interpretations!$C$2,statistic_interpretations!$D$1,"error"))),IF(BK442="D",IF(ABS(BL442)&lt;statistic_interpretations!$B$3,statistic_interpretations!$B$1,IF(ABS(BL442)&lt;statistic_interpretations!$C$3,statistic_interpretations!$C$1,IF(ABS(BL442)&gt;statistic_interpretations!$C$3,statistic_interpretations!$D$1,"error"))),IF(BK442="%",IF(ABS(BL442)&lt;statistic_interpretations!$B$9,statistic_interpretations!$B$1,IF(ABS(BL442)&lt;statistic_interpretations!$C$9,statistic_interpretations!$C$1,IF(ABS(BL442)&gt;statistic_interpretations!$C$9,statistic_interpretations!$D$1,"error"))),IF(BK442="χ2",IF(ABS(BL442)&lt;statistic_interpretations!$B$8,statistic_interpretations!$B$1,IF(ABS(BL442)&lt;statistic_interpretations!$C$8,statistic_interpretations!$C$1,IF(ABS(BL442)&gt;statistic_interpretations!$C$8,statistic_interpretations!$D$1,"error"))),IF(BK442="tau",IF(ABS(BL442)&lt;statistic_interpretations!$B$7,statistic_interpretations!$B$1,IF(ABS(BL442)&lt;statistic_interpretations!$C$7,statistic_interpretations!$C$1,IF(ABS(BL442)&gt;statistic_interpretations!$C$7,statistic_interpretations!$D$1,"error")))))))))</f>
        <v>Small</v>
      </c>
      <c r="BP442" t="str">
        <f t="shared" si="58"/>
        <v>unknown</v>
      </c>
    </row>
    <row r="443" spans="1:68" x14ac:dyDescent="0.25">
      <c r="A443" t="str">
        <f>IF(ISBLANK(extractions!A443),"",extractions!A443)</f>
        <v>Investigating Delay</v>
      </c>
      <c r="B443" t="s">
        <v>822</v>
      </c>
      <c r="C443" t="str">
        <f>IF(ISBLANK(extractions!B443),"",extractions!B443)</f>
        <v>nominal</v>
      </c>
      <c r="D443" t="str">
        <f>IF(ISBLANK(extractions!C443),"",extractions!C443)</f>
        <v/>
      </c>
      <c r="E443" t="str">
        <f>IF(ISBLANK(extractions!D443),"",extractions!D443)</f>
        <v/>
      </c>
      <c r="F443" t="str">
        <f>IF(ISBLANK(extractions!E443),"",extractions!E443)</f>
        <v>-</v>
      </c>
      <c r="G443" t="str">
        <f>IF(ISBLANK(extractions!G443),"",extractions!G443)</f>
        <v>reporting time</v>
      </c>
      <c r="H443" t="str">
        <f>IF(ISBLANK(extractions!H443),"",extractions!H443)</f>
        <v>scale</v>
      </c>
      <c r="I443" t="str">
        <f>IF(ISBLANK(extractions!I443),"",extractions!I443)</f>
        <v>min/incident</v>
      </c>
      <c r="J443" t="str">
        <f>IF(ISBLANK(extractions!J443),"",extractions!J443)</f>
        <v>ln</v>
      </c>
      <c r="K443" t="str">
        <f>IF(ISBLANK(extractions!K443),"",extractions!K443)</f>
        <v>interest</v>
      </c>
      <c r="L443" t="str">
        <f>IF(ISBLANK(extractions!L443),"",extractions!L443)</f>
        <v>van Kirk (1978)</v>
      </c>
      <c r="M443" s="2" t="s">
        <v>893</v>
      </c>
      <c r="N443" t="str">
        <f>IF(ISBLANK(extractions!M443),"",extractions!M443)</f>
        <v>Table F-40</v>
      </c>
      <c r="O443" t="str">
        <f>IF(ISBLANK(extractions!N443),"",extractions!N443)</f>
        <v>Multivariate regression</v>
      </c>
      <c r="P443" t="s">
        <v>148</v>
      </c>
      <c r="Q443" t="s">
        <v>903</v>
      </c>
      <c r="R443" t="s">
        <v>906</v>
      </c>
      <c r="S443" t="s">
        <v>891</v>
      </c>
      <c r="T443" t="s">
        <v>895</v>
      </c>
      <c r="U443" t="str">
        <f>IF(ISBLANK(extractions!O443),"",extractions!O443)</f>
        <v/>
      </c>
      <c r="V443" t="str">
        <f>IF(ISBLANK(extractions!P443),"",extractions!P443)</f>
        <v>Sample</v>
      </c>
      <c r="W443" t="str">
        <f>IF(ISBLANK(extractions!Q443),"",extractions!Q443)</f>
        <v/>
      </c>
      <c r="X443" t="str">
        <f>IF(ISBLANK(extractions!R443),"",extractions!R443)</f>
        <v xml:space="preserve">Non random sample  </v>
      </c>
      <c r="Y443" t="str">
        <f>IF(ISBLANK(extractions!S443),"",extractions!S443)</f>
        <v/>
      </c>
      <c r="Z443" t="str">
        <f>IF(ISBLANK(extractions!T443),"",extractions!T443)</f>
        <v/>
      </c>
      <c r="AA443" t="str">
        <f>IF(ISBLANK(extractions!U443),"",extractions!U443)</f>
        <v>-</v>
      </c>
      <c r="AB443">
        <f>IF(ISBLANK(extractions!V443),"",extractions!V443)</f>
        <v>903</v>
      </c>
      <c r="AC443" t="str">
        <f>IF(ISBLANK(extractions!W443),"",extractions!W443)</f>
        <v>CFS</v>
      </c>
      <c r="AD443" t="str">
        <f>IF(ISBLANK(extractions!X443),"",extractions!X443)</f>
        <v>All part I crimes</v>
      </c>
      <c r="AE443" t="str">
        <f>IF(ISBLANK(extractions!Y443),"",extractions!Y443)</f>
        <v>Beta</v>
      </c>
      <c r="AF443">
        <f>IF(ISBLANK(extractions!Z443),"",extractions!Z443)</f>
        <v>8.1000000000000003E-2</v>
      </c>
      <c r="AG443" t="str">
        <f>IF(ISBLANK(extractions!AA443),"",extractions!AA443)</f>
        <v/>
      </c>
      <c r="AH443" t="str">
        <f>IF(ISBLANK(extractions!AB443),"",extractions!AB443)</f>
        <v>?</v>
      </c>
      <c r="AI443">
        <f>IF(ISBLANK(extractions!AC443),"",extractions!AC443)</f>
        <v>1</v>
      </c>
      <c r="AJ443" t="str">
        <f>IF(ISBLANK(extractions!AD443),"",extractions!AD443)</f>
        <v>mar</v>
      </c>
      <c r="AK443">
        <f>IF(ISBLANK(extractions!AE443),"",extractions!AE443)</f>
        <v>1975</v>
      </c>
      <c r="AL443">
        <f>IF(ISBLANK(extractions!AF443),"",extractions!AF443)</f>
        <v>31</v>
      </c>
      <c r="AM443" t="str">
        <f>IF(ISBLANK(extractions!AG443),"",extractions!AG443)</f>
        <v>jan</v>
      </c>
      <c r="AN443">
        <f>IF(ISBLANK(extractions!AH443),"",extractions!AH443)</f>
        <v>1976</v>
      </c>
      <c r="AO443" t="str">
        <f>IF(ISBLANK(extractions!AI443),"",extractions!AI443)</f>
        <v/>
      </c>
      <c r="AP443" t="str">
        <f>IF(ISBLANK(extractions!AJ443),"",extractions!AJ443)</f>
        <v/>
      </c>
      <c r="AQ443" t="str">
        <f>IF(ISBLANK(extractions!AK443),"",extractions!AK443)</f>
        <v/>
      </c>
      <c r="AR443" t="str">
        <f>IF(ISBLANK(extractions!AL443),"",extractions!AL443)</f>
        <v/>
      </c>
      <c r="AS443" t="str">
        <f>IF(ISBLANK(extractions!AM443),"",extractions!AM443)</f>
        <v/>
      </c>
      <c r="AT443" t="str">
        <f>IF(ISBLANK(extractions!AN443),"",extractions!AN443)</f>
        <v/>
      </c>
      <c r="AU443" t="str">
        <f>IF(ISBLANK(extractions!AO443),"",extractions!AO443)</f>
        <v/>
      </c>
      <c r="AV443" t="str">
        <f>IF(ISBLANK(extractions!AP443),"",extractions!AP443)</f>
        <v/>
      </c>
      <c r="AW443" t="str">
        <f>IF(ISBLANK(extractions!AQ443),"",extractions!AQ443)</f>
        <v/>
      </c>
      <c r="AX443" t="str">
        <f>IF(ISBLANK(extractions!AR443),"",extractions!AR443)</f>
        <v/>
      </c>
      <c r="AY443" t="str">
        <f>IF(ISBLANK(extractions!AS443),"",extractions!AS443)</f>
        <v/>
      </c>
      <c r="AZ443" t="str">
        <f>IF(ISBLANK(extractions!AT443),"",extractions!AT443)</f>
        <v/>
      </c>
      <c r="BA443" t="str">
        <f>IF(ISBLANK(extractions!AU443),"",extractions!AU443)</f>
        <v/>
      </c>
      <c r="BB443" t="str">
        <f>IF(ISBLANK(extractions!AV443),"",extractions!AV443)</f>
        <v/>
      </c>
      <c r="BC443" t="str">
        <f>IF(ISBLANK(extractions!AW443),"",extractions!AW443)</f>
        <v/>
      </c>
      <c r="BD443" t="str">
        <f>IF(ISBLANK(extractions!AX443),"",extractions!AX443)</f>
        <v/>
      </c>
      <c r="BG443" t="str">
        <f t="shared" si="59"/>
        <v/>
      </c>
      <c r="BK443" s="9" t="str">
        <f t="shared" si="56"/>
        <v>Beta</v>
      </c>
      <c r="BL443" s="9">
        <f t="shared" si="54"/>
        <v>8.1000000000000003E-2</v>
      </c>
      <c r="BM443" s="13" t="str">
        <f t="shared" si="55"/>
        <v>?</v>
      </c>
      <c r="BN443" t="str">
        <f t="shared" si="57"/>
        <v>+</v>
      </c>
      <c r="BO443" s="9" t="str">
        <f>IF(BK443="Beta",IF(ABS(BL443)&lt;statistic_interpretations!$B$5,statistic_interpretations!$B$1,IF(ABS(BL443)&lt;statistic_interpretations!$C$5,statistic_interpretations!$C$1,IF(ABS(BL443)&gt;statistic_interpretations!$C$5,statistic_interpretations!$D$1,"error"))),IF(BK443="R",IF(ABS(BL443)&lt;statistic_interpretations!$B$2,statistic_interpretations!$B$1,IF(ABS(BL443)&lt;statistic_interpretations!$C$2,statistic_interpretations!$C$1,IF(ABS(BL443)&gt;statistic_interpretations!$C$2,statistic_interpretations!$D$1,"error"))),IF(BK443="D",IF(ABS(BL443)&lt;statistic_interpretations!$B$3,statistic_interpretations!$B$1,IF(ABS(BL443)&lt;statistic_interpretations!$C$3,statistic_interpretations!$C$1,IF(ABS(BL443)&gt;statistic_interpretations!$C$3,statistic_interpretations!$D$1,"error"))),IF(BK443="%",IF(ABS(BL443)&lt;statistic_interpretations!$B$9,statistic_interpretations!$B$1,IF(ABS(BL443)&lt;statistic_interpretations!$C$9,statistic_interpretations!$C$1,IF(ABS(BL443)&gt;statistic_interpretations!$C$9,statistic_interpretations!$D$1,"error"))),IF(BK443="χ2",IF(ABS(BL443)&lt;statistic_interpretations!$B$8,statistic_interpretations!$B$1,IF(ABS(BL443)&lt;statistic_interpretations!$C$8,statistic_interpretations!$C$1,IF(ABS(BL443)&gt;statistic_interpretations!$C$8,statistic_interpretations!$D$1,"error"))),IF(BK443="tau",IF(ABS(BL443)&lt;statistic_interpretations!$B$7,statistic_interpretations!$B$1,IF(ABS(BL443)&lt;statistic_interpretations!$C$7,statistic_interpretations!$C$1,IF(ABS(BL443)&gt;statistic_interpretations!$C$7,statistic_interpretations!$D$1,"error")))))))))</f>
        <v>Small</v>
      </c>
      <c r="BP443" t="str">
        <f t="shared" si="58"/>
        <v>unknown</v>
      </c>
    </row>
    <row r="444" spans="1:68" x14ac:dyDescent="0.25">
      <c r="A444" t="str">
        <f>IF(ISBLANK(extractions!A444),"",extractions!A444)</f>
        <v>Waiting-Observing Delay</v>
      </c>
      <c r="B444" t="s">
        <v>823</v>
      </c>
      <c r="C444" t="str">
        <f>IF(ISBLANK(extractions!B444),"",extractions!B444)</f>
        <v>nominal</v>
      </c>
      <c r="D444" t="str">
        <f>IF(ISBLANK(extractions!C444),"",extractions!C444)</f>
        <v/>
      </c>
      <c r="E444" t="str">
        <f>IF(ISBLANK(extractions!D444),"",extractions!D444)</f>
        <v/>
      </c>
      <c r="F444" t="str">
        <f>IF(ISBLANK(extractions!E444),"",extractions!E444)</f>
        <v>-</v>
      </c>
      <c r="G444" t="str">
        <f>IF(ISBLANK(extractions!G444),"",extractions!G444)</f>
        <v>reporting time</v>
      </c>
      <c r="H444" t="str">
        <f>IF(ISBLANK(extractions!H444),"",extractions!H444)</f>
        <v>scale</v>
      </c>
      <c r="I444" t="str">
        <f>IF(ISBLANK(extractions!I444),"",extractions!I444)</f>
        <v>min/incident</v>
      </c>
      <c r="J444" t="str">
        <f>IF(ISBLANK(extractions!J444),"",extractions!J444)</f>
        <v>ln</v>
      </c>
      <c r="K444" t="str">
        <f>IF(ISBLANK(extractions!K444),"",extractions!K444)</f>
        <v>interest</v>
      </c>
      <c r="L444" t="str">
        <f>IF(ISBLANK(extractions!L444),"",extractions!L444)</f>
        <v>van Kirk (1978)</v>
      </c>
      <c r="M444" s="2" t="s">
        <v>893</v>
      </c>
      <c r="N444" t="str">
        <f>IF(ISBLANK(extractions!M444),"",extractions!M444)</f>
        <v>Table F-40</v>
      </c>
      <c r="O444" t="str">
        <f>IF(ISBLANK(extractions!N444),"",extractions!N444)</f>
        <v>Multivariate regression</v>
      </c>
      <c r="P444" t="s">
        <v>148</v>
      </c>
      <c r="Q444" t="s">
        <v>903</v>
      </c>
      <c r="R444" t="s">
        <v>906</v>
      </c>
      <c r="S444" t="s">
        <v>891</v>
      </c>
      <c r="T444" t="s">
        <v>895</v>
      </c>
      <c r="U444" t="str">
        <f>IF(ISBLANK(extractions!O444),"",extractions!O444)</f>
        <v/>
      </c>
      <c r="V444" t="str">
        <f>IF(ISBLANK(extractions!P444),"",extractions!P444)</f>
        <v>Sample</v>
      </c>
      <c r="W444" t="str">
        <f>IF(ISBLANK(extractions!Q444),"",extractions!Q444)</f>
        <v/>
      </c>
      <c r="X444" t="str">
        <f>IF(ISBLANK(extractions!R444),"",extractions!R444)</f>
        <v xml:space="preserve">Non random sample  </v>
      </c>
      <c r="Y444" t="str">
        <f>IF(ISBLANK(extractions!S444),"",extractions!S444)</f>
        <v/>
      </c>
      <c r="Z444" t="str">
        <f>IF(ISBLANK(extractions!T444),"",extractions!T444)</f>
        <v/>
      </c>
      <c r="AA444" t="str">
        <f>IF(ISBLANK(extractions!U444),"",extractions!U444)</f>
        <v>-</v>
      </c>
      <c r="AB444">
        <f>IF(ISBLANK(extractions!V444),"",extractions!V444)</f>
        <v>903</v>
      </c>
      <c r="AC444" t="str">
        <f>IF(ISBLANK(extractions!W444),"",extractions!W444)</f>
        <v>CFS</v>
      </c>
      <c r="AD444" t="str">
        <f>IF(ISBLANK(extractions!X444),"",extractions!X444)</f>
        <v>All part I crimes</v>
      </c>
      <c r="AE444" t="str">
        <f>IF(ISBLANK(extractions!Y444),"",extractions!Y444)</f>
        <v>Beta</v>
      </c>
      <c r="AF444">
        <f>IF(ISBLANK(extractions!Z444),"",extractions!Z444)</f>
        <v>8.3820000000000006E-2</v>
      </c>
      <c r="AG444" t="str">
        <f>IF(ISBLANK(extractions!AA444),"",extractions!AA444)</f>
        <v/>
      </c>
      <c r="AH444" t="str">
        <f>IF(ISBLANK(extractions!AB444),"",extractions!AB444)</f>
        <v>?</v>
      </c>
      <c r="AI444">
        <f>IF(ISBLANK(extractions!AC444),"",extractions!AC444)</f>
        <v>1</v>
      </c>
      <c r="AJ444" t="str">
        <f>IF(ISBLANK(extractions!AD444),"",extractions!AD444)</f>
        <v>mar</v>
      </c>
      <c r="AK444">
        <f>IF(ISBLANK(extractions!AE444),"",extractions!AE444)</f>
        <v>1975</v>
      </c>
      <c r="AL444">
        <f>IF(ISBLANK(extractions!AF444),"",extractions!AF444)</f>
        <v>31</v>
      </c>
      <c r="AM444" t="str">
        <f>IF(ISBLANK(extractions!AG444),"",extractions!AG444)</f>
        <v>jan</v>
      </c>
      <c r="AN444">
        <f>IF(ISBLANK(extractions!AH444),"",extractions!AH444)</f>
        <v>1976</v>
      </c>
      <c r="AO444" t="str">
        <f>IF(ISBLANK(extractions!AI444),"",extractions!AI444)</f>
        <v/>
      </c>
      <c r="AP444" t="str">
        <f>IF(ISBLANK(extractions!AJ444),"",extractions!AJ444)</f>
        <v/>
      </c>
      <c r="AQ444" t="str">
        <f>IF(ISBLANK(extractions!AK444),"",extractions!AK444)</f>
        <v/>
      </c>
      <c r="AR444" t="str">
        <f>IF(ISBLANK(extractions!AL444),"",extractions!AL444)</f>
        <v/>
      </c>
      <c r="AS444" t="str">
        <f>IF(ISBLANK(extractions!AM444),"",extractions!AM444)</f>
        <v/>
      </c>
      <c r="AT444" t="str">
        <f>IF(ISBLANK(extractions!AN444),"",extractions!AN444)</f>
        <v/>
      </c>
      <c r="AU444" t="str">
        <f>IF(ISBLANK(extractions!AO444),"",extractions!AO444)</f>
        <v/>
      </c>
      <c r="AV444" t="str">
        <f>IF(ISBLANK(extractions!AP444),"",extractions!AP444)</f>
        <v/>
      </c>
      <c r="AW444" t="str">
        <f>IF(ISBLANK(extractions!AQ444),"",extractions!AQ444)</f>
        <v/>
      </c>
      <c r="AX444" t="str">
        <f>IF(ISBLANK(extractions!AR444),"",extractions!AR444)</f>
        <v/>
      </c>
      <c r="AY444" t="str">
        <f>IF(ISBLANK(extractions!AS444),"",extractions!AS444)</f>
        <v/>
      </c>
      <c r="AZ444" t="str">
        <f>IF(ISBLANK(extractions!AT444),"",extractions!AT444)</f>
        <v/>
      </c>
      <c r="BA444" t="str">
        <f>IF(ISBLANK(extractions!AU444),"",extractions!AU444)</f>
        <v/>
      </c>
      <c r="BB444" t="str">
        <f>IF(ISBLANK(extractions!AV444),"",extractions!AV444)</f>
        <v/>
      </c>
      <c r="BC444" t="str">
        <f>IF(ISBLANK(extractions!AW444),"",extractions!AW444)</f>
        <v/>
      </c>
      <c r="BD444" t="str">
        <f>IF(ISBLANK(extractions!AX444),"",extractions!AX444)</f>
        <v/>
      </c>
      <c r="BG444" t="str">
        <f t="shared" si="59"/>
        <v/>
      </c>
      <c r="BK444" s="9" t="str">
        <f t="shared" si="56"/>
        <v>Beta</v>
      </c>
      <c r="BL444" s="9">
        <f t="shared" si="54"/>
        <v>8.3820000000000006E-2</v>
      </c>
      <c r="BM444" s="13" t="str">
        <f t="shared" si="55"/>
        <v>?</v>
      </c>
      <c r="BN444" t="str">
        <f t="shared" si="57"/>
        <v>+</v>
      </c>
      <c r="BO444" s="9" t="str">
        <f>IF(BK444="Beta",IF(ABS(BL444)&lt;statistic_interpretations!$B$5,statistic_interpretations!$B$1,IF(ABS(BL444)&lt;statistic_interpretations!$C$5,statistic_interpretations!$C$1,IF(ABS(BL444)&gt;statistic_interpretations!$C$5,statistic_interpretations!$D$1,"error"))),IF(BK444="R",IF(ABS(BL444)&lt;statistic_interpretations!$B$2,statistic_interpretations!$B$1,IF(ABS(BL444)&lt;statistic_interpretations!$C$2,statistic_interpretations!$C$1,IF(ABS(BL444)&gt;statistic_interpretations!$C$2,statistic_interpretations!$D$1,"error"))),IF(BK444="D",IF(ABS(BL444)&lt;statistic_interpretations!$B$3,statistic_interpretations!$B$1,IF(ABS(BL444)&lt;statistic_interpretations!$C$3,statistic_interpretations!$C$1,IF(ABS(BL444)&gt;statistic_interpretations!$C$3,statistic_interpretations!$D$1,"error"))),IF(BK444="%",IF(ABS(BL444)&lt;statistic_interpretations!$B$9,statistic_interpretations!$B$1,IF(ABS(BL444)&lt;statistic_interpretations!$C$9,statistic_interpretations!$C$1,IF(ABS(BL444)&gt;statistic_interpretations!$C$9,statistic_interpretations!$D$1,"error"))),IF(BK444="χ2",IF(ABS(BL444)&lt;statistic_interpretations!$B$8,statistic_interpretations!$B$1,IF(ABS(BL444)&lt;statistic_interpretations!$C$8,statistic_interpretations!$C$1,IF(ABS(BL444)&gt;statistic_interpretations!$C$8,statistic_interpretations!$D$1,"error"))),IF(BK444="tau",IF(ABS(BL444)&lt;statistic_interpretations!$B$7,statistic_interpretations!$B$1,IF(ABS(BL444)&lt;statistic_interpretations!$C$7,statistic_interpretations!$C$1,IF(ABS(BL444)&gt;statistic_interpretations!$C$7,statistic_interpretations!$D$1,"error")))))))))</f>
        <v>Small</v>
      </c>
      <c r="BP444" t="str">
        <f t="shared" si="58"/>
        <v>unknown</v>
      </c>
    </row>
    <row r="445" spans="1:68" x14ac:dyDescent="0.25">
      <c r="A445" t="str">
        <f>IF(ISBLANK(extractions!A445),"",extractions!A445)</f>
        <v>Contacting security</v>
      </c>
      <c r="B445" t="s">
        <v>824</v>
      </c>
      <c r="C445" t="str">
        <f>IF(ISBLANK(extractions!B445),"",extractions!B445)</f>
        <v>nominal</v>
      </c>
      <c r="D445" t="str">
        <f>IF(ISBLANK(extractions!C445),"",extractions!C445)</f>
        <v/>
      </c>
      <c r="E445" t="str">
        <f>IF(ISBLANK(extractions!D445),"",extractions!D445)</f>
        <v/>
      </c>
      <c r="F445" t="str">
        <f>IF(ISBLANK(extractions!E445),"",extractions!E445)</f>
        <v>-</v>
      </c>
      <c r="G445" t="str">
        <f>IF(ISBLANK(extractions!G445),"",extractions!G445)</f>
        <v>reporting time</v>
      </c>
      <c r="H445" t="str">
        <f>IF(ISBLANK(extractions!H445),"",extractions!H445)</f>
        <v>scale</v>
      </c>
      <c r="I445" t="str">
        <f>IF(ISBLANK(extractions!I445),"",extractions!I445)</f>
        <v>min/incident</v>
      </c>
      <c r="J445" t="str">
        <f>IF(ISBLANK(extractions!J445),"",extractions!J445)</f>
        <v>ln</v>
      </c>
      <c r="K445" t="str">
        <f>IF(ISBLANK(extractions!K445),"",extractions!K445)</f>
        <v>interest</v>
      </c>
      <c r="L445" t="str">
        <f>IF(ISBLANK(extractions!L445),"",extractions!L445)</f>
        <v>van Kirk (1978)</v>
      </c>
      <c r="M445" s="2" t="s">
        <v>893</v>
      </c>
      <c r="N445" t="str">
        <f>IF(ISBLANK(extractions!M445),"",extractions!M445)</f>
        <v>Table F-40</v>
      </c>
      <c r="O445" t="str">
        <f>IF(ISBLANK(extractions!N445),"",extractions!N445)</f>
        <v>Multivariate regression</v>
      </c>
      <c r="P445" t="s">
        <v>148</v>
      </c>
      <c r="Q445" t="s">
        <v>903</v>
      </c>
      <c r="R445" t="s">
        <v>906</v>
      </c>
      <c r="S445" t="s">
        <v>891</v>
      </c>
      <c r="T445" t="s">
        <v>895</v>
      </c>
      <c r="U445" t="str">
        <f>IF(ISBLANK(extractions!O445),"",extractions!O445)</f>
        <v/>
      </c>
      <c r="V445" t="str">
        <f>IF(ISBLANK(extractions!P445),"",extractions!P445)</f>
        <v>Sample</v>
      </c>
      <c r="W445" t="str">
        <f>IF(ISBLANK(extractions!Q445),"",extractions!Q445)</f>
        <v/>
      </c>
      <c r="X445" t="str">
        <f>IF(ISBLANK(extractions!R445),"",extractions!R445)</f>
        <v xml:space="preserve">Non random sample  </v>
      </c>
      <c r="Y445" t="str">
        <f>IF(ISBLANK(extractions!S445),"",extractions!S445)</f>
        <v/>
      </c>
      <c r="Z445" t="str">
        <f>IF(ISBLANK(extractions!T445),"",extractions!T445)</f>
        <v/>
      </c>
      <c r="AA445" t="str">
        <f>IF(ISBLANK(extractions!U445),"",extractions!U445)</f>
        <v>-</v>
      </c>
      <c r="AB445">
        <f>IF(ISBLANK(extractions!V445),"",extractions!V445)</f>
        <v>903</v>
      </c>
      <c r="AC445" t="str">
        <f>IF(ISBLANK(extractions!W445),"",extractions!W445)</f>
        <v>CFS</v>
      </c>
      <c r="AD445" t="str">
        <f>IF(ISBLANK(extractions!X445),"",extractions!X445)</f>
        <v>All part I crimes</v>
      </c>
      <c r="AE445" t="str">
        <f>IF(ISBLANK(extractions!Y445),"",extractions!Y445)</f>
        <v>Beta</v>
      </c>
      <c r="AF445">
        <f>IF(ISBLANK(extractions!Z445),"",extractions!Z445)</f>
        <v>0.11434999999999999</v>
      </c>
      <c r="AG445" t="str">
        <f>IF(ISBLANK(extractions!AA445),"",extractions!AA445)</f>
        <v/>
      </c>
      <c r="AH445" t="str">
        <f>IF(ISBLANK(extractions!AB445),"",extractions!AB445)</f>
        <v>?</v>
      </c>
      <c r="AI445">
        <f>IF(ISBLANK(extractions!AC445),"",extractions!AC445)</f>
        <v>1</v>
      </c>
      <c r="AJ445" t="str">
        <f>IF(ISBLANK(extractions!AD445),"",extractions!AD445)</f>
        <v>mar</v>
      </c>
      <c r="AK445">
        <f>IF(ISBLANK(extractions!AE445),"",extractions!AE445)</f>
        <v>1975</v>
      </c>
      <c r="AL445">
        <f>IF(ISBLANK(extractions!AF445),"",extractions!AF445)</f>
        <v>31</v>
      </c>
      <c r="AM445" t="str">
        <f>IF(ISBLANK(extractions!AG445),"",extractions!AG445)</f>
        <v>jan</v>
      </c>
      <c r="AN445">
        <f>IF(ISBLANK(extractions!AH445),"",extractions!AH445)</f>
        <v>1976</v>
      </c>
      <c r="AO445" t="str">
        <f>IF(ISBLANK(extractions!AI445),"",extractions!AI445)</f>
        <v/>
      </c>
      <c r="AP445" t="str">
        <f>IF(ISBLANK(extractions!AJ445),"",extractions!AJ445)</f>
        <v/>
      </c>
      <c r="AQ445" t="str">
        <f>IF(ISBLANK(extractions!AK445),"",extractions!AK445)</f>
        <v/>
      </c>
      <c r="AR445" t="str">
        <f>IF(ISBLANK(extractions!AL445),"",extractions!AL445)</f>
        <v/>
      </c>
      <c r="AS445" t="str">
        <f>IF(ISBLANK(extractions!AM445),"",extractions!AM445)</f>
        <v/>
      </c>
      <c r="AT445" t="str">
        <f>IF(ISBLANK(extractions!AN445),"",extractions!AN445)</f>
        <v/>
      </c>
      <c r="AU445" t="str">
        <f>IF(ISBLANK(extractions!AO445),"",extractions!AO445)</f>
        <v/>
      </c>
      <c r="AV445" t="str">
        <f>IF(ISBLANK(extractions!AP445),"",extractions!AP445)</f>
        <v/>
      </c>
      <c r="AW445" t="str">
        <f>IF(ISBLANK(extractions!AQ445),"",extractions!AQ445)</f>
        <v/>
      </c>
      <c r="AX445" t="str">
        <f>IF(ISBLANK(extractions!AR445),"",extractions!AR445)</f>
        <v/>
      </c>
      <c r="AY445" t="str">
        <f>IF(ISBLANK(extractions!AS445),"",extractions!AS445)</f>
        <v/>
      </c>
      <c r="AZ445" t="str">
        <f>IF(ISBLANK(extractions!AT445),"",extractions!AT445)</f>
        <v/>
      </c>
      <c r="BA445" t="str">
        <f>IF(ISBLANK(extractions!AU445),"",extractions!AU445)</f>
        <v/>
      </c>
      <c r="BB445" t="str">
        <f>IF(ISBLANK(extractions!AV445),"",extractions!AV445)</f>
        <v/>
      </c>
      <c r="BC445" t="str">
        <f>IF(ISBLANK(extractions!AW445),"",extractions!AW445)</f>
        <v/>
      </c>
      <c r="BD445" t="str">
        <f>IF(ISBLANK(extractions!AX445),"",extractions!AX445)</f>
        <v/>
      </c>
      <c r="BG445" t="str">
        <f t="shared" si="59"/>
        <v/>
      </c>
      <c r="BK445" s="9" t="str">
        <f t="shared" si="56"/>
        <v>Beta</v>
      </c>
      <c r="BL445" s="9">
        <f t="shared" si="54"/>
        <v>0.11434999999999999</v>
      </c>
      <c r="BM445" s="13" t="str">
        <f t="shared" si="55"/>
        <v>?</v>
      </c>
      <c r="BN445" t="str">
        <f t="shared" si="57"/>
        <v>+</v>
      </c>
      <c r="BO445" s="9" t="str">
        <f>IF(BK445="Beta",IF(ABS(BL445)&lt;statistic_interpretations!$B$5,statistic_interpretations!$B$1,IF(ABS(BL445)&lt;statistic_interpretations!$C$5,statistic_interpretations!$C$1,IF(ABS(BL445)&gt;statistic_interpretations!$C$5,statistic_interpretations!$D$1,"error"))),IF(BK445="R",IF(ABS(BL445)&lt;statistic_interpretations!$B$2,statistic_interpretations!$B$1,IF(ABS(BL445)&lt;statistic_interpretations!$C$2,statistic_interpretations!$C$1,IF(ABS(BL445)&gt;statistic_interpretations!$C$2,statistic_interpretations!$D$1,"error"))),IF(BK445="D",IF(ABS(BL445)&lt;statistic_interpretations!$B$3,statistic_interpretations!$B$1,IF(ABS(BL445)&lt;statistic_interpretations!$C$3,statistic_interpretations!$C$1,IF(ABS(BL445)&gt;statistic_interpretations!$C$3,statistic_interpretations!$D$1,"error"))),IF(BK445="%",IF(ABS(BL445)&lt;statistic_interpretations!$B$9,statistic_interpretations!$B$1,IF(ABS(BL445)&lt;statistic_interpretations!$C$9,statistic_interpretations!$C$1,IF(ABS(BL445)&gt;statistic_interpretations!$C$9,statistic_interpretations!$D$1,"error"))),IF(BK445="χ2",IF(ABS(BL445)&lt;statistic_interpretations!$B$8,statistic_interpretations!$B$1,IF(ABS(BL445)&lt;statistic_interpretations!$C$8,statistic_interpretations!$C$1,IF(ABS(BL445)&gt;statistic_interpretations!$C$8,statistic_interpretations!$D$1,"error"))),IF(BK445="tau",IF(ABS(BL445)&lt;statistic_interpretations!$B$7,statistic_interpretations!$B$1,IF(ABS(BL445)&lt;statistic_interpretations!$C$7,statistic_interpretations!$C$1,IF(ABS(BL445)&gt;statistic_interpretations!$C$7,statistic_interpretations!$D$1,"error")))))))))</f>
        <v>Small</v>
      </c>
      <c r="BP445" t="str">
        <f t="shared" si="58"/>
        <v>unknown</v>
      </c>
    </row>
    <row r="446" spans="1:68" x14ac:dyDescent="0.25">
      <c r="A446" t="str">
        <f>IF(ISBLANK(extractions!A446),"",extractions!A446)</f>
        <v xml:space="preserve">Apathy Delay </v>
      </c>
      <c r="B446" t="s">
        <v>551</v>
      </c>
      <c r="C446" t="str">
        <f>IF(ISBLANK(extractions!B446),"",extractions!B446)</f>
        <v>nominal</v>
      </c>
      <c r="D446" t="str">
        <f>IF(ISBLANK(extractions!C446),"",extractions!C446)</f>
        <v/>
      </c>
      <c r="E446" t="str">
        <f>IF(ISBLANK(extractions!D446),"",extractions!D446)</f>
        <v/>
      </c>
      <c r="F446" t="str">
        <f>IF(ISBLANK(extractions!E446),"",extractions!E446)</f>
        <v>-</v>
      </c>
      <c r="G446" t="str">
        <f>IF(ISBLANK(extractions!G446),"",extractions!G446)</f>
        <v>reporting time</v>
      </c>
      <c r="H446" t="str">
        <f>IF(ISBLANK(extractions!H446),"",extractions!H446)</f>
        <v>scale</v>
      </c>
      <c r="I446" t="str">
        <f>IF(ISBLANK(extractions!I446),"",extractions!I446)</f>
        <v>min/incident</v>
      </c>
      <c r="J446" t="str">
        <f>IF(ISBLANK(extractions!J446),"",extractions!J446)</f>
        <v>ln</v>
      </c>
      <c r="K446" t="str">
        <f>IF(ISBLANK(extractions!K446),"",extractions!K446)</f>
        <v>interest</v>
      </c>
      <c r="L446" t="str">
        <f>IF(ISBLANK(extractions!L446),"",extractions!L446)</f>
        <v>van Kirk (1978)</v>
      </c>
      <c r="M446" s="2" t="s">
        <v>893</v>
      </c>
      <c r="N446" t="str">
        <f>IF(ISBLANK(extractions!M446),"",extractions!M446)</f>
        <v>Table F-40</v>
      </c>
      <c r="O446" t="str">
        <f>IF(ISBLANK(extractions!N446),"",extractions!N446)</f>
        <v>Multivariate regression</v>
      </c>
      <c r="P446" t="s">
        <v>148</v>
      </c>
      <c r="Q446" t="s">
        <v>903</v>
      </c>
      <c r="R446" t="s">
        <v>906</v>
      </c>
      <c r="S446" t="s">
        <v>891</v>
      </c>
      <c r="T446" t="s">
        <v>895</v>
      </c>
      <c r="U446" t="str">
        <f>IF(ISBLANK(extractions!O446),"",extractions!O446)</f>
        <v/>
      </c>
      <c r="V446" t="str">
        <f>IF(ISBLANK(extractions!P446),"",extractions!P446)</f>
        <v>Sample</v>
      </c>
      <c r="W446" t="str">
        <f>IF(ISBLANK(extractions!Q446),"",extractions!Q446)</f>
        <v/>
      </c>
      <c r="X446" t="str">
        <f>IF(ISBLANK(extractions!R446),"",extractions!R446)</f>
        <v xml:space="preserve">Non random sample  </v>
      </c>
      <c r="Y446" t="str">
        <f>IF(ISBLANK(extractions!S446),"",extractions!S446)</f>
        <v/>
      </c>
      <c r="Z446" t="str">
        <f>IF(ISBLANK(extractions!T446),"",extractions!T446)</f>
        <v/>
      </c>
      <c r="AA446" t="str">
        <f>IF(ISBLANK(extractions!U446),"",extractions!U446)</f>
        <v>-</v>
      </c>
      <c r="AB446">
        <f>IF(ISBLANK(extractions!V446),"",extractions!V446)</f>
        <v>903</v>
      </c>
      <c r="AC446" t="str">
        <f>IF(ISBLANK(extractions!W446),"",extractions!W446)</f>
        <v>CFS</v>
      </c>
      <c r="AD446" t="str">
        <f>IF(ISBLANK(extractions!X446),"",extractions!X446)</f>
        <v>All part I crimes</v>
      </c>
      <c r="AE446" t="str">
        <f>IF(ISBLANK(extractions!Y446),"",extractions!Y446)</f>
        <v>Beta</v>
      </c>
      <c r="AF446">
        <f>IF(ISBLANK(extractions!Z446),"",extractions!Z446)</f>
        <v>0.19733000000000001</v>
      </c>
      <c r="AG446" t="str">
        <f>IF(ISBLANK(extractions!AA446),"",extractions!AA446)</f>
        <v/>
      </c>
      <c r="AH446" t="str">
        <f>IF(ISBLANK(extractions!AB446),"",extractions!AB446)</f>
        <v>?</v>
      </c>
      <c r="AI446">
        <f>IF(ISBLANK(extractions!AC446),"",extractions!AC446)</f>
        <v>1</v>
      </c>
      <c r="AJ446" t="str">
        <f>IF(ISBLANK(extractions!AD446),"",extractions!AD446)</f>
        <v>mar</v>
      </c>
      <c r="AK446">
        <f>IF(ISBLANK(extractions!AE446),"",extractions!AE446)</f>
        <v>1975</v>
      </c>
      <c r="AL446">
        <f>IF(ISBLANK(extractions!AF446),"",extractions!AF446)</f>
        <v>31</v>
      </c>
      <c r="AM446" t="str">
        <f>IF(ISBLANK(extractions!AG446),"",extractions!AG446)</f>
        <v>jan</v>
      </c>
      <c r="AN446">
        <f>IF(ISBLANK(extractions!AH446),"",extractions!AH446)</f>
        <v>1976</v>
      </c>
      <c r="AO446" t="str">
        <f>IF(ISBLANK(extractions!AI446),"",extractions!AI446)</f>
        <v/>
      </c>
      <c r="AP446" t="str">
        <f>IF(ISBLANK(extractions!AJ446),"",extractions!AJ446)</f>
        <v/>
      </c>
      <c r="AQ446" t="str">
        <f>IF(ISBLANK(extractions!AK446),"",extractions!AK446)</f>
        <v/>
      </c>
      <c r="AR446" t="str">
        <f>IF(ISBLANK(extractions!AL446),"",extractions!AL446)</f>
        <v/>
      </c>
      <c r="AS446" t="str">
        <f>IF(ISBLANK(extractions!AM446),"",extractions!AM446)</f>
        <v/>
      </c>
      <c r="AT446" t="str">
        <f>IF(ISBLANK(extractions!AN446),"",extractions!AN446)</f>
        <v/>
      </c>
      <c r="AU446" t="str">
        <f>IF(ISBLANK(extractions!AO446),"",extractions!AO446)</f>
        <v/>
      </c>
      <c r="AV446" t="str">
        <f>IF(ISBLANK(extractions!AP446),"",extractions!AP446)</f>
        <v/>
      </c>
      <c r="AW446" t="str">
        <f>IF(ISBLANK(extractions!AQ446),"",extractions!AQ446)</f>
        <v/>
      </c>
      <c r="AX446" t="str">
        <f>IF(ISBLANK(extractions!AR446),"",extractions!AR446)</f>
        <v/>
      </c>
      <c r="AY446" t="str">
        <f>IF(ISBLANK(extractions!AS446),"",extractions!AS446)</f>
        <v/>
      </c>
      <c r="AZ446" t="str">
        <f>IF(ISBLANK(extractions!AT446),"",extractions!AT446)</f>
        <v/>
      </c>
      <c r="BA446" t="str">
        <f>IF(ISBLANK(extractions!AU446),"",extractions!AU446)</f>
        <v/>
      </c>
      <c r="BB446" t="str">
        <f>IF(ISBLANK(extractions!AV446),"",extractions!AV446)</f>
        <v/>
      </c>
      <c r="BC446" t="str">
        <f>IF(ISBLANK(extractions!AW446),"",extractions!AW446)</f>
        <v/>
      </c>
      <c r="BD446" t="str">
        <f>IF(ISBLANK(extractions!AX446),"",extractions!AX446)</f>
        <v/>
      </c>
      <c r="BG446" t="str">
        <f t="shared" si="59"/>
        <v/>
      </c>
      <c r="BK446" s="9" t="str">
        <f t="shared" si="56"/>
        <v>Beta</v>
      </c>
      <c r="BL446" s="9">
        <f t="shared" si="54"/>
        <v>0.19733000000000001</v>
      </c>
      <c r="BM446" s="13" t="str">
        <f t="shared" si="55"/>
        <v>?</v>
      </c>
      <c r="BN446" t="str">
        <f t="shared" si="57"/>
        <v>+</v>
      </c>
      <c r="BO446" s="9" t="str">
        <f>IF(BK446="Beta",IF(ABS(BL446)&lt;statistic_interpretations!$B$5,statistic_interpretations!$B$1,IF(ABS(BL446)&lt;statistic_interpretations!$C$5,statistic_interpretations!$C$1,IF(ABS(BL446)&gt;statistic_interpretations!$C$5,statistic_interpretations!$D$1,"error"))),IF(BK446="R",IF(ABS(BL446)&lt;statistic_interpretations!$B$2,statistic_interpretations!$B$1,IF(ABS(BL446)&lt;statistic_interpretations!$C$2,statistic_interpretations!$C$1,IF(ABS(BL446)&gt;statistic_interpretations!$C$2,statistic_interpretations!$D$1,"error"))),IF(BK446="D",IF(ABS(BL446)&lt;statistic_interpretations!$B$3,statistic_interpretations!$B$1,IF(ABS(BL446)&lt;statistic_interpretations!$C$3,statistic_interpretations!$C$1,IF(ABS(BL446)&gt;statistic_interpretations!$C$3,statistic_interpretations!$D$1,"error"))),IF(BK446="%",IF(ABS(BL446)&lt;statistic_interpretations!$B$9,statistic_interpretations!$B$1,IF(ABS(BL446)&lt;statistic_interpretations!$C$9,statistic_interpretations!$C$1,IF(ABS(BL446)&gt;statistic_interpretations!$C$9,statistic_interpretations!$D$1,"error"))),IF(BK446="χ2",IF(ABS(BL446)&lt;statistic_interpretations!$B$8,statistic_interpretations!$B$1,IF(ABS(BL446)&lt;statistic_interpretations!$C$8,statistic_interpretations!$C$1,IF(ABS(BL446)&gt;statistic_interpretations!$C$8,statistic_interpretations!$D$1,"error"))),IF(BK446="tau",IF(ABS(BL446)&lt;statistic_interpretations!$B$7,statistic_interpretations!$B$1,IF(ABS(BL446)&lt;statistic_interpretations!$C$7,statistic_interpretations!$C$1,IF(ABS(BL446)&gt;statistic_interpretations!$C$7,statistic_interpretations!$D$1,"error")))))))))</f>
        <v>Small</v>
      </c>
      <c r="BP446" t="str">
        <f t="shared" si="58"/>
        <v>unknown</v>
      </c>
    </row>
    <row r="447" spans="1:68" x14ac:dyDescent="0.25">
      <c r="A447" t="str">
        <f>IF(ISBLANK(extractions!A447),"",extractions!A447)</f>
        <v>Being Unsure of the Police</v>
      </c>
      <c r="B447" t="s">
        <v>825</v>
      </c>
      <c r="C447" t="str">
        <f>IF(ISBLANK(extractions!B447),"",extractions!B447)</f>
        <v>nominal</v>
      </c>
      <c r="D447" t="str">
        <f>IF(ISBLANK(extractions!C447),"",extractions!C447)</f>
        <v/>
      </c>
      <c r="E447" t="str">
        <f>IF(ISBLANK(extractions!D447),"",extractions!D447)</f>
        <v/>
      </c>
      <c r="F447" t="str">
        <f>IF(ISBLANK(extractions!E447),"",extractions!E447)</f>
        <v>-</v>
      </c>
      <c r="G447" t="str">
        <f>IF(ISBLANK(extractions!G447),"",extractions!G447)</f>
        <v>reporting time</v>
      </c>
      <c r="H447" t="str">
        <f>IF(ISBLANK(extractions!H447),"",extractions!H447)</f>
        <v>scale</v>
      </c>
      <c r="I447" t="str">
        <f>IF(ISBLANK(extractions!I447),"",extractions!I447)</f>
        <v>min/incident</v>
      </c>
      <c r="J447" t="str">
        <f>IF(ISBLANK(extractions!J447),"",extractions!J447)</f>
        <v>ln</v>
      </c>
      <c r="K447" t="str">
        <f>IF(ISBLANK(extractions!K447),"",extractions!K447)</f>
        <v>interest</v>
      </c>
      <c r="L447" t="str">
        <f>IF(ISBLANK(extractions!L447),"",extractions!L447)</f>
        <v>van Kirk (1978)</v>
      </c>
      <c r="M447" s="2" t="s">
        <v>893</v>
      </c>
      <c r="N447" t="str">
        <f>IF(ISBLANK(extractions!M447),"",extractions!M447)</f>
        <v>Table F-40</v>
      </c>
      <c r="O447" t="str">
        <f>IF(ISBLANK(extractions!N447),"",extractions!N447)</f>
        <v>Multivariate regression</v>
      </c>
      <c r="P447" t="s">
        <v>148</v>
      </c>
      <c r="Q447" t="s">
        <v>903</v>
      </c>
      <c r="R447" t="s">
        <v>906</v>
      </c>
      <c r="S447" t="s">
        <v>891</v>
      </c>
      <c r="T447" t="s">
        <v>895</v>
      </c>
      <c r="U447" t="str">
        <f>IF(ISBLANK(extractions!O447),"",extractions!O447)</f>
        <v/>
      </c>
      <c r="V447" t="str">
        <f>IF(ISBLANK(extractions!P447),"",extractions!P447)</f>
        <v>Sample</v>
      </c>
      <c r="W447" t="str">
        <f>IF(ISBLANK(extractions!Q447),"",extractions!Q447)</f>
        <v/>
      </c>
      <c r="X447" t="str">
        <f>IF(ISBLANK(extractions!R447),"",extractions!R447)</f>
        <v xml:space="preserve">Non random sample  </v>
      </c>
      <c r="Y447" t="str">
        <f>IF(ISBLANK(extractions!S447),"",extractions!S447)</f>
        <v/>
      </c>
      <c r="Z447" t="str">
        <f>IF(ISBLANK(extractions!T447),"",extractions!T447)</f>
        <v/>
      </c>
      <c r="AA447" t="str">
        <f>IF(ISBLANK(extractions!U447),"",extractions!U447)</f>
        <v>-</v>
      </c>
      <c r="AB447">
        <f>IF(ISBLANK(extractions!V447),"",extractions!V447)</f>
        <v>903</v>
      </c>
      <c r="AC447" t="str">
        <f>IF(ISBLANK(extractions!W447),"",extractions!W447)</f>
        <v>CFS</v>
      </c>
      <c r="AD447" t="str">
        <f>IF(ISBLANK(extractions!X447),"",extractions!X447)</f>
        <v>All part I crimes</v>
      </c>
      <c r="AE447" t="str">
        <f>IF(ISBLANK(extractions!Y447),"",extractions!Y447)</f>
        <v>Beta</v>
      </c>
      <c r="AF447">
        <f>IF(ISBLANK(extractions!Z447),"",extractions!Z447)</f>
        <v>0.10242999999999999</v>
      </c>
      <c r="AG447" t="str">
        <f>IF(ISBLANK(extractions!AA447),"",extractions!AA447)</f>
        <v/>
      </c>
      <c r="AH447" t="str">
        <f>IF(ISBLANK(extractions!AB447),"",extractions!AB447)</f>
        <v>?</v>
      </c>
      <c r="AI447">
        <f>IF(ISBLANK(extractions!AC447),"",extractions!AC447)</f>
        <v>1</v>
      </c>
      <c r="AJ447" t="str">
        <f>IF(ISBLANK(extractions!AD447),"",extractions!AD447)</f>
        <v>mar</v>
      </c>
      <c r="AK447">
        <f>IF(ISBLANK(extractions!AE447),"",extractions!AE447)</f>
        <v>1975</v>
      </c>
      <c r="AL447">
        <f>IF(ISBLANK(extractions!AF447),"",extractions!AF447)</f>
        <v>31</v>
      </c>
      <c r="AM447" t="str">
        <f>IF(ISBLANK(extractions!AG447),"",extractions!AG447)</f>
        <v>jan</v>
      </c>
      <c r="AN447">
        <f>IF(ISBLANK(extractions!AH447),"",extractions!AH447)</f>
        <v>1976</v>
      </c>
      <c r="AO447" t="str">
        <f>IF(ISBLANK(extractions!AI447),"",extractions!AI447)</f>
        <v/>
      </c>
      <c r="AP447" t="str">
        <f>IF(ISBLANK(extractions!AJ447),"",extractions!AJ447)</f>
        <v/>
      </c>
      <c r="AQ447" t="str">
        <f>IF(ISBLANK(extractions!AK447),"",extractions!AK447)</f>
        <v/>
      </c>
      <c r="AR447" t="str">
        <f>IF(ISBLANK(extractions!AL447),"",extractions!AL447)</f>
        <v/>
      </c>
      <c r="AS447" t="str">
        <f>IF(ISBLANK(extractions!AM447),"",extractions!AM447)</f>
        <v/>
      </c>
      <c r="AT447" t="str">
        <f>IF(ISBLANK(extractions!AN447),"",extractions!AN447)</f>
        <v/>
      </c>
      <c r="AU447" t="str">
        <f>IF(ISBLANK(extractions!AO447),"",extractions!AO447)</f>
        <v/>
      </c>
      <c r="AV447" t="str">
        <f>IF(ISBLANK(extractions!AP447),"",extractions!AP447)</f>
        <v/>
      </c>
      <c r="AW447" t="str">
        <f>IF(ISBLANK(extractions!AQ447),"",extractions!AQ447)</f>
        <v/>
      </c>
      <c r="AX447" t="str">
        <f>IF(ISBLANK(extractions!AR447),"",extractions!AR447)</f>
        <v/>
      </c>
      <c r="AY447" t="str">
        <f>IF(ISBLANK(extractions!AS447),"",extractions!AS447)</f>
        <v/>
      </c>
      <c r="AZ447" t="str">
        <f>IF(ISBLANK(extractions!AT447),"",extractions!AT447)</f>
        <v/>
      </c>
      <c r="BA447" t="str">
        <f>IF(ISBLANK(extractions!AU447),"",extractions!AU447)</f>
        <v/>
      </c>
      <c r="BB447" t="str">
        <f>IF(ISBLANK(extractions!AV447),"",extractions!AV447)</f>
        <v/>
      </c>
      <c r="BC447" t="str">
        <f>IF(ISBLANK(extractions!AW447),"",extractions!AW447)</f>
        <v/>
      </c>
      <c r="BD447" t="str">
        <f>IF(ISBLANK(extractions!AX447),"",extractions!AX447)</f>
        <v/>
      </c>
      <c r="BG447" t="str">
        <f t="shared" si="59"/>
        <v/>
      </c>
      <c r="BK447" s="9" t="str">
        <f t="shared" si="56"/>
        <v>Beta</v>
      </c>
      <c r="BL447" s="9">
        <f t="shared" si="54"/>
        <v>0.10242999999999999</v>
      </c>
      <c r="BM447" s="13" t="str">
        <f t="shared" si="55"/>
        <v>?</v>
      </c>
      <c r="BN447" t="str">
        <f t="shared" si="57"/>
        <v>+</v>
      </c>
      <c r="BO447" s="9" t="str">
        <f>IF(BK447="Beta",IF(ABS(BL447)&lt;statistic_interpretations!$B$5,statistic_interpretations!$B$1,IF(ABS(BL447)&lt;statistic_interpretations!$C$5,statistic_interpretations!$C$1,IF(ABS(BL447)&gt;statistic_interpretations!$C$5,statistic_interpretations!$D$1,"error"))),IF(BK447="R",IF(ABS(BL447)&lt;statistic_interpretations!$B$2,statistic_interpretations!$B$1,IF(ABS(BL447)&lt;statistic_interpretations!$C$2,statistic_interpretations!$C$1,IF(ABS(BL447)&gt;statistic_interpretations!$C$2,statistic_interpretations!$D$1,"error"))),IF(BK447="D",IF(ABS(BL447)&lt;statistic_interpretations!$B$3,statistic_interpretations!$B$1,IF(ABS(BL447)&lt;statistic_interpretations!$C$3,statistic_interpretations!$C$1,IF(ABS(BL447)&gt;statistic_interpretations!$C$3,statistic_interpretations!$D$1,"error"))),IF(BK447="%",IF(ABS(BL447)&lt;statistic_interpretations!$B$9,statistic_interpretations!$B$1,IF(ABS(BL447)&lt;statistic_interpretations!$C$9,statistic_interpretations!$C$1,IF(ABS(BL447)&gt;statistic_interpretations!$C$9,statistic_interpretations!$D$1,"error"))),IF(BK447="χ2",IF(ABS(BL447)&lt;statistic_interpretations!$B$8,statistic_interpretations!$B$1,IF(ABS(BL447)&lt;statistic_interpretations!$C$8,statistic_interpretations!$C$1,IF(ABS(BL447)&gt;statistic_interpretations!$C$8,statistic_interpretations!$D$1,"error"))),IF(BK447="tau",IF(ABS(BL447)&lt;statistic_interpretations!$B$7,statistic_interpretations!$B$1,IF(ABS(BL447)&lt;statistic_interpretations!$C$7,statistic_interpretations!$C$1,IF(ABS(BL447)&gt;statistic_interpretations!$C$7,statistic_interpretations!$D$1,"error")))))))))</f>
        <v>Small</v>
      </c>
      <c r="BP447" t="str">
        <f t="shared" si="58"/>
        <v>unknown</v>
      </c>
    </row>
    <row r="448" spans="1:68" x14ac:dyDescent="0.25">
      <c r="A448" t="str">
        <f>IF(ISBLANK(extractions!A448),"",extractions!A448)</f>
        <v>Injury Delay</v>
      </c>
      <c r="B448" t="s">
        <v>826</v>
      </c>
      <c r="C448" t="str">
        <f>IF(ISBLANK(extractions!B448),"",extractions!B448)</f>
        <v>nominal</v>
      </c>
      <c r="D448" t="str">
        <f>IF(ISBLANK(extractions!C448),"",extractions!C448)</f>
        <v/>
      </c>
      <c r="E448" t="str">
        <f>IF(ISBLANK(extractions!D448),"",extractions!D448)</f>
        <v/>
      </c>
      <c r="F448" t="str">
        <f>IF(ISBLANK(extractions!E448),"",extractions!E448)</f>
        <v>-</v>
      </c>
      <c r="G448" t="str">
        <f>IF(ISBLANK(extractions!G448),"",extractions!G448)</f>
        <v>reporting time</v>
      </c>
      <c r="H448" t="str">
        <f>IF(ISBLANK(extractions!H448),"",extractions!H448)</f>
        <v>scale</v>
      </c>
      <c r="I448" t="str">
        <f>IF(ISBLANK(extractions!I448),"",extractions!I448)</f>
        <v>min/incident</v>
      </c>
      <c r="J448" t="str">
        <f>IF(ISBLANK(extractions!J448),"",extractions!J448)</f>
        <v>ln</v>
      </c>
      <c r="K448" t="str">
        <f>IF(ISBLANK(extractions!K448),"",extractions!K448)</f>
        <v>interest</v>
      </c>
      <c r="L448" t="str">
        <f>IF(ISBLANK(extractions!L448),"",extractions!L448)</f>
        <v>van Kirk (1978)</v>
      </c>
      <c r="M448" s="2" t="s">
        <v>893</v>
      </c>
      <c r="N448" t="str">
        <f>IF(ISBLANK(extractions!M448),"",extractions!M448)</f>
        <v>Table F-40</v>
      </c>
      <c r="O448" t="str">
        <f>IF(ISBLANK(extractions!N448),"",extractions!N448)</f>
        <v>Multivariate regression</v>
      </c>
      <c r="P448" t="s">
        <v>148</v>
      </c>
      <c r="Q448" t="s">
        <v>903</v>
      </c>
      <c r="R448" t="s">
        <v>906</v>
      </c>
      <c r="S448" t="s">
        <v>891</v>
      </c>
      <c r="T448" t="s">
        <v>895</v>
      </c>
      <c r="U448" t="str">
        <f>IF(ISBLANK(extractions!O448),"",extractions!O448)</f>
        <v/>
      </c>
      <c r="V448" t="str">
        <f>IF(ISBLANK(extractions!P448),"",extractions!P448)</f>
        <v>Sample</v>
      </c>
      <c r="W448" t="str">
        <f>IF(ISBLANK(extractions!Q448),"",extractions!Q448)</f>
        <v/>
      </c>
      <c r="X448" t="str">
        <f>IF(ISBLANK(extractions!R448),"",extractions!R448)</f>
        <v xml:space="preserve">Non random sample  </v>
      </c>
      <c r="Y448" t="str">
        <f>IF(ISBLANK(extractions!S448),"",extractions!S448)</f>
        <v/>
      </c>
      <c r="Z448" t="str">
        <f>IF(ISBLANK(extractions!T448),"",extractions!T448)</f>
        <v/>
      </c>
      <c r="AA448" t="str">
        <f>IF(ISBLANK(extractions!U448),"",extractions!U448)</f>
        <v>-</v>
      </c>
      <c r="AB448">
        <f>IF(ISBLANK(extractions!V448),"",extractions!V448)</f>
        <v>903</v>
      </c>
      <c r="AC448" t="str">
        <f>IF(ISBLANK(extractions!W448),"",extractions!W448)</f>
        <v>CFS</v>
      </c>
      <c r="AD448" t="str">
        <f>IF(ISBLANK(extractions!X448),"",extractions!X448)</f>
        <v>All part I crimes</v>
      </c>
      <c r="AE448" t="str">
        <f>IF(ISBLANK(extractions!Y448),"",extractions!Y448)</f>
        <v>Beta</v>
      </c>
      <c r="AF448">
        <f>IF(ISBLANK(extractions!Z448),"",extractions!Z448)</f>
        <v>6.9449999999999998E-2</v>
      </c>
      <c r="AG448" t="str">
        <f>IF(ISBLANK(extractions!AA448),"",extractions!AA448)</f>
        <v/>
      </c>
      <c r="AH448" t="str">
        <f>IF(ISBLANK(extractions!AB448),"",extractions!AB448)</f>
        <v>?</v>
      </c>
      <c r="AI448">
        <f>IF(ISBLANK(extractions!AC448),"",extractions!AC448)</f>
        <v>1</v>
      </c>
      <c r="AJ448" t="str">
        <f>IF(ISBLANK(extractions!AD448),"",extractions!AD448)</f>
        <v>mar</v>
      </c>
      <c r="AK448">
        <f>IF(ISBLANK(extractions!AE448),"",extractions!AE448)</f>
        <v>1975</v>
      </c>
      <c r="AL448">
        <f>IF(ISBLANK(extractions!AF448),"",extractions!AF448)</f>
        <v>31</v>
      </c>
      <c r="AM448" t="str">
        <f>IF(ISBLANK(extractions!AG448),"",extractions!AG448)</f>
        <v>jan</v>
      </c>
      <c r="AN448">
        <f>IF(ISBLANK(extractions!AH448),"",extractions!AH448)</f>
        <v>1976</v>
      </c>
      <c r="AO448" t="str">
        <f>IF(ISBLANK(extractions!AI448),"",extractions!AI448)</f>
        <v/>
      </c>
      <c r="AP448" t="str">
        <f>IF(ISBLANK(extractions!AJ448),"",extractions!AJ448)</f>
        <v/>
      </c>
      <c r="AQ448" t="str">
        <f>IF(ISBLANK(extractions!AK448),"",extractions!AK448)</f>
        <v/>
      </c>
      <c r="AR448" t="str">
        <f>IF(ISBLANK(extractions!AL448),"",extractions!AL448)</f>
        <v/>
      </c>
      <c r="AS448" t="str">
        <f>IF(ISBLANK(extractions!AM448),"",extractions!AM448)</f>
        <v/>
      </c>
      <c r="AT448" t="str">
        <f>IF(ISBLANK(extractions!AN448),"",extractions!AN448)</f>
        <v/>
      </c>
      <c r="AU448" t="str">
        <f>IF(ISBLANK(extractions!AO448),"",extractions!AO448)</f>
        <v/>
      </c>
      <c r="AV448" t="str">
        <f>IF(ISBLANK(extractions!AP448),"",extractions!AP448)</f>
        <v/>
      </c>
      <c r="AW448" t="str">
        <f>IF(ISBLANK(extractions!AQ448),"",extractions!AQ448)</f>
        <v/>
      </c>
      <c r="AX448" t="str">
        <f>IF(ISBLANK(extractions!AR448),"",extractions!AR448)</f>
        <v/>
      </c>
      <c r="AY448" t="str">
        <f>IF(ISBLANK(extractions!AS448),"",extractions!AS448)</f>
        <v/>
      </c>
      <c r="AZ448" t="str">
        <f>IF(ISBLANK(extractions!AT448),"",extractions!AT448)</f>
        <v/>
      </c>
      <c r="BA448" t="str">
        <f>IF(ISBLANK(extractions!AU448),"",extractions!AU448)</f>
        <v/>
      </c>
      <c r="BB448" t="str">
        <f>IF(ISBLANK(extractions!AV448),"",extractions!AV448)</f>
        <v/>
      </c>
      <c r="BC448" t="str">
        <f>IF(ISBLANK(extractions!AW448),"",extractions!AW448)</f>
        <v/>
      </c>
      <c r="BD448" t="str">
        <f>IF(ISBLANK(extractions!AX448),"",extractions!AX448)</f>
        <v/>
      </c>
      <c r="BG448" t="str">
        <f t="shared" si="59"/>
        <v/>
      </c>
      <c r="BK448" s="9" t="str">
        <f t="shared" si="56"/>
        <v>Beta</v>
      </c>
      <c r="BL448" s="9">
        <f t="shared" si="54"/>
        <v>6.9449999999999998E-2</v>
      </c>
      <c r="BM448" s="13" t="str">
        <f t="shared" si="55"/>
        <v>?</v>
      </c>
      <c r="BN448" t="str">
        <f t="shared" si="57"/>
        <v>+</v>
      </c>
      <c r="BO448" s="9" t="str">
        <f>IF(BK448="Beta",IF(ABS(BL448)&lt;statistic_interpretations!$B$5,statistic_interpretations!$B$1,IF(ABS(BL448)&lt;statistic_interpretations!$C$5,statistic_interpretations!$C$1,IF(ABS(BL448)&gt;statistic_interpretations!$C$5,statistic_interpretations!$D$1,"error"))),IF(BK448="R",IF(ABS(BL448)&lt;statistic_interpretations!$B$2,statistic_interpretations!$B$1,IF(ABS(BL448)&lt;statistic_interpretations!$C$2,statistic_interpretations!$C$1,IF(ABS(BL448)&gt;statistic_interpretations!$C$2,statistic_interpretations!$D$1,"error"))),IF(BK448="D",IF(ABS(BL448)&lt;statistic_interpretations!$B$3,statistic_interpretations!$B$1,IF(ABS(BL448)&lt;statistic_interpretations!$C$3,statistic_interpretations!$C$1,IF(ABS(BL448)&gt;statistic_interpretations!$C$3,statistic_interpretations!$D$1,"error"))),IF(BK448="%",IF(ABS(BL448)&lt;statistic_interpretations!$B$9,statistic_interpretations!$B$1,IF(ABS(BL448)&lt;statistic_interpretations!$C$9,statistic_interpretations!$C$1,IF(ABS(BL448)&gt;statistic_interpretations!$C$9,statistic_interpretations!$D$1,"error"))),IF(BK448="χ2",IF(ABS(BL448)&lt;statistic_interpretations!$B$8,statistic_interpretations!$B$1,IF(ABS(BL448)&lt;statistic_interpretations!$C$8,statistic_interpretations!$C$1,IF(ABS(BL448)&gt;statistic_interpretations!$C$8,statistic_interpretations!$D$1,"error"))),IF(BK448="tau",IF(ABS(BL448)&lt;statistic_interpretations!$B$7,statistic_interpretations!$B$1,IF(ABS(BL448)&lt;statistic_interpretations!$C$7,statistic_interpretations!$C$1,IF(ABS(BL448)&gt;statistic_interpretations!$C$7,statistic_interpretations!$D$1,"error")))))))))</f>
        <v>Small</v>
      </c>
      <c r="BP448" t="str">
        <f t="shared" si="58"/>
        <v>unknown</v>
      </c>
    </row>
    <row r="449" spans="1:68" x14ac:dyDescent="0.25">
      <c r="A449" t="str">
        <f>IF(ISBLANK(extractions!A449),"",extractions!A449)</f>
        <v>Fear-Emotional upset delay</v>
      </c>
      <c r="B449" t="s">
        <v>827</v>
      </c>
      <c r="C449" t="str">
        <f>IF(ISBLANK(extractions!B449),"",extractions!B449)</f>
        <v>nominal</v>
      </c>
      <c r="D449" t="str">
        <f>IF(ISBLANK(extractions!C449),"",extractions!C449)</f>
        <v/>
      </c>
      <c r="E449" t="str">
        <f>IF(ISBLANK(extractions!D449),"",extractions!D449)</f>
        <v/>
      </c>
      <c r="F449" t="str">
        <f>IF(ISBLANK(extractions!E449),"",extractions!E449)</f>
        <v>-</v>
      </c>
      <c r="G449" t="str">
        <f>IF(ISBLANK(extractions!G449),"",extractions!G449)</f>
        <v>reporting time</v>
      </c>
      <c r="H449" t="str">
        <f>IF(ISBLANK(extractions!H449),"",extractions!H449)</f>
        <v>scale</v>
      </c>
      <c r="I449" t="str">
        <f>IF(ISBLANK(extractions!I449),"",extractions!I449)</f>
        <v>min/incident</v>
      </c>
      <c r="J449" t="str">
        <f>IF(ISBLANK(extractions!J449),"",extractions!J449)</f>
        <v>ln</v>
      </c>
      <c r="K449" t="str">
        <f>IF(ISBLANK(extractions!K449),"",extractions!K449)</f>
        <v>interest</v>
      </c>
      <c r="L449" t="str">
        <f>IF(ISBLANK(extractions!L449),"",extractions!L449)</f>
        <v>van Kirk (1978)</v>
      </c>
      <c r="M449" s="2" t="s">
        <v>893</v>
      </c>
      <c r="N449" t="str">
        <f>IF(ISBLANK(extractions!M449),"",extractions!M449)</f>
        <v>Table F-40</v>
      </c>
      <c r="O449" t="str">
        <f>IF(ISBLANK(extractions!N449),"",extractions!N449)</f>
        <v>Multivariate regression</v>
      </c>
      <c r="P449" t="s">
        <v>148</v>
      </c>
      <c r="Q449" t="s">
        <v>903</v>
      </c>
      <c r="R449" t="s">
        <v>906</v>
      </c>
      <c r="S449" t="s">
        <v>891</v>
      </c>
      <c r="T449" t="s">
        <v>895</v>
      </c>
      <c r="U449" t="str">
        <f>IF(ISBLANK(extractions!O449),"",extractions!O449)</f>
        <v/>
      </c>
      <c r="V449" t="str">
        <f>IF(ISBLANK(extractions!P449),"",extractions!P449)</f>
        <v>Sample</v>
      </c>
      <c r="W449" t="str">
        <f>IF(ISBLANK(extractions!Q449),"",extractions!Q449)</f>
        <v/>
      </c>
      <c r="X449" t="str">
        <f>IF(ISBLANK(extractions!R449),"",extractions!R449)</f>
        <v xml:space="preserve">Non random sample  </v>
      </c>
      <c r="Y449" t="str">
        <f>IF(ISBLANK(extractions!S449),"",extractions!S449)</f>
        <v/>
      </c>
      <c r="Z449" t="str">
        <f>IF(ISBLANK(extractions!T449),"",extractions!T449)</f>
        <v/>
      </c>
      <c r="AA449" t="str">
        <f>IF(ISBLANK(extractions!U449),"",extractions!U449)</f>
        <v>-</v>
      </c>
      <c r="AB449">
        <f>IF(ISBLANK(extractions!V449),"",extractions!V449)</f>
        <v>903</v>
      </c>
      <c r="AC449" t="str">
        <f>IF(ISBLANK(extractions!W449),"",extractions!W449)</f>
        <v>CFS</v>
      </c>
      <c r="AD449" t="str">
        <f>IF(ISBLANK(extractions!X449),"",extractions!X449)</f>
        <v>All part I crimes</v>
      </c>
      <c r="AE449" t="str">
        <f>IF(ISBLANK(extractions!Y449),"",extractions!Y449)</f>
        <v>Beta</v>
      </c>
      <c r="AF449">
        <f>IF(ISBLANK(extractions!Z449),"",extractions!Z449)</f>
        <v>-5.9199999999999999E-3</v>
      </c>
      <c r="AG449" t="str">
        <f>IF(ISBLANK(extractions!AA449),"",extractions!AA449)</f>
        <v/>
      </c>
      <c r="AH449" t="str">
        <f>IF(ISBLANK(extractions!AB449),"",extractions!AB449)</f>
        <v>?</v>
      </c>
      <c r="AI449">
        <f>IF(ISBLANK(extractions!AC449),"",extractions!AC449)</f>
        <v>1</v>
      </c>
      <c r="AJ449" t="str">
        <f>IF(ISBLANK(extractions!AD449),"",extractions!AD449)</f>
        <v>mar</v>
      </c>
      <c r="AK449">
        <f>IF(ISBLANK(extractions!AE449),"",extractions!AE449)</f>
        <v>1975</v>
      </c>
      <c r="AL449">
        <f>IF(ISBLANK(extractions!AF449),"",extractions!AF449)</f>
        <v>31</v>
      </c>
      <c r="AM449" t="str">
        <f>IF(ISBLANK(extractions!AG449),"",extractions!AG449)</f>
        <v>jan</v>
      </c>
      <c r="AN449">
        <f>IF(ISBLANK(extractions!AH449),"",extractions!AH449)</f>
        <v>1976</v>
      </c>
      <c r="AO449" t="str">
        <f>IF(ISBLANK(extractions!AI449),"",extractions!AI449)</f>
        <v/>
      </c>
      <c r="AP449" t="str">
        <f>IF(ISBLANK(extractions!AJ449),"",extractions!AJ449)</f>
        <v/>
      </c>
      <c r="AQ449" t="str">
        <f>IF(ISBLANK(extractions!AK449),"",extractions!AK449)</f>
        <v/>
      </c>
      <c r="AR449" t="str">
        <f>IF(ISBLANK(extractions!AL449),"",extractions!AL449)</f>
        <v/>
      </c>
      <c r="AS449" t="str">
        <f>IF(ISBLANK(extractions!AM449),"",extractions!AM449)</f>
        <v/>
      </c>
      <c r="AT449" t="str">
        <f>IF(ISBLANK(extractions!AN449),"",extractions!AN449)</f>
        <v/>
      </c>
      <c r="AU449" t="str">
        <f>IF(ISBLANK(extractions!AO449),"",extractions!AO449)</f>
        <v/>
      </c>
      <c r="AV449" t="str">
        <f>IF(ISBLANK(extractions!AP449),"",extractions!AP449)</f>
        <v/>
      </c>
      <c r="AW449" t="str">
        <f>IF(ISBLANK(extractions!AQ449),"",extractions!AQ449)</f>
        <v/>
      </c>
      <c r="AX449" t="str">
        <f>IF(ISBLANK(extractions!AR449),"",extractions!AR449)</f>
        <v/>
      </c>
      <c r="AY449" t="str">
        <f>IF(ISBLANK(extractions!AS449),"",extractions!AS449)</f>
        <v/>
      </c>
      <c r="AZ449" t="str">
        <f>IF(ISBLANK(extractions!AT449),"",extractions!AT449)</f>
        <v/>
      </c>
      <c r="BA449" t="str">
        <f>IF(ISBLANK(extractions!AU449),"",extractions!AU449)</f>
        <v/>
      </c>
      <c r="BB449" t="str">
        <f>IF(ISBLANK(extractions!AV449),"",extractions!AV449)</f>
        <v/>
      </c>
      <c r="BC449" t="str">
        <f>IF(ISBLANK(extractions!AW449),"",extractions!AW449)</f>
        <v/>
      </c>
      <c r="BD449" t="str">
        <f>IF(ISBLANK(extractions!AX449),"",extractions!AX449)</f>
        <v/>
      </c>
      <c r="BG449" t="str">
        <f t="shared" si="59"/>
        <v/>
      </c>
      <c r="BK449" s="9" t="str">
        <f t="shared" si="56"/>
        <v>Beta</v>
      </c>
      <c r="BL449" s="9">
        <f t="shared" si="54"/>
        <v>-5.9199999999999999E-3</v>
      </c>
      <c r="BM449" s="13" t="str">
        <f t="shared" si="55"/>
        <v>?</v>
      </c>
      <c r="BN449" t="str">
        <f t="shared" si="57"/>
        <v>-</v>
      </c>
      <c r="BO449" s="9" t="str">
        <f>IF(BK449="Beta",IF(ABS(BL449)&lt;statistic_interpretations!$B$5,statistic_interpretations!$B$1,IF(ABS(BL449)&lt;statistic_interpretations!$C$5,statistic_interpretations!$C$1,IF(ABS(BL449)&gt;statistic_interpretations!$C$5,statistic_interpretations!$D$1,"error"))),IF(BK449="R",IF(ABS(BL449)&lt;statistic_interpretations!$B$2,statistic_interpretations!$B$1,IF(ABS(BL449)&lt;statistic_interpretations!$C$2,statistic_interpretations!$C$1,IF(ABS(BL449)&gt;statistic_interpretations!$C$2,statistic_interpretations!$D$1,"error"))),IF(BK449="D",IF(ABS(BL449)&lt;statistic_interpretations!$B$3,statistic_interpretations!$B$1,IF(ABS(BL449)&lt;statistic_interpretations!$C$3,statistic_interpretations!$C$1,IF(ABS(BL449)&gt;statistic_interpretations!$C$3,statistic_interpretations!$D$1,"error"))),IF(BK449="%",IF(ABS(BL449)&lt;statistic_interpretations!$B$9,statistic_interpretations!$B$1,IF(ABS(BL449)&lt;statistic_interpretations!$C$9,statistic_interpretations!$C$1,IF(ABS(BL449)&gt;statistic_interpretations!$C$9,statistic_interpretations!$D$1,"error"))),IF(BK449="χ2",IF(ABS(BL449)&lt;statistic_interpretations!$B$8,statistic_interpretations!$B$1,IF(ABS(BL449)&lt;statistic_interpretations!$C$8,statistic_interpretations!$C$1,IF(ABS(BL449)&gt;statistic_interpretations!$C$8,statistic_interpretations!$D$1,"error"))),IF(BK449="tau",IF(ABS(BL449)&lt;statistic_interpretations!$B$7,statistic_interpretations!$B$1,IF(ABS(BL449)&lt;statistic_interpretations!$C$7,statistic_interpretations!$C$1,IF(ABS(BL449)&gt;statistic_interpretations!$C$7,statistic_interpretations!$D$1,"error")))))))))</f>
        <v>Small</v>
      </c>
      <c r="BP449" t="str">
        <f t="shared" si="58"/>
        <v>unknown</v>
      </c>
    </row>
    <row r="450" spans="1:68" x14ac:dyDescent="0.25">
      <c r="A450" t="str">
        <f>IF(ISBLANK(extractions!A450),"",extractions!A450)</f>
        <v>Public communications delay</v>
      </c>
      <c r="B450" t="s">
        <v>828</v>
      </c>
      <c r="C450" t="str">
        <f>IF(ISBLANK(extractions!B450),"",extractions!B450)</f>
        <v>nominal</v>
      </c>
      <c r="D450" t="str">
        <f>IF(ISBLANK(extractions!C450),"",extractions!C450)</f>
        <v/>
      </c>
      <c r="E450" t="str">
        <f>IF(ISBLANK(extractions!D450),"",extractions!D450)</f>
        <v/>
      </c>
      <c r="F450" t="str">
        <f>IF(ISBLANK(extractions!E450),"",extractions!E450)</f>
        <v>-</v>
      </c>
      <c r="G450" t="str">
        <f>IF(ISBLANK(extractions!G450),"",extractions!G450)</f>
        <v>reporting time</v>
      </c>
      <c r="H450" t="str">
        <f>IF(ISBLANK(extractions!H450),"",extractions!H450)</f>
        <v>scale</v>
      </c>
      <c r="I450" t="str">
        <f>IF(ISBLANK(extractions!I450),"",extractions!I450)</f>
        <v>min/incident</v>
      </c>
      <c r="J450" t="str">
        <f>IF(ISBLANK(extractions!J450),"",extractions!J450)</f>
        <v>ln</v>
      </c>
      <c r="K450" t="str">
        <f>IF(ISBLANK(extractions!K450),"",extractions!K450)</f>
        <v>interest</v>
      </c>
      <c r="L450" t="str">
        <f>IF(ISBLANK(extractions!L450),"",extractions!L450)</f>
        <v>van Kirk (1978)</v>
      </c>
      <c r="M450" s="2" t="s">
        <v>893</v>
      </c>
      <c r="N450" t="str">
        <f>IF(ISBLANK(extractions!M450),"",extractions!M450)</f>
        <v>Table F-40</v>
      </c>
      <c r="O450" t="str">
        <f>IF(ISBLANK(extractions!N450),"",extractions!N450)</f>
        <v>Multivariate regression</v>
      </c>
      <c r="P450" t="s">
        <v>148</v>
      </c>
      <c r="Q450" t="s">
        <v>903</v>
      </c>
      <c r="R450" t="s">
        <v>906</v>
      </c>
      <c r="S450" t="s">
        <v>891</v>
      </c>
      <c r="T450" t="s">
        <v>895</v>
      </c>
      <c r="U450" t="str">
        <f>IF(ISBLANK(extractions!O450),"",extractions!O450)</f>
        <v/>
      </c>
      <c r="V450" t="str">
        <f>IF(ISBLANK(extractions!P450),"",extractions!P450)</f>
        <v>Sample</v>
      </c>
      <c r="W450" t="str">
        <f>IF(ISBLANK(extractions!Q450),"",extractions!Q450)</f>
        <v/>
      </c>
      <c r="X450" t="str">
        <f>IF(ISBLANK(extractions!R450),"",extractions!R450)</f>
        <v xml:space="preserve">Non random sample  </v>
      </c>
      <c r="Y450" t="str">
        <f>IF(ISBLANK(extractions!S450),"",extractions!S450)</f>
        <v/>
      </c>
      <c r="Z450" t="str">
        <f>IF(ISBLANK(extractions!T450),"",extractions!T450)</f>
        <v/>
      </c>
      <c r="AA450" t="str">
        <f>IF(ISBLANK(extractions!U450),"",extractions!U450)</f>
        <v>-</v>
      </c>
      <c r="AB450">
        <f>IF(ISBLANK(extractions!V450),"",extractions!V450)</f>
        <v>903</v>
      </c>
      <c r="AC450" t="str">
        <f>IF(ISBLANK(extractions!W450),"",extractions!W450)</f>
        <v>CFS</v>
      </c>
      <c r="AD450" t="str">
        <f>IF(ISBLANK(extractions!X450),"",extractions!X450)</f>
        <v>All part I crimes</v>
      </c>
      <c r="AE450" t="str">
        <f>IF(ISBLANK(extractions!Y450),"",extractions!Y450)</f>
        <v>Beta</v>
      </c>
      <c r="AF450">
        <f>IF(ISBLANK(extractions!Z450),"",extractions!Z450)</f>
        <v>-5.1700000000000001E-3</v>
      </c>
      <c r="AG450" t="str">
        <f>IF(ISBLANK(extractions!AA450),"",extractions!AA450)</f>
        <v/>
      </c>
      <c r="AH450" t="str">
        <f>IF(ISBLANK(extractions!AB450),"",extractions!AB450)</f>
        <v>?</v>
      </c>
      <c r="AI450">
        <f>IF(ISBLANK(extractions!AC450),"",extractions!AC450)</f>
        <v>1</v>
      </c>
      <c r="AJ450" t="str">
        <f>IF(ISBLANK(extractions!AD450),"",extractions!AD450)</f>
        <v>mar</v>
      </c>
      <c r="AK450">
        <f>IF(ISBLANK(extractions!AE450),"",extractions!AE450)</f>
        <v>1975</v>
      </c>
      <c r="AL450">
        <f>IF(ISBLANK(extractions!AF450),"",extractions!AF450)</f>
        <v>31</v>
      </c>
      <c r="AM450" t="str">
        <f>IF(ISBLANK(extractions!AG450),"",extractions!AG450)</f>
        <v>jan</v>
      </c>
      <c r="AN450">
        <f>IF(ISBLANK(extractions!AH450),"",extractions!AH450)</f>
        <v>1976</v>
      </c>
      <c r="AO450" t="str">
        <f>IF(ISBLANK(extractions!AI450),"",extractions!AI450)</f>
        <v/>
      </c>
      <c r="AP450" t="str">
        <f>IF(ISBLANK(extractions!AJ450),"",extractions!AJ450)</f>
        <v/>
      </c>
      <c r="AQ450" t="str">
        <f>IF(ISBLANK(extractions!AK450),"",extractions!AK450)</f>
        <v/>
      </c>
      <c r="AR450" t="str">
        <f>IF(ISBLANK(extractions!AL450),"",extractions!AL450)</f>
        <v/>
      </c>
      <c r="AS450" t="str">
        <f>IF(ISBLANK(extractions!AM450),"",extractions!AM450)</f>
        <v/>
      </c>
      <c r="AT450" t="str">
        <f>IF(ISBLANK(extractions!AN450),"",extractions!AN450)</f>
        <v/>
      </c>
      <c r="AU450" t="str">
        <f>IF(ISBLANK(extractions!AO450),"",extractions!AO450)</f>
        <v/>
      </c>
      <c r="AV450" t="str">
        <f>IF(ISBLANK(extractions!AP450),"",extractions!AP450)</f>
        <v/>
      </c>
      <c r="AW450" t="str">
        <f>IF(ISBLANK(extractions!AQ450),"",extractions!AQ450)</f>
        <v/>
      </c>
      <c r="AX450" t="str">
        <f>IF(ISBLANK(extractions!AR450),"",extractions!AR450)</f>
        <v/>
      </c>
      <c r="AY450" t="str">
        <f>IF(ISBLANK(extractions!AS450),"",extractions!AS450)</f>
        <v/>
      </c>
      <c r="AZ450" t="str">
        <f>IF(ISBLANK(extractions!AT450),"",extractions!AT450)</f>
        <v/>
      </c>
      <c r="BA450" t="str">
        <f>IF(ISBLANK(extractions!AU450),"",extractions!AU450)</f>
        <v/>
      </c>
      <c r="BB450" t="str">
        <f>IF(ISBLANK(extractions!AV450),"",extractions!AV450)</f>
        <v/>
      </c>
      <c r="BC450" t="str">
        <f>IF(ISBLANK(extractions!AW450),"",extractions!AW450)</f>
        <v/>
      </c>
      <c r="BD450" t="str">
        <f>IF(ISBLANK(extractions!AX450),"",extractions!AX450)</f>
        <v/>
      </c>
      <c r="BG450" t="str">
        <f t="shared" si="59"/>
        <v/>
      </c>
      <c r="BK450" s="9" t="str">
        <f t="shared" si="56"/>
        <v>Beta</v>
      </c>
      <c r="BL450" s="9">
        <f t="shared" ref="BL450:BL513" si="60">IF(ISNUMBER(BF450)=TRUE,BF450,IF(ISNUMBER(BE450)=TRUE,BE450,IF(ISNUMBER(BG450)=TRUE,BG450,IF(ISNUMBER(BI450)=TRUE,BI450,IF(ISNUMBER(BH450)=TRUE,BH450,AF450)))))</f>
        <v>-5.1700000000000001E-3</v>
      </c>
      <c r="BM450" s="13" t="str">
        <f t="shared" ref="BM450:BM513" si="61">IF(AH450="#", "",IF(ISNUMBER(AH450), IF(AH450&lt;=0.001, "***",IF(AH450&lt;=0.01, "**",IF(AH450&lt;=0.05, "*", ""))),IF(AH450="","",AH450)))</f>
        <v>?</v>
      </c>
      <c r="BN450" t="str">
        <f t="shared" si="57"/>
        <v>-</v>
      </c>
      <c r="BO450" s="9" t="str">
        <f>IF(BK450="Beta",IF(ABS(BL450)&lt;statistic_interpretations!$B$5,statistic_interpretations!$B$1,IF(ABS(BL450)&lt;statistic_interpretations!$C$5,statistic_interpretations!$C$1,IF(ABS(BL450)&gt;statistic_interpretations!$C$5,statistic_interpretations!$D$1,"error"))),IF(BK450="R",IF(ABS(BL450)&lt;statistic_interpretations!$B$2,statistic_interpretations!$B$1,IF(ABS(BL450)&lt;statistic_interpretations!$C$2,statistic_interpretations!$C$1,IF(ABS(BL450)&gt;statistic_interpretations!$C$2,statistic_interpretations!$D$1,"error"))),IF(BK450="D",IF(ABS(BL450)&lt;statistic_interpretations!$B$3,statistic_interpretations!$B$1,IF(ABS(BL450)&lt;statistic_interpretations!$C$3,statistic_interpretations!$C$1,IF(ABS(BL450)&gt;statistic_interpretations!$C$3,statistic_interpretations!$D$1,"error"))),IF(BK450="%",IF(ABS(BL450)&lt;statistic_interpretations!$B$9,statistic_interpretations!$B$1,IF(ABS(BL450)&lt;statistic_interpretations!$C$9,statistic_interpretations!$C$1,IF(ABS(BL450)&gt;statistic_interpretations!$C$9,statistic_interpretations!$D$1,"error"))),IF(BK450="χ2",IF(ABS(BL450)&lt;statistic_interpretations!$B$8,statistic_interpretations!$B$1,IF(ABS(BL450)&lt;statistic_interpretations!$C$8,statistic_interpretations!$C$1,IF(ABS(BL450)&gt;statistic_interpretations!$C$8,statistic_interpretations!$D$1,"error"))),IF(BK450="tau",IF(ABS(BL450)&lt;statistic_interpretations!$B$7,statistic_interpretations!$B$1,IF(ABS(BL450)&lt;statistic_interpretations!$C$7,statistic_interpretations!$C$1,IF(ABS(BL450)&gt;statistic_interpretations!$C$7,statistic_interpretations!$D$1,"error")))))))))</f>
        <v>Small</v>
      </c>
      <c r="BP450" t="str">
        <f t="shared" si="58"/>
        <v>unknown</v>
      </c>
    </row>
    <row r="451" spans="1:68" x14ac:dyDescent="0.25">
      <c r="A451" t="str">
        <f>IF(ISBLANK(extractions!A451),"",extractions!A451)</f>
        <v>Not Being Informed / Being Misinformed</v>
      </c>
      <c r="B451" t="s">
        <v>550</v>
      </c>
      <c r="C451" t="str">
        <f>IF(ISBLANK(extractions!B451),"",extractions!B451)</f>
        <v>nominal</v>
      </c>
      <c r="D451" t="str">
        <f>IF(ISBLANK(extractions!C451),"",extractions!C451)</f>
        <v/>
      </c>
      <c r="E451" t="str">
        <f>IF(ISBLANK(extractions!D451),"",extractions!D451)</f>
        <v/>
      </c>
      <c r="F451" t="str">
        <f>IF(ISBLANK(extractions!E451),"",extractions!E451)</f>
        <v>-</v>
      </c>
      <c r="G451" t="str">
        <f>IF(ISBLANK(extractions!G451),"",extractions!G451)</f>
        <v>reporting time</v>
      </c>
      <c r="H451" t="str">
        <f>IF(ISBLANK(extractions!H451),"",extractions!H451)</f>
        <v>scale</v>
      </c>
      <c r="I451" t="str">
        <f>IF(ISBLANK(extractions!I451),"",extractions!I451)</f>
        <v>min/incident</v>
      </c>
      <c r="J451" t="str">
        <f>IF(ISBLANK(extractions!J451),"",extractions!J451)</f>
        <v>ln</v>
      </c>
      <c r="K451" t="str">
        <f>IF(ISBLANK(extractions!K451),"",extractions!K451)</f>
        <v>interest</v>
      </c>
      <c r="L451" t="str">
        <f>IF(ISBLANK(extractions!L451),"",extractions!L451)</f>
        <v>van Kirk (1978)</v>
      </c>
      <c r="M451" s="2" t="s">
        <v>893</v>
      </c>
      <c r="N451" t="str">
        <f>IF(ISBLANK(extractions!M451),"",extractions!M451)</f>
        <v>Table F-40</v>
      </c>
      <c r="O451" t="str">
        <f>IF(ISBLANK(extractions!N451),"",extractions!N451)</f>
        <v>Multivariate regression</v>
      </c>
      <c r="P451" t="s">
        <v>148</v>
      </c>
      <c r="Q451" t="s">
        <v>903</v>
      </c>
      <c r="R451" t="s">
        <v>906</v>
      </c>
      <c r="S451" t="s">
        <v>891</v>
      </c>
      <c r="T451" t="s">
        <v>895</v>
      </c>
      <c r="U451" t="str">
        <f>IF(ISBLANK(extractions!O451),"",extractions!O451)</f>
        <v/>
      </c>
      <c r="V451" t="str">
        <f>IF(ISBLANK(extractions!P451),"",extractions!P451)</f>
        <v>Sample</v>
      </c>
      <c r="W451" t="str">
        <f>IF(ISBLANK(extractions!Q451),"",extractions!Q451)</f>
        <v/>
      </c>
      <c r="X451" t="str">
        <f>IF(ISBLANK(extractions!R451),"",extractions!R451)</f>
        <v xml:space="preserve">Non random sample  </v>
      </c>
      <c r="Y451" t="str">
        <f>IF(ISBLANK(extractions!S451),"",extractions!S451)</f>
        <v/>
      </c>
      <c r="Z451" t="str">
        <f>IF(ISBLANK(extractions!T451),"",extractions!T451)</f>
        <v/>
      </c>
      <c r="AA451" t="str">
        <f>IF(ISBLANK(extractions!U451),"",extractions!U451)</f>
        <v>-</v>
      </c>
      <c r="AB451">
        <f>IF(ISBLANK(extractions!V451),"",extractions!V451)</f>
        <v>903</v>
      </c>
      <c r="AC451" t="str">
        <f>IF(ISBLANK(extractions!W451),"",extractions!W451)</f>
        <v>CFS</v>
      </c>
      <c r="AD451" t="str">
        <f>IF(ISBLANK(extractions!X451),"",extractions!X451)</f>
        <v>All part I crimes</v>
      </c>
      <c r="AE451" t="str">
        <f>IF(ISBLANK(extractions!Y451),"",extractions!Y451)</f>
        <v>Beta</v>
      </c>
      <c r="AF451">
        <f>IF(ISBLANK(extractions!Z451),"",extractions!Z451)</f>
        <v>0.24282999999999999</v>
      </c>
      <c r="AG451" t="str">
        <f>IF(ISBLANK(extractions!AA451),"",extractions!AA451)</f>
        <v/>
      </c>
      <c r="AH451" t="str">
        <f>IF(ISBLANK(extractions!AB451),"",extractions!AB451)</f>
        <v>?</v>
      </c>
      <c r="AI451">
        <f>IF(ISBLANK(extractions!AC451),"",extractions!AC451)</f>
        <v>1</v>
      </c>
      <c r="AJ451" t="str">
        <f>IF(ISBLANK(extractions!AD451),"",extractions!AD451)</f>
        <v>mar</v>
      </c>
      <c r="AK451">
        <f>IF(ISBLANK(extractions!AE451),"",extractions!AE451)</f>
        <v>1975</v>
      </c>
      <c r="AL451">
        <f>IF(ISBLANK(extractions!AF451),"",extractions!AF451)</f>
        <v>31</v>
      </c>
      <c r="AM451" t="str">
        <f>IF(ISBLANK(extractions!AG451),"",extractions!AG451)</f>
        <v>jan</v>
      </c>
      <c r="AN451">
        <f>IF(ISBLANK(extractions!AH451),"",extractions!AH451)</f>
        <v>1976</v>
      </c>
      <c r="AO451" t="str">
        <f>IF(ISBLANK(extractions!AI451),"",extractions!AI451)</f>
        <v/>
      </c>
      <c r="AP451" t="str">
        <f>IF(ISBLANK(extractions!AJ451),"",extractions!AJ451)</f>
        <v/>
      </c>
      <c r="AQ451" t="str">
        <f>IF(ISBLANK(extractions!AK451),"",extractions!AK451)</f>
        <v/>
      </c>
      <c r="AR451" t="str">
        <f>IF(ISBLANK(extractions!AL451),"",extractions!AL451)</f>
        <v/>
      </c>
      <c r="AS451" t="str">
        <f>IF(ISBLANK(extractions!AM451),"",extractions!AM451)</f>
        <v/>
      </c>
      <c r="AT451" t="str">
        <f>IF(ISBLANK(extractions!AN451),"",extractions!AN451)</f>
        <v/>
      </c>
      <c r="AU451" t="str">
        <f>IF(ISBLANK(extractions!AO451),"",extractions!AO451)</f>
        <v/>
      </c>
      <c r="AV451" t="str">
        <f>IF(ISBLANK(extractions!AP451),"",extractions!AP451)</f>
        <v/>
      </c>
      <c r="AW451" t="str">
        <f>IF(ISBLANK(extractions!AQ451),"",extractions!AQ451)</f>
        <v/>
      </c>
      <c r="AX451" t="str">
        <f>IF(ISBLANK(extractions!AR451),"",extractions!AR451)</f>
        <v/>
      </c>
      <c r="AY451" t="str">
        <f>IF(ISBLANK(extractions!AS451),"",extractions!AS451)</f>
        <v/>
      </c>
      <c r="AZ451" t="str">
        <f>IF(ISBLANK(extractions!AT451),"",extractions!AT451)</f>
        <v/>
      </c>
      <c r="BA451" t="str">
        <f>IF(ISBLANK(extractions!AU451),"",extractions!AU451)</f>
        <v/>
      </c>
      <c r="BB451" t="str">
        <f>IF(ISBLANK(extractions!AV451),"",extractions!AV451)</f>
        <v/>
      </c>
      <c r="BC451" t="str">
        <f>IF(ISBLANK(extractions!AW451),"",extractions!AW451)</f>
        <v/>
      </c>
      <c r="BD451" t="str">
        <f>IF(ISBLANK(extractions!AX451),"",extractions!AX451)</f>
        <v/>
      </c>
      <c r="BG451" t="str">
        <f t="shared" si="59"/>
        <v/>
      </c>
      <c r="BK451" s="9" t="str">
        <f t="shared" ref="BK451:BK514" si="62">IF(ISNUMBER(BF451)=TRUE,$BF$1,IF(ISNUMBER(BE451)=TRUE,$BE$1,IF(ISNUMBER(BG451)=TRUE,$BG$1,IF(ISNUMBER(BI451)=TRUE,$BI$1,IF(ISNUMBER(BH451)=TRUE,$BH$1,AE451)))))</f>
        <v>Beta</v>
      </c>
      <c r="BL451" s="9">
        <f t="shared" si="60"/>
        <v>0.24282999999999999</v>
      </c>
      <c r="BM451" s="13" t="str">
        <f t="shared" si="61"/>
        <v>?</v>
      </c>
      <c r="BN451" t="str">
        <f t="shared" ref="BN451:BN514" si="63">IF(BL451&gt;0, "+", "-")</f>
        <v>+</v>
      </c>
      <c r="BO451" s="9" t="str">
        <f>IF(BK451="Beta",IF(ABS(BL451)&lt;statistic_interpretations!$B$5,statistic_interpretations!$B$1,IF(ABS(BL451)&lt;statistic_interpretations!$C$5,statistic_interpretations!$C$1,IF(ABS(BL451)&gt;statistic_interpretations!$C$5,statistic_interpretations!$D$1,"error"))),IF(BK451="R",IF(ABS(BL451)&lt;statistic_interpretations!$B$2,statistic_interpretations!$B$1,IF(ABS(BL451)&lt;statistic_interpretations!$C$2,statistic_interpretations!$C$1,IF(ABS(BL451)&gt;statistic_interpretations!$C$2,statistic_interpretations!$D$1,"error"))),IF(BK451="D",IF(ABS(BL451)&lt;statistic_interpretations!$B$3,statistic_interpretations!$B$1,IF(ABS(BL451)&lt;statistic_interpretations!$C$3,statistic_interpretations!$C$1,IF(ABS(BL451)&gt;statistic_interpretations!$C$3,statistic_interpretations!$D$1,"error"))),IF(BK451="%",IF(ABS(BL451)&lt;statistic_interpretations!$B$9,statistic_interpretations!$B$1,IF(ABS(BL451)&lt;statistic_interpretations!$C$9,statistic_interpretations!$C$1,IF(ABS(BL451)&gt;statistic_interpretations!$C$9,statistic_interpretations!$D$1,"error"))),IF(BK451="χ2",IF(ABS(BL451)&lt;statistic_interpretations!$B$8,statistic_interpretations!$B$1,IF(ABS(BL451)&lt;statistic_interpretations!$C$8,statistic_interpretations!$C$1,IF(ABS(BL451)&gt;statistic_interpretations!$C$8,statistic_interpretations!$D$1,"error"))),IF(BK451="tau",IF(ABS(BL451)&lt;statistic_interpretations!$B$7,statistic_interpretations!$B$1,IF(ABS(BL451)&lt;statistic_interpretations!$C$7,statistic_interpretations!$C$1,IF(ABS(BL451)&gt;statistic_interpretations!$C$7,statistic_interpretations!$D$1,"error")))))))))</f>
        <v>Small</v>
      </c>
      <c r="BP451" t="str">
        <f t="shared" ref="BP451:BP514" si="64">IF(V451="Population","not applicable",IF(BM451="","non sign.",IF(BM451="?","unknown","sign.")))</f>
        <v>unknown</v>
      </c>
    </row>
    <row r="452" spans="1:68" x14ac:dyDescent="0.25">
      <c r="A452" t="str">
        <f>IF(ISBLANK(extractions!A452),"",extractions!A452)</f>
        <v xml:space="preserve">Rape  </v>
      </c>
      <c r="B452" t="s">
        <v>410</v>
      </c>
      <c r="C452" t="str">
        <f>IF(ISBLANK(extractions!B452),"",extractions!B452)</f>
        <v>nominal</v>
      </c>
      <c r="D452" t="str">
        <f>IF(ISBLANK(extractions!C452),"",extractions!C452)</f>
        <v/>
      </c>
      <c r="E452" t="str">
        <f>IF(ISBLANK(extractions!D452),"",extractions!D452)</f>
        <v/>
      </c>
      <c r="F452" t="str">
        <f>IF(ISBLANK(extractions!E452),"",extractions!E452)</f>
        <v>-</v>
      </c>
      <c r="G452" t="str">
        <f>IF(ISBLANK(extractions!G452),"",extractions!G452)</f>
        <v>dispatch time</v>
      </c>
      <c r="H452" t="str">
        <f>IF(ISBLANK(extractions!H452),"",extractions!H452)</f>
        <v>scale</v>
      </c>
      <c r="I452" t="str">
        <f>IF(ISBLANK(extractions!I452),"",extractions!I452)</f>
        <v>min/incident</v>
      </c>
      <c r="J452" t="str">
        <f>IF(ISBLANK(extractions!J452),"",extractions!J452)</f>
        <v>ln</v>
      </c>
      <c r="K452" t="str">
        <f>IF(ISBLANK(extractions!K452),"",extractions!K452)</f>
        <v>interest</v>
      </c>
      <c r="L452" t="str">
        <f>IF(ISBLANK(extractions!L452),"",extractions!L452)</f>
        <v>van Kirk (1978)</v>
      </c>
      <c r="M452" s="2" t="s">
        <v>893</v>
      </c>
      <c r="N452" t="str">
        <f>IF(ISBLANK(extractions!M452),"",extractions!M452)</f>
        <v>Table H-1</v>
      </c>
      <c r="O452" t="str">
        <f>IF(ISBLANK(extractions!N452),"",extractions!N452)</f>
        <v>Multivariate regression</v>
      </c>
      <c r="P452" t="s">
        <v>148</v>
      </c>
      <c r="Q452" t="s">
        <v>903</v>
      </c>
      <c r="R452" t="s">
        <v>906</v>
      </c>
      <c r="S452" t="s">
        <v>199</v>
      </c>
      <c r="T452" t="s">
        <v>199</v>
      </c>
      <c r="U452" t="str">
        <f>IF(ISBLANK(extractions!O452),"",extractions!O452)</f>
        <v/>
      </c>
      <c r="V452" t="str">
        <f>IF(ISBLANK(extractions!P452),"",extractions!P452)</f>
        <v>Sample</v>
      </c>
      <c r="W452" t="str">
        <f>IF(ISBLANK(extractions!Q452),"",extractions!Q452)</f>
        <v/>
      </c>
      <c r="X452" t="str">
        <f>IF(ISBLANK(extractions!R452),"",extractions!R452)</f>
        <v xml:space="preserve">Non random sample  </v>
      </c>
      <c r="Y452" t="str">
        <f>IF(ISBLANK(extractions!S452),"",extractions!S452)</f>
        <v/>
      </c>
      <c r="Z452" t="str">
        <f>IF(ISBLANK(extractions!T452),"",extractions!T452)</f>
        <v/>
      </c>
      <c r="AA452" t="str">
        <f>IF(ISBLANK(extractions!U452),"",extractions!U452)</f>
        <v>-</v>
      </c>
      <c r="AB452">
        <f>IF(ISBLANK(extractions!V452),"",extractions!V452)</f>
        <v>570</v>
      </c>
      <c r="AC452" t="str">
        <f>IF(ISBLANK(extractions!W452),"",extractions!W452)</f>
        <v>CFS</v>
      </c>
      <c r="AD452" t="str">
        <f>IF(ISBLANK(extractions!X452),"",extractions!X452)</f>
        <v>All part I crimes</v>
      </c>
      <c r="AE452" t="str">
        <f>IF(ISBLANK(extractions!Y452),"",extractions!Y452)</f>
        <v>Beta</v>
      </c>
      <c r="AF452">
        <f>IF(ISBLANK(extractions!Z452),"",extractions!Z452)</f>
        <v>1.048E-2</v>
      </c>
      <c r="AG452" t="str">
        <f>IF(ISBLANK(extractions!AA452),"",extractions!AA452)</f>
        <v/>
      </c>
      <c r="AH452" t="str">
        <f>IF(ISBLANK(extractions!AB452),"",extractions!AB452)</f>
        <v>?</v>
      </c>
      <c r="AI452">
        <f>IF(ISBLANK(extractions!AC452),"",extractions!AC452)</f>
        <v>1</v>
      </c>
      <c r="AJ452" t="str">
        <f>IF(ISBLANK(extractions!AD452),"",extractions!AD452)</f>
        <v>mar</v>
      </c>
      <c r="AK452">
        <f>IF(ISBLANK(extractions!AE452),"",extractions!AE452)</f>
        <v>1975</v>
      </c>
      <c r="AL452">
        <f>IF(ISBLANK(extractions!AF452),"",extractions!AF452)</f>
        <v>31</v>
      </c>
      <c r="AM452" t="str">
        <f>IF(ISBLANK(extractions!AG452),"",extractions!AG452)</f>
        <v>jan</v>
      </c>
      <c r="AN452">
        <f>IF(ISBLANK(extractions!AH452),"",extractions!AH452)</f>
        <v>1976</v>
      </c>
      <c r="AO452" t="str">
        <f>IF(ISBLANK(extractions!AI452),"",extractions!AI452)</f>
        <v/>
      </c>
      <c r="AP452" t="str">
        <f>IF(ISBLANK(extractions!AJ452),"",extractions!AJ452)</f>
        <v/>
      </c>
      <c r="AQ452" t="str">
        <f>IF(ISBLANK(extractions!AK452),"",extractions!AK452)</f>
        <v/>
      </c>
      <c r="AR452" t="str">
        <f>IF(ISBLANK(extractions!AL452),"",extractions!AL452)</f>
        <v/>
      </c>
      <c r="AS452" t="str">
        <f>IF(ISBLANK(extractions!AM452),"",extractions!AM452)</f>
        <v/>
      </c>
      <c r="AT452" t="str">
        <f>IF(ISBLANK(extractions!AN452),"",extractions!AN452)</f>
        <v/>
      </c>
      <c r="AU452" t="str">
        <f>IF(ISBLANK(extractions!AO452),"",extractions!AO452)</f>
        <v/>
      </c>
      <c r="AV452" t="str">
        <f>IF(ISBLANK(extractions!AP452),"",extractions!AP452)</f>
        <v/>
      </c>
      <c r="AW452" t="str">
        <f>IF(ISBLANK(extractions!AQ452),"",extractions!AQ452)</f>
        <v/>
      </c>
      <c r="AX452" t="str">
        <f>IF(ISBLANK(extractions!AR452),"",extractions!AR452)</f>
        <v/>
      </c>
      <c r="AY452" t="str">
        <f>IF(ISBLANK(extractions!AS452),"",extractions!AS452)</f>
        <v/>
      </c>
      <c r="AZ452" t="str">
        <f>IF(ISBLANK(extractions!AT452),"",extractions!AT452)</f>
        <v/>
      </c>
      <c r="BA452" t="str">
        <f>IF(ISBLANK(extractions!AU452),"",extractions!AU452)</f>
        <v/>
      </c>
      <c r="BB452" t="str">
        <f>IF(ISBLANK(extractions!AV452),"",extractions!AV452)</f>
        <v/>
      </c>
      <c r="BC452" t="str">
        <f>IF(ISBLANK(extractions!AW452),"",extractions!AW452)</f>
        <v/>
      </c>
      <c r="BD452" t="str">
        <f>IF(ISBLANK(extractions!AX452),"",extractions!AX452)</f>
        <v/>
      </c>
      <c r="BG452" t="str">
        <f t="shared" si="59"/>
        <v/>
      </c>
      <c r="BK452" s="9" t="str">
        <f t="shared" si="62"/>
        <v>Beta</v>
      </c>
      <c r="BL452" s="9">
        <f t="shared" si="60"/>
        <v>1.048E-2</v>
      </c>
      <c r="BM452" s="13" t="str">
        <f t="shared" si="61"/>
        <v>?</v>
      </c>
      <c r="BN452" t="str">
        <f t="shared" si="63"/>
        <v>+</v>
      </c>
      <c r="BO452" s="9" t="str">
        <f>IF(BK452="Beta",IF(ABS(BL452)&lt;statistic_interpretations!$B$5,statistic_interpretations!$B$1,IF(ABS(BL452)&lt;statistic_interpretations!$C$5,statistic_interpretations!$C$1,IF(ABS(BL452)&gt;statistic_interpretations!$C$5,statistic_interpretations!$D$1,"error"))),IF(BK452="R",IF(ABS(BL452)&lt;statistic_interpretations!$B$2,statistic_interpretations!$B$1,IF(ABS(BL452)&lt;statistic_interpretations!$C$2,statistic_interpretations!$C$1,IF(ABS(BL452)&gt;statistic_interpretations!$C$2,statistic_interpretations!$D$1,"error"))),IF(BK452="D",IF(ABS(BL452)&lt;statistic_interpretations!$B$3,statistic_interpretations!$B$1,IF(ABS(BL452)&lt;statistic_interpretations!$C$3,statistic_interpretations!$C$1,IF(ABS(BL452)&gt;statistic_interpretations!$C$3,statistic_interpretations!$D$1,"error"))),IF(BK452="%",IF(ABS(BL452)&lt;statistic_interpretations!$B$9,statistic_interpretations!$B$1,IF(ABS(BL452)&lt;statistic_interpretations!$C$9,statistic_interpretations!$C$1,IF(ABS(BL452)&gt;statistic_interpretations!$C$9,statistic_interpretations!$D$1,"error"))),IF(BK452="χ2",IF(ABS(BL452)&lt;statistic_interpretations!$B$8,statistic_interpretations!$B$1,IF(ABS(BL452)&lt;statistic_interpretations!$C$8,statistic_interpretations!$C$1,IF(ABS(BL452)&gt;statistic_interpretations!$C$8,statistic_interpretations!$D$1,"error"))),IF(BK452="tau",IF(ABS(BL452)&lt;statistic_interpretations!$B$7,statistic_interpretations!$B$1,IF(ABS(BL452)&lt;statistic_interpretations!$C$7,statistic_interpretations!$C$1,IF(ABS(BL452)&gt;statistic_interpretations!$C$7,statistic_interpretations!$D$1,"error")))))))))</f>
        <v>Small</v>
      </c>
      <c r="BP452" t="str">
        <f t="shared" si="64"/>
        <v>unknown</v>
      </c>
    </row>
    <row r="453" spans="1:68" x14ac:dyDescent="0.25">
      <c r="A453" t="str">
        <f>IF(ISBLANK(extractions!A453),"",extractions!A453)</f>
        <v>Assault</v>
      </c>
      <c r="B453" t="s">
        <v>403</v>
      </c>
      <c r="C453" t="str">
        <f>IF(ISBLANK(extractions!B453),"",extractions!B453)</f>
        <v>nominal</v>
      </c>
      <c r="D453" t="str">
        <f>IF(ISBLANK(extractions!C453),"",extractions!C453)</f>
        <v/>
      </c>
      <c r="E453" t="str">
        <f>IF(ISBLANK(extractions!D453),"",extractions!D453)</f>
        <v/>
      </c>
      <c r="F453" t="str">
        <f>IF(ISBLANK(extractions!E453),"",extractions!E453)</f>
        <v>-</v>
      </c>
      <c r="G453" t="str">
        <f>IF(ISBLANK(extractions!G453),"",extractions!G453)</f>
        <v>dispatch time</v>
      </c>
      <c r="H453" t="str">
        <f>IF(ISBLANK(extractions!H453),"",extractions!H453)</f>
        <v>scale</v>
      </c>
      <c r="I453" t="str">
        <f>IF(ISBLANK(extractions!I453),"",extractions!I453)</f>
        <v>min/incident</v>
      </c>
      <c r="J453" t="str">
        <f>IF(ISBLANK(extractions!J453),"",extractions!J453)</f>
        <v>ln</v>
      </c>
      <c r="K453" t="str">
        <f>IF(ISBLANK(extractions!K453),"",extractions!K453)</f>
        <v>interest</v>
      </c>
      <c r="L453" t="str">
        <f>IF(ISBLANK(extractions!L453),"",extractions!L453)</f>
        <v>van Kirk (1978)</v>
      </c>
      <c r="M453" s="2" t="s">
        <v>893</v>
      </c>
      <c r="N453" t="str">
        <f>IF(ISBLANK(extractions!M453),"",extractions!M453)</f>
        <v>Table H-1</v>
      </c>
      <c r="O453" t="str">
        <f>IF(ISBLANK(extractions!N453),"",extractions!N453)</f>
        <v>Multivariate regression</v>
      </c>
      <c r="P453" t="s">
        <v>148</v>
      </c>
      <c r="Q453" t="s">
        <v>903</v>
      </c>
      <c r="R453" t="s">
        <v>906</v>
      </c>
      <c r="S453" t="s">
        <v>199</v>
      </c>
      <c r="T453" t="s">
        <v>199</v>
      </c>
      <c r="U453" t="str">
        <f>IF(ISBLANK(extractions!O453),"",extractions!O453)</f>
        <v/>
      </c>
      <c r="V453" t="str">
        <f>IF(ISBLANK(extractions!P453),"",extractions!P453)</f>
        <v>Sample</v>
      </c>
      <c r="W453" t="str">
        <f>IF(ISBLANK(extractions!Q453),"",extractions!Q453)</f>
        <v/>
      </c>
      <c r="X453" t="str">
        <f>IF(ISBLANK(extractions!R453),"",extractions!R453)</f>
        <v xml:space="preserve">Non random sample  </v>
      </c>
      <c r="Y453" t="str">
        <f>IF(ISBLANK(extractions!S453),"",extractions!S453)</f>
        <v/>
      </c>
      <c r="Z453" t="str">
        <f>IF(ISBLANK(extractions!T453),"",extractions!T453)</f>
        <v/>
      </c>
      <c r="AA453" t="str">
        <f>IF(ISBLANK(extractions!U453),"",extractions!U453)</f>
        <v>-</v>
      </c>
      <c r="AB453">
        <f>IF(ISBLANK(extractions!V453),"",extractions!V453)</f>
        <v>570</v>
      </c>
      <c r="AC453" t="str">
        <f>IF(ISBLANK(extractions!W453),"",extractions!W453)</f>
        <v>CFS</v>
      </c>
      <c r="AD453" t="str">
        <f>IF(ISBLANK(extractions!X453),"",extractions!X453)</f>
        <v>All part I crimes</v>
      </c>
      <c r="AE453" t="str">
        <f>IF(ISBLANK(extractions!Y453),"",extractions!Y453)</f>
        <v>Beta</v>
      </c>
      <c r="AF453">
        <f>IF(ISBLANK(extractions!Z453),"",extractions!Z453)</f>
        <v>1.77E-2</v>
      </c>
      <c r="AG453" t="str">
        <f>IF(ISBLANK(extractions!AA453),"",extractions!AA453)</f>
        <v/>
      </c>
      <c r="AH453" t="str">
        <f>IF(ISBLANK(extractions!AB453),"",extractions!AB453)</f>
        <v>?</v>
      </c>
      <c r="AI453">
        <f>IF(ISBLANK(extractions!AC453),"",extractions!AC453)</f>
        <v>1</v>
      </c>
      <c r="AJ453" t="str">
        <f>IF(ISBLANK(extractions!AD453),"",extractions!AD453)</f>
        <v>mar</v>
      </c>
      <c r="AK453">
        <f>IF(ISBLANK(extractions!AE453),"",extractions!AE453)</f>
        <v>1975</v>
      </c>
      <c r="AL453">
        <f>IF(ISBLANK(extractions!AF453),"",extractions!AF453)</f>
        <v>31</v>
      </c>
      <c r="AM453" t="str">
        <f>IF(ISBLANK(extractions!AG453),"",extractions!AG453)</f>
        <v>jan</v>
      </c>
      <c r="AN453">
        <f>IF(ISBLANK(extractions!AH453),"",extractions!AH453)</f>
        <v>1976</v>
      </c>
      <c r="AO453" t="str">
        <f>IF(ISBLANK(extractions!AI453),"",extractions!AI453)</f>
        <v/>
      </c>
      <c r="AP453" t="str">
        <f>IF(ISBLANK(extractions!AJ453),"",extractions!AJ453)</f>
        <v/>
      </c>
      <c r="AQ453" t="str">
        <f>IF(ISBLANK(extractions!AK453),"",extractions!AK453)</f>
        <v/>
      </c>
      <c r="AR453" t="str">
        <f>IF(ISBLANK(extractions!AL453),"",extractions!AL453)</f>
        <v/>
      </c>
      <c r="AS453" t="str">
        <f>IF(ISBLANK(extractions!AM453),"",extractions!AM453)</f>
        <v/>
      </c>
      <c r="AT453" t="str">
        <f>IF(ISBLANK(extractions!AN453),"",extractions!AN453)</f>
        <v/>
      </c>
      <c r="AU453" t="str">
        <f>IF(ISBLANK(extractions!AO453),"",extractions!AO453)</f>
        <v/>
      </c>
      <c r="AV453" t="str">
        <f>IF(ISBLANK(extractions!AP453),"",extractions!AP453)</f>
        <v/>
      </c>
      <c r="AW453" t="str">
        <f>IF(ISBLANK(extractions!AQ453),"",extractions!AQ453)</f>
        <v/>
      </c>
      <c r="AX453" t="str">
        <f>IF(ISBLANK(extractions!AR453),"",extractions!AR453)</f>
        <v/>
      </c>
      <c r="AY453" t="str">
        <f>IF(ISBLANK(extractions!AS453),"",extractions!AS453)</f>
        <v/>
      </c>
      <c r="AZ453" t="str">
        <f>IF(ISBLANK(extractions!AT453),"",extractions!AT453)</f>
        <v/>
      </c>
      <c r="BA453" t="str">
        <f>IF(ISBLANK(extractions!AU453),"",extractions!AU453)</f>
        <v/>
      </c>
      <c r="BB453" t="str">
        <f>IF(ISBLANK(extractions!AV453),"",extractions!AV453)</f>
        <v/>
      </c>
      <c r="BC453" t="str">
        <f>IF(ISBLANK(extractions!AW453),"",extractions!AW453)</f>
        <v/>
      </c>
      <c r="BD453" t="str">
        <f>IF(ISBLANK(extractions!AX453),"",extractions!AX453)</f>
        <v/>
      </c>
      <c r="BG453" t="str">
        <f t="shared" si="59"/>
        <v/>
      </c>
      <c r="BK453" s="9" t="str">
        <f t="shared" si="62"/>
        <v>Beta</v>
      </c>
      <c r="BL453" s="9">
        <f t="shared" si="60"/>
        <v>1.77E-2</v>
      </c>
      <c r="BM453" s="13" t="str">
        <f t="shared" si="61"/>
        <v>?</v>
      </c>
      <c r="BN453" t="str">
        <f t="shared" si="63"/>
        <v>+</v>
      </c>
      <c r="BO453" s="9" t="str">
        <f>IF(BK453="Beta",IF(ABS(BL453)&lt;statistic_interpretations!$B$5,statistic_interpretations!$B$1,IF(ABS(BL453)&lt;statistic_interpretations!$C$5,statistic_interpretations!$C$1,IF(ABS(BL453)&gt;statistic_interpretations!$C$5,statistic_interpretations!$D$1,"error"))),IF(BK453="R",IF(ABS(BL453)&lt;statistic_interpretations!$B$2,statistic_interpretations!$B$1,IF(ABS(BL453)&lt;statistic_interpretations!$C$2,statistic_interpretations!$C$1,IF(ABS(BL453)&gt;statistic_interpretations!$C$2,statistic_interpretations!$D$1,"error"))),IF(BK453="D",IF(ABS(BL453)&lt;statistic_interpretations!$B$3,statistic_interpretations!$B$1,IF(ABS(BL453)&lt;statistic_interpretations!$C$3,statistic_interpretations!$C$1,IF(ABS(BL453)&gt;statistic_interpretations!$C$3,statistic_interpretations!$D$1,"error"))),IF(BK453="%",IF(ABS(BL453)&lt;statistic_interpretations!$B$9,statistic_interpretations!$B$1,IF(ABS(BL453)&lt;statistic_interpretations!$C$9,statistic_interpretations!$C$1,IF(ABS(BL453)&gt;statistic_interpretations!$C$9,statistic_interpretations!$D$1,"error"))),IF(BK453="χ2",IF(ABS(BL453)&lt;statistic_interpretations!$B$8,statistic_interpretations!$B$1,IF(ABS(BL453)&lt;statistic_interpretations!$C$8,statistic_interpretations!$C$1,IF(ABS(BL453)&gt;statistic_interpretations!$C$8,statistic_interpretations!$D$1,"error"))),IF(BK453="tau",IF(ABS(BL453)&lt;statistic_interpretations!$B$7,statistic_interpretations!$B$1,IF(ABS(BL453)&lt;statistic_interpretations!$C$7,statistic_interpretations!$C$1,IF(ABS(BL453)&gt;statistic_interpretations!$C$7,statistic_interpretations!$D$1,"error")))))))))</f>
        <v>Small</v>
      </c>
      <c r="BP453" t="str">
        <f t="shared" si="64"/>
        <v>unknown</v>
      </c>
    </row>
    <row r="454" spans="1:68" x14ac:dyDescent="0.25">
      <c r="A454" t="str">
        <f>IF(ISBLANK(extractions!A454),"",extractions!A454)</f>
        <v>Involvement burglary</v>
      </c>
      <c r="B454" t="s">
        <v>404</v>
      </c>
      <c r="C454" t="str">
        <f>IF(ISBLANK(extractions!B454),"",extractions!B454)</f>
        <v>nominal</v>
      </c>
      <c r="D454" t="str">
        <f>IF(ISBLANK(extractions!C454),"",extractions!C454)</f>
        <v/>
      </c>
      <c r="E454" t="str">
        <f>IF(ISBLANK(extractions!D454),"",extractions!D454)</f>
        <v/>
      </c>
      <c r="F454" t="str">
        <f>IF(ISBLANK(extractions!E454),"",extractions!E454)</f>
        <v>-</v>
      </c>
      <c r="G454" t="str">
        <f>IF(ISBLANK(extractions!G454),"",extractions!G454)</f>
        <v>dispatch time</v>
      </c>
      <c r="H454" t="str">
        <f>IF(ISBLANK(extractions!H454),"",extractions!H454)</f>
        <v>scale</v>
      </c>
      <c r="I454" t="str">
        <f>IF(ISBLANK(extractions!I454),"",extractions!I454)</f>
        <v>min/incident</v>
      </c>
      <c r="J454" t="str">
        <f>IF(ISBLANK(extractions!J454),"",extractions!J454)</f>
        <v>ln</v>
      </c>
      <c r="K454" t="str">
        <f>IF(ISBLANK(extractions!K454),"",extractions!K454)</f>
        <v>interest</v>
      </c>
      <c r="L454" t="str">
        <f>IF(ISBLANK(extractions!L454),"",extractions!L454)</f>
        <v>van Kirk (1978)</v>
      </c>
      <c r="M454" s="2" t="s">
        <v>893</v>
      </c>
      <c r="N454" t="str">
        <f>IF(ISBLANK(extractions!M454),"",extractions!M454)</f>
        <v>Table H-1</v>
      </c>
      <c r="O454" t="str">
        <f>IF(ISBLANK(extractions!N454),"",extractions!N454)</f>
        <v>Multivariate regression</v>
      </c>
      <c r="P454" t="s">
        <v>148</v>
      </c>
      <c r="Q454" t="s">
        <v>903</v>
      </c>
      <c r="R454" t="s">
        <v>906</v>
      </c>
      <c r="S454" t="s">
        <v>199</v>
      </c>
      <c r="T454" t="s">
        <v>199</v>
      </c>
      <c r="U454" t="str">
        <f>IF(ISBLANK(extractions!O454),"",extractions!O454)</f>
        <v/>
      </c>
      <c r="V454" t="str">
        <f>IF(ISBLANK(extractions!P454),"",extractions!P454)</f>
        <v>Sample</v>
      </c>
      <c r="W454" t="str">
        <f>IF(ISBLANK(extractions!Q454),"",extractions!Q454)</f>
        <v/>
      </c>
      <c r="X454" t="str">
        <f>IF(ISBLANK(extractions!R454),"",extractions!R454)</f>
        <v xml:space="preserve">Non random sample  </v>
      </c>
      <c r="Y454" t="str">
        <f>IF(ISBLANK(extractions!S454),"",extractions!S454)</f>
        <v/>
      </c>
      <c r="Z454" t="str">
        <f>IF(ISBLANK(extractions!T454),"",extractions!T454)</f>
        <v/>
      </c>
      <c r="AA454" t="str">
        <f>IF(ISBLANK(extractions!U454),"",extractions!U454)</f>
        <v>-</v>
      </c>
      <c r="AB454">
        <f>IF(ISBLANK(extractions!V454),"",extractions!V454)</f>
        <v>570</v>
      </c>
      <c r="AC454" t="str">
        <f>IF(ISBLANK(extractions!W454),"",extractions!W454)</f>
        <v>CFS</v>
      </c>
      <c r="AD454" t="str">
        <f>IF(ISBLANK(extractions!X454),"",extractions!X454)</f>
        <v>All part I crimes</v>
      </c>
      <c r="AE454" t="str">
        <f>IF(ISBLANK(extractions!Y454),"",extractions!Y454)</f>
        <v>Beta</v>
      </c>
      <c r="AF454">
        <f>IF(ISBLANK(extractions!Z454),"",extractions!Z454)</f>
        <v>-8.8900000000000003E-3</v>
      </c>
      <c r="AG454" t="str">
        <f>IF(ISBLANK(extractions!AA454),"",extractions!AA454)</f>
        <v/>
      </c>
      <c r="AH454" t="str">
        <f>IF(ISBLANK(extractions!AB454),"",extractions!AB454)</f>
        <v>?</v>
      </c>
      <c r="AI454">
        <f>IF(ISBLANK(extractions!AC454),"",extractions!AC454)</f>
        <v>1</v>
      </c>
      <c r="AJ454" t="str">
        <f>IF(ISBLANK(extractions!AD454),"",extractions!AD454)</f>
        <v>mar</v>
      </c>
      <c r="AK454">
        <f>IF(ISBLANK(extractions!AE454),"",extractions!AE454)</f>
        <v>1975</v>
      </c>
      <c r="AL454">
        <f>IF(ISBLANK(extractions!AF454),"",extractions!AF454)</f>
        <v>31</v>
      </c>
      <c r="AM454" t="str">
        <f>IF(ISBLANK(extractions!AG454),"",extractions!AG454)</f>
        <v>jan</v>
      </c>
      <c r="AN454">
        <f>IF(ISBLANK(extractions!AH454),"",extractions!AH454)</f>
        <v>1976</v>
      </c>
      <c r="AO454" t="str">
        <f>IF(ISBLANK(extractions!AI454),"",extractions!AI454)</f>
        <v/>
      </c>
      <c r="AP454" t="str">
        <f>IF(ISBLANK(extractions!AJ454),"",extractions!AJ454)</f>
        <v/>
      </c>
      <c r="AQ454" t="str">
        <f>IF(ISBLANK(extractions!AK454),"",extractions!AK454)</f>
        <v/>
      </c>
      <c r="AR454" t="str">
        <f>IF(ISBLANK(extractions!AL454),"",extractions!AL454)</f>
        <v/>
      </c>
      <c r="AS454" t="str">
        <f>IF(ISBLANK(extractions!AM454),"",extractions!AM454)</f>
        <v/>
      </c>
      <c r="AT454" t="str">
        <f>IF(ISBLANK(extractions!AN454),"",extractions!AN454)</f>
        <v/>
      </c>
      <c r="AU454" t="str">
        <f>IF(ISBLANK(extractions!AO454),"",extractions!AO454)</f>
        <v/>
      </c>
      <c r="AV454" t="str">
        <f>IF(ISBLANK(extractions!AP454),"",extractions!AP454)</f>
        <v/>
      </c>
      <c r="AW454" t="str">
        <f>IF(ISBLANK(extractions!AQ454),"",extractions!AQ454)</f>
        <v/>
      </c>
      <c r="AX454" t="str">
        <f>IF(ISBLANK(extractions!AR454),"",extractions!AR454)</f>
        <v/>
      </c>
      <c r="AY454" t="str">
        <f>IF(ISBLANK(extractions!AS454),"",extractions!AS454)</f>
        <v/>
      </c>
      <c r="AZ454" t="str">
        <f>IF(ISBLANK(extractions!AT454),"",extractions!AT454)</f>
        <v/>
      </c>
      <c r="BA454" t="str">
        <f>IF(ISBLANK(extractions!AU454),"",extractions!AU454)</f>
        <v/>
      </c>
      <c r="BB454" t="str">
        <f>IF(ISBLANK(extractions!AV454),"",extractions!AV454)</f>
        <v/>
      </c>
      <c r="BC454" t="str">
        <f>IF(ISBLANK(extractions!AW454),"",extractions!AW454)</f>
        <v/>
      </c>
      <c r="BD454" t="str">
        <f>IF(ISBLANK(extractions!AX454),"",extractions!AX454)</f>
        <v/>
      </c>
      <c r="BG454" t="str">
        <f t="shared" ref="BG454:BG517" si="65">IF(AE454="B",IF(AF454*(BB454/BA454)= 0, "",AF454*(BB454/BA454)),"")</f>
        <v/>
      </c>
      <c r="BK454" s="9" t="str">
        <f t="shared" si="62"/>
        <v>Beta</v>
      </c>
      <c r="BL454" s="9">
        <f t="shared" si="60"/>
        <v>-8.8900000000000003E-3</v>
      </c>
      <c r="BM454" s="13" t="str">
        <f t="shared" si="61"/>
        <v>?</v>
      </c>
      <c r="BN454" t="str">
        <f t="shared" si="63"/>
        <v>-</v>
      </c>
      <c r="BO454" s="9" t="str">
        <f>IF(BK454="Beta",IF(ABS(BL454)&lt;statistic_interpretations!$B$5,statistic_interpretations!$B$1,IF(ABS(BL454)&lt;statistic_interpretations!$C$5,statistic_interpretations!$C$1,IF(ABS(BL454)&gt;statistic_interpretations!$C$5,statistic_interpretations!$D$1,"error"))),IF(BK454="R",IF(ABS(BL454)&lt;statistic_interpretations!$B$2,statistic_interpretations!$B$1,IF(ABS(BL454)&lt;statistic_interpretations!$C$2,statistic_interpretations!$C$1,IF(ABS(BL454)&gt;statistic_interpretations!$C$2,statistic_interpretations!$D$1,"error"))),IF(BK454="D",IF(ABS(BL454)&lt;statistic_interpretations!$B$3,statistic_interpretations!$B$1,IF(ABS(BL454)&lt;statistic_interpretations!$C$3,statistic_interpretations!$C$1,IF(ABS(BL454)&gt;statistic_interpretations!$C$3,statistic_interpretations!$D$1,"error"))),IF(BK454="%",IF(ABS(BL454)&lt;statistic_interpretations!$B$9,statistic_interpretations!$B$1,IF(ABS(BL454)&lt;statistic_interpretations!$C$9,statistic_interpretations!$C$1,IF(ABS(BL454)&gt;statistic_interpretations!$C$9,statistic_interpretations!$D$1,"error"))),IF(BK454="χ2",IF(ABS(BL454)&lt;statistic_interpretations!$B$8,statistic_interpretations!$B$1,IF(ABS(BL454)&lt;statistic_interpretations!$C$8,statistic_interpretations!$C$1,IF(ABS(BL454)&gt;statistic_interpretations!$C$8,statistic_interpretations!$D$1,"error"))),IF(BK454="tau",IF(ABS(BL454)&lt;statistic_interpretations!$B$7,statistic_interpretations!$B$1,IF(ABS(BL454)&lt;statistic_interpretations!$C$7,statistic_interpretations!$C$1,IF(ABS(BL454)&gt;statistic_interpretations!$C$7,statistic_interpretations!$D$1,"error")))))))))</f>
        <v>Small</v>
      </c>
      <c r="BP454" t="str">
        <f t="shared" si="64"/>
        <v>unknown</v>
      </c>
    </row>
    <row r="455" spans="1:68" x14ac:dyDescent="0.25">
      <c r="A455" t="str">
        <f>IF(ISBLANK(extractions!A455),"",extractions!A455)</f>
        <v>Discovery burglary</v>
      </c>
      <c r="B455" t="s">
        <v>405</v>
      </c>
      <c r="C455" t="str">
        <f>IF(ISBLANK(extractions!B455),"",extractions!B455)</f>
        <v>nominal</v>
      </c>
      <c r="D455" t="str">
        <f>IF(ISBLANK(extractions!C455),"",extractions!C455)</f>
        <v/>
      </c>
      <c r="E455" t="str">
        <f>IF(ISBLANK(extractions!D455),"",extractions!D455)</f>
        <v/>
      </c>
      <c r="F455" t="str">
        <f>IF(ISBLANK(extractions!E455),"",extractions!E455)</f>
        <v>-</v>
      </c>
      <c r="G455" t="str">
        <f>IF(ISBLANK(extractions!G455),"",extractions!G455)</f>
        <v>dispatch time</v>
      </c>
      <c r="H455" t="str">
        <f>IF(ISBLANK(extractions!H455),"",extractions!H455)</f>
        <v>scale</v>
      </c>
      <c r="I455" t="str">
        <f>IF(ISBLANK(extractions!I455),"",extractions!I455)</f>
        <v>min/incident</v>
      </c>
      <c r="J455" t="str">
        <f>IF(ISBLANK(extractions!J455),"",extractions!J455)</f>
        <v>ln</v>
      </c>
      <c r="K455" t="str">
        <f>IF(ISBLANK(extractions!K455),"",extractions!K455)</f>
        <v>interest</v>
      </c>
      <c r="L455" t="str">
        <f>IF(ISBLANK(extractions!L455),"",extractions!L455)</f>
        <v>van Kirk (1978)</v>
      </c>
      <c r="M455" s="2" t="s">
        <v>893</v>
      </c>
      <c r="N455" t="str">
        <f>IF(ISBLANK(extractions!M455),"",extractions!M455)</f>
        <v>Table H-1</v>
      </c>
      <c r="O455" t="str">
        <f>IF(ISBLANK(extractions!N455),"",extractions!N455)</f>
        <v>Multivariate regression</v>
      </c>
      <c r="P455" t="s">
        <v>148</v>
      </c>
      <c r="Q455" t="s">
        <v>903</v>
      </c>
      <c r="R455" t="s">
        <v>906</v>
      </c>
      <c r="S455" t="s">
        <v>199</v>
      </c>
      <c r="T455" t="s">
        <v>199</v>
      </c>
      <c r="U455" t="str">
        <f>IF(ISBLANK(extractions!O455),"",extractions!O455)</f>
        <v/>
      </c>
      <c r="V455" t="str">
        <f>IF(ISBLANK(extractions!P455),"",extractions!P455)</f>
        <v>Sample</v>
      </c>
      <c r="W455" t="str">
        <f>IF(ISBLANK(extractions!Q455),"",extractions!Q455)</f>
        <v/>
      </c>
      <c r="X455" t="str">
        <f>IF(ISBLANK(extractions!R455),"",extractions!R455)</f>
        <v xml:space="preserve">Non random sample  </v>
      </c>
      <c r="Y455" t="str">
        <f>IF(ISBLANK(extractions!S455),"",extractions!S455)</f>
        <v/>
      </c>
      <c r="Z455" t="str">
        <f>IF(ISBLANK(extractions!T455),"",extractions!T455)</f>
        <v/>
      </c>
      <c r="AA455" t="str">
        <f>IF(ISBLANK(extractions!U455),"",extractions!U455)</f>
        <v>-</v>
      </c>
      <c r="AB455">
        <f>IF(ISBLANK(extractions!V455),"",extractions!V455)</f>
        <v>570</v>
      </c>
      <c r="AC455" t="str">
        <f>IF(ISBLANK(extractions!W455),"",extractions!W455)</f>
        <v>CFS</v>
      </c>
      <c r="AD455" t="str">
        <f>IF(ISBLANK(extractions!X455),"",extractions!X455)</f>
        <v>All part I crimes</v>
      </c>
      <c r="AE455" t="str">
        <f>IF(ISBLANK(extractions!Y455),"",extractions!Y455)</f>
        <v>Beta</v>
      </c>
      <c r="AF455">
        <f>IF(ISBLANK(extractions!Z455),"",extractions!Z455)</f>
        <v>0.20258999999999999</v>
      </c>
      <c r="AG455" t="str">
        <f>IF(ISBLANK(extractions!AA455),"",extractions!AA455)</f>
        <v/>
      </c>
      <c r="AH455" t="str">
        <f>IF(ISBLANK(extractions!AB455),"",extractions!AB455)</f>
        <v>?</v>
      </c>
      <c r="AI455">
        <f>IF(ISBLANK(extractions!AC455),"",extractions!AC455)</f>
        <v>1</v>
      </c>
      <c r="AJ455" t="str">
        <f>IF(ISBLANK(extractions!AD455),"",extractions!AD455)</f>
        <v>mar</v>
      </c>
      <c r="AK455">
        <f>IF(ISBLANK(extractions!AE455),"",extractions!AE455)</f>
        <v>1975</v>
      </c>
      <c r="AL455">
        <f>IF(ISBLANK(extractions!AF455),"",extractions!AF455)</f>
        <v>31</v>
      </c>
      <c r="AM455" t="str">
        <f>IF(ISBLANK(extractions!AG455),"",extractions!AG455)</f>
        <v>jan</v>
      </c>
      <c r="AN455">
        <f>IF(ISBLANK(extractions!AH455),"",extractions!AH455)</f>
        <v>1976</v>
      </c>
      <c r="AO455" t="str">
        <f>IF(ISBLANK(extractions!AI455),"",extractions!AI455)</f>
        <v/>
      </c>
      <c r="AP455" t="str">
        <f>IF(ISBLANK(extractions!AJ455),"",extractions!AJ455)</f>
        <v/>
      </c>
      <c r="AQ455" t="str">
        <f>IF(ISBLANK(extractions!AK455),"",extractions!AK455)</f>
        <v/>
      </c>
      <c r="AR455" t="str">
        <f>IF(ISBLANK(extractions!AL455),"",extractions!AL455)</f>
        <v/>
      </c>
      <c r="AS455" t="str">
        <f>IF(ISBLANK(extractions!AM455),"",extractions!AM455)</f>
        <v/>
      </c>
      <c r="AT455" t="str">
        <f>IF(ISBLANK(extractions!AN455),"",extractions!AN455)</f>
        <v/>
      </c>
      <c r="AU455" t="str">
        <f>IF(ISBLANK(extractions!AO455),"",extractions!AO455)</f>
        <v/>
      </c>
      <c r="AV455" t="str">
        <f>IF(ISBLANK(extractions!AP455),"",extractions!AP455)</f>
        <v/>
      </c>
      <c r="AW455" t="str">
        <f>IF(ISBLANK(extractions!AQ455),"",extractions!AQ455)</f>
        <v/>
      </c>
      <c r="AX455" t="str">
        <f>IF(ISBLANK(extractions!AR455),"",extractions!AR455)</f>
        <v/>
      </c>
      <c r="AY455" t="str">
        <f>IF(ISBLANK(extractions!AS455),"",extractions!AS455)</f>
        <v/>
      </c>
      <c r="AZ455" t="str">
        <f>IF(ISBLANK(extractions!AT455),"",extractions!AT455)</f>
        <v/>
      </c>
      <c r="BA455" t="str">
        <f>IF(ISBLANK(extractions!AU455),"",extractions!AU455)</f>
        <v/>
      </c>
      <c r="BB455" t="str">
        <f>IF(ISBLANK(extractions!AV455),"",extractions!AV455)</f>
        <v/>
      </c>
      <c r="BC455" t="str">
        <f>IF(ISBLANK(extractions!AW455),"",extractions!AW455)</f>
        <v/>
      </c>
      <c r="BD455" t="str">
        <f>IF(ISBLANK(extractions!AX455),"",extractions!AX455)</f>
        <v/>
      </c>
      <c r="BG455" t="str">
        <f t="shared" si="65"/>
        <v/>
      </c>
      <c r="BK455" s="9" t="str">
        <f t="shared" si="62"/>
        <v>Beta</v>
      </c>
      <c r="BL455" s="9">
        <f t="shared" si="60"/>
        <v>0.20258999999999999</v>
      </c>
      <c r="BM455" s="13" t="str">
        <f t="shared" si="61"/>
        <v>?</v>
      </c>
      <c r="BN455" t="str">
        <f t="shared" si="63"/>
        <v>+</v>
      </c>
      <c r="BO455" s="9" t="str">
        <f>IF(BK455="Beta",IF(ABS(BL455)&lt;statistic_interpretations!$B$5,statistic_interpretations!$B$1,IF(ABS(BL455)&lt;statistic_interpretations!$C$5,statistic_interpretations!$C$1,IF(ABS(BL455)&gt;statistic_interpretations!$C$5,statistic_interpretations!$D$1,"error"))),IF(BK455="R",IF(ABS(BL455)&lt;statistic_interpretations!$B$2,statistic_interpretations!$B$1,IF(ABS(BL455)&lt;statistic_interpretations!$C$2,statistic_interpretations!$C$1,IF(ABS(BL455)&gt;statistic_interpretations!$C$2,statistic_interpretations!$D$1,"error"))),IF(BK455="D",IF(ABS(BL455)&lt;statistic_interpretations!$B$3,statistic_interpretations!$B$1,IF(ABS(BL455)&lt;statistic_interpretations!$C$3,statistic_interpretations!$C$1,IF(ABS(BL455)&gt;statistic_interpretations!$C$3,statistic_interpretations!$D$1,"error"))),IF(BK455="%",IF(ABS(BL455)&lt;statistic_interpretations!$B$9,statistic_interpretations!$B$1,IF(ABS(BL455)&lt;statistic_interpretations!$C$9,statistic_interpretations!$C$1,IF(ABS(BL455)&gt;statistic_interpretations!$C$9,statistic_interpretations!$D$1,"error"))),IF(BK455="χ2",IF(ABS(BL455)&lt;statistic_interpretations!$B$8,statistic_interpretations!$B$1,IF(ABS(BL455)&lt;statistic_interpretations!$C$8,statistic_interpretations!$C$1,IF(ABS(BL455)&gt;statistic_interpretations!$C$8,statistic_interpretations!$D$1,"error"))),IF(BK455="tau",IF(ABS(BL455)&lt;statistic_interpretations!$B$7,statistic_interpretations!$B$1,IF(ABS(BL455)&lt;statistic_interpretations!$C$7,statistic_interpretations!$C$1,IF(ABS(BL455)&gt;statistic_interpretations!$C$7,statistic_interpretations!$D$1,"error")))))))))</f>
        <v>Small</v>
      </c>
      <c r="BP455" t="str">
        <f t="shared" si="64"/>
        <v>unknown</v>
      </c>
    </row>
    <row r="456" spans="1:68" x14ac:dyDescent="0.25">
      <c r="A456" t="str">
        <f>IF(ISBLANK(extractions!A456),"",extractions!A456)</f>
        <v>Involvement larceny</v>
      </c>
      <c r="B456" t="s">
        <v>409</v>
      </c>
      <c r="C456" t="str">
        <f>IF(ISBLANK(extractions!B456),"",extractions!B456)</f>
        <v>nominal</v>
      </c>
      <c r="D456" t="str">
        <f>IF(ISBLANK(extractions!C456),"",extractions!C456)</f>
        <v/>
      </c>
      <c r="E456" t="str">
        <f>IF(ISBLANK(extractions!D456),"",extractions!D456)</f>
        <v/>
      </c>
      <c r="F456" t="str">
        <f>IF(ISBLANK(extractions!E456),"",extractions!E456)</f>
        <v>-</v>
      </c>
      <c r="G456" t="str">
        <f>IF(ISBLANK(extractions!G456),"",extractions!G456)</f>
        <v>dispatch time</v>
      </c>
      <c r="H456" t="str">
        <f>IF(ISBLANK(extractions!H456),"",extractions!H456)</f>
        <v>scale</v>
      </c>
      <c r="I456" t="str">
        <f>IF(ISBLANK(extractions!I456),"",extractions!I456)</f>
        <v>min/incident</v>
      </c>
      <c r="J456" t="str">
        <f>IF(ISBLANK(extractions!J456),"",extractions!J456)</f>
        <v>ln</v>
      </c>
      <c r="K456" t="str">
        <f>IF(ISBLANK(extractions!K456),"",extractions!K456)</f>
        <v>interest</v>
      </c>
      <c r="L456" t="str">
        <f>IF(ISBLANK(extractions!L456),"",extractions!L456)</f>
        <v>van Kirk (1978)</v>
      </c>
      <c r="M456" s="2" t="s">
        <v>893</v>
      </c>
      <c r="N456" t="str">
        <f>IF(ISBLANK(extractions!M456),"",extractions!M456)</f>
        <v>Table H-1</v>
      </c>
      <c r="O456" t="str">
        <f>IF(ISBLANK(extractions!N456),"",extractions!N456)</f>
        <v>Multivariate regression</v>
      </c>
      <c r="P456" t="s">
        <v>148</v>
      </c>
      <c r="Q456" t="s">
        <v>903</v>
      </c>
      <c r="R456" t="s">
        <v>906</v>
      </c>
      <c r="S456" t="s">
        <v>199</v>
      </c>
      <c r="T456" t="s">
        <v>199</v>
      </c>
      <c r="U456" t="str">
        <f>IF(ISBLANK(extractions!O456),"",extractions!O456)</f>
        <v/>
      </c>
      <c r="V456" t="str">
        <f>IF(ISBLANK(extractions!P456),"",extractions!P456)</f>
        <v>Sample</v>
      </c>
      <c r="W456" t="str">
        <f>IF(ISBLANK(extractions!Q456),"",extractions!Q456)</f>
        <v/>
      </c>
      <c r="X456" t="str">
        <f>IF(ISBLANK(extractions!R456),"",extractions!R456)</f>
        <v xml:space="preserve">Non random sample  </v>
      </c>
      <c r="Y456" t="str">
        <f>IF(ISBLANK(extractions!S456),"",extractions!S456)</f>
        <v/>
      </c>
      <c r="Z456" t="str">
        <f>IF(ISBLANK(extractions!T456),"",extractions!T456)</f>
        <v/>
      </c>
      <c r="AA456" t="str">
        <f>IF(ISBLANK(extractions!U456),"",extractions!U456)</f>
        <v>-</v>
      </c>
      <c r="AB456">
        <f>IF(ISBLANK(extractions!V456),"",extractions!V456)</f>
        <v>570</v>
      </c>
      <c r="AC456" t="str">
        <f>IF(ISBLANK(extractions!W456),"",extractions!W456)</f>
        <v>CFS</v>
      </c>
      <c r="AD456" t="str">
        <f>IF(ISBLANK(extractions!X456),"",extractions!X456)</f>
        <v>All part I crimes</v>
      </c>
      <c r="AE456" t="str">
        <f>IF(ISBLANK(extractions!Y456),"",extractions!Y456)</f>
        <v>Beta</v>
      </c>
      <c r="AF456">
        <f>IF(ISBLANK(extractions!Z456),"",extractions!Z456)</f>
        <v>9.8479999999999998E-2</v>
      </c>
      <c r="AG456" t="str">
        <f>IF(ISBLANK(extractions!AA456),"",extractions!AA456)</f>
        <v/>
      </c>
      <c r="AH456" t="str">
        <f>IF(ISBLANK(extractions!AB456),"",extractions!AB456)</f>
        <v>?</v>
      </c>
      <c r="AI456">
        <f>IF(ISBLANK(extractions!AC456),"",extractions!AC456)</f>
        <v>1</v>
      </c>
      <c r="AJ456" t="str">
        <f>IF(ISBLANK(extractions!AD456),"",extractions!AD456)</f>
        <v>mar</v>
      </c>
      <c r="AK456">
        <f>IF(ISBLANK(extractions!AE456),"",extractions!AE456)</f>
        <v>1975</v>
      </c>
      <c r="AL456">
        <f>IF(ISBLANK(extractions!AF456),"",extractions!AF456)</f>
        <v>31</v>
      </c>
      <c r="AM456" t="str">
        <f>IF(ISBLANK(extractions!AG456),"",extractions!AG456)</f>
        <v>jan</v>
      </c>
      <c r="AN456">
        <f>IF(ISBLANK(extractions!AH456),"",extractions!AH456)</f>
        <v>1976</v>
      </c>
      <c r="AO456" t="str">
        <f>IF(ISBLANK(extractions!AI456),"",extractions!AI456)</f>
        <v/>
      </c>
      <c r="AP456" t="str">
        <f>IF(ISBLANK(extractions!AJ456),"",extractions!AJ456)</f>
        <v/>
      </c>
      <c r="AQ456" t="str">
        <f>IF(ISBLANK(extractions!AK456),"",extractions!AK456)</f>
        <v/>
      </c>
      <c r="AR456" t="str">
        <f>IF(ISBLANK(extractions!AL456),"",extractions!AL456)</f>
        <v/>
      </c>
      <c r="AS456" t="str">
        <f>IF(ISBLANK(extractions!AM456),"",extractions!AM456)</f>
        <v/>
      </c>
      <c r="AT456" t="str">
        <f>IF(ISBLANK(extractions!AN456),"",extractions!AN456)</f>
        <v/>
      </c>
      <c r="AU456" t="str">
        <f>IF(ISBLANK(extractions!AO456),"",extractions!AO456)</f>
        <v/>
      </c>
      <c r="AV456" t="str">
        <f>IF(ISBLANK(extractions!AP456),"",extractions!AP456)</f>
        <v/>
      </c>
      <c r="AW456" t="str">
        <f>IF(ISBLANK(extractions!AQ456),"",extractions!AQ456)</f>
        <v/>
      </c>
      <c r="AX456" t="str">
        <f>IF(ISBLANK(extractions!AR456),"",extractions!AR456)</f>
        <v/>
      </c>
      <c r="AY456" t="str">
        <f>IF(ISBLANK(extractions!AS456),"",extractions!AS456)</f>
        <v/>
      </c>
      <c r="AZ456" t="str">
        <f>IF(ISBLANK(extractions!AT456),"",extractions!AT456)</f>
        <v/>
      </c>
      <c r="BA456" t="str">
        <f>IF(ISBLANK(extractions!AU456),"",extractions!AU456)</f>
        <v/>
      </c>
      <c r="BB456" t="str">
        <f>IF(ISBLANK(extractions!AV456),"",extractions!AV456)</f>
        <v/>
      </c>
      <c r="BC456" t="str">
        <f>IF(ISBLANK(extractions!AW456),"",extractions!AW456)</f>
        <v/>
      </c>
      <c r="BD456" t="str">
        <f>IF(ISBLANK(extractions!AX456),"",extractions!AX456)</f>
        <v/>
      </c>
      <c r="BG456" t="str">
        <f t="shared" si="65"/>
        <v/>
      </c>
      <c r="BK456" s="9" t="str">
        <f t="shared" si="62"/>
        <v>Beta</v>
      </c>
      <c r="BL456" s="9">
        <f t="shared" si="60"/>
        <v>9.8479999999999998E-2</v>
      </c>
      <c r="BM456" s="13" t="str">
        <f t="shared" si="61"/>
        <v>?</v>
      </c>
      <c r="BN456" t="str">
        <f t="shared" si="63"/>
        <v>+</v>
      </c>
      <c r="BO456" s="9" t="str">
        <f>IF(BK456="Beta",IF(ABS(BL456)&lt;statistic_interpretations!$B$5,statistic_interpretations!$B$1,IF(ABS(BL456)&lt;statistic_interpretations!$C$5,statistic_interpretations!$C$1,IF(ABS(BL456)&gt;statistic_interpretations!$C$5,statistic_interpretations!$D$1,"error"))),IF(BK456="R",IF(ABS(BL456)&lt;statistic_interpretations!$B$2,statistic_interpretations!$B$1,IF(ABS(BL456)&lt;statistic_interpretations!$C$2,statistic_interpretations!$C$1,IF(ABS(BL456)&gt;statistic_interpretations!$C$2,statistic_interpretations!$D$1,"error"))),IF(BK456="D",IF(ABS(BL456)&lt;statistic_interpretations!$B$3,statistic_interpretations!$B$1,IF(ABS(BL456)&lt;statistic_interpretations!$C$3,statistic_interpretations!$C$1,IF(ABS(BL456)&gt;statistic_interpretations!$C$3,statistic_interpretations!$D$1,"error"))),IF(BK456="%",IF(ABS(BL456)&lt;statistic_interpretations!$B$9,statistic_interpretations!$B$1,IF(ABS(BL456)&lt;statistic_interpretations!$C$9,statistic_interpretations!$C$1,IF(ABS(BL456)&gt;statistic_interpretations!$C$9,statistic_interpretations!$D$1,"error"))),IF(BK456="χ2",IF(ABS(BL456)&lt;statistic_interpretations!$B$8,statistic_interpretations!$B$1,IF(ABS(BL456)&lt;statistic_interpretations!$C$8,statistic_interpretations!$C$1,IF(ABS(BL456)&gt;statistic_interpretations!$C$8,statistic_interpretations!$D$1,"error"))),IF(BK456="tau",IF(ABS(BL456)&lt;statistic_interpretations!$B$7,statistic_interpretations!$B$1,IF(ABS(BL456)&lt;statistic_interpretations!$C$7,statistic_interpretations!$C$1,IF(ABS(BL456)&gt;statistic_interpretations!$C$7,statistic_interpretations!$D$1,"error")))))))))</f>
        <v>Small</v>
      </c>
      <c r="BP456" t="str">
        <f t="shared" si="64"/>
        <v>unknown</v>
      </c>
    </row>
    <row r="457" spans="1:68" x14ac:dyDescent="0.25">
      <c r="A457" t="str">
        <f>IF(ISBLANK(extractions!A457),"",extractions!A457)</f>
        <v>Discovery larceny</v>
      </c>
      <c r="B457" t="s">
        <v>406</v>
      </c>
      <c r="C457" t="str">
        <f>IF(ISBLANK(extractions!B457),"",extractions!B457)</f>
        <v>nominal</v>
      </c>
      <c r="D457" t="str">
        <f>IF(ISBLANK(extractions!C457),"",extractions!C457)</f>
        <v/>
      </c>
      <c r="E457" t="str">
        <f>IF(ISBLANK(extractions!D457),"",extractions!D457)</f>
        <v/>
      </c>
      <c r="F457" t="str">
        <f>IF(ISBLANK(extractions!E457),"",extractions!E457)</f>
        <v>-</v>
      </c>
      <c r="G457" t="str">
        <f>IF(ISBLANK(extractions!G457),"",extractions!G457)</f>
        <v>dispatch time</v>
      </c>
      <c r="H457" t="str">
        <f>IF(ISBLANK(extractions!H457),"",extractions!H457)</f>
        <v>scale</v>
      </c>
      <c r="I457" t="str">
        <f>IF(ISBLANK(extractions!I457),"",extractions!I457)</f>
        <v>min/incident</v>
      </c>
      <c r="J457" t="str">
        <f>IF(ISBLANK(extractions!J457),"",extractions!J457)</f>
        <v>ln</v>
      </c>
      <c r="K457" t="str">
        <f>IF(ISBLANK(extractions!K457),"",extractions!K457)</f>
        <v>interest</v>
      </c>
      <c r="L457" t="str">
        <f>IF(ISBLANK(extractions!L457),"",extractions!L457)</f>
        <v>van Kirk (1978)</v>
      </c>
      <c r="M457" s="2" t="s">
        <v>893</v>
      </c>
      <c r="N457" t="str">
        <f>IF(ISBLANK(extractions!M457),"",extractions!M457)</f>
        <v>Table H-1</v>
      </c>
      <c r="O457" t="str">
        <f>IF(ISBLANK(extractions!N457),"",extractions!N457)</f>
        <v>Multivariate regression</v>
      </c>
      <c r="P457" t="s">
        <v>148</v>
      </c>
      <c r="Q457" t="s">
        <v>903</v>
      </c>
      <c r="R457" t="s">
        <v>906</v>
      </c>
      <c r="S457" t="s">
        <v>199</v>
      </c>
      <c r="T457" t="s">
        <v>199</v>
      </c>
      <c r="U457" t="str">
        <f>IF(ISBLANK(extractions!O457),"",extractions!O457)</f>
        <v/>
      </c>
      <c r="V457" t="str">
        <f>IF(ISBLANK(extractions!P457),"",extractions!P457)</f>
        <v>Sample</v>
      </c>
      <c r="W457" t="str">
        <f>IF(ISBLANK(extractions!Q457),"",extractions!Q457)</f>
        <v/>
      </c>
      <c r="X457" t="str">
        <f>IF(ISBLANK(extractions!R457),"",extractions!R457)</f>
        <v xml:space="preserve">Non random sample  </v>
      </c>
      <c r="Y457" t="str">
        <f>IF(ISBLANK(extractions!S457),"",extractions!S457)</f>
        <v/>
      </c>
      <c r="Z457" t="str">
        <f>IF(ISBLANK(extractions!T457),"",extractions!T457)</f>
        <v/>
      </c>
      <c r="AA457" t="str">
        <f>IF(ISBLANK(extractions!U457),"",extractions!U457)</f>
        <v>-</v>
      </c>
      <c r="AB457">
        <f>IF(ISBLANK(extractions!V457),"",extractions!V457)</f>
        <v>570</v>
      </c>
      <c r="AC457" t="str">
        <f>IF(ISBLANK(extractions!W457),"",extractions!W457)</f>
        <v>CFS</v>
      </c>
      <c r="AD457" t="str">
        <f>IF(ISBLANK(extractions!X457),"",extractions!X457)</f>
        <v>All part I crimes</v>
      </c>
      <c r="AE457" t="str">
        <f>IF(ISBLANK(extractions!Y457),"",extractions!Y457)</f>
        <v>Beta</v>
      </c>
      <c r="AF457">
        <f>IF(ISBLANK(extractions!Z457),"",extractions!Z457)</f>
        <v>0.13846</v>
      </c>
      <c r="AG457" t="str">
        <f>IF(ISBLANK(extractions!AA457),"",extractions!AA457)</f>
        <v/>
      </c>
      <c r="AH457" t="str">
        <f>IF(ISBLANK(extractions!AB457),"",extractions!AB457)</f>
        <v>?</v>
      </c>
      <c r="AI457">
        <f>IF(ISBLANK(extractions!AC457),"",extractions!AC457)</f>
        <v>1</v>
      </c>
      <c r="AJ457" t="str">
        <f>IF(ISBLANK(extractions!AD457),"",extractions!AD457)</f>
        <v>mar</v>
      </c>
      <c r="AK457">
        <f>IF(ISBLANK(extractions!AE457),"",extractions!AE457)</f>
        <v>1975</v>
      </c>
      <c r="AL457">
        <f>IF(ISBLANK(extractions!AF457),"",extractions!AF457)</f>
        <v>31</v>
      </c>
      <c r="AM457" t="str">
        <f>IF(ISBLANK(extractions!AG457),"",extractions!AG457)</f>
        <v>jan</v>
      </c>
      <c r="AN457">
        <f>IF(ISBLANK(extractions!AH457),"",extractions!AH457)</f>
        <v>1976</v>
      </c>
      <c r="AO457" t="str">
        <f>IF(ISBLANK(extractions!AI457),"",extractions!AI457)</f>
        <v/>
      </c>
      <c r="AP457" t="str">
        <f>IF(ISBLANK(extractions!AJ457),"",extractions!AJ457)</f>
        <v/>
      </c>
      <c r="AQ457" t="str">
        <f>IF(ISBLANK(extractions!AK457),"",extractions!AK457)</f>
        <v/>
      </c>
      <c r="AR457" t="str">
        <f>IF(ISBLANK(extractions!AL457),"",extractions!AL457)</f>
        <v/>
      </c>
      <c r="AS457" t="str">
        <f>IF(ISBLANK(extractions!AM457),"",extractions!AM457)</f>
        <v/>
      </c>
      <c r="AT457" t="str">
        <f>IF(ISBLANK(extractions!AN457),"",extractions!AN457)</f>
        <v/>
      </c>
      <c r="AU457" t="str">
        <f>IF(ISBLANK(extractions!AO457),"",extractions!AO457)</f>
        <v/>
      </c>
      <c r="AV457" t="str">
        <f>IF(ISBLANK(extractions!AP457),"",extractions!AP457)</f>
        <v/>
      </c>
      <c r="AW457" t="str">
        <f>IF(ISBLANK(extractions!AQ457),"",extractions!AQ457)</f>
        <v/>
      </c>
      <c r="AX457" t="str">
        <f>IF(ISBLANK(extractions!AR457),"",extractions!AR457)</f>
        <v/>
      </c>
      <c r="AY457" t="str">
        <f>IF(ISBLANK(extractions!AS457),"",extractions!AS457)</f>
        <v/>
      </c>
      <c r="AZ457" t="str">
        <f>IF(ISBLANK(extractions!AT457),"",extractions!AT457)</f>
        <v/>
      </c>
      <c r="BA457" t="str">
        <f>IF(ISBLANK(extractions!AU457),"",extractions!AU457)</f>
        <v/>
      </c>
      <c r="BB457" t="str">
        <f>IF(ISBLANK(extractions!AV457),"",extractions!AV457)</f>
        <v/>
      </c>
      <c r="BC457" t="str">
        <f>IF(ISBLANK(extractions!AW457),"",extractions!AW457)</f>
        <v/>
      </c>
      <c r="BD457" t="str">
        <f>IF(ISBLANK(extractions!AX457),"",extractions!AX457)</f>
        <v/>
      </c>
      <c r="BG457" t="str">
        <f t="shared" si="65"/>
        <v/>
      </c>
      <c r="BK457" s="9" t="str">
        <f t="shared" si="62"/>
        <v>Beta</v>
      </c>
      <c r="BL457" s="9">
        <f t="shared" si="60"/>
        <v>0.13846</v>
      </c>
      <c r="BM457" s="13" t="str">
        <f t="shared" si="61"/>
        <v>?</v>
      </c>
      <c r="BN457" t="str">
        <f t="shared" si="63"/>
        <v>+</v>
      </c>
      <c r="BO457" s="9" t="str">
        <f>IF(BK457="Beta",IF(ABS(BL457)&lt;statistic_interpretations!$B$5,statistic_interpretations!$B$1,IF(ABS(BL457)&lt;statistic_interpretations!$C$5,statistic_interpretations!$C$1,IF(ABS(BL457)&gt;statistic_interpretations!$C$5,statistic_interpretations!$D$1,"error"))),IF(BK457="R",IF(ABS(BL457)&lt;statistic_interpretations!$B$2,statistic_interpretations!$B$1,IF(ABS(BL457)&lt;statistic_interpretations!$C$2,statistic_interpretations!$C$1,IF(ABS(BL457)&gt;statistic_interpretations!$C$2,statistic_interpretations!$D$1,"error"))),IF(BK457="D",IF(ABS(BL457)&lt;statistic_interpretations!$B$3,statistic_interpretations!$B$1,IF(ABS(BL457)&lt;statistic_interpretations!$C$3,statistic_interpretations!$C$1,IF(ABS(BL457)&gt;statistic_interpretations!$C$3,statistic_interpretations!$D$1,"error"))),IF(BK457="%",IF(ABS(BL457)&lt;statistic_interpretations!$B$9,statistic_interpretations!$B$1,IF(ABS(BL457)&lt;statistic_interpretations!$C$9,statistic_interpretations!$C$1,IF(ABS(BL457)&gt;statistic_interpretations!$C$9,statistic_interpretations!$D$1,"error"))),IF(BK457="χ2",IF(ABS(BL457)&lt;statistic_interpretations!$B$8,statistic_interpretations!$B$1,IF(ABS(BL457)&lt;statistic_interpretations!$C$8,statistic_interpretations!$C$1,IF(ABS(BL457)&gt;statistic_interpretations!$C$8,statistic_interpretations!$D$1,"error"))),IF(BK457="tau",IF(ABS(BL457)&lt;statistic_interpretations!$B$7,statistic_interpretations!$B$1,IF(ABS(BL457)&lt;statistic_interpretations!$C$7,statistic_interpretations!$C$1,IF(ABS(BL457)&gt;statistic_interpretations!$C$7,statistic_interpretations!$D$1,"error")))))))))</f>
        <v>Small</v>
      </c>
      <c r="BP457" t="str">
        <f t="shared" si="64"/>
        <v>unknown</v>
      </c>
    </row>
    <row r="458" spans="1:68" x14ac:dyDescent="0.25">
      <c r="A458" t="str">
        <f>IF(ISBLANK(extractions!A458),"",extractions!A458)</f>
        <v>Involvement auto theft</v>
      </c>
      <c r="B458" t="s">
        <v>407</v>
      </c>
      <c r="C458" t="str">
        <f>IF(ISBLANK(extractions!B458),"",extractions!B458)</f>
        <v>nominal</v>
      </c>
      <c r="D458" t="str">
        <f>IF(ISBLANK(extractions!C458),"",extractions!C458)</f>
        <v/>
      </c>
      <c r="E458" t="str">
        <f>IF(ISBLANK(extractions!D458),"",extractions!D458)</f>
        <v/>
      </c>
      <c r="F458" t="str">
        <f>IF(ISBLANK(extractions!E458),"",extractions!E458)</f>
        <v>-</v>
      </c>
      <c r="G458" t="str">
        <f>IF(ISBLANK(extractions!G458),"",extractions!G458)</f>
        <v>dispatch time</v>
      </c>
      <c r="H458" t="str">
        <f>IF(ISBLANK(extractions!H458),"",extractions!H458)</f>
        <v>scale</v>
      </c>
      <c r="I458" t="str">
        <f>IF(ISBLANK(extractions!I458),"",extractions!I458)</f>
        <v>min/incident</v>
      </c>
      <c r="J458" t="str">
        <f>IF(ISBLANK(extractions!J458),"",extractions!J458)</f>
        <v>ln</v>
      </c>
      <c r="K458" t="str">
        <f>IF(ISBLANK(extractions!K458),"",extractions!K458)</f>
        <v>interest</v>
      </c>
      <c r="L458" t="str">
        <f>IF(ISBLANK(extractions!L458),"",extractions!L458)</f>
        <v>van Kirk (1978)</v>
      </c>
      <c r="M458" s="2" t="s">
        <v>893</v>
      </c>
      <c r="N458" t="str">
        <f>IF(ISBLANK(extractions!M458),"",extractions!M458)</f>
        <v>Table H-1</v>
      </c>
      <c r="O458" t="str">
        <f>IF(ISBLANK(extractions!N458),"",extractions!N458)</f>
        <v>Multivariate regression</v>
      </c>
      <c r="P458" t="s">
        <v>148</v>
      </c>
      <c r="Q458" t="s">
        <v>903</v>
      </c>
      <c r="R458" t="s">
        <v>906</v>
      </c>
      <c r="S458" t="s">
        <v>199</v>
      </c>
      <c r="T458" t="s">
        <v>199</v>
      </c>
      <c r="U458" t="str">
        <f>IF(ISBLANK(extractions!O458),"",extractions!O458)</f>
        <v/>
      </c>
      <c r="V458" t="str">
        <f>IF(ISBLANK(extractions!P458),"",extractions!P458)</f>
        <v>Sample</v>
      </c>
      <c r="W458" t="str">
        <f>IF(ISBLANK(extractions!Q458),"",extractions!Q458)</f>
        <v/>
      </c>
      <c r="X458" t="str">
        <f>IF(ISBLANK(extractions!R458),"",extractions!R458)</f>
        <v xml:space="preserve">Non random sample  </v>
      </c>
      <c r="Y458" t="str">
        <f>IF(ISBLANK(extractions!S458),"",extractions!S458)</f>
        <v/>
      </c>
      <c r="Z458" t="str">
        <f>IF(ISBLANK(extractions!T458),"",extractions!T458)</f>
        <v/>
      </c>
      <c r="AA458" t="str">
        <f>IF(ISBLANK(extractions!U458),"",extractions!U458)</f>
        <v>-</v>
      </c>
      <c r="AB458">
        <f>IF(ISBLANK(extractions!V458),"",extractions!V458)</f>
        <v>570</v>
      </c>
      <c r="AC458" t="str">
        <f>IF(ISBLANK(extractions!W458),"",extractions!W458)</f>
        <v>CFS</v>
      </c>
      <c r="AD458" t="str">
        <f>IF(ISBLANK(extractions!X458),"",extractions!X458)</f>
        <v>All part I crimes</v>
      </c>
      <c r="AE458" t="str">
        <f>IF(ISBLANK(extractions!Y458),"",extractions!Y458)</f>
        <v>Beta</v>
      </c>
      <c r="AF458">
        <f>IF(ISBLANK(extractions!Z458),"",extractions!Z458)</f>
        <v>5.6710000000000003E-2</v>
      </c>
      <c r="AG458" t="str">
        <f>IF(ISBLANK(extractions!AA458),"",extractions!AA458)</f>
        <v/>
      </c>
      <c r="AH458" t="str">
        <f>IF(ISBLANK(extractions!AB458),"",extractions!AB458)</f>
        <v>?</v>
      </c>
      <c r="AI458">
        <f>IF(ISBLANK(extractions!AC458),"",extractions!AC458)</f>
        <v>1</v>
      </c>
      <c r="AJ458" t="str">
        <f>IF(ISBLANK(extractions!AD458),"",extractions!AD458)</f>
        <v>mar</v>
      </c>
      <c r="AK458">
        <f>IF(ISBLANK(extractions!AE458),"",extractions!AE458)</f>
        <v>1975</v>
      </c>
      <c r="AL458">
        <f>IF(ISBLANK(extractions!AF458),"",extractions!AF458)</f>
        <v>31</v>
      </c>
      <c r="AM458" t="str">
        <f>IF(ISBLANK(extractions!AG458),"",extractions!AG458)</f>
        <v>jan</v>
      </c>
      <c r="AN458">
        <f>IF(ISBLANK(extractions!AH458),"",extractions!AH458)</f>
        <v>1976</v>
      </c>
      <c r="AO458" t="str">
        <f>IF(ISBLANK(extractions!AI458),"",extractions!AI458)</f>
        <v/>
      </c>
      <c r="AP458" t="str">
        <f>IF(ISBLANK(extractions!AJ458),"",extractions!AJ458)</f>
        <v/>
      </c>
      <c r="AQ458" t="str">
        <f>IF(ISBLANK(extractions!AK458),"",extractions!AK458)</f>
        <v/>
      </c>
      <c r="AR458" t="str">
        <f>IF(ISBLANK(extractions!AL458),"",extractions!AL458)</f>
        <v/>
      </c>
      <c r="AS458" t="str">
        <f>IF(ISBLANK(extractions!AM458),"",extractions!AM458)</f>
        <v/>
      </c>
      <c r="AT458" t="str">
        <f>IF(ISBLANK(extractions!AN458),"",extractions!AN458)</f>
        <v/>
      </c>
      <c r="AU458" t="str">
        <f>IF(ISBLANK(extractions!AO458),"",extractions!AO458)</f>
        <v/>
      </c>
      <c r="AV458" t="str">
        <f>IF(ISBLANK(extractions!AP458),"",extractions!AP458)</f>
        <v/>
      </c>
      <c r="AW458" t="str">
        <f>IF(ISBLANK(extractions!AQ458),"",extractions!AQ458)</f>
        <v/>
      </c>
      <c r="AX458" t="str">
        <f>IF(ISBLANK(extractions!AR458),"",extractions!AR458)</f>
        <v/>
      </c>
      <c r="AY458" t="str">
        <f>IF(ISBLANK(extractions!AS458),"",extractions!AS458)</f>
        <v/>
      </c>
      <c r="AZ458" t="str">
        <f>IF(ISBLANK(extractions!AT458),"",extractions!AT458)</f>
        <v/>
      </c>
      <c r="BA458" t="str">
        <f>IF(ISBLANK(extractions!AU458),"",extractions!AU458)</f>
        <v/>
      </c>
      <c r="BB458" t="str">
        <f>IF(ISBLANK(extractions!AV458),"",extractions!AV458)</f>
        <v/>
      </c>
      <c r="BC458" t="str">
        <f>IF(ISBLANK(extractions!AW458),"",extractions!AW458)</f>
        <v/>
      </c>
      <c r="BD458" t="str">
        <f>IF(ISBLANK(extractions!AX458),"",extractions!AX458)</f>
        <v/>
      </c>
      <c r="BG458" t="str">
        <f t="shared" si="65"/>
        <v/>
      </c>
      <c r="BK458" s="9" t="str">
        <f t="shared" si="62"/>
        <v>Beta</v>
      </c>
      <c r="BL458" s="9">
        <f t="shared" si="60"/>
        <v>5.6710000000000003E-2</v>
      </c>
      <c r="BM458" s="13" t="str">
        <f t="shared" si="61"/>
        <v>?</v>
      </c>
      <c r="BN458" t="str">
        <f t="shared" si="63"/>
        <v>+</v>
      </c>
      <c r="BO458" s="9" t="str">
        <f>IF(BK458="Beta",IF(ABS(BL458)&lt;statistic_interpretations!$B$5,statistic_interpretations!$B$1,IF(ABS(BL458)&lt;statistic_interpretations!$C$5,statistic_interpretations!$C$1,IF(ABS(BL458)&gt;statistic_interpretations!$C$5,statistic_interpretations!$D$1,"error"))),IF(BK458="R",IF(ABS(BL458)&lt;statistic_interpretations!$B$2,statistic_interpretations!$B$1,IF(ABS(BL458)&lt;statistic_interpretations!$C$2,statistic_interpretations!$C$1,IF(ABS(BL458)&gt;statistic_interpretations!$C$2,statistic_interpretations!$D$1,"error"))),IF(BK458="D",IF(ABS(BL458)&lt;statistic_interpretations!$B$3,statistic_interpretations!$B$1,IF(ABS(BL458)&lt;statistic_interpretations!$C$3,statistic_interpretations!$C$1,IF(ABS(BL458)&gt;statistic_interpretations!$C$3,statistic_interpretations!$D$1,"error"))),IF(BK458="%",IF(ABS(BL458)&lt;statistic_interpretations!$B$9,statistic_interpretations!$B$1,IF(ABS(BL458)&lt;statistic_interpretations!$C$9,statistic_interpretations!$C$1,IF(ABS(BL458)&gt;statistic_interpretations!$C$9,statistic_interpretations!$D$1,"error"))),IF(BK458="χ2",IF(ABS(BL458)&lt;statistic_interpretations!$B$8,statistic_interpretations!$B$1,IF(ABS(BL458)&lt;statistic_interpretations!$C$8,statistic_interpretations!$C$1,IF(ABS(BL458)&gt;statistic_interpretations!$C$8,statistic_interpretations!$D$1,"error"))),IF(BK458="tau",IF(ABS(BL458)&lt;statistic_interpretations!$B$7,statistic_interpretations!$B$1,IF(ABS(BL458)&lt;statistic_interpretations!$C$7,statistic_interpretations!$C$1,IF(ABS(BL458)&gt;statistic_interpretations!$C$7,statistic_interpretations!$D$1,"error")))))))))</f>
        <v>Small</v>
      </c>
      <c r="BP458" t="str">
        <f t="shared" si="64"/>
        <v>unknown</v>
      </c>
    </row>
    <row r="459" spans="1:68" x14ac:dyDescent="0.25">
      <c r="A459" t="str">
        <f>IF(ISBLANK(extractions!A459),"",extractions!A459)</f>
        <v>Discovery auto theft</v>
      </c>
      <c r="B459" t="s">
        <v>408</v>
      </c>
      <c r="C459" t="str">
        <f>IF(ISBLANK(extractions!B459),"",extractions!B459)</f>
        <v>nominal</v>
      </c>
      <c r="D459" t="str">
        <f>IF(ISBLANK(extractions!C459),"",extractions!C459)</f>
        <v/>
      </c>
      <c r="E459" t="str">
        <f>IF(ISBLANK(extractions!D459),"",extractions!D459)</f>
        <v/>
      </c>
      <c r="F459" t="str">
        <f>IF(ISBLANK(extractions!E459),"",extractions!E459)</f>
        <v>-</v>
      </c>
      <c r="G459" t="str">
        <f>IF(ISBLANK(extractions!G459),"",extractions!G459)</f>
        <v>dispatch time</v>
      </c>
      <c r="H459" t="str">
        <f>IF(ISBLANK(extractions!H459),"",extractions!H459)</f>
        <v>scale</v>
      </c>
      <c r="I459" t="str">
        <f>IF(ISBLANK(extractions!I459),"",extractions!I459)</f>
        <v>min/incident</v>
      </c>
      <c r="J459" t="str">
        <f>IF(ISBLANK(extractions!J459),"",extractions!J459)</f>
        <v>ln</v>
      </c>
      <c r="K459" t="str">
        <f>IF(ISBLANK(extractions!K459),"",extractions!K459)</f>
        <v>interest</v>
      </c>
      <c r="L459" t="str">
        <f>IF(ISBLANK(extractions!L459),"",extractions!L459)</f>
        <v>van Kirk (1978)</v>
      </c>
      <c r="M459" s="2" t="s">
        <v>893</v>
      </c>
      <c r="N459" t="str">
        <f>IF(ISBLANK(extractions!M459),"",extractions!M459)</f>
        <v>Table H-1</v>
      </c>
      <c r="O459" t="str">
        <f>IF(ISBLANK(extractions!N459),"",extractions!N459)</f>
        <v>Multivariate regression</v>
      </c>
      <c r="P459" t="s">
        <v>148</v>
      </c>
      <c r="Q459" t="s">
        <v>903</v>
      </c>
      <c r="R459" t="s">
        <v>906</v>
      </c>
      <c r="S459" t="s">
        <v>199</v>
      </c>
      <c r="T459" t="s">
        <v>199</v>
      </c>
      <c r="U459" t="str">
        <f>IF(ISBLANK(extractions!O459),"",extractions!O459)</f>
        <v/>
      </c>
      <c r="V459" t="str">
        <f>IF(ISBLANK(extractions!P459),"",extractions!P459)</f>
        <v>Sample</v>
      </c>
      <c r="W459" t="str">
        <f>IF(ISBLANK(extractions!Q459),"",extractions!Q459)</f>
        <v/>
      </c>
      <c r="X459" t="str">
        <f>IF(ISBLANK(extractions!R459),"",extractions!R459)</f>
        <v xml:space="preserve">Non random sample  </v>
      </c>
      <c r="Y459" t="str">
        <f>IF(ISBLANK(extractions!S459),"",extractions!S459)</f>
        <v/>
      </c>
      <c r="Z459" t="str">
        <f>IF(ISBLANK(extractions!T459),"",extractions!T459)</f>
        <v/>
      </c>
      <c r="AA459" t="str">
        <f>IF(ISBLANK(extractions!U459),"",extractions!U459)</f>
        <v>-</v>
      </c>
      <c r="AB459">
        <f>IF(ISBLANK(extractions!V459),"",extractions!V459)</f>
        <v>570</v>
      </c>
      <c r="AC459" t="str">
        <f>IF(ISBLANK(extractions!W459),"",extractions!W459)</f>
        <v>CFS</v>
      </c>
      <c r="AD459" t="str">
        <f>IF(ISBLANK(extractions!X459),"",extractions!X459)</f>
        <v>All part I crimes</v>
      </c>
      <c r="AE459" t="str">
        <f>IF(ISBLANK(extractions!Y459),"",extractions!Y459)</f>
        <v>Beta</v>
      </c>
      <c r="AF459">
        <f>IF(ISBLANK(extractions!Z459),"",extractions!Z459)</f>
        <v>0.20741000000000001</v>
      </c>
      <c r="AG459" t="str">
        <f>IF(ISBLANK(extractions!AA459),"",extractions!AA459)</f>
        <v/>
      </c>
      <c r="AH459" t="str">
        <f>IF(ISBLANK(extractions!AB459),"",extractions!AB459)</f>
        <v>?</v>
      </c>
      <c r="AI459">
        <f>IF(ISBLANK(extractions!AC459),"",extractions!AC459)</f>
        <v>1</v>
      </c>
      <c r="AJ459" t="str">
        <f>IF(ISBLANK(extractions!AD459),"",extractions!AD459)</f>
        <v>mar</v>
      </c>
      <c r="AK459">
        <f>IF(ISBLANK(extractions!AE459),"",extractions!AE459)</f>
        <v>1975</v>
      </c>
      <c r="AL459">
        <f>IF(ISBLANK(extractions!AF459),"",extractions!AF459)</f>
        <v>31</v>
      </c>
      <c r="AM459" t="str">
        <f>IF(ISBLANK(extractions!AG459),"",extractions!AG459)</f>
        <v>jan</v>
      </c>
      <c r="AN459">
        <f>IF(ISBLANK(extractions!AH459),"",extractions!AH459)</f>
        <v>1976</v>
      </c>
      <c r="AO459" t="str">
        <f>IF(ISBLANK(extractions!AI459),"",extractions!AI459)</f>
        <v/>
      </c>
      <c r="AP459" t="str">
        <f>IF(ISBLANK(extractions!AJ459),"",extractions!AJ459)</f>
        <v/>
      </c>
      <c r="AQ459" t="str">
        <f>IF(ISBLANK(extractions!AK459),"",extractions!AK459)</f>
        <v/>
      </c>
      <c r="AR459" t="str">
        <f>IF(ISBLANK(extractions!AL459),"",extractions!AL459)</f>
        <v/>
      </c>
      <c r="AS459" t="str">
        <f>IF(ISBLANK(extractions!AM459),"",extractions!AM459)</f>
        <v/>
      </c>
      <c r="AT459" t="str">
        <f>IF(ISBLANK(extractions!AN459),"",extractions!AN459)</f>
        <v/>
      </c>
      <c r="AU459" t="str">
        <f>IF(ISBLANK(extractions!AO459),"",extractions!AO459)</f>
        <v/>
      </c>
      <c r="AV459" t="str">
        <f>IF(ISBLANK(extractions!AP459),"",extractions!AP459)</f>
        <v/>
      </c>
      <c r="AW459" t="str">
        <f>IF(ISBLANK(extractions!AQ459),"",extractions!AQ459)</f>
        <v/>
      </c>
      <c r="AX459" t="str">
        <f>IF(ISBLANK(extractions!AR459),"",extractions!AR459)</f>
        <v/>
      </c>
      <c r="AY459" t="str">
        <f>IF(ISBLANK(extractions!AS459),"",extractions!AS459)</f>
        <v/>
      </c>
      <c r="AZ459" t="str">
        <f>IF(ISBLANK(extractions!AT459),"",extractions!AT459)</f>
        <v/>
      </c>
      <c r="BA459" t="str">
        <f>IF(ISBLANK(extractions!AU459),"",extractions!AU459)</f>
        <v/>
      </c>
      <c r="BB459" t="str">
        <f>IF(ISBLANK(extractions!AV459),"",extractions!AV459)</f>
        <v/>
      </c>
      <c r="BC459" t="str">
        <f>IF(ISBLANK(extractions!AW459),"",extractions!AW459)</f>
        <v/>
      </c>
      <c r="BD459" t="str">
        <f>IF(ISBLANK(extractions!AX459),"",extractions!AX459)</f>
        <v/>
      </c>
      <c r="BG459" t="str">
        <f t="shared" si="65"/>
        <v/>
      </c>
      <c r="BK459" s="9" t="str">
        <f t="shared" si="62"/>
        <v>Beta</v>
      </c>
      <c r="BL459" s="9">
        <f t="shared" si="60"/>
        <v>0.20741000000000001</v>
      </c>
      <c r="BM459" s="13" t="str">
        <f t="shared" si="61"/>
        <v>?</v>
      </c>
      <c r="BN459" t="str">
        <f t="shared" si="63"/>
        <v>+</v>
      </c>
      <c r="BO459" s="9" t="str">
        <f>IF(BK459="Beta",IF(ABS(BL459)&lt;statistic_interpretations!$B$5,statistic_interpretations!$B$1,IF(ABS(BL459)&lt;statistic_interpretations!$C$5,statistic_interpretations!$C$1,IF(ABS(BL459)&gt;statistic_interpretations!$C$5,statistic_interpretations!$D$1,"error"))),IF(BK459="R",IF(ABS(BL459)&lt;statistic_interpretations!$B$2,statistic_interpretations!$B$1,IF(ABS(BL459)&lt;statistic_interpretations!$C$2,statistic_interpretations!$C$1,IF(ABS(BL459)&gt;statistic_interpretations!$C$2,statistic_interpretations!$D$1,"error"))),IF(BK459="D",IF(ABS(BL459)&lt;statistic_interpretations!$B$3,statistic_interpretations!$B$1,IF(ABS(BL459)&lt;statistic_interpretations!$C$3,statistic_interpretations!$C$1,IF(ABS(BL459)&gt;statistic_interpretations!$C$3,statistic_interpretations!$D$1,"error"))),IF(BK459="%",IF(ABS(BL459)&lt;statistic_interpretations!$B$9,statistic_interpretations!$B$1,IF(ABS(BL459)&lt;statistic_interpretations!$C$9,statistic_interpretations!$C$1,IF(ABS(BL459)&gt;statistic_interpretations!$C$9,statistic_interpretations!$D$1,"error"))),IF(BK459="χ2",IF(ABS(BL459)&lt;statistic_interpretations!$B$8,statistic_interpretations!$B$1,IF(ABS(BL459)&lt;statistic_interpretations!$C$8,statistic_interpretations!$C$1,IF(ABS(BL459)&gt;statistic_interpretations!$C$8,statistic_interpretations!$D$1,"error"))),IF(BK459="tau",IF(ABS(BL459)&lt;statistic_interpretations!$B$7,statistic_interpretations!$B$1,IF(ABS(BL459)&lt;statistic_interpretations!$C$7,statistic_interpretations!$C$1,IF(ABS(BL459)&gt;statistic_interpretations!$C$7,statistic_interpretations!$D$1,"error")))))))))</f>
        <v>Small</v>
      </c>
      <c r="BP459" t="str">
        <f t="shared" si="64"/>
        <v>unknown</v>
      </c>
    </row>
    <row r="460" spans="1:68" x14ac:dyDescent="0.25">
      <c r="A460" t="str">
        <f>IF(ISBLANK(extractions!A460),"",extractions!A460)</f>
        <v xml:space="preserve">Rape  </v>
      </c>
      <c r="B460" t="s">
        <v>410</v>
      </c>
      <c r="C460" t="str">
        <f>IF(ISBLANK(extractions!B460),"",extractions!B460)</f>
        <v>nominal</v>
      </c>
      <c r="D460" t="str">
        <f>IF(ISBLANK(extractions!C460),"",extractions!C460)</f>
        <v/>
      </c>
      <c r="E460" t="str">
        <f>IF(ISBLANK(extractions!D460),"",extractions!D460)</f>
        <v/>
      </c>
      <c r="F460" t="str">
        <f>IF(ISBLANK(extractions!E460),"",extractions!E460)</f>
        <v>-</v>
      </c>
      <c r="G460" t="str">
        <f>IF(ISBLANK(extractions!G460),"",extractions!G460)</f>
        <v>travel time</v>
      </c>
      <c r="H460" t="str">
        <f>IF(ISBLANK(extractions!H460),"",extractions!H460)</f>
        <v>scale</v>
      </c>
      <c r="I460" t="str">
        <f>IF(ISBLANK(extractions!I460),"",extractions!I460)</f>
        <v>min/incident</v>
      </c>
      <c r="J460" t="str">
        <f>IF(ISBLANK(extractions!J460),"",extractions!J460)</f>
        <v>ln</v>
      </c>
      <c r="K460" t="str">
        <f>IF(ISBLANK(extractions!K460),"",extractions!K460)</f>
        <v>interest</v>
      </c>
      <c r="L460" t="str">
        <f>IF(ISBLANK(extractions!L460),"",extractions!L460)</f>
        <v>van Kirk (1978)</v>
      </c>
      <c r="M460" s="2" t="s">
        <v>893</v>
      </c>
      <c r="N460" t="str">
        <f>IF(ISBLANK(extractions!M460),"",extractions!M460)</f>
        <v>Table H-2</v>
      </c>
      <c r="O460" t="str">
        <f>IF(ISBLANK(extractions!N460),"",extractions!N460)</f>
        <v>Multivariate regression</v>
      </c>
      <c r="P460" t="s">
        <v>148</v>
      </c>
      <c r="Q460" t="s">
        <v>903</v>
      </c>
      <c r="R460" t="s">
        <v>906</v>
      </c>
      <c r="S460" t="s">
        <v>199</v>
      </c>
      <c r="T460" t="s">
        <v>199</v>
      </c>
      <c r="U460" t="str">
        <f>IF(ISBLANK(extractions!O460),"",extractions!O460)</f>
        <v/>
      </c>
      <c r="V460" t="str">
        <f>IF(ISBLANK(extractions!P460),"",extractions!P460)</f>
        <v>Sample</v>
      </c>
      <c r="W460" t="str">
        <f>IF(ISBLANK(extractions!Q460),"",extractions!Q460)</f>
        <v/>
      </c>
      <c r="X460" t="str">
        <f>IF(ISBLANK(extractions!R460),"",extractions!R460)</f>
        <v xml:space="preserve">Non random sample  </v>
      </c>
      <c r="Y460" t="str">
        <f>IF(ISBLANK(extractions!S460),"",extractions!S460)</f>
        <v/>
      </c>
      <c r="Z460" t="str">
        <f>IF(ISBLANK(extractions!T460),"",extractions!T460)</f>
        <v/>
      </c>
      <c r="AA460" t="str">
        <f>IF(ISBLANK(extractions!U460),"",extractions!U460)</f>
        <v>-</v>
      </c>
      <c r="AB460">
        <f>IF(ISBLANK(extractions!V460),"",extractions!V460)</f>
        <v>570</v>
      </c>
      <c r="AC460" t="str">
        <f>IF(ISBLANK(extractions!W460),"",extractions!W460)</f>
        <v>CFS</v>
      </c>
      <c r="AD460" t="str">
        <f>IF(ISBLANK(extractions!X460),"",extractions!X460)</f>
        <v>All part I crimes</v>
      </c>
      <c r="AE460" t="str">
        <f>IF(ISBLANK(extractions!Y460),"",extractions!Y460)</f>
        <v>Beta</v>
      </c>
      <c r="AF460">
        <f>IF(ISBLANK(extractions!Z460),"",extractions!Z460)</f>
        <v>1.447E-2</v>
      </c>
      <c r="AG460" t="str">
        <f>IF(ISBLANK(extractions!AA460),"",extractions!AA460)</f>
        <v/>
      </c>
      <c r="AH460" t="str">
        <f>IF(ISBLANK(extractions!AB460),"",extractions!AB460)</f>
        <v>?</v>
      </c>
      <c r="AI460">
        <f>IF(ISBLANK(extractions!AC460),"",extractions!AC460)</f>
        <v>1</v>
      </c>
      <c r="AJ460" t="str">
        <f>IF(ISBLANK(extractions!AD460),"",extractions!AD460)</f>
        <v>mar</v>
      </c>
      <c r="AK460">
        <f>IF(ISBLANK(extractions!AE460),"",extractions!AE460)</f>
        <v>1975</v>
      </c>
      <c r="AL460">
        <f>IF(ISBLANK(extractions!AF460),"",extractions!AF460)</f>
        <v>31</v>
      </c>
      <c r="AM460" t="str">
        <f>IF(ISBLANK(extractions!AG460),"",extractions!AG460)</f>
        <v>jan</v>
      </c>
      <c r="AN460">
        <f>IF(ISBLANK(extractions!AH460),"",extractions!AH460)</f>
        <v>1976</v>
      </c>
      <c r="AO460" t="str">
        <f>IF(ISBLANK(extractions!AI460),"",extractions!AI460)</f>
        <v/>
      </c>
      <c r="AP460" t="str">
        <f>IF(ISBLANK(extractions!AJ460),"",extractions!AJ460)</f>
        <v/>
      </c>
      <c r="AQ460" t="str">
        <f>IF(ISBLANK(extractions!AK460),"",extractions!AK460)</f>
        <v/>
      </c>
      <c r="AR460" t="str">
        <f>IF(ISBLANK(extractions!AL460),"",extractions!AL460)</f>
        <v/>
      </c>
      <c r="AS460" t="str">
        <f>IF(ISBLANK(extractions!AM460),"",extractions!AM460)</f>
        <v/>
      </c>
      <c r="AT460" t="str">
        <f>IF(ISBLANK(extractions!AN460),"",extractions!AN460)</f>
        <v/>
      </c>
      <c r="AU460" t="str">
        <f>IF(ISBLANK(extractions!AO460),"",extractions!AO460)</f>
        <v/>
      </c>
      <c r="AV460" t="str">
        <f>IF(ISBLANK(extractions!AP460),"",extractions!AP460)</f>
        <v/>
      </c>
      <c r="AW460" t="str">
        <f>IF(ISBLANK(extractions!AQ460),"",extractions!AQ460)</f>
        <v/>
      </c>
      <c r="AX460" t="str">
        <f>IF(ISBLANK(extractions!AR460),"",extractions!AR460)</f>
        <v/>
      </c>
      <c r="AY460" t="str">
        <f>IF(ISBLANK(extractions!AS460),"",extractions!AS460)</f>
        <v/>
      </c>
      <c r="AZ460" t="str">
        <f>IF(ISBLANK(extractions!AT460),"",extractions!AT460)</f>
        <v/>
      </c>
      <c r="BA460" t="str">
        <f>IF(ISBLANK(extractions!AU460),"",extractions!AU460)</f>
        <v/>
      </c>
      <c r="BB460" t="str">
        <f>IF(ISBLANK(extractions!AV460),"",extractions!AV460)</f>
        <v/>
      </c>
      <c r="BC460" t="str">
        <f>IF(ISBLANK(extractions!AW460),"",extractions!AW460)</f>
        <v/>
      </c>
      <c r="BD460" t="str">
        <f>IF(ISBLANK(extractions!AX460),"",extractions!AX460)</f>
        <v/>
      </c>
      <c r="BG460" t="str">
        <f t="shared" si="65"/>
        <v/>
      </c>
      <c r="BK460" s="9" t="str">
        <f t="shared" si="62"/>
        <v>Beta</v>
      </c>
      <c r="BL460" s="9">
        <f t="shared" si="60"/>
        <v>1.447E-2</v>
      </c>
      <c r="BM460" s="13" t="str">
        <f t="shared" si="61"/>
        <v>?</v>
      </c>
      <c r="BN460" t="str">
        <f t="shared" si="63"/>
        <v>+</v>
      </c>
      <c r="BO460" s="9" t="str">
        <f>IF(BK460="Beta",IF(ABS(BL460)&lt;statistic_interpretations!$B$5,statistic_interpretations!$B$1,IF(ABS(BL460)&lt;statistic_interpretations!$C$5,statistic_interpretations!$C$1,IF(ABS(BL460)&gt;statistic_interpretations!$C$5,statistic_interpretations!$D$1,"error"))),IF(BK460="R",IF(ABS(BL460)&lt;statistic_interpretations!$B$2,statistic_interpretations!$B$1,IF(ABS(BL460)&lt;statistic_interpretations!$C$2,statistic_interpretations!$C$1,IF(ABS(BL460)&gt;statistic_interpretations!$C$2,statistic_interpretations!$D$1,"error"))),IF(BK460="D",IF(ABS(BL460)&lt;statistic_interpretations!$B$3,statistic_interpretations!$B$1,IF(ABS(BL460)&lt;statistic_interpretations!$C$3,statistic_interpretations!$C$1,IF(ABS(BL460)&gt;statistic_interpretations!$C$3,statistic_interpretations!$D$1,"error"))),IF(BK460="%",IF(ABS(BL460)&lt;statistic_interpretations!$B$9,statistic_interpretations!$B$1,IF(ABS(BL460)&lt;statistic_interpretations!$C$9,statistic_interpretations!$C$1,IF(ABS(BL460)&gt;statistic_interpretations!$C$9,statistic_interpretations!$D$1,"error"))),IF(BK460="χ2",IF(ABS(BL460)&lt;statistic_interpretations!$B$8,statistic_interpretations!$B$1,IF(ABS(BL460)&lt;statistic_interpretations!$C$8,statistic_interpretations!$C$1,IF(ABS(BL460)&gt;statistic_interpretations!$C$8,statistic_interpretations!$D$1,"error"))),IF(BK460="tau",IF(ABS(BL460)&lt;statistic_interpretations!$B$7,statistic_interpretations!$B$1,IF(ABS(BL460)&lt;statistic_interpretations!$C$7,statistic_interpretations!$C$1,IF(ABS(BL460)&gt;statistic_interpretations!$C$7,statistic_interpretations!$D$1,"error")))))))))</f>
        <v>Small</v>
      </c>
      <c r="BP460" t="str">
        <f t="shared" si="64"/>
        <v>unknown</v>
      </c>
    </row>
    <row r="461" spans="1:68" x14ac:dyDescent="0.25">
      <c r="A461" t="str">
        <f>IF(ISBLANK(extractions!A461),"",extractions!A461)</f>
        <v>Assault</v>
      </c>
      <c r="B461" t="s">
        <v>403</v>
      </c>
      <c r="C461" t="str">
        <f>IF(ISBLANK(extractions!B461),"",extractions!B461)</f>
        <v>nominal</v>
      </c>
      <c r="D461" t="str">
        <f>IF(ISBLANK(extractions!C461),"",extractions!C461)</f>
        <v/>
      </c>
      <c r="E461" t="str">
        <f>IF(ISBLANK(extractions!D461),"",extractions!D461)</f>
        <v/>
      </c>
      <c r="F461" t="str">
        <f>IF(ISBLANK(extractions!E461),"",extractions!E461)</f>
        <v>-</v>
      </c>
      <c r="G461" t="str">
        <f>IF(ISBLANK(extractions!G461),"",extractions!G461)</f>
        <v>travel time</v>
      </c>
      <c r="H461" t="str">
        <f>IF(ISBLANK(extractions!H461),"",extractions!H461)</f>
        <v>scale</v>
      </c>
      <c r="I461" t="str">
        <f>IF(ISBLANK(extractions!I461),"",extractions!I461)</f>
        <v>min/incident</v>
      </c>
      <c r="J461" t="str">
        <f>IF(ISBLANK(extractions!J461),"",extractions!J461)</f>
        <v>ln</v>
      </c>
      <c r="K461" t="str">
        <f>IF(ISBLANK(extractions!K461),"",extractions!K461)</f>
        <v>interest</v>
      </c>
      <c r="L461" t="str">
        <f>IF(ISBLANK(extractions!L461),"",extractions!L461)</f>
        <v>van Kirk (1978)</v>
      </c>
      <c r="M461" s="2" t="s">
        <v>893</v>
      </c>
      <c r="N461" t="str">
        <f>IF(ISBLANK(extractions!M461),"",extractions!M461)</f>
        <v>Table H-2</v>
      </c>
      <c r="O461" t="str">
        <f>IF(ISBLANK(extractions!N461),"",extractions!N461)</f>
        <v>Multivariate regression</v>
      </c>
      <c r="P461" t="s">
        <v>148</v>
      </c>
      <c r="Q461" t="s">
        <v>903</v>
      </c>
      <c r="R461" t="s">
        <v>906</v>
      </c>
      <c r="S461" t="s">
        <v>199</v>
      </c>
      <c r="T461" t="s">
        <v>199</v>
      </c>
      <c r="U461" t="str">
        <f>IF(ISBLANK(extractions!O461),"",extractions!O461)</f>
        <v/>
      </c>
      <c r="V461" t="str">
        <f>IF(ISBLANK(extractions!P461),"",extractions!P461)</f>
        <v>Sample</v>
      </c>
      <c r="W461" t="str">
        <f>IF(ISBLANK(extractions!Q461),"",extractions!Q461)</f>
        <v/>
      </c>
      <c r="X461" t="str">
        <f>IF(ISBLANK(extractions!R461),"",extractions!R461)</f>
        <v xml:space="preserve">Non random sample  </v>
      </c>
      <c r="Y461" t="str">
        <f>IF(ISBLANK(extractions!S461),"",extractions!S461)</f>
        <v/>
      </c>
      <c r="Z461" t="str">
        <f>IF(ISBLANK(extractions!T461),"",extractions!T461)</f>
        <v/>
      </c>
      <c r="AA461" t="str">
        <f>IF(ISBLANK(extractions!U461),"",extractions!U461)</f>
        <v>-</v>
      </c>
      <c r="AB461">
        <f>IF(ISBLANK(extractions!V461),"",extractions!V461)</f>
        <v>570</v>
      </c>
      <c r="AC461" t="str">
        <f>IF(ISBLANK(extractions!W461),"",extractions!W461)</f>
        <v>CFS</v>
      </c>
      <c r="AD461" t="str">
        <f>IF(ISBLANK(extractions!X461),"",extractions!X461)</f>
        <v>All part I crimes</v>
      </c>
      <c r="AE461" t="str">
        <f>IF(ISBLANK(extractions!Y461),"",extractions!Y461)</f>
        <v>Beta</v>
      </c>
      <c r="AF461">
        <f>IF(ISBLANK(extractions!Z461),"",extractions!Z461)</f>
        <v>2.5420000000000002E-2</v>
      </c>
      <c r="AG461" t="str">
        <f>IF(ISBLANK(extractions!AA461),"",extractions!AA461)</f>
        <v/>
      </c>
      <c r="AH461" t="str">
        <f>IF(ISBLANK(extractions!AB461),"",extractions!AB461)</f>
        <v>?</v>
      </c>
      <c r="AI461">
        <f>IF(ISBLANK(extractions!AC461),"",extractions!AC461)</f>
        <v>1</v>
      </c>
      <c r="AJ461" t="str">
        <f>IF(ISBLANK(extractions!AD461),"",extractions!AD461)</f>
        <v>mar</v>
      </c>
      <c r="AK461">
        <f>IF(ISBLANK(extractions!AE461),"",extractions!AE461)</f>
        <v>1975</v>
      </c>
      <c r="AL461">
        <f>IF(ISBLANK(extractions!AF461),"",extractions!AF461)</f>
        <v>31</v>
      </c>
      <c r="AM461" t="str">
        <f>IF(ISBLANK(extractions!AG461),"",extractions!AG461)</f>
        <v>jan</v>
      </c>
      <c r="AN461">
        <f>IF(ISBLANK(extractions!AH461),"",extractions!AH461)</f>
        <v>1976</v>
      </c>
      <c r="AO461" t="str">
        <f>IF(ISBLANK(extractions!AI461),"",extractions!AI461)</f>
        <v/>
      </c>
      <c r="AP461" t="str">
        <f>IF(ISBLANK(extractions!AJ461),"",extractions!AJ461)</f>
        <v/>
      </c>
      <c r="AQ461" t="str">
        <f>IF(ISBLANK(extractions!AK461),"",extractions!AK461)</f>
        <v/>
      </c>
      <c r="AR461" t="str">
        <f>IF(ISBLANK(extractions!AL461),"",extractions!AL461)</f>
        <v/>
      </c>
      <c r="AS461" t="str">
        <f>IF(ISBLANK(extractions!AM461),"",extractions!AM461)</f>
        <v/>
      </c>
      <c r="AT461" t="str">
        <f>IF(ISBLANK(extractions!AN461),"",extractions!AN461)</f>
        <v/>
      </c>
      <c r="AU461" t="str">
        <f>IF(ISBLANK(extractions!AO461),"",extractions!AO461)</f>
        <v/>
      </c>
      <c r="AV461" t="str">
        <f>IF(ISBLANK(extractions!AP461),"",extractions!AP461)</f>
        <v/>
      </c>
      <c r="AW461" t="str">
        <f>IF(ISBLANK(extractions!AQ461),"",extractions!AQ461)</f>
        <v/>
      </c>
      <c r="AX461" t="str">
        <f>IF(ISBLANK(extractions!AR461),"",extractions!AR461)</f>
        <v/>
      </c>
      <c r="AY461" t="str">
        <f>IF(ISBLANK(extractions!AS461),"",extractions!AS461)</f>
        <v/>
      </c>
      <c r="AZ461" t="str">
        <f>IF(ISBLANK(extractions!AT461),"",extractions!AT461)</f>
        <v/>
      </c>
      <c r="BA461" t="str">
        <f>IF(ISBLANK(extractions!AU461),"",extractions!AU461)</f>
        <v/>
      </c>
      <c r="BB461" t="str">
        <f>IF(ISBLANK(extractions!AV461),"",extractions!AV461)</f>
        <v/>
      </c>
      <c r="BC461" t="str">
        <f>IF(ISBLANK(extractions!AW461),"",extractions!AW461)</f>
        <v/>
      </c>
      <c r="BD461" t="str">
        <f>IF(ISBLANK(extractions!AX461),"",extractions!AX461)</f>
        <v/>
      </c>
      <c r="BG461" t="str">
        <f t="shared" si="65"/>
        <v/>
      </c>
      <c r="BK461" s="9" t="str">
        <f t="shared" si="62"/>
        <v>Beta</v>
      </c>
      <c r="BL461" s="9">
        <f t="shared" si="60"/>
        <v>2.5420000000000002E-2</v>
      </c>
      <c r="BM461" s="13" t="str">
        <f t="shared" si="61"/>
        <v>?</v>
      </c>
      <c r="BN461" t="str">
        <f t="shared" si="63"/>
        <v>+</v>
      </c>
      <c r="BO461" s="9" t="str">
        <f>IF(BK461="Beta",IF(ABS(BL461)&lt;statistic_interpretations!$B$5,statistic_interpretations!$B$1,IF(ABS(BL461)&lt;statistic_interpretations!$C$5,statistic_interpretations!$C$1,IF(ABS(BL461)&gt;statistic_interpretations!$C$5,statistic_interpretations!$D$1,"error"))),IF(BK461="R",IF(ABS(BL461)&lt;statistic_interpretations!$B$2,statistic_interpretations!$B$1,IF(ABS(BL461)&lt;statistic_interpretations!$C$2,statistic_interpretations!$C$1,IF(ABS(BL461)&gt;statistic_interpretations!$C$2,statistic_interpretations!$D$1,"error"))),IF(BK461="D",IF(ABS(BL461)&lt;statistic_interpretations!$B$3,statistic_interpretations!$B$1,IF(ABS(BL461)&lt;statistic_interpretations!$C$3,statistic_interpretations!$C$1,IF(ABS(BL461)&gt;statistic_interpretations!$C$3,statistic_interpretations!$D$1,"error"))),IF(BK461="%",IF(ABS(BL461)&lt;statistic_interpretations!$B$9,statistic_interpretations!$B$1,IF(ABS(BL461)&lt;statistic_interpretations!$C$9,statistic_interpretations!$C$1,IF(ABS(BL461)&gt;statistic_interpretations!$C$9,statistic_interpretations!$D$1,"error"))),IF(BK461="χ2",IF(ABS(BL461)&lt;statistic_interpretations!$B$8,statistic_interpretations!$B$1,IF(ABS(BL461)&lt;statistic_interpretations!$C$8,statistic_interpretations!$C$1,IF(ABS(BL461)&gt;statistic_interpretations!$C$8,statistic_interpretations!$D$1,"error"))),IF(BK461="tau",IF(ABS(BL461)&lt;statistic_interpretations!$B$7,statistic_interpretations!$B$1,IF(ABS(BL461)&lt;statistic_interpretations!$C$7,statistic_interpretations!$C$1,IF(ABS(BL461)&gt;statistic_interpretations!$C$7,statistic_interpretations!$D$1,"error")))))))))</f>
        <v>Small</v>
      </c>
      <c r="BP461" t="str">
        <f t="shared" si="64"/>
        <v>unknown</v>
      </c>
    </row>
    <row r="462" spans="1:68" x14ac:dyDescent="0.25">
      <c r="A462" t="str">
        <f>IF(ISBLANK(extractions!A462),"",extractions!A462)</f>
        <v>Involvement burglary</v>
      </c>
      <c r="B462" t="s">
        <v>404</v>
      </c>
      <c r="C462" t="str">
        <f>IF(ISBLANK(extractions!B462),"",extractions!B462)</f>
        <v>nominal</v>
      </c>
      <c r="D462" t="str">
        <f>IF(ISBLANK(extractions!C462),"",extractions!C462)</f>
        <v/>
      </c>
      <c r="E462" t="str">
        <f>IF(ISBLANK(extractions!D462),"",extractions!D462)</f>
        <v/>
      </c>
      <c r="F462" t="str">
        <f>IF(ISBLANK(extractions!E462),"",extractions!E462)</f>
        <v>-</v>
      </c>
      <c r="G462" t="str">
        <f>IF(ISBLANK(extractions!G462),"",extractions!G462)</f>
        <v>travel time</v>
      </c>
      <c r="H462" t="str">
        <f>IF(ISBLANK(extractions!H462),"",extractions!H462)</f>
        <v>scale</v>
      </c>
      <c r="I462" t="str">
        <f>IF(ISBLANK(extractions!I462),"",extractions!I462)</f>
        <v>min/incident</v>
      </c>
      <c r="J462" t="str">
        <f>IF(ISBLANK(extractions!J462),"",extractions!J462)</f>
        <v>ln</v>
      </c>
      <c r="K462" t="str">
        <f>IF(ISBLANK(extractions!K462),"",extractions!K462)</f>
        <v>interest</v>
      </c>
      <c r="L462" t="str">
        <f>IF(ISBLANK(extractions!L462),"",extractions!L462)</f>
        <v>van Kirk (1978)</v>
      </c>
      <c r="M462" s="2" t="s">
        <v>893</v>
      </c>
      <c r="N462" t="str">
        <f>IF(ISBLANK(extractions!M462),"",extractions!M462)</f>
        <v>Table H-2</v>
      </c>
      <c r="O462" t="str">
        <f>IF(ISBLANK(extractions!N462),"",extractions!N462)</f>
        <v>Multivariate regression</v>
      </c>
      <c r="P462" t="s">
        <v>148</v>
      </c>
      <c r="Q462" t="s">
        <v>903</v>
      </c>
      <c r="R462" t="s">
        <v>906</v>
      </c>
      <c r="S462" t="s">
        <v>199</v>
      </c>
      <c r="T462" t="s">
        <v>199</v>
      </c>
      <c r="U462" t="str">
        <f>IF(ISBLANK(extractions!O462),"",extractions!O462)</f>
        <v/>
      </c>
      <c r="V462" t="str">
        <f>IF(ISBLANK(extractions!P462),"",extractions!P462)</f>
        <v>Sample</v>
      </c>
      <c r="W462" t="str">
        <f>IF(ISBLANK(extractions!Q462),"",extractions!Q462)</f>
        <v/>
      </c>
      <c r="X462" t="str">
        <f>IF(ISBLANK(extractions!R462),"",extractions!R462)</f>
        <v xml:space="preserve">Non random sample  </v>
      </c>
      <c r="Y462" t="str">
        <f>IF(ISBLANK(extractions!S462),"",extractions!S462)</f>
        <v/>
      </c>
      <c r="Z462" t="str">
        <f>IF(ISBLANK(extractions!T462),"",extractions!T462)</f>
        <v/>
      </c>
      <c r="AA462" t="str">
        <f>IF(ISBLANK(extractions!U462),"",extractions!U462)</f>
        <v>-</v>
      </c>
      <c r="AB462">
        <f>IF(ISBLANK(extractions!V462),"",extractions!V462)</f>
        <v>570</v>
      </c>
      <c r="AC462" t="str">
        <f>IF(ISBLANK(extractions!W462),"",extractions!W462)</f>
        <v>CFS</v>
      </c>
      <c r="AD462" t="str">
        <f>IF(ISBLANK(extractions!X462),"",extractions!X462)</f>
        <v>All part I crimes</v>
      </c>
      <c r="AE462" t="str">
        <f>IF(ISBLANK(extractions!Y462),"",extractions!Y462)</f>
        <v>Beta</v>
      </c>
      <c r="AF462">
        <f>IF(ISBLANK(extractions!Z462),"",extractions!Z462)</f>
        <v>4.9950000000000001E-2</v>
      </c>
      <c r="AG462" t="str">
        <f>IF(ISBLANK(extractions!AA462),"",extractions!AA462)</f>
        <v/>
      </c>
      <c r="AH462" t="str">
        <f>IF(ISBLANK(extractions!AB462),"",extractions!AB462)</f>
        <v>?</v>
      </c>
      <c r="AI462">
        <f>IF(ISBLANK(extractions!AC462),"",extractions!AC462)</f>
        <v>1</v>
      </c>
      <c r="AJ462" t="str">
        <f>IF(ISBLANK(extractions!AD462),"",extractions!AD462)</f>
        <v>mar</v>
      </c>
      <c r="AK462">
        <f>IF(ISBLANK(extractions!AE462),"",extractions!AE462)</f>
        <v>1975</v>
      </c>
      <c r="AL462">
        <f>IF(ISBLANK(extractions!AF462),"",extractions!AF462)</f>
        <v>31</v>
      </c>
      <c r="AM462" t="str">
        <f>IF(ISBLANK(extractions!AG462),"",extractions!AG462)</f>
        <v>jan</v>
      </c>
      <c r="AN462">
        <f>IF(ISBLANK(extractions!AH462),"",extractions!AH462)</f>
        <v>1976</v>
      </c>
      <c r="AO462" t="str">
        <f>IF(ISBLANK(extractions!AI462),"",extractions!AI462)</f>
        <v/>
      </c>
      <c r="AP462" t="str">
        <f>IF(ISBLANK(extractions!AJ462),"",extractions!AJ462)</f>
        <v/>
      </c>
      <c r="AQ462" t="str">
        <f>IF(ISBLANK(extractions!AK462),"",extractions!AK462)</f>
        <v/>
      </c>
      <c r="AR462" t="str">
        <f>IF(ISBLANK(extractions!AL462),"",extractions!AL462)</f>
        <v/>
      </c>
      <c r="AS462" t="str">
        <f>IF(ISBLANK(extractions!AM462),"",extractions!AM462)</f>
        <v/>
      </c>
      <c r="AT462" t="str">
        <f>IF(ISBLANK(extractions!AN462),"",extractions!AN462)</f>
        <v/>
      </c>
      <c r="AU462" t="str">
        <f>IF(ISBLANK(extractions!AO462),"",extractions!AO462)</f>
        <v/>
      </c>
      <c r="AV462" t="str">
        <f>IF(ISBLANK(extractions!AP462),"",extractions!AP462)</f>
        <v/>
      </c>
      <c r="AW462" t="str">
        <f>IF(ISBLANK(extractions!AQ462),"",extractions!AQ462)</f>
        <v/>
      </c>
      <c r="AX462" t="str">
        <f>IF(ISBLANK(extractions!AR462),"",extractions!AR462)</f>
        <v/>
      </c>
      <c r="AY462" t="str">
        <f>IF(ISBLANK(extractions!AS462),"",extractions!AS462)</f>
        <v/>
      </c>
      <c r="AZ462" t="str">
        <f>IF(ISBLANK(extractions!AT462),"",extractions!AT462)</f>
        <v/>
      </c>
      <c r="BA462" t="str">
        <f>IF(ISBLANK(extractions!AU462),"",extractions!AU462)</f>
        <v/>
      </c>
      <c r="BB462" t="str">
        <f>IF(ISBLANK(extractions!AV462),"",extractions!AV462)</f>
        <v/>
      </c>
      <c r="BC462" t="str">
        <f>IF(ISBLANK(extractions!AW462),"",extractions!AW462)</f>
        <v/>
      </c>
      <c r="BD462" t="str">
        <f>IF(ISBLANK(extractions!AX462),"",extractions!AX462)</f>
        <v/>
      </c>
      <c r="BG462" t="str">
        <f t="shared" si="65"/>
        <v/>
      </c>
      <c r="BK462" s="9" t="str">
        <f t="shared" si="62"/>
        <v>Beta</v>
      </c>
      <c r="BL462" s="9">
        <f t="shared" si="60"/>
        <v>4.9950000000000001E-2</v>
      </c>
      <c r="BM462" s="13" t="str">
        <f t="shared" si="61"/>
        <v>?</v>
      </c>
      <c r="BN462" t="str">
        <f t="shared" si="63"/>
        <v>+</v>
      </c>
      <c r="BO462" s="9" t="str">
        <f>IF(BK462="Beta",IF(ABS(BL462)&lt;statistic_interpretations!$B$5,statistic_interpretations!$B$1,IF(ABS(BL462)&lt;statistic_interpretations!$C$5,statistic_interpretations!$C$1,IF(ABS(BL462)&gt;statistic_interpretations!$C$5,statistic_interpretations!$D$1,"error"))),IF(BK462="R",IF(ABS(BL462)&lt;statistic_interpretations!$B$2,statistic_interpretations!$B$1,IF(ABS(BL462)&lt;statistic_interpretations!$C$2,statistic_interpretations!$C$1,IF(ABS(BL462)&gt;statistic_interpretations!$C$2,statistic_interpretations!$D$1,"error"))),IF(BK462="D",IF(ABS(BL462)&lt;statistic_interpretations!$B$3,statistic_interpretations!$B$1,IF(ABS(BL462)&lt;statistic_interpretations!$C$3,statistic_interpretations!$C$1,IF(ABS(BL462)&gt;statistic_interpretations!$C$3,statistic_interpretations!$D$1,"error"))),IF(BK462="%",IF(ABS(BL462)&lt;statistic_interpretations!$B$9,statistic_interpretations!$B$1,IF(ABS(BL462)&lt;statistic_interpretations!$C$9,statistic_interpretations!$C$1,IF(ABS(BL462)&gt;statistic_interpretations!$C$9,statistic_interpretations!$D$1,"error"))),IF(BK462="χ2",IF(ABS(BL462)&lt;statistic_interpretations!$B$8,statistic_interpretations!$B$1,IF(ABS(BL462)&lt;statistic_interpretations!$C$8,statistic_interpretations!$C$1,IF(ABS(BL462)&gt;statistic_interpretations!$C$8,statistic_interpretations!$D$1,"error"))),IF(BK462="tau",IF(ABS(BL462)&lt;statistic_interpretations!$B$7,statistic_interpretations!$B$1,IF(ABS(BL462)&lt;statistic_interpretations!$C$7,statistic_interpretations!$C$1,IF(ABS(BL462)&gt;statistic_interpretations!$C$7,statistic_interpretations!$D$1,"error")))))))))</f>
        <v>Small</v>
      </c>
      <c r="BP462" t="str">
        <f t="shared" si="64"/>
        <v>unknown</v>
      </c>
    </row>
    <row r="463" spans="1:68" x14ac:dyDescent="0.25">
      <c r="A463" t="str">
        <f>IF(ISBLANK(extractions!A463),"",extractions!A463)</f>
        <v>Discovery burglary</v>
      </c>
      <c r="B463" t="s">
        <v>405</v>
      </c>
      <c r="C463" t="str">
        <f>IF(ISBLANK(extractions!B463),"",extractions!B463)</f>
        <v>nominal</v>
      </c>
      <c r="D463" t="str">
        <f>IF(ISBLANK(extractions!C463),"",extractions!C463)</f>
        <v/>
      </c>
      <c r="E463" t="str">
        <f>IF(ISBLANK(extractions!D463),"",extractions!D463)</f>
        <v/>
      </c>
      <c r="F463" t="str">
        <f>IF(ISBLANK(extractions!E463),"",extractions!E463)</f>
        <v>-</v>
      </c>
      <c r="G463" t="str">
        <f>IF(ISBLANK(extractions!G463),"",extractions!G463)</f>
        <v>travel time</v>
      </c>
      <c r="H463" t="str">
        <f>IF(ISBLANK(extractions!H463),"",extractions!H463)</f>
        <v>scale</v>
      </c>
      <c r="I463" t="str">
        <f>IF(ISBLANK(extractions!I463),"",extractions!I463)</f>
        <v>min/incident</v>
      </c>
      <c r="J463" t="str">
        <f>IF(ISBLANK(extractions!J463),"",extractions!J463)</f>
        <v>ln</v>
      </c>
      <c r="K463" t="str">
        <f>IF(ISBLANK(extractions!K463),"",extractions!K463)</f>
        <v>interest</v>
      </c>
      <c r="L463" t="str">
        <f>IF(ISBLANK(extractions!L463),"",extractions!L463)</f>
        <v>van Kirk (1978)</v>
      </c>
      <c r="M463" s="2" t="s">
        <v>893</v>
      </c>
      <c r="N463" t="str">
        <f>IF(ISBLANK(extractions!M463),"",extractions!M463)</f>
        <v>Table H-2</v>
      </c>
      <c r="O463" t="str">
        <f>IF(ISBLANK(extractions!N463),"",extractions!N463)</f>
        <v>Multivariate regression</v>
      </c>
      <c r="P463" t="s">
        <v>148</v>
      </c>
      <c r="Q463" t="s">
        <v>903</v>
      </c>
      <c r="R463" t="s">
        <v>906</v>
      </c>
      <c r="S463" t="s">
        <v>199</v>
      </c>
      <c r="T463" t="s">
        <v>199</v>
      </c>
      <c r="U463" t="str">
        <f>IF(ISBLANK(extractions!O463),"",extractions!O463)</f>
        <v/>
      </c>
      <c r="V463" t="str">
        <f>IF(ISBLANK(extractions!P463),"",extractions!P463)</f>
        <v>Sample</v>
      </c>
      <c r="W463" t="str">
        <f>IF(ISBLANK(extractions!Q463),"",extractions!Q463)</f>
        <v/>
      </c>
      <c r="X463" t="str">
        <f>IF(ISBLANK(extractions!R463),"",extractions!R463)</f>
        <v xml:space="preserve">Non random sample  </v>
      </c>
      <c r="Y463" t="str">
        <f>IF(ISBLANK(extractions!S463),"",extractions!S463)</f>
        <v/>
      </c>
      <c r="Z463" t="str">
        <f>IF(ISBLANK(extractions!T463),"",extractions!T463)</f>
        <v/>
      </c>
      <c r="AA463" t="str">
        <f>IF(ISBLANK(extractions!U463),"",extractions!U463)</f>
        <v>-</v>
      </c>
      <c r="AB463">
        <f>IF(ISBLANK(extractions!V463),"",extractions!V463)</f>
        <v>570</v>
      </c>
      <c r="AC463" t="str">
        <f>IF(ISBLANK(extractions!W463),"",extractions!W463)</f>
        <v>CFS</v>
      </c>
      <c r="AD463" t="str">
        <f>IF(ISBLANK(extractions!X463),"",extractions!X463)</f>
        <v>All part I crimes</v>
      </c>
      <c r="AE463" t="str">
        <f>IF(ISBLANK(extractions!Y463),"",extractions!Y463)</f>
        <v>Beta</v>
      </c>
      <c r="AF463">
        <f>IF(ISBLANK(extractions!Z463),"",extractions!Z463)</f>
        <v>0.36503999999999998</v>
      </c>
      <c r="AG463" t="str">
        <f>IF(ISBLANK(extractions!AA463),"",extractions!AA463)</f>
        <v/>
      </c>
      <c r="AH463" t="str">
        <f>IF(ISBLANK(extractions!AB463),"",extractions!AB463)</f>
        <v>?</v>
      </c>
      <c r="AI463">
        <f>IF(ISBLANK(extractions!AC463),"",extractions!AC463)</f>
        <v>1</v>
      </c>
      <c r="AJ463" t="str">
        <f>IF(ISBLANK(extractions!AD463),"",extractions!AD463)</f>
        <v>mar</v>
      </c>
      <c r="AK463">
        <f>IF(ISBLANK(extractions!AE463),"",extractions!AE463)</f>
        <v>1975</v>
      </c>
      <c r="AL463">
        <f>IF(ISBLANK(extractions!AF463),"",extractions!AF463)</f>
        <v>31</v>
      </c>
      <c r="AM463" t="str">
        <f>IF(ISBLANK(extractions!AG463),"",extractions!AG463)</f>
        <v>jan</v>
      </c>
      <c r="AN463">
        <f>IF(ISBLANK(extractions!AH463),"",extractions!AH463)</f>
        <v>1976</v>
      </c>
      <c r="AO463" t="str">
        <f>IF(ISBLANK(extractions!AI463),"",extractions!AI463)</f>
        <v/>
      </c>
      <c r="AP463" t="str">
        <f>IF(ISBLANK(extractions!AJ463),"",extractions!AJ463)</f>
        <v/>
      </c>
      <c r="AQ463" t="str">
        <f>IF(ISBLANK(extractions!AK463),"",extractions!AK463)</f>
        <v/>
      </c>
      <c r="AR463" t="str">
        <f>IF(ISBLANK(extractions!AL463),"",extractions!AL463)</f>
        <v/>
      </c>
      <c r="AS463" t="str">
        <f>IF(ISBLANK(extractions!AM463),"",extractions!AM463)</f>
        <v/>
      </c>
      <c r="AT463" t="str">
        <f>IF(ISBLANK(extractions!AN463),"",extractions!AN463)</f>
        <v/>
      </c>
      <c r="AU463" t="str">
        <f>IF(ISBLANK(extractions!AO463),"",extractions!AO463)</f>
        <v/>
      </c>
      <c r="AV463" t="str">
        <f>IF(ISBLANK(extractions!AP463),"",extractions!AP463)</f>
        <v/>
      </c>
      <c r="AW463" t="str">
        <f>IF(ISBLANK(extractions!AQ463),"",extractions!AQ463)</f>
        <v/>
      </c>
      <c r="AX463" t="str">
        <f>IF(ISBLANK(extractions!AR463),"",extractions!AR463)</f>
        <v/>
      </c>
      <c r="AY463" t="str">
        <f>IF(ISBLANK(extractions!AS463),"",extractions!AS463)</f>
        <v/>
      </c>
      <c r="AZ463" t="str">
        <f>IF(ISBLANK(extractions!AT463),"",extractions!AT463)</f>
        <v/>
      </c>
      <c r="BA463" t="str">
        <f>IF(ISBLANK(extractions!AU463),"",extractions!AU463)</f>
        <v/>
      </c>
      <c r="BB463" t="str">
        <f>IF(ISBLANK(extractions!AV463),"",extractions!AV463)</f>
        <v/>
      </c>
      <c r="BC463" t="str">
        <f>IF(ISBLANK(extractions!AW463),"",extractions!AW463)</f>
        <v/>
      </c>
      <c r="BD463" t="str">
        <f>IF(ISBLANK(extractions!AX463),"",extractions!AX463)</f>
        <v/>
      </c>
      <c r="BG463" t="str">
        <f t="shared" si="65"/>
        <v/>
      </c>
      <c r="BK463" s="9" t="str">
        <f t="shared" si="62"/>
        <v>Beta</v>
      </c>
      <c r="BL463" s="9">
        <f t="shared" si="60"/>
        <v>0.36503999999999998</v>
      </c>
      <c r="BM463" s="13" t="str">
        <f t="shared" si="61"/>
        <v>?</v>
      </c>
      <c r="BN463" t="str">
        <f t="shared" si="63"/>
        <v>+</v>
      </c>
      <c r="BO463" s="9" t="str">
        <f>IF(BK463="Beta",IF(ABS(BL463)&lt;statistic_interpretations!$B$5,statistic_interpretations!$B$1,IF(ABS(BL463)&lt;statistic_interpretations!$C$5,statistic_interpretations!$C$1,IF(ABS(BL463)&gt;statistic_interpretations!$C$5,statistic_interpretations!$D$1,"error"))),IF(BK463="R",IF(ABS(BL463)&lt;statistic_interpretations!$B$2,statistic_interpretations!$B$1,IF(ABS(BL463)&lt;statistic_interpretations!$C$2,statistic_interpretations!$C$1,IF(ABS(BL463)&gt;statistic_interpretations!$C$2,statistic_interpretations!$D$1,"error"))),IF(BK463="D",IF(ABS(BL463)&lt;statistic_interpretations!$B$3,statistic_interpretations!$B$1,IF(ABS(BL463)&lt;statistic_interpretations!$C$3,statistic_interpretations!$C$1,IF(ABS(BL463)&gt;statistic_interpretations!$C$3,statistic_interpretations!$D$1,"error"))),IF(BK463="%",IF(ABS(BL463)&lt;statistic_interpretations!$B$9,statistic_interpretations!$B$1,IF(ABS(BL463)&lt;statistic_interpretations!$C$9,statistic_interpretations!$C$1,IF(ABS(BL463)&gt;statistic_interpretations!$C$9,statistic_interpretations!$D$1,"error"))),IF(BK463="χ2",IF(ABS(BL463)&lt;statistic_interpretations!$B$8,statistic_interpretations!$B$1,IF(ABS(BL463)&lt;statistic_interpretations!$C$8,statistic_interpretations!$C$1,IF(ABS(BL463)&gt;statistic_interpretations!$C$8,statistic_interpretations!$D$1,"error"))),IF(BK463="tau",IF(ABS(BL463)&lt;statistic_interpretations!$B$7,statistic_interpretations!$B$1,IF(ABS(BL463)&lt;statistic_interpretations!$C$7,statistic_interpretations!$C$1,IF(ABS(BL463)&gt;statistic_interpretations!$C$7,statistic_interpretations!$D$1,"error")))))))))</f>
        <v xml:space="preserve">Medium </v>
      </c>
      <c r="BP463" t="str">
        <f t="shared" si="64"/>
        <v>unknown</v>
      </c>
    </row>
    <row r="464" spans="1:68" x14ac:dyDescent="0.25">
      <c r="A464" t="str">
        <f>IF(ISBLANK(extractions!A464),"",extractions!A464)</f>
        <v>Involvement larceny</v>
      </c>
      <c r="B464" t="s">
        <v>409</v>
      </c>
      <c r="C464" t="str">
        <f>IF(ISBLANK(extractions!B464),"",extractions!B464)</f>
        <v>nominal</v>
      </c>
      <c r="D464" t="str">
        <f>IF(ISBLANK(extractions!C464),"",extractions!C464)</f>
        <v/>
      </c>
      <c r="E464" t="str">
        <f>IF(ISBLANK(extractions!D464),"",extractions!D464)</f>
        <v/>
      </c>
      <c r="F464" t="str">
        <f>IF(ISBLANK(extractions!E464),"",extractions!E464)</f>
        <v>-</v>
      </c>
      <c r="G464" t="str">
        <f>IF(ISBLANK(extractions!G464),"",extractions!G464)</f>
        <v>travel time</v>
      </c>
      <c r="H464" t="str">
        <f>IF(ISBLANK(extractions!H464),"",extractions!H464)</f>
        <v>scale</v>
      </c>
      <c r="I464" t="str">
        <f>IF(ISBLANK(extractions!I464),"",extractions!I464)</f>
        <v>min/incident</v>
      </c>
      <c r="J464" t="str">
        <f>IF(ISBLANK(extractions!J464),"",extractions!J464)</f>
        <v>ln</v>
      </c>
      <c r="K464" t="str">
        <f>IF(ISBLANK(extractions!K464),"",extractions!K464)</f>
        <v>interest</v>
      </c>
      <c r="L464" t="str">
        <f>IF(ISBLANK(extractions!L464),"",extractions!L464)</f>
        <v>van Kirk (1978)</v>
      </c>
      <c r="M464" s="2" t="s">
        <v>893</v>
      </c>
      <c r="N464" t="str">
        <f>IF(ISBLANK(extractions!M464),"",extractions!M464)</f>
        <v>Table H-2</v>
      </c>
      <c r="O464" t="str">
        <f>IF(ISBLANK(extractions!N464),"",extractions!N464)</f>
        <v>Multivariate regression</v>
      </c>
      <c r="P464" t="s">
        <v>148</v>
      </c>
      <c r="Q464" t="s">
        <v>903</v>
      </c>
      <c r="R464" t="s">
        <v>906</v>
      </c>
      <c r="S464" t="s">
        <v>199</v>
      </c>
      <c r="T464" t="s">
        <v>199</v>
      </c>
      <c r="U464" t="str">
        <f>IF(ISBLANK(extractions!O464),"",extractions!O464)</f>
        <v/>
      </c>
      <c r="V464" t="str">
        <f>IF(ISBLANK(extractions!P464),"",extractions!P464)</f>
        <v>Sample</v>
      </c>
      <c r="W464" t="str">
        <f>IF(ISBLANK(extractions!Q464),"",extractions!Q464)</f>
        <v/>
      </c>
      <c r="X464" t="str">
        <f>IF(ISBLANK(extractions!R464),"",extractions!R464)</f>
        <v xml:space="preserve">Non random sample  </v>
      </c>
      <c r="Y464" t="str">
        <f>IF(ISBLANK(extractions!S464),"",extractions!S464)</f>
        <v/>
      </c>
      <c r="Z464" t="str">
        <f>IF(ISBLANK(extractions!T464),"",extractions!T464)</f>
        <v/>
      </c>
      <c r="AA464" t="str">
        <f>IF(ISBLANK(extractions!U464),"",extractions!U464)</f>
        <v>-</v>
      </c>
      <c r="AB464">
        <f>IF(ISBLANK(extractions!V464),"",extractions!V464)</f>
        <v>570</v>
      </c>
      <c r="AC464" t="str">
        <f>IF(ISBLANK(extractions!W464),"",extractions!W464)</f>
        <v>CFS</v>
      </c>
      <c r="AD464" t="str">
        <f>IF(ISBLANK(extractions!X464),"",extractions!X464)</f>
        <v>All part I crimes</v>
      </c>
      <c r="AE464" t="str">
        <f>IF(ISBLANK(extractions!Y464),"",extractions!Y464)</f>
        <v>Beta</v>
      </c>
      <c r="AF464">
        <f>IF(ISBLANK(extractions!Z464),"",extractions!Z464)</f>
        <v>0.19686000000000001</v>
      </c>
      <c r="AG464" t="str">
        <f>IF(ISBLANK(extractions!AA464),"",extractions!AA464)</f>
        <v/>
      </c>
      <c r="AH464" t="str">
        <f>IF(ISBLANK(extractions!AB464),"",extractions!AB464)</f>
        <v>?</v>
      </c>
      <c r="AI464">
        <f>IF(ISBLANK(extractions!AC464),"",extractions!AC464)</f>
        <v>1</v>
      </c>
      <c r="AJ464" t="str">
        <f>IF(ISBLANK(extractions!AD464),"",extractions!AD464)</f>
        <v>mar</v>
      </c>
      <c r="AK464">
        <f>IF(ISBLANK(extractions!AE464),"",extractions!AE464)</f>
        <v>1975</v>
      </c>
      <c r="AL464">
        <f>IF(ISBLANK(extractions!AF464),"",extractions!AF464)</f>
        <v>31</v>
      </c>
      <c r="AM464" t="str">
        <f>IF(ISBLANK(extractions!AG464),"",extractions!AG464)</f>
        <v>jan</v>
      </c>
      <c r="AN464">
        <f>IF(ISBLANK(extractions!AH464),"",extractions!AH464)</f>
        <v>1976</v>
      </c>
      <c r="AO464" t="str">
        <f>IF(ISBLANK(extractions!AI464),"",extractions!AI464)</f>
        <v/>
      </c>
      <c r="AP464" t="str">
        <f>IF(ISBLANK(extractions!AJ464),"",extractions!AJ464)</f>
        <v/>
      </c>
      <c r="AQ464" t="str">
        <f>IF(ISBLANK(extractions!AK464),"",extractions!AK464)</f>
        <v/>
      </c>
      <c r="AR464" t="str">
        <f>IF(ISBLANK(extractions!AL464),"",extractions!AL464)</f>
        <v/>
      </c>
      <c r="AS464" t="str">
        <f>IF(ISBLANK(extractions!AM464),"",extractions!AM464)</f>
        <v/>
      </c>
      <c r="AT464" t="str">
        <f>IF(ISBLANK(extractions!AN464),"",extractions!AN464)</f>
        <v/>
      </c>
      <c r="AU464" t="str">
        <f>IF(ISBLANK(extractions!AO464),"",extractions!AO464)</f>
        <v/>
      </c>
      <c r="AV464" t="str">
        <f>IF(ISBLANK(extractions!AP464),"",extractions!AP464)</f>
        <v/>
      </c>
      <c r="AW464" t="str">
        <f>IF(ISBLANK(extractions!AQ464),"",extractions!AQ464)</f>
        <v/>
      </c>
      <c r="AX464" t="str">
        <f>IF(ISBLANK(extractions!AR464),"",extractions!AR464)</f>
        <v/>
      </c>
      <c r="AY464" t="str">
        <f>IF(ISBLANK(extractions!AS464),"",extractions!AS464)</f>
        <v/>
      </c>
      <c r="AZ464" t="str">
        <f>IF(ISBLANK(extractions!AT464),"",extractions!AT464)</f>
        <v/>
      </c>
      <c r="BA464" t="str">
        <f>IF(ISBLANK(extractions!AU464),"",extractions!AU464)</f>
        <v/>
      </c>
      <c r="BB464" t="str">
        <f>IF(ISBLANK(extractions!AV464),"",extractions!AV464)</f>
        <v/>
      </c>
      <c r="BC464" t="str">
        <f>IF(ISBLANK(extractions!AW464),"",extractions!AW464)</f>
        <v/>
      </c>
      <c r="BD464" t="str">
        <f>IF(ISBLANK(extractions!AX464),"",extractions!AX464)</f>
        <v/>
      </c>
      <c r="BG464" t="str">
        <f t="shared" si="65"/>
        <v/>
      </c>
      <c r="BK464" s="9" t="str">
        <f t="shared" si="62"/>
        <v>Beta</v>
      </c>
      <c r="BL464" s="9">
        <f t="shared" si="60"/>
        <v>0.19686000000000001</v>
      </c>
      <c r="BM464" s="13" t="str">
        <f t="shared" si="61"/>
        <v>?</v>
      </c>
      <c r="BN464" t="str">
        <f t="shared" si="63"/>
        <v>+</v>
      </c>
      <c r="BO464" s="9" t="str">
        <f>IF(BK464="Beta",IF(ABS(BL464)&lt;statistic_interpretations!$B$5,statistic_interpretations!$B$1,IF(ABS(BL464)&lt;statistic_interpretations!$C$5,statistic_interpretations!$C$1,IF(ABS(BL464)&gt;statistic_interpretations!$C$5,statistic_interpretations!$D$1,"error"))),IF(BK464="R",IF(ABS(BL464)&lt;statistic_interpretations!$B$2,statistic_interpretations!$B$1,IF(ABS(BL464)&lt;statistic_interpretations!$C$2,statistic_interpretations!$C$1,IF(ABS(BL464)&gt;statistic_interpretations!$C$2,statistic_interpretations!$D$1,"error"))),IF(BK464="D",IF(ABS(BL464)&lt;statistic_interpretations!$B$3,statistic_interpretations!$B$1,IF(ABS(BL464)&lt;statistic_interpretations!$C$3,statistic_interpretations!$C$1,IF(ABS(BL464)&gt;statistic_interpretations!$C$3,statistic_interpretations!$D$1,"error"))),IF(BK464="%",IF(ABS(BL464)&lt;statistic_interpretations!$B$9,statistic_interpretations!$B$1,IF(ABS(BL464)&lt;statistic_interpretations!$C$9,statistic_interpretations!$C$1,IF(ABS(BL464)&gt;statistic_interpretations!$C$9,statistic_interpretations!$D$1,"error"))),IF(BK464="χ2",IF(ABS(BL464)&lt;statistic_interpretations!$B$8,statistic_interpretations!$B$1,IF(ABS(BL464)&lt;statistic_interpretations!$C$8,statistic_interpretations!$C$1,IF(ABS(BL464)&gt;statistic_interpretations!$C$8,statistic_interpretations!$D$1,"error"))),IF(BK464="tau",IF(ABS(BL464)&lt;statistic_interpretations!$B$7,statistic_interpretations!$B$1,IF(ABS(BL464)&lt;statistic_interpretations!$C$7,statistic_interpretations!$C$1,IF(ABS(BL464)&gt;statistic_interpretations!$C$7,statistic_interpretations!$D$1,"error")))))))))</f>
        <v>Small</v>
      </c>
      <c r="BP464" t="str">
        <f t="shared" si="64"/>
        <v>unknown</v>
      </c>
    </row>
    <row r="465" spans="1:68" x14ac:dyDescent="0.25">
      <c r="A465" t="str">
        <f>IF(ISBLANK(extractions!A465),"",extractions!A465)</f>
        <v>Discovery larceny</v>
      </c>
      <c r="B465" t="s">
        <v>406</v>
      </c>
      <c r="C465" t="str">
        <f>IF(ISBLANK(extractions!B465),"",extractions!B465)</f>
        <v>nominal</v>
      </c>
      <c r="D465" t="str">
        <f>IF(ISBLANK(extractions!C465),"",extractions!C465)</f>
        <v/>
      </c>
      <c r="E465" t="str">
        <f>IF(ISBLANK(extractions!D465),"",extractions!D465)</f>
        <v/>
      </c>
      <c r="F465" t="str">
        <f>IF(ISBLANK(extractions!E465),"",extractions!E465)</f>
        <v>-</v>
      </c>
      <c r="G465" t="str">
        <f>IF(ISBLANK(extractions!G465),"",extractions!G465)</f>
        <v>travel time</v>
      </c>
      <c r="H465" t="str">
        <f>IF(ISBLANK(extractions!H465),"",extractions!H465)</f>
        <v>scale</v>
      </c>
      <c r="I465" t="str">
        <f>IF(ISBLANK(extractions!I465),"",extractions!I465)</f>
        <v>min/incident</v>
      </c>
      <c r="J465" t="str">
        <f>IF(ISBLANK(extractions!J465),"",extractions!J465)</f>
        <v>ln</v>
      </c>
      <c r="K465" t="str">
        <f>IF(ISBLANK(extractions!K465),"",extractions!K465)</f>
        <v>interest</v>
      </c>
      <c r="L465" t="str">
        <f>IF(ISBLANK(extractions!L465),"",extractions!L465)</f>
        <v>van Kirk (1978)</v>
      </c>
      <c r="M465" s="2" t="s">
        <v>893</v>
      </c>
      <c r="N465" t="str">
        <f>IF(ISBLANK(extractions!M465),"",extractions!M465)</f>
        <v>Table H-2</v>
      </c>
      <c r="O465" t="str">
        <f>IF(ISBLANK(extractions!N465),"",extractions!N465)</f>
        <v>Multivariate regression</v>
      </c>
      <c r="P465" t="s">
        <v>148</v>
      </c>
      <c r="Q465" t="s">
        <v>903</v>
      </c>
      <c r="R465" t="s">
        <v>906</v>
      </c>
      <c r="S465" t="s">
        <v>199</v>
      </c>
      <c r="T465" t="s">
        <v>199</v>
      </c>
      <c r="U465" t="str">
        <f>IF(ISBLANK(extractions!O465),"",extractions!O465)</f>
        <v/>
      </c>
      <c r="V465" t="str">
        <f>IF(ISBLANK(extractions!P465),"",extractions!P465)</f>
        <v>Sample</v>
      </c>
      <c r="W465" t="str">
        <f>IF(ISBLANK(extractions!Q465),"",extractions!Q465)</f>
        <v/>
      </c>
      <c r="X465" t="str">
        <f>IF(ISBLANK(extractions!R465),"",extractions!R465)</f>
        <v xml:space="preserve">Non random sample  </v>
      </c>
      <c r="Y465" t="str">
        <f>IF(ISBLANK(extractions!S465),"",extractions!S465)</f>
        <v/>
      </c>
      <c r="Z465" t="str">
        <f>IF(ISBLANK(extractions!T465),"",extractions!T465)</f>
        <v/>
      </c>
      <c r="AA465" t="str">
        <f>IF(ISBLANK(extractions!U465),"",extractions!U465)</f>
        <v>-</v>
      </c>
      <c r="AB465">
        <f>IF(ISBLANK(extractions!V465),"",extractions!V465)</f>
        <v>570</v>
      </c>
      <c r="AC465" t="str">
        <f>IF(ISBLANK(extractions!W465),"",extractions!W465)</f>
        <v>CFS</v>
      </c>
      <c r="AD465" t="str">
        <f>IF(ISBLANK(extractions!X465),"",extractions!X465)</f>
        <v>All part I crimes</v>
      </c>
      <c r="AE465" t="str">
        <f>IF(ISBLANK(extractions!Y465),"",extractions!Y465)</f>
        <v>Beta</v>
      </c>
      <c r="AF465">
        <f>IF(ISBLANK(extractions!Z465),"",extractions!Z465)</f>
        <v>0.23424</v>
      </c>
      <c r="AG465" t="str">
        <f>IF(ISBLANK(extractions!AA465),"",extractions!AA465)</f>
        <v/>
      </c>
      <c r="AH465" t="str">
        <f>IF(ISBLANK(extractions!AB465),"",extractions!AB465)</f>
        <v>?</v>
      </c>
      <c r="AI465">
        <f>IF(ISBLANK(extractions!AC465),"",extractions!AC465)</f>
        <v>1</v>
      </c>
      <c r="AJ465" t="str">
        <f>IF(ISBLANK(extractions!AD465),"",extractions!AD465)</f>
        <v>mar</v>
      </c>
      <c r="AK465">
        <f>IF(ISBLANK(extractions!AE465),"",extractions!AE465)</f>
        <v>1975</v>
      </c>
      <c r="AL465">
        <f>IF(ISBLANK(extractions!AF465),"",extractions!AF465)</f>
        <v>31</v>
      </c>
      <c r="AM465" t="str">
        <f>IF(ISBLANK(extractions!AG465),"",extractions!AG465)</f>
        <v>jan</v>
      </c>
      <c r="AN465">
        <f>IF(ISBLANK(extractions!AH465),"",extractions!AH465)</f>
        <v>1976</v>
      </c>
      <c r="AO465" t="str">
        <f>IF(ISBLANK(extractions!AI465),"",extractions!AI465)</f>
        <v/>
      </c>
      <c r="AP465" t="str">
        <f>IF(ISBLANK(extractions!AJ465),"",extractions!AJ465)</f>
        <v/>
      </c>
      <c r="AQ465" t="str">
        <f>IF(ISBLANK(extractions!AK465),"",extractions!AK465)</f>
        <v/>
      </c>
      <c r="AR465" t="str">
        <f>IF(ISBLANK(extractions!AL465),"",extractions!AL465)</f>
        <v/>
      </c>
      <c r="AS465" t="str">
        <f>IF(ISBLANK(extractions!AM465),"",extractions!AM465)</f>
        <v/>
      </c>
      <c r="AT465" t="str">
        <f>IF(ISBLANK(extractions!AN465),"",extractions!AN465)</f>
        <v/>
      </c>
      <c r="AU465" t="str">
        <f>IF(ISBLANK(extractions!AO465),"",extractions!AO465)</f>
        <v/>
      </c>
      <c r="AV465" t="str">
        <f>IF(ISBLANK(extractions!AP465),"",extractions!AP465)</f>
        <v/>
      </c>
      <c r="AW465" t="str">
        <f>IF(ISBLANK(extractions!AQ465),"",extractions!AQ465)</f>
        <v/>
      </c>
      <c r="AX465" t="str">
        <f>IF(ISBLANK(extractions!AR465),"",extractions!AR465)</f>
        <v/>
      </c>
      <c r="AY465" t="str">
        <f>IF(ISBLANK(extractions!AS465),"",extractions!AS465)</f>
        <v/>
      </c>
      <c r="AZ465" t="str">
        <f>IF(ISBLANK(extractions!AT465),"",extractions!AT465)</f>
        <v/>
      </c>
      <c r="BA465" t="str">
        <f>IF(ISBLANK(extractions!AU465),"",extractions!AU465)</f>
        <v/>
      </c>
      <c r="BB465" t="str">
        <f>IF(ISBLANK(extractions!AV465),"",extractions!AV465)</f>
        <v/>
      </c>
      <c r="BC465" t="str">
        <f>IF(ISBLANK(extractions!AW465),"",extractions!AW465)</f>
        <v/>
      </c>
      <c r="BD465" t="str">
        <f>IF(ISBLANK(extractions!AX465),"",extractions!AX465)</f>
        <v/>
      </c>
      <c r="BG465" t="str">
        <f t="shared" si="65"/>
        <v/>
      </c>
      <c r="BK465" s="9" t="str">
        <f t="shared" si="62"/>
        <v>Beta</v>
      </c>
      <c r="BL465" s="9">
        <f t="shared" si="60"/>
        <v>0.23424</v>
      </c>
      <c r="BM465" s="13" t="str">
        <f t="shared" si="61"/>
        <v>?</v>
      </c>
      <c r="BN465" t="str">
        <f t="shared" si="63"/>
        <v>+</v>
      </c>
      <c r="BO465" s="9" t="str">
        <f>IF(BK465="Beta",IF(ABS(BL465)&lt;statistic_interpretations!$B$5,statistic_interpretations!$B$1,IF(ABS(BL465)&lt;statistic_interpretations!$C$5,statistic_interpretations!$C$1,IF(ABS(BL465)&gt;statistic_interpretations!$C$5,statistic_interpretations!$D$1,"error"))),IF(BK465="R",IF(ABS(BL465)&lt;statistic_interpretations!$B$2,statistic_interpretations!$B$1,IF(ABS(BL465)&lt;statistic_interpretations!$C$2,statistic_interpretations!$C$1,IF(ABS(BL465)&gt;statistic_interpretations!$C$2,statistic_interpretations!$D$1,"error"))),IF(BK465="D",IF(ABS(BL465)&lt;statistic_interpretations!$B$3,statistic_interpretations!$B$1,IF(ABS(BL465)&lt;statistic_interpretations!$C$3,statistic_interpretations!$C$1,IF(ABS(BL465)&gt;statistic_interpretations!$C$3,statistic_interpretations!$D$1,"error"))),IF(BK465="%",IF(ABS(BL465)&lt;statistic_interpretations!$B$9,statistic_interpretations!$B$1,IF(ABS(BL465)&lt;statistic_interpretations!$C$9,statistic_interpretations!$C$1,IF(ABS(BL465)&gt;statistic_interpretations!$C$9,statistic_interpretations!$D$1,"error"))),IF(BK465="χ2",IF(ABS(BL465)&lt;statistic_interpretations!$B$8,statistic_interpretations!$B$1,IF(ABS(BL465)&lt;statistic_interpretations!$C$8,statistic_interpretations!$C$1,IF(ABS(BL465)&gt;statistic_interpretations!$C$8,statistic_interpretations!$D$1,"error"))),IF(BK465="tau",IF(ABS(BL465)&lt;statistic_interpretations!$B$7,statistic_interpretations!$B$1,IF(ABS(BL465)&lt;statistic_interpretations!$C$7,statistic_interpretations!$C$1,IF(ABS(BL465)&gt;statistic_interpretations!$C$7,statistic_interpretations!$D$1,"error")))))))))</f>
        <v>Small</v>
      </c>
      <c r="BP465" t="str">
        <f t="shared" si="64"/>
        <v>unknown</v>
      </c>
    </row>
    <row r="466" spans="1:68" x14ac:dyDescent="0.25">
      <c r="A466" t="str">
        <f>IF(ISBLANK(extractions!A466),"",extractions!A466)</f>
        <v>Involvement auto theft</v>
      </c>
      <c r="B466" t="s">
        <v>407</v>
      </c>
      <c r="C466" t="str">
        <f>IF(ISBLANK(extractions!B466),"",extractions!B466)</f>
        <v>nominal</v>
      </c>
      <c r="D466" t="str">
        <f>IF(ISBLANK(extractions!C466),"",extractions!C466)</f>
        <v/>
      </c>
      <c r="E466" t="str">
        <f>IF(ISBLANK(extractions!D466),"",extractions!D466)</f>
        <v/>
      </c>
      <c r="F466" t="str">
        <f>IF(ISBLANK(extractions!E466),"",extractions!E466)</f>
        <v>-</v>
      </c>
      <c r="G466" t="str">
        <f>IF(ISBLANK(extractions!G466),"",extractions!G466)</f>
        <v>travel time</v>
      </c>
      <c r="H466" t="str">
        <f>IF(ISBLANK(extractions!H466),"",extractions!H466)</f>
        <v>scale</v>
      </c>
      <c r="I466" t="str">
        <f>IF(ISBLANK(extractions!I466),"",extractions!I466)</f>
        <v>min/incident</v>
      </c>
      <c r="J466" t="str">
        <f>IF(ISBLANK(extractions!J466),"",extractions!J466)</f>
        <v>ln</v>
      </c>
      <c r="K466" t="str">
        <f>IF(ISBLANK(extractions!K466),"",extractions!K466)</f>
        <v>interest</v>
      </c>
      <c r="L466" t="str">
        <f>IF(ISBLANK(extractions!L466),"",extractions!L466)</f>
        <v>van Kirk (1978)</v>
      </c>
      <c r="M466" s="2" t="s">
        <v>893</v>
      </c>
      <c r="N466" t="str">
        <f>IF(ISBLANK(extractions!M466),"",extractions!M466)</f>
        <v>Table H-2</v>
      </c>
      <c r="O466" t="str">
        <f>IF(ISBLANK(extractions!N466),"",extractions!N466)</f>
        <v>Multivariate regression</v>
      </c>
      <c r="P466" t="s">
        <v>148</v>
      </c>
      <c r="Q466" t="s">
        <v>903</v>
      </c>
      <c r="R466" t="s">
        <v>906</v>
      </c>
      <c r="S466" t="s">
        <v>199</v>
      </c>
      <c r="T466" t="s">
        <v>199</v>
      </c>
      <c r="U466" t="str">
        <f>IF(ISBLANK(extractions!O466),"",extractions!O466)</f>
        <v/>
      </c>
      <c r="V466" t="str">
        <f>IF(ISBLANK(extractions!P466),"",extractions!P466)</f>
        <v>Sample</v>
      </c>
      <c r="W466" t="str">
        <f>IF(ISBLANK(extractions!Q466),"",extractions!Q466)</f>
        <v/>
      </c>
      <c r="X466" t="str">
        <f>IF(ISBLANK(extractions!R466),"",extractions!R466)</f>
        <v xml:space="preserve">Non random sample  </v>
      </c>
      <c r="Y466" t="str">
        <f>IF(ISBLANK(extractions!S466),"",extractions!S466)</f>
        <v/>
      </c>
      <c r="Z466" t="str">
        <f>IF(ISBLANK(extractions!T466),"",extractions!T466)</f>
        <v/>
      </c>
      <c r="AA466" t="str">
        <f>IF(ISBLANK(extractions!U466),"",extractions!U466)</f>
        <v>-</v>
      </c>
      <c r="AB466">
        <f>IF(ISBLANK(extractions!V466),"",extractions!V466)</f>
        <v>570</v>
      </c>
      <c r="AC466" t="str">
        <f>IF(ISBLANK(extractions!W466),"",extractions!W466)</f>
        <v>CFS</v>
      </c>
      <c r="AD466" t="str">
        <f>IF(ISBLANK(extractions!X466),"",extractions!X466)</f>
        <v>All part I crimes</v>
      </c>
      <c r="AE466" t="str">
        <f>IF(ISBLANK(extractions!Y466),"",extractions!Y466)</f>
        <v>Beta</v>
      </c>
      <c r="AF466">
        <f>IF(ISBLANK(extractions!Z466),"",extractions!Z466)</f>
        <v>5.2600000000000001E-2</v>
      </c>
      <c r="AG466" t="str">
        <f>IF(ISBLANK(extractions!AA466),"",extractions!AA466)</f>
        <v/>
      </c>
      <c r="AH466" t="str">
        <f>IF(ISBLANK(extractions!AB466),"",extractions!AB466)</f>
        <v>?</v>
      </c>
      <c r="AI466">
        <f>IF(ISBLANK(extractions!AC466),"",extractions!AC466)</f>
        <v>1</v>
      </c>
      <c r="AJ466" t="str">
        <f>IF(ISBLANK(extractions!AD466),"",extractions!AD466)</f>
        <v>mar</v>
      </c>
      <c r="AK466">
        <f>IF(ISBLANK(extractions!AE466),"",extractions!AE466)</f>
        <v>1975</v>
      </c>
      <c r="AL466">
        <f>IF(ISBLANK(extractions!AF466),"",extractions!AF466)</f>
        <v>31</v>
      </c>
      <c r="AM466" t="str">
        <f>IF(ISBLANK(extractions!AG466),"",extractions!AG466)</f>
        <v>jan</v>
      </c>
      <c r="AN466">
        <f>IF(ISBLANK(extractions!AH466),"",extractions!AH466)</f>
        <v>1976</v>
      </c>
      <c r="AO466" t="str">
        <f>IF(ISBLANK(extractions!AI466),"",extractions!AI466)</f>
        <v/>
      </c>
      <c r="AP466" t="str">
        <f>IF(ISBLANK(extractions!AJ466),"",extractions!AJ466)</f>
        <v/>
      </c>
      <c r="AQ466" t="str">
        <f>IF(ISBLANK(extractions!AK466),"",extractions!AK466)</f>
        <v/>
      </c>
      <c r="AR466" t="str">
        <f>IF(ISBLANK(extractions!AL466),"",extractions!AL466)</f>
        <v/>
      </c>
      <c r="AS466" t="str">
        <f>IF(ISBLANK(extractions!AM466),"",extractions!AM466)</f>
        <v/>
      </c>
      <c r="AT466" t="str">
        <f>IF(ISBLANK(extractions!AN466),"",extractions!AN466)</f>
        <v/>
      </c>
      <c r="AU466" t="str">
        <f>IF(ISBLANK(extractions!AO466),"",extractions!AO466)</f>
        <v/>
      </c>
      <c r="AV466" t="str">
        <f>IF(ISBLANK(extractions!AP466),"",extractions!AP466)</f>
        <v/>
      </c>
      <c r="AW466" t="str">
        <f>IF(ISBLANK(extractions!AQ466),"",extractions!AQ466)</f>
        <v/>
      </c>
      <c r="AX466" t="str">
        <f>IF(ISBLANK(extractions!AR466),"",extractions!AR466)</f>
        <v/>
      </c>
      <c r="AY466" t="str">
        <f>IF(ISBLANK(extractions!AS466),"",extractions!AS466)</f>
        <v/>
      </c>
      <c r="AZ466" t="str">
        <f>IF(ISBLANK(extractions!AT466),"",extractions!AT466)</f>
        <v/>
      </c>
      <c r="BA466" t="str">
        <f>IF(ISBLANK(extractions!AU466),"",extractions!AU466)</f>
        <v/>
      </c>
      <c r="BB466" t="str">
        <f>IF(ISBLANK(extractions!AV466),"",extractions!AV466)</f>
        <v/>
      </c>
      <c r="BC466" t="str">
        <f>IF(ISBLANK(extractions!AW466),"",extractions!AW466)</f>
        <v/>
      </c>
      <c r="BD466" t="str">
        <f>IF(ISBLANK(extractions!AX466),"",extractions!AX466)</f>
        <v/>
      </c>
      <c r="BG466" t="str">
        <f t="shared" si="65"/>
        <v/>
      </c>
      <c r="BK466" s="9" t="str">
        <f t="shared" si="62"/>
        <v>Beta</v>
      </c>
      <c r="BL466" s="9">
        <f t="shared" si="60"/>
        <v>5.2600000000000001E-2</v>
      </c>
      <c r="BM466" s="13" t="str">
        <f t="shared" si="61"/>
        <v>?</v>
      </c>
      <c r="BN466" t="str">
        <f t="shared" si="63"/>
        <v>+</v>
      </c>
      <c r="BO466" s="9" t="str">
        <f>IF(BK466="Beta",IF(ABS(BL466)&lt;statistic_interpretations!$B$5,statistic_interpretations!$B$1,IF(ABS(BL466)&lt;statistic_interpretations!$C$5,statistic_interpretations!$C$1,IF(ABS(BL466)&gt;statistic_interpretations!$C$5,statistic_interpretations!$D$1,"error"))),IF(BK466="R",IF(ABS(BL466)&lt;statistic_interpretations!$B$2,statistic_interpretations!$B$1,IF(ABS(BL466)&lt;statistic_interpretations!$C$2,statistic_interpretations!$C$1,IF(ABS(BL466)&gt;statistic_interpretations!$C$2,statistic_interpretations!$D$1,"error"))),IF(BK466="D",IF(ABS(BL466)&lt;statistic_interpretations!$B$3,statistic_interpretations!$B$1,IF(ABS(BL466)&lt;statistic_interpretations!$C$3,statistic_interpretations!$C$1,IF(ABS(BL466)&gt;statistic_interpretations!$C$3,statistic_interpretations!$D$1,"error"))),IF(BK466="%",IF(ABS(BL466)&lt;statistic_interpretations!$B$9,statistic_interpretations!$B$1,IF(ABS(BL466)&lt;statistic_interpretations!$C$9,statistic_interpretations!$C$1,IF(ABS(BL466)&gt;statistic_interpretations!$C$9,statistic_interpretations!$D$1,"error"))),IF(BK466="χ2",IF(ABS(BL466)&lt;statistic_interpretations!$B$8,statistic_interpretations!$B$1,IF(ABS(BL466)&lt;statistic_interpretations!$C$8,statistic_interpretations!$C$1,IF(ABS(BL466)&gt;statistic_interpretations!$C$8,statistic_interpretations!$D$1,"error"))),IF(BK466="tau",IF(ABS(BL466)&lt;statistic_interpretations!$B$7,statistic_interpretations!$B$1,IF(ABS(BL466)&lt;statistic_interpretations!$C$7,statistic_interpretations!$C$1,IF(ABS(BL466)&gt;statistic_interpretations!$C$7,statistic_interpretations!$D$1,"error")))))))))</f>
        <v>Small</v>
      </c>
      <c r="BP466" t="str">
        <f t="shared" si="64"/>
        <v>unknown</v>
      </c>
    </row>
    <row r="467" spans="1:68" x14ac:dyDescent="0.25">
      <c r="A467" t="str">
        <f>IF(ISBLANK(extractions!A467),"",extractions!A467)</f>
        <v>Discovery auto theft</v>
      </c>
      <c r="B467" t="s">
        <v>408</v>
      </c>
      <c r="C467" t="str">
        <f>IF(ISBLANK(extractions!B467),"",extractions!B467)</f>
        <v>nominal</v>
      </c>
      <c r="D467" t="str">
        <f>IF(ISBLANK(extractions!C467),"",extractions!C467)</f>
        <v/>
      </c>
      <c r="E467" t="str">
        <f>IF(ISBLANK(extractions!D467),"",extractions!D467)</f>
        <v/>
      </c>
      <c r="F467" t="str">
        <f>IF(ISBLANK(extractions!E467),"",extractions!E467)</f>
        <v>-</v>
      </c>
      <c r="G467" t="str">
        <f>IF(ISBLANK(extractions!G467),"",extractions!G467)</f>
        <v>travel time</v>
      </c>
      <c r="H467" t="str">
        <f>IF(ISBLANK(extractions!H467),"",extractions!H467)</f>
        <v>scale</v>
      </c>
      <c r="I467" t="str">
        <f>IF(ISBLANK(extractions!I467),"",extractions!I467)</f>
        <v>min/incident</v>
      </c>
      <c r="J467" t="str">
        <f>IF(ISBLANK(extractions!J467),"",extractions!J467)</f>
        <v>ln</v>
      </c>
      <c r="K467" t="str">
        <f>IF(ISBLANK(extractions!K467),"",extractions!K467)</f>
        <v>interest</v>
      </c>
      <c r="L467" t="str">
        <f>IF(ISBLANK(extractions!L467),"",extractions!L467)</f>
        <v>van Kirk (1978)</v>
      </c>
      <c r="M467" s="2" t="s">
        <v>893</v>
      </c>
      <c r="N467" t="str">
        <f>IF(ISBLANK(extractions!M467),"",extractions!M467)</f>
        <v>Table H-2</v>
      </c>
      <c r="O467" t="str">
        <f>IF(ISBLANK(extractions!N467),"",extractions!N467)</f>
        <v>Multivariate regression</v>
      </c>
      <c r="P467" t="s">
        <v>148</v>
      </c>
      <c r="Q467" t="s">
        <v>903</v>
      </c>
      <c r="R467" t="s">
        <v>906</v>
      </c>
      <c r="S467" t="s">
        <v>199</v>
      </c>
      <c r="T467" t="s">
        <v>199</v>
      </c>
      <c r="U467" t="str">
        <f>IF(ISBLANK(extractions!O467),"",extractions!O467)</f>
        <v/>
      </c>
      <c r="V467" t="str">
        <f>IF(ISBLANK(extractions!P467),"",extractions!P467)</f>
        <v>Sample</v>
      </c>
      <c r="W467" t="str">
        <f>IF(ISBLANK(extractions!Q467),"",extractions!Q467)</f>
        <v/>
      </c>
      <c r="X467" t="str">
        <f>IF(ISBLANK(extractions!R467),"",extractions!R467)</f>
        <v xml:space="preserve">Non random sample  </v>
      </c>
      <c r="Y467" t="str">
        <f>IF(ISBLANK(extractions!S467),"",extractions!S467)</f>
        <v/>
      </c>
      <c r="Z467" t="str">
        <f>IF(ISBLANK(extractions!T467),"",extractions!T467)</f>
        <v/>
      </c>
      <c r="AA467" t="str">
        <f>IF(ISBLANK(extractions!U467),"",extractions!U467)</f>
        <v>-</v>
      </c>
      <c r="AB467">
        <f>IF(ISBLANK(extractions!V467),"",extractions!V467)</f>
        <v>570</v>
      </c>
      <c r="AC467" t="str">
        <f>IF(ISBLANK(extractions!W467),"",extractions!W467)</f>
        <v>CFS</v>
      </c>
      <c r="AD467" t="str">
        <f>IF(ISBLANK(extractions!X467),"",extractions!X467)</f>
        <v>All part I crimes</v>
      </c>
      <c r="AE467" t="str">
        <f>IF(ISBLANK(extractions!Y467),"",extractions!Y467)</f>
        <v>Beta</v>
      </c>
      <c r="AF467">
        <f>IF(ISBLANK(extractions!Z467),"",extractions!Z467)</f>
        <v>0.17030000000000001</v>
      </c>
      <c r="AG467" t="str">
        <f>IF(ISBLANK(extractions!AA467),"",extractions!AA467)</f>
        <v/>
      </c>
      <c r="AH467" t="str">
        <f>IF(ISBLANK(extractions!AB467),"",extractions!AB467)</f>
        <v>?</v>
      </c>
      <c r="AI467">
        <f>IF(ISBLANK(extractions!AC467),"",extractions!AC467)</f>
        <v>1</v>
      </c>
      <c r="AJ467" t="str">
        <f>IF(ISBLANK(extractions!AD467),"",extractions!AD467)</f>
        <v>mar</v>
      </c>
      <c r="AK467">
        <f>IF(ISBLANK(extractions!AE467),"",extractions!AE467)</f>
        <v>1975</v>
      </c>
      <c r="AL467">
        <f>IF(ISBLANK(extractions!AF467),"",extractions!AF467)</f>
        <v>31</v>
      </c>
      <c r="AM467" t="str">
        <f>IF(ISBLANK(extractions!AG467),"",extractions!AG467)</f>
        <v>jan</v>
      </c>
      <c r="AN467">
        <f>IF(ISBLANK(extractions!AH467),"",extractions!AH467)</f>
        <v>1976</v>
      </c>
      <c r="AO467" t="str">
        <f>IF(ISBLANK(extractions!AI467),"",extractions!AI467)</f>
        <v/>
      </c>
      <c r="AP467" t="str">
        <f>IF(ISBLANK(extractions!AJ467),"",extractions!AJ467)</f>
        <v/>
      </c>
      <c r="AQ467" t="str">
        <f>IF(ISBLANK(extractions!AK467),"",extractions!AK467)</f>
        <v/>
      </c>
      <c r="AR467" t="str">
        <f>IF(ISBLANK(extractions!AL467),"",extractions!AL467)</f>
        <v/>
      </c>
      <c r="AS467" t="str">
        <f>IF(ISBLANK(extractions!AM467),"",extractions!AM467)</f>
        <v/>
      </c>
      <c r="AT467" t="str">
        <f>IF(ISBLANK(extractions!AN467),"",extractions!AN467)</f>
        <v/>
      </c>
      <c r="AU467" t="str">
        <f>IF(ISBLANK(extractions!AO467),"",extractions!AO467)</f>
        <v/>
      </c>
      <c r="AV467" t="str">
        <f>IF(ISBLANK(extractions!AP467),"",extractions!AP467)</f>
        <v/>
      </c>
      <c r="AW467" t="str">
        <f>IF(ISBLANK(extractions!AQ467),"",extractions!AQ467)</f>
        <v/>
      </c>
      <c r="AX467" t="str">
        <f>IF(ISBLANK(extractions!AR467),"",extractions!AR467)</f>
        <v/>
      </c>
      <c r="AY467" t="str">
        <f>IF(ISBLANK(extractions!AS467),"",extractions!AS467)</f>
        <v/>
      </c>
      <c r="AZ467" t="str">
        <f>IF(ISBLANK(extractions!AT467),"",extractions!AT467)</f>
        <v/>
      </c>
      <c r="BA467" t="str">
        <f>IF(ISBLANK(extractions!AU467),"",extractions!AU467)</f>
        <v/>
      </c>
      <c r="BB467" t="str">
        <f>IF(ISBLANK(extractions!AV467),"",extractions!AV467)</f>
        <v/>
      </c>
      <c r="BC467" t="str">
        <f>IF(ISBLANK(extractions!AW467),"",extractions!AW467)</f>
        <v/>
      </c>
      <c r="BD467" t="str">
        <f>IF(ISBLANK(extractions!AX467),"",extractions!AX467)</f>
        <v/>
      </c>
      <c r="BG467" t="str">
        <f t="shared" si="65"/>
        <v/>
      </c>
      <c r="BK467" s="9" t="str">
        <f t="shared" si="62"/>
        <v>Beta</v>
      </c>
      <c r="BL467" s="9">
        <f t="shared" si="60"/>
        <v>0.17030000000000001</v>
      </c>
      <c r="BM467" s="13" t="str">
        <f t="shared" si="61"/>
        <v>?</v>
      </c>
      <c r="BN467" t="str">
        <f t="shared" si="63"/>
        <v>+</v>
      </c>
      <c r="BO467" s="9" t="str">
        <f>IF(BK467="Beta",IF(ABS(BL467)&lt;statistic_interpretations!$B$5,statistic_interpretations!$B$1,IF(ABS(BL467)&lt;statistic_interpretations!$C$5,statistic_interpretations!$C$1,IF(ABS(BL467)&gt;statistic_interpretations!$C$5,statistic_interpretations!$D$1,"error"))),IF(BK467="R",IF(ABS(BL467)&lt;statistic_interpretations!$B$2,statistic_interpretations!$B$1,IF(ABS(BL467)&lt;statistic_interpretations!$C$2,statistic_interpretations!$C$1,IF(ABS(BL467)&gt;statistic_interpretations!$C$2,statistic_interpretations!$D$1,"error"))),IF(BK467="D",IF(ABS(BL467)&lt;statistic_interpretations!$B$3,statistic_interpretations!$B$1,IF(ABS(BL467)&lt;statistic_interpretations!$C$3,statistic_interpretations!$C$1,IF(ABS(BL467)&gt;statistic_interpretations!$C$3,statistic_interpretations!$D$1,"error"))),IF(BK467="%",IF(ABS(BL467)&lt;statistic_interpretations!$B$9,statistic_interpretations!$B$1,IF(ABS(BL467)&lt;statistic_interpretations!$C$9,statistic_interpretations!$C$1,IF(ABS(BL467)&gt;statistic_interpretations!$C$9,statistic_interpretations!$D$1,"error"))),IF(BK467="χ2",IF(ABS(BL467)&lt;statistic_interpretations!$B$8,statistic_interpretations!$B$1,IF(ABS(BL467)&lt;statistic_interpretations!$C$8,statistic_interpretations!$C$1,IF(ABS(BL467)&gt;statistic_interpretations!$C$8,statistic_interpretations!$D$1,"error"))),IF(BK467="tau",IF(ABS(BL467)&lt;statistic_interpretations!$B$7,statistic_interpretations!$B$1,IF(ABS(BL467)&lt;statistic_interpretations!$C$7,statistic_interpretations!$C$1,IF(ABS(BL467)&gt;statistic_interpretations!$C$7,statistic_interpretations!$D$1,"error")))))))))</f>
        <v>Small</v>
      </c>
      <c r="BP467" t="str">
        <f t="shared" si="64"/>
        <v>unknown</v>
      </c>
    </row>
    <row r="468" spans="1:68" x14ac:dyDescent="0.25">
      <c r="A468" t="str">
        <f>IF(ISBLANK(extractions!A468),"",extractions!A468)</f>
        <v>Involvement crimes</v>
      </c>
      <c r="B468" t="s">
        <v>837</v>
      </c>
      <c r="C468" t="str">
        <f>IF(ISBLANK(extractions!B468),"",extractions!B468)</f>
        <v>nominal</v>
      </c>
      <c r="D468" t="str">
        <f>IF(ISBLANK(extractions!C468),"",extractions!C468)</f>
        <v xml:space="preserve"> The designations  of discovery and involvement were created for crime cases s:ince it was assumed  rapid police response would have little effect upon a discovered crime: Discovery  crimes were operationalized as those crimes detected by a citizen after the crime  occurred, unobserved or unreported. Crimes were classified as involvement crimes  if a citizen saw, heard, or became :involved at any time during the comnission of  the offense. If a crlire was witnessed and the witness to the crime reported it to  the police, then the crime was classified as an :involvement crime. If the crime  was witnessed but the witness to the crime did not. report it to the police, and  the crime was subsequently discovered and reported, then the crime was classified  as a discovery crime.</v>
      </c>
      <c r="E468" t="str">
        <f>IF(ISBLANK(extractions!D468),"",extractions!D468)</f>
        <v>Discovery crimes</v>
      </c>
      <c r="F468" t="str">
        <f>IF(ISBLANK(extractions!E468),"",extractions!E468)</f>
        <v>-</v>
      </c>
      <c r="G468" t="str">
        <f>IF(ISBLANK(extractions!G468),"",extractions!G468)</f>
        <v>reporting time</v>
      </c>
      <c r="H468" t="str">
        <f>IF(ISBLANK(extractions!H468),"",extractions!H468)</f>
        <v>scale</v>
      </c>
      <c r="I468" t="str">
        <f>IF(ISBLANK(extractions!I468),"",extractions!I468)</f>
        <v>min/incident</v>
      </c>
      <c r="J468" t="str">
        <f>IF(ISBLANK(extractions!J468),"",extractions!J468)</f>
        <v>ln</v>
      </c>
      <c r="K468" t="str">
        <f>IF(ISBLANK(extractions!K468),"",extractions!K468)</f>
        <v>interest</v>
      </c>
      <c r="L468" t="str">
        <f>IF(ISBLANK(extractions!L468),"",extractions!L468)</f>
        <v>van Kirk (1980b)</v>
      </c>
      <c r="M468" s="2" t="s">
        <v>893</v>
      </c>
      <c r="N468" t="str">
        <f>IF(ISBLANK(extractions!M468),"",extractions!M468)</f>
        <v>Table B-4</v>
      </c>
      <c r="O468" t="str">
        <f>IF(ISBLANK(extractions!N468),"",extractions!N468)</f>
        <v>Bivariate regression</v>
      </c>
      <c r="P468" t="s">
        <v>148</v>
      </c>
      <c r="Q468" t="s">
        <v>903</v>
      </c>
      <c r="R468" s="2" t="s">
        <v>907</v>
      </c>
      <c r="S468" t="s">
        <v>199</v>
      </c>
      <c r="T468" t="s">
        <v>199</v>
      </c>
      <c r="U468" t="str">
        <f>IF(ISBLANK(extractions!O468),"",extractions!O468)</f>
        <v>Response time varied by type of call. Generally, involvement incidents  had faster reporting, dispatch, and travel times than discovery cases  (Appendix B, Tables B-4 through B-6).</v>
      </c>
      <c r="V468" t="str">
        <f>IF(ISBLANK(extractions!P468),"",extractions!P468)</f>
        <v>Sample</v>
      </c>
      <c r="W468" t="str">
        <f>IF(ISBLANK(extractions!Q468),"",extractions!Q468)</f>
        <v/>
      </c>
      <c r="X468" t="str">
        <f>IF(ISBLANK(extractions!R468),"",extractions!R468)</f>
        <v xml:space="preserve">Non random sample  </v>
      </c>
      <c r="Y468" t="str">
        <f>IF(ISBLANK(extractions!S468),"",extractions!S468)</f>
        <v/>
      </c>
      <c r="Z468" t="str">
        <f>IF(ISBLANK(extractions!T468),"",extractions!T468)</f>
        <v/>
      </c>
      <c r="AA468" t="str">
        <f>IF(ISBLANK(extractions!U468),"",extractions!U468)</f>
        <v>-</v>
      </c>
      <c r="AB468">
        <f>IF(ISBLANK(extractions!V468),"",extractions!V468)</f>
        <v>1007</v>
      </c>
      <c r="AC468" t="str">
        <f>IF(ISBLANK(extractions!W468),"",extractions!W468)</f>
        <v>CFS</v>
      </c>
      <c r="AD468" t="str">
        <f>IF(ISBLANK(extractions!X468),"",extractions!X468)</f>
        <v>All noncrime calls with citizen interviews</v>
      </c>
      <c r="AE468" t="str">
        <f>IF(ISBLANK(extractions!Y468),"",extractions!Y468)</f>
        <v>R</v>
      </c>
      <c r="AF468">
        <f>IF(ISBLANK(extractions!Z468),"",extractions!Z468)</f>
        <v>-0.16764999999999999</v>
      </c>
      <c r="AG468" t="str">
        <f>IF(ISBLANK(extractions!AA468),"",extractions!AA468)</f>
        <v/>
      </c>
      <c r="AH468" t="str">
        <f>IF(ISBLANK(extractions!AB468),"",extractions!AB468)</f>
        <v>?</v>
      </c>
      <c r="AI468">
        <f>IF(ISBLANK(extractions!AC468),"",extractions!AC468)</f>
        <v>1</v>
      </c>
      <c r="AJ468" t="str">
        <f>IF(ISBLANK(extractions!AD468),"",extractions!AD468)</f>
        <v>mar</v>
      </c>
      <c r="AK468">
        <f>IF(ISBLANK(extractions!AE468),"",extractions!AE468)</f>
        <v>1975</v>
      </c>
      <c r="AL468">
        <f>IF(ISBLANK(extractions!AF468),"",extractions!AF468)</f>
        <v>31</v>
      </c>
      <c r="AM468" t="str">
        <f>IF(ISBLANK(extractions!AG468),"",extractions!AG468)</f>
        <v>jan</v>
      </c>
      <c r="AN468">
        <f>IF(ISBLANK(extractions!AH468),"",extractions!AH468)</f>
        <v>1976</v>
      </c>
      <c r="AO468" t="str">
        <f>IF(ISBLANK(extractions!AI468),"",extractions!AI468)</f>
        <v/>
      </c>
      <c r="AP468" t="str">
        <f>IF(ISBLANK(extractions!AJ468),"",extractions!AJ468)</f>
        <v/>
      </c>
      <c r="AQ468" t="str">
        <f>IF(ISBLANK(extractions!AK468),"",extractions!AK468)</f>
        <v/>
      </c>
      <c r="AR468" t="str">
        <f>IF(ISBLANK(extractions!AL468),"",extractions!AL468)</f>
        <v/>
      </c>
      <c r="AS468" t="str">
        <f>IF(ISBLANK(extractions!AM468),"",extractions!AM468)</f>
        <v/>
      </c>
      <c r="AT468" t="str">
        <f>IF(ISBLANK(extractions!AN468),"",extractions!AN468)</f>
        <v/>
      </c>
      <c r="AU468" t="str">
        <f>IF(ISBLANK(extractions!AO468),"",extractions!AO468)</f>
        <v/>
      </c>
      <c r="AV468" t="str">
        <f>IF(ISBLANK(extractions!AP468),"",extractions!AP468)</f>
        <v/>
      </c>
      <c r="AW468" t="str">
        <f>IF(ISBLANK(extractions!AQ468),"",extractions!AQ468)</f>
        <v/>
      </c>
      <c r="AX468" t="str">
        <f>IF(ISBLANK(extractions!AR468),"",extractions!AR468)</f>
        <v/>
      </c>
      <c r="AY468" t="str">
        <f>IF(ISBLANK(extractions!AS468),"",extractions!AS468)</f>
        <v/>
      </c>
      <c r="AZ468" t="str">
        <f>IF(ISBLANK(extractions!AT468),"",extractions!AT468)</f>
        <v/>
      </c>
      <c r="BA468" t="str">
        <f>IF(ISBLANK(extractions!AU468),"",extractions!AU468)</f>
        <v/>
      </c>
      <c r="BB468" t="str">
        <f>IF(ISBLANK(extractions!AV468),"",extractions!AV468)</f>
        <v/>
      </c>
      <c r="BC468" t="str">
        <f>IF(ISBLANK(extractions!AW468),"",extractions!AW468)</f>
        <v/>
      </c>
      <c r="BD468" t="str">
        <f>IF(ISBLANK(extractions!AX468),"",extractions!AX468)</f>
        <v/>
      </c>
      <c r="BG468" t="str">
        <f t="shared" si="65"/>
        <v/>
      </c>
      <c r="BK468" s="9" t="str">
        <f t="shared" si="62"/>
        <v>R</v>
      </c>
      <c r="BL468" s="9">
        <f t="shared" si="60"/>
        <v>-0.16764999999999999</v>
      </c>
      <c r="BM468" s="13" t="str">
        <f t="shared" si="61"/>
        <v>?</v>
      </c>
      <c r="BN468" t="str">
        <f t="shared" si="63"/>
        <v>-</v>
      </c>
      <c r="BO468" s="9" t="str">
        <f>IF(BK468="Beta",IF(ABS(BL468)&lt;statistic_interpretations!$B$5,statistic_interpretations!$B$1,IF(ABS(BL468)&lt;statistic_interpretations!$C$5,statistic_interpretations!$C$1,IF(ABS(BL468)&gt;statistic_interpretations!$C$5,statistic_interpretations!$D$1,"error"))),IF(BK468="R",IF(ABS(BL468)&lt;statistic_interpretations!$B$2,statistic_interpretations!$B$1,IF(ABS(BL468)&lt;statistic_interpretations!$C$2,statistic_interpretations!$C$1,IF(ABS(BL468)&gt;statistic_interpretations!$C$2,statistic_interpretations!$D$1,"error"))),IF(BK468="D",IF(ABS(BL468)&lt;statistic_interpretations!$B$3,statistic_interpretations!$B$1,IF(ABS(BL468)&lt;statistic_interpretations!$C$3,statistic_interpretations!$C$1,IF(ABS(BL468)&gt;statistic_interpretations!$C$3,statistic_interpretations!$D$1,"error"))),IF(BK468="%",IF(ABS(BL468)&lt;statistic_interpretations!$B$9,statistic_interpretations!$B$1,IF(ABS(BL468)&lt;statistic_interpretations!$C$9,statistic_interpretations!$C$1,IF(ABS(BL468)&gt;statistic_interpretations!$C$9,statistic_interpretations!$D$1,"error"))),IF(BK468="χ2",IF(ABS(BL468)&lt;statistic_interpretations!$B$8,statistic_interpretations!$B$1,IF(ABS(BL468)&lt;statistic_interpretations!$C$8,statistic_interpretations!$C$1,IF(ABS(BL468)&gt;statistic_interpretations!$C$8,statistic_interpretations!$D$1,"error"))),IF(BK468="tau",IF(ABS(BL468)&lt;statistic_interpretations!$B$7,statistic_interpretations!$B$1,IF(ABS(BL468)&lt;statistic_interpretations!$C$7,statistic_interpretations!$C$1,IF(ABS(BL468)&gt;statistic_interpretations!$C$7,statistic_interpretations!$D$1,"error")))))))))</f>
        <v>Small</v>
      </c>
      <c r="BP468" t="str">
        <f t="shared" si="64"/>
        <v>unknown</v>
      </c>
    </row>
    <row r="469" spans="1:68" x14ac:dyDescent="0.25">
      <c r="A469" t="str">
        <f>IF(ISBLANK(extractions!A469),"",extractions!A469)</f>
        <v>Involvement crimes</v>
      </c>
      <c r="B469" t="s">
        <v>837</v>
      </c>
      <c r="C469" t="str">
        <f>IF(ISBLANK(extractions!B469),"",extractions!B469)</f>
        <v>nominal</v>
      </c>
      <c r="D469" t="str">
        <f>IF(ISBLANK(extractions!C469),"",extractions!C469)</f>
        <v xml:space="preserve"> The designations  of discovery and involvement were created for crime cases s:ince it was assumed  rapid police response would have little effect upon a discovered crime: Discovery  crimes were operationalized as those crimes detected by a citizen after the crime  occurred, unobserved or unreported. Crimes were classified as involvement crimes  if a citizen saw, heard, or became :involved at any time during the comnission of  the offense. If a crlire was witnessed and the witness to the crime reported it to  the police, then the crime was classified as an :involvement crime. If the crime  was witnessed but the witness to the crime did not. report it to the police, and  the crime was subsequently discovered and reported, then the crime was classified  as a discovery crime.</v>
      </c>
      <c r="E469" t="str">
        <f>IF(ISBLANK(extractions!D469),"",extractions!D469)</f>
        <v>Discovery crimes</v>
      </c>
      <c r="F469" t="str">
        <f>IF(ISBLANK(extractions!E469),"",extractions!E469)</f>
        <v>-</v>
      </c>
      <c r="G469" t="str">
        <f>IF(ISBLANK(extractions!G469),"",extractions!G469)</f>
        <v>dispatch time</v>
      </c>
      <c r="H469" t="str">
        <f>IF(ISBLANK(extractions!H469),"",extractions!H469)</f>
        <v>scale</v>
      </c>
      <c r="I469" t="str">
        <f>IF(ISBLANK(extractions!I469),"",extractions!I469)</f>
        <v>min/incident</v>
      </c>
      <c r="J469" t="str">
        <f>IF(ISBLANK(extractions!J469),"",extractions!J469)</f>
        <v>ln</v>
      </c>
      <c r="K469" t="str">
        <f>IF(ISBLANK(extractions!K469),"",extractions!K469)</f>
        <v>interest</v>
      </c>
      <c r="L469" t="str">
        <f>IF(ISBLANK(extractions!L469),"",extractions!L469)</f>
        <v>van Kirk (1980b)</v>
      </c>
      <c r="M469" s="2" t="s">
        <v>893</v>
      </c>
      <c r="N469" t="str">
        <f>IF(ISBLANK(extractions!M469),"",extractions!M469)</f>
        <v>Table B-5</v>
      </c>
      <c r="O469" t="str">
        <f>IF(ISBLANK(extractions!N469),"",extractions!N469)</f>
        <v>Bivariate regression</v>
      </c>
      <c r="P469" t="s">
        <v>148</v>
      </c>
      <c r="Q469" t="s">
        <v>903</v>
      </c>
      <c r="R469" s="2" t="s">
        <v>907</v>
      </c>
      <c r="S469" t="s">
        <v>199</v>
      </c>
      <c r="T469" t="s">
        <v>199</v>
      </c>
      <c r="U469" t="str">
        <f>IF(ISBLANK(extractions!O469),"",extractions!O469)</f>
        <v>^</v>
      </c>
      <c r="V469" t="str">
        <f>IF(ISBLANK(extractions!P469),"",extractions!P469)</f>
        <v>Sample</v>
      </c>
      <c r="W469" t="str">
        <f>IF(ISBLANK(extractions!Q469),"",extractions!Q469)</f>
        <v/>
      </c>
      <c r="X469" t="str">
        <f>IF(ISBLANK(extractions!R469),"",extractions!R469)</f>
        <v xml:space="preserve">Non random sample  </v>
      </c>
      <c r="Y469" t="str">
        <f>IF(ISBLANK(extractions!S469),"",extractions!S469)</f>
        <v/>
      </c>
      <c r="Z469" t="str">
        <f>IF(ISBLANK(extractions!T469),"",extractions!T469)</f>
        <v/>
      </c>
      <c r="AA469" t="str">
        <f>IF(ISBLANK(extractions!U469),"",extractions!U469)</f>
        <v>-</v>
      </c>
      <c r="AB469">
        <f>IF(ISBLANK(extractions!V469),"",extractions!V469)</f>
        <v>1079</v>
      </c>
      <c r="AC469" t="str">
        <f>IF(ISBLANK(extractions!W469),"",extractions!W469)</f>
        <v>CFS</v>
      </c>
      <c r="AD469" t="str">
        <f>IF(ISBLANK(extractions!X469),"",extractions!X469)</f>
        <v>All noncrime calls with citizen interviews</v>
      </c>
      <c r="AE469" t="str">
        <f>IF(ISBLANK(extractions!Y469),"",extractions!Y469)</f>
        <v>R</v>
      </c>
      <c r="AF469">
        <f>IF(ISBLANK(extractions!Z469),"",extractions!Z469)</f>
        <v>-0.20150000000000001</v>
      </c>
      <c r="AG469" t="str">
        <f>IF(ISBLANK(extractions!AA469),"",extractions!AA469)</f>
        <v/>
      </c>
      <c r="AH469" t="str">
        <f>IF(ISBLANK(extractions!AB469),"",extractions!AB469)</f>
        <v>?</v>
      </c>
      <c r="AI469">
        <f>IF(ISBLANK(extractions!AC469),"",extractions!AC469)</f>
        <v>1</v>
      </c>
      <c r="AJ469" t="str">
        <f>IF(ISBLANK(extractions!AD469),"",extractions!AD469)</f>
        <v>mar</v>
      </c>
      <c r="AK469">
        <f>IF(ISBLANK(extractions!AE469),"",extractions!AE469)</f>
        <v>1975</v>
      </c>
      <c r="AL469">
        <f>IF(ISBLANK(extractions!AF469),"",extractions!AF469)</f>
        <v>31</v>
      </c>
      <c r="AM469" t="str">
        <f>IF(ISBLANK(extractions!AG469),"",extractions!AG469)</f>
        <v>jan</v>
      </c>
      <c r="AN469">
        <f>IF(ISBLANK(extractions!AH469),"",extractions!AH469)</f>
        <v>1976</v>
      </c>
      <c r="AO469" t="str">
        <f>IF(ISBLANK(extractions!AI469),"",extractions!AI469)</f>
        <v/>
      </c>
      <c r="AP469" t="str">
        <f>IF(ISBLANK(extractions!AJ469),"",extractions!AJ469)</f>
        <v/>
      </c>
      <c r="AQ469" t="str">
        <f>IF(ISBLANK(extractions!AK469),"",extractions!AK469)</f>
        <v/>
      </c>
      <c r="AR469" t="str">
        <f>IF(ISBLANK(extractions!AL469),"",extractions!AL469)</f>
        <v/>
      </c>
      <c r="AS469" t="str">
        <f>IF(ISBLANK(extractions!AM469),"",extractions!AM469)</f>
        <v/>
      </c>
      <c r="AT469" t="str">
        <f>IF(ISBLANK(extractions!AN469),"",extractions!AN469)</f>
        <v/>
      </c>
      <c r="AU469" t="str">
        <f>IF(ISBLANK(extractions!AO469),"",extractions!AO469)</f>
        <v/>
      </c>
      <c r="AV469" t="str">
        <f>IF(ISBLANK(extractions!AP469),"",extractions!AP469)</f>
        <v/>
      </c>
      <c r="AW469" t="str">
        <f>IF(ISBLANK(extractions!AQ469),"",extractions!AQ469)</f>
        <v/>
      </c>
      <c r="AX469" t="str">
        <f>IF(ISBLANK(extractions!AR469),"",extractions!AR469)</f>
        <v/>
      </c>
      <c r="AY469" t="str">
        <f>IF(ISBLANK(extractions!AS469),"",extractions!AS469)</f>
        <v/>
      </c>
      <c r="AZ469" t="str">
        <f>IF(ISBLANK(extractions!AT469),"",extractions!AT469)</f>
        <v/>
      </c>
      <c r="BA469" t="str">
        <f>IF(ISBLANK(extractions!AU469),"",extractions!AU469)</f>
        <v/>
      </c>
      <c r="BB469" t="str">
        <f>IF(ISBLANK(extractions!AV469),"",extractions!AV469)</f>
        <v/>
      </c>
      <c r="BC469" t="str">
        <f>IF(ISBLANK(extractions!AW469),"",extractions!AW469)</f>
        <v/>
      </c>
      <c r="BD469" t="str">
        <f>IF(ISBLANK(extractions!AX469),"",extractions!AX469)</f>
        <v/>
      </c>
      <c r="BG469" t="str">
        <f t="shared" si="65"/>
        <v/>
      </c>
      <c r="BK469" s="9" t="str">
        <f t="shared" si="62"/>
        <v>R</v>
      </c>
      <c r="BL469" s="9">
        <f t="shared" si="60"/>
        <v>-0.20150000000000001</v>
      </c>
      <c r="BM469" s="13" t="str">
        <f t="shared" si="61"/>
        <v>?</v>
      </c>
      <c r="BN469" t="str">
        <f t="shared" si="63"/>
        <v>-</v>
      </c>
      <c r="BO469" s="9" t="str">
        <f>IF(BK469="Beta",IF(ABS(BL469)&lt;statistic_interpretations!$B$5,statistic_interpretations!$B$1,IF(ABS(BL469)&lt;statistic_interpretations!$C$5,statistic_interpretations!$C$1,IF(ABS(BL469)&gt;statistic_interpretations!$C$5,statistic_interpretations!$D$1,"error"))),IF(BK469="R",IF(ABS(BL469)&lt;statistic_interpretations!$B$2,statistic_interpretations!$B$1,IF(ABS(BL469)&lt;statistic_interpretations!$C$2,statistic_interpretations!$C$1,IF(ABS(BL469)&gt;statistic_interpretations!$C$2,statistic_interpretations!$D$1,"error"))),IF(BK469="D",IF(ABS(BL469)&lt;statistic_interpretations!$B$3,statistic_interpretations!$B$1,IF(ABS(BL469)&lt;statistic_interpretations!$C$3,statistic_interpretations!$C$1,IF(ABS(BL469)&gt;statistic_interpretations!$C$3,statistic_interpretations!$D$1,"error"))),IF(BK469="%",IF(ABS(BL469)&lt;statistic_interpretations!$B$9,statistic_interpretations!$B$1,IF(ABS(BL469)&lt;statistic_interpretations!$C$9,statistic_interpretations!$C$1,IF(ABS(BL469)&gt;statistic_interpretations!$C$9,statistic_interpretations!$D$1,"error"))),IF(BK469="χ2",IF(ABS(BL469)&lt;statistic_interpretations!$B$8,statistic_interpretations!$B$1,IF(ABS(BL469)&lt;statistic_interpretations!$C$8,statistic_interpretations!$C$1,IF(ABS(BL469)&gt;statistic_interpretations!$C$8,statistic_interpretations!$D$1,"error"))),IF(BK469="tau",IF(ABS(BL469)&lt;statistic_interpretations!$B$7,statistic_interpretations!$B$1,IF(ABS(BL469)&lt;statistic_interpretations!$C$7,statistic_interpretations!$C$1,IF(ABS(BL469)&gt;statistic_interpretations!$C$7,statistic_interpretations!$D$1,"error")))))))))</f>
        <v>Small</v>
      </c>
      <c r="BP469" t="str">
        <f t="shared" si="64"/>
        <v>unknown</v>
      </c>
    </row>
    <row r="470" spans="1:68" x14ac:dyDescent="0.25">
      <c r="A470" t="str">
        <f>IF(ISBLANK(extractions!A470),"",extractions!A470)</f>
        <v>Involvement crimes</v>
      </c>
      <c r="B470" t="s">
        <v>837</v>
      </c>
      <c r="C470" t="str">
        <f>IF(ISBLANK(extractions!B470),"",extractions!B470)</f>
        <v>nominal</v>
      </c>
      <c r="D470" t="str">
        <f>IF(ISBLANK(extractions!C470),"",extractions!C470)</f>
        <v xml:space="preserve"> The designations  of discovery and involvement were created for crime cases s:ince it was assumed  rapid police response would have little effect upon a discovered crime: Discovery  crimes were operationalized as those crimes detected by a citizen after the crime  occurred, unobserved or unreported. Crimes were classified as involvement crimes  if a citizen saw, heard, or became :involved at any time during the comnission of  the offense. If a crlire was witnessed and the witness to the crime reported it to  the police, then the crime was classified as an :involvement crime. If the crime  was witnessed but the witness to the crime did not. report it to the police, and  the crime was subsequently discovered and reported, then the crime was classified  as a discovery crime.</v>
      </c>
      <c r="E470" t="str">
        <f>IF(ISBLANK(extractions!D470),"",extractions!D470)</f>
        <v>Discovery crimes</v>
      </c>
      <c r="F470" t="str">
        <f>IF(ISBLANK(extractions!E470),"",extractions!E470)</f>
        <v>-</v>
      </c>
      <c r="G470" t="str">
        <f>IF(ISBLANK(extractions!G470),"",extractions!G470)</f>
        <v>travel time</v>
      </c>
      <c r="H470" t="str">
        <f>IF(ISBLANK(extractions!H470),"",extractions!H470)</f>
        <v>scale</v>
      </c>
      <c r="I470" t="str">
        <f>IF(ISBLANK(extractions!I470),"",extractions!I470)</f>
        <v>min/incident</v>
      </c>
      <c r="J470" t="str">
        <f>IF(ISBLANK(extractions!J470),"",extractions!J470)</f>
        <v>ln</v>
      </c>
      <c r="K470" t="str">
        <f>IF(ISBLANK(extractions!K470),"",extractions!K470)</f>
        <v>interest</v>
      </c>
      <c r="L470" t="str">
        <f>IF(ISBLANK(extractions!L470),"",extractions!L470)</f>
        <v>van Kirk (1980b)</v>
      </c>
      <c r="M470" s="2" t="s">
        <v>893</v>
      </c>
      <c r="N470" t="str">
        <f>IF(ISBLANK(extractions!M470),"",extractions!M470)</f>
        <v>Table B-6</v>
      </c>
      <c r="O470" t="str">
        <f>IF(ISBLANK(extractions!N470),"",extractions!N470)</f>
        <v>Bivariate regression</v>
      </c>
      <c r="P470" t="s">
        <v>148</v>
      </c>
      <c r="Q470" t="s">
        <v>903</v>
      </c>
      <c r="R470" s="2" t="s">
        <v>907</v>
      </c>
      <c r="S470" t="s">
        <v>199</v>
      </c>
      <c r="T470" t="s">
        <v>199</v>
      </c>
      <c r="U470" t="str">
        <f>IF(ISBLANK(extractions!O470),"",extractions!O470)</f>
        <v>^</v>
      </c>
      <c r="V470" t="str">
        <f>IF(ISBLANK(extractions!P470),"",extractions!P470)</f>
        <v>Sample</v>
      </c>
      <c r="W470" t="str">
        <f>IF(ISBLANK(extractions!Q470),"",extractions!Q470)</f>
        <v/>
      </c>
      <c r="X470" t="str">
        <f>IF(ISBLANK(extractions!R470),"",extractions!R470)</f>
        <v xml:space="preserve">Non random sample  </v>
      </c>
      <c r="Y470" t="str">
        <f>IF(ISBLANK(extractions!S470),"",extractions!S470)</f>
        <v/>
      </c>
      <c r="Z470" t="str">
        <f>IF(ISBLANK(extractions!T470),"",extractions!T470)</f>
        <v/>
      </c>
      <c r="AA470" t="str">
        <f>IF(ISBLANK(extractions!U470),"",extractions!U470)</f>
        <v>-</v>
      </c>
      <c r="AB470">
        <f>IF(ISBLANK(extractions!V470),"",extractions!V470)</f>
        <v>1101</v>
      </c>
      <c r="AC470" t="str">
        <f>IF(ISBLANK(extractions!W470),"",extractions!W470)</f>
        <v>CFS</v>
      </c>
      <c r="AD470" t="str">
        <f>IF(ISBLANK(extractions!X470),"",extractions!X470)</f>
        <v>All noncrime calls with citizen interviews</v>
      </c>
      <c r="AE470" t="str">
        <f>IF(ISBLANK(extractions!Y470),"",extractions!Y470)</f>
        <v>R</v>
      </c>
      <c r="AF470">
        <f>IF(ISBLANK(extractions!Z470),"",extractions!Z470)</f>
        <v>0.1709</v>
      </c>
      <c r="AG470" t="str">
        <f>IF(ISBLANK(extractions!AA470),"",extractions!AA470)</f>
        <v/>
      </c>
      <c r="AH470" t="str">
        <f>IF(ISBLANK(extractions!AB470),"",extractions!AB470)</f>
        <v>?</v>
      </c>
      <c r="AI470">
        <f>IF(ISBLANK(extractions!AC470),"",extractions!AC470)</f>
        <v>1</v>
      </c>
      <c r="AJ470" t="str">
        <f>IF(ISBLANK(extractions!AD470),"",extractions!AD470)</f>
        <v>mar</v>
      </c>
      <c r="AK470">
        <f>IF(ISBLANK(extractions!AE470),"",extractions!AE470)</f>
        <v>1975</v>
      </c>
      <c r="AL470">
        <f>IF(ISBLANK(extractions!AF470),"",extractions!AF470)</f>
        <v>31</v>
      </c>
      <c r="AM470" t="str">
        <f>IF(ISBLANK(extractions!AG470),"",extractions!AG470)</f>
        <v>jan</v>
      </c>
      <c r="AN470">
        <f>IF(ISBLANK(extractions!AH470),"",extractions!AH470)</f>
        <v>1976</v>
      </c>
      <c r="AO470" t="str">
        <f>IF(ISBLANK(extractions!AI470),"",extractions!AI470)</f>
        <v/>
      </c>
      <c r="AP470" t="str">
        <f>IF(ISBLANK(extractions!AJ470),"",extractions!AJ470)</f>
        <v/>
      </c>
      <c r="AQ470" t="str">
        <f>IF(ISBLANK(extractions!AK470),"",extractions!AK470)</f>
        <v/>
      </c>
      <c r="AR470" t="str">
        <f>IF(ISBLANK(extractions!AL470),"",extractions!AL470)</f>
        <v/>
      </c>
      <c r="AS470" t="str">
        <f>IF(ISBLANK(extractions!AM470),"",extractions!AM470)</f>
        <v/>
      </c>
      <c r="AT470" t="str">
        <f>IF(ISBLANK(extractions!AN470),"",extractions!AN470)</f>
        <v/>
      </c>
      <c r="AU470" t="str">
        <f>IF(ISBLANK(extractions!AO470),"",extractions!AO470)</f>
        <v/>
      </c>
      <c r="AV470" t="str">
        <f>IF(ISBLANK(extractions!AP470),"",extractions!AP470)</f>
        <v/>
      </c>
      <c r="AW470" t="str">
        <f>IF(ISBLANK(extractions!AQ470),"",extractions!AQ470)</f>
        <v/>
      </c>
      <c r="AX470" t="str">
        <f>IF(ISBLANK(extractions!AR470),"",extractions!AR470)</f>
        <v/>
      </c>
      <c r="AY470" t="str">
        <f>IF(ISBLANK(extractions!AS470),"",extractions!AS470)</f>
        <v/>
      </c>
      <c r="AZ470" t="str">
        <f>IF(ISBLANK(extractions!AT470),"",extractions!AT470)</f>
        <v/>
      </c>
      <c r="BA470" t="str">
        <f>IF(ISBLANK(extractions!AU470),"",extractions!AU470)</f>
        <v/>
      </c>
      <c r="BB470" t="str">
        <f>IF(ISBLANK(extractions!AV470),"",extractions!AV470)</f>
        <v/>
      </c>
      <c r="BC470" t="str">
        <f>IF(ISBLANK(extractions!AW470),"",extractions!AW470)</f>
        <v/>
      </c>
      <c r="BD470" t="str">
        <f>IF(ISBLANK(extractions!AX470),"",extractions!AX470)</f>
        <v/>
      </c>
      <c r="BG470" t="str">
        <f t="shared" si="65"/>
        <v/>
      </c>
      <c r="BK470" s="9" t="str">
        <f t="shared" si="62"/>
        <v>R</v>
      </c>
      <c r="BL470" s="9">
        <f t="shared" si="60"/>
        <v>0.1709</v>
      </c>
      <c r="BM470" s="13" t="str">
        <f t="shared" si="61"/>
        <v>?</v>
      </c>
      <c r="BN470" t="str">
        <f t="shared" si="63"/>
        <v>+</v>
      </c>
      <c r="BO470" s="9" t="str">
        <f>IF(BK470="Beta",IF(ABS(BL470)&lt;statistic_interpretations!$B$5,statistic_interpretations!$B$1,IF(ABS(BL470)&lt;statistic_interpretations!$C$5,statistic_interpretations!$C$1,IF(ABS(BL470)&gt;statistic_interpretations!$C$5,statistic_interpretations!$D$1,"error"))),IF(BK470="R",IF(ABS(BL470)&lt;statistic_interpretations!$B$2,statistic_interpretations!$B$1,IF(ABS(BL470)&lt;statistic_interpretations!$C$2,statistic_interpretations!$C$1,IF(ABS(BL470)&gt;statistic_interpretations!$C$2,statistic_interpretations!$D$1,"error"))),IF(BK470="D",IF(ABS(BL470)&lt;statistic_interpretations!$B$3,statistic_interpretations!$B$1,IF(ABS(BL470)&lt;statistic_interpretations!$C$3,statistic_interpretations!$C$1,IF(ABS(BL470)&gt;statistic_interpretations!$C$3,statistic_interpretations!$D$1,"error"))),IF(BK470="%",IF(ABS(BL470)&lt;statistic_interpretations!$B$9,statistic_interpretations!$B$1,IF(ABS(BL470)&lt;statistic_interpretations!$C$9,statistic_interpretations!$C$1,IF(ABS(BL470)&gt;statistic_interpretations!$C$9,statistic_interpretations!$D$1,"error"))),IF(BK470="χ2",IF(ABS(BL470)&lt;statistic_interpretations!$B$8,statistic_interpretations!$B$1,IF(ABS(BL470)&lt;statistic_interpretations!$C$8,statistic_interpretations!$C$1,IF(ABS(BL470)&gt;statistic_interpretations!$C$8,statistic_interpretations!$D$1,"error"))),IF(BK470="tau",IF(ABS(BL470)&lt;statistic_interpretations!$B$7,statistic_interpretations!$B$1,IF(ABS(BL470)&lt;statistic_interpretations!$C$7,statistic_interpretations!$C$1,IF(ABS(BL470)&gt;statistic_interpretations!$C$7,statistic_interpretations!$D$1,"error")))))))))</f>
        <v>Small</v>
      </c>
      <c r="BP470" t="str">
        <f t="shared" si="64"/>
        <v>unknown</v>
      </c>
    </row>
    <row r="471" spans="1:68" x14ac:dyDescent="0.25">
      <c r="A471" t="str">
        <f>IF(ISBLANK(extractions!A471),"",extractions!A471)</f>
        <v>Involvement: traffic</v>
      </c>
      <c r="B471" t="s">
        <v>839</v>
      </c>
      <c r="C471" t="str">
        <f>IF(ISBLANK(extractions!B471),"",extractions!B471)</f>
        <v>nominal</v>
      </c>
      <c r="D471" t="str">
        <f>IF(ISBLANK(extractions!C471),"",extractions!C471)</f>
        <v/>
      </c>
      <c r="E471" t="str">
        <f>IF(ISBLANK(extractions!D471),"",extractions!D471)</f>
        <v>Involvement: crime control</v>
      </c>
      <c r="F471" t="str">
        <f>IF(ISBLANK(extractions!E471),"",extractions!E471)</f>
        <v>-</v>
      </c>
      <c r="G471" t="str">
        <f>IF(ISBLANK(extractions!G471),"",extractions!G471)</f>
        <v>reporting time</v>
      </c>
      <c r="H471" t="str">
        <f>IF(ISBLANK(extractions!H471),"",extractions!H471)</f>
        <v>scale</v>
      </c>
      <c r="I471" t="str">
        <f>IF(ISBLANK(extractions!I471),"",extractions!I471)</f>
        <v>min/incident</v>
      </c>
      <c r="J471" t="str">
        <f>IF(ISBLANK(extractions!J471),"",extractions!J471)</f>
        <v>ln</v>
      </c>
      <c r="K471" t="str">
        <f>IF(ISBLANK(extractions!K471),"",extractions!K471)</f>
        <v>interest</v>
      </c>
      <c r="L471" t="str">
        <f>IF(ISBLANK(extractions!L471),"",extractions!L471)</f>
        <v>van Kirk (1980b)</v>
      </c>
      <c r="M471" s="2" t="s">
        <v>893</v>
      </c>
      <c r="N471" t="str">
        <f>IF(ISBLANK(extractions!M471),"",extractions!M471)</f>
        <v>Table B-7</v>
      </c>
      <c r="O471" t="str">
        <f>IF(ISBLANK(extractions!N471),"",extractions!N471)</f>
        <v>Multivariate regression</v>
      </c>
      <c r="P471" t="s">
        <v>148</v>
      </c>
      <c r="Q471" t="s">
        <v>903</v>
      </c>
      <c r="R471" t="s">
        <v>906</v>
      </c>
      <c r="S471" t="s">
        <v>199</v>
      </c>
      <c r="T471" t="s">
        <v>199</v>
      </c>
      <c r="U471" t="str">
        <f>IF(ISBLANK(extractions!O471),"",extractions!O471)</f>
        <v xml:space="preserve"> Reporting time was fastest for  involvement crime control and involvement traffic incidents. Reporting  time among discovery incidents did not differ significantly. There were no  differences among ~volvement social service, :involvement confrontation  disturbance, or involvement nuisance disturbance incidents, but discovery  traffic incidents vvere significantly slower than all three of those types  of incidents (Appendix B, Tables B-7 and B-10).</v>
      </c>
      <c r="V471" t="str">
        <f>IF(ISBLANK(extractions!P471),"",extractions!P471)</f>
        <v>Sample</v>
      </c>
      <c r="W471" t="str">
        <f>IF(ISBLANK(extractions!Q471),"",extractions!Q471)</f>
        <v/>
      </c>
      <c r="X471" t="str">
        <f>IF(ISBLANK(extractions!R471),"",extractions!R471)</f>
        <v xml:space="preserve">Non random sample  </v>
      </c>
      <c r="Y471" t="str">
        <f>IF(ISBLANK(extractions!S471),"",extractions!S471)</f>
        <v/>
      </c>
      <c r="Z471" t="str">
        <f>IF(ISBLANK(extractions!T471),"",extractions!T471)</f>
        <v/>
      </c>
      <c r="AA471" t="str">
        <f>IF(ISBLANK(extractions!U471),"",extractions!U471)</f>
        <v>-</v>
      </c>
      <c r="AB471">
        <f>IF(ISBLANK(extractions!V471),"",extractions!V471)</f>
        <v>1007</v>
      </c>
      <c r="AC471" t="str">
        <f>IF(ISBLANK(extractions!W471),"",extractions!W471)</f>
        <v>CFS</v>
      </c>
      <c r="AD471" t="str">
        <f>IF(ISBLANK(extractions!X471),"",extractions!X471)</f>
        <v>All noncrime calls with citizen interviews</v>
      </c>
      <c r="AE471" t="str">
        <f>IF(ISBLANK(extractions!Y471),"",extractions!Y471)</f>
        <v>Beta</v>
      </c>
      <c r="AF471">
        <f>IF(ISBLANK(extractions!Z471),"",extractions!Z471)</f>
        <v>1.337E-2</v>
      </c>
      <c r="AG471" t="str">
        <f>IF(ISBLANK(extractions!AA471),"",extractions!AA471)</f>
        <v/>
      </c>
      <c r="AH471" t="str">
        <f>IF(ISBLANK(extractions!AB471),"",extractions!AB471)</f>
        <v>?</v>
      </c>
      <c r="AI471">
        <f>IF(ISBLANK(extractions!AC471),"",extractions!AC471)</f>
        <v>1</v>
      </c>
      <c r="AJ471" t="str">
        <f>IF(ISBLANK(extractions!AD471),"",extractions!AD471)</f>
        <v>mar</v>
      </c>
      <c r="AK471">
        <f>IF(ISBLANK(extractions!AE471),"",extractions!AE471)</f>
        <v>1975</v>
      </c>
      <c r="AL471">
        <f>IF(ISBLANK(extractions!AF471),"",extractions!AF471)</f>
        <v>31</v>
      </c>
      <c r="AM471" t="str">
        <f>IF(ISBLANK(extractions!AG471),"",extractions!AG471)</f>
        <v>jan</v>
      </c>
      <c r="AN471">
        <f>IF(ISBLANK(extractions!AH471),"",extractions!AH471)</f>
        <v>1976</v>
      </c>
      <c r="AO471" t="str">
        <f>IF(ISBLANK(extractions!AI471),"",extractions!AI471)</f>
        <v/>
      </c>
      <c r="AP471" t="str">
        <f>IF(ISBLANK(extractions!AJ471),"",extractions!AJ471)</f>
        <v/>
      </c>
      <c r="AQ471" t="str">
        <f>IF(ISBLANK(extractions!AK471),"",extractions!AK471)</f>
        <v/>
      </c>
      <c r="AR471" t="str">
        <f>IF(ISBLANK(extractions!AL471),"",extractions!AL471)</f>
        <v/>
      </c>
      <c r="AS471" t="str">
        <f>IF(ISBLANK(extractions!AM471),"",extractions!AM471)</f>
        <v/>
      </c>
      <c r="AT471" t="str">
        <f>IF(ISBLANK(extractions!AN471),"",extractions!AN471)</f>
        <v/>
      </c>
      <c r="AU471" t="str">
        <f>IF(ISBLANK(extractions!AO471),"",extractions!AO471)</f>
        <v/>
      </c>
      <c r="AV471" t="str">
        <f>IF(ISBLANK(extractions!AP471),"",extractions!AP471)</f>
        <v/>
      </c>
      <c r="AW471" t="str">
        <f>IF(ISBLANK(extractions!AQ471),"",extractions!AQ471)</f>
        <v/>
      </c>
      <c r="AX471" t="str">
        <f>IF(ISBLANK(extractions!AR471),"",extractions!AR471)</f>
        <v/>
      </c>
      <c r="AY471" t="str">
        <f>IF(ISBLANK(extractions!AS471),"",extractions!AS471)</f>
        <v/>
      </c>
      <c r="AZ471" t="str">
        <f>IF(ISBLANK(extractions!AT471),"",extractions!AT471)</f>
        <v/>
      </c>
      <c r="BA471" t="str">
        <f>IF(ISBLANK(extractions!AU471),"",extractions!AU471)</f>
        <v/>
      </c>
      <c r="BB471" t="str">
        <f>IF(ISBLANK(extractions!AV471),"",extractions!AV471)</f>
        <v/>
      </c>
      <c r="BC471" t="str">
        <f>IF(ISBLANK(extractions!AW471),"",extractions!AW471)</f>
        <v/>
      </c>
      <c r="BD471" t="str">
        <f>IF(ISBLANK(extractions!AX471),"",extractions!AX471)</f>
        <v/>
      </c>
      <c r="BG471" t="str">
        <f t="shared" si="65"/>
        <v/>
      </c>
      <c r="BK471" s="9" t="str">
        <f t="shared" si="62"/>
        <v>Beta</v>
      </c>
      <c r="BL471" s="9">
        <f t="shared" si="60"/>
        <v>1.337E-2</v>
      </c>
      <c r="BM471" s="13" t="str">
        <f t="shared" si="61"/>
        <v>?</v>
      </c>
      <c r="BN471" t="str">
        <f t="shared" si="63"/>
        <v>+</v>
      </c>
      <c r="BO471" s="9" t="str">
        <f>IF(BK471="Beta",IF(ABS(BL471)&lt;statistic_interpretations!$B$5,statistic_interpretations!$B$1,IF(ABS(BL471)&lt;statistic_interpretations!$C$5,statistic_interpretations!$C$1,IF(ABS(BL471)&gt;statistic_interpretations!$C$5,statistic_interpretations!$D$1,"error"))),IF(BK471="R",IF(ABS(BL471)&lt;statistic_interpretations!$B$2,statistic_interpretations!$B$1,IF(ABS(BL471)&lt;statistic_interpretations!$C$2,statistic_interpretations!$C$1,IF(ABS(BL471)&gt;statistic_interpretations!$C$2,statistic_interpretations!$D$1,"error"))),IF(BK471="D",IF(ABS(BL471)&lt;statistic_interpretations!$B$3,statistic_interpretations!$B$1,IF(ABS(BL471)&lt;statistic_interpretations!$C$3,statistic_interpretations!$C$1,IF(ABS(BL471)&gt;statistic_interpretations!$C$3,statistic_interpretations!$D$1,"error"))),IF(BK471="%",IF(ABS(BL471)&lt;statistic_interpretations!$B$9,statistic_interpretations!$B$1,IF(ABS(BL471)&lt;statistic_interpretations!$C$9,statistic_interpretations!$C$1,IF(ABS(BL471)&gt;statistic_interpretations!$C$9,statistic_interpretations!$D$1,"error"))),IF(BK471="χ2",IF(ABS(BL471)&lt;statistic_interpretations!$B$8,statistic_interpretations!$B$1,IF(ABS(BL471)&lt;statistic_interpretations!$C$8,statistic_interpretations!$C$1,IF(ABS(BL471)&gt;statistic_interpretations!$C$8,statistic_interpretations!$D$1,"error"))),IF(BK471="tau",IF(ABS(BL471)&lt;statistic_interpretations!$B$7,statistic_interpretations!$B$1,IF(ABS(BL471)&lt;statistic_interpretations!$C$7,statistic_interpretations!$C$1,IF(ABS(BL471)&gt;statistic_interpretations!$C$7,statistic_interpretations!$D$1,"error")))))))))</f>
        <v>Small</v>
      </c>
      <c r="BP471" t="str">
        <f t="shared" si="64"/>
        <v>unknown</v>
      </c>
    </row>
    <row r="472" spans="1:68" x14ac:dyDescent="0.25">
      <c r="A472" t="str">
        <f>IF(ISBLANK(extractions!A472),"",extractions!A472)</f>
        <v>Involvement: social service</v>
      </c>
      <c r="B472" t="s">
        <v>840</v>
      </c>
      <c r="C472" t="str">
        <f>IF(ISBLANK(extractions!B472),"",extractions!B472)</f>
        <v>nominal</v>
      </c>
      <c r="D472" t="str">
        <f>IF(ISBLANK(extractions!C472),"",extractions!C472)</f>
        <v/>
      </c>
      <c r="E472" t="str">
        <f>IF(ISBLANK(extractions!D472),"",extractions!D472)</f>
        <v>Involvement: crime control</v>
      </c>
      <c r="F472" t="str">
        <f>IF(ISBLANK(extractions!E472),"",extractions!E472)</f>
        <v>-</v>
      </c>
      <c r="G472" t="str">
        <f>IF(ISBLANK(extractions!G472),"",extractions!G472)</f>
        <v>reporting time</v>
      </c>
      <c r="H472" t="str">
        <f>IF(ISBLANK(extractions!H472),"",extractions!H472)</f>
        <v>scale</v>
      </c>
      <c r="I472" t="str">
        <f>IF(ISBLANK(extractions!I472),"",extractions!I472)</f>
        <v>min/incident</v>
      </c>
      <c r="J472" t="str">
        <f>IF(ISBLANK(extractions!J472),"",extractions!J472)</f>
        <v>ln</v>
      </c>
      <c r="K472" t="str">
        <f>IF(ISBLANK(extractions!K472),"",extractions!K472)</f>
        <v>interest</v>
      </c>
      <c r="L472" t="str">
        <f>IF(ISBLANK(extractions!L472),"",extractions!L472)</f>
        <v>van Kirk (1980b)</v>
      </c>
      <c r="M472" s="2" t="s">
        <v>893</v>
      </c>
      <c r="N472" t="str">
        <f>IF(ISBLANK(extractions!M472),"",extractions!M472)</f>
        <v>Table B-7</v>
      </c>
      <c r="O472" t="str">
        <f>IF(ISBLANK(extractions!N472),"",extractions!N472)</f>
        <v>Multivariate regression</v>
      </c>
      <c r="P472" t="s">
        <v>148</v>
      </c>
      <c r="Q472" t="s">
        <v>903</v>
      </c>
      <c r="R472" t="s">
        <v>906</v>
      </c>
      <c r="S472" t="s">
        <v>199</v>
      </c>
      <c r="T472" t="s">
        <v>199</v>
      </c>
      <c r="U472" t="str">
        <f>IF(ISBLANK(extractions!O472),"",extractions!O472)</f>
        <v>^</v>
      </c>
      <c r="V472" t="str">
        <f>IF(ISBLANK(extractions!P472),"",extractions!P472)</f>
        <v>Sample</v>
      </c>
      <c r="W472" t="str">
        <f>IF(ISBLANK(extractions!Q472),"",extractions!Q472)</f>
        <v/>
      </c>
      <c r="X472" t="str">
        <f>IF(ISBLANK(extractions!R472),"",extractions!R472)</f>
        <v xml:space="preserve">Non random sample  </v>
      </c>
      <c r="Y472" t="str">
        <f>IF(ISBLANK(extractions!S472),"",extractions!S472)</f>
        <v/>
      </c>
      <c r="Z472" t="str">
        <f>IF(ISBLANK(extractions!T472),"",extractions!T472)</f>
        <v/>
      </c>
      <c r="AA472" t="str">
        <f>IF(ISBLANK(extractions!U472),"",extractions!U472)</f>
        <v>-</v>
      </c>
      <c r="AB472">
        <f>IF(ISBLANK(extractions!V472),"",extractions!V472)</f>
        <v>1007</v>
      </c>
      <c r="AC472" t="str">
        <f>IF(ISBLANK(extractions!W472),"",extractions!W472)</f>
        <v>CFS</v>
      </c>
      <c r="AD472" t="str">
        <f>IF(ISBLANK(extractions!X472),"",extractions!X472)</f>
        <v>All noncrime calls with citizen interviews</v>
      </c>
      <c r="AE472" t="str">
        <f>IF(ISBLANK(extractions!Y472),"",extractions!Y472)</f>
        <v>Beta</v>
      </c>
      <c r="AF472">
        <f>IF(ISBLANK(extractions!Z472),"",extractions!Z472)</f>
        <v>6.633E-2</v>
      </c>
      <c r="AG472" t="str">
        <f>IF(ISBLANK(extractions!AA472),"",extractions!AA472)</f>
        <v/>
      </c>
      <c r="AH472" t="str">
        <f>IF(ISBLANK(extractions!AB472),"",extractions!AB472)</f>
        <v>?</v>
      </c>
      <c r="AI472">
        <f>IF(ISBLANK(extractions!AC472),"",extractions!AC472)</f>
        <v>1</v>
      </c>
      <c r="AJ472" t="str">
        <f>IF(ISBLANK(extractions!AD472),"",extractions!AD472)</f>
        <v>mar</v>
      </c>
      <c r="AK472">
        <f>IF(ISBLANK(extractions!AE472),"",extractions!AE472)</f>
        <v>1975</v>
      </c>
      <c r="AL472">
        <f>IF(ISBLANK(extractions!AF472),"",extractions!AF472)</f>
        <v>31</v>
      </c>
      <c r="AM472" t="str">
        <f>IF(ISBLANK(extractions!AG472),"",extractions!AG472)</f>
        <v>jan</v>
      </c>
      <c r="AN472">
        <f>IF(ISBLANK(extractions!AH472),"",extractions!AH472)</f>
        <v>1976</v>
      </c>
      <c r="AO472" t="str">
        <f>IF(ISBLANK(extractions!AI472),"",extractions!AI472)</f>
        <v/>
      </c>
      <c r="AP472" t="str">
        <f>IF(ISBLANK(extractions!AJ472),"",extractions!AJ472)</f>
        <v/>
      </c>
      <c r="AQ472" t="str">
        <f>IF(ISBLANK(extractions!AK472),"",extractions!AK472)</f>
        <v/>
      </c>
      <c r="AR472" t="str">
        <f>IF(ISBLANK(extractions!AL472),"",extractions!AL472)</f>
        <v/>
      </c>
      <c r="AS472" t="str">
        <f>IF(ISBLANK(extractions!AM472),"",extractions!AM472)</f>
        <v/>
      </c>
      <c r="AT472" t="str">
        <f>IF(ISBLANK(extractions!AN472),"",extractions!AN472)</f>
        <v/>
      </c>
      <c r="AU472" t="str">
        <f>IF(ISBLANK(extractions!AO472),"",extractions!AO472)</f>
        <v/>
      </c>
      <c r="AV472" t="str">
        <f>IF(ISBLANK(extractions!AP472),"",extractions!AP472)</f>
        <v/>
      </c>
      <c r="AW472" t="str">
        <f>IF(ISBLANK(extractions!AQ472),"",extractions!AQ472)</f>
        <v/>
      </c>
      <c r="AX472" t="str">
        <f>IF(ISBLANK(extractions!AR472),"",extractions!AR472)</f>
        <v/>
      </c>
      <c r="AY472" t="str">
        <f>IF(ISBLANK(extractions!AS472),"",extractions!AS472)</f>
        <v/>
      </c>
      <c r="AZ472" t="str">
        <f>IF(ISBLANK(extractions!AT472),"",extractions!AT472)</f>
        <v/>
      </c>
      <c r="BA472" t="str">
        <f>IF(ISBLANK(extractions!AU472),"",extractions!AU472)</f>
        <v/>
      </c>
      <c r="BB472" t="str">
        <f>IF(ISBLANK(extractions!AV472),"",extractions!AV472)</f>
        <v/>
      </c>
      <c r="BC472" t="str">
        <f>IF(ISBLANK(extractions!AW472),"",extractions!AW472)</f>
        <v/>
      </c>
      <c r="BD472" t="str">
        <f>IF(ISBLANK(extractions!AX472),"",extractions!AX472)</f>
        <v/>
      </c>
      <c r="BG472" t="str">
        <f t="shared" si="65"/>
        <v/>
      </c>
      <c r="BK472" s="9" t="str">
        <f t="shared" si="62"/>
        <v>Beta</v>
      </c>
      <c r="BL472" s="9">
        <f t="shared" si="60"/>
        <v>6.633E-2</v>
      </c>
      <c r="BM472" s="13" t="str">
        <f t="shared" si="61"/>
        <v>?</v>
      </c>
      <c r="BN472" t="str">
        <f t="shared" si="63"/>
        <v>+</v>
      </c>
      <c r="BO472" s="9" t="str">
        <f>IF(BK472="Beta",IF(ABS(BL472)&lt;statistic_interpretations!$B$5,statistic_interpretations!$B$1,IF(ABS(BL472)&lt;statistic_interpretations!$C$5,statistic_interpretations!$C$1,IF(ABS(BL472)&gt;statistic_interpretations!$C$5,statistic_interpretations!$D$1,"error"))),IF(BK472="R",IF(ABS(BL472)&lt;statistic_interpretations!$B$2,statistic_interpretations!$B$1,IF(ABS(BL472)&lt;statistic_interpretations!$C$2,statistic_interpretations!$C$1,IF(ABS(BL472)&gt;statistic_interpretations!$C$2,statistic_interpretations!$D$1,"error"))),IF(BK472="D",IF(ABS(BL472)&lt;statistic_interpretations!$B$3,statistic_interpretations!$B$1,IF(ABS(BL472)&lt;statistic_interpretations!$C$3,statistic_interpretations!$C$1,IF(ABS(BL472)&gt;statistic_interpretations!$C$3,statistic_interpretations!$D$1,"error"))),IF(BK472="%",IF(ABS(BL472)&lt;statistic_interpretations!$B$9,statistic_interpretations!$B$1,IF(ABS(BL472)&lt;statistic_interpretations!$C$9,statistic_interpretations!$C$1,IF(ABS(BL472)&gt;statistic_interpretations!$C$9,statistic_interpretations!$D$1,"error"))),IF(BK472="χ2",IF(ABS(BL472)&lt;statistic_interpretations!$B$8,statistic_interpretations!$B$1,IF(ABS(BL472)&lt;statistic_interpretations!$C$8,statistic_interpretations!$C$1,IF(ABS(BL472)&gt;statistic_interpretations!$C$8,statistic_interpretations!$D$1,"error"))),IF(BK472="tau",IF(ABS(BL472)&lt;statistic_interpretations!$B$7,statistic_interpretations!$B$1,IF(ABS(BL472)&lt;statistic_interpretations!$C$7,statistic_interpretations!$C$1,IF(ABS(BL472)&gt;statistic_interpretations!$C$7,statistic_interpretations!$D$1,"error")))))))))</f>
        <v>Small</v>
      </c>
      <c r="BP472" t="str">
        <f t="shared" si="64"/>
        <v>unknown</v>
      </c>
    </row>
    <row r="473" spans="1:68" x14ac:dyDescent="0.25">
      <c r="A473" t="str">
        <f>IF(ISBLANK(extractions!A473),"",extractions!A473)</f>
        <v>Involvement: confrontation disturbance</v>
      </c>
      <c r="B473" t="s">
        <v>841</v>
      </c>
      <c r="C473" t="str">
        <f>IF(ISBLANK(extractions!B473),"",extractions!B473)</f>
        <v>nominal</v>
      </c>
      <c r="D473" t="str">
        <f>IF(ISBLANK(extractions!C473),"",extractions!C473)</f>
        <v/>
      </c>
      <c r="E473" t="str">
        <f>IF(ISBLANK(extractions!D473),"",extractions!D473)</f>
        <v>Involvement: crime control</v>
      </c>
      <c r="F473" t="str">
        <f>IF(ISBLANK(extractions!E473),"",extractions!E473)</f>
        <v>-</v>
      </c>
      <c r="G473" t="str">
        <f>IF(ISBLANK(extractions!G473),"",extractions!G473)</f>
        <v>reporting time</v>
      </c>
      <c r="H473" t="str">
        <f>IF(ISBLANK(extractions!H473),"",extractions!H473)</f>
        <v>scale</v>
      </c>
      <c r="I473" t="str">
        <f>IF(ISBLANK(extractions!I473),"",extractions!I473)</f>
        <v>min/incident</v>
      </c>
      <c r="J473" t="str">
        <f>IF(ISBLANK(extractions!J473),"",extractions!J473)</f>
        <v>ln</v>
      </c>
      <c r="K473" t="str">
        <f>IF(ISBLANK(extractions!K473),"",extractions!K473)</f>
        <v>interest</v>
      </c>
      <c r="L473" t="str">
        <f>IF(ISBLANK(extractions!L473),"",extractions!L473)</f>
        <v>van Kirk (1980b)</v>
      </c>
      <c r="M473" s="2" t="s">
        <v>893</v>
      </c>
      <c r="N473" t="str">
        <f>IF(ISBLANK(extractions!M473),"",extractions!M473)</f>
        <v>Table B-7</v>
      </c>
      <c r="O473" t="str">
        <f>IF(ISBLANK(extractions!N473),"",extractions!N473)</f>
        <v>Multivariate regression</v>
      </c>
      <c r="P473" t="s">
        <v>148</v>
      </c>
      <c r="Q473" t="s">
        <v>903</v>
      </c>
      <c r="R473" t="s">
        <v>906</v>
      </c>
      <c r="S473" t="s">
        <v>199</v>
      </c>
      <c r="T473" t="s">
        <v>199</v>
      </c>
      <c r="U473" t="str">
        <f>IF(ISBLANK(extractions!O473),"",extractions!O473)</f>
        <v>^</v>
      </c>
      <c r="V473" t="str">
        <f>IF(ISBLANK(extractions!P473),"",extractions!P473)</f>
        <v>Sample</v>
      </c>
      <c r="W473" t="str">
        <f>IF(ISBLANK(extractions!Q473),"",extractions!Q473)</f>
        <v/>
      </c>
      <c r="X473" t="str">
        <f>IF(ISBLANK(extractions!R473),"",extractions!R473)</f>
        <v xml:space="preserve">Non random sample  </v>
      </c>
      <c r="Y473" t="str">
        <f>IF(ISBLANK(extractions!S473),"",extractions!S473)</f>
        <v/>
      </c>
      <c r="Z473" t="str">
        <f>IF(ISBLANK(extractions!T473),"",extractions!T473)</f>
        <v/>
      </c>
      <c r="AA473" t="str">
        <f>IF(ISBLANK(extractions!U473),"",extractions!U473)</f>
        <v>-</v>
      </c>
      <c r="AB473">
        <f>IF(ISBLANK(extractions!V473),"",extractions!V473)</f>
        <v>1007</v>
      </c>
      <c r="AC473" t="str">
        <f>IF(ISBLANK(extractions!W473),"",extractions!W473)</f>
        <v>CFS</v>
      </c>
      <c r="AD473" t="str">
        <f>IF(ISBLANK(extractions!X473),"",extractions!X473)</f>
        <v>All noncrime calls with citizen interviews</v>
      </c>
      <c r="AE473" t="str">
        <f>IF(ISBLANK(extractions!Y473),"",extractions!Y473)</f>
        <v>Beta</v>
      </c>
      <c r="AF473">
        <f>IF(ISBLANK(extractions!Z473),"",extractions!Z473)</f>
        <v>0.14288000000000001</v>
      </c>
      <c r="AG473" t="str">
        <f>IF(ISBLANK(extractions!AA473),"",extractions!AA473)</f>
        <v/>
      </c>
      <c r="AH473" t="str">
        <f>IF(ISBLANK(extractions!AB473),"",extractions!AB473)</f>
        <v>?</v>
      </c>
      <c r="AI473">
        <f>IF(ISBLANK(extractions!AC473),"",extractions!AC473)</f>
        <v>1</v>
      </c>
      <c r="AJ473" t="str">
        <f>IF(ISBLANK(extractions!AD473),"",extractions!AD473)</f>
        <v>mar</v>
      </c>
      <c r="AK473">
        <f>IF(ISBLANK(extractions!AE473),"",extractions!AE473)</f>
        <v>1975</v>
      </c>
      <c r="AL473">
        <f>IF(ISBLANK(extractions!AF473),"",extractions!AF473)</f>
        <v>31</v>
      </c>
      <c r="AM473" t="str">
        <f>IF(ISBLANK(extractions!AG473),"",extractions!AG473)</f>
        <v>jan</v>
      </c>
      <c r="AN473">
        <f>IF(ISBLANK(extractions!AH473),"",extractions!AH473)</f>
        <v>1976</v>
      </c>
      <c r="AO473" t="str">
        <f>IF(ISBLANK(extractions!AI473),"",extractions!AI473)</f>
        <v/>
      </c>
      <c r="AP473" t="str">
        <f>IF(ISBLANK(extractions!AJ473),"",extractions!AJ473)</f>
        <v/>
      </c>
      <c r="AQ473" t="str">
        <f>IF(ISBLANK(extractions!AK473),"",extractions!AK473)</f>
        <v/>
      </c>
      <c r="AR473" t="str">
        <f>IF(ISBLANK(extractions!AL473),"",extractions!AL473)</f>
        <v/>
      </c>
      <c r="AS473" t="str">
        <f>IF(ISBLANK(extractions!AM473),"",extractions!AM473)</f>
        <v/>
      </c>
      <c r="AT473" t="str">
        <f>IF(ISBLANK(extractions!AN473),"",extractions!AN473)</f>
        <v/>
      </c>
      <c r="AU473" t="str">
        <f>IF(ISBLANK(extractions!AO473),"",extractions!AO473)</f>
        <v/>
      </c>
      <c r="AV473" t="str">
        <f>IF(ISBLANK(extractions!AP473),"",extractions!AP473)</f>
        <v/>
      </c>
      <c r="AW473" t="str">
        <f>IF(ISBLANK(extractions!AQ473),"",extractions!AQ473)</f>
        <v/>
      </c>
      <c r="AX473" t="str">
        <f>IF(ISBLANK(extractions!AR473),"",extractions!AR473)</f>
        <v/>
      </c>
      <c r="AY473" t="str">
        <f>IF(ISBLANK(extractions!AS473),"",extractions!AS473)</f>
        <v/>
      </c>
      <c r="AZ473" t="str">
        <f>IF(ISBLANK(extractions!AT473),"",extractions!AT473)</f>
        <v/>
      </c>
      <c r="BA473" t="str">
        <f>IF(ISBLANK(extractions!AU473),"",extractions!AU473)</f>
        <v/>
      </c>
      <c r="BB473" t="str">
        <f>IF(ISBLANK(extractions!AV473),"",extractions!AV473)</f>
        <v/>
      </c>
      <c r="BC473" t="str">
        <f>IF(ISBLANK(extractions!AW473),"",extractions!AW473)</f>
        <v/>
      </c>
      <c r="BD473" t="str">
        <f>IF(ISBLANK(extractions!AX473),"",extractions!AX473)</f>
        <v/>
      </c>
      <c r="BG473" t="str">
        <f t="shared" si="65"/>
        <v/>
      </c>
      <c r="BK473" s="9" t="str">
        <f t="shared" si="62"/>
        <v>Beta</v>
      </c>
      <c r="BL473" s="9">
        <f t="shared" si="60"/>
        <v>0.14288000000000001</v>
      </c>
      <c r="BM473" s="13" t="str">
        <f t="shared" si="61"/>
        <v>?</v>
      </c>
      <c r="BN473" t="str">
        <f t="shared" si="63"/>
        <v>+</v>
      </c>
      <c r="BO473" s="9" t="str">
        <f>IF(BK473="Beta",IF(ABS(BL473)&lt;statistic_interpretations!$B$5,statistic_interpretations!$B$1,IF(ABS(BL473)&lt;statistic_interpretations!$C$5,statistic_interpretations!$C$1,IF(ABS(BL473)&gt;statistic_interpretations!$C$5,statistic_interpretations!$D$1,"error"))),IF(BK473="R",IF(ABS(BL473)&lt;statistic_interpretations!$B$2,statistic_interpretations!$B$1,IF(ABS(BL473)&lt;statistic_interpretations!$C$2,statistic_interpretations!$C$1,IF(ABS(BL473)&gt;statistic_interpretations!$C$2,statistic_interpretations!$D$1,"error"))),IF(BK473="D",IF(ABS(BL473)&lt;statistic_interpretations!$B$3,statistic_interpretations!$B$1,IF(ABS(BL473)&lt;statistic_interpretations!$C$3,statistic_interpretations!$C$1,IF(ABS(BL473)&gt;statistic_interpretations!$C$3,statistic_interpretations!$D$1,"error"))),IF(BK473="%",IF(ABS(BL473)&lt;statistic_interpretations!$B$9,statistic_interpretations!$B$1,IF(ABS(BL473)&lt;statistic_interpretations!$C$9,statistic_interpretations!$C$1,IF(ABS(BL473)&gt;statistic_interpretations!$C$9,statistic_interpretations!$D$1,"error"))),IF(BK473="χ2",IF(ABS(BL473)&lt;statistic_interpretations!$B$8,statistic_interpretations!$B$1,IF(ABS(BL473)&lt;statistic_interpretations!$C$8,statistic_interpretations!$C$1,IF(ABS(BL473)&gt;statistic_interpretations!$C$8,statistic_interpretations!$D$1,"error"))),IF(BK473="tau",IF(ABS(BL473)&lt;statistic_interpretations!$B$7,statistic_interpretations!$B$1,IF(ABS(BL473)&lt;statistic_interpretations!$C$7,statistic_interpretations!$C$1,IF(ABS(BL473)&gt;statistic_interpretations!$C$7,statistic_interpretations!$D$1,"error")))))))))</f>
        <v>Small</v>
      </c>
      <c r="BP473" t="str">
        <f t="shared" si="64"/>
        <v>unknown</v>
      </c>
    </row>
    <row r="474" spans="1:68" x14ac:dyDescent="0.25">
      <c r="A474" t="str">
        <f>IF(ISBLANK(extractions!A474),"",extractions!A474)</f>
        <v xml:space="preserve">Involvement: nuisance disturbance </v>
      </c>
      <c r="B474" t="s">
        <v>842</v>
      </c>
      <c r="C474" t="str">
        <f>IF(ISBLANK(extractions!B474),"",extractions!B474)</f>
        <v>nominal</v>
      </c>
      <c r="D474" t="str">
        <f>IF(ISBLANK(extractions!C474),"",extractions!C474)</f>
        <v/>
      </c>
      <c r="E474" t="str">
        <f>IF(ISBLANK(extractions!D474),"",extractions!D474)</f>
        <v>Involvement: crime control</v>
      </c>
      <c r="F474" t="str">
        <f>IF(ISBLANK(extractions!E474),"",extractions!E474)</f>
        <v>-</v>
      </c>
      <c r="G474" t="str">
        <f>IF(ISBLANK(extractions!G474),"",extractions!G474)</f>
        <v>reporting time</v>
      </c>
      <c r="H474" t="str">
        <f>IF(ISBLANK(extractions!H474),"",extractions!H474)</f>
        <v>scale</v>
      </c>
      <c r="I474" t="str">
        <f>IF(ISBLANK(extractions!I474),"",extractions!I474)</f>
        <v>min/incident</v>
      </c>
      <c r="J474" t="str">
        <f>IF(ISBLANK(extractions!J474),"",extractions!J474)</f>
        <v>ln</v>
      </c>
      <c r="K474" t="str">
        <f>IF(ISBLANK(extractions!K474),"",extractions!K474)</f>
        <v>interest</v>
      </c>
      <c r="L474" t="str">
        <f>IF(ISBLANK(extractions!L474),"",extractions!L474)</f>
        <v>van Kirk (1980b)</v>
      </c>
      <c r="M474" s="2" t="s">
        <v>893</v>
      </c>
      <c r="N474" t="str">
        <f>IF(ISBLANK(extractions!M474),"",extractions!M474)</f>
        <v>Table B-7</v>
      </c>
      <c r="O474" t="str">
        <f>IF(ISBLANK(extractions!N474),"",extractions!N474)</f>
        <v>Multivariate regression</v>
      </c>
      <c r="P474" t="s">
        <v>148</v>
      </c>
      <c r="Q474" t="s">
        <v>903</v>
      </c>
      <c r="R474" t="s">
        <v>906</v>
      </c>
      <c r="S474" t="s">
        <v>199</v>
      </c>
      <c r="T474" t="s">
        <v>199</v>
      </c>
      <c r="U474" t="str">
        <f>IF(ISBLANK(extractions!O474),"",extractions!O474)</f>
        <v>^</v>
      </c>
      <c r="V474" t="str">
        <f>IF(ISBLANK(extractions!P474),"",extractions!P474)</f>
        <v>Sample</v>
      </c>
      <c r="W474" t="str">
        <f>IF(ISBLANK(extractions!Q474),"",extractions!Q474)</f>
        <v/>
      </c>
      <c r="X474" t="str">
        <f>IF(ISBLANK(extractions!R474),"",extractions!R474)</f>
        <v xml:space="preserve">Non random sample  </v>
      </c>
      <c r="Y474" t="str">
        <f>IF(ISBLANK(extractions!S474),"",extractions!S474)</f>
        <v/>
      </c>
      <c r="Z474" t="str">
        <f>IF(ISBLANK(extractions!T474),"",extractions!T474)</f>
        <v/>
      </c>
      <c r="AA474" t="str">
        <f>IF(ISBLANK(extractions!U474),"",extractions!U474)</f>
        <v>-</v>
      </c>
      <c r="AB474">
        <f>IF(ISBLANK(extractions!V474),"",extractions!V474)</f>
        <v>1007</v>
      </c>
      <c r="AC474" t="str">
        <f>IF(ISBLANK(extractions!W474),"",extractions!W474)</f>
        <v>CFS</v>
      </c>
      <c r="AD474" t="str">
        <f>IF(ISBLANK(extractions!X474),"",extractions!X474)</f>
        <v>All noncrime calls with citizen interviews</v>
      </c>
      <c r="AE474" t="str">
        <f>IF(ISBLANK(extractions!Y474),"",extractions!Y474)</f>
        <v>Beta</v>
      </c>
      <c r="AF474">
        <f>IF(ISBLANK(extractions!Z474),"",extractions!Z474)</f>
        <v>6.9180000000000005E-2</v>
      </c>
      <c r="AG474" t="str">
        <f>IF(ISBLANK(extractions!AA474),"",extractions!AA474)</f>
        <v/>
      </c>
      <c r="AH474" t="str">
        <f>IF(ISBLANK(extractions!AB474),"",extractions!AB474)</f>
        <v>?</v>
      </c>
      <c r="AI474">
        <f>IF(ISBLANK(extractions!AC474),"",extractions!AC474)</f>
        <v>1</v>
      </c>
      <c r="AJ474" t="str">
        <f>IF(ISBLANK(extractions!AD474),"",extractions!AD474)</f>
        <v>mar</v>
      </c>
      <c r="AK474">
        <f>IF(ISBLANK(extractions!AE474),"",extractions!AE474)</f>
        <v>1975</v>
      </c>
      <c r="AL474">
        <f>IF(ISBLANK(extractions!AF474),"",extractions!AF474)</f>
        <v>31</v>
      </c>
      <c r="AM474" t="str">
        <f>IF(ISBLANK(extractions!AG474),"",extractions!AG474)</f>
        <v>jan</v>
      </c>
      <c r="AN474">
        <f>IF(ISBLANK(extractions!AH474),"",extractions!AH474)</f>
        <v>1976</v>
      </c>
      <c r="AO474" t="str">
        <f>IF(ISBLANK(extractions!AI474),"",extractions!AI474)</f>
        <v/>
      </c>
      <c r="AP474" t="str">
        <f>IF(ISBLANK(extractions!AJ474),"",extractions!AJ474)</f>
        <v/>
      </c>
      <c r="AQ474" t="str">
        <f>IF(ISBLANK(extractions!AK474),"",extractions!AK474)</f>
        <v/>
      </c>
      <c r="AR474" t="str">
        <f>IF(ISBLANK(extractions!AL474),"",extractions!AL474)</f>
        <v/>
      </c>
      <c r="AS474" t="str">
        <f>IF(ISBLANK(extractions!AM474),"",extractions!AM474)</f>
        <v/>
      </c>
      <c r="AT474" t="str">
        <f>IF(ISBLANK(extractions!AN474),"",extractions!AN474)</f>
        <v/>
      </c>
      <c r="AU474" t="str">
        <f>IF(ISBLANK(extractions!AO474),"",extractions!AO474)</f>
        <v/>
      </c>
      <c r="AV474" t="str">
        <f>IF(ISBLANK(extractions!AP474),"",extractions!AP474)</f>
        <v/>
      </c>
      <c r="AW474" t="str">
        <f>IF(ISBLANK(extractions!AQ474),"",extractions!AQ474)</f>
        <v/>
      </c>
      <c r="AX474" t="str">
        <f>IF(ISBLANK(extractions!AR474),"",extractions!AR474)</f>
        <v/>
      </c>
      <c r="AY474" t="str">
        <f>IF(ISBLANK(extractions!AS474),"",extractions!AS474)</f>
        <v/>
      </c>
      <c r="AZ474" t="str">
        <f>IF(ISBLANK(extractions!AT474),"",extractions!AT474)</f>
        <v/>
      </c>
      <c r="BA474" t="str">
        <f>IF(ISBLANK(extractions!AU474),"",extractions!AU474)</f>
        <v/>
      </c>
      <c r="BB474" t="str">
        <f>IF(ISBLANK(extractions!AV474),"",extractions!AV474)</f>
        <v/>
      </c>
      <c r="BC474" t="str">
        <f>IF(ISBLANK(extractions!AW474),"",extractions!AW474)</f>
        <v/>
      </c>
      <c r="BD474" t="str">
        <f>IF(ISBLANK(extractions!AX474),"",extractions!AX474)</f>
        <v/>
      </c>
      <c r="BG474" t="str">
        <f t="shared" si="65"/>
        <v/>
      </c>
      <c r="BK474" s="9" t="str">
        <f t="shared" si="62"/>
        <v>Beta</v>
      </c>
      <c r="BL474" s="9">
        <f t="shared" si="60"/>
        <v>6.9180000000000005E-2</v>
      </c>
      <c r="BM474" s="13" t="str">
        <f t="shared" si="61"/>
        <v>?</v>
      </c>
      <c r="BN474" t="str">
        <f t="shared" si="63"/>
        <v>+</v>
      </c>
      <c r="BO474" s="9" t="str">
        <f>IF(BK474="Beta",IF(ABS(BL474)&lt;statistic_interpretations!$B$5,statistic_interpretations!$B$1,IF(ABS(BL474)&lt;statistic_interpretations!$C$5,statistic_interpretations!$C$1,IF(ABS(BL474)&gt;statistic_interpretations!$C$5,statistic_interpretations!$D$1,"error"))),IF(BK474="R",IF(ABS(BL474)&lt;statistic_interpretations!$B$2,statistic_interpretations!$B$1,IF(ABS(BL474)&lt;statistic_interpretations!$C$2,statistic_interpretations!$C$1,IF(ABS(BL474)&gt;statistic_interpretations!$C$2,statistic_interpretations!$D$1,"error"))),IF(BK474="D",IF(ABS(BL474)&lt;statistic_interpretations!$B$3,statistic_interpretations!$B$1,IF(ABS(BL474)&lt;statistic_interpretations!$C$3,statistic_interpretations!$C$1,IF(ABS(BL474)&gt;statistic_interpretations!$C$3,statistic_interpretations!$D$1,"error"))),IF(BK474="%",IF(ABS(BL474)&lt;statistic_interpretations!$B$9,statistic_interpretations!$B$1,IF(ABS(BL474)&lt;statistic_interpretations!$C$9,statistic_interpretations!$C$1,IF(ABS(BL474)&gt;statistic_interpretations!$C$9,statistic_interpretations!$D$1,"error"))),IF(BK474="χ2",IF(ABS(BL474)&lt;statistic_interpretations!$B$8,statistic_interpretations!$B$1,IF(ABS(BL474)&lt;statistic_interpretations!$C$8,statistic_interpretations!$C$1,IF(ABS(BL474)&gt;statistic_interpretations!$C$8,statistic_interpretations!$D$1,"error"))),IF(BK474="tau",IF(ABS(BL474)&lt;statistic_interpretations!$B$7,statistic_interpretations!$B$1,IF(ABS(BL474)&lt;statistic_interpretations!$C$7,statistic_interpretations!$C$1,IF(ABS(BL474)&gt;statistic_interpretations!$C$7,statistic_interpretations!$D$1,"error")))))))))</f>
        <v>Small</v>
      </c>
      <c r="BP474" t="str">
        <f t="shared" si="64"/>
        <v>unknown</v>
      </c>
    </row>
    <row r="475" spans="1:68" x14ac:dyDescent="0.25">
      <c r="A475" t="str">
        <f>IF(ISBLANK(extractions!A475),"",extractions!A475)</f>
        <v>Discovery: crime control</v>
      </c>
      <c r="B475" t="s">
        <v>843</v>
      </c>
      <c r="C475" t="str">
        <f>IF(ISBLANK(extractions!B475),"",extractions!B475)</f>
        <v>nominal</v>
      </c>
      <c r="D475" t="str">
        <f>IF(ISBLANK(extractions!C475),"",extractions!C475)</f>
        <v/>
      </c>
      <c r="E475" t="str">
        <f>IF(ISBLANK(extractions!D475),"",extractions!D475)</f>
        <v>Involvement: crime control</v>
      </c>
      <c r="F475" t="str">
        <f>IF(ISBLANK(extractions!E475),"",extractions!E475)</f>
        <v>-</v>
      </c>
      <c r="G475" t="str">
        <f>IF(ISBLANK(extractions!G475),"",extractions!G475)</f>
        <v>reporting time</v>
      </c>
      <c r="H475" t="str">
        <f>IF(ISBLANK(extractions!H475),"",extractions!H475)</f>
        <v>scale</v>
      </c>
      <c r="I475" t="str">
        <f>IF(ISBLANK(extractions!I475),"",extractions!I475)</f>
        <v>min/incident</v>
      </c>
      <c r="J475" t="str">
        <f>IF(ISBLANK(extractions!J475),"",extractions!J475)</f>
        <v>ln</v>
      </c>
      <c r="K475" t="str">
        <f>IF(ISBLANK(extractions!K475),"",extractions!K475)</f>
        <v>interest</v>
      </c>
      <c r="L475" t="str">
        <f>IF(ISBLANK(extractions!L475),"",extractions!L475)</f>
        <v>van Kirk (1980b)</v>
      </c>
      <c r="M475" s="2" t="s">
        <v>893</v>
      </c>
      <c r="N475" t="str">
        <f>IF(ISBLANK(extractions!M475),"",extractions!M475)</f>
        <v>Table B-7</v>
      </c>
      <c r="O475" t="str">
        <f>IF(ISBLANK(extractions!N475),"",extractions!N475)</f>
        <v>Multivariate regression</v>
      </c>
      <c r="P475" t="s">
        <v>148</v>
      </c>
      <c r="Q475" t="s">
        <v>903</v>
      </c>
      <c r="R475" t="s">
        <v>906</v>
      </c>
      <c r="S475" t="s">
        <v>199</v>
      </c>
      <c r="T475" t="s">
        <v>199</v>
      </c>
      <c r="U475" t="str">
        <f>IF(ISBLANK(extractions!O475),"",extractions!O475)</f>
        <v>^</v>
      </c>
      <c r="V475" t="str">
        <f>IF(ISBLANK(extractions!P475),"",extractions!P475)</f>
        <v>Sample</v>
      </c>
      <c r="W475" t="str">
        <f>IF(ISBLANK(extractions!Q475),"",extractions!Q475)</f>
        <v/>
      </c>
      <c r="X475" t="str">
        <f>IF(ISBLANK(extractions!R475),"",extractions!R475)</f>
        <v xml:space="preserve">Non random sample  </v>
      </c>
      <c r="Y475" t="str">
        <f>IF(ISBLANK(extractions!S475),"",extractions!S475)</f>
        <v/>
      </c>
      <c r="Z475" t="str">
        <f>IF(ISBLANK(extractions!T475),"",extractions!T475)</f>
        <v/>
      </c>
      <c r="AA475" t="str">
        <f>IF(ISBLANK(extractions!U475),"",extractions!U475)</f>
        <v>-</v>
      </c>
      <c r="AB475">
        <f>IF(ISBLANK(extractions!V475),"",extractions!V475)</f>
        <v>1007</v>
      </c>
      <c r="AC475" t="str">
        <f>IF(ISBLANK(extractions!W475),"",extractions!W475)</f>
        <v>CFS</v>
      </c>
      <c r="AD475" t="str">
        <f>IF(ISBLANK(extractions!X475),"",extractions!X475)</f>
        <v>All noncrime calls with citizen interviews</v>
      </c>
      <c r="AE475" t="str">
        <f>IF(ISBLANK(extractions!Y475),"",extractions!Y475)</f>
        <v>Beta</v>
      </c>
      <c r="AF475">
        <f>IF(ISBLANK(extractions!Z475),"",extractions!Z475)</f>
        <v>0.13013</v>
      </c>
      <c r="AG475" t="str">
        <f>IF(ISBLANK(extractions!AA475),"",extractions!AA475)</f>
        <v/>
      </c>
      <c r="AH475" t="str">
        <f>IF(ISBLANK(extractions!AB475),"",extractions!AB475)</f>
        <v>?</v>
      </c>
      <c r="AI475">
        <f>IF(ISBLANK(extractions!AC475),"",extractions!AC475)</f>
        <v>1</v>
      </c>
      <c r="AJ475" t="str">
        <f>IF(ISBLANK(extractions!AD475),"",extractions!AD475)</f>
        <v>mar</v>
      </c>
      <c r="AK475">
        <f>IF(ISBLANK(extractions!AE475),"",extractions!AE475)</f>
        <v>1975</v>
      </c>
      <c r="AL475">
        <f>IF(ISBLANK(extractions!AF475),"",extractions!AF475)</f>
        <v>31</v>
      </c>
      <c r="AM475" t="str">
        <f>IF(ISBLANK(extractions!AG475),"",extractions!AG475)</f>
        <v>jan</v>
      </c>
      <c r="AN475">
        <f>IF(ISBLANK(extractions!AH475),"",extractions!AH475)</f>
        <v>1976</v>
      </c>
      <c r="AO475" t="str">
        <f>IF(ISBLANK(extractions!AI475),"",extractions!AI475)</f>
        <v/>
      </c>
      <c r="AP475" t="str">
        <f>IF(ISBLANK(extractions!AJ475),"",extractions!AJ475)</f>
        <v/>
      </c>
      <c r="AQ475" t="str">
        <f>IF(ISBLANK(extractions!AK475),"",extractions!AK475)</f>
        <v/>
      </c>
      <c r="AR475" t="str">
        <f>IF(ISBLANK(extractions!AL475),"",extractions!AL475)</f>
        <v/>
      </c>
      <c r="AS475" t="str">
        <f>IF(ISBLANK(extractions!AM475),"",extractions!AM475)</f>
        <v/>
      </c>
      <c r="AT475" t="str">
        <f>IF(ISBLANK(extractions!AN475),"",extractions!AN475)</f>
        <v/>
      </c>
      <c r="AU475" t="str">
        <f>IF(ISBLANK(extractions!AO475),"",extractions!AO475)</f>
        <v/>
      </c>
      <c r="AV475" t="str">
        <f>IF(ISBLANK(extractions!AP475),"",extractions!AP475)</f>
        <v/>
      </c>
      <c r="AW475" t="str">
        <f>IF(ISBLANK(extractions!AQ475),"",extractions!AQ475)</f>
        <v/>
      </c>
      <c r="AX475" t="str">
        <f>IF(ISBLANK(extractions!AR475),"",extractions!AR475)</f>
        <v/>
      </c>
      <c r="AY475" t="str">
        <f>IF(ISBLANK(extractions!AS475),"",extractions!AS475)</f>
        <v/>
      </c>
      <c r="AZ475" t="str">
        <f>IF(ISBLANK(extractions!AT475),"",extractions!AT475)</f>
        <v/>
      </c>
      <c r="BA475" t="str">
        <f>IF(ISBLANK(extractions!AU475),"",extractions!AU475)</f>
        <v/>
      </c>
      <c r="BB475" t="str">
        <f>IF(ISBLANK(extractions!AV475),"",extractions!AV475)</f>
        <v/>
      </c>
      <c r="BC475" t="str">
        <f>IF(ISBLANK(extractions!AW475),"",extractions!AW475)</f>
        <v/>
      </c>
      <c r="BD475" t="str">
        <f>IF(ISBLANK(extractions!AX475),"",extractions!AX475)</f>
        <v/>
      </c>
      <c r="BG475" t="str">
        <f t="shared" si="65"/>
        <v/>
      </c>
      <c r="BK475" s="9" t="str">
        <f t="shared" si="62"/>
        <v>Beta</v>
      </c>
      <c r="BL475" s="9">
        <f t="shared" si="60"/>
        <v>0.13013</v>
      </c>
      <c r="BM475" s="13" t="str">
        <f t="shared" si="61"/>
        <v>?</v>
      </c>
      <c r="BN475" t="str">
        <f t="shared" si="63"/>
        <v>+</v>
      </c>
      <c r="BO475" s="9" t="str">
        <f>IF(BK475="Beta",IF(ABS(BL475)&lt;statistic_interpretations!$B$5,statistic_interpretations!$B$1,IF(ABS(BL475)&lt;statistic_interpretations!$C$5,statistic_interpretations!$C$1,IF(ABS(BL475)&gt;statistic_interpretations!$C$5,statistic_interpretations!$D$1,"error"))),IF(BK475="R",IF(ABS(BL475)&lt;statistic_interpretations!$B$2,statistic_interpretations!$B$1,IF(ABS(BL475)&lt;statistic_interpretations!$C$2,statistic_interpretations!$C$1,IF(ABS(BL475)&gt;statistic_interpretations!$C$2,statistic_interpretations!$D$1,"error"))),IF(BK475="D",IF(ABS(BL475)&lt;statistic_interpretations!$B$3,statistic_interpretations!$B$1,IF(ABS(BL475)&lt;statistic_interpretations!$C$3,statistic_interpretations!$C$1,IF(ABS(BL475)&gt;statistic_interpretations!$C$3,statistic_interpretations!$D$1,"error"))),IF(BK475="%",IF(ABS(BL475)&lt;statistic_interpretations!$B$9,statistic_interpretations!$B$1,IF(ABS(BL475)&lt;statistic_interpretations!$C$9,statistic_interpretations!$C$1,IF(ABS(BL475)&gt;statistic_interpretations!$C$9,statistic_interpretations!$D$1,"error"))),IF(BK475="χ2",IF(ABS(BL475)&lt;statistic_interpretations!$B$8,statistic_interpretations!$B$1,IF(ABS(BL475)&lt;statistic_interpretations!$C$8,statistic_interpretations!$C$1,IF(ABS(BL475)&gt;statistic_interpretations!$C$8,statistic_interpretations!$D$1,"error"))),IF(BK475="tau",IF(ABS(BL475)&lt;statistic_interpretations!$B$7,statistic_interpretations!$B$1,IF(ABS(BL475)&lt;statistic_interpretations!$C$7,statistic_interpretations!$C$1,IF(ABS(BL475)&gt;statistic_interpretations!$C$7,statistic_interpretations!$D$1,"error")))))))))</f>
        <v>Small</v>
      </c>
      <c r="BP475" t="str">
        <f t="shared" si="64"/>
        <v>unknown</v>
      </c>
    </row>
    <row r="476" spans="1:68" x14ac:dyDescent="0.25">
      <c r="A476" t="str">
        <f>IF(ISBLANK(extractions!A476),"",extractions!A476)</f>
        <v>Discovery: traffic</v>
      </c>
      <c r="B476" t="s">
        <v>844</v>
      </c>
      <c r="C476" t="str">
        <f>IF(ISBLANK(extractions!B476),"",extractions!B476)</f>
        <v>nominal</v>
      </c>
      <c r="D476" t="str">
        <f>IF(ISBLANK(extractions!C476),"",extractions!C476)</f>
        <v/>
      </c>
      <c r="E476" t="str">
        <f>IF(ISBLANK(extractions!D476),"",extractions!D476)</f>
        <v>Involvement: crime control</v>
      </c>
      <c r="F476" t="str">
        <f>IF(ISBLANK(extractions!E476),"",extractions!E476)</f>
        <v>-</v>
      </c>
      <c r="G476" t="str">
        <f>IF(ISBLANK(extractions!G476),"",extractions!G476)</f>
        <v>reporting time</v>
      </c>
      <c r="H476" t="str">
        <f>IF(ISBLANK(extractions!H476),"",extractions!H476)</f>
        <v>scale</v>
      </c>
      <c r="I476" t="str">
        <f>IF(ISBLANK(extractions!I476),"",extractions!I476)</f>
        <v>min/incident</v>
      </c>
      <c r="J476" t="str">
        <f>IF(ISBLANK(extractions!J476),"",extractions!J476)</f>
        <v>ln</v>
      </c>
      <c r="K476" t="str">
        <f>IF(ISBLANK(extractions!K476),"",extractions!K476)</f>
        <v>interest</v>
      </c>
      <c r="L476" t="str">
        <f>IF(ISBLANK(extractions!L476),"",extractions!L476)</f>
        <v>van Kirk (1980b)</v>
      </c>
      <c r="M476" s="2" t="s">
        <v>893</v>
      </c>
      <c r="N476" t="str">
        <f>IF(ISBLANK(extractions!M476),"",extractions!M476)</f>
        <v>Table B-7</v>
      </c>
      <c r="O476" t="str">
        <f>IF(ISBLANK(extractions!N476),"",extractions!N476)</f>
        <v>Multivariate regression</v>
      </c>
      <c r="P476" t="s">
        <v>148</v>
      </c>
      <c r="Q476" t="s">
        <v>903</v>
      </c>
      <c r="R476" t="s">
        <v>906</v>
      </c>
      <c r="S476" t="s">
        <v>199</v>
      </c>
      <c r="T476" t="s">
        <v>199</v>
      </c>
      <c r="U476" t="str">
        <f>IF(ISBLANK(extractions!O476),"",extractions!O476)</f>
        <v>^</v>
      </c>
      <c r="V476" t="str">
        <f>IF(ISBLANK(extractions!P476),"",extractions!P476)</f>
        <v>Sample</v>
      </c>
      <c r="W476" t="str">
        <f>IF(ISBLANK(extractions!Q476),"",extractions!Q476)</f>
        <v/>
      </c>
      <c r="X476" t="str">
        <f>IF(ISBLANK(extractions!R476),"",extractions!R476)</f>
        <v xml:space="preserve">Non random sample  </v>
      </c>
      <c r="Y476" t="str">
        <f>IF(ISBLANK(extractions!S476),"",extractions!S476)</f>
        <v/>
      </c>
      <c r="Z476" t="str">
        <f>IF(ISBLANK(extractions!T476),"",extractions!T476)</f>
        <v/>
      </c>
      <c r="AA476" t="str">
        <f>IF(ISBLANK(extractions!U476),"",extractions!U476)</f>
        <v>-</v>
      </c>
      <c r="AB476">
        <f>IF(ISBLANK(extractions!V476),"",extractions!V476)</f>
        <v>1007</v>
      </c>
      <c r="AC476" t="str">
        <f>IF(ISBLANK(extractions!W476),"",extractions!W476)</f>
        <v>CFS</v>
      </c>
      <c r="AD476" t="str">
        <f>IF(ISBLANK(extractions!X476),"",extractions!X476)</f>
        <v>All noncrime calls with citizen interviews</v>
      </c>
      <c r="AE476" t="str">
        <f>IF(ISBLANK(extractions!Y476),"",extractions!Y476)</f>
        <v>Beta</v>
      </c>
      <c r="AF476">
        <f>IF(ISBLANK(extractions!Z476),"",extractions!Z476)</f>
        <v>0.20610000000000001</v>
      </c>
      <c r="AG476" t="str">
        <f>IF(ISBLANK(extractions!AA476),"",extractions!AA476)</f>
        <v/>
      </c>
      <c r="AH476" t="str">
        <f>IF(ISBLANK(extractions!AB476),"",extractions!AB476)</f>
        <v>?</v>
      </c>
      <c r="AI476">
        <f>IF(ISBLANK(extractions!AC476),"",extractions!AC476)</f>
        <v>1</v>
      </c>
      <c r="AJ476" t="str">
        <f>IF(ISBLANK(extractions!AD476),"",extractions!AD476)</f>
        <v>mar</v>
      </c>
      <c r="AK476">
        <f>IF(ISBLANK(extractions!AE476),"",extractions!AE476)</f>
        <v>1975</v>
      </c>
      <c r="AL476">
        <f>IF(ISBLANK(extractions!AF476),"",extractions!AF476)</f>
        <v>31</v>
      </c>
      <c r="AM476" t="str">
        <f>IF(ISBLANK(extractions!AG476),"",extractions!AG476)</f>
        <v>jan</v>
      </c>
      <c r="AN476">
        <f>IF(ISBLANK(extractions!AH476),"",extractions!AH476)</f>
        <v>1976</v>
      </c>
      <c r="AO476" t="str">
        <f>IF(ISBLANK(extractions!AI476),"",extractions!AI476)</f>
        <v/>
      </c>
      <c r="AP476" t="str">
        <f>IF(ISBLANK(extractions!AJ476),"",extractions!AJ476)</f>
        <v/>
      </c>
      <c r="AQ476" t="str">
        <f>IF(ISBLANK(extractions!AK476),"",extractions!AK476)</f>
        <v/>
      </c>
      <c r="AR476" t="str">
        <f>IF(ISBLANK(extractions!AL476),"",extractions!AL476)</f>
        <v/>
      </c>
      <c r="AS476" t="str">
        <f>IF(ISBLANK(extractions!AM476),"",extractions!AM476)</f>
        <v/>
      </c>
      <c r="AT476" t="str">
        <f>IF(ISBLANK(extractions!AN476),"",extractions!AN476)</f>
        <v/>
      </c>
      <c r="AU476" t="str">
        <f>IF(ISBLANK(extractions!AO476),"",extractions!AO476)</f>
        <v/>
      </c>
      <c r="AV476" t="str">
        <f>IF(ISBLANK(extractions!AP476),"",extractions!AP476)</f>
        <v/>
      </c>
      <c r="AW476" t="str">
        <f>IF(ISBLANK(extractions!AQ476),"",extractions!AQ476)</f>
        <v/>
      </c>
      <c r="AX476" t="str">
        <f>IF(ISBLANK(extractions!AR476),"",extractions!AR476)</f>
        <v/>
      </c>
      <c r="AY476" t="str">
        <f>IF(ISBLANK(extractions!AS476),"",extractions!AS476)</f>
        <v/>
      </c>
      <c r="AZ476" t="str">
        <f>IF(ISBLANK(extractions!AT476),"",extractions!AT476)</f>
        <v/>
      </c>
      <c r="BA476" t="str">
        <f>IF(ISBLANK(extractions!AU476),"",extractions!AU476)</f>
        <v/>
      </c>
      <c r="BB476" t="str">
        <f>IF(ISBLANK(extractions!AV476),"",extractions!AV476)</f>
        <v/>
      </c>
      <c r="BC476" t="str">
        <f>IF(ISBLANK(extractions!AW476),"",extractions!AW476)</f>
        <v/>
      </c>
      <c r="BD476" t="str">
        <f>IF(ISBLANK(extractions!AX476),"",extractions!AX476)</f>
        <v/>
      </c>
      <c r="BG476" t="str">
        <f t="shared" si="65"/>
        <v/>
      </c>
      <c r="BK476" s="9" t="str">
        <f t="shared" si="62"/>
        <v>Beta</v>
      </c>
      <c r="BL476" s="9">
        <f t="shared" si="60"/>
        <v>0.20610000000000001</v>
      </c>
      <c r="BM476" s="13" t="str">
        <f t="shared" si="61"/>
        <v>?</v>
      </c>
      <c r="BN476" t="str">
        <f t="shared" si="63"/>
        <v>+</v>
      </c>
      <c r="BO476" s="9" t="str">
        <f>IF(BK476="Beta",IF(ABS(BL476)&lt;statistic_interpretations!$B$5,statistic_interpretations!$B$1,IF(ABS(BL476)&lt;statistic_interpretations!$C$5,statistic_interpretations!$C$1,IF(ABS(BL476)&gt;statistic_interpretations!$C$5,statistic_interpretations!$D$1,"error"))),IF(BK476="R",IF(ABS(BL476)&lt;statistic_interpretations!$B$2,statistic_interpretations!$B$1,IF(ABS(BL476)&lt;statistic_interpretations!$C$2,statistic_interpretations!$C$1,IF(ABS(BL476)&gt;statistic_interpretations!$C$2,statistic_interpretations!$D$1,"error"))),IF(BK476="D",IF(ABS(BL476)&lt;statistic_interpretations!$B$3,statistic_interpretations!$B$1,IF(ABS(BL476)&lt;statistic_interpretations!$C$3,statistic_interpretations!$C$1,IF(ABS(BL476)&gt;statistic_interpretations!$C$3,statistic_interpretations!$D$1,"error"))),IF(BK476="%",IF(ABS(BL476)&lt;statistic_interpretations!$B$9,statistic_interpretations!$B$1,IF(ABS(BL476)&lt;statistic_interpretations!$C$9,statistic_interpretations!$C$1,IF(ABS(BL476)&gt;statistic_interpretations!$C$9,statistic_interpretations!$D$1,"error"))),IF(BK476="χ2",IF(ABS(BL476)&lt;statistic_interpretations!$B$8,statistic_interpretations!$B$1,IF(ABS(BL476)&lt;statistic_interpretations!$C$8,statistic_interpretations!$C$1,IF(ABS(BL476)&gt;statistic_interpretations!$C$8,statistic_interpretations!$D$1,"error"))),IF(BK476="tau",IF(ABS(BL476)&lt;statistic_interpretations!$B$7,statistic_interpretations!$B$1,IF(ABS(BL476)&lt;statistic_interpretations!$C$7,statistic_interpretations!$C$1,IF(ABS(BL476)&gt;statistic_interpretations!$C$7,statistic_interpretations!$D$1,"error")))))))))</f>
        <v>Small</v>
      </c>
      <c r="BP476" t="str">
        <f t="shared" si="64"/>
        <v>unknown</v>
      </c>
    </row>
    <row r="477" spans="1:68" x14ac:dyDescent="0.25">
      <c r="A477" t="str">
        <f>IF(ISBLANK(extractions!A477),"",extractions!A477)</f>
        <v>Discovery: social service</v>
      </c>
      <c r="B477" t="s">
        <v>845</v>
      </c>
      <c r="C477" t="str">
        <f>IF(ISBLANK(extractions!B477),"",extractions!B477)</f>
        <v>nominal</v>
      </c>
      <c r="D477" t="str">
        <f>IF(ISBLANK(extractions!C477),"",extractions!C477)</f>
        <v/>
      </c>
      <c r="E477" t="str">
        <f>IF(ISBLANK(extractions!D477),"",extractions!D477)</f>
        <v>Involvement: crime control</v>
      </c>
      <c r="F477" t="str">
        <f>IF(ISBLANK(extractions!E477),"",extractions!E477)</f>
        <v>-</v>
      </c>
      <c r="G477" t="str">
        <f>IF(ISBLANK(extractions!G477),"",extractions!G477)</f>
        <v>reporting time</v>
      </c>
      <c r="H477" t="str">
        <f>IF(ISBLANK(extractions!H477),"",extractions!H477)</f>
        <v>scale</v>
      </c>
      <c r="I477" t="str">
        <f>IF(ISBLANK(extractions!I477),"",extractions!I477)</f>
        <v>min/incident</v>
      </c>
      <c r="J477" t="str">
        <f>IF(ISBLANK(extractions!J477),"",extractions!J477)</f>
        <v>ln</v>
      </c>
      <c r="K477" t="str">
        <f>IF(ISBLANK(extractions!K477),"",extractions!K477)</f>
        <v>interest</v>
      </c>
      <c r="L477" t="str">
        <f>IF(ISBLANK(extractions!L477),"",extractions!L477)</f>
        <v>van Kirk (1980b)</v>
      </c>
      <c r="M477" s="2" t="s">
        <v>893</v>
      </c>
      <c r="N477" t="str">
        <f>IF(ISBLANK(extractions!M477),"",extractions!M477)</f>
        <v>Table B-7</v>
      </c>
      <c r="O477" t="str">
        <f>IF(ISBLANK(extractions!N477),"",extractions!N477)</f>
        <v>Multivariate regression</v>
      </c>
      <c r="P477" t="s">
        <v>148</v>
      </c>
      <c r="Q477" t="s">
        <v>903</v>
      </c>
      <c r="R477" t="s">
        <v>906</v>
      </c>
      <c r="S477" t="s">
        <v>199</v>
      </c>
      <c r="T477" t="s">
        <v>199</v>
      </c>
      <c r="U477" t="str">
        <f>IF(ISBLANK(extractions!O477),"",extractions!O477)</f>
        <v>^</v>
      </c>
      <c r="V477" t="str">
        <f>IF(ISBLANK(extractions!P477),"",extractions!P477)</f>
        <v>Sample</v>
      </c>
      <c r="W477" t="str">
        <f>IF(ISBLANK(extractions!Q477),"",extractions!Q477)</f>
        <v/>
      </c>
      <c r="X477" t="str">
        <f>IF(ISBLANK(extractions!R477),"",extractions!R477)</f>
        <v xml:space="preserve">Non random sample  </v>
      </c>
      <c r="Y477" t="str">
        <f>IF(ISBLANK(extractions!S477),"",extractions!S477)</f>
        <v/>
      </c>
      <c r="Z477" t="str">
        <f>IF(ISBLANK(extractions!T477),"",extractions!T477)</f>
        <v/>
      </c>
      <c r="AA477" t="str">
        <f>IF(ISBLANK(extractions!U477),"",extractions!U477)</f>
        <v>-</v>
      </c>
      <c r="AB477">
        <f>IF(ISBLANK(extractions!V477),"",extractions!V477)</f>
        <v>1007</v>
      </c>
      <c r="AC477" t="str">
        <f>IF(ISBLANK(extractions!W477),"",extractions!W477)</f>
        <v>CFS</v>
      </c>
      <c r="AD477" t="str">
        <f>IF(ISBLANK(extractions!X477),"",extractions!X477)</f>
        <v>All noncrime calls with citizen interviews</v>
      </c>
      <c r="AE477" t="str">
        <f>IF(ISBLANK(extractions!Y477),"",extractions!Y477)</f>
        <v>Beta</v>
      </c>
      <c r="AF477">
        <f>IF(ISBLANK(extractions!Z477),"",extractions!Z477)</f>
        <v>9.3160000000000007E-2</v>
      </c>
      <c r="AG477" t="str">
        <f>IF(ISBLANK(extractions!AA477),"",extractions!AA477)</f>
        <v/>
      </c>
      <c r="AH477" t="str">
        <f>IF(ISBLANK(extractions!AB477),"",extractions!AB477)</f>
        <v>?</v>
      </c>
      <c r="AI477">
        <f>IF(ISBLANK(extractions!AC477),"",extractions!AC477)</f>
        <v>1</v>
      </c>
      <c r="AJ477" t="str">
        <f>IF(ISBLANK(extractions!AD477),"",extractions!AD477)</f>
        <v>mar</v>
      </c>
      <c r="AK477">
        <f>IF(ISBLANK(extractions!AE477),"",extractions!AE477)</f>
        <v>1975</v>
      </c>
      <c r="AL477">
        <f>IF(ISBLANK(extractions!AF477),"",extractions!AF477)</f>
        <v>31</v>
      </c>
      <c r="AM477" t="str">
        <f>IF(ISBLANK(extractions!AG477),"",extractions!AG477)</f>
        <v>jan</v>
      </c>
      <c r="AN477">
        <f>IF(ISBLANK(extractions!AH477),"",extractions!AH477)</f>
        <v>1976</v>
      </c>
      <c r="AO477" t="str">
        <f>IF(ISBLANK(extractions!AI477),"",extractions!AI477)</f>
        <v/>
      </c>
      <c r="AP477" t="str">
        <f>IF(ISBLANK(extractions!AJ477),"",extractions!AJ477)</f>
        <v/>
      </c>
      <c r="AQ477" t="str">
        <f>IF(ISBLANK(extractions!AK477),"",extractions!AK477)</f>
        <v/>
      </c>
      <c r="AR477" t="str">
        <f>IF(ISBLANK(extractions!AL477),"",extractions!AL477)</f>
        <v/>
      </c>
      <c r="AS477" t="str">
        <f>IF(ISBLANK(extractions!AM477),"",extractions!AM477)</f>
        <v/>
      </c>
      <c r="AT477" t="str">
        <f>IF(ISBLANK(extractions!AN477),"",extractions!AN477)</f>
        <v/>
      </c>
      <c r="AU477" t="str">
        <f>IF(ISBLANK(extractions!AO477),"",extractions!AO477)</f>
        <v/>
      </c>
      <c r="AV477" t="str">
        <f>IF(ISBLANK(extractions!AP477),"",extractions!AP477)</f>
        <v/>
      </c>
      <c r="AW477" t="str">
        <f>IF(ISBLANK(extractions!AQ477),"",extractions!AQ477)</f>
        <v/>
      </c>
      <c r="AX477" t="str">
        <f>IF(ISBLANK(extractions!AR477),"",extractions!AR477)</f>
        <v/>
      </c>
      <c r="AY477" t="str">
        <f>IF(ISBLANK(extractions!AS477),"",extractions!AS477)</f>
        <v/>
      </c>
      <c r="AZ477" t="str">
        <f>IF(ISBLANK(extractions!AT477),"",extractions!AT477)</f>
        <v/>
      </c>
      <c r="BA477" t="str">
        <f>IF(ISBLANK(extractions!AU477),"",extractions!AU477)</f>
        <v/>
      </c>
      <c r="BB477" t="str">
        <f>IF(ISBLANK(extractions!AV477),"",extractions!AV477)</f>
        <v/>
      </c>
      <c r="BC477" t="str">
        <f>IF(ISBLANK(extractions!AW477),"",extractions!AW477)</f>
        <v/>
      </c>
      <c r="BD477" t="str">
        <f>IF(ISBLANK(extractions!AX477),"",extractions!AX477)</f>
        <v/>
      </c>
      <c r="BG477" t="str">
        <f t="shared" si="65"/>
        <v/>
      </c>
      <c r="BK477" s="9" t="str">
        <f t="shared" si="62"/>
        <v>Beta</v>
      </c>
      <c r="BL477" s="9">
        <f t="shared" si="60"/>
        <v>9.3160000000000007E-2</v>
      </c>
      <c r="BM477" s="13" t="str">
        <f t="shared" si="61"/>
        <v>?</v>
      </c>
      <c r="BN477" t="str">
        <f t="shared" si="63"/>
        <v>+</v>
      </c>
      <c r="BO477" s="9" t="str">
        <f>IF(BK477="Beta",IF(ABS(BL477)&lt;statistic_interpretations!$B$5,statistic_interpretations!$B$1,IF(ABS(BL477)&lt;statistic_interpretations!$C$5,statistic_interpretations!$C$1,IF(ABS(BL477)&gt;statistic_interpretations!$C$5,statistic_interpretations!$D$1,"error"))),IF(BK477="R",IF(ABS(BL477)&lt;statistic_interpretations!$B$2,statistic_interpretations!$B$1,IF(ABS(BL477)&lt;statistic_interpretations!$C$2,statistic_interpretations!$C$1,IF(ABS(BL477)&gt;statistic_interpretations!$C$2,statistic_interpretations!$D$1,"error"))),IF(BK477="D",IF(ABS(BL477)&lt;statistic_interpretations!$B$3,statistic_interpretations!$B$1,IF(ABS(BL477)&lt;statistic_interpretations!$C$3,statistic_interpretations!$C$1,IF(ABS(BL477)&gt;statistic_interpretations!$C$3,statistic_interpretations!$D$1,"error"))),IF(BK477="%",IF(ABS(BL477)&lt;statistic_interpretations!$B$9,statistic_interpretations!$B$1,IF(ABS(BL477)&lt;statistic_interpretations!$C$9,statistic_interpretations!$C$1,IF(ABS(BL477)&gt;statistic_interpretations!$C$9,statistic_interpretations!$D$1,"error"))),IF(BK477="χ2",IF(ABS(BL477)&lt;statistic_interpretations!$B$8,statistic_interpretations!$B$1,IF(ABS(BL477)&lt;statistic_interpretations!$C$8,statistic_interpretations!$C$1,IF(ABS(BL477)&gt;statistic_interpretations!$C$8,statistic_interpretations!$D$1,"error"))),IF(BK477="tau",IF(ABS(BL477)&lt;statistic_interpretations!$B$7,statistic_interpretations!$B$1,IF(ABS(BL477)&lt;statistic_interpretations!$C$7,statistic_interpretations!$C$1,IF(ABS(BL477)&gt;statistic_interpretations!$C$7,statistic_interpretations!$D$1,"error")))))))))</f>
        <v>Small</v>
      </c>
      <c r="BP477" t="str">
        <f t="shared" si="64"/>
        <v>unknown</v>
      </c>
    </row>
    <row r="478" spans="1:68" x14ac:dyDescent="0.25">
      <c r="A478" t="str">
        <f>IF(ISBLANK(extractions!A478),"",extractions!A478)</f>
        <v>Involvement: traffic</v>
      </c>
      <c r="B478" t="s">
        <v>839</v>
      </c>
      <c r="C478" t="str">
        <f>IF(ISBLANK(extractions!B478),"",extractions!B478)</f>
        <v>nominal</v>
      </c>
      <c r="D478" t="str">
        <f>IF(ISBLANK(extractions!C478),"",extractions!C478)</f>
        <v/>
      </c>
      <c r="E478" t="str">
        <f>IF(ISBLANK(extractions!D478),"",extractions!D478)</f>
        <v>Involvement: crime control</v>
      </c>
      <c r="F478" t="str">
        <f>IF(ISBLANK(extractions!E478),"",extractions!E478)</f>
        <v>-</v>
      </c>
      <c r="G478" t="str">
        <f>IF(ISBLANK(extractions!G478),"",extractions!G478)</f>
        <v>dispatch time</v>
      </c>
      <c r="H478" t="str">
        <f>IF(ISBLANK(extractions!H478),"",extractions!H478)</f>
        <v>scale</v>
      </c>
      <c r="I478" t="str">
        <f>IF(ISBLANK(extractions!I478),"",extractions!I478)</f>
        <v>min/incident</v>
      </c>
      <c r="J478" t="str">
        <f>IF(ISBLANK(extractions!J478),"",extractions!J478)</f>
        <v>ln</v>
      </c>
      <c r="K478" t="str">
        <f>IF(ISBLANK(extractions!K478),"",extractions!K478)</f>
        <v>interest</v>
      </c>
      <c r="L478" t="str">
        <f>IF(ISBLANK(extractions!L478),"",extractions!L478)</f>
        <v>van Kirk (1980b)</v>
      </c>
      <c r="M478" s="2" t="s">
        <v>893</v>
      </c>
      <c r="N478" t="str">
        <f>IF(ISBLANK(extractions!M478),"",extractions!M478)</f>
        <v>Table B-8</v>
      </c>
      <c r="O478" t="str">
        <f>IF(ISBLANK(extractions!N478),"",extractions!N478)</f>
        <v>Multivariate regression</v>
      </c>
      <c r="P478" t="s">
        <v>148</v>
      </c>
      <c r="Q478" t="s">
        <v>903</v>
      </c>
      <c r="R478" t="s">
        <v>906</v>
      </c>
      <c r="S478" t="s">
        <v>199</v>
      </c>
      <c r="T478" t="s">
        <v>199</v>
      </c>
      <c r="U478" t="str">
        <f>IF(ISBLANK(extractions!O478),"",extractions!O478)</f>
        <v>Dispatch time was slowest for discovery crime control incidents  (Appendix B, Tables B-8 and B-11). Confrontation disturbances were  dispatched signifi~tly faster than all calls except involvement traffic  and involvement social service. Dispatch time was about the same for  nuisance disturbance, discovery traffic, discovery crime control, and  involvement social service incidents (although involvement social service calls were approaching significantly faster times). . Discovery social ser­  vices only differed significantly from involvement traffic incidents.</v>
      </c>
      <c r="V478" t="str">
        <f>IF(ISBLANK(extractions!P478),"",extractions!P478)</f>
        <v>Sample</v>
      </c>
      <c r="W478" t="str">
        <f>IF(ISBLANK(extractions!Q478),"",extractions!Q478)</f>
        <v/>
      </c>
      <c r="X478" t="str">
        <f>IF(ISBLANK(extractions!R478),"",extractions!R478)</f>
        <v xml:space="preserve">Non random sample  </v>
      </c>
      <c r="Y478" t="str">
        <f>IF(ISBLANK(extractions!S478),"",extractions!S478)</f>
        <v/>
      </c>
      <c r="Z478" t="str">
        <f>IF(ISBLANK(extractions!T478),"",extractions!T478)</f>
        <v/>
      </c>
      <c r="AA478" t="str">
        <f>IF(ISBLANK(extractions!U478),"",extractions!U478)</f>
        <v>-</v>
      </c>
      <c r="AB478">
        <f>IF(ISBLANK(extractions!V478),"",extractions!V478)</f>
        <v>1079</v>
      </c>
      <c r="AC478" t="str">
        <f>IF(ISBLANK(extractions!W478),"",extractions!W478)</f>
        <v>CFS</v>
      </c>
      <c r="AD478" t="str">
        <f>IF(ISBLANK(extractions!X478),"",extractions!X478)</f>
        <v>All noncrime calls with citizen interviews</v>
      </c>
      <c r="AE478" t="str">
        <f>IF(ISBLANK(extractions!Y478),"",extractions!Y478)</f>
        <v>Beta</v>
      </c>
      <c r="AF478">
        <f>IF(ISBLANK(extractions!Z478),"",extractions!Z478)</f>
        <v>-4.2750000000000003E-2</v>
      </c>
      <c r="AG478" t="str">
        <f>IF(ISBLANK(extractions!AA478),"",extractions!AA478)</f>
        <v/>
      </c>
      <c r="AH478" t="str">
        <f>IF(ISBLANK(extractions!AB478),"",extractions!AB478)</f>
        <v>?</v>
      </c>
      <c r="AI478">
        <f>IF(ISBLANK(extractions!AC478),"",extractions!AC478)</f>
        <v>1</v>
      </c>
      <c r="AJ478" t="str">
        <f>IF(ISBLANK(extractions!AD478),"",extractions!AD478)</f>
        <v>mar</v>
      </c>
      <c r="AK478">
        <f>IF(ISBLANK(extractions!AE478),"",extractions!AE478)</f>
        <v>1975</v>
      </c>
      <c r="AL478">
        <f>IF(ISBLANK(extractions!AF478),"",extractions!AF478)</f>
        <v>31</v>
      </c>
      <c r="AM478" t="str">
        <f>IF(ISBLANK(extractions!AG478),"",extractions!AG478)</f>
        <v>jan</v>
      </c>
      <c r="AN478">
        <f>IF(ISBLANK(extractions!AH478),"",extractions!AH478)</f>
        <v>1976</v>
      </c>
      <c r="AO478" t="str">
        <f>IF(ISBLANK(extractions!AI478),"",extractions!AI478)</f>
        <v/>
      </c>
      <c r="AP478" t="str">
        <f>IF(ISBLANK(extractions!AJ478),"",extractions!AJ478)</f>
        <v/>
      </c>
      <c r="AQ478" t="str">
        <f>IF(ISBLANK(extractions!AK478),"",extractions!AK478)</f>
        <v/>
      </c>
      <c r="AR478" t="str">
        <f>IF(ISBLANK(extractions!AL478),"",extractions!AL478)</f>
        <v/>
      </c>
      <c r="AS478" t="str">
        <f>IF(ISBLANK(extractions!AM478),"",extractions!AM478)</f>
        <v/>
      </c>
      <c r="AT478" t="str">
        <f>IF(ISBLANK(extractions!AN478),"",extractions!AN478)</f>
        <v/>
      </c>
      <c r="AU478" t="str">
        <f>IF(ISBLANK(extractions!AO478),"",extractions!AO478)</f>
        <v/>
      </c>
      <c r="AV478" t="str">
        <f>IF(ISBLANK(extractions!AP478),"",extractions!AP478)</f>
        <v/>
      </c>
      <c r="AW478" t="str">
        <f>IF(ISBLANK(extractions!AQ478),"",extractions!AQ478)</f>
        <v/>
      </c>
      <c r="AX478" t="str">
        <f>IF(ISBLANK(extractions!AR478),"",extractions!AR478)</f>
        <v/>
      </c>
      <c r="AY478" t="str">
        <f>IF(ISBLANK(extractions!AS478),"",extractions!AS478)</f>
        <v/>
      </c>
      <c r="AZ478" t="str">
        <f>IF(ISBLANK(extractions!AT478),"",extractions!AT478)</f>
        <v/>
      </c>
      <c r="BA478" t="str">
        <f>IF(ISBLANK(extractions!AU478),"",extractions!AU478)</f>
        <v/>
      </c>
      <c r="BB478" t="str">
        <f>IF(ISBLANK(extractions!AV478),"",extractions!AV478)</f>
        <v/>
      </c>
      <c r="BC478" t="str">
        <f>IF(ISBLANK(extractions!AW478),"",extractions!AW478)</f>
        <v/>
      </c>
      <c r="BD478" t="str">
        <f>IF(ISBLANK(extractions!AX478),"",extractions!AX478)</f>
        <v/>
      </c>
      <c r="BG478" t="str">
        <f t="shared" si="65"/>
        <v/>
      </c>
      <c r="BK478" s="9" t="str">
        <f t="shared" si="62"/>
        <v>Beta</v>
      </c>
      <c r="BL478" s="9">
        <f t="shared" si="60"/>
        <v>-4.2750000000000003E-2</v>
      </c>
      <c r="BM478" s="13" t="str">
        <f t="shared" si="61"/>
        <v>?</v>
      </c>
      <c r="BN478" t="str">
        <f t="shared" si="63"/>
        <v>-</v>
      </c>
      <c r="BO478" s="9" t="str">
        <f>IF(BK478="Beta",IF(ABS(BL478)&lt;statistic_interpretations!$B$5,statistic_interpretations!$B$1,IF(ABS(BL478)&lt;statistic_interpretations!$C$5,statistic_interpretations!$C$1,IF(ABS(BL478)&gt;statistic_interpretations!$C$5,statistic_interpretations!$D$1,"error"))),IF(BK478="R",IF(ABS(BL478)&lt;statistic_interpretations!$B$2,statistic_interpretations!$B$1,IF(ABS(BL478)&lt;statistic_interpretations!$C$2,statistic_interpretations!$C$1,IF(ABS(BL478)&gt;statistic_interpretations!$C$2,statistic_interpretations!$D$1,"error"))),IF(BK478="D",IF(ABS(BL478)&lt;statistic_interpretations!$B$3,statistic_interpretations!$B$1,IF(ABS(BL478)&lt;statistic_interpretations!$C$3,statistic_interpretations!$C$1,IF(ABS(BL478)&gt;statistic_interpretations!$C$3,statistic_interpretations!$D$1,"error"))),IF(BK478="%",IF(ABS(BL478)&lt;statistic_interpretations!$B$9,statistic_interpretations!$B$1,IF(ABS(BL478)&lt;statistic_interpretations!$C$9,statistic_interpretations!$C$1,IF(ABS(BL478)&gt;statistic_interpretations!$C$9,statistic_interpretations!$D$1,"error"))),IF(BK478="χ2",IF(ABS(BL478)&lt;statistic_interpretations!$B$8,statistic_interpretations!$B$1,IF(ABS(BL478)&lt;statistic_interpretations!$C$8,statistic_interpretations!$C$1,IF(ABS(BL478)&gt;statistic_interpretations!$C$8,statistic_interpretations!$D$1,"error"))),IF(BK478="tau",IF(ABS(BL478)&lt;statistic_interpretations!$B$7,statistic_interpretations!$B$1,IF(ABS(BL478)&lt;statistic_interpretations!$C$7,statistic_interpretations!$C$1,IF(ABS(BL478)&gt;statistic_interpretations!$C$7,statistic_interpretations!$D$1,"error")))))))))</f>
        <v>Small</v>
      </c>
      <c r="BP478" t="str">
        <f t="shared" si="64"/>
        <v>unknown</v>
      </c>
    </row>
    <row r="479" spans="1:68" x14ac:dyDescent="0.25">
      <c r="A479" t="str">
        <f>IF(ISBLANK(extractions!A479),"",extractions!A479)</f>
        <v>Involvement: social service</v>
      </c>
      <c r="B479" t="s">
        <v>840</v>
      </c>
      <c r="C479" t="str">
        <f>IF(ISBLANK(extractions!B479),"",extractions!B479)</f>
        <v>nominal</v>
      </c>
      <c r="D479" t="str">
        <f>IF(ISBLANK(extractions!C479),"",extractions!C479)</f>
        <v/>
      </c>
      <c r="E479" t="str">
        <f>IF(ISBLANK(extractions!D479),"",extractions!D479)</f>
        <v>Involvement: crime control</v>
      </c>
      <c r="F479" t="str">
        <f>IF(ISBLANK(extractions!E479),"",extractions!E479)</f>
        <v>-</v>
      </c>
      <c r="G479" t="str">
        <f>IF(ISBLANK(extractions!G479),"",extractions!G479)</f>
        <v>dispatch time</v>
      </c>
      <c r="H479" t="str">
        <f>IF(ISBLANK(extractions!H479),"",extractions!H479)</f>
        <v>scale</v>
      </c>
      <c r="I479" t="str">
        <f>IF(ISBLANK(extractions!I479),"",extractions!I479)</f>
        <v>min/incident</v>
      </c>
      <c r="J479" t="str">
        <f>IF(ISBLANK(extractions!J479),"",extractions!J479)</f>
        <v>ln</v>
      </c>
      <c r="K479" t="str">
        <f>IF(ISBLANK(extractions!K479),"",extractions!K479)</f>
        <v>interest</v>
      </c>
      <c r="L479" t="str">
        <f>IF(ISBLANK(extractions!L479),"",extractions!L479)</f>
        <v>van Kirk (1980b)</v>
      </c>
      <c r="M479" s="2" t="s">
        <v>893</v>
      </c>
      <c r="N479" t="str">
        <f>IF(ISBLANK(extractions!M479),"",extractions!M479)</f>
        <v>Table B-8</v>
      </c>
      <c r="O479" t="str">
        <f>IF(ISBLANK(extractions!N479),"",extractions!N479)</f>
        <v>Multivariate regression</v>
      </c>
      <c r="P479" t="s">
        <v>148</v>
      </c>
      <c r="Q479" t="s">
        <v>903</v>
      </c>
      <c r="R479" t="s">
        <v>906</v>
      </c>
      <c r="S479" t="s">
        <v>199</v>
      </c>
      <c r="T479" t="s">
        <v>199</v>
      </c>
      <c r="U479" t="str">
        <f>IF(ISBLANK(extractions!O479),"",extractions!O479)</f>
        <v>^</v>
      </c>
      <c r="V479" t="str">
        <f>IF(ISBLANK(extractions!P479),"",extractions!P479)</f>
        <v>Sample</v>
      </c>
      <c r="W479" t="str">
        <f>IF(ISBLANK(extractions!Q479),"",extractions!Q479)</f>
        <v/>
      </c>
      <c r="X479" t="str">
        <f>IF(ISBLANK(extractions!R479),"",extractions!R479)</f>
        <v xml:space="preserve">Non random sample  </v>
      </c>
      <c r="Y479" t="str">
        <f>IF(ISBLANK(extractions!S479),"",extractions!S479)</f>
        <v/>
      </c>
      <c r="Z479" t="str">
        <f>IF(ISBLANK(extractions!T479),"",extractions!T479)</f>
        <v/>
      </c>
      <c r="AA479" t="str">
        <f>IF(ISBLANK(extractions!U479),"",extractions!U479)</f>
        <v>-</v>
      </c>
      <c r="AB479">
        <f>IF(ISBLANK(extractions!V479),"",extractions!V479)</f>
        <v>1079</v>
      </c>
      <c r="AC479" t="str">
        <f>IF(ISBLANK(extractions!W479),"",extractions!W479)</f>
        <v>CFS</v>
      </c>
      <c r="AD479" t="str">
        <f>IF(ISBLANK(extractions!X479),"",extractions!X479)</f>
        <v>All noncrime calls with citizen interviews</v>
      </c>
      <c r="AE479" t="str">
        <f>IF(ISBLANK(extractions!Y479),"",extractions!Y479)</f>
        <v>Beta</v>
      </c>
      <c r="AF479">
        <f>IF(ISBLANK(extractions!Z479),"",extractions!Z479)</f>
        <v>-4.7329999999999997E-2</v>
      </c>
      <c r="AG479" t="str">
        <f>IF(ISBLANK(extractions!AA479),"",extractions!AA479)</f>
        <v/>
      </c>
      <c r="AH479" t="str">
        <f>IF(ISBLANK(extractions!AB479),"",extractions!AB479)</f>
        <v>?</v>
      </c>
      <c r="AI479">
        <f>IF(ISBLANK(extractions!AC479),"",extractions!AC479)</f>
        <v>1</v>
      </c>
      <c r="AJ479" t="str">
        <f>IF(ISBLANK(extractions!AD479),"",extractions!AD479)</f>
        <v>mar</v>
      </c>
      <c r="AK479">
        <f>IF(ISBLANK(extractions!AE479),"",extractions!AE479)</f>
        <v>1975</v>
      </c>
      <c r="AL479">
        <f>IF(ISBLANK(extractions!AF479),"",extractions!AF479)</f>
        <v>31</v>
      </c>
      <c r="AM479" t="str">
        <f>IF(ISBLANK(extractions!AG479),"",extractions!AG479)</f>
        <v>jan</v>
      </c>
      <c r="AN479">
        <f>IF(ISBLANK(extractions!AH479),"",extractions!AH479)</f>
        <v>1976</v>
      </c>
      <c r="AO479" t="str">
        <f>IF(ISBLANK(extractions!AI479),"",extractions!AI479)</f>
        <v/>
      </c>
      <c r="AP479" t="str">
        <f>IF(ISBLANK(extractions!AJ479),"",extractions!AJ479)</f>
        <v/>
      </c>
      <c r="AQ479" t="str">
        <f>IF(ISBLANK(extractions!AK479),"",extractions!AK479)</f>
        <v/>
      </c>
      <c r="AR479" t="str">
        <f>IF(ISBLANK(extractions!AL479),"",extractions!AL479)</f>
        <v/>
      </c>
      <c r="AS479" t="str">
        <f>IF(ISBLANK(extractions!AM479),"",extractions!AM479)</f>
        <v/>
      </c>
      <c r="AT479" t="str">
        <f>IF(ISBLANK(extractions!AN479),"",extractions!AN479)</f>
        <v/>
      </c>
      <c r="AU479" t="str">
        <f>IF(ISBLANK(extractions!AO479),"",extractions!AO479)</f>
        <v/>
      </c>
      <c r="AV479" t="str">
        <f>IF(ISBLANK(extractions!AP479),"",extractions!AP479)</f>
        <v/>
      </c>
      <c r="AW479" t="str">
        <f>IF(ISBLANK(extractions!AQ479),"",extractions!AQ479)</f>
        <v/>
      </c>
      <c r="AX479" t="str">
        <f>IF(ISBLANK(extractions!AR479),"",extractions!AR479)</f>
        <v/>
      </c>
      <c r="AY479" t="str">
        <f>IF(ISBLANK(extractions!AS479),"",extractions!AS479)</f>
        <v/>
      </c>
      <c r="AZ479" t="str">
        <f>IF(ISBLANK(extractions!AT479),"",extractions!AT479)</f>
        <v/>
      </c>
      <c r="BA479" t="str">
        <f>IF(ISBLANK(extractions!AU479),"",extractions!AU479)</f>
        <v/>
      </c>
      <c r="BB479" t="str">
        <f>IF(ISBLANK(extractions!AV479),"",extractions!AV479)</f>
        <v/>
      </c>
      <c r="BC479" t="str">
        <f>IF(ISBLANK(extractions!AW479),"",extractions!AW479)</f>
        <v/>
      </c>
      <c r="BD479" t="str">
        <f>IF(ISBLANK(extractions!AX479),"",extractions!AX479)</f>
        <v/>
      </c>
      <c r="BG479" t="str">
        <f t="shared" si="65"/>
        <v/>
      </c>
      <c r="BK479" s="9" t="str">
        <f t="shared" si="62"/>
        <v>Beta</v>
      </c>
      <c r="BL479" s="9">
        <f t="shared" si="60"/>
        <v>-4.7329999999999997E-2</v>
      </c>
      <c r="BM479" s="13" t="str">
        <f t="shared" si="61"/>
        <v>?</v>
      </c>
      <c r="BN479" t="str">
        <f t="shared" si="63"/>
        <v>-</v>
      </c>
      <c r="BO479" s="9" t="str">
        <f>IF(BK479="Beta",IF(ABS(BL479)&lt;statistic_interpretations!$B$5,statistic_interpretations!$B$1,IF(ABS(BL479)&lt;statistic_interpretations!$C$5,statistic_interpretations!$C$1,IF(ABS(BL479)&gt;statistic_interpretations!$C$5,statistic_interpretations!$D$1,"error"))),IF(BK479="R",IF(ABS(BL479)&lt;statistic_interpretations!$B$2,statistic_interpretations!$B$1,IF(ABS(BL479)&lt;statistic_interpretations!$C$2,statistic_interpretations!$C$1,IF(ABS(BL479)&gt;statistic_interpretations!$C$2,statistic_interpretations!$D$1,"error"))),IF(BK479="D",IF(ABS(BL479)&lt;statistic_interpretations!$B$3,statistic_interpretations!$B$1,IF(ABS(BL479)&lt;statistic_interpretations!$C$3,statistic_interpretations!$C$1,IF(ABS(BL479)&gt;statistic_interpretations!$C$3,statistic_interpretations!$D$1,"error"))),IF(BK479="%",IF(ABS(BL479)&lt;statistic_interpretations!$B$9,statistic_interpretations!$B$1,IF(ABS(BL479)&lt;statistic_interpretations!$C$9,statistic_interpretations!$C$1,IF(ABS(BL479)&gt;statistic_interpretations!$C$9,statistic_interpretations!$D$1,"error"))),IF(BK479="χ2",IF(ABS(BL479)&lt;statistic_interpretations!$B$8,statistic_interpretations!$B$1,IF(ABS(BL479)&lt;statistic_interpretations!$C$8,statistic_interpretations!$C$1,IF(ABS(BL479)&gt;statistic_interpretations!$C$8,statistic_interpretations!$D$1,"error"))),IF(BK479="tau",IF(ABS(BL479)&lt;statistic_interpretations!$B$7,statistic_interpretations!$B$1,IF(ABS(BL479)&lt;statistic_interpretations!$C$7,statistic_interpretations!$C$1,IF(ABS(BL479)&gt;statistic_interpretations!$C$7,statistic_interpretations!$D$1,"error")))))))))</f>
        <v>Small</v>
      </c>
      <c r="BP479" t="str">
        <f t="shared" si="64"/>
        <v>unknown</v>
      </c>
    </row>
    <row r="480" spans="1:68" x14ac:dyDescent="0.25">
      <c r="A480" t="str">
        <f>IF(ISBLANK(extractions!A480),"",extractions!A480)</f>
        <v>Involvement: confrontation disturbance</v>
      </c>
      <c r="B480" t="s">
        <v>841</v>
      </c>
      <c r="C480" t="str">
        <f>IF(ISBLANK(extractions!B480),"",extractions!B480)</f>
        <v>nominal</v>
      </c>
      <c r="D480" t="str">
        <f>IF(ISBLANK(extractions!C480),"",extractions!C480)</f>
        <v/>
      </c>
      <c r="E480" t="str">
        <f>IF(ISBLANK(extractions!D480),"",extractions!D480)</f>
        <v>Involvement: crime control</v>
      </c>
      <c r="F480" t="str">
        <f>IF(ISBLANK(extractions!E480),"",extractions!E480)</f>
        <v>-</v>
      </c>
      <c r="G480" t="str">
        <f>IF(ISBLANK(extractions!G480),"",extractions!G480)</f>
        <v>dispatch time</v>
      </c>
      <c r="H480" t="str">
        <f>IF(ISBLANK(extractions!H480),"",extractions!H480)</f>
        <v>scale</v>
      </c>
      <c r="I480" t="str">
        <f>IF(ISBLANK(extractions!I480),"",extractions!I480)</f>
        <v>min/incident</v>
      </c>
      <c r="J480" t="str">
        <f>IF(ISBLANK(extractions!J480),"",extractions!J480)</f>
        <v>ln</v>
      </c>
      <c r="K480" t="str">
        <f>IF(ISBLANK(extractions!K480),"",extractions!K480)</f>
        <v>interest</v>
      </c>
      <c r="L480" t="str">
        <f>IF(ISBLANK(extractions!L480),"",extractions!L480)</f>
        <v>van Kirk (1980b)</v>
      </c>
      <c r="M480" s="2" t="s">
        <v>893</v>
      </c>
      <c r="N480" t="str">
        <f>IF(ISBLANK(extractions!M480),"",extractions!M480)</f>
        <v>Table B-8</v>
      </c>
      <c r="O480" t="str">
        <f>IF(ISBLANK(extractions!N480),"",extractions!N480)</f>
        <v>Multivariate regression</v>
      </c>
      <c r="P480" t="s">
        <v>148</v>
      </c>
      <c r="Q480" t="s">
        <v>903</v>
      </c>
      <c r="R480" t="s">
        <v>906</v>
      </c>
      <c r="S480" t="s">
        <v>199</v>
      </c>
      <c r="T480" t="s">
        <v>199</v>
      </c>
      <c r="U480" t="str">
        <f>IF(ISBLANK(extractions!O480),"",extractions!O480)</f>
        <v>^</v>
      </c>
      <c r="V480" t="str">
        <f>IF(ISBLANK(extractions!P480),"",extractions!P480)</f>
        <v>Sample</v>
      </c>
      <c r="W480" t="str">
        <f>IF(ISBLANK(extractions!Q480),"",extractions!Q480)</f>
        <v/>
      </c>
      <c r="X480" t="str">
        <f>IF(ISBLANK(extractions!R480),"",extractions!R480)</f>
        <v xml:space="preserve">Non random sample  </v>
      </c>
      <c r="Y480" t="str">
        <f>IF(ISBLANK(extractions!S480),"",extractions!S480)</f>
        <v/>
      </c>
      <c r="Z480" t="str">
        <f>IF(ISBLANK(extractions!T480),"",extractions!T480)</f>
        <v/>
      </c>
      <c r="AA480" t="str">
        <f>IF(ISBLANK(extractions!U480),"",extractions!U480)</f>
        <v>-</v>
      </c>
      <c r="AB480">
        <f>IF(ISBLANK(extractions!V480),"",extractions!V480)</f>
        <v>1079</v>
      </c>
      <c r="AC480" t="str">
        <f>IF(ISBLANK(extractions!W480),"",extractions!W480)</f>
        <v>CFS</v>
      </c>
      <c r="AD480" t="str">
        <f>IF(ISBLANK(extractions!X480),"",extractions!X480)</f>
        <v>All noncrime calls with citizen interviews</v>
      </c>
      <c r="AE480" t="str">
        <f>IF(ISBLANK(extractions!Y480),"",extractions!Y480)</f>
        <v>Beta</v>
      </c>
      <c r="AF480">
        <f>IF(ISBLANK(extractions!Z480),"",extractions!Z480)</f>
        <v>-7.0610000000000006E-2</v>
      </c>
      <c r="AG480" t="str">
        <f>IF(ISBLANK(extractions!AA480),"",extractions!AA480)</f>
        <v/>
      </c>
      <c r="AH480" t="str">
        <f>IF(ISBLANK(extractions!AB480),"",extractions!AB480)</f>
        <v>?</v>
      </c>
      <c r="AI480">
        <f>IF(ISBLANK(extractions!AC480),"",extractions!AC480)</f>
        <v>1</v>
      </c>
      <c r="AJ480" t="str">
        <f>IF(ISBLANK(extractions!AD480),"",extractions!AD480)</f>
        <v>mar</v>
      </c>
      <c r="AK480">
        <f>IF(ISBLANK(extractions!AE480),"",extractions!AE480)</f>
        <v>1975</v>
      </c>
      <c r="AL480">
        <f>IF(ISBLANK(extractions!AF480),"",extractions!AF480)</f>
        <v>31</v>
      </c>
      <c r="AM480" t="str">
        <f>IF(ISBLANK(extractions!AG480),"",extractions!AG480)</f>
        <v>jan</v>
      </c>
      <c r="AN480">
        <f>IF(ISBLANK(extractions!AH480),"",extractions!AH480)</f>
        <v>1976</v>
      </c>
      <c r="AO480" t="str">
        <f>IF(ISBLANK(extractions!AI480),"",extractions!AI480)</f>
        <v/>
      </c>
      <c r="AP480" t="str">
        <f>IF(ISBLANK(extractions!AJ480),"",extractions!AJ480)</f>
        <v/>
      </c>
      <c r="AQ480" t="str">
        <f>IF(ISBLANK(extractions!AK480),"",extractions!AK480)</f>
        <v/>
      </c>
      <c r="AR480" t="str">
        <f>IF(ISBLANK(extractions!AL480),"",extractions!AL480)</f>
        <v/>
      </c>
      <c r="AS480" t="str">
        <f>IF(ISBLANK(extractions!AM480),"",extractions!AM480)</f>
        <v/>
      </c>
      <c r="AT480" t="str">
        <f>IF(ISBLANK(extractions!AN480),"",extractions!AN480)</f>
        <v/>
      </c>
      <c r="AU480" t="str">
        <f>IF(ISBLANK(extractions!AO480),"",extractions!AO480)</f>
        <v/>
      </c>
      <c r="AV480" t="str">
        <f>IF(ISBLANK(extractions!AP480),"",extractions!AP480)</f>
        <v/>
      </c>
      <c r="AW480" t="str">
        <f>IF(ISBLANK(extractions!AQ480),"",extractions!AQ480)</f>
        <v/>
      </c>
      <c r="AX480" t="str">
        <f>IF(ISBLANK(extractions!AR480),"",extractions!AR480)</f>
        <v/>
      </c>
      <c r="AY480" t="str">
        <f>IF(ISBLANK(extractions!AS480),"",extractions!AS480)</f>
        <v/>
      </c>
      <c r="AZ480" t="str">
        <f>IF(ISBLANK(extractions!AT480),"",extractions!AT480)</f>
        <v/>
      </c>
      <c r="BA480" t="str">
        <f>IF(ISBLANK(extractions!AU480),"",extractions!AU480)</f>
        <v/>
      </c>
      <c r="BB480" t="str">
        <f>IF(ISBLANK(extractions!AV480),"",extractions!AV480)</f>
        <v/>
      </c>
      <c r="BC480" t="str">
        <f>IF(ISBLANK(extractions!AW480),"",extractions!AW480)</f>
        <v/>
      </c>
      <c r="BD480" t="str">
        <f>IF(ISBLANK(extractions!AX480),"",extractions!AX480)</f>
        <v/>
      </c>
      <c r="BG480" t="str">
        <f t="shared" si="65"/>
        <v/>
      </c>
      <c r="BK480" s="9" t="str">
        <f t="shared" si="62"/>
        <v>Beta</v>
      </c>
      <c r="BL480" s="9">
        <f t="shared" si="60"/>
        <v>-7.0610000000000006E-2</v>
      </c>
      <c r="BM480" s="13" t="str">
        <f t="shared" si="61"/>
        <v>?</v>
      </c>
      <c r="BN480" t="str">
        <f t="shared" si="63"/>
        <v>-</v>
      </c>
      <c r="BO480" s="9" t="str">
        <f>IF(BK480="Beta",IF(ABS(BL480)&lt;statistic_interpretations!$B$5,statistic_interpretations!$B$1,IF(ABS(BL480)&lt;statistic_interpretations!$C$5,statistic_interpretations!$C$1,IF(ABS(BL480)&gt;statistic_interpretations!$C$5,statistic_interpretations!$D$1,"error"))),IF(BK480="R",IF(ABS(BL480)&lt;statistic_interpretations!$B$2,statistic_interpretations!$B$1,IF(ABS(BL480)&lt;statistic_interpretations!$C$2,statistic_interpretations!$C$1,IF(ABS(BL480)&gt;statistic_interpretations!$C$2,statistic_interpretations!$D$1,"error"))),IF(BK480="D",IF(ABS(BL480)&lt;statistic_interpretations!$B$3,statistic_interpretations!$B$1,IF(ABS(BL480)&lt;statistic_interpretations!$C$3,statistic_interpretations!$C$1,IF(ABS(BL480)&gt;statistic_interpretations!$C$3,statistic_interpretations!$D$1,"error"))),IF(BK480="%",IF(ABS(BL480)&lt;statistic_interpretations!$B$9,statistic_interpretations!$B$1,IF(ABS(BL480)&lt;statistic_interpretations!$C$9,statistic_interpretations!$C$1,IF(ABS(BL480)&gt;statistic_interpretations!$C$9,statistic_interpretations!$D$1,"error"))),IF(BK480="χ2",IF(ABS(BL480)&lt;statistic_interpretations!$B$8,statistic_interpretations!$B$1,IF(ABS(BL480)&lt;statistic_interpretations!$C$8,statistic_interpretations!$C$1,IF(ABS(BL480)&gt;statistic_interpretations!$C$8,statistic_interpretations!$D$1,"error"))),IF(BK480="tau",IF(ABS(BL480)&lt;statistic_interpretations!$B$7,statistic_interpretations!$B$1,IF(ABS(BL480)&lt;statistic_interpretations!$C$7,statistic_interpretations!$C$1,IF(ABS(BL480)&gt;statistic_interpretations!$C$7,statistic_interpretations!$D$1,"error")))))))))</f>
        <v>Small</v>
      </c>
      <c r="BP480" t="str">
        <f t="shared" si="64"/>
        <v>unknown</v>
      </c>
    </row>
    <row r="481" spans="1:68" x14ac:dyDescent="0.25">
      <c r="A481" t="str">
        <f>IF(ISBLANK(extractions!A481),"",extractions!A481)</f>
        <v xml:space="preserve">Involvement: nuisance disturbance </v>
      </c>
      <c r="B481" t="s">
        <v>842</v>
      </c>
      <c r="C481" t="str">
        <f>IF(ISBLANK(extractions!B481),"",extractions!B481)</f>
        <v>nominal</v>
      </c>
      <c r="D481" t="str">
        <f>IF(ISBLANK(extractions!C481),"",extractions!C481)</f>
        <v/>
      </c>
      <c r="E481" t="str">
        <f>IF(ISBLANK(extractions!D481),"",extractions!D481)</f>
        <v>Involvement: crime control</v>
      </c>
      <c r="F481" t="str">
        <f>IF(ISBLANK(extractions!E481),"",extractions!E481)</f>
        <v>-</v>
      </c>
      <c r="G481" t="str">
        <f>IF(ISBLANK(extractions!G481),"",extractions!G481)</f>
        <v>dispatch time</v>
      </c>
      <c r="H481" t="str">
        <f>IF(ISBLANK(extractions!H481),"",extractions!H481)</f>
        <v>scale</v>
      </c>
      <c r="I481" t="str">
        <f>IF(ISBLANK(extractions!I481),"",extractions!I481)</f>
        <v>min/incident</v>
      </c>
      <c r="J481" t="str">
        <f>IF(ISBLANK(extractions!J481),"",extractions!J481)</f>
        <v>ln</v>
      </c>
      <c r="K481" t="str">
        <f>IF(ISBLANK(extractions!K481),"",extractions!K481)</f>
        <v>interest</v>
      </c>
      <c r="L481" t="str">
        <f>IF(ISBLANK(extractions!L481),"",extractions!L481)</f>
        <v>van Kirk (1980b)</v>
      </c>
      <c r="M481" s="2" t="s">
        <v>893</v>
      </c>
      <c r="N481" t="str">
        <f>IF(ISBLANK(extractions!M481),"",extractions!M481)</f>
        <v>Table B-8</v>
      </c>
      <c r="O481" t="str">
        <f>IF(ISBLANK(extractions!N481),"",extractions!N481)</f>
        <v>Multivariate regression</v>
      </c>
      <c r="P481" t="s">
        <v>148</v>
      </c>
      <c r="Q481" t="s">
        <v>903</v>
      </c>
      <c r="R481" t="s">
        <v>906</v>
      </c>
      <c r="S481" t="s">
        <v>199</v>
      </c>
      <c r="T481" t="s">
        <v>199</v>
      </c>
      <c r="U481" t="str">
        <f>IF(ISBLANK(extractions!O481),"",extractions!O481)</f>
        <v>^</v>
      </c>
      <c r="V481" t="str">
        <f>IF(ISBLANK(extractions!P481),"",extractions!P481)</f>
        <v>Sample</v>
      </c>
      <c r="W481" t="str">
        <f>IF(ISBLANK(extractions!Q481),"",extractions!Q481)</f>
        <v/>
      </c>
      <c r="X481" t="str">
        <f>IF(ISBLANK(extractions!R481),"",extractions!R481)</f>
        <v xml:space="preserve">Non random sample  </v>
      </c>
      <c r="Y481" t="str">
        <f>IF(ISBLANK(extractions!S481),"",extractions!S481)</f>
        <v/>
      </c>
      <c r="Z481" t="str">
        <f>IF(ISBLANK(extractions!T481),"",extractions!T481)</f>
        <v/>
      </c>
      <c r="AA481" t="str">
        <f>IF(ISBLANK(extractions!U481),"",extractions!U481)</f>
        <v>-</v>
      </c>
      <c r="AB481">
        <f>IF(ISBLANK(extractions!V481),"",extractions!V481)</f>
        <v>1079</v>
      </c>
      <c r="AC481" t="str">
        <f>IF(ISBLANK(extractions!W481),"",extractions!W481)</f>
        <v>CFS</v>
      </c>
      <c r="AD481" t="str">
        <f>IF(ISBLANK(extractions!X481),"",extractions!X481)</f>
        <v>All noncrime calls with citizen interviews</v>
      </c>
      <c r="AE481" t="str">
        <f>IF(ISBLANK(extractions!Y481),"",extractions!Y481)</f>
        <v>Beta</v>
      </c>
      <c r="AF481">
        <f>IF(ISBLANK(extractions!Z481),"",extractions!Z481)</f>
        <v>4.0570000000000002E-2</v>
      </c>
      <c r="AG481" t="str">
        <f>IF(ISBLANK(extractions!AA481),"",extractions!AA481)</f>
        <v/>
      </c>
      <c r="AH481" t="str">
        <f>IF(ISBLANK(extractions!AB481),"",extractions!AB481)</f>
        <v>?</v>
      </c>
      <c r="AI481">
        <f>IF(ISBLANK(extractions!AC481),"",extractions!AC481)</f>
        <v>1</v>
      </c>
      <c r="AJ481" t="str">
        <f>IF(ISBLANK(extractions!AD481),"",extractions!AD481)</f>
        <v>mar</v>
      </c>
      <c r="AK481">
        <f>IF(ISBLANK(extractions!AE481),"",extractions!AE481)</f>
        <v>1975</v>
      </c>
      <c r="AL481">
        <f>IF(ISBLANK(extractions!AF481),"",extractions!AF481)</f>
        <v>31</v>
      </c>
      <c r="AM481" t="str">
        <f>IF(ISBLANK(extractions!AG481),"",extractions!AG481)</f>
        <v>jan</v>
      </c>
      <c r="AN481">
        <f>IF(ISBLANK(extractions!AH481),"",extractions!AH481)</f>
        <v>1976</v>
      </c>
      <c r="AO481" t="str">
        <f>IF(ISBLANK(extractions!AI481),"",extractions!AI481)</f>
        <v/>
      </c>
      <c r="AP481" t="str">
        <f>IF(ISBLANK(extractions!AJ481),"",extractions!AJ481)</f>
        <v/>
      </c>
      <c r="AQ481" t="str">
        <f>IF(ISBLANK(extractions!AK481),"",extractions!AK481)</f>
        <v/>
      </c>
      <c r="AR481" t="str">
        <f>IF(ISBLANK(extractions!AL481),"",extractions!AL481)</f>
        <v/>
      </c>
      <c r="AS481" t="str">
        <f>IF(ISBLANK(extractions!AM481),"",extractions!AM481)</f>
        <v/>
      </c>
      <c r="AT481" t="str">
        <f>IF(ISBLANK(extractions!AN481),"",extractions!AN481)</f>
        <v/>
      </c>
      <c r="AU481" t="str">
        <f>IF(ISBLANK(extractions!AO481),"",extractions!AO481)</f>
        <v/>
      </c>
      <c r="AV481" t="str">
        <f>IF(ISBLANK(extractions!AP481),"",extractions!AP481)</f>
        <v/>
      </c>
      <c r="AW481" t="str">
        <f>IF(ISBLANK(extractions!AQ481),"",extractions!AQ481)</f>
        <v/>
      </c>
      <c r="AX481" t="str">
        <f>IF(ISBLANK(extractions!AR481),"",extractions!AR481)</f>
        <v/>
      </c>
      <c r="AY481" t="str">
        <f>IF(ISBLANK(extractions!AS481),"",extractions!AS481)</f>
        <v/>
      </c>
      <c r="AZ481" t="str">
        <f>IF(ISBLANK(extractions!AT481),"",extractions!AT481)</f>
        <v/>
      </c>
      <c r="BA481" t="str">
        <f>IF(ISBLANK(extractions!AU481),"",extractions!AU481)</f>
        <v/>
      </c>
      <c r="BB481" t="str">
        <f>IF(ISBLANK(extractions!AV481),"",extractions!AV481)</f>
        <v/>
      </c>
      <c r="BC481" t="str">
        <f>IF(ISBLANK(extractions!AW481),"",extractions!AW481)</f>
        <v/>
      </c>
      <c r="BD481" t="str">
        <f>IF(ISBLANK(extractions!AX481),"",extractions!AX481)</f>
        <v/>
      </c>
      <c r="BG481" t="str">
        <f t="shared" si="65"/>
        <v/>
      </c>
      <c r="BK481" s="9" t="str">
        <f t="shared" si="62"/>
        <v>Beta</v>
      </c>
      <c r="BL481" s="9">
        <f t="shared" si="60"/>
        <v>4.0570000000000002E-2</v>
      </c>
      <c r="BM481" s="13" t="str">
        <f t="shared" si="61"/>
        <v>?</v>
      </c>
      <c r="BN481" t="str">
        <f t="shared" si="63"/>
        <v>+</v>
      </c>
      <c r="BO481" s="9" t="str">
        <f>IF(BK481="Beta",IF(ABS(BL481)&lt;statistic_interpretations!$B$5,statistic_interpretations!$B$1,IF(ABS(BL481)&lt;statistic_interpretations!$C$5,statistic_interpretations!$C$1,IF(ABS(BL481)&gt;statistic_interpretations!$C$5,statistic_interpretations!$D$1,"error"))),IF(BK481="R",IF(ABS(BL481)&lt;statistic_interpretations!$B$2,statistic_interpretations!$B$1,IF(ABS(BL481)&lt;statistic_interpretations!$C$2,statistic_interpretations!$C$1,IF(ABS(BL481)&gt;statistic_interpretations!$C$2,statistic_interpretations!$D$1,"error"))),IF(BK481="D",IF(ABS(BL481)&lt;statistic_interpretations!$B$3,statistic_interpretations!$B$1,IF(ABS(BL481)&lt;statistic_interpretations!$C$3,statistic_interpretations!$C$1,IF(ABS(BL481)&gt;statistic_interpretations!$C$3,statistic_interpretations!$D$1,"error"))),IF(BK481="%",IF(ABS(BL481)&lt;statistic_interpretations!$B$9,statistic_interpretations!$B$1,IF(ABS(BL481)&lt;statistic_interpretations!$C$9,statistic_interpretations!$C$1,IF(ABS(BL481)&gt;statistic_interpretations!$C$9,statistic_interpretations!$D$1,"error"))),IF(BK481="χ2",IF(ABS(BL481)&lt;statistic_interpretations!$B$8,statistic_interpretations!$B$1,IF(ABS(BL481)&lt;statistic_interpretations!$C$8,statistic_interpretations!$C$1,IF(ABS(BL481)&gt;statistic_interpretations!$C$8,statistic_interpretations!$D$1,"error"))),IF(BK481="tau",IF(ABS(BL481)&lt;statistic_interpretations!$B$7,statistic_interpretations!$B$1,IF(ABS(BL481)&lt;statistic_interpretations!$C$7,statistic_interpretations!$C$1,IF(ABS(BL481)&gt;statistic_interpretations!$C$7,statistic_interpretations!$D$1,"error")))))))))</f>
        <v>Small</v>
      </c>
      <c r="BP481" t="str">
        <f t="shared" si="64"/>
        <v>unknown</v>
      </c>
    </row>
    <row r="482" spans="1:68" x14ac:dyDescent="0.25">
      <c r="A482" t="str">
        <f>IF(ISBLANK(extractions!A482),"",extractions!A482)</f>
        <v>Discovery: crime control</v>
      </c>
      <c r="B482" t="s">
        <v>843</v>
      </c>
      <c r="C482" t="str">
        <f>IF(ISBLANK(extractions!B482),"",extractions!B482)</f>
        <v>nominal</v>
      </c>
      <c r="D482" t="str">
        <f>IF(ISBLANK(extractions!C482),"",extractions!C482)</f>
        <v/>
      </c>
      <c r="E482" t="str">
        <f>IF(ISBLANK(extractions!D482),"",extractions!D482)</f>
        <v>Involvement: crime control</v>
      </c>
      <c r="F482" t="str">
        <f>IF(ISBLANK(extractions!E482),"",extractions!E482)</f>
        <v>-</v>
      </c>
      <c r="G482" t="str">
        <f>IF(ISBLANK(extractions!G482),"",extractions!G482)</f>
        <v>dispatch time</v>
      </c>
      <c r="H482" t="str">
        <f>IF(ISBLANK(extractions!H482),"",extractions!H482)</f>
        <v>scale</v>
      </c>
      <c r="I482" t="str">
        <f>IF(ISBLANK(extractions!I482),"",extractions!I482)</f>
        <v>min/incident</v>
      </c>
      <c r="J482" t="str">
        <f>IF(ISBLANK(extractions!J482),"",extractions!J482)</f>
        <v>ln</v>
      </c>
      <c r="K482" t="str">
        <f>IF(ISBLANK(extractions!K482),"",extractions!K482)</f>
        <v>interest</v>
      </c>
      <c r="L482" t="str">
        <f>IF(ISBLANK(extractions!L482),"",extractions!L482)</f>
        <v>van Kirk (1980b)</v>
      </c>
      <c r="M482" s="2" t="s">
        <v>893</v>
      </c>
      <c r="N482" t="str">
        <f>IF(ISBLANK(extractions!M482),"",extractions!M482)</f>
        <v>Table B-8</v>
      </c>
      <c r="O482" t="str">
        <f>IF(ISBLANK(extractions!N482),"",extractions!N482)</f>
        <v>Multivariate regression</v>
      </c>
      <c r="P482" t="s">
        <v>148</v>
      </c>
      <c r="Q482" t="s">
        <v>903</v>
      </c>
      <c r="R482" t="s">
        <v>906</v>
      </c>
      <c r="S482" t="s">
        <v>199</v>
      </c>
      <c r="T482" t="s">
        <v>199</v>
      </c>
      <c r="U482" t="str">
        <f>IF(ISBLANK(extractions!O482),"",extractions!O482)</f>
        <v>^</v>
      </c>
      <c r="V482" t="str">
        <f>IF(ISBLANK(extractions!P482),"",extractions!P482)</f>
        <v>Sample</v>
      </c>
      <c r="W482" t="str">
        <f>IF(ISBLANK(extractions!Q482),"",extractions!Q482)</f>
        <v/>
      </c>
      <c r="X482" t="str">
        <f>IF(ISBLANK(extractions!R482),"",extractions!R482)</f>
        <v xml:space="preserve">Non random sample  </v>
      </c>
      <c r="Y482" t="str">
        <f>IF(ISBLANK(extractions!S482),"",extractions!S482)</f>
        <v/>
      </c>
      <c r="Z482" t="str">
        <f>IF(ISBLANK(extractions!T482),"",extractions!T482)</f>
        <v/>
      </c>
      <c r="AA482" t="str">
        <f>IF(ISBLANK(extractions!U482),"",extractions!U482)</f>
        <v>-</v>
      </c>
      <c r="AB482">
        <f>IF(ISBLANK(extractions!V482),"",extractions!V482)</f>
        <v>1079</v>
      </c>
      <c r="AC482" t="str">
        <f>IF(ISBLANK(extractions!W482),"",extractions!W482)</f>
        <v>CFS</v>
      </c>
      <c r="AD482" t="str">
        <f>IF(ISBLANK(extractions!X482),"",extractions!X482)</f>
        <v>All noncrime calls with citizen interviews</v>
      </c>
      <c r="AE482" t="str">
        <f>IF(ISBLANK(extractions!Y482),"",extractions!Y482)</f>
        <v>Beta</v>
      </c>
      <c r="AF482">
        <f>IF(ISBLANK(extractions!Z482),"",extractions!Z482)</f>
        <v>0.18331</v>
      </c>
      <c r="AG482" t="str">
        <f>IF(ISBLANK(extractions!AA482),"",extractions!AA482)</f>
        <v/>
      </c>
      <c r="AH482" t="str">
        <f>IF(ISBLANK(extractions!AB482),"",extractions!AB482)</f>
        <v>?</v>
      </c>
      <c r="AI482">
        <f>IF(ISBLANK(extractions!AC482),"",extractions!AC482)</f>
        <v>1</v>
      </c>
      <c r="AJ482" t="str">
        <f>IF(ISBLANK(extractions!AD482),"",extractions!AD482)</f>
        <v>mar</v>
      </c>
      <c r="AK482">
        <f>IF(ISBLANK(extractions!AE482),"",extractions!AE482)</f>
        <v>1975</v>
      </c>
      <c r="AL482">
        <f>IF(ISBLANK(extractions!AF482),"",extractions!AF482)</f>
        <v>31</v>
      </c>
      <c r="AM482" t="str">
        <f>IF(ISBLANK(extractions!AG482),"",extractions!AG482)</f>
        <v>jan</v>
      </c>
      <c r="AN482">
        <f>IF(ISBLANK(extractions!AH482),"",extractions!AH482)</f>
        <v>1976</v>
      </c>
      <c r="AO482" t="str">
        <f>IF(ISBLANK(extractions!AI482),"",extractions!AI482)</f>
        <v/>
      </c>
      <c r="AP482" t="str">
        <f>IF(ISBLANK(extractions!AJ482),"",extractions!AJ482)</f>
        <v/>
      </c>
      <c r="AQ482" t="str">
        <f>IF(ISBLANK(extractions!AK482),"",extractions!AK482)</f>
        <v/>
      </c>
      <c r="AR482" t="str">
        <f>IF(ISBLANK(extractions!AL482),"",extractions!AL482)</f>
        <v/>
      </c>
      <c r="AS482" t="str">
        <f>IF(ISBLANK(extractions!AM482),"",extractions!AM482)</f>
        <v/>
      </c>
      <c r="AT482" t="str">
        <f>IF(ISBLANK(extractions!AN482),"",extractions!AN482)</f>
        <v/>
      </c>
      <c r="AU482" t="str">
        <f>IF(ISBLANK(extractions!AO482),"",extractions!AO482)</f>
        <v/>
      </c>
      <c r="AV482" t="str">
        <f>IF(ISBLANK(extractions!AP482),"",extractions!AP482)</f>
        <v/>
      </c>
      <c r="AW482" t="str">
        <f>IF(ISBLANK(extractions!AQ482),"",extractions!AQ482)</f>
        <v/>
      </c>
      <c r="AX482" t="str">
        <f>IF(ISBLANK(extractions!AR482),"",extractions!AR482)</f>
        <v/>
      </c>
      <c r="AY482" t="str">
        <f>IF(ISBLANK(extractions!AS482),"",extractions!AS482)</f>
        <v/>
      </c>
      <c r="AZ482" t="str">
        <f>IF(ISBLANK(extractions!AT482),"",extractions!AT482)</f>
        <v/>
      </c>
      <c r="BA482" t="str">
        <f>IF(ISBLANK(extractions!AU482),"",extractions!AU482)</f>
        <v/>
      </c>
      <c r="BB482" t="str">
        <f>IF(ISBLANK(extractions!AV482),"",extractions!AV482)</f>
        <v/>
      </c>
      <c r="BC482" t="str">
        <f>IF(ISBLANK(extractions!AW482),"",extractions!AW482)</f>
        <v/>
      </c>
      <c r="BD482" t="str">
        <f>IF(ISBLANK(extractions!AX482),"",extractions!AX482)</f>
        <v/>
      </c>
      <c r="BG482" t="str">
        <f t="shared" si="65"/>
        <v/>
      </c>
      <c r="BK482" s="9" t="str">
        <f t="shared" si="62"/>
        <v>Beta</v>
      </c>
      <c r="BL482" s="9">
        <f t="shared" si="60"/>
        <v>0.18331</v>
      </c>
      <c r="BM482" s="13" t="str">
        <f t="shared" si="61"/>
        <v>?</v>
      </c>
      <c r="BN482" t="str">
        <f t="shared" si="63"/>
        <v>+</v>
      </c>
      <c r="BO482" s="9" t="str">
        <f>IF(BK482="Beta",IF(ABS(BL482)&lt;statistic_interpretations!$B$5,statistic_interpretations!$B$1,IF(ABS(BL482)&lt;statistic_interpretations!$C$5,statistic_interpretations!$C$1,IF(ABS(BL482)&gt;statistic_interpretations!$C$5,statistic_interpretations!$D$1,"error"))),IF(BK482="R",IF(ABS(BL482)&lt;statistic_interpretations!$B$2,statistic_interpretations!$B$1,IF(ABS(BL482)&lt;statistic_interpretations!$C$2,statistic_interpretations!$C$1,IF(ABS(BL482)&gt;statistic_interpretations!$C$2,statistic_interpretations!$D$1,"error"))),IF(BK482="D",IF(ABS(BL482)&lt;statistic_interpretations!$B$3,statistic_interpretations!$B$1,IF(ABS(BL482)&lt;statistic_interpretations!$C$3,statistic_interpretations!$C$1,IF(ABS(BL482)&gt;statistic_interpretations!$C$3,statistic_interpretations!$D$1,"error"))),IF(BK482="%",IF(ABS(BL482)&lt;statistic_interpretations!$B$9,statistic_interpretations!$B$1,IF(ABS(BL482)&lt;statistic_interpretations!$C$9,statistic_interpretations!$C$1,IF(ABS(BL482)&gt;statistic_interpretations!$C$9,statistic_interpretations!$D$1,"error"))),IF(BK482="χ2",IF(ABS(BL482)&lt;statistic_interpretations!$B$8,statistic_interpretations!$B$1,IF(ABS(BL482)&lt;statistic_interpretations!$C$8,statistic_interpretations!$C$1,IF(ABS(BL482)&gt;statistic_interpretations!$C$8,statistic_interpretations!$D$1,"error"))),IF(BK482="tau",IF(ABS(BL482)&lt;statistic_interpretations!$B$7,statistic_interpretations!$B$1,IF(ABS(BL482)&lt;statistic_interpretations!$C$7,statistic_interpretations!$C$1,IF(ABS(BL482)&gt;statistic_interpretations!$C$7,statistic_interpretations!$D$1,"error")))))))))</f>
        <v>Small</v>
      </c>
      <c r="BP482" t="str">
        <f t="shared" si="64"/>
        <v>unknown</v>
      </c>
    </row>
    <row r="483" spans="1:68" x14ac:dyDescent="0.25">
      <c r="A483" t="str">
        <f>IF(ISBLANK(extractions!A483),"",extractions!A483)</f>
        <v>Discovery: traffic</v>
      </c>
      <c r="B483" t="s">
        <v>844</v>
      </c>
      <c r="C483" t="str">
        <f>IF(ISBLANK(extractions!B483),"",extractions!B483)</f>
        <v>nominal</v>
      </c>
      <c r="D483" t="str">
        <f>IF(ISBLANK(extractions!C483),"",extractions!C483)</f>
        <v/>
      </c>
      <c r="E483" t="str">
        <f>IF(ISBLANK(extractions!D483),"",extractions!D483)</f>
        <v>Involvement: crime control</v>
      </c>
      <c r="F483" t="str">
        <f>IF(ISBLANK(extractions!E483),"",extractions!E483)</f>
        <v>-</v>
      </c>
      <c r="G483" t="str">
        <f>IF(ISBLANK(extractions!G483),"",extractions!G483)</f>
        <v>dispatch time</v>
      </c>
      <c r="H483" t="str">
        <f>IF(ISBLANK(extractions!H483),"",extractions!H483)</f>
        <v>scale</v>
      </c>
      <c r="I483" t="str">
        <f>IF(ISBLANK(extractions!I483),"",extractions!I483)</f>
        <v>min/incident</v>
      </c>
      <c r="J483" t="str">
        <f>IF(ISBLANK(extractions!J483),"",extractions!J483)</f>
        <v>ln</v>
      </c>
      <c r="K483" t="str">
        <f>IF(ISBLANK(extractions!K483),"",extractions!K483)</f>
        <v>interest</v>
      </c>
      <c r="L483" t="str">
        <f>IF(ISBLANK(extractions!L483),"",extractions!L483)</f>
        <v>van Kirk (1980b)</v>
      </c>
      <c r="M483" s="2" t="s">
        <v>893</v>
      </c>
      <c r="N483" t="str">
        <f>IF(ISBLANK(extractions!M483),"",extractions!M483)</f>
        <v>Table B-8</v>
      </c>
      <c r="O483" t="str">
        <f>IF(ISBLANK(extractions!N483),"",extractions!N483)</f>
        <v>Multivariate regression</v>
      </c>
      <c r="P483" t="s">
        <v>148</v>
      </c>
      <c r="Q483" t="s">
        <v>903</v>
      </c>
      <c r="R483" t="s">
        <v>906</v>
      </c>
      <c r="S483" t="s">
        <v>199</v>
      </c>
      <c r="T483" t="s">
        <v>199</v>
      </c>
      <c r="U483" t="str">
        <f>IF(ISBLANK(extractions!O483),"",extractions!O483)</f>
        <v>^</v>
      </c>
      <c r="V483" t="str">
        <f>IF(ISBLANK(extractions!P483),"",extractions!P483)</f>
        <v>Sample</v>
      </c>
      <c r="W483" t="str">
        <f>IF(ISBLANK(extractions!Q483),"",extractions!Q483)</f>
        <v/>
      </c>
      <c r="X483" t="str">
        <f>IF(ISBLANK(extractions!R483),"",extractions!R483)</f>
        <v xml:space="preserve">Non random sample  </v>
      </c>
      <c r="Y483" t="str">
        <f>IF(ISBLANK(extractions!S483),"",extractions!S483)</f>
        <v/>
      </c>
      <c r="Z483" t="str">
        <f>IF(ISBLANK(extractions!T483),"",extractions!T483)</f>
        <v/>
      </c>
      <c r="AA483" t="str">
        <f>IF(ISBLANK(extractions!U483),"",extractions!U483)</f>
        <v>-</v>
      </c>
      <c r="AB483">
        <f>IF(ISBLANK(extractions!V483),"",extractions!V483)</f>
        <v>1079</v>
      </c>
      <c r="AC483" t="str">
        <f>IF(ISBLANK(extractions!W483),"",extractions!W483)</f>
        <v>CFS</v>
      </c>
      <c r="AD483" t="str">
        <f>IF(ISBLANK(extractions!X483),"",extractions!X483)</f>
        <v>All noncrime calls with citizen interviews</v>
      </c>
      <c r="AE483" t="str">
        <f>IF(ISBLANK(extractions!Y483),"",extractions!Y483)</f>
        <v>Beta</v>
      </c>
      <c r="AF483">
        <f>IF(ISBLANK(extractions!Z483),"",extractions!Z483)</f>
        <v>4.7919999999999997E-2</v>
      </c>
      <c r="AG483" t="str">
        <f>IF(ISBLANK(extractions!AA483),"",extractions!AA483)</f>
        <v/>
      </c>
      <c r="AH483" t="str">
        <f>IF(ISBLANK(extractions!AB483),"",extractions!AB483)</f>
        <v>?</v>
      </c>
      <c r="AI483">
        <f>IF(ISBLANK(extractions!AC483),"",extractions!AC483)</f>
        <v>1</v>
      </c>
      <c r="AJ483" t="str">
        <f>IF(ISBLANK(extractions!AD483),"",extractions!AD483)</f>
        <v>mar</v>
      </c>
      <c r="AK483">
        <f>IF(ISBLANK(extractions!AE483),"",extractions!AE483)</f>
        <v>1975</v>
      </c>
      <c r="AL483">
        <f>IF(ISBLANK(extractions!AF483),"",extractions!AF483)</f>
        <v>31</v>
      </c>
      <c r="AM483" t="str">
        <f>IF(ISBLANK(extractions!AG483),"",extractions!AG483)</f>
        <v>jan</v>
      </c>
      <c r="AN483">
        <f>IF(ISBLANK(extractions!AH483),"",extractions!AH483)</f>
        <v>1976</v>
      </c>
      <c r="AO483" t="str">
        <f>IF(ISBLANK(extractions!AI483),"",extractions!AI483)</f>
        <v/>
      </c>
      <c r="AP483" t="str">
        <f>IF(ISBLANK(extractions!AJ483),"",extractions!AJ483)</f>
        <v/>
      </c>
      <c r="AQ483" t="str">
        <f>IF(ISBLANK(extractions!AK483),"",extractions!AK483)</f>
        <v/>
      </c>
      <c r="AR483" t="str">
        <f>IF(ISBLANK(extractions!AL483),"",extractions!AL483)</f>
        <v/>
      </c>
      <c r="AS483" t="str">
        <f>IF(ISBLANK(extractions!AM483),"",extractions!AM483)</f>
        <v/>
      </c>
      <c r="AT483" t="str">
        <f>IF(ISBLANK(extractions!AN483),"",extractions!AN483)</f>
        <v/>
      </c>
      <c r="AU483" t="str">
        <f>IF(ISBLANK(extractions!AO483),"",extractions!AO483)</f>
        <v/>
      </c>
      <c r="AV483" t="str">
        <f>IF(ISBLANK(extractions!AP483),"",extractions!AP483)</f>
        <v/>
      </c>
      <c r="AW483" t="str">
        <f>IF(ISBLANK(extractions!AQ483),"",extractions!AQ483)</f>
        <v/>
      </c>
      <c r="AX483" t="str">
        <f>IF(ISBLANK(extractions!AR483),"",extractions!AR483)</f>
        <v/>
      </c>
      <c r="AY483" t="str">
        <f>IF(ISBLANK(extractions!AS483),"",extractions!AS483)</f>
        <v/>
      </c>
      <c r="AZ483" t="str">
        <f>IF(ISBLANK(extractions!AT483),"",extractions!AT483)</f>
        <v/>
      </c>
      <c r="BA483" t="str">
        <f>IF(ISBLANK(extractions!AU483),"",extractions!AU483)</f>
        <v/>
      </c>
      <c r="BB483" t="str">
        <f>IF(ISBLANK(extractions!AV483),"",extractions!AV483)</f>
        <v/>
      </c>
      <c r="BC483" t="str">
        <f>IF(ISBLANK(extractions!AW483),"",extractions!AW483)</f>
        <v/>
      </c>
      <c r="BD483" t="str">
        <f>IF(ISBLANK(extractions!AX483),"",extractions!AX483)</f>
        <v/>
      </c>
      <c r="BG483" t="str">
        <f t="shared" si="65"/>
        <v/>
      </c>
      <c r="BK483" s="9" t="str">
        <f t="shared" si="62"/>
        <v>Beta</v>
      </c>
      <c r="BL483" s="9">
        <f t="shared" si="60"/>
        <v>4.7919999999999997E-2</v>
      </c>
      <c r="BM483" s="13" t="str">
        <f t="shared" si="61"/>
        <v>?</v>
      </c>
      <c r="BN483" t="str">
        <f t="shared" si="63"/>
        <v>+</v>
      </c>
      <c r="BO483" s="9" t="str">
        <f>IF(BK483="Beta",IF(ABS(BL483)&lt;statistic_interpretations!$B$5,statistic_interpretations!$B$1,IF(ABS(BL483)&lt;statistic_interpretations!$C$5,statistic_interpretations!$C$1,IF(ABS(BL483)&gt;statistic_interpretations!$C$5,statistic_interpretations!$D$1,"error"))),IF(BK483="R",IF(ABS(BL483)&lt;statistic_interpretations!$B$2,statistic_interpretations!$B$1,IF(ABS(BL483)&lt;statistic_interpretations!$C$2,statistic_interpretations!$C$1,IF(ABS(BL483)&gt;statistic_interpretations!$C$2,statistic_interpretations!$D$1,"error"))),IF(BK483="D",IF(ABS(BL483)&lt;statistic_interpretations!$B$3,statistic_interpretations!$B$1,IF(ABS(BL483)&lt;statistic_interpretations!$C$3,statistic_interpretations!$C$1,IF(ABS(BL483)&gt;statistic_interpretations!$C$3,statistic_interpretations!$D$1,"error"))),IF(BK483="%",IF(ABS(BL483)&lt;statistic_interpretations!$B$9,statistic_interpretations!$B$1,IF(ABS(BL483)&lt;statistic_interpretations!$C$9,statistic_interpretations!$C$1,IF(ABS(BL483)&gt;statistic_interpretations!$C$9,statistic_interpretations!$D$1,"error"))),IF(BK483="χ2",IF(ABS(BL483)&lt;statistic_interpretations!$B$8,statistic_interpretations!$B$1,IF(ABS(BL483)&lt;statistic_interpretations!$C$8,statistic_interpretations!$C$1,IF(ABS(BL483)&gt;statistic_interpretations!$C$8,statistic_interpretations!$D$1,"error"))),IF(BK483="tau",IF(ABS(BL483)&lt;statistic_interpretations!$B$7,statistic_interpretations!$B$1,IF(ABS(BL483)&lt;statistic_interpretations!$C$7,statistic_interpretations!$C$1,IF(ABS(BL483)&gt;statistic_interpretations!$C$7,statistic_interpretations!$D$1,"error")))))))))</f>
        <v>Small</v>
      </c>
      <c r="BP483" t="str">
        <f t="shared" si="64"/>
        <v>unknown</v>
      </c>
    </row>
    <row r="484" spans="1:68" x14ac:dyDescent="0.25">
      <c r="A484" t="str">
        <f>IF(ISBLANK(extractions!A484),"",extractions!A484)</f>
        <v>Discovery: social service</v>
      </c>
      <c r="B484" t="s">
        <v>845</v>
      </c>
      <c r="C484" t="str">
        <f>IF(ISBLANK(extractions!B484),"",extractions!B484)</f>
        <v>nominal</v>
      </c>
      <c r="D484" t="str">
        <f>IF(ISBLANK(extractions!C484),"",extractions!C484)</f>
        <v/>
      </c>
      <c r="E484" t="str">
        <f>IF(ISBLANK(extractions!D484),"",extractions!D484)</f>
        <v>Involvement: crime control</v>
      </c>
      <c r="F484" t="str">
        <f>IF(ISBLANK(extractions!E484),"",extractions!E484)</f>
        <v>-</v>
      </c>
      <c r="G484" t="str">
        <f>IF(ISBLANK(extractions!G484),"",extractions!G484)</f>
        <v>dispatch time</v>
      </c>
      <c r="H484" t="str">
        <f>IF(ISBLANK(extractions!H484),"",extractions!H484)</f>
        <v>scale</v>
      </c>
      <c r="I484" t="str">
        <f>IF(ISBLANK(extractions!I484),"",extractions!I484)</f>
        <v>min/incident</v>
      </c>
      <c r="J484" t="str">
        <f>IF(ISBLANK(extractions!J484),"",extractions!J484)</f>
        <v>ln</v>
      </c>
      <c r="K484" t="str">
        <f>IF(ISBLANK(extractions!K484),"",extractions!K484)</f>
        <v>interest</v>
      </c>
      <c r="L484" t="str">
        <f>IF(ISBLANK(extractions!L484),"",extractions!L484)</f>
        <v>van Kirk (1980b)</v>
      </c>
      <c r="M484" s="2" t="s">
        <v>893</v>
      </c>
      <c r="N484" t="str">
        <f>IF(ISBLANK(extractions!M484),"",extractions!M484)</f>
        <v>Table B-8</v>
      </c>
      <c r="O484" t="str">
        <f>IF(ISBLANK(extractions!N484),"",extractions!N484)</f>
        <v>Multivariate regression</v>
      </c>
      <c r="P484" t="s">
        <v>148</v>
      </c>
      <c r="Q484" t="s">
        <v>903</v>
      </c>
      <c r="R484" t="s">
        <v>906</v>
      </c>
      <c r="S484" t="s">
        <v>199</v>
      </c>
      <c r="T484" t="s">
        <v>199</v>
      </c>
      <c r="U484" t="str">
        <f>IF(ISBLANK(extractions!O484),"",extractions!O484)</f>
        <v>^</v>
      </c>
      <c r="V484" t="str">
        <f>IF(ISBLANK(extractions!P484),"",extractions!P484)</f>
        <v>Sample</v>
      </c>
      <c r="W484" t="str">
        <f>IF(ISBLANK(extractions!Q484),"",extractions!Q484)</f>
        <v/>
      </c>
      <c r="X484" t="str">
        <f>IF(ISBLANK(extractions!R484),"",extractions!R484)</f>
        <v xml:space="preserve">Non random sample  </v>
      </c>
      <c r="Y484" t="str">
        <f>IF(ISBLANK(extractions!S484),"",extractions!S484)</f>
        <v/>
      </c>
      <c r="Z484" t="str">
        <f>IF(ISBLANK(extractions!T484),"",extractions!T484)</f>
        <v/>
      </c>
      <c r="AA484" t="str">
        <f>IF(ISBLANK(extractions!U484),"",extractions!U484)</f>
        <v>-</v>
      </c>
      <c r="AB484">
        <f>IF(ISBLANK(extractions!V484),"",extractions!V484)</f>
        <v>1079</v>
      </c>
      <c r="AC484" t="str">
        <f>IF(ISBLANK(extractions!W484),"",extractions!W484)</f>
        <v>CFS</v>
      </c>
      <c r="AD484" t="str">
        <f>IF(ISBLANK(extractions!X484),"",extractions!X484)</f>
        <v>All noncrime calls with citizen interviews</v>
      </c>
      <c r="AE484" t="str">
        <f>IF(ISBLANK(extractions!Y484),"",extractions!Y484)</f>
        <v>Beta</v>
      </c>
      <c r="AF484">
        <f>IF(ISBLANK(extractions!Z484),"",extractions!Z484)</f>
        <v>4.6929999999999999E-2</v>
      </c>
      <c r="AG484" t="str">
        <f>IF(ISBLANK(extractions!AA484),"",extractions!AA484)</f>
        <v/>
      </c>
      <c r="AH484" t="str">
        <f>IF(ISBLANK(extractions!AB484),"",extractions!AB484)</f>
        <v>?</v>
      </c>
      <c r="AI484">
        <f>IF(ISBLANK(extractions!AC484),"",extractions!AC484)</f>
        <v>1</v>
      </c>
      <c r="AJ484" t="str">
        <f>IF(ISBLANK(extractions!AD484),"",extractions!AD484)</f>
        <v>mar</v>
      </c>
      <c r="AK484">
        <f>IF(ISBLANK(extractions!AE484),"",extractions!AE484)</f>
        <v>1975</v>
      </c>
      <c r="AL484">
        <f>IF(ISBLANK(extractions!AF484),"",extractions!AF484)</f>
        <v>31</v>
      </c>
      <c r="AM484" t="str">
        <f>IF(ISBLANK(extractions!AG484),"",extractions!AG484)</f>
        <v>jan</v>
      </c>
      <c r="AN484">
        <f>IF(ISBLANK(extractions!AH484),"",extractions!AH484)</f>
        <v>1976</v>
      </c>
      <c r="AO484" t="str">
        <f>IF(ISBLANK(extractions!AI484),"",extractions!AI484)</f>
        <v/>
      </c>
      <c r="AP484" t="str">
        <f>IF(ISBLANK(extractions!AJ484),"",extractions!AJ484)</f>
        <v/>
      </c>
      <c r="AQ484" t="str">
        <f>IF(ISBLANK(extractions!AK484),"",extractions!AK484)</f>
        <v/>
      </c>
      <c r="AR484" t="str">
        <f>IF(ISBLANK(extractions!AL484),"",extractions!AL484)</f>
        <v/>
      </c>
      <c r="AS484" t="str">
        <f>IF(ISBLANK(extractions!AM484),"",extractions!AM484)</f>
        <v/>
      </c>
      <c r="AT484" t="str">
        <f>IF(ISBLANK(extractions!AN484),"",extractions!AN484)</f>
        <v/>
      </c>
      <c r="AU484" t="str">
        <f>IF(ISBLANK(extractions!AO484),"",extractions!AO484)</f>
        <v/>
      </c>
      <c r="AV484" t="str">
        <f>IF(ISBLANK(extractions!AP484),"",extractions!AP484)</f>
        <v/>
      </c>
      <c r="AW484" t="str">
        <f>IF(ISBLANK(extractions!AQ484),"",extractions!AQ484)</f>
        <v/>
      </c>
      <c r="AX484" t="str">
        <f>IF(ISBLANK(extractions!AR484),"",extractions!AR484)</f>
        <v/>
      </c>
      <c r="AY484" t="str">
        <f>IF(ISBLANK(extractions!AS484),"",extractions!AS484)</f>
        <v/>
      </c>
      <c r="AZ484" t="str">
        <f>IF(ISBLANK(extractions!AT484),"",extractions!AT484)</f>
        <v/>
      </c>
      <c r="BA484" t="str">
        <f>IF(ISBLANK(extractions!AU484),"",extractions!AU484)</f>
        <v/>
      </c>
      <c r="BB484" t="str">
        <f>IF(ISBLANK(extractions!AV484),"",extractions!AV484)</f>
        <v/>
      </c>
      <c r="BC484" t="str">
        <f>IF(ISBLANK(extractions!AW484),"",extractions!AW484)</f>
        <v/>
      </c>
      <c r="BD484" t="str">
        <f>IF(ISBLANK(extractions!AX484),"",extractions!AX484)</f>
        <v/>
      </c>
      <c r="BG484" t="str">
        <f t="shared" si="65"/>
        <v/>
      </c>
      <c r="BK484" s="9" t="str">
        <f t="shared" si="62"/>
        <v>Beta</v>
      </c>
      <c r="BL484" s="9">
        <f t="shared" si="60"/>
        <v>4.6929999999999999E-2</v>
      </c>
      <c r="BM484" s="13" t="str">
        <f t="shared" si="61"/>
        <v>?</v>
      </c>
      <c r="BN484" t="str">
        <f t="shared" si="63"/>
        <v>+</v>
      </c>
      <c r="BO484" s="9" t="str">
        <f>IF(BK484="Beta",IF(ABS(BL484)&lt;statistic_interpretations!$B$5,statistic_interpretations!$B$1,IF(ABS(BL484)&lt;statistic_interpretations!$C$5,statistic_interpretations!$C$1,IF(ABS(BL484)&gt;statistic_interpretations!$C$5,statistic_interpretations!$D$1,"error"))),IF(BK484="R",IF(ABS(BL484)&lt;statistic_interpretations!$B$2,statistic_interpretations!$B$1,IF(ABS(BL484)&lt;statistic_interpretations!$C$2,statistic_interpretations!$C$1,IF(ABS(BL484)&gt;statistic_interpretations!$C$2,statistic_interpretations!$D$1,"error"))),IF(BK484="D",IF(ABS(BL484)&lt;statistic_interpretations!$B$3,statistic_interpretations!$B$1,IF(ABS(BL484)&lt;statistic_interpretations!$C$3,statistic_interpretations!$C$1,IF(ABS(BL484)&gt;statistic_interpretations!$C$3,statistic_interpretations!$D$1,"error"))),IF(BK484="%",IF(ABS(BL484)&lt;statistic_interpretations!$B$9,statistic_interpretations!$B$1,IF(ABS(BL484)&lt;statistic_interpretations!$C$9,statistic_interpretations!$C$1,IF(ABS(BL484)&gt;statistic_interpretations!$C$9,statistic_interpretations!$D$1,"error"))),IF(BK484="χ2",IF(ABS(BL484)&lt;statistic_interpretations!$B$8,statistic_interpretations!$B$1,IF(ABS(BL484)&lt;statistic_interpretations!$C$8,statistic_interpretations!$C$1,IF(ABS(BL484)&gt;statistic_interpretations!$C$8,statistic_interpretations!$D$1,"error"))),IF(BK484="tau",IF(ABS(BL484)&lt;statistic_interpretations!$B$7,statistic_interpretations!$B$1,IF(ABS(BL484)&lt;statistic_interpretations!$C$7,statistic_interpretations!$C$1,IF(ABS(BL484)&gt;statistic_interpretations!$C$7,statistic_interpretations!$D$1,"error")))))))))</f>
        <v>Small</v>
      </c>
      <c r="BP484" t="str">
        <f t="shared" si="64"/>
        <v>unknown</v>
      </c>
    </row>
    <row r="485" spans="1:68" x14ac:dyDescent="0.25">
      <c r="A485" t="str">
        <f>IF(ISBLANK(extractions!A485),"",extractions!A485)</f>
        <v>Involvement: traffic</v>
      </c>
      <c r="B485" t="s">
        <v>839</v>
      </c>
      <c r="C485" t="str">
        <f>IF(ISBLANK(extractions!B485),"",extractions!B485)</f>
        <v>nominal</v>
      </c>
      <c r="D485" t="str">
        <f>IF(ISBLANK(extractions!C485),"",extractions!C485)</f>
        <v/>
      </c>
      <c r="E485" t="str">
        <f>IF(ISBLANK(extractions!D485),"",extractions!D485)</f>
        <v>Involvement: crime control</v>
      </c>
      <c r="F485" t="str">
        <f>IF(ISBLANK(extractions!E485),"",extractions!E485)</f>
        <v>-</v>
      </c>
      <c r="G485" t="str">
        <f>IF(ISBLANK(extractions!G485),"",extractions!G485)</f>
        <v>travel time</v>
      </c>
      <c r="H485" t="str">
        <f>IF(ISBLANK(extractions!H485),"",extractions!H485)</f>
        <v>scale</v>
      </c>
      <c r="I485" t="str">
        <f>IF(ISBLANK(extractions!I485),"",extractions!I485)</f>
        <v>min/incident</v>
      </c>
      <c r="J485" t="str">
        <f>IF(ISBLANK(extractions!J485),"",extractions!J485)</f>
        <v>ln</v>
      </c>
      <c r="K485" t="str">
        <f>IF(ISBLANK(extractions!K485),"",extractions!K485)</f>
        <v>interest</v>
      </c>
      <c r="L485" t="str">
        <f>IF(ISBLANK(extractions!L485),"",extractions!L485)</f>
        <v>van Kirk (1980b)</v>
      </c>
      <c r="M485" s="2" t="s">
        <v>893</v>
      </c>
      <c r="N485" t="str">
        <f>IF(ISBLANK(extractions!M485),"",extractions!M485)</f>
        <v>Table B-9</v>
      </c>
      <c r="O485" t="str">
        <f>IF(ISBLANK(extractions!N485),"",extractions!N485)</f>
        <v>Multivariate regression</v>
      </c>
      <c r="P485" t="s">
        <v>148</v>
      </c>
      <c r="Q485" t="s">
        <v>903</v>
      </c>
      <c r="R485" t="s">
        <v>906</v>
      </c>
      <c r="S485" t="s">
        <v>199</v>
      </c>
      <c r="T485" t="s">
        <v>199</v>
      </c>
      <c r="U485" t="str">
        <f>IF(ISBLANK(extractions!O485),"",extractions!O485)</f>
        <v>Travel time was also slowest for discovery crime control incide.l.ts  (Appendix B, Tables B-9 and B-12) . Discovery traffic incidents were  slightly faster, followed by nuisance and confrontation disturbances. Little difference was found in travel time between involvement social ser-  vice and involvement crime control incidents. Discovery social service  incidents differed significantly only from discovery crime control.</v>
      </c>
      <c r="V485" t="str">
        <f>IF(ISBLANK(extractions!P485),"",extractions!P485)</f>
        <v>Sample</v>
      </c>
      <c r="W485" t="str">
        <f>IF(ISBLANK(extractions!Q485),"",extractions!Q485)</f>
        <v/>
      </c>
      <c r="X485" t="str">
        <f>IF(ISBLANK(extractions!R485),"",extractions!R485)</f>
        <v xml:space="preserve">Non random sample  </v>
      </c>
      <c r="Y485" t="str">
        <f>IF(ISBLANK(extractions!S485),"",extractions!S485)</f>
        <v/>
      </c>
      <c r="Z485" t="str">
        <f>IF(ISBLANK(extractions!T485),"",extractions!T485)</f>
        <v/>
      </c>
      <c r="AA485" t="str">
        <f>IF(ISBLANK(extractions!U485),"",extractions!U485)</f>
        <v>-</v>
      </c>
      <c r="AB485">
        <f>IF(ISBLANK(extractions!V485),"",extractions!V485)</f>
        <v>1079</v>
      </c>
      <c r="AC485" t="str">
        <f>IF(ISBLANK(extractions!W485),"",extractions!W485)</f>
        <v>CFS</v>
      </c>
      <c r="AD485" t="str">
        <f>IF(ISBLANK(extractions!X485),"",extractions!X485)</f>
        <v>All noncrime calls with citizen interviews</v>
      </c>
      <c r="AE485" t="str">
        <f>IF(ISBLANK(extractions!Y485),"",extractions!Y485)</f>
        <v>Beta</v>
      </c>
      <c r="AF485">
        <f>IF(ISBLANK(extractions!Z485),"",extractions!Z485)</f>
        <v>2.503E-2</v>
      </c>
      <c r="AG485" t="str">
        <f>IF(ISBLANK(extractions!AA485),"",extractions!AA485)</f>
        <v/>
      </c>
      <c r="AH485" t="str">
        <f>IF(ISBLANK(extractions!AB485),"",extractions!AB485)</f>
        <v>?</v>
      </c>
      <c r="AI485">
        <f>IF(ISBLANK(extractions!AC485),"",extractions!AC485)</f>
        <v>1</v>
      </c>
      <c r="AJ485" t="str">
        <f>IF(ISBLANK(extractions!AD485),"",extractions!AD485)</f>
        <v>mar</v>
      </c>
      <c r="AK485">
        <f>IF(ISBLANK(extractions!AE485),"",extractions!AE485)</f>
        <v>1975</v>
      </c>
      <c r="AL485">
        <f>IF(ISBLANK(extractions!AF485),"",extractions!AF485)</f>
        <v>31</v>
      </c>
      <c r="AM485" t="str">
        <f>IF(ISBLANK(extractions!AG485),"",extractions!AG485)</f>
        <v>jan</v>
      </c>
      <c r="AN485">
        <f>IF(ISBLANK(extractions!AH485),"",extractions!AH485)</f>
        <v>1976</v>
      </c>
      <c r="AO485" t="str">
        <f>IF(ISBLANK(extractions!AI485),"",extractions!AI485)</f>
        <v/>
      </c>
      <c r="AP485" t="str">
        <f>IF(ISBLANK(extractions!AJ485),"",extractions!AJ485)</f>
        <v/>
      </c>
      <c r="AQ485" t="str">
        <f>IF(ISBLANK(extractions!AK485),"",extractions!AK485)</f>
        <v/>
      </c>
      <c r="AR485" t="str">
        <f>IF(ISBLANK(extractions!AL485),"",extractions!AL485)</f>
        <v/>
      </c>
      <c r="AS485" t="str">
        <f>IF(ISBLANK(extractions!AM485),"",extractions!AM485)</f>
        <v/>
      </c>
      <c r="AT485" t="str">
        <f>IF(ISBLANK(extractions!AN485),"",extractions!AN485)</f>
        <v/>
      </c>
      <c r="AU485" t="str">
        <f>IF(ISBLANK(extractions!AO485),"",extractions!AO485)</f>
        <v/>
      </c>
      <c r="AV485" t="str">
        <f>IF(ISBLANK(extractions!AP485),"",extractions!AP485)</f>
        <v/>
      </c>
      <c r="AW485" t="str">
        <f>IF(ISBLANK(extractions!AQ485),"",extractions!AQ485)</f>
        <v/>
      </c>
      <c r="AX485" t="str">
        <f>IF(ISBLANK(extractions!AR485),"",extractions!AR485)</f>
        <v/>
      </c>
      <c r="AY485" t="str">
        <f>IF(ISBLANK(extractions!AS485),"",extractions!AS485)</f>
        <v/>
      </c>
      <c r="AZ485" t="str">
        <f>IF(ISBLANK(extractions!AT485),"",extractions!AT485)</f>
        <v/>
      </c>
      <c r="BA485" t="str">
        <f>IF(ISBLANK(extractions!AU485),"",extractions!AU485)</f>
        <v/>
      </c>
      <c r="BB485" t="str">
        <f>IF(ISBLANK(extractions!AV485),"",extractions!AV485)</f>
        <v/>
      </c>
      <c r="BC485" t="str">
        <f>IF(ISBLANK(extractions!AW485),"",extractions!AW485)</f>
        <v/>
      </c>
      <c r="BD485" t="str">
        <f>IF(ISBLANK(extractions!AX485),"",extractions!AX485)</f>
        <v/>
      </c>
      <c r="BG485" t="str">
        <f t="shared" si="65"/>
        <v/>
      </c>
      <c r="BK485" s="9" t="str">
        <f t="shared" si="62"/>
        <v>Beta</v>
      </c>
      <c r="BL485" s="9">
        <f t="shared" si="60"/>
        <v>2.503E-2</v>
      </c>
      <c r="BM485" s="13" t="str">
        <f t="shared" si="61"/>
        <v>?</v>
      </c>
      <c r="BN485" t="str">
        <f t="shared" si="63"/>
        <v>+</v>
      </c>
      <c r="BO485" s="9" t="str">
        <f>IF(BK485="Beta",IF(ABS(BL485)&lt;statistic_interpretations!$B$5,statistic_interpretations!$B$1,IF(ABS(BL485)&lt;statistic_interpretations!$C$5,statistic_interpretations!$C$1,IF(ABS(BL485)&gt;statistic_interpretations!$C$5,statistic_interpretations!$D$1,"error"))),IF(BK485="R",IF(ABS(BL485)&lt;statistic_interpretations!$B$2,statistic_interpretations!$B$1,IF(ABS(BL485)&lt;statistic_interpretations!$C$2,statistic_interpretations!$C$1,IF(ABS(BL485)&gt;statistic_interpretations!$C$2,statistic_interpretations!$D$1,"error"))),IF(BK485="D",IF(ABS(BL485)&lt;statistic_interpretations!$B$3,statistic_interpretations!$B$1,IF(ABS(BL485)&lt;statistic_interpretations!$C$3,statistic_interpretations!$C$1,IF(ABS(BL485)&gt;statistic_interpretations!$C$3,statistic_interpretations!$D$1,"error"))),IF(BK485="%",IF(ABS(BL485)&lt;statistic_interpretations!$B$9,statistic_interpretations!$B$1,IF(ABS(BL485)&lt;statistic_interpretations!$C$9,statistic_interpretations!$C$1,IF(ABS(BL485)&gt;statistic_interpretations!$C$9,statistic_interpretations!$D$1,"error"))),IF(BK485="χ2",IF(ABS(BL485)&lt;statistic_interpretations!$B$8,statistic_interpretations!$B$1,IF(ABS(BL485)&lt;statistic_interpretations!$C$8,statistic_interpretations!$C$1,IF(ABS(BL485)&gt;statistic_interpretations!$C$8,statistic_interpretations!$D$1,"error"))),IF(BK485="tau",IF(ABS(BL485)&lt;statistic_interpretations!$B$7,statistic_interpretations!$B$1,IF(ABS(BL485)&lt;statistic_interpretations!$C$7,statistic_interpretations!$C$1,IF(ABS(BL485)&gt;statistic_interpretations!$C$7,statistic_interpretations!$D$1,"error")))))))))</f>
        <v>Small</v>
      </c>
      <c r="BP485" t="str">
        <f t="shared" si="64"/>
        <v>unknown</v>
      </c>
    </row>
    <row r="486" spans="1:68" x14ac:dyDescent="0.25">
      <c r="A486" t="str">
        <f>IF(ISBLANK(extractions!A486),"",extractions!A486)</f>
        <v>Involvement: social service</v>
      </c>
      <c r="B486" t="s">
        <v>840</v>
      </c>
      <c r="C486" t="str">
        <f>IF(ISBLANK(extractions!B486),"",extractions!B486)</f>
        <v>nominal</v>
      </c>
      <c r="D486" t="str">
        <f>IF(ISBLANK(extractions!C486),"",extractions!C486)</f>
        <v/>
      </c>
      <c r="E486" t="str">
        <f>IF(ISBLANK(extractions!D486),"",extractions!D486)</f>
        <v>Involvement: crime control</v>
      </c>
      <c r="F486" t="str">
        <f>IF(ISBLANK(extractions!E486),"",extractions!E486)</f>
        <v>-</v>
      </c>
      <c r="G486" t="str">
        <f>IF(ISBLANK(extractions!G486),"",extractions!G486)</f>
        <v>travel time</v>
      </c>
      <c r="H486" t="str">
        <f>IF(ISBLANK(extractions!H486),"",extractions!H486)</f>
        <v>scale</v>
      </c>
      <c r="I486" t="str">
        <f>IF(ISBLANK(extractions!I486),"",extractions!I486)</f>
        <v>min/incident</v>
      </c>
      <c r="J486" t="str">
        <f>IF(ISBLANK(extractions!J486),"",extractions!J486)</f>
        <v>ln</v>
      </c>
      <c r="K486" t="str">
        <f>IF(ISBLANK(extractions!K486),"",extractions!K486)</f>
        <v>interest</v>
      </c>
      <c r="L486" t="str">
        <f>IF(ISBLANK(extractions!L486),"",extractions!L486)</f>
        <v>van Kirk (1980b)</v>
      </c>
      <c r="M486" s="2" t="s">
        <v>893</v>
      </c>
      <c r="N486" t="str">
        <f>IF(ISBLANK(extractions!M486),"",extractions!M486)</f>
        <v>Table B-9</v>
      </c>
      <c r="O486" t="str">
        <f>IF(ISBLANK(extractions!N486),"",extractions!N486)</f>
        <v>Multivariate regression</v>
      </c>
      <c r="P486" t="s">
        <v>148</v>
      </c>
      <c r="Q486" t="s">
        <v>903</v>
      </c>
      <c r="R486" t="s">
        <v>906</v>
      </c>
      <c r="S486" t="s">
        <v>199</v>
      </c>
      <c r="T486" t="s">
        <v>199</v>
      </c>
      <c r="U486" t="str">
        <f>IF(ISBLANK(extractions!O486),"",extractions!O486)</f>
        <v>^</v>
      </c>
      <c r="V486" t="str">
        <f>IF(ISBLANK(extractions!P486),"",extractions!P486)</f>
        <v>Sample</v>
      </c>
      <c r="W486" t="str">
        <f>IF(ISBLANK(extractions!Q486),"",extractions!Q486)</f>
        <v/>
      </c>
      <c r="X486" t="str">
        <f>IF(ISBLANK(extractions!R486),"",extractions!R486)</f>
        <v xml:space="preserve">Non random sample  </v>
      </c>
      <c r="Y486" t="str">
        <f>IF(ISBLANK(extractions!S486),"",extractions!S486)</f>
        <v/>
      </c>
      <c r="Z486" t="str">
        <f>IF(ISBLANK(extractions!T486),"",extractions!T486)</f>
        <v/>
      </c>
      <c r="AA486" t="str">
        <f>IF(ISBLANK(extractions!U486),"",extractions!U486)</f>
        <v>-</v>
      </c>
      <c r="AB486">
        <f>IF(ISBLANK(extractions!V486),"",extractions!V486)</f>
        <v>1079</v>
      </c>
      <c r="AC486" t="str">
        <f>IF(ISBLANK(extractions!W486),"",extractions!W486)</f>
        <v>CFS</v>
      </c>
      <c r="AD486" t="str">
        <f>IF(ISBLANK(extractions!X486),"",extractions!X486)</f>
        <v>All noncrime calls with citizen interviews</v>
      </c>
      <c r="AE486" t="str">
        <f>IF(ISBLANK(extractions!Y486),"",extractions!Y486)</f>
        <v>Beta</v>
      </c>
      <c r="AF486">
        <f>IF(ISBLANK(extractions!Z486),"",extractions!Z486)</f>
        <v>5.3200000000000001E-3</v>
      </c>
      <c r="AG486" t="str">
        <f>IF(ISBLANK(extractions!AA486),"",extractions!AA486)</f>
        <v/>
      </c>
      <c r="AH486" t="str">
        <f>IF(ISBLANK(extractions!AB486),"",extractions!AB486)</f>
        <v>?</v>
      </c>
      <c r="AI486">
        <f>IF(ISBLANK(extractions!AC486),"",extractions!AC486)</f>
        <v>1</v>
      </c>
      <c r="AJ486" t="str">
        <f>IF(ISBLANK(extractions!AD486),"",extractions!AD486)</f>
        <v>mar</v>
      </c>
      <c r="AK486">
        <f>IF(ISBLANK(extractions!AE486),"",extractions!AE486)</f>
        <v>1975</v>
      </c>
      <c r="AL486">
        <f>IF(ISBLANK(extractions!AF486),"",extractions!AF486)</f>
        <v>31</v>
      </c>
      <c r="AM486" t="str">
        <f>IF(ISBLANK(extractions!AG486),"",extractions!AG486)</f>
        <v>jan</v>
      </c>
      <c r="AN486">
        <f>IF(ISBLANK(extractions!AH486),"",extractions!AH486)</f>
        <v>1976</v>
      </c>
      <c r="AO486" t="str">
        <f>IF(ISBLANK(extractions!AI486),"",extractions!AI486)</f>
        <v/>
      </c>
      <c r="AP486" t="str">
        <f>IF(ISBLANK(extractions!AJ486),"",extractions!AJ486)</f>
        <v/>
      </c>
      <c r="AQ486" t="str">
        <f>IF(ISBLANK(extractions!AK486),"",extractions!AK486)</f>
        <v/>
      </c>
      <c r="AR486" t="str">
        <f>IF(ISBLANK(extractions!AL486),"",extractions!AL486)</f>
        <v/>
      </c>
      <c r="AS486" t="str">
        <f>IF(ISBLANK(extractions!AM486),"",extractions!AM486)</f>
        <v/>
      </c>
      <c r="AT486" t="str">
        <f>IF(ISBLANK(extractions!AN486),"",extractions!AN486)</f>
        <v/>
      </c>
      <c r="AU486" t="str">
        <f>IF(ISBLANK(extractions!AO486),"",extractions!AO486)</f>
        <v/>
      </c>
      <c r="AV486" t="str">
        <f>IF(ISBLANK(extractions!AP486),"",extractions!AP486)</f>
        <v/>
      </c>
      <c r="AW486" t="str">
        <f>IF(ISBLANK(extractions!AQ486),"",extractions!AQ486)</f>
        <v/>
      </c>
      <c r="AX486" t="str">
        <f>IF(ISBLANK(extractions!AR486),"",extractions!AR486)</f>
        <v/>
      </c>
      <c r="AY486" t="str">
        <f>IF(ISBLANK(extractions!AS486),"",extractions!AS486)</f>
        <v/>
      </c>
      <c r="AZ486" t="str">
        <f>IF(ISBLANK(extractions!AT486),"",extractions!AT486)</f>
        <v/>
      </c>
      <c r="BA486" t="str">
        <f>IF(ISBLANK(extractions!AU486),"",extractions!AU486)</f>
        <v/>
      </c>
      <c r="BB486" t="str">
        <f>IF(ISBLANK(extractions!AV486),"",extractions!AV486)</f>
        <v/>
      </c>
      <c r="BC486" t="str">
        <f>IF(ISBLANK(extractions!AW486),"",extractions!AW486)</f>
        <v/>
      </c>
      <c r="BD486" t="str">
        <f>IF(ISBLANK(extractions!AX486),"",extractions!AX486)</f>
        <v/>
      </c>
      <c r="BG486" t="str">
        <f t="shared" si="65"/>
        <v/>
      </c>
      <c r="BK486" s="9" t="str">
        <f t="shared" si="62"/>
        <v>Beta</v>
      </c>
      <c r="BL486" s="9">
        <f t="shared" si="60"/>
        <v>5.3200000000000001E-3</v>
      </c>
      <c r="BM486" s="13" t="str">
        <f t="shared" si="61"/>
        <v>?</v>
      </c>
      <c r="BN486" t="str">
        <f t="shared" si="63"/>
        <v>+</v>
      </c>
      <c r="BO486" s="9" t="str">
        <f>IF(BK486="Beta",IF(ABS(BL486)&lt;statistic_interpretations!$B$5,statistic_interpretations!$B$1,IF(ABS(BL486)&lt;statistic_interpretations!$C$5,statistic_interpretations!$C$1,IF(ABS(BL486)&gt;statistic_interpretations!$C$5,statistic_interpretations!$D$1,"error"))),IF(BK486="R",IF(ABS(BL486)&lt;statistic_interpretations!$B$2,statistic_interpretations!$B$1,IF(ABS(BL486)&lt;statistic_interpretations!$C$2,statistic_interpretations!$C$1,IF(ABS(BL486)&gt;statistic_interpretations!$C$2,statistic_interpretations!$D$1,"error"))),IF(BK486="D",IF(ABS(BL486)&lt;statistic_interpretations!$B$3,statistic_interpretations!$B$1,IF(ABS(BL486)&lt;statistic_interpretations!$C$3,statistic_interpretations!$C$1,IF(ABS(BL486)&gt;statistic_interpretations!$C$3,statistic_interpretations!$D$1,"error"))),IF(BK486="%",IF(ABS(BL486)&lt;statistic_interpretations!$B$9,statistic_interpretations!$B$1,IF(ABS(BL486)&lt;statistic_interpretations!$C$9,statistic_interpretations!$C$1,IF(ABS(BL486)&gt;statistic_interpretations!$C$9,statistic_interpretations!$D$1,"error"))),IF(BK486="χ2",IF(ABS(BL486)&lt;statistic_interpretations!$B$8,statistic_interpretations!$B$1,IF(ABS(BL486)&lt;statistic_interpretations!$C$8,statistic_interpretations!$C$1,IF(ABS(BL486)&gt;statistic_interpretations!$C$8,statistic_interpretations!$D$1,"error"))),IF(BK486="tau",IF(ABS(BL486)&lt;statistic_interpretations!$B$7,statistic_interpretations!$B$1,IF(ABS(BL486)&lt;statistic_interpretations!$C$7,statistic_interpretations!$C$1,IF(ABS(BL486)&gt;statistic_interpretations!$C$7,statistic_interpretations!$D$1,"error")))))))))</f>
        <v>Small</v>
      </c>
      <c r="BP486" t="str">
        <f t="shared" si="64"/>
        <v>unknown</v>
      </c>
    </row>
    <row r="487" spans="1:68" x14ac:dyDescent="0.25">
      <c r="A487" t="str">
        <f>IF(ISBLANK(extractions!A487),"",extractions!A487)</f>
        <v>Involvement: confrontation disturbance</v>
      </c>
      <c r="B487" t="s">
        <v>841</v>
      </c>
      <c r="C487" t="str">
        <f>IF(ISBLANK(extractions!B487),"",extractions!B487)</f>
        <v>nominal</v>
      </c>
      <c r="D487" t="str">
        <f>IF(ISBLANK(extractions!C487),"",extractions!C487)</f>
        <v/>
      </c>
      <c r="E487" t="str">
        <f>IF(ISBLANK(extractions!D487),"",extractions!D487)</f>
        <v>Involvement: crime control</v>
      </c>
      <c r="F487" t="str">
        <f>IF(ISBLANK(extractions!E487),"",extractions!E487)</f>
        <v>-</v>
      </c>
      <c r="G487" t="str">
        <f>IF(ISBLANK(extractions!G487),"",extractions!G487)</f>
        <v>travel time</v>
      </c>
      <c r="H487" t="str">
        <f>IF(ISBLANK(extractions!H487),"",extractions!H487)</f>
        <v>scale</v>
      </c>
      <c r="I487" t="str">
        <f>IF(ISBLANK(extractions!I487),"",extractions!I487)</f>
        <v>min/incident</v>
      </c>
      <c r="J487" t="str">
        <f>IF(ISBLANK(extractions!J487),"",extractions!J487)</f>
        <v>ln</v>
      </c>
      <c r="K487" t="str">
        <f>IF(ISBLANK(extractions!K487),"",extractions!K487)</f>
        <v>interest</v>
      </c>
      <c r="L487" t="str">
        <f>IF(ISBLANK(extractions!L487),"",extractions!L487)</f>
        <v>van Kirk (1980b)</v>
      </c>
      <c r="M487" s="2" t="s">
        <v>893</v>
      </c>
      <c r="N487" t="str">
        <f>IF(ISBLANK(extractions!M487),"",extractions!M487)</f>
        <v>Table B-9</v>
      </c>
      <c r="O487" t="str">
        <f>IF(ISBLANK(extractions!N487),"",extractions!N487)</f>
        <v>Multivariate regression</v>
      </c>
      <c r="P487" t="s">
        <v>148</v>
      </c>
      <c r="Q487" t="s">
        <v>903</v>
      </c>
      <c r="R487" t="s">
        <v>906</v>
      </c>
      <c r="S487" t="s">
        <v>199</v>
      </c>
      <c r="T487" t="s">
        <v>199</v>
      </c>
      <c r="U487" t="str">
        <f>IF(ISBLANK(extractions!O487),"",extractions!O487)</f>
        <v>^</v>
      </c>
      <c r="V487" t="str">
        <f>IF(ISBLANK(extractions!P487),"",extractions!P487)</f>
        <v>Sample</v>
      </c>
      <c r="W487" t="str">
        <f>IF(ISBLANK(extractions!Q487),"",extractions!Q487)</f>
        <v/>
      </c>
      <c r="X487" t="str">
        <f>IF(ISBLANK(extractions!R487),"",extractions!R487)</f>
        <v xml:space="preserve">Non random sample  </v>
      </c>
      <c r="Y487" t="str">
        <f>IF(ISBLANK(extractions!S487),"",extractions!S487)</f>
        <v/>
      </c>
      <c r="Z487" t="str">
        <f>IF(ISBLANK(extractions!T487),"",extractions!T487)</f>
        <v/>
      </c>
      <c r="AA487" t="str">
        <f>IF(ISBLANK(extractions!U487),"",extractions!U487)</f>
        <v>-</v>
      </c>
      <c r="AB487">
        <f>IF(ISBLANK(extractions!V487),"",extractions!V487)</f>
        <v>1079</v>
      </c>
      <c r="AC487" t="str">
        <f>IF(ISBLANK(extractions!W487),"",extractions!W487)</f>
        <v>CFS</v>
      </c>
      <c r="AD487" t="str">
        <f>IF(ISBLANK(extractions!X487),"",extractions!X487)</f>
        <v>All noncrime calls with citizen interviews</v>
      </c>
      <c r="AE487" t="str">
        <f>IF(ISBLANK(extractions!Y487),"",extractions!Y487)</f>
        <v>Beta</v>
      </c>
      <c r="AF487">
        <f>IF(ISBLANK(extractions!Z487),"",extractions!Z487)</f>
        <v>7.7539999999999998E-2</v>
      </c>
      <c r="AG487" t="str">
        <f>IF(ISBLANK(extractions!AA487),"",extractions!AA487)</f>
        <v/>
      </c>
      <c r="AH487" t="str">
        <f>IF(ISBLANK(extractions!AB487),"",extractions!AB487)</f>
        <v>?</v>
      </c>
      <c r="AI487">
        <f>IF(ISBLANK(extractions!AC487),"",extractions!AC487)</f>
        <v>1</v>
      </c>
      <c r="AJ487" t="str">
        <f>IF(ISBLANK(extractions!AD487),"",extractions!AD487)</f>
        <v>mar</v>
      </c>
      <c r="AK487">
        <f>IF(ISBLANK(extractions!AE487),"",extractions!AE487)</f>
        <v>1975</v>
      </c>
      <c r="AL487">
        <f>IF(ISBLANK(extractions!AF487),"",extractions!AF487)</f>
        <v>31</v>
      </c>
      <c r="AM487" t="str">
        <f>IF(ISBLANK(extractions!AG487),"",extractions!AG487)</f>
        <v>jan</v>
      </c>
      <c r="AN487">
        <f>IF(ISBLANK(extractions!AH487),"",extractions!AH487)</f>
        <v>1976</v>
      </c>
      <c r="AO487" t="str">
        <f>IF(ISBLANK(extractions!AI487),"",extractions!AI487)</f>
        <v/>
      </c>
      <c r="AP487" t="str">
        <f>IF(ISBLANK(extractions!AJ487),"",extractions!AJ487)</f>
        <v/>
      </c>
      <c r="AQ487" t="str">
        <f>IF(ISBLANK(extractions!AK487),"",extractions!AK487)</f>
        <v/>
      </c>
      <c r="AR487" t="str">
        <f>IF(ISBLANK(extractions!AL487),"",extractions!AL487)</f>
        <v/>
      </c>
      <c r="AS487" t="str">
        <f>IF(ISBLANK(extractions!AM487),"",extractions!AM487)</f>
        <v/>
      </c>
      <c r="AT487" t="str">
        <f>IF(ISBLANK(extractions!AN487),"",extractions!AN487)</f>
        <v/>
      </c>
      <c r="AU487" t="str">
        <f>IF(ISBLANK(extractions!AO487),"",extractions!AO487)</f>
        <v/>
      </c>
      <c r="AV487" t="str">
        <f>IF(ISBLANK(extractions!AP487),"",extractions!AP487)</f>
        <v/>
      </c>
      <c r="AW487" t="str">
        <f>IF(ISBLANK(extractions!AQ487),"",extractions!AQ487)</f>
        <v/>
      </c>
      <c r="AX487" t="str">
        <f>IF(ISBLANK(extractions!AR487),"",extractions!AR487)</f>
        <v/>
      </c>
      <c r="AY487" t="str">
        <f>IF(ISBLANK(extractions!AS487),"",extractions!AS487)</f>
        <v/>
      </c>
      <c r="AZ487" t="str">
        <f>IF(ISBLANK(extractions!AT487),"",extractions!AT487)</f>
        <v/>
      </c>
      <c r="BA487" t="str">
        <f>IF(ISBLANK(extractions!AU487),"",extractions!AU487)</f>
        <v/>
      </c>
      <c r="BB487" t="str">
        <f>IF(ISBLANK(extractions!AV487),"",extractions!AV487)</f>
        <v/>
      </c>
      <c r="BC487" t="str">
        <f>IF(ISBLANK(extractions!AW487),"",extractions!AW487)</f>
        <v/>
      </c>
      <c r="BD487" t="str">
        <f>IF(ISBLANK(extractions!AX487),"",extractions!AX487)</f>
        <v/>
      </c>
      <c r="BG487" t="str">
        <f t="shared" si="65"/>
        <v/>
      </c>
      <c r="BK487" s="9" t="str">
        <f t="shared" si="62"/>
        <v>Beta</v>
      </c>
      <c r="BL487" s="9">
        <f t="shared" si="60"/>
        <v>7.7539999999999998E-2</v>
      </c>
      <c r="BM487" s="13" t="str">
        <f t="shared" si="61"/>
        <v>?</v>
      </c>
      <c r="BN487" t="str">
        <f t="shared" si="63"/>
        <v>+</v>
      </c>
      <c r="BO487" s="9" t="str">
        <f>IF(BK487="Beta",IF(ABS(BL487)&lt;statistic_interpretations!$B$5,statistic_interpretations!$B$1,IF(ABS(BL487)&lt;statistic_interpretations!$C$5,statistic_interpretations!$C$1,IF(ABS(BL487)&gt;statistic_interpretations!$C$5,statistic_interpretations!$D$1,"error"))),IF(BK487="R",IF(ABS(BL487)&lt;statistic_interpretations!$B$2,statistic_interpretations!$B$1,IF(ABS(BL487)&lt;statistic_interpretations!$C$2,statistic_interpretations!$C$1,IF(ABS(BL487)&gt;statistic_interpretations!$C$2,statistic_interpretations!$D$1,"error"))),IF(BK487="D",IF(ABS(BL487)&lt;statistic_interpretations!$B$3,statistic_interpretations!$B$1,IF(ABS(BL487)&lt;statistic_interpretations!$C$3,statistic_interpretations!$C$1,IF(ABS(BL487)&gt;statistic_interpretations!$C$3,statistic_interpretations!$D$1,"error"))),IF(BK487="%",IF(ABS(BL487)&lt;statistic_interpretations!$B$9,statistic_interpretations!$B$1,IF(ABS(BL487)&lt;statistic_interpretations!$C$9,statistic_interpretations!$C$1,IF(ABS(BL487)&gt;statistic_interpretations!$C$9,statistic_interpretations!$D$1,"error"))),IF(BK487="χ2",IF(ABS(BL487)&lt;statistic_interpretations!$B$8,statistic_interpretations!$B$1,IF(ABS(BL487)&lt;statistic_interpretations!$C$8,statistic_interpretations!$C$1,IF(ABS(BL487)&gt;statistic_interpretations!$C$8,statistic_interpretations!$D$1,"error"))),IF(BK487="tau",IF(ABS(BL487)&lt;statistic_interpretations!$B$7,statistic_interpretations!$B$1,IF(ABS(BL487)&lt;statistic_interpretations!$C$7,statistic_interpretations!$C$1,IF(ABS(BL487)&gt;statistic_interpretations!$C$7,statistic_interpretations!$D$1,"error")))))))))</f>
        <v>Small</v>
      </c>
      <c r="BP487" t="str">
        <f t="shared" si="64"/>
        <v>unknown</v>
      </c>
    </row>
    <row r="488" spans="1:68" x14ac:dyDescent="0.25">
      <c r="A488" t="str">
        <f>IF(ISBLANK(extractions!A488),"",extractions!A488)</f>
        <v xml:space="preserve">Involvement: nuisance disturbance </v>
      </c>
      <c r="B488" t="s">
        <v>842</v>
      </c>
      <c r="C488" t="str">
        <f>IF(ISBLANK(extractions!B488),"",extractions!B488)</f>
        <v>nominal</v>
      </c>
      <c r="D488" t="str">
        <f>IF(ISBLANK(extractions!C488),"",extractions!C488)</f>
        <v/>
      </c>
      <c r="E488" t="str">
        <f>IF(ISBLANK(extractions!D488),"",extractions!D488)</f>
        <v>Involvement: crime control</v>
      </c>
      <c r="F488" t="str">
        <f>IF(ISBLANK(extractions!E488),"",extractions!E488)</f>
        <v>-</v>
      </c>
      <c r="G488" t="str">
        <f>IF(ISBLANK(extractions!G488),"",extractions!G488)</f>
        <v>travel time</v>
      </c>
      <c r="H488" t="str">
        <f>IF(ISBLANK(extractions!H488),"",extractions!H488)</f>
        <v>scale</v>
      </c>
      <c r="I488" t="str">
        <f>IF(ISBLANK(extractions!I488),"",extractions!I488)</f>
        <v>min/incident</v>
      </c>
      <c r="J488" t="str">
        <f>IF(ISBLANK(extractions!J488),"",extractions!J488)</f>
        <v>ln</v>
      </c>
      <c r="K488" t="str">
        <f>IF(ISBLANK(extractions!K488),"",extractions!K488)</f>
        <v>interest</v>
      </c>
      <c r="L488" t="str">
        <f>IF(ISBLANK(extractions!L488),"",extractions!L488)</f>
        <v>van Kirk (1980b)</v>
      </c>
      <c r="M488" s="2" t="s">
        <v>893</v>
      </c>
      <c r="N488" t="str">
        <f>IF(ISBLANK(extractions!M488),"",extractions!M488)</f>
        <v>Table B-9</v>
      </c>
      <c r="O488" t="str">
        <f>IF(ISBLANK(extractions!N488),"",extractions!N488)</f>
        <v>Multivariate regression</v>
      </c>
      <c r="P488" t="s">
        <v>148</v>
      </c>
      <c r="Q488" t="s">
        <v>903</v>
      </c>
      <c r="R488" t="s">
        <v>906</v>
      </c>
      <c r="S488" t="s">
        <v>199</v>
      </c>
      <c r="T488" t="s">
        <v>199</v>
      </c>
      <c r="U488" t="str">
        <f>IF(ISBLANK(extractions!O488),"",extractions!O488)</f>
        <v>^</v>
      </c>
      <c r="V488" t="str">
        <f>IF(ISBLANK(extractions!P488),"",extractions!P488)</f>
        <v>Sample</v>
      </c>
      <c r="W488" t="str">
        <f>IF(ISBLANK(extractions!Q488),"",extractions!Q488)</f>
        <v/>
      </c>
      <c r="X488" t="str">
        <f>IF(ISBLANK(extractions!R488),"",extractions!R488)</f>
        <v xml:space="preserve">Non random sample  </v>
      </c>
      <c r="Y488" t="str">
        <f>IF(ISBLANK(extractions!S488),"",extractions!S488)</f>
        <v/>
      </c>
      <c r="Z488" t="str">
        <f>IF(ISBLANK(extractions!T488),"",extractions!T488)</f>
        <v/>
      </c>
      <c r="AA488" t="str">
        <f>IF(ISBLANK(extractions!U488),"",extractions!U488)</f>
        <v>-</v>
      </c>
      <c r="AB488">
        <f>IF(ISBLANK(extractions!V488),"",extractions!V488)</f>
        <v>1079</v>
      </c>
      <c r="AC488" t="str">
        <f>IF(ISBLANK(extractions!W488),"",extractions!W488)</f>
        <v>CFS</v>
      </c>
      <c r="AD488" t="str">
        <f>IF(ISBLANK(extractions!X488),"",extractions!X488)</f>
        <v>All noncrime calls with citizen interviews</v>
      </c>
      <c r="AE488" t="str">
        <f>IF(ISBLANK(extractions!Y488),"",extractions!Y488)</f>
        <v>Beta</v>
      </c>
      <c r="AF488">
        <f>IF(ISBLANK(extractions!Z488),"",extractions!Z488)</f>
        <v>9.7309999999999994E-2</v>
      </c>
      <c r="AG488" t="str">
        <f>IF(ISBLANK(extractions!AA488),"",extractions!AA488)</f>
        <v/>
      </c>
      <c r="AH488" t="str">
        <f>IF(ISBLANK(extractions!AB488),"",extractions!AB488)</f>
        <v>?</v>
      </c>
      <c r="AI488">
        <f>IF(ISBLANK(extractions!AC488),"",extractions!AC488)</f>
        <v>1</v>
      </c>
      <c r="AJ488" t="str">
        <f>IF(ISBLANK(extractions!AD488),"",extractions!AD488)</f>
        <v>mar</v>
      </c>
      <c r="AK488">
        <f>IF(ISBLANK(extractions!AE488),"",extractions!AE488)</f>
        <v>1975</v>
      </c>
      <c r="AL488">
        <f>IF(ISBLANK(extractions!AF488),"",extractions!AF488)</f>
        <v>31</v>
      </c>
      <c r="AM488" t="str">
        <f>IF(ISBLANK(extractions!AG488),"",extractions!AG488)</f>
        <v>jan</v>
      </c>
      <c r="AN488">
        <f>IF(ISBLANK(extractions!AH488),"",extractions!AH488)</f>
        <v>1976</v>
      </c>
      <c r="AO488" t="str">
        <f>IF(ISBLANK(extractions!AI488),"",extractions!AI488)</f>
        <v/>
      </c>
      <c r="AP488" t="str">
        <f>IF(ISBLANK(extractions!AJ488),"",extractions!AJ488)</f>
        <v/>
      </c>
      <c r="AQ488" t="str">
        <f>IF(ISBLANK(extractions!AK488),"",extractions!AK488)</f>
        <v/>
      </c>
      <c r="AR488" t="str">
        <f>IF(ISBLANK(extractions!AL488),"",extractions!AL488)</f>
        <v/>
      </c>
      <c r="AS488" t="str">
        <f>IF(ISBLANK(extractions!AM488),"",extractions!AM488)</f>
        <v/>
      </c>
      <c r="AT488" t="str">
        <f>IF(ISBLANK(extractions!AN488),"",extractions!AN488)</f>
        <v/>
      </c>
      <c r="AU488" t="str">
        <f>IF(ISBLANK(extractions!AO488),"",extractions!AO488)</f>
        <v/>
      </c>
      <c r="AV488" t="str">
        <f>IF(ISBLANK(extractions!AP488),"",extractions!AP488)</f>
        <v/>
      </c>
      <c r="AW488" t="str">
        <f>IF(ISBLANK(extractions!AQ488),"",extractions!AQ488)</f>
        <v/>
      </c>
      <c r="AX488" t="str">
        <f>IF(ISBLANK(extractions!AR488),"",extractions!AR488)</f>
        <v/>
      </c>
      <c r="AY488" t="str">
        <f>IF(ISBLANK(extractions!AS488),"",extractions!AS488)</f>
        <v/>
      </c>
      <c r="AZ488" t="str">
        <f>IF(ISBLANK(extractions!AT488),"",extractions!AT488)</f>
        <v/>
      </c>
      <c r="BA488" t="str">
        <f>IF(ISBLANK(extractions!AU488),"",extractions!AU488)</f>
        <v/>
      </c>
      <c r="BB488" t="str">
        <f>IF(ISBLANK(extractions!AV488),"",extractions!AV488)</f>
        <v/>
      </c>
      <c r="BC488" t="str">
        <f>IF(ISBLANK(extractions!AW488),"",extractions!AW488)</f>
        <v/>
      </c>
      <c r="BD488" t="str">
        <f>IF(ISBLANK(extractions!AX488),"",extractions!AX488)</f>
        <v/>
      </c>
      <c r="BG488" t="str">
        <f t="shared" si="65"/>
        <v/>
      </c>
      <c r="BK488" s="9" t="str">
        <f t="shared" si="62"/>
        <v>Beta</v>
      </c>
      <c r="BL488" s="9">
        <f t="shared" si="60"/>
        <v>9.7309999999999994E-2</v>
      </c>
      <c r="BM488" s="13" t="str">
        <f t="shared" si="61"/>
        <v>?</v>
      </c>
      <c r="BN488" t="str">
        <f t="shared" si="63"/>
        <v>+</v>
      </c>
      <c r="BO488" s="9" t="str">
        <f>IF(BK488="Beta",IF(ABS(BL488)&lt;statistic_interpretations!$B$5,statistic_interpretations!$B$1,IF(ABS(BL488)&lt;statistic_interpretations!$C$5,statistic_interpretations!$C$1,IF(ABS(BL488)&gt;statistic_interpretations!$C$5,statistic_interpretations!$D$1,"error"))),IF(BK488="R",IF(ABS(BL488)&lt;statistic_interpretations!$B$2,statistic_interpretations!$B$1,IF(ABS(BL488)&lt;statistic_interpretations!$C$2,statistic_interpretations!$C$1,IF(ABS(BL488)&gt;statistic_interpretations!$C$2,statistic_interpretations!$D$1,"error"))),IF(BK488="D",IF(ABS(BL488)&lt;statistic_interpretations!$B$3,statistic_interpretations!$B$1,IF(ABS(BL488)&lt;statistic_interpretations!$C$3,statistic_interpretations!$C$1,IF(ABS(BL488)&gt;statistic_interpretations!$C$3,statistic_interpretations!$D$1,"error"))),IF(BK488="%",IF(ABS(BL488)&lt;statistic_interpretations!$B$9,statistic_interpretations!$B$1,IF(ABS(BL488)&lt;statistic_interpretations!$C$9,statistic_interpretations!$C$1,IF(ABS(BL488)&gt;statistic_interpretations!$C$9,statistic_interpretations!$D$1,"error"))),IF(BK488="χ2",IF(ABS(BL488)&lt;statistic_interpretations!$B$8,statistic_interpretations!$B$1,IF(ABS(BL488)&lt;statistic_interpretations!$C$8,statistic_interpretations!$C$1,IF(ABS(BL488)&gt;statistic_interpretations!$C$8,statistic_interpretations!$D$1,"error"))),IF(BK488="tau",IF(ABS(BL488)&lt;statistic_interpretations!$B$7,statistic_interpretations!$B$1,IF(ABS(BL488)&lt;statistic_interpretations!$C$7,statistic_interpretations!$C$1,IF(ABS(BL488)&gt;statistic_interpretations!$C$7,statistic_interpretations!$D$1,"error")))))))))</f>
        <v>Small</v>
      </c>
      <c r="BP488" t="str">
        <f t="shared" si="64"/>
        <v>unknown</v>
      </c>
    </row>
    <row r="489" spans="1:68" x14ac:dyDescent="0.25">
      <c r="A489" t="str">
        <f>IF(ISBLANK(extractions!A489),"",extractions!A489)</f>
        <v>Discovery: crime control</v>
      </c>
      <c r="B489" t="s">
        <v>843</v>
      </c>
      <c r="C489" t="str">
        <f>IF(ISBLANK(extractions!B489),"",extractions!B489)</f>
        <v>nominal</v>
      </c>
      <c r="D489" t="str">
        <f>IF(ISBLANK(extractions!C489),"",extractions!C489)</f>
        <v/>
      </c>
      <c r="E489" t="str">
        <f>IF(ISBLANK(extractions!D489),"",extractions!D489)</f>
        <v>Involvement: crime control</v>
      </c>
      <c r="F489" t="str">
        <f>IF(ISBLANK(extractions!E489),"",extractions!E489)</f>
        <v>-</v>
      </c>
      <c r="G489" t="str">
        <f>IF(ISBLANK(extractions!G489),"",extractions!G489)</f>
        <v>travel time</v>
      </c>
      <c r="H489" t="str">
        <f>IF(ISBLANK(extractions!H489),"",extractions!H489)</f>
        <v>scale</v>
      </c>
      <c r="I489" t="str">
        <f>IF(ISBLANK(extractions!I489),"",extractions!I489)</f>
        <v>min/incident</v>
      </c>
      <c r="J489" t="str">
        <f>IF(ISBLANK(extractions!J489),"",extractions!J489)</f>
        <v>ln</v>
      </c>
      <c r="K489" t="str">
        <f>IF(ISBLANK(extractions!K489),"",extractions!K489)</f>
        <v>interest</v>
      </c>
      <c r="L489" t="str">
        <f>IF(ISBLANK(extractions!L489),"",extractions!L489)</f>
        <v>van Kirk (1980b)</v>
      </c>
      <c r="M489" s="2" t="s">
        <v>893</v>
      </c>
      <c r="N489" t="str">
        <f>IF(ISBLANK(extractions!M489),"",extractions!M489)</f>
        <v>Table B-9</v>
      </c>
      <c r="O489" t="str">
        <f>IF(ISBLANK(extractions!N489),"",extractions!N489)</f>
        <v>Multivariate regression</v>
      </c>
      <c r="P489" t="s">
        <v>148</v>
      </c>
      <c r="Q489" t="s">
        <v>903</v>
      </c>
      <c r="R489" t="s">
        <v>906</v>
      </c>
      <c r="S489" t="s">
        <v>199</v>
      </c>
      <c r="T489" t="s">
        <v>199</v>
      </c>
      <c r="U489" t="str">
        <f>IF(ISBLANK(extractions!O489),"",extractions!O489)</f>
        <v>^</v>
      </c>
      <c r="V489" t="str">
        <f>IF(ISBLANK(extractions!P489),"",extractions!P489)</f>
        <v>Sample</v>
      </c>
      <c r="W489" t="str">
        <f>IF(ISBLANK(extractions!Q489),"",extractions!Q489)</f>
        <v/>
      </c>
      <c r="X489" t="str">
        <f>IF(ISBLANK(extractions!R489),"",extractions!R489)</f>
        <v xml:space="preserve">Non random sample  </v>
      </c>
      <c r="Y489" t="str">
        <f>IF(ISBLANK(extractions!S489),"",extractions!S489)</f>
        <v/>
      </c>
      <c r="Z489" t="str">
        <f>IF(ISBLANK(extractions!T489),"",extractions!T489)</f>
        <v/>
      </c>
      <c r="AA489" t="str">
        <f>IF(ISBLANK(extractions!U489),"",extractions!U489)</f>
        <v>-</v>
      </c>
      <c r="AB489">
        <f>IF(ISBLANK(extractions!V489),"",extractions!V489)</f>
        <v>1079</v>
      </c>
      <c r="AC489" t="str">
        <f>IF(ISBLANK(extractions!W489),"",extractions!W489)</f>
        <v>CFS</v>
      </c>
      <c r="AD489" t="str">
        <f>IF(ISBLANK(extractions!X489),"",extractions!X489)</f>
        <v>All noncrime calls with citizen interviews</v>
      </c>
      <c r="AE489" t="str">
        <f>IF(ISBLANK(extractions!Y489),"",extractions!Y489)</f>
        <v>Beta</v>
      </c>
      <c r="AF489">
        <f>IF(ISBLANK(extractions!Z489),"",extractions!Z489)</f>
        <v>0.19897999999999999</v>
      </c>
      <c r="AG489" t="str">
        <f>IF(ISBLANK(extractions!AA489),"",extractions!AA489)</f>
        <v/>
      </c>
      <c r="AH489" t="str">
        <f>IF(ISBLANK(extractions!AB489),"",extractions!AB489)</f>
        <v>?</v>
      </c>
      <c r="AI489">
        <f>IF(ISBLANK(extractions!AC489),"",extractions!AC489)</f>
        <v>1</v>
      </c>
      <c r="AJ489" t="str">
        <f>IF(ISBLANK(extractions!AD489),"",extractions!AD489)</f>
        <v>mar</v>
      </c>
      <c r="AK489">
        <f>IF(ISBLANK(extractions!AE489),"",extractions!AE489)</f>
        <v>1975</v>
      </c>
      <c r="AL489">
        <f>IF(ISBLANK(extractions!AF489),"",extractions!AF489)</f>
        <v>31</v>
      </c>
      <c r="AM489" t="str">
        <f>IF(ISBLANK(extractions!AG489),"",extractions!AG489)</f>
        <v>jan</v>
      </c>
      <c r="AN489">
        <f>IF(ISBLANK(extractions!AH489),"",extractions!AH489)</f>
        <v>1976</v>
      </c>
      <c r="AO489" t="str">
        <f>IF(ISBLANK(extractions!AI489),"",extractions!AI489)</f>
        <v/>
      </c>
      <c r="AP489" t="str">
        <f>IF(ISBLANK(extractions!AJ489),"",extractions!AJ489)</f>
        <v/>
      </c>
      <c r="AQ489" t="str">
        <f>IF(ISBLANK(extractions!AK489),"",extractions!AK489)</f>
        <v/>
      </c>
      <c r="AR489" t="str">
        <f>IF(ISBLANK(extractions!AL489),"",extractions!AL489)</f>
        <v/>
      </c>
      <c r="AS489" t="str">
        <f>IF(ISBLANK(extractions!AM489),"",extractions!AM489)</f>
        <v/>
      </c>
      <c r="AT489" t="str">
        <f>IF(ISBLANK(extractions!AN489),"",extractions!AN489)</f>
        <v/>
      </c>
      <c r="AU489" t="str">
        <f>IF(ISBLANK(extractions!AO489),"",extractions!AO489)</f>
        <v/>
      </c>
      <c r="AV489" t="str">
        <f>IF(ISBLANK(extractions!AP489),"",extractions!AP489)</f>
        <v/>
      </c>
      <c r="AW489" t="str">
        <f>IF(ISBLANK(extractions!AQ489),"",extractions!AQ489)</f>
        <v/>
      </c>
      <c r="AX489" t="str">
        <f>IF(ISBLANK(extractions!AR489),"",extractions!AR489)</f>
        <v/>
      </c>
      <c r="AY489" t="str">
        <f>IF(ISBLANK(extractions!AS489),"",extractions!AS489)</f>
        <v/>
      </c>
      <c r="AZ489" t="str">
        <f>IF(ISBLANK(extractions!AT489),"",extractions!AT489)</f>
        <v/>
      </c>
      <c r="BA489" t="str">
        <f>IF(ISBLANK(extractions!AU489),"",extractions!AU489)</f>
        <v/>
      </c>
      <c r="BB489" t="str">
        <f>IF(ISBLANK(extractions!AV489),"",extractions!AV489)</f>
        <v/>
      </c>
      <c r="BC489" t="str">
        <f>IF(ISBLANK(extractions!AW489),"",extractions!AW489)</f>
        <v/>
      </c>
      <c r="BD489" t="str">
        <f>IF(ISBLANK(extractions!AX489),"",extractions!AX489)</f>
        <v/>
      </c>
      <c r="BG489" t="str">
        <f t="shared" si="65"/>
        <v/>
      </c>
      <c r="BK489" s="9" t="str">
        <f t="shared" si="62"/>
        <v>Beta</v>
      </c>
      <c r="BL489" s="9">
        <f t="shared" si="60"/>
        <v>0.19897999999999999</v>
      </c>
      <c r="BM489" s="13" t="str">
        <f t="shared" si="61"/>
        <v>?</v>
      </c>
      <c r="BN489" t="str">
        <f t="shared" si="63"/>
        <v>+</v>
      </c>
      <c r="BO489" s="9" t="str">
        <f>IF(BK489="Beta",IF(ABS(BL489)&lt;statistic_interpretations!$B$5,statistic_interpretations!$B$1,IF(ABS(BL489)&lt;statistic_interpretations!$C$5,statistic_interpretations!$C$1,IF(ABS(BL489)&gt;statistic_interpretations!$C$5,statistic_interpretations!$D$1,"error"))),IF(BK489="R",IF(ABS(BL489)&lt;statistic_interpretations!$B$2,statistic_interpretations!$B$1,IF(ABS(BL489)&lt;statistic_interpretations!$C$2,statistic_interpretations!$C$1,IF(ABS(BL489)&gt;statistic_interpretations!$C$2,statistic_interpretations!$D$1,"error"))),IF(BK489="D",IF(ABS(BL489)&lt;statistic_interpretations!$B$3,statistic_interpretations!$B$1,IF(ABS(BL489)&lt;statistic_interpretations!$C$3,statistic_interpretations!$C$1,IF(ABS(BL489)&gt;statistic_interpretations!$C$3,statistic_interpretations!$D$1,"error"))),IF(BK489="%",IF(ABS(BL489)&lt;statistic_interpretations!$B$9,statistic_interpretations!$B$1,IF(ABS(BL489)&lt;statistic_interpretations!$C$9,statistic_interpretations!$C$1,IF(ABS(BL489)&gt;statistic_interpretations!$C$9,statistic_interpretations!$D$1,"error"))),IF(BK489="χ2",IF(ABS(BL489)&lt;statistic_interpretations!$B$8,statistic_interpretations!$B$1,IF(ABS(BL489)&lt;statistic_interpretations!$C$8,statistic_interpretations!$C$1,IF(ABS(BL489)&gt;statistic_interpretations!$C$8,statistic_interpretations!$D$1,"error"))),IF(BK489="tau",IF(ABS(BL489)&lt;statistic_interpretations!$B$7,statistic_interpretations!$B$1,IF(ABS(BL489)&lt;statistic_interpretations!$C$7,statistic_interpretations!$C$1,IF(ABS(BL489)&gt;statistic_interpretations!$C$7,statistic_interpretations!$D$1,"error")))))))))</f>
        <v>Small</v>
      </c>
      <c r="BP489" t="str">
        <f t="shared" si="64"/>
        <v>unknown</v>
      </c>
    </row>
    <row r="490" spans="1:68" x14ac:dyDescent="0.25">
      <c r="A490" t="str">
        <f>IF(ISBLANK(extractions!A490),"",extractions!A490)</f>
        <v>Discovery: traffic</v>
      </c>
      <c r="B490" t="s">
        <v>844</v>
      </c>
      <c r="C490" t="str">
        <f>IF(ISBLANK(extractions!B490),"",extractions!B490)</f>
        <v>nominal</v>
      </c>
      <c r="D490" t="str">
        <f>IF(ISBLANK(extractions!C490),"",extractions!C490)</f>
        <v/>
      </c>
      <c r="E490" t="str">
        <f>IF(ISBLANK(extractions!D490),"",extractions!D490)</f>
        <v>Involvement: crime control</v>
      </c>
      <c r="F490" t="str">
        <f>IF(ISBLANK(extractions!E490),"",extractions!E490)</f>
        <v>-</v>
      </c>
      <c r="G490" t="str">
        <f>IF(ISBLANK(extractions!G490),"",extractions!G490)</f>
        <v>travel time</v>
      </c>
      <c r="H490" t="str">
        <f>IF(ISBLANK(extractions!H490),"",extractions!H490)</f>
        <v>scale</v>
      </c>
      <c r="I490" t="str">
        <f>IF(ISBLANK(extractions!I490),"",extractions!I490)</f>
        <v>min/incident</v>
      </c>
      <c r="J490" t="str">
        <f>IF(ISBLANK(extractions!J490),"",extractions!J490)</f>
        <v>ln</v>
      </c>
      <c r="K490" t="str">
        <f>IF(ISBLANK(extractions!K490),"",extractions!K490)</f>
        <v>interest</v>
      </c>
      <c r="L490" t="str">
        <f>IF(ISBLANK(extractions!L490),"",extractions!L490)</f>
        <v>van Kirk (1980b)</v>
      </c>
      <c r="M490" s="2" t="s">
        <v>893</v>
      </c>
      <c r="N490" t="str">
        <f>IF(ISBLANK(extractions!M490),"",extractions!M490)</f>
        <v>Table B-9</v>
      </c>
      <c r="O490" t="str">
        <f>IF(ISBLANK(extractions!N490),"",extractions!N490)</f>
        <v>Multivariate regression</v>
      </c>
      <c r="P490" t="s">
        <v>148</v>
      </c>
      <c r="Q490" t="s">
        <v>903</v>
      </c>
      <c r="R490" t="s">
        <v>906</v>
      </c>
      <c r="S490" t="s">
        <v>199</v>
      </c>
      <c r="T490" t="s">
        <v>199</v>
      </c>
      <c r="U490" t="str">
        <f>IF(ISBLANK(extractions!O490),"",extractions!O490)</f>
        <v>^</v>
      </c>
      <c r="V490" t="str">
        <f>IF(ISBLANK(extractions!P490),"",extractions!P490)</f>
        <v>Sample</v>
      </c>
      <c r="W490" t="str">
        <f>IF(ISBLANK(extractions!Q490),"",extractions!Q490)</f>
        <v/>
      </c>
      <c r="X490" t="str">
        <f>IF(ISBLANK(extractions!R490),"",extractions!R490)</f>
        <v xml:space="preserve">Non random sample  </v>
      </c>
      <c r="Y490" t="str">
        <f>IF(ISBLANK(extractions!S490),"",extractions!S490)</f>
        <v/>
      </c>
      <c r="Z490" t="str">
        <f>IF(ISBLANK(extractions!T490),"",extractions!T490)</f>
        <v/>
      </c>
      <c r="AA490" t="str">
        <f>IF(ISBLANK(extractions!U490),"",extractions!U490)</f>
        <v>-</v>
      </c>
      <c r="AB490">
        <f>IF(ISBLANK(extractions!V490),"",extractions!V490)</f>
        <v>1079</v>
      </c>
      <c r="AC490" t="str">
        <f>IF(ISBLANK(extractions!W490),"",extractions!W490)</f>
        <v>CFS</v>
      </c>
      <c r="AD490" t="str">
        <f>IF(ISBLANK(extractions!X490),"",extractions!X490)</f>
        <v>All noncrime calls with citizen interviews</v>
      </c>
      <c r="AE490" t="str">
        <f>IF(ISBLANK(extractions!Y490),"",extractions!Y490)</f>
        <v>Beta</v>
      </c>
      <c r="AF490">
        <f>IF(ISBLANK(extractions!Z490),"",extractions!Z490)</f>
        <v>0.11293</v>
      </c>
      <c r="AG490" t="str">
        <f>IF(ISBLANK(extractions!AA490),"",extractions!AA490)</f>
        <v/>
      </c>
      <c r="AH490" t="str">
        <f>IF(ISBLANK(extractions!AB490),"",extractions!AB490)</f>
        <v>?</v>
      </c>
      <c r="AI490">
        <f>IF(ISBLANK(extractions!AC490),"",extractions!AC490)</f>
        <v>1</v>
      </c>
      <c r="AJ490" t="str">
        <f>IF(ISBLANK(extractions!AD490),"",extractions!AD490)</f>
        <v>mar</v>
      </c>
      <c r="AK490">
        <f>IF(ISBLANK(extractions!AE490),"",extractions!AE490)</f>
        <v>1975</v>
      </c>
      <c r="AL490">
        <f>IF(ISBLANK(extractions!AF490),"",extractions!AF490)</f>
        <v>31</v>
      </c>
      <c r="AM490" t="str">
        <f>IF(ISBLANK(extractions!AG490),"",extractions!AG490)</f>
        <v>jan</v>
      </c>
      <c r="AN490">
        <f>IF(ISBLANK(extractions!AH490),"",extractions!AH490)</f>
        <v>1976</v>
      </c>
      <c r="AO490" t="str">
        <f>IF(ISBLANK(extractions!AI490),"",extractions!AI490)</f>
        <v/>
      </c>
      <c r="AP490" t="str">
        <f>IF(ISBLANK(extractions!AJ490),"",extractions!AJ490)</f>
        <v/>
      </c>
      <c r="AQ490" t="str">
        <f>IF(ISBLANK(extractions!AK490),"",extractions!AK490)</f>
        <v/>
      </c>
      <c r="AR490" t="str">
        <f>IF(ISBLANK(extractions!AL490),"",extractions!AL490)</f>
        <v/>
      </c>
      <c r="AS490" t="str">
        <f>IF(ISBLANK(extractions!AM490),"",extractions!AM490)</f>
        <v/>
      </c>
      <c r="AT490" t="str">
        <f>IF(ISBLANK(extractions!AN490),"",extractions!AN490)</f>
        <v/>
      </c>
      <c r="AU490" t="str">
        <f>IF(ISBLANK(extractions!AO490),"",extractions!AO490)</f>
        <v/>
      </c>
      <c r="AV490" t="str">
        <f>IF(ISBLANK(extractions!AP490),"",extractions!AP490)</f>
        <v/>
      </c>
      <c r="AW490" t="str">
        <f>IF(ISBLANK(extractions!AQ490),"",extractions!AQ490)</f>
        <v/>
      </c>
      <c r="AX490" t="str">
        <f>IF(ISBLANK(extractions!AR490),"",extractions!AR490)</f>
        <v/>
      </c>
      <c r="AY490" t="str">
        <f>IF(ISBLANK(extractions!AS490),"",extractions!AS490)</f>
        <v/>
      </c>
      <c r="AZ490" t="str">
        <f>IF(ISBLANK(extractions!AT490),"",extractions!AT490)</f>
        <v/>
      </c>
      <c r="BA490" t="str">
        <f>IF(ISBLANK(extractions!AU490),"",extractions!AU490)</f>
        <v/>
      </c>
      <c r="BB490" t="str">
        <f>IF(ISBLANK(extractions!AV490),"",extractions!AV490)</f>
        <v/>
      </c>
      <c r="BC490" t="str">
        <f>IF(ISBLANK(extractions!AW490),"",extractions!AW490)</f>
        <v/>
      </c>
      <c r="BD490" t="str">
        <f>IF(ISBLANK(extractions!AX490),"",extractions!AX490)</f>
        <v/>
      </c>
      <c r="BG490" t="str">
        <f t="shared" si="65"/>
        <v/>
      </c>
      <c r="BK490" s="9" t="str">
        <f t="shared" si="62"/>
        <v>Beta</v>
      </c>
      <c r="BL490" s="9">
        <f t="shared" si="60"/>
        <v>0.11293</v>
      </c>
      <c r="BM490" s="13" t="str">
        <f t="shared" si="61"/>
        <v>?</v>
      </c>
      <c r="BN490" t="str">
        <f t="shared" si="63"/>
        <v>+</v>
      </c>
      <c r="BO490" s="9" t="str">
        <f>IF(BK490="Beta",IF(ABS(BL490)&lt;statistic_interpretations!$B$5,statistic_interpretations!$B$1,IF(ABS(BL490)&lt;statistic_interpretations!$C$5,statistic_interpretations!$C$1,IF(ABS(BL490)&gt;statistic_interpretations!$C$5,statistic_interpretations!$D$1,"error"))),IF(BK490="R",IF(ABS(BL490)&lt;statistic_interpretations!$B$2,statistic_interpretations!$B$1,IF(ABS(BL490)&lt;statistic_interpretations!$C$2,statistic_interpretations!$C$1,IF(ABS(BL490)&gt;statistic_interpretations!$C$2,statistic_interpretations!$D$1,"error"))),IF(BK490="D",IF(ABS(BL490)&lt;statistic_interpretations!$B$3,statistic_interpretations!$B$1,IF(ABS(BL490)&lt;statistic_interpretations!$C$3,statistic_interpretations!$C$1,IF(ABS(BL490)&gt;statistic_interpretations!$C$3,statistic_interpretations!$D$1,"error"))),IF(BK490="%",IF(ABS(BL490)&lt;statistic_interpretations!$B$9,statistic_interpretations!$B$1,IF(ABS(BL490)&lt;statistic_interpretations!$C$9,statistic_interpretations!$C$1,IF(ABS(BL490)&gt;statistic_interpretations!$C$9,statistic_interpretations!$D$1,"error"))),IF(BK490="χ2",IF(ABS(BL490)&lt;statistic_interpretations!$B$8,statistic_interpretations!$B$1,IF(ABS(BL490)&lt;statistic_interpretations!$C$8,statistic_interpretations!$C$1,IF(ABS(BL490)&gt;statistic_interpretations!$C$8,statistic_interpretations!$D$1,"error"))),IF(BK490="tau",IF(ABS(BL490)&lt;statistic_interpretations!$B$7,statistic_interpretations!$B$1,IF(ABS(BL490)&lt;statistic_interpretations!$C$7,statistic_interpretations!$C$1,IF(ABS(BL490)&gt;statistic_interpretations!$C$7,statistic_interpretations!$D$1,"error")))))))))</f>
        <v>Small</v>
      </c>
      <c r="BP490" t="str">
        <f t="shared" si="64"/>
        <v>unknown</v>
      </c>
    </row>
    <row r="491" spans="1:68" x14ac:dyDescent="0.25">
      <c r="A491" t="str">
        <f>IF(ISBLANK(extractions!A491),"",extractions!A491)</f>
        <v>Discovery: social service</v>
      </c>
      <c r="B491" t="s">
        <v>845</v>
      </c>
      <c r="C491" t="str">
        <f>IF(ISBLANK(extractions!B491),"",extractions!B491)</f>
        <v>nominal</v>
      </c>
      <c r="D491" t="str">
        <f>IF(ISBLANK(extractions!C491),"",extractions!C491)</f>
        <v/>
      </c>
      <c r="E491" t="str">
        <f>IF(ISBLANK(extractions!D491),"",extractions!D491)</f>
        <v>Involvement: crime control</v>
      </c>
      <c r="F491" t="str">
        <f>IF(ISBLANK(extractions!E491),"",extractions!E491)</f>
        <v>-</v>
      </c>
      <c r="G491" t="str">
        <f>IF(ISBLANK(extractions!G491),"",extractions!G491)</f>
        <v>travel time</v>
      </c>
      <c r="H491" t="str">
        <f>IF(ISBLANK(extractions!H491),"",extractions!H491)</f>
        <v>scale</v>
      </c>
      <c r="I491" t="str">
        <f>IF(ISBLANK(extractions!I491),"",extractions!I491)</f>
        <v>min/incident</v>
      </c>
      <c r="J491" t="str">
        <f>IF(ISBLANK(extractions!J491),"",extractions!J491)</f>
        <v>ln</v>
      </c>
      <c r="K491" t="str">
        <f>IF(ISBLANK(extractions!K491),"",extractions!K491)</f>
        <v>interest</v>
      </c>
      <c r="L491" t="str">
        <f>IF(ISBLANK(extractions!L491),"",extractions!L491)</f>
        <v>van Kirk (1980b)</v>
      </c>
      <c r="M491" s="2" t="s">
        <v>893</v>
      </c>
      <c r="N491" t="str">
        <f>IF(ISBLANK(extractions!M491),"",extractions!M491)</f>
        <v>Table B-9</v>
      </c>
      <c r="O491" t="str">
        <f>IF(ISBLANK(extractions!N491),"",extractions!N491)</f>
        <v>Multivariate regression</v>
      </c>
      <c r="P491" t="s">
        <v>148</v>
      </c>
      <c r="Q491" t="s">
        <v>903</v>
      </c>
      <c r="R491" t="s">
        <v>906</v>
      </c>
      <c r="S491" t="s">
        <v>199</v>
      </c>
      <c r="T491" t="s">
        <v>199</v>
      </c>
      <c r="U491" t="str">
        <f>IF(ISBLANK(extractions!O491),"",extractions!O491)</f>
        <v>^</v>
      </c>
      <c r="V491" t="str">
        <f>IF(ISBLANK(extractions!P491),"",extractions!P491)</f>
        <v>Sample</v>
      </c>
      <c r="W491" t="str">
        <f>IF(ISBLANK(extractions!Q491),"",extractions!Q491)</f>
        <v/>
      </c>
      <c r="X491" t="str">
        <f>IF(ISBLANK(extractions!R491),"",extractions!R491)</f>
        <v xml:space="preserve">Non random sample  </v>
      </c>
      <c r="Y491" t="str">
        <f>IF(ISBLANK(extractions!S491),"",extractions!S491)</f>
        <v/>
      </c>
      <c r="Z491" t="str">
        <f>IF(ISBLANK(extractions!T491),"",extractions!T491)</f>
        <v/>
      </c>
      <c r="AA491" t="str">
        <f>IF(ISBLANK(extractions!U491),"",extractions!U491)</f>
        <v>-</v>
      </c>
      <c r="AB491">
        <f>IF(ISBLANK(extractions!V491),"",extractions!V491)</f>
        <v>1079</v>
      </c>
      <c r="AC491" t="str">
        <f>IF(ISBLANK(extractions!W491),"",extractions!W491)</f>
        <v>CFS</v>
      </c>
      <c r="AD491" t="str">
        <f>IF(ISBLANK(extractions!X491),"",extractions!X491)</f>
        <v>All noncrime calls with citizen interviews</v>
      </c>
      <c r="AE491" t="str">
        <f>IF(ISBLANK(extractions!Y491),"",extractions!Y491)</f>
        <v>Beta</v>
      </c>
      <c r="AF491">
        <f>IF(ISBLANK(extractions!Z491),"",extractions!Z491)</f>
        <v>4.2110000000000002E-2</v>
      </c>
      <c r="AG491" t="str">
        <f>IF(ISBLANK(extractions!AA491),"",extractions!AA491)</f>
        <v/>
      </c>
      <c r="AH491" t="str">
        <f>IF(ISBLANK(extractions!AB491),"",extractions!AB491)</f>
        <v>?</v>
      </c>
      <c r="AI491">
        <f>IF(ISBLANK(extractions!AC491),"",extractions!AC491)</f>
        <v>1</v>
      </c>
      <c r="AJ491" t="str">
        <f>IF(ISBLANK(extractions!AD491),"",extractions!AD491)</f>
        <v>mar</v>
      </c>
      <c r="AK491">
        <f>IF(ISBLANK(extractions!AE491),"",extractions!AE491)</f>
        <v>1975</v>
      </c>
      <c r="AL491">
        <f>IF(ISBLANK(extractions!AF491),"",extractions!AF491)</f>
        <v>31</v>
      </c>
      <c r="AM491" t="str">
        <f>IF(ISBLANK(extractions!AG491),"",extractions!AG491)</f>
        <v>jan</v>
      </c>
      <c r="AN491">
        <f>IF(ISBLANK(extractions!AH491),"",extractions!AH491)</f>
        <v>1976</v>
      </c>
      <c r="AO491" t="str">
        <f>IF(ISBLANK(extractions!AI491),"",extractions!AI491)</f>
        <v/>
      </c>
      <c r="AP491" t="str">
        <f>IF(ISBLANK(extractions!AJ491),"",extractions!AJ491)</f>
        <v/>
      </c>
      <c r="AQ491" t="str">
        <f>IF(ISBLANK(extractions!AK491),"",extractions!AK491)</f>
        <v/>
      </c>
      <c r="AR491" t="str">
        <f>IF(ISBLANK(extractions!AL491),"",extractions!AL491)</f>
        <v/>
      </c>
      <c r="AS491" t="str">
        <f>IF(ISBLANK(extractions!AM491),"",extractions!AM491)</f>
        <v/>
      </c>
      <c r="AT491" t="str">
        <f>IF(ISBLANK(extractions!AN491),"",extractions!AN491)</f>
        <v/>
      </c>
      <c r="AU491" t="str">
        <f>IF(ISBLANK(extractions!AO491),"",extractions!AO491)</f>
        <v/>
      </c>
      <c r="AV491" t="str">
        <f>IF(ISBLANK(extractions!AP491),"",extractions!AP491)</f>
        <v/>
      </c>
      <c r="AW491" t="str">
        <f>IF(ISBLANK(extractions!AQ491),"",extractions!AQ491)</f>
        <v/>
      </c>
      <c r="AX491" t="str">
        <f>IF(ISBLANK(extractions!AR491),"",extractions!AR491)</f>
        <v/>
      </c>
      <c r="AY491" t="str">
        <f>IF(ISBLANK(extractions!AS491),"",extractions!AS491)</f>
        <v/>
      </c>
      <c r="AZ491" t="str">
        <f>IF(ISBLANK(extractions!AT491),"",extractions!AT491)</f>
        <v/>
      </c>
      <c r="BA491" t="str">
        <f>IF(ISBLANK(extractions!AU491),"",extractions!AU491)</f>
        <v/>
      </c>
      <c r="BB491" t="str">
        <f>IF(ISBLANK(extractions!AV491),"",extractions!AV491)</f>
        <v/>
      </c>
      <c r="BC491" t="str">
        <f>IF(ISBLANK(extractions!AW491),"",extractions!AW491)</f>
        <v/>
      </c>
      <c r="BD491" t="str">
        <f>IF(ISBLANK(extractions!AX491),"",extractions!AX491)</f>
        <v/>
      </c>
      <c r="BG491" t="str">
        <f t="shared" si="65"/>
        <v/>
      </c>
      <c r="BK491" s="9" t="str">
        <f t="shared" si="62"/>
        <v>Beta</v>
      </c>
      <c r="BL491" s="9">
        <f t="shared" si="60"/>
        <v>4.2110000000000002E-2</v>
      </c>
      <c r="BM491" s="13" t="str">
        <f t="shared" si="61"/>
        <v>?</v>
      </c>
      <c r="BN491" t="str">
        <f t="shared" si="63"/>
        <v>+</v>
      </c>
      <c r="BO491" s="9" t="str">
        <f>IF(BK491="Beta",IF(ABS(BL491)&lt;statistic_interpretations!$B$5,statistic_interpretations!$B$1,IF(ABS(BL491)&lt;statistic_interpretations!$C$5,statistic_interpretations!$C$1,IF(ABS(BL491)&gt;statistic_interpretations!$C$5,statistic_interpretations!$D$1,"error"))),IF(BK491="R",IF(ABS(BL491)&lt;statistic_interpretations!$B$2,statistic_interpretations!$B$1,IF(ABS(BL491)&lt;statistic_interpretations!$C$2,statistic_interpretations!$C$1,IF(ABS(BL491)&gt;statistic_interpretations!$C$2,statistic_interpretations!$D$1,"error"))),IF(BK491="D",IF(ABS(BL491)&lt;statistic_interpretations!$B$3,statistic_interpretations!$B$1,IF(ABS(BL491)&lt;statistic_interpretations!$C$3,statistic_interpretations!$C$1,IF(ABS(BL491)&gt;statistic_interpretations!$C$3,statistic_interpretations!$D$1,"error"))),IF(BK491="%",IF(ABS(BL491)&lt;statistic_interpretations!$B$9,statistic_interpretations!$B$1,IF(ABS(BL491)&lt;statistic_interpretations!$C$9,statistic_interpretations!$C$1,IF(ABS(BL491)&gt;statistic_interpretations!$C$9,statistic_interpretations!$D$1,"error"))),IF(BK491="χ2",IF(ABS(BL491)&lt;statistic_interpretations!$B$8,statistic_interpretations!$B$1,IF(ABS(BL491)&lt;statistic_interpretations!$C$8,statistic_interpretations!$C$1,IF(ABS(BL491)&gt;statistic_interpretations!$C$8,statistic_interpretations!$D$1,"error"))),IF(BK491="tau",IF(ABS(BL491)&lt;statistic_interpretations!$B$7,statistic_interpretations!$B$1,IF(ABS(BL491)&lt;statistic_interpretations!$C$7,statistic_interpretations!$C$1,IF(ABS(BL491)&gt;statistic_interpretations!$C$7,statistic_interpretations!$D$1,"error")))))))))</f>
        <v>Small</v>
      </c>
      <c r="BP491" t="str">
        <f t="shared" si="64"/>
        <v>unknown</v>
      </c>
    </row>
    <row r="492" spans="1:68" x14ac:dyDescent="0.25">
      <c r="A492" t="str">
        <f>IF(ISBLANK(extractions!A492),"",extractions!A492)</f>
        <v>Traffic</v>
      </c>
      <c r="B492" t="s">
        <v>854</v>
      </c>
      <c r="C492" t="str">
        <f>IF(ISBLANK(extractions!B492),"",extractions!B492)</f>
        <v>nominal</v>
      </c>
      <c r="D492" t="str">
        <f>IF(ISBLANK(extractions!C492),"",extractions!C492)</f>
        <v/>
      </c>
      <c r="E492" t="str">
        <f>IF(ISBLANK(extractions!D492),"",extractions!D492)</f>
        <v>Crime control</v>
      </c>
      <c r="F492" t="str">
        <f>IF(ISBLANK(extractions!E492),"",extractions!E492)</f>
        <v>-</v>
      </c>
      <c r="G492" t="str">
        <f>IF(ISBLANK(extractions!G492),"",extractions!G492)</f>
        <v>dispatch time</v>
      </c>
      <c r="H492" t="str">
        <f>IF(ISBLANK(extractions!H492),"",extractions!H492)</f>
        <v>scale</v>
      </c>
      <c r="I492" t="str">
        <f>IF(ISBLANK(extractions!I492),"",extractions!I492)</f>
        <v>min/incident</v>
      </c>
      <c r="J492" t="str">
        <f>IF(ISBLANK(extractions!J492),"",extractions!J492)</f>
        <v>ln</v>
      </c>
      <c r="K492" t="str">
        <f>IF(ISBLANK(extractions!K492),"",extractions!K492)</f>
        <v>interest</v>
      </c>
      <c r="L492" t="str">
        <f>IF(ISBLANK(extractions!L492),"",extractions!L492)</f>
        <v>van Kirk (1980b)</v>
      </c>
      <c r="M492" s="2" t="s">
        <v>893</v>
      </c>
      <c r="N492" t="str">
        <f>IF(ISBLANK(extractions!M492),"",extractions!M492)</f>
        <v>Table B-15</v>
      </c>
      <c r="O492" t="str">
        <f>IF(ISBLANK(extractions!N492),"",extractions!N492)</f>
        <v>Multivariate regression</v>
      </c>
      <c r="P492" t="s">
        <v>148</v>
      </c>
      <c r="Q492" t="s">
        <v>903</v>
      </c>
      <c r="R492" t="s">
        <v>906</v>
      </c>
      <c r="S492" t="s">
        <v>199</v>
      </c>
      <c r="T492" t="s">
        <v>199</v>
      </c>
      <c r="U492" t="str">
        <f>IF(ISBLANK(extractions!O492),"",extractions!O492)</f>
        <v/>
      </c>
      <c r="V492" t="str">
        <f>IF(ISBLANK(extractions!P492),"",extractions!P492)</f>
        <v>Sample</v>
      </c>
      <c r="W492" t="str">
        <f>IF(ISBLANK(extractions!Q492),"",extractions!Q492)</f>
        <v/>
      </c>
      <c r="X492" t="str">
        <f>IF(ISBLANK(extractions!R492),"",extractions!R492)</f>
        <v xml:space="preserve">Non random sample  </v>
      </c>
      <c r="Y492" t="str">
        <f>IF(ISBLANK(extractions!S492),"",extractions!S492)</f>
        <v/>
      </c>
      <c r="Z492" t="str">
        <f>IF(ISBLANK(extractions!T492),"",extractions!T492)</f>
        <v/>
      </c>
      <c r="AA492" t="str">
        <f>IF(ISBLANK(extractions!U492),"",extractions!U492)</f>
        <v>-</v>
      </c>
      <c r="AB492">
        <f>IF(ISBLANK(extractions!V492),"",extractions!V492)</f>
        <v>872</v>
      </c>
      <c r="AC492" t="str">
        <f>IF(ISBLANK(extractions!W492),"",extractions!W492)</f>
        <v>CFS</v>
      </c>
      <c r="AD492" t="str">
        <f>IF(ISBLANK(extractions!X492),"",extractions!X492)</f>
        <v>All noncrime calls without citizen interviews</v>
      </c>
      <c r="AE492" t="str">
        <f>IF(ISBLANK(extractions!Y492),"",extractions!Y492)</f>
        <v>Beta</v>
      </c>
      <c r="AF492">
        <f>IF(ISBLANK(extractions!Z492),"",extractions!Z492)</f>
        <v>-0.19109999999999999</v>
      </c>
      <c r="AG492" t="str">
        <f>IF(ISBLANK(extractions!AA492),"",extractions!AA492)</f>
        <v/>
      </c>
      <c r="AH492" t="str">
        <f>IF(ISBLANK(extractions!AB492),"",extractions!AB492)</f>
        <v>?</v>
      </c>
      <c r="AI492">
        <f>IF(ISBLANK(extractions!AC492),"",extractions!AC492)</f>
        <v>1</v>
      </c>
      <c r="AJ492" t="str">
        <f>IF(ISBLANK(extractions!AD492),"",extractions!AD492)</f>
        <v>mar</v>
      </c>
      <c r="AK492">
        <f>IF(ISBLANK(extractions!AE492),"",extractions!AE492)</f>
        <v>1975</v>
      </c>
      <c r="AL492">
        <f>IF(ISBLANK(extractions!AF492),"",extractions!AF492)</f>
        <v>31</v>
      </c>
      <c r="AM492" t="str">
        <f>IF(ISBLANK(extractions!AG492),"",extractions!AG492)</f>
        <v>jan</v>
      </c>
      <c r="AN492">
        <f>IF(ISBLANK(extractions!AH492),"",extractions!AH492)</f>
        <v>1976</v>
      </c>
      <c r="AO492" t="str">
        <f>IF(ISBLANK(extractions!AI492),"",extractions!AI492)</f>
        <v/>
      </c>
      <c r="AP492" t="str">
        <f>IF(ISBLANK(extractions!AJ492),"",extractions!AJ492)</f>
        <v/>
      </c>
      <c r="AQ492" t="str">
        <f>IF(ISBLANK(extractions!AK492),"",extractions!AK492)</f>
        <v/>
      </c>
      <c r="AR492" t="str">
        <f>IF(ISBLANK(extractions!AL492),"",extractions!AL492)</f>
        <v/>
      </c>
      <c r="AS492" t="str">
        <f>IF(ISBLANK(extractions!AM492),"",extractions!AM492)</f>
        <v/>
      </c>
      <c r="AT492" t="str">
        <f>IF(ISBLANK(extractions!AN492),"",extractions!AN492)</f>
        <v/>
      </c>
      <c r="AU492" t="str">
        <f>IF(ISBLANK(extractions!AO492),"",extractions!AO492)</f>
        <v/>
      </c>
      <c r="AV492" t="str">
        <f>IF(ISBLANK(extractions!AP492),"",extractions!AP492)</f>
        <v/>
      </c>
      <c r="AW492" t="str">
        <f>IF(ISBLANK(extractions!AQ492),"",extractions!AQ492)</f>
        <v/>
      </c>
      <c r="AX492" t="str">
        <f>IF(ISBLANK(extractions!AR492),"",extractions!AR492)</f>
        <v/>
      </c>
      <c r="AY492" t="str">
        <f>IF(ISBLANK(extractions!AS492),"",extractions!AS492)</f>
        <v/>
      </c>
      <c r="AZ492" t="str">
        <f>IF(ISBLANK(extractions!AT492),"",extractions!AT492)</f>
        <v/>
      </c>
      <c r="BA492" t="str">
        <f>IF(ISBLANK(extractions!AU492),"",extractions!AU492)</f>
        <v/>
      </c>
      <c r="BB492" t="str">
        <f>IF(ISBLANK(extractions!AV492),"",extractions!AV492)</f>
        <v/>
      </c>
      <c r="BC492" t="str">
        <f>IF(ISBLANK(extractions!AW492),"",extractions!AW492)</f>
        <v/>
      </c>
      <c r="BD492" t="str">
        <f>IF(ISBLANK(extractions!AX492),"",extractions!AX492)</f>
        <v/>
      </c>
      <c r="BG492" t="str">
        <f t="shared" si="65"/>
        <v/>
      </c>
      <c r="BK492" s="9" t="str">
        <f t="shared" si="62"/>
        <v>Beta</v>
      </c>
      <c r="BL492" s="9">
        <f t="shared" si="60"/>
        <v>-0.19109999999999999</v>
      </c>
      <c r="BM492" s="13" t="str">
        <f t="shared" si="61"/>
        <v>?</v>
      </c>
      <c r="BN492" t="str">
        <f t="shared" si="63"/>
        <v>-</v>
      </c>
      <c r="BO492" s="9" t="str">
        <f>IF(BK492="Beta",IF(ABS(BL492)&lt;statistic_interpretations!$B$5,statistic_interpretations!$B$1,IF(ABS(BL492)&lt;statistic_interpretations!$C$5,statistic_interpretations!$C$1,IF(ABS(BL492)&gt;statistic_interpretations!$C$5,statistic_interpretations!$D$1,"error"))),IF(BK492="R",IF(ABS(BL492)&lt;statistic_interpretations!$B$2,statistic_interpretations!$B$1,IF(ABS(BL492)&lt;statistic_interpretations!$C$2,statistic_interpretations!$C$1,IF(ABS(BL492)&gt;statistic_interpretations!$C$2,statistic_interpretations!$D$1,"error"))),IF(BK492="D",IF(ABS(BL492)&lt;statistic_interpretations!$B$3,statistic_interpretations!$B$1,IF(ABS(BL492)&lt;statistic_interpretations!$C$3,statistic_interpretations!$C$1,IF(ABS(BL492)&gt;statistic_interpretations!$C$3,statistic_interpretations!$D$1,"error"))),IF(BK492="%",IF(ABS(BL492)&lt;statistic_interpretations!$B$9,statistic_interpretations!$B$1,IF(ABS(BL492)&lt;statistic_interpretations!$C$9,statistic_interpretations!$C$1,IF(ABS(BL492)&gt;statistic_interpretations!$C$9,statistic_interpretations!$D$1,"error"))),IF(BK492="χ2",IF(ABS(BL492)&lt;statistic_interpretations!$B$8,statistic_interpretations!$B$1,IF(ABS(BL492)&lt;statistic_interpretations!$C$8,statistic_interpretations!$C$1,IF(ABS(BL492)&gt;statistic_interpretations!$C$8,statistic_interpretations!$D$1,"error"))),IF(BK492="tau",IF(ABS(BL492)&lt;statistic_interpretations!$B$7,statistic_interpretations!$B$1,IF(ABS(BL492)&lt;statistic_interpretations!$C$7,statistic_interpretations!$C$1,IF(ABS(BL492)&gt;statistic_interpretations!$C$7,statistic_interpretations!$D$1,"error")))))))))</f>
        <v>Small</v>
      </c>
      <c r="BP492" t="str">
        <f t="shared" si="64"/>
        <v>unknown</v>
      </c>
    </row>
    <row r="493" spans="1:68" x14ac:dyDescent="0.25">
      <c r="A493" t="str">
        <f>IF(ISBLANK(extractions!A493),"",extractions!A493)</f>
        <v>Social service</v>
      </c>
      <c r="B493" t="s">
        <v>855</v>
      </c>
      <c r="C493" t="str">
        <f>IF(ISBLANK(extractions!B493),"",extractions!B493)</f>
        <v>nominal</v>
      </c>
      <c r="D493" t="str">
        <f>IF(ISBLANK(extractions!C493),"",extractions!C493)</f>
        <v/>
      </c>
      <c r="E493" t="str">
        <f>IF(ISBLANK(extractions!D493),"",extractions!D493)</f>
        <v>Crime control</v>
      </c>
      <c r="F493" t="str">
        <f>IF(ISBLANK(extractions!E493),"",extractions!E493)</f>
        <v>-</v>
      </c>
      <c r="G493" t="str">
        <f>IF(ISBLANK(extractions!G493),"",extractions!G493)</f>
        <v>dispatch time</v>
      </c>
      <c r="H493" t="str">
        <f>IF(ISBLANK(extractions!H493),"",extractions!H493)</f>
        <v>scale</v>
      </c>
      <c r="I493" t="str">
        <f>IF(ISBLANK(extractions!I493),"",extractions!I493)</f>
        <v>min/incident</v>
      </c>
      <c r="J493" t="str">
        <f>IF(ISBLANK(extractions!J493),"",extractions!J493)</f>
        <v>ln</v>
      </c>
      <c r="K493" t="str">
        <f>IF(ISBLANK(extractions!K493),"",extractions!K493)</f>
        <v>interest</v>
      </c>
      <c r="L493" t="str">
        <f>IF(ISBLANK(extractions!L493),"",extractions!L493)</f>
        <v>van Kirk (1980b)</v>
      </c>
      <c r="M493" s="2" t="s">
        <v>893</v>
      </c>
      <c r="N493" t="str">
        <f>IF(ISBLANK(extractions!M493),"",extractions!M493)</f>
        <v>Table B-15</v>
      </c>
      <c r="O493" t="str">
        <f>IF(ISBLANK(extractions!N493),"",extractions!N493)</f>
        <v>Multivariate regression</v>
      </c>
      <c r="P493" t="s">
        <v>148</v>
      </c>
      <c r="Q493" t="s">
        <v>903</v>
      </c>
      <c r="R493" t="s">
        <v>906</v>
      </c>
      <c r="S493" t="s">
        <v>199</v>
      </c>
      <c r="T493" t="s">
        <v>199</v>
      </c>
      <c r="U493" t="str">
        <f>IF(ISBLANK(extractions!O493),"",extractions!O493)</f>
        <v/>
      </c>
      <c r="V493" t="str">
        <f>IF(ISBLANK(extractions!P493),"",extractions!P493)</f>
        <v>Sample</v>
      </c>
      <c r="W493" t="str">
        <f>IF(ISBLANK(extractions!Q493),"",extractions!Q493)</f>
        <v/>
      </c>
      <c r="X493" t="str">
        <f>IF(ISBLANK(extractions!R493),"",extractions!R493)</f>
        <v xml:space="preserve">Non random sample  </v>
      </c>
      <c r="Y493" t="str">
        <f>IF(ISBLANK(extractions!S493),"",extractions!S493)</f>
        <v/>
      </c>
      <c r="Z493" t="str">
        <f>IF(ISBLANK(extractions!T493),"",extractions!T493)</f>
        <v/>
      </c>
      <c r="AA493" t="str">
        <f>IF(ISBLANK(extractions!U493),"",extractions!U493)</f>
        <v>-</v>
      </c>
      <c r="AB493">
        <f>IF(ISBLANK(extractions!V493),"",extractions!V493)</f>
        <v>872</v>
      </c>
      <c r="AC493" t="str">
        <f>IF(ISBLANK(extractions!W493),"",extractions!W493)</f>
        <v>CFS</v>
      </c>
      <c r="AD493" t="str">
        <f>IF(ISBLANK(extractions!X493),"",extractions!X493)</f>
        <v>All noncrime calls without citizen interviews</v>
      </c>
      <c r="AE493" t="str">
        <f>IF(ISBLANK(extractions!Y493),"",extractions!Y493)</f>
        <v>Beta</v>
      </c>
      <c r="AF493">
        <f>IF(ISBLANK(extractions!Z493),"",extractions!Z493)</f>
        <v>-4.1700000000000001E-2</v>
      </c>
      <c r="AG493" t="str">
        <f>IF(ISBLANK(extractions!AA493),"",extractions!AA493)</f>
        <v/>
      </c>
      <c r="AH493" t="str">
        <f>IF(ISBLANK(extractions!AB493),"",extractions!AB493)</f>
        <v>?</v>
      </c>
      <c r="AI493">
        <f>IF(ISBLANK(extractions!AC493),"",extractions!AC493)</f>
        <v>1</v>
      </c>
      <c r="AJ493" t="str">
        <f>IF(ISBLANK(extractions!AD493),"",extractions!AD493)</f>
        <v>mar</v>
      </c>
      <c r="AK493">
        <f>IF(ISBLANK(extractions!AE493),"",extractions!AE493)</f>
        <v>1975</v>
      </c>
      <c r="AL493">
        <f>IF(ISBLANK(extractions!AF493),"",extractions!AF493)</f>
        <v>31</v>
      </c>
      <c r="AM493" t="str">
        <f>IF(ISBLANK(extractions!AG493),"",extractions!AG493)</f>
        <v>jan</v>
      </c>
      <c r="AN493">
        <f>IF(ISBLANK(extractions!AH493),"",extractions!AH493)</f>
        <v>1976</v>
      </c>
      <c r="AO493" t="str">
        <f>IF(ISBLANK(extractions!AI493),"",extractions!AI493)</f>
        <v/>
      </c>
      <c r="AP493" t="str">
        <f>IF(ISBLANK(extractions!AJ493),"",extractions!AJ493)</f>
        <v/>
      </c>
      <c r="AQ493" t="str">
        <f>IF(ISBLANK(extractions!AK493),"",extractions!AK493)</f>
        <v/>
      </c>
      <c r="AR493" t="str">
        <f>IF(ISBLANK(extractions!AL493),"",extractions!AL493)</f>
        <v/>
      </c>
      <c r="AS493" t="str">
        <f>IF(ISBLANK(extractions!AM493),"",extractions!AM493)</f>
        <v/>
      </c>
      <c r="AT493" t="str">
        <f>IF(ISBLANK(extractions!AN493),"",extractions!AN493)</f>
        <v/>
      </c>
      <c r="AU493" t="str">
        <f>IF(ISBLANK(extractions!AO493),"",extractions!AO493)</f>
        <v/>
      </c>
      <c r="AV493" t="str">
        <f>IF(ISBLANK(extractions!AP493),"",extractions!AP493)</f>
        <v/>
      </c>
      <c r="AW493" t="str">
        <f>IF(ISBLANK(extractions!AQ493),"",extractions!AQ493)</f>
        <v/>
      </c>
      <c r="AX493" t="str">
        <f>IF(ISBLANK(extractions!AR493),"",extractions!AR493)</f>
        <v/>
      </c>
      <c r="AY493" t="str">
        <f>IF(ISBLANK(extractions!AS493),"",extractions!AS493)</f>
        <v/>
      </c>
      <c r="AZ493" t="str">
        <f>IF(ISBLANK(extractions!AT493),"",extractions!AT493)</f>
        <v/>
      </c>
      <c r="BA493" t="str">
        <f>IF(ISBLANK(extractions!AU493),"",extractions!AU493)</f>
        <v/>
      </c>
      <c r="BB493" t="str">
        <f>IF(ISBLANK(extractions!AV493),"",extractions!AV493)</f>
        <v/>
      </c>
      <c r="BC493" t="str">
        <f>IF(ISBLANK(extractions!AW493),"",extractions!AW493)</f>
        <v/>
      </c>
      <c r="BD493" t="str">
        <f>IF(ISBLANK(extractions!AX493),"",extractions!AX493)</f>
        <v/>
      </c>
      <c r="BG493" t="str">
        <f t="shared" si="65"/>
        <v/>
      </c>
      <c r="BK493" s="9" t="str">
        <f t="shared" si="62"/>
        <v>Beta</v>
      </c>
      <c r="BL493" s="9">
        <f t="shared" si="60"/>
        <v>-4.1700000000000001E-2</v>
      </c>
      <c r="BM493" s="13" t="str">
        <f t="shared" si="61"/>
        <v>?</v>
      </c>
      <c r="BN493" t="str">
        <f t="shared" si="63"/>
        <v>-</v>
      </c>
      <c r="BO493" s="9" t="str">
        <f>IF(BK493="Beta",IF(ABS(BL493)&lt;statistic_interpretations!$B$5,statistic_interpretations!$B$1,IF(ABS(BL493)&lt;statistic_interpretations!$C$5,statistic_interpretations!$C$1,IF(ABS(BL493)&gt;statistic_interpretations!$C$5,statistic_interpretations!$D$1,"error"))),IF(BK493="R",IF(ABS(BL493)&lt;statistic_interpretations!$B$2,statistic_interpretations!$B$1,IF(ABS(BL493)&lt;statistic_interpretations!$C$2,statistic_interpretations!$C$1,IF(ABS(BL493)&gt;statistic_interpretations!$C$2,statistic_interpretations!$D$1,"error"))),IF(BK493="D",IF(ABS(BL493)&lt;statistic_interpretations!$B$3,statistic_interpretations!$B$1,IF(ABS(BL493)&lt;statistic_interpretations!$C$3,statistic_interpretations!$C$1,IF(ABS(BL493)&gt;statistic_interpretations!$C$3,statistic_interpretations!$D$1,"error"))),IF(BK493="%",IF(ABS(BL493)&lt;statistic_interpretations!$B$9,statistic_interpretations!$B$1,IF(ABS(BL493)&lt;statistic_interpretations!$C$9,statistic_interpretations!$C$1,IF(ABS(BL493)&gt;statistic_interpretations!$C$9,statistic_interpretations!$D$1,"error"))),IF(BK493="χ2",IF(ABS(BL493)&lt;statistic_interpretations!$B$8,statistic_interpretations!$B$1,IF(ABS(BL493)&lt;statistic_interpretations!$C$8,statistic_interpretations!$C$1,IF(ABS(BL493)&gt;statistic_interpretations!$C$8,statistic_interpretations!$D$1,"error"))),IF(BK493="tau",IF(ABS(BL493)&lt;statistic_interpretations!$B$7,statistic_interpretations!$B$1,IF(ABS(BL493)&lt;statistic_interpretations!$C$7,statistic_interpretations!$C$1,IF(ABS(BL493)&gt;statistic_interpretations!$C$7,statistic_interpretations!$D$1,"error")))))))))</f>
        <v>Small</v>
      </c>
      <c r="BP493" t="str">
        <f t="shared" si="64"/>
        <v>unknown</v>
      </c>
    </row>
    <row r="494" spans="1:68" x14ac:dyDescent="0.25">
      <c r="A494" t="str">
        <f>IF(ISBLANK(extractions!A494),"",extractions!A494)</f>
        <v>Confrontation disturbance</v>
      </c>
      <c r="B494" t="s">
        <v>856</v>
      </c>
      <c r="C494" t="str">
        <f>IF(ISBLANK(extractions!B494),"",extractions!B494)</f>
        <v>nominal</v>
      </c>
      <c r="D494" t="str">
        <f>IF(ISBLANK(extractions!C494),"",extractions!C494)</f>
        <v/>
      </c>
      <c r="E494" t="str">
        <f>IF(ISBLANK(extractions!D494),"",extractions!D494)</f>
        <v>Crime control</v>
      </c>
      <c r="F494" t="str">
        <f>IF(ISBLANK(extractions!E494),"",extractions!E494)</f>
        <v>-</v>
      </c>
      <c r="G494" t="str">
        <f>IF(ISBLANK(extractions!G494),"",extractions!G494)</f>
        <v>dispatch time</v>
      </c>
      <c r="H494" t="str">
        <f>IF(ISBLANK(extractions!H494),"",extractions!H494)</f>
        <v>scale</v>
      </c>
      <c r="I494" t="str">
        <f>IF(ISBLANK(extractions!I494),"",extractions!I494)</f>
        <v>min/incident</v>
      </c>
      <c r="J494" t="str">
        <f>IF(ISBLANK(extractions!J494),"",extractions!J494)</f>
        <v>ln</v>
      </c>
      <c r="K494" t="str">
        <f>IF(ISBLANK(extractions!K494),"",extractions!K494)</f>
        <v>interest</v>
      </c>
      <c r="L494" t="str">
        <f>IF(ISBLANK(extractions!L494),"",extractions!L494)</f>
        <v>van Kirk (1980b)</v>
      </c>
      <c r="M494" s="2" t="s">
        <v>893</v>
      </c>
      <c r="N494" t="str">
        <f>IF(ISBLANK(extractions!M494),"",extractions!M494)</f>
        <v>Table B-15</v>
      </c>
      <c r="O494" t="str">
        <f>IF(ISBLANK(extractions!N494),"",extractions!N494)</f>
        <v>Multivariate regression</v>
      </c>
      <c r="P494" t="s">
        <v>148</v>
      </c>
      <c r="Q494" t="s">
        <v>903</v>
      </c>
      <c r="R494" t="s">
        <v>906</v>
      </c>
      <c r="S494" t="s">
        <v>199</v>
      </c>
      <c r="T494" t="s">
        <v>199</v>
      </c>
      <c r="U494" t="str">
        <f>IF(ISBLANK(extractions!O494),"",extractions!O494)</f>
        <v/>
      </c>
      <c r="V494" t="str">
        <f>IF(ISBLANK(extractions!P494),"",extractions!P494)</f>
        <v>Sample</v>
      </c>
      <c r="W494" t="str">
        <f>IF(ISBLANK(extractions!Q494),"",extractions!Q494)</f>
        <v/>
      </c>
      <c r="X494" t="str">
        <f>IF(ISBLANK(extractions!R494),"",extractions!R494)</f>
        <v xml:space="preserve">Non random sample  </v>
      </c>
      <c r="Y494" t="str">
        <f>IF(ISBLANK(extractions!S494),"",extractions!S494)</f>
        <v/>
      </c>
      <c r="Z494" t="str">
        <f>IF(ISBLANK(extractions!T494),"",extractions!T494)</f>
        <v/>
      </c>
      <c r="AA494" t="str">
        <f>IF(ISBLANK(extractions!U494),"",extractions!U494)</f>
        <v>-</v>
      </c>
      <c r="AB494">
        <f>IF(ISBLANK(extractions!V494),"",extractions!V494)</f>
        <v>872</v>
      </c>
      <c r="AC494" t="str">
        <f>IF(ISBLANK(extractions!W494),"",extractions!W494)</f>
        <v>CFS</v>
      </c>
      <c r="AD494" t="str">
        <f>IF(ISBLANK(extractions!X494),"",extractions!X494)</f>
        <v>All noncrime calls without citizen interviews</v>
      </c>
      <c r="AE494" t="str">
        <f>IF(ISBLANK(extractions!Y494),"",extractions!Y494)</f>
        <v>Beta</v>
      </c>
      <c r="AF494">
        <f>IF(ISBLANK(extractions!Z494),"",extractions!Z494)</f>
        <v>-1.5890000000000001E-2</v>
      </c>
      <c r="AG494" t="str">
        <f>IF(ISBLANK(extractions!AA494),"",extractions!AA494)</f>
        <v/>
      </c>
      <c r="AH494" t="str">
        <f>IF(ISBLANK(extractions!AB494),"",extractions!AB494)</f>
        <v>?</v>
      </c>
      <c r="AI494">
        <f>IF(ISBLANK(extractions!AC494),"",extractions!AC494)</f>
        <v>1</v>
      </c>
      <c r="AJ494" t="str">
        <f>IF(ISBLANK(extractions!AD494),"",extractions!AD494)</f>
        <v>mar</v>
      </c>
      <c r="AK494">
        <f>IF(ISBLANK(extractions!AE494),"",extractions!AE494)</f>
        <v>1975</v>
      </c>
      <c r="AL494">
        <f>IF(ISBLANK(extractions!AF494),"",extractions!AF494)</f>
        <v>31</v>
      </c>
      <c r="AM494" t="str">
        <f>IF(ISBLANK(extractions!AG494),"",extractions!AG494)</f>
        <v>jan</v>
      </c>
      <c r="AN494">
        <f>IF(ISBLANK(extractions!AH494),"",extractions!AH494)</f>
        <v>1976</v>
      </c>
      <c r="AO494" t="str">
        <f>IF(ISBLANK(extractions!AI494),"",extractions!AI494)</f>
        <v/>
      </c>
      <c r="AP494" t="str">
        <f>IF(ISBLANK(extractions!AJ494),"",extractions!AJ494)</f>
        <v/>
      </c>
      <c r="AQ494" t="str">
        <f>IF(ISBLANK(extractions!AK494),"",extractions!AK494)</f>
        <v/>
      </c>
      <c r="AR494" t="str">
        <f>IF(ISBLANK(extractions!AL494),"",extractions!AL494)</f>
        <v/>
      </c>
      <c r="AS494" t="str">
        <f>IF(ISBLANK(extractions!AM494),"",extractions!AM494)</f>
        <v/>
      </c>
      <c r="AT494" t="str">
        <f>IF(ISBLANK(extractions!AN494),"",extractions!AN494)</f>
        <v/>
      </c>
      <c r="AU494" t="str">
        <f>IF(ISBLANK(extractions!AO494),"",extractions!AO494)</f>
        <v/>
      </c>
      <c r="AV494" t="str">
        <f>IF(ISBLANK(extractions!AP494),"",extractions!AP494)</f>
        <v/>
      </c>
      <c r="AW494" t="str">
        <f>IF(ISBLANK(extractions!AQ494),"",extractions!AQ494)</f>
        <v/>
      </c>
      <c r="AX494" t="str">
        <f>IF(ISBLANK(extractions!AR494),"",extractions!AR494)</f>
        <v/>
      </c>
      <c r="AY494" t="str">
        <f>IF(ISBLANK(extractions!AS494),"",extractions!AS494)</f>
        <v/>
      </c>
      <c r="AZ494" t="str">
        <f>IF(ISBLANK(extractions!AT494),"",extractions!AT494)</f>
        <v/>
      </c>
      <c r="BA494" t="str">
        <f>IF(ISBLANK(extractions!AU494),"",extractions!AU494)</f>
        <v/>
      </c>
      <c r="BB494" t="str">
        <f>IF(ISBLANK(extractions!AV494),"",extractions!AV494)</f>
        <v/>
      </c>
      <c r="BC494" t="str">
        <f>IF(ISBLANK(extractions!AW494),"",extractions!AW494)</f>
        <v/>
      </c>
      <c r="BD494" t="str">
        <f>IF(ISBLANK(extractions!AX494),"",extractions!AX494)</f>
        <v/>
      </c>
      <c r="BG494" t="str">
        <f t="shared" si="65"/>
        <v/>
      </c>
      <c r="BK494" s="9" t="str">
        <f t="shared" si="62"/>
        <v>Beta</v>
      </c>
      <c r="BL494" s="9">
        <f t="shared" si="60"/>
        <v>-1.5890000000000001E-2</v>
      </c>
      <c r="BM494" s="13" t="str">
        <f t="shared" si="61"/>
        <v>?</v>
      </c>
      <c r="BN494" t="str">
        <f t="shared" si="63"/>
        <v>-</v>
      </c>
      <c r="BO494" s="9" t="str">
        <f>IF(BK494="Beta",IF(ABS(BL494)&lt;statistic_interpretations!$B$5,statistic_interpretations!$B$1,IF(ABS(BL494)&lt;statistic_interpretations!$C$5,statistic_interpretations!$C$1,IF(ABS(BL494)&gt;statistic_interpretations!$C$5,statistic_interpretations!$D$1,"error"))),IF(BK494="R",IF(ABS(BL494)&lt;statistic_interpretations!$B$2,statistic_interpretations!$B$1,IF(ABS(BL494)&lt;statistic_interpretations!$C$2,statistic_interpretations!$C$1,IF(ABS(BL494)&gt;statistic_interpretations!$C$2,statistic_interpretations!$D$1,"error"))),IF(BK494="D",IF(ABS(BL494)&lt;statistic_interpretations!$B$3,statistic_interpretations!$B$1,IF(ABS(BL494)&lt;statistic_interpretations!$C$3,statistic_interpretations!$C$1,IF(ABS(BL494)&gt;statistic_interpretations!$C$3,statistic_interpretations!$D$1,"error"))),IF(BK494="%",IF(ABS(BL494)&lt;statistic_interpretations!$B$9,statistic_interpretations!$B$1,IF(ABS(BL494)&lt;statistic_interpretations!$C$9,statistic_interpretations!$C$1,IF(ABS(BL494)&gt;statistic_interpretations!$C$9,statistic_interpretations!$D$1,"error"))),IF(BK494="χ2",IF(ABS(BL494)&lt;statistic_interpretations!$B$8,statistic_interpretations!$B$1,IF(ABS(BL494)&lt;statistic_interpretations!$C$8,statistic_interpretations!$C$1,IF(ABS(BL494)&gt;statistic_interpretations!$C$8,statistic_interpretations!$D$1,"error"))),IF(BK494="tau",IF(ABS(BL494)&lt;statistic_interpretations!$B$7,statistic_interpretations!$B$1,IF(ABS(BL494)&lt;statistic_interpretations!$C$7,statistic_interpretations!$C$1,IF(ABS(BL494)&gt;statistic_interpretations!$C$7,statistic_interpretations!$D$1,"error")))))))))</f>
        <v>Small</v>
      </c>
      <c r="BP494" t="str">
        <f t="shared" si="64"/>
        <v>unknown</v>
      </c>
    </row>
    <row r="495" spans="1:68" x14ac:dyDescent="0.25">
      <c r="A495" t="str">
        <f>IF(ISBLANK(extractions!A495),"",extractions!A495)</f>
        <v>Nuisance disturbance</v>
      </c>
      <c r="B495" t="s">
        <v>857</v>
      </c>
      <c r="C495" t="str">
        <f>IF(ISBLANK(extractions!B495),"",extractions!B495)</f>
        <v>nominal</v>
      </c>
      <c r="D495" t="str">
        <f>IF(ISBLANK(extractions!C495),"",extractions!C495)</f>
        <v/>
      </c>
      <c r="E495" t="str">
        <f>IF(ISBLANK(extractions!D495),"",extractions!D495)</f>
        <v>Crime control</v>
      </c>
      <c r="F495" t="str">
        <f>IF(ISBLANK(extractions!E495),"",extractions!E495)</f>
        <v>-</v>
      </c>
      <c r="G495" t="str">
        <f>IF(ISBLANK(extractions!G495),"",extractions!G495)</f>
        <v>dispatch time</v>
      </c>
      <c r="H495" t="str">
        <f>IF(ISBLANK(extractions!H495),"",extractions!H495)</f>
        <v>scale</v>
      </c>
      <c r="I495" t="str">
        <f>IF(ISBLANK(extractions!I495),"",extractions!I495)</f>
        <v>min/incident</v>
      </c>
      <c r="J495" t="str">
        <f>IF(ISBLANK(extractions!J495),"",extractions!J495)</f>
        <v>ln</v>
      </c>
      <c r="K495" t="str">
        <f>IF(ISBLANK(extractions!K495),"",extractions!K495)</f>
        <v>interest</v>
      </c>
      <c r="L495" t="str">
        <f>IF(ISBLANK(extractions!L495),"",extractions!L495)</f>
        <v>van Kirk (1980b)</v>
      </c>
      <c r="M495" s="2" t="s">
        <v>893</v>
      </c>
      <c r="N495" t="str">
        <f>IF(ISBLANK(extractions!M495),"",extractions!M495)</f>
        <v>Table B-15</v>
      </c>
      <c r="O495" t="str">
        <f>IF(ISBLANK(extractions!N495),"",extractions!N495)</f>
        <v>Multivariate regression</v>
      </c>
      <c r="P495" t="s">
        <v>148</v>
      </c>
      <c r="Q495" t="s">
        <v>903</v>
      </c>
      <c r="R495" t="s">
        <v>906</v>
      </c>
      <c r="S495" t="s">
        <v>199</v>
      </c>
      <c r="T495" t="s">
        <v>199</v>
      </c>
      <c r="U495" t="str">
        <f>IF(ISBLANK(extractions!O495),"",extractions!O495)</f>
        <v/>
      </c>
      <c r="V495" t="str">
        <f>IF(ISBLANK(extractions!P495),"",extractions!P495)</f>
        <v>Sample</v>
      </c>
      <c r="W495" t="str">
        <f>IF(ISBLANK(extractions!Q495),"",extractions!Q495)</f>
        <v/>
      </c>
      <c r="X495" t="str">
        <f>IF(ISBLANK(extractions!R495),"",extractions!R495)</f>
        <v xml:space="preserve">Non random sample  </v>
      </c>
      <c r="Y495" t="str">
        <f>IF(ISBLANK(extractions!S495),"",extractions!S495)</f>
        <v/>
      </c>
      <c r="Z495" t="str">
        <f>IF(ISBLANK(extractions!T495),"",extractions!T495)</f>
        <v/>
      </c>
      <c r="AA495" t="str">
        <f>IF(ISBLANK(extractions!U495),"",extractions!U495)</f>
        <v>-</v>
      </c>
      <c r="AB495">
        <f>IF(ISBLANK(extractions!V495),"",extractions!V495)</f>
        <v>872</v>
      </c>
      <c r="AC495" t="str">
        <f>IF(ISBLANK(extractions!W495),"",extractions!W495)</f>
        <v>CFS</v>
      </c>
      <c r="AD495" t="str">
        <f>IF(ISBLANK(extractions!X495),"",extractions!X495)</f>
        <v>All noncrime calls without citizen interviews</v>
      </c>
      <c r="AE495" t="str">
        <f>IF(ISBLANK(extractions!Y495),"",extractions!Y495)</f>
        <v>Beta</v>
      </c>
      <c r="AF495">
        <f>IF(ISBLANK(extractions!Z495),"",extractions!Z495)</f>
        <v>-1.3169999999999999E-2</v>
      </c>
      <c r="AG495" t="str">
        <f>IF(ISBLANK(extractions!AA495),"",extractions!AA495)</f>
        <v/>
      </c>
      <c r="AH495" t="str">
        <f>IF(ISBLANK(extractions!AB495),"",extractions!AB495)</f>
        <v>?</v>
      </c>
      <c r="AI495">
        <f>IF(ISBLANK(extractions!AC495),"",extractions!AC495)</f>
        <v>1</v>
      </c>
      <c r="AJ495" t="str">
        <f>IF(ISBLANK(extractions!AD495),"",extractions!AD495)</f>
        <v>mar</v>
      </c>
      <c r="AK495">
        <f>IF(ISBLANK(extractions!AE495),"",extractions!AE495)</f>
        <v>1975</v>
      </c>
      <c r="AL495">
        <f>IF(ISBLANK(extractions!AF495),"",extractions!AF495)</f>
        <v>31</v>
      </c>
      <c r="AM495" t="str">
        <f>IF(ISBLANK(extractions!AG495),"",extractions!AG495)</f>
        <v>jan</v>
      </c>
      <c r="AN495">
        <f>IF(ISBLANK(extractions!AH495),"",extractions!AH495)</f>
        <v>1976</v>
      </c>
      <c r="AO495" t="str">
        <f>IF(ISBLANK(extractions!AI495),"",extractions!AI495)</f>
        <v/>
      </c>
      <c r="AP495" t="str">
        <f>IF(ISBLANK(extractions!AJ495),"",extractions!AJ495)</f>
        <v/>
      </c>
      <c r="AQ495" t="str">
        <f>IF(ISBLANK(extractions!AK495),"",extractions!AK495)</f>
        <v/>
      </c>
      <c r="AR495" t="str">
        <f>IF(ISBLANK(extractions!AL495),"",extractions!AL495)</f>
        <v/>
      </c>
      <c r="AS495" t="str">
        <f>IF(ISBLANK(extractions!AM495),"",extractions!AM495)</f>
        <v/>
      </c>
      <c r="AT495" t="str">
        <f>IF(ISBLANK(extractions!AN495),"",extractions!AN495)</f>
        <v/>
      </c>
      <c r="AU495" t="str">
        <f>IF(ISBLANK(extractions!AO495),"",extractions!AO495)</f>
        <v/>
      </c>
      <c r="AV495" t="str">
        <f>IF(ISBLANK(extractions!AP495),"",extractions!AP495)</f>
        <v/>
      </c>
      <c r="AW495" t="str">
        <f>IF(ISBLANK(extractions!AQ495),"",extractions!AQ495)</f>
        <v/>
      </c>
      <c r="AX495" t="str">
        <f>IF(ISBLANK(extractions!AR495),"",extractions!AR495)</f>
        <v/>
      </c>
      <c r="AY495" t="str">
        <f>IF(ISBLANK(extractions!AS495),"",extractions!AS495)</f>
        <v/>
      </c>
      <c r="AZ495" t="str">
        <f>IF(ISBLANK(extractions!AT495),"",extractions!AT495)</f>
        <v/>
      </c>
      <c r="BA495" t="str">
        <f>IF(ISBLANK(extractions!AU495),"",extractions!AU495)</f>
        <v/>
      </c>
      <c r="BB495" t="str">
        <f>IF(ISBLANK(extractions!AV495),"",extractions!AV495)</f>
        <v/>
      </c>
      <c r="BC495" t="str">
        <f>IF(ISBLANK(extractions!AW495),"",extractions!AW495)</f>
        <v/>
      </c>
      <c r="BD495" t="str">
        <f>IF(ISBLANK(extractions!AX495),"",extractions!AX495)</f>
        <v/>
      </c>
      <c r="BG495" t="str">
        <f t="shared" si="65"/>
        <v/>
      </c>
      <c r="BK495" s="9" t="str">
        <f t="shared" si="62"/>
        <v>Beta</v>
      </c>
      <c r="BL495" s="9">
        <f t="shared" si="60"/>
        <v>-1.3169999999999999E-2</v>
      </c>
      <c r="BM495" s="13" t="str">
        <f t="shared" si="61"/>
        <v>?</v>
      </c>
      <c r="BN495" t="str">
        <f t="shared" si="63"/>
        <v>-</v>
      </c>
      <c r="BO495" s="9" t="str">
        <f>IF(BK495="Beta",IF(ABS(BL495)&lt;statistic_interpretations!$B$5,statistic_interpretations!$B$1,IF(ABS(BL495)&lt;statistic_interpretations!$C$5,statistic_interpretations!$C$1,IF(ABS(BL495)&gt;statistic_interpretations!$C$5,statistic_interpretations!$D$1,"error"))),IF(BK495="R",IF(ABS(BL495)&lt;statistic_interpretations!$B$2,statistic_interpretations!$B$1,IF(ABS(BL495)&lt;statistic_interpretations!$C$2,statistic_interpretations!$C$1,IF(ABS(BL495)&gt;statistic_interpretations!$C$2,statistic_interpretations!$D$1,"error"))),IF(BK495="D",IF(ABS(BL495)&lt;statistic_interpretations!$B$3,statistic_interpretations!$B$1,IF(ABS(BL495)&lt;statistic_interpretations!$C$3,statistic_interpretations!$C$1,IF(ABS(BL495)&gt;statistic_interpretations!$C$3,statistic_interpretations!$D$1,"error"))),IF(BK495="%",IF(ABS(BL495)&lt;statistic_interpretations!$B$9,statistic_interpretations!$B$1,IF(ABS(BL495)&lt;statistic_interpretations!$C$9,statistic_interpretations!$C$1,IF(ABS(BL495)&gt;statistic_interpretations!$C$9,statistic_interpretations!$D$1,"error"))),IF(BK495="χ2",IF(ABS(BL495)&lt;statistic_interpretations!$B$8,statistic_interpretations!$B$1,IF(ABS(BL495)&lt;statistic_interpretations!$C$8,statistic_interpretations!$C$1,IF(ABS(BL495)&gt;statistic_interpretations!$C$8,statistic_interpretations!$D$1,"error"))),IF(BK495="tau",IF(ABS(BL495)&lt;statistic_interpretations!$B$7,statistic_interpretations!$B$1,IF(ABS(BL495)&lt;statistic_interpretations!$C$7,statistic_interpretations!$C$1,IF(ABS(BL495)&gt;statistic_interpretations!$C$7,statistic_interpretations!$D$1,"error")))))))))</f>
        <v>Small</v>
      </c>
      <c r="BP495" t="str">
        <f t="shared" si="64"/>
        <v>unknown</v>
      </c>
    </row>
    <row r="496" spans="1:68" x14ac:dyDescent="0.25">
      <c r="A496" t="str">
        <f>IF(ISBLANK(extractions!A496),"",extractions!A496)</f>
        <v>Alarm</v>
      </c>
      <c r="B496" t="s">
        <v>806</v>
      </c>
      <c r="C496" t="str">
        <f>IF(ISBLANK(extractions!B496),"",extractions!B496)</f>
        <v>nominal</v>
      </c>
      <c r="D496" t="str">
        <f>IF(ISBLANK(extractions!C496),"",extractions!C496)</f>
        <v/>
      </c>
      <c r="E496" t="str">
        <f>IF(ISBLANK(extractions!D496),"",extractions!D496)</f>
        <v>Crime control</v>
      </c>
      <c r="F496" t="str">
        <f>IF(ISBLANK(extractions!E496),"",extractions!E496)</f>
        <v>-</v>
      </c>
      <c r="G496" t="str">
        <f>IF(ISBLANK(extractions!G496),"",extractions!G496)</f>
        <v>dispatch time</v>
      </c>
      <c r="H496" t="str">
        <f>IF(ISBLANK(extractions!H496),"",extractions!H496)</f>
        <v>scale</v>
      </c>
      <c r="I496" t="str">
        <f>IF(ISBLANK(extractions!I496),"",extractions!I496)</f>
        <v>min/incident</v>
      </c>
      <c r="J496" t="str">
        <f>IF(ISBLANK(extractions!J496),"",extractions!J496)</f>
        <v>ln</v>
      </c>
      <c r="K496" t="str">
        <f>IF(ISBLANK(extractions!K496),"",extractions!K496)</f>
        <v>interest</v>
      </c>
      <c r="L496" t="str">
        <f>IF(ISBLANK(extractions!L496),"",extractions!L496)</f>
        <v>van Kirk (1980b)</v>
      </c>
      <c r="M496" s="2" t="s">
        <v>893</v>
      </c>
      <c r="N496" t="str">
        <f>IF(ISBLANK(extractions!M496),"",extractions!M496)</f>
        <v>Table B-15</v>
      </c>
      <c r="O496" t="str">
        <f>IF(ISBLANK(extractions!N496),"",extractions!N496)</f>
        <v>Multivariate regression</v>
      </c>
      <c r="P496" t="s">
        <v>148</v>
      </c>
      <c r="Q496" t="s">
        <v>903</v>
      </c>
      <c r="R496" t="s">
        <v>906</v>
      </c>
      <c r="S496" t="s">
        <v>199</v>
      </c>
      <c r="T496" t="s">
        <v>199</v>
      </c>
      <c r="U496" t="str">
        <f>IF(ISBLANK(extractions!O496),"",extractions!O496)</f>
        <v/>
      </c>
      <c r="V496" t="str">
        <f>IF(ISBLANK(extractions!P496),"",extractions!P496)</f>
        <v>Sample</v>
      </c>
      <c r="W496" t="str">
        <f>IF(ISBLANK(extractions!Q496),"",extractions!Q496)</f>
        <v/>
      </c>
      <c r="X496" t="str">
        <f>IF(ISBLANK(extractions!R496),"",extractions!R496)</f>
        <v xml:space="preserve">Non random sample  </v>
      </c>
      <c r="Y496" t="str">
        <f>IF(ISBLANK(extractions!S496),"",extractions!S496)</f>
        <v/>
      </c>
      <c r="Z496" t="str">
        <f>IF(ISBLANK(extractions!T496),"",extractions!T496)</f>
        <v/>
      </c>
      <c r="AA496" t="str">
        <f>IF(ISBLANK(extractions!U496),"",extractions!U496)</f>
        <v>-</v>
      </c>
      <c r="AB496">
        <f>IF(ISBLANK(extractions!V496),"",extractions!V496)</f>
        <v>872</v>
      </c>
      <c r="AC496" t="str">
        <f>IF(ISBLANK(extractions!W496),"",extractions!W496)</f>
        <v>CFS</v>
      </c>
      <c r="AD496" t="str">
        <f>IF(ISBLANK(extractions!X496),"",extractions!X496)</f>
        <v>All noncrime calls without citizen interviews</v>
      </c>
      <c r="AE496" t="str">
        <f>IF(ISBLANK(extractions!Y496),"",extractions!Y496)</f>
        <v>Beta</v>
      </c>
      <c r="AF496">
        <f>IF(ISBLANK(extractions!Z496),"",extractions!Z496)</f>
        <v>-0.12171999999999999</v>
      </c>
      <c r="AG496" t="str">
        <f>IF(ISBLANK(extractions!AA496),"",extractions!AA496)</f>
        <v/>
      </c>
      <c r="AH496" t="str">
        <f>IF(ISBLANK(extractions!AB496),"",extractions!AB496)</f>
        <v>?</v>
      </c>
      <c r="AI496">
        <f>IF(ISBLANK(extractions!AC496),"",extractions!AC496)</f>
        <v>1</v>
      </c>
      <c r="AJ496" t="str">
        <f>IF(ISBLANK(extractions!AD496),"",extractions!AD496)</f>
        <v>mar</v>
      </c>
      <c r="AK496">
        <f>IF(ISBLANK(extractions!AE496),"",extractions!AE496)</f>
        <v>1975</v>
      </c>
      <c r="AL496">
        <f>IF(ISBLANK(extractions!AF496),"",extractions!AF496)</f>
        <v>31</v>
      </c>
      <c r="AM496" t="str">
        <f>IF(ISBLANK(extractions!AG496),"",extractions!AG496)</f>
        <v>jan</v>
      </c>
      <c r="AN496">
        <f>IF(ISBLANK(extractions!AH496),"",extractions!AH496)</f>
        <v>1976</v>
      </c>
      <c r="AO496" t="str">
        <f>IF(ISBLANK(extractions!AI496),"",extractions!AI496)</f>
        <v/>
      </c>
      <c r="AP496" t="str">
        <f>IF(ISBLANK(extractions!AJ496),"",extractions!AJ496)</f>
        <v/>
      </c>
      <c r="AQ496" t="str">
        <f>IF(ISBLANK(extractions!AK496),"",extractions!AK496)</f>
        <v/>
      </c>
      <c r="AR496" t="str">
        <f>IF(ISBLANK(extractions!AL496),"",extractions!AL496)</f>
        <v/>
      </c>
      <c r="AS496" t="str">
        <f>IF(ISBLANK(extractions!AM496),"",extractions!AM496)</f>
        <v/>
      </c>
      <c r="AT496" t="str">
        <f>IF(ISBLANK(extractions!AN496),"",extractions!AN496)</f>
        <v/>
      </c>
      <c r="AU496" t="str">
        <f>IF(ISBLANK(extractions!AO496),"",extractions!AO496)</f>
        <v/>
      </c>
      <c r="AV496" t="str">
        <f>IF(ISBLANK(extractions!AP496),"",extractions!AP496)</f>
        <v/>
      </c>
      <c r="AW496" t="str">
        <f>IF(ISBLANK(extractions!AQ496),"",extractions!AQ496)</f>
        <v/>
      </c>
      <c r="AX496" t="str">
        <f>IF(ISBLANK(extractions!AR496),"",extractions!AR496)</f>
        <v/>
      </c>
      <c r="AY496" t="str">
        <f>IF(ISBLANK(extractions!AS496),"",extractions!AS496)</f>
        <v/>
      </c>
      <c r="AZ496" t="str">
        <f>IF(ISBLANK(extractions!AT496),"",extractions!AT496)</f>
        <v/>
      </c>
      <c r="BA496" t="str">
        <f>IF(ISBLANK(extractions!AU496),"",extractions!AU496)</f>
        <v/>
      </c>
      <c r="BB496" t="str">
        <f>IF(ISBLANK(extractions!AV496),"",extractions!AV496)</f>
        <v/>
      </c>
      <c r="BC496" t="str">
        <f>IF(ISBLANK(extractions!AW496),"",extractions!AW496)</f>
        <v/>
      </c>
      <c r="BD496" t="str">
        <f>IF(ISBLANK(extractions!AX496),"",extractions!AX496)</f>
        <v/>
      </c>
      <c r="BG496" t="str">
        <f t="shared" si="65"/>
        <v/>
      </c>
      <c r="BK496" s="9" t="str">
        <f t="shared" si="62"/>
        <v>Beta</v>
      </c>
      <c r="BL496" s="9">
        <f t="shared" si="60"/>
        <v>-0.12171999999999999</v>
      </c>
      <c r="BM496" s="13" t="str">
        <f t="shared" si="61"/>
        <v>?</v>
      </c>
      <c r="BN496" t="str">
        <f t="shared" si="63"/>
        <v>-</v>
      </c>
      <c r="BO496" s="9" t="str">
        <f>IF(BK496="Beta",IF(ABS(BL496)&lt;statistic_interpretations!$B$5,statistic_interpretations!$B$1,IF(ABS(BL496)&lt;statistic_interpretations!$C$5,statistic_interpretations!$C$1,IF(ABS(BL496)&gt;statistic_interpretations!$C$5,statistic_interpretations!$D$1,"error"))),IF(BK496="R",IF(ABS(BL496)&lt;statistic_interpretations!$B$2,statistic_interpretations!$B$1,IF(ABS(BL496)&lt;statistic_interpretations!$C$2,statistic_interpretations!$C$1,IF(ABS(BL496)&gt;statistic_interpretations!$C$2,statistic_interpretations!$D$1,"error"))),IF(BK496="D",IF(ABS(BL496)&lt;statistic_interpretations!$B$3,statistic_interpretations!$B$1,IF(ABS(BL496)&lt;statistic_interpretations!$C$3,statistic_interpretations!$C$1,IF(ABS(BL496)&gt;statistic_interpretations!$C$3,statistic_interpretations!$D$1,"error"))),IF(BK496="%",IF(ABS(BL496)&lt;statistic_interpretations!$B$9,statistic_interpretations!$B$1,IF(ABS(BL496)&lt;statistic_interpretations!$C$9,statistic_interpretations!$C$1,IF(ABS(BL496)&gt;statistic_interpretations!$C$9,statistic_interpretations!$D$1,"error"))),IF(BK496="χ2",IF(ABS(BL496)&lt;statistic_interpretations!$B$8,statistic_interpretations!$B$1,IF(ABS(BL496)&lt;statistic_interpretations!$C$8,statistic_interpretations!$C$1,IF(ABS(BL496)&gt;statistic_interpretations!$C$8,statistic_interpretations!$D$1,"error"))),IF(BK496="tau",IF(ABS(BL496)&lt;statistic_interpretations!$B$7,statistic_interpretations!$B$1,IF(ABS(BL496)&lt;statistic_interpretations!$C$7,statistic_interpretations!$C$1,IF(ABS(BL496)&gt;statistic_interpretations!$C$7,statistic_interpretations!$D$1,"error")))))))))</f>
        <v>Small</v>
      </c>
      <c r="BP496" t="str">
        <f t="shared" si="64"/>
        <v>unknown</v>
      </c>
    </row>
    <row r="497" spans="1:68" x14ac:dyDescent="0.25">
      <c r="A497" t="str">
        <f>IF(ISBLANK(extractions!A497),"",extractions!A497)</f>
        <v>Traffic</v>
      </c>
      <c r="B497" t="s">
        <v>854</v>
      </c>
      <c r="C497" t="str">
        <f>IF(ISBLANK(extractions!B497),"",extractions!B497)</f>
        <v>nominal</v>
      </c>
      <c r="D497" t="str">
        <f>IF(ISBLANK(extractions!C497),"",extractions!C497)</f>
        <v/>
      </c>
      <c r="E497" t="str">
        <f>IF(ISBLANK(extractions!D497),"",extractions!D497)</f>
        <v>Crime control</v>
      </c>
      <c r="F497" t="str">
        <f>IF(ISBLANK(extractions!E497),"",extractions!E497)</f>
        <v>-</v>
      </c>
      <c r="G497" t="str">
        <f>IF(ISBLANK(extractions!G497),"",extractions!G497)</f>
        <v>travel time</v>
      </c>
      <c r="H497" t="str">
        <f>IF(ISBLANK(extractions!H497),"",extractions!H497)</f>
        <v>scale</v>
      </c>
      <c r="I497" t="str">
        <f>IF(ISBLANK(extractions!I497),"",extractions!I497)</f>
        <v>min/incident</v>
      </c>
      <c r="J497" t="str">
        <f>IF(ISBLANK(extractions!J497),"",extractions!J497)</f>
        <v>ln</v>
      </c>
      <c r="K497" t="str">
        <f>IF(ISBLANK(extractions!K497),"",extractions!K497)</f>
        <v>interest</v>
      </c>
      <c r="L497" t="str">
        <f>IF(ISBLANK(extractions!L497),"",extractions!L497)</f>
        <v>van Kirk (1980b)</v>
      </c>
      <c r="M497" s="2" t="s">
        <v>893</v>
      </c>
      <c r="N497" t="str">
        <f>IF(ISBLANK(extractions!M497),"",extractions!M497)</f>
        <v>Table B-16</v>
      </c>
      <c r="O497" t="str">
        <f>IF(ISBLANK(extractions!N497),"",extractions!N497)</f>
        <v>Multivariate regression</v>
      </c>
      <c r="P497" t="s">
        <v>148</v>
      </c>
      <c r="Q497" t="s">
        <v>903</v>
      </c>
      <c r="R497" t="s">
        <v>906</v>
      </c>
      <c r="S497" t="s">
        <v>199</v>
      </c>
      <c r="T497" t="s">
        <v>199</v>
      </c>
      <c r="U497" t="str">
        <f>IF(ISBLANK(extractions!O497),"",extractions!O497)</f>
        <v/>
      </c>
      <c r="V497" t="str">
        <f>IF(ISBLANK(extractions!P497),"",extractions!P497)</f>
        <v>Sample</v>
      </c>
      <c r="W497" t="str">
        <f>IF(ISBLANK(extractions!Q497),"",extractions!Q497)</f>
        <v/>
      </c>
      <c r="X497" t="str">
        <f>IF(ISBLANK(extractions!R497),"",extractions!R497)</f>
        <v xml:space="preserve">Non random sample  </v>
      </c>
      <c r="Y497" t="str">
        <f>IF(ISBLANK(extractions!S497),"",extractions!S497)</f>
        <v/>
      </c>
      <c r="Z497" t="str">
        <f>IF(ISBLANK(extractions!T497),"",extractions!T497)</f>
        <v/>
      </c>
      <c r="AA497" t="str">
        <f>IF(ISBLANK(extractions!U497),"",extractions!U497)</f>
        <v>-</v>
      </c>
      <c r="AB497">
        <f>IF(ISBLANK(extractions!V497),"",extractions!V497)</f>
        <v>871</v>
      </c>
      <c r="AC497" t="str">
        <f>IF(ISBLANK(extractions!W497),"",extractions!W497)</f>
        <v>CFS</v>
      </c>
      <c r="AD497" t="str">
        <f>IF(ISBLANK(extractions!X497),"",extractions!X497)</f>
        <v>All noncrime calls without citizen interviews</v>
      </c>
      <c r="AE497" t="str">
        <f>IF(ISBLANK(extractions!Y497),"",extractions!Y497)</f>
        <v>Beta</v>
      </c>
      <c r="AF497">
        <f>IF(ISBLANK(extractions!Z497),"",extractions!Z497)</f>
        <v>-0.19742000000000001</v>
      </c>
      <c r="AG497" t="str">
        <f>IF(ISBLANK(extractions!AA497),"",extractions!AA497)</f>
        <v/>
      </c>
      <c r="AH497" t="str">
        <f>IF(ISBLANK(extractions!AB497),"",extractions!AB497)</f>
        <v>?</v>
      </c>
      <c r="AI497">
        <f>IF(ISBLANK(extractions!AC497),"",extractions!AC497)</f>
        <v>1</v>
      </c>
      <c r="AJ497" t="str">
        <f>IF(ISBLANK(extractions!AD497),"",extractions!AD497)</f>
        <v>mar</v>
      </c>
      <c r="AK497">
        <f>IF(ISBLANK(extractions!AE497),"",extractions!AE497)</f>
        <v>1975</v>
      </c>
      <c r="AL497">
        <f>IF(ISBLANK(extractions!AF497),"",extractions!AF497)</f>
        <v>31</v>
      </c>
      <c r="AM497" t="str">
        <f>IF(ISBLANK(extractions!AG497),"",extractions!AG497)</f>
        <v>jan</v>
      </c>
      <c r="AN497">
        <f>IF(ISBLANK(extractions!AH497),"",extractions!AH497)</f>
        <v>1976</v>
      </c>
      <c r="AO497" t="str">
        <f>IF(ISBLANK(extractions!AI497),"",extractions!AI497)</f>
        <v/>
      </c>
      <c r="AP497" t="str">
        <f>IF(ISBLANK(extractions!AJ497),"",extractions!AJ497)</f>
        <v/>
      </c>
      <c r="AQ497" t="str">
        <f>IF(ISBLANK(extractions!AK497),"",extractions!AK497)</f>
        <v/>
      </c>
      <c r="AR497" t="str">
        <f>IF(ISBLANK(extractions!AL497),"",extractions!AL497)</f>
        <v/>
      </c>
      <c r="AS497" t="str">
        <f>IF(ISBLANK(extractions!AM497),"",extractions!AM497)</f>
        <v/>
      </c>
      <c r="AT497" t="str">
        <f>IF(ISBLANK(extractions!AN497),"",extractions!AN497)</f>
        <v/>
      </c>
      <c r="AU497" t="str">
        <f>IF(ISBLANK(extractions!AO497),"",extractions!AO497)</f>
        <v/>
      </c>
      <c r="AV497" t="str">
        <f>IF(ISBLANK(extractions!AP497),"",extractions!AP497)</f>
        <v/>
      </c>
      <c r="AW497" t="str">
        <f>IF(ISBLANK(extractions!AQ497),"",extractions!AQ497)</f>
        <v/>
      </c>
      <c r="AX497" t="str">
        <f>IF(ISBLANK(extractions!AR497),"",extractions!AR497)</f>
        <v/>
      </c>
      <c r="AY497" t="str">
        <f>IF(ISBLANK(extractions!AS497),"",extractions!AS497)</f>
        <v/>
      </c>
      <c r="AZ497" t="str">
        <f>IF(ISBLANK(extractions!AT497),"",extractions!AT497)</f>
        <v/>
      </c>
      <c r="BA497" t="str">
        <f>IF(ISBLANK(extractions!AU497),"",extractions!AU497)</f>
        <v/>
      </c>
      <c r="BB497" t="str">
        <f>IF(ISBLANK(extractions!AV497),"",extractions!AV497)</f>
        <v/>
      </c>
      <c r="BC497" t="str">
        <f>IF(ISBLANK(extractions!AW497),"",extractions!AW497)</f>
        <v/>
      </c>
      <c r="BD497" t="str">
        <f>IF(ISBLANK(extractions!AX497),"",extractions!AX497)</f>
        <v/>
      </c>
      <c r="BG497" t="str">
        <f t="shared" si="65"/>
        <v/>
      </c>
      <c r="BK497" s="9" t="str">
        <f t="shared" si="62"/>
        <v>Beta</v>
      </c>
      <c r="BL497" s="9">
        <f t="shared" si="60"/>
        <v>-0.19742000000000001</v>
      </c>
      <c r="BM497" s="13" t="str">
        <f t="shared" si="61"/>
        <v>?</v>
      </c>
      <c r="BN497" t="str">
        <f t="shared" si="63"/>
        <v>-</v>
      </c>
      <c r="BO497" s="9" t="str">
        <f>IF(BK497="Beta",IF(ABS(BL497)&lt;statistic_interpretations!$B$5,statistic_interpretations!$B$1,IF(ABS(BL497)&lt;statistic_interpretations!$C$5,statistic_interpretations!$C$1,IF(ABS(BL497)&gt;statistic_interpretations!$C$5,statistic_interpretations!$D$1,"error"))),IF(BK497="R",IF(ABS(BL497)&lt;statistic_interpretations!$B$2,statistic_interpretations!$B$1,IF(ABS(BL497)&lt;statistic_interpretations!$C$2,statistic_interpretations!$C$1,IF(ABS(BL497)&gt;statistic_interpretations!$C$2,statistic_interpretations!$D$1,"error"))),IF(BK497="D",IF(ABS(BL497)&lt;statistic_interpretations!$B$3,statistic_interpretations!$B$1,IF(ABS(BL497)&lt;statistic_interpretations!$C$3,statistic_interpretations!$C$1,IF(ABS(BL497)&gt;statistic_interpretations!$C$3,statistic_interpretations!$D$1,"error"))),IF(BK497="%",IF(ABS(BL497)&lt;statistic_interpretations!$B$9,statistic_interpretations!$B$1,IF(ABS(BL497)&lt;statistic_interpretations!$C$9,statistic_interpretations!$C$1,IF(ABS(BL497)&gt;statistic_interpretations!$C$9,statistic_interpretations!$D$1,"error"))),IF(BK497="χ2",IF(ABS(BL497)&lt;statistic_interpretations!$B$8,statistic_interpretations!$B$1,IF(ABS(BL497)&lt;statistic_interpretations!$C$8,statistic_interpretations!$C$1,IF(ABS(BL497)&gt;statistic_interpretations!$C$8,statistic_interpretations!$D$1,"error"))),IF(BK497="tau",IF(ABS(BL497)&lt;statistic_interpretations!$B$7,statistic_interpretations!$B$1,IF(ABS(BL497)&lt;statistic_interpretations!$C$7,statistic_interpretations!$C$1,IF(ABS(BL497)&gt;statistic_interpretations!$C$7,statistic_interpretations!$D$1,"error")))))))))</f>
        <v>Small</v>
      </c>
      <c r="BP497" t="str">
        <f t="shared" si="64"/>
        <v>unknown</v>
      </c>
    </row>
    <row r="498" spans="1:68" x14ac:dyDescent="0.25">
      <c r="A498" t="str">
        <f>IF(ISBLANK(extractions!A498),"",extractions!A498)</f>
        <v>Social service</v>
      </c>
      <c r="B498" t="s">
        <v>855</v>
      </c>
      <c r="C498" t="str">
        <f>IF(ISBLANK(extractions!B498),"",extractions!B498)</f>
        <v>nominal</v>
      </c>
      <c r="D498" t="str">
        <f>IF(ISBLANK(extractions!C498),"",extractions!C498)</f>
        <v/>
      </c>
      <c r="E498" t="str">
        <f>IF(ISBLANK(extractions!D498),"",extractions!D498)</f>
        <v>Crime control</v>
      </c>
      <c r="F498" t="str">
        <f>IF(ISBLANK(extractions!E498),"",extractions!E498)</f>
        <v>-</v>
      </c>
      <c r="G498" t="str">
        <f>IF(ISBLANK(extractions!G498),"",extractions!G498)</f>
        <v>travel time</v>
      </c>
      <c r="H498" t="str">
        <f>IF(ISBLANK(extractions!H498),"",extractions!H498)</f>
        <v>scale</v>
      </c>
      <c r="I498" t="str">
        <f>IF(ISBLANK(extractions!I498),"",extractions!I498)</f>
        <v>min/incident</v>
      </c>
      <c r="J498" t="str">
        <f>IF(ISBLANK(extractions!J498),"",extractions!J498)</f>
        <v>ln</v>
      </c>
      <c r="K498" t="str">
        <f>IF(ISBLANK(extractions!K498),"",extractions!K498)</f>
        <v>interest</v>
      </c>
      <c r="L498" t="str">
        <f>IF(ISBLANK(extractions!L498),"",extractions!L498)</f>
        <v>van Kirk (1980b)</v>
      </c>
      <c r="M498" s="2" t="s">
        <v>893</v>
      </c>
      <c r="N498" t="str">
        <f>IF(ISBLANK(extractions!M498),"",extractions!M498)</f>
        <v>Table B-16</v>
      </c>
      <c r="O498" t="str">
        <f>IF(ISBLANK(extractions!N498),"",extractions!N498)</f>
        <v>Multivariate regression</v>
      </c>
      <c r="P498" t="s">
        <v>148</v>
      </c>
      <c r="Q498" t="s">
        <v>903</v>
      </c>
      <c r="R498" t="s">
        <v>906</v>
      </c>
      <c r="S498" t="s">
        <v>199</v>
      </c>
      <c r="T498" t="s">
        <v>199</v>
      </c>
      <c r="U498" t="str">
        <f>IF(ISBLANK(extractions!O498),"",extractions!O498)</f>
        <v/>
      </c>
      <c r="V498" t="str">
        <f>IF(ISBLANK(extractions!P498),"",extractions!P498)</f>
        <v>Sample</v>
      </c>
      <c r="W498" t="str">
        <f>IF(ISBLANK(extractions!Q498),"",extractions!Q498)</f>
        <v/>
      </c>
      <c r="X498" t="str">
        <f>IF(ISBLANK(extractions!R498),"",extractions!R498)</f>
        <v xml:space="preserve">Non random sample  </v>
      </c>
      <c r="Y498" t="str">
        <f>IF(ISBLANK(extractions!S498),"",extractions!S498)</f>
        <v/>
      </c>
      <c r="Z498" t="str">
        <f>IF(ISBLANK(extractions!T498),"",extractions!T498)</f>
        <v/>
      </c>
      <c r="AA498" t="str">
        <f>IF(ISBLANK(extractions!U498),"",extractions!U498)</f>
        <v>-</v>
      </c>
      <c r="AB498">
        <f>IF(ISBLANK(extractions!V498),"",extractions!V498)</f>
        <v>871</v>
      </c>
      <c r="AC498" t="str">
        <f>IF(ISBLANK(extractions!W498),"",extractions!W498)</f>
        <v>CFS</v>
      </c>
      <c r="AD498" t="str">
        <f>IF(ISBLANK(extractions!X498),"",extractions!X498)</f>
        <v>All noncrime calls without citizen interviews</v>
      </c>
      <c r="AE498" t="str">
        <f>IF(ISBLANK(extractions!Y498),"",extractions!Y498)</f>
        <v>Beta</v>
      </c>
      <c r="AF498">
        <f>IF(ISBLANK(extractions!Z498),"",extractions!Z498)</f>
        <v>-5.6529999999999997E-2</v>
      </c>
      <c r="AG498" t="str">
        <f>IF(ISBLANK(extractions!AA498),"",extractions!AA498)</f>
        <v/>
      </c>
      <c r="AH498" t="str">
        <f>IF(ISBLANK(extractions!AB498),"",extractions!AB498)</f>
        <v>?</v>
      </c>
      <c r="AI498">
        <f>IF(ISBLANK(extractions!AC498),"",extractions!AC498)</f>
        <v>1</v>
      </c>
      <c r="AJ498" t="str">
        <f>IF(ISBLANK(extractions!AD498),"",extractions!AD498)</f>
        <v>mar</v>
      </c>
      <c r="AK498">
        <f>IF(ISBLANK(extractions!AE498),"",extractions!AE498)</f>
        <v>1975</v>
      </c>
      <c r="AL498">
        <f>IF(ISBLANK(extractions!AF498),"",extractions!AF498)</f>
        <v>31</v>
      </c>
      <c r="AM498" t="str">
        <f>IF(ISBLANK(extractions!AG498),"",extractions!AG498)</f>
        <v>jan</v>
      </c>
      <c r="AN498">
        <f>IF(ISBLANK(extractions!AH498),"",extractions!AH498)</f>
        <v>1976</v>
      </c>
      <c r="AO498" t="str">
        <f>IF(ISBLANK(extractions!AI498),"",extractions!AI498)</f>
        <v/>
      </c>
      <c r="AP498" t="str">
        <f>IF(ISBLANK(extractions!AJ498),"",extractions!AJ498)</f>
        <v/>
      </c>
      <c r="AQ498" t="str">
        <f>IF(ISBLANK(extractions!AK498),"",extractions!AK498)</f>
        <v/>
      </c>
      <c r="AR498" t="str">
        <f>IF(ISBLANK(extractions!AL498),"",extractions!AL498)</f>
        <v/>
      </c>
      <c r="AS498" t="str">
        <f>IF(ISBLANK(extractions!AM498),"",extractions!AM498)</f>
        <v/>
      </c>
      <c r="AT498" t="str">
        <f>IF(ISBLANK(extractions!AN498),"",extractions!AN498)</f>
        <v/>
      </c>
      <c r="AU498" t="str">
        <f>IF(ISBLANK(extractions!AO498),"",extractions!AO498)</f>
        <v/>
      </c>
      <c r="AV498" t="str">
        <f>IF(ISBLANK(extractions!AP498),"",extractions!AP498)</f>
        <v/>
      </c>
      <c r="AW498" t="str">
        <f>IF(ISBLANK(extractions!AQ498),"",extractions!AQ498)</f>
        <v/>
      </c>
      <c r="AX498" t="str">
        <f>IF(ISBLANK(extractions!AR498),"",extractions!AR498)</f>
        <v/>
      </c>
      <c r="AY498" t="str">
        <f>IF(ISBLANK(extractions!AS498),"",extractions!AS498)</f>
        <v/>
      </c>
      <c r="AZ498" t="str">
        <f>IF(ISBLANK(extractions!AT498),"",extractions!AT498)</f>
        <v/>
      </c>
      <c r="BA498" t="str">
        <f>IF(ISBLANK(extractions!AU498),"",extractions!AU498)</f>
        <v/>
      </c>
      <c r="BB498" t="str">
        <f>IF(ISBLANK(extractions!AV498),"",extractions!AV498)</f>
        <v/>
      </c>
      <c r="BC498" t="str">
        <f>IF(ISBLANK(extractions!AW498),"",extractions!AW498)</f>
        <v/>
      </c>
      <c r="BD498" t="str">
        <f>IF(ISBLANK(extractions!AX498),"",extractions!AX498)</f>
        <v/>
      </c>
      <c r="BG498" t="str">
        <f t="shared" si="65"/>
        <v/>
      </c>
      <c r="BK498" s="9" t="str">
        <f t="shared" si="62"/>
        <v>Beta</v>
      </c>
      <c r="BL498" s="9">
        <f t="shared" si="60"/>
        <v>-5.6529999999999997E-2</v>
      </c>
      <c r="BM498" s="13" t="str">
        <f t="shared" si="61"/>
        <v>?</v>
      </c>
      <c r="BN498" t="str">
        <f t="shared" si="63"/>
        <v>-</v>
      </c>
      <c r="BO498" s="9" t="str">
        <f>IF(BK498="Beta",IF(ABS(BL498)&lt;statistic_interpretations!$B$5,statistic_interpretations!$B$1,IF(ABS(BL498)&lt;statistic_interpretations!$C$5,statistic_interpretations!$C$1,IF(ABS(BL498)&gt;statistic_interpretations!$C$5,statistic_interpretations!$D$1,"error"))),IF(BK498="R",IF(ABS(BL498)&lt;statistic_interpretations!$B$2,statistic_interpretations!$B$1,IF(ABS(BL498)&lt;statistic_interpretations!$C$2,statistic_interpretations!$C$1,IF(ABS(BL498)&gt;statistic_interpretations!$C$2,statistic_interpretations!$D$1,"error"))),IF(BK498="D",IF(ABS(BL498)&lt;statistic_interpretations!$B$3,statistic_interpretations!$B$1,IF(ABS(BL498)&lt;statistic_interpretations!$C$3,statistic_interpretations!$C$1,IF(ABS(BL498)&gt;statistic_interpretations!$C$3,statistic_interpretations!$D$1,"error"))),IF(BK498="%",IF(ABS(BL498)&lt;statistic_interpretations!$B$9,statistic_interpretations!$B$1,IF(ABS(BL498)&lt;statistic_interpretations!$C$9,statistic_interpretations!$C$1,IF(ABS(BL498)&gt;statistic_interpretations!$C$9,statistic_interpretations!$D$1,"error"))),IF(BK498="χ2",IF(ABS(BL498)&lt;statistic_interpretations!$B$8,statistic_interpretations!$B$1,IF(ABS(BL498)&lt;statistic_interpretations!$C$8,statistic_interpretations!$C$1,IF(ABS(BL498)&gt;statistic_interpretations!$C$8,statistic_interpretations!$D$1,"error"))),IF(BK498="tau",IF(ABS(BL498)&lt;statistic_interpretations!$B$7,statistic_interpretations!$B$1,IF(ABS(BL498)&lt;statistic_interpretations!$C$7,statistic_interpretations!$C$1,IF(ABS(BL498)&gt;statistic_interpretations!$C$7,statistic_interpretations!$D$1,"error")))))))))</f>
        <v>Small</v>
      </c>
      <c r="BP498" t="str">
        <f t="shared" si="64"/>
        <v>unknown</v>
      </c>
    </row>
    <row r="499" spans="1:68" x14ac:dyDescent="0.25">
      <c r="A499" t="str">
        <f>IF(ISBLANK(extractions!A499),"",extractions!A499)</f>
        <v>Confrontation disturbance</v>
      </c>
      <c r="B499" t="s">
        <v>856</v>
      </c>
      <c r="C499" t="str">
        <f>IF(ISBLANK(extractions!B499),"",extractions!B499)</f>
        <v>nominal</v>
      </c>
      <c r="D499" t="str">
        <f>IF(ISBLANK(extractions!C499),"",extractions!C499)</f>
        <v/>
      </c>
      <c r="E499" t="str">
        <f>IF(ISBLANK(extractions!D499),"",extractions!D499)</f>
        <v>Crime control</v>
      </c>
      <c r="F499" t="str">
        <f>IF(ISBLANK(extractions!E499),"",extractions!E499)</f>
        <v>-</v>
      </c>
      <c r="G499" t="str">
        <f>IF(ISBLANK(extractions!G499),"",extractions!G499)</f>
        <v>travel time</v>
      </c>
      <c r="H499" t="str">
        <f>IF(ISBLANK(extractions!H499),"",extractions!H499)</f>
        <v>scale</v>
      </c>
      <c r="I499" t="str">
        <f>IF(ISBLANK(extractions!I499),"",extractions!I499)</f>
        <v>min/incident</v>
      </c>
      <c r="J499" t="str">
        <f>IF(ISBLANK(extractions!J499),"",extractions!J499)</f>
        <v>ln</v>
      </c>
      <c r="K499" t="str">
        <f>IF(ISBLANK(extractions!K499),"",extractions!K499)</f>
        <v>interest</v>
      </c>
      <c r="L499" t="str">
        <f>IF(ISBLANK(extractions!L499),"",extractions!L499)</f>
        <v>van Kirk (1980b)</v>
      </c>
      <c r="M499" s="2" t="s">
        <v>893</v>
      </c>
      <c r="N499" t="str">
        <f>IF(ISBLANK(extractions!M499),"",extractions!M499)</f>
        <v>Table B-16</v>
      </c>
      <c r="O499" t="str">
        <f>IF(ISBLANK(extractions!N499),"",extractions!N499)</f>
        <v>Multivariate regression</v>
      </c>
      <c r="P499" t="s">
        <v>148</v>
      </c>
      <c r="Q499" t="s">
        <v>903</v>
      </c>
      <c r="R499" t="s">
        <v>906</v>
      </c>
      <c r="S499" t="s">
        <v>199</v>
      </c>
      <c r="T499" t="s">
        <v>199</v>
      </c>
      <c r="U499" t="str">
        <f>IF(ISBLANK(extractions!O499),"",extractions!O499)</f>
        <v/>
      </c>
      <c r="V499" t="str">
        <f>IF(ISBLANK(extractions!P499),"",extractions!P499)</f>
        <v>Sample</v>
      </c>
      <c r="W499" t="str">
        <f>IF(ISBLANK(extractions!Q499),"",extractions!Q499)</f>
        <v/>
      </c>
      <c r="X499" t="str">
        <f>IF(ISBLANK(extractions!R499),"",extractions!R499)</f>
        <v xml:space="preserve">Non random sample  </v>
      </c>
      <c r="Y499" t="str">
        <f>IF(ISBLANK(extractions!S499),"",extractions!S499)</f>
        <v/>
      </c>
      <c r="Z499" t="str">
        <f>IF(ISBLANK(extractions!T499),"",extractions!T499)</f>
        <v/>
      </c>
      <c r="AA499" t="str">
        <f>IF(ISBLANK(extractions!U499),"",extractions!U499)</f>
        <v>-</v>
      </c>
      <c r="AB499">
        <f>IF(ISBLANK(extractions!V499),"",extractions!V499)</f>
        <v>871</v>
      </c>
      <c r="AC499" t="str">
        <f>IF(ISBLANK(extractions!W499),"",extractions!W499)</f>
        <v>CFS</v>
      </c>
      <c r="AD499" t="str">
        <f>IF(ISBLANK(extractions!X499),"",extractions!X499)</f>
        <v>All noncrime calls without citizen interviews</v>
      </c>
      <c r="AE499" t="str">
        <f>IF(ISBLANK(extractions!Y499),"",extractions!Y499)</f>
        <v>Beta</v>
      </c>
      <c r="AF499">
        <f>IF(ISBLANK(extractions!Z499),"",extractions!Z499)</f>
        <v>-5.96E-3</v>
      </c>
      <c r="AG499" t="str">
        <f>IF(ISBLANK(extractions!AA499),"",extractions!AA499)</f>
        <v/>
      </c>
      <c r="AH499" t="str">
        <f>IF(ISBLANK(extractions!AB499),"",extractions!AB499)</f>
        <v>?</v>
      </c>
      <c r="AI499">
        <f>IF(ISBLANK(extractions!AC499),"",extractions!AC499)</f>
        <v>1</v>
      </c>
      <c r="AJ499" t="str">
        <f>IF(ISBLANK(extractions!AD499),"",extractions!AD499)</f>
        <v>mar</v>
      </c>
      <c r="AK499">
        <f>IF(ISBLANK(extractions!AE499),"",extractions!AE499)</f>
        <v>1975</v>
      </c>
      <c r="AL499">
        <f>IF(ISBLANK(extractions!AF499),"",extractions!AF499)</f>
        <v>31</v>
      </c>
      <c r="AM499" t="str">
        <f>IF(ISBLANK(extractions!AG499),"",extractions!AG499)</f>
        <v>jan</v>
      </c>
      <c r="AN499">
        <f>IF(ISBLANK(extractions!AH499),"",extractions!AH499)</f>
        <v>1976</v>
      </c>
      <c r="AO499" t="str">
        <f>IF(ISBLANK(extractions!AI499),"",extractions!AI499)</f>
        <v/>
      </c>
      <c r="AP499" t="str">
        <f>IF(ISBLANK(extractions!AJ499),"",extractions!AJ499)</f>
        <v/>
      </c>
      <c r="AQ499" t="str">
        <f>IF(ISBLANK(extractions!AK499),"",extractions!AK499)</f>
        <v/>
      </c>
      <c r="AR499" t="str">
        <f>IF(ISBLANK(extractions!AL499),"",extractions!AL499)</f>
        <v/>
      </c>
      <c r="AS499" t="str">
        <f>IF(ISBLANK(extractions!AM499),"",extractions!AM499)</f>
        <v/>
      </c>
      <c r="AT499" t="str">
        <f>IF(ISBLANK(extractions!AN499),"",extractions!AN499)</f>
        <v/>
      </c>
      <c r="AU499" t="str">
        <f>IF(ISBLANK(extractions!AO499),"",extractions!AO499)</f>
        <v/>
      </c>
      <c r="AV499" t="str">
        <f>IF(ISBLANK(extractions!AP499),"",extractions!AP499)</f>
        <v/>
      </c>
      <c r="AW499" t="str">
        <f>IF(ISBLANK(extractions!AQ499),"",extractions!AQ499)</f>
        <v/>
      </c>
      <c r="AX499" t="str">
        <f>IF(ISBLANK(extractions!AR499),"",extractions!AR499)</f>
        <v/>
      </c>
      <c r="AY499" t="str">
        <f>IF(ISBLANK(extractions!AS499),"",extractions!AS499)</f>
        <v/>
      </c>
      <c r="AZ499" t="str">
        <f>IF(ISBLANK(extractions!AT499),"",extractions!AT499)</f>
        <v/>
      </c>
      <c r="BA499" t="str">
        <f>IF(ISBLANK(extractions!AU499),"",extractions!AU499)</f>
        <v/>
      </c>
      <c r="BB499" t="str">
        <f>IF(ISBLANK(extractions!AV499),"",extractions!AV499)</f>
        <v/>
      </c>
      <c r="BC499" t="str">
        <f>IF(ISBLANK(extractions!AW499),"",extractions!AW499)</f>
        <v/>
      </c>
      <c r="BD499" t="str">
        <f>IF(ISBLANK(extractions!AX499),"",extractions!AX499)</f>
        <v/>
      </c>
      <c r="BG499" t="str">
        <f t="shared" si="65"/>
        <v/>
      </c>
      <c r="BK499" s="9" t="str">
        <f t="shared" si="62"/>
        <v>Beta</v>
      </c>
      <c r="BL499" s="9">
        <f t="shared" si="60"/>
        <v>-5.96E-3</v>
      </c>
      <c r="BM499" s="13" t="str">
        <f t="shared" si="61"/>
        <v>?</v>
      </c>
      <c r="BN499" t="str">
        <f t="shared" si="63"/>
        <v>-</v>
      </c>
      <c r="BO499" s="9" t="str">
        <f>IF(BK499="Beta",IF(ABS(BL499)&lt;statistic_interpretations!$B$5,statistic_interpretations!$B$1,IF(ABS(BL499)&lt;statistic_interpretations!$C$5,statistic_interpretations!$C$1,IF(ABS(BL499)&gt;statistic_interpretations!$C$5,statistic_interpretations!$D$1,"error"))),IF(BK499="R",IF(ABS(BL499)&lt;statistic_interpretations!$B$2,statistic_interpretations!$B$1,IF(ABS(BL499)&lt;statistic_interpretations!$C$2,statistic_interpretations!$C$1,IF(ABS(BL499)&gt;statistic_interpretations!$C$2,statistic_interpretations!$D$1,"error"))),IF(BK499="D",IF(ABS(BL499)&lt;statistic_interpretations!$B$3,statistic_interpretations!$B$1,IF(ABS(BL499)&lt;statistic_interpretations!$C$3,statistic_interpretations!$C$1,IF(ABS(BL499)&gt;statistic_interpretations!$C$3,statistic_interpretations!$D$1,"error"))),IF(BK499="%",IF(ABS(BL499)&lt;statistic_interpretations!$B$9,statistic_interpretations!$B$1,IF(ABS(BL499)&lt;statistic_interpretations!$C$9,statistic_interpretations!$C$1,IF(ABS(BL499)&gt;statistic_interpretations!$C$9,statistic_interpretations!$D$1,"error"))),IF(BK499="χ2",IF(ABS(BL499)&lt;statistic_interpretations!$B$8,statistic_interpretations!$B$1,IF(ABS(BL499)&lt;statistic_interpretations!$C$8,statistic_interpretations!$C$1,IF(ABS(BL499)&gt;statistic_interpretations!$C$8,statistic_interpretations!$D$1,"error"))),IF(BK499="tau",IF(ABS(BL499)&lt;statistic_interpretations!$B$7,statistic_interpretations!$B$1,IF(ABS(BL499)&lt;statistic_interpretations!$C$7,statistic_interpretations!$C$1,IF(ABS(BL499)&gt;statistic_interpretations!$C$7,statistic_interpretations!$D$1,"error")))))))))</f>
        <v>Small</v>
      </c>
      <c r="BP499" t="str">
        <f t="shared" si="64"/>
        <v>unknown</v>
      </c>
    </row>
    <row r="500" spans="1:68" x14ac:dyDescent="0.25">
      <c r="A500" t="str">
        <f>IF(ISBLANK(extractions!A500),"",extractions!A500)</f>
        <v>Nuisance disturbance</v>
      </c>
      <c r="B500" t="s">
        <v>857</v>
      </c>
      <c r="C500" t="str">
        <f>IF(ISBLANK(extractions!B500),"",extractions!B500)</f>
        <v>nominal</v>
      </c>
      <c r="D500" t="str">
        <f>IF(ISBLANK(extractions!C500),"",extractions!C500)</f>
        <v/>
      </c>
      <c r="E500" t="str">
        <f>IF(ISBLANK(extractions!D500),"",extractions!D500)</f>
        <v>Crime control</v>
      </c>
      <c r="F500" t="str">
        <f>IF(ISBLANK(extractions!E500),"",extractions!E500)</f>
        <v>-</v>
      </c>
      <c r="G500" t="str">
        <f>IF(ISBLANK(extractions!G500),"",extractions!G500)</f>
        <v>travel time</v>
      </c>
      <c r="H500" t="str">
        <f>IF(ISBLANK(extractions!H500),"",extractions!H500)</f>
        <v>scale</v>
      </c>
      <c r="I500" t="str">
        <f>IF(ISBLANK(extractions!I500),"",extractions!I500)</f>
        <v>min/incident</v>
      </c>
      <c r="J500" t="str">
        <f>IF(ISBLANK(extractions!J500),"",extractions!J500)</f>
        <v>ln</v>
      </c>
      <c r="K500" t="str">
        <f>IF(ISBLANK(extractions!K500),"",extractions!K500)</f>
        <v>interest</v>
      </c>
      <c r="L500" t="str">
        <f>IF(ISBLANK(extractions!L500),"",extractions!L500)</f>
        <v>van Kirk (1980b)</v>
      </c>
      <c r="M500" s="2" t="s">
        <v>893</v>
      </c>
      <c r="N500" t="str">
        <f>IF(ISBLANK(extractions!M500),"",extractions!M500)</f>
        <v>Table B-16</v>
      </c>
      <c r="O500" t="str">
        <f>IF(ISBLANK(extractions!N500),"",extractions!N500)</f>
        <v>Multivariate regression</v>
      </c>
      <c r="P500" t="s">
        <v>148</v>
      </c>
      <c r="Q500" t="s">
        <v>903</v>
      </c>
      <c r="R500" t="s">
        <v>906</v>
      </c>
      <c r="S500" t="s">
        <v>199</v>
      </c>
      <c r="T500" t="s">
        <v>199</v>
      </c>
      <c r="U500" t="str">
        <f>IF(ISBLANK(extractions!O500),"",extractions!O500)</f>
        <v/>
      </c>
      <c r="V500" t="str">
        <f>IF(ISBLANK(extractions!P500),"",extractions!P500)</f>
        <v>Sample</v>
      </c>
      <c r="W500" t="str">
        <f>IF(ISBLANK(extractions!Q500),"",extractions!Q500)</f>
        <v/>
      </c>
      <c r="X500" t="str">
        <f>IF(ISBLANK(extractions!R500),"",extractions!R500)</f>
        <v xml:space="preserve">Non random sample  </v>
      </c>
      <c r="Y500" t="str">
        <f>IF(ISBLANK(extractions!S500),"",extractions!S500)</f>
        <v/>
      </c>
      <c r="Z500" t="str">
        <f>IF(ISBLANK(extractions!T500),"",extractions!T500)</f>
        <v/>
      </c>
      <c r="AA500" t="str">
        <f>IF(ISBLANK(extractions!U500),"",extractions!U500)</f>
        <v>-</v>
      </c>
      <c r="AB500">
        <f>IF(ISBLANK(extractions!V500),"",extractions!V500)</f>
        <v>871</v>
      </c>
      <c r="AC500" t="str">
        <f>IF(ISBLANK(extractions!W500),"",extractions!W500)</f>
        <v>CFS</v>
      </c>
      <c r="AD500" t="str">
        <f>IF(ISBLANK(extractions!X500),"",extractions!X500)</f>
        <v>All noncrime calls without citizen interviews</v>
      </c>
      <c r="AE500" t="str">
        <f>IF(ISBLANK(extractions!Y500),"",extractions!Y500)</f>
        <v>Beta</v>
      </c>
      <c r="AF500">
        <f>IF(ISBLANK(extractions!Z500),"",extractions!Z500)</f>
        <v>-1.9740000000000001E-2</v>
      </c>
      <c r="AG500" t="str">
        <f>IF(ISBLANK(extractions!AA500),"",extractions!AA500)</f>
        <v/>
      </c>
      <c r="AH500" t="str">
        <f>IF(ISBLANK(extractions!AB500),"",extractions!AB500)</f>
        <v>?</v>
      </c>
      <c r="AI500">
        <f>IF(ISBLANK(extractions!AC500),"",extractions!AC500)</f>
        <v>1</v>
      </c>
      <c r="AJ500" t="str">
        <f>IF(ISBLANK(extractions!AD500),"",extractions!AD500)</f>
        <v>mar</v>
      </c>
      <c r="AK500">
        <f>IF(ISBLANK(extractions!AE500),"",extractions!AE500)</f>
        <v>1975</v>
      </c>
      <c r="AL500">
        <f>IF(ISBLANK(extractions!AF500),"",extractions!AF500)</f>
        <v>31</v>
      </c>
      <c r="AM500" t="str">
        <f>IF(ISBLANK(extractions!AG500),"",extractions!AG500)</f>
        <v>jan</v>
      </c>
      <c r="AN500">
        <f>IF(ISBLANK(extractions!AH500),"",extractions!AH500)</f>
        <v>1976</v>
      </c>
      <c r="AO500" t="str">
        <f>IF(ISBLANK(extractions!AI500),"",extractions!AI500)</f>
        <v/>
      </c>
      <c r="AP500" t="str">
        <f>IF(ISBLANK(extractions!AJ500),"",extractions!AJ500)</f>
        <v/>
      </c>
      <c r="AQ500" t="str">
        <f>IF(ISBLANK(extractions!AK500),"",extractions!AK500)</f>
        <v/>
      </c>
      <c r="AR500" t="str">
        <f>IF(ISBLANK(extractions!AL500),"",extractions!AL500)</f>
        <v/>
      </c>
      <c r="AS500" t="str">
        <f>IF(ISBLANK(extractions!AM500),"",extractions!AM500)</f>
        <v/>
      </c>
      <c r="AT500" t="str">
        <f>IF(ISBLANK(extractions!AN500),"",extractions!AN500)</f>
        <v/>
      </c>
      <c r="AU500" t="str">
        <f>IF(ISBLANK(extractions!AO500),"",extractions!AO500)</f>
        <v/>
      </c>
      <c r="AV500" t="str">
        <f>IF(ISBLANK(extractions!AP500),"",extractions!AP500)</f>
        <v/>
      </c>
      <c r="AW500" t="str">
        <f>IF(ISBLANK(extractions!AQ500),"",extractions!AQ500)</f>
        <v/>
      </c>
      <c r="AX500" t="str">
        <f>IF(ISBLANK(extractions!AR500),"",extractions!AR500)</f>
        <v/>
      </c>
      <c r="AY500" t="str">
        <f>IF(ISBLANK(extractions!AS500),"",extractions!AS500)</f>
        <v/>
      </c>
      <c r="AZ500" t="str">
        <f>IF(ISBLANK(extractions!AT500),"",extractions!AT500)</f>
        <v/>
      </c>
      <c r="BA500" t="str">
        <f>IF(ISBLANK(extractions!AU500),"",extractions!AU500)</f>
        <v/>
      </c>
      <c r="BB500" t="str">
        <f>IF(ISBLANK(extractions!AV500),"",extractions!AV500)</f>
        <v/>
      </c>
      <c r="BC500" t="str">
        <f>IF(ISBLANK(extractions!AW500),"",extractions!AW500)</f>
        <v/>
      </c>
      <c r="BD500" t="str">
        <f>IF(ISBLANK(extractions!AX500),"",extractions!AX500)</f>
        <v/>
      </c>
      <c r="BG500" t="str">
        <f t="shared" si="65"/>
        <v/>
      </c>
      <c r="BK500" s="9" t="str">
        <f t="shared" si="62"/>
        <v>Beta</v>
      </c>
      <c r="BL500" s="9">
        <f t="shared" si="60"/>
        <v>-1.9740000000000001E-2</v>
      </c>
      <c r="BM500" s="13" t="str">
        <f t="shared" si="61"/>
        <v>?</v>
      </c>
      <c r="BN500" t="str">
        <f t="shared" si="63"/>
        <v>-</v>
      </c>
      <c r="BO500" s="9" t="str">
        <f>IF(BK500="Beta",IF(ABS(BL500)&lt;statistic_interpretations!$B$5,statistic_interpretations!$B$1,IF(ABS(BL500)&lt;statistic_interpretations!$C$5,statistic_interpretations!$C$1,IF(ABS(BL500)&gt;statistic_interpretations!$C$5,statistic_interpretations!$D$1,"error"))),IF(BK500="R",IF(ABS(BL500)&lt;statistic_interpretations!$B$2,statistic_interpretations!$B$1,IF(ABS(BL500)&lt;statistic_interpretations!$C$2,statistic_interpretations!$C$1,IF(ABS(BL500)&gt;statistic_interpretations!$C$2,statistic_interpretations!$D$1,"error"))),IF(BK500="D",IF(ABS(BL500)&lt;statistic_interpretations!$B$3,statistic_interpretations!$B$1,IF(ABS(BL500)&lt;statistic_interpretations!$C$3,statistic_interpretations!$C$1,IF(ABS(BL500)&gt;statistic_interpretations!$C$3,statistic_interpretations!$D$1,"error"))),IF(BK500="%",IF(ABS(BL500)&lt;statistic_interpretations!$B$9,statistic_interpretations!$B$1,IF(ABS(BL500)&lt;statistic_interpretations!$C$9,statistic_interpretations!$C$1,IF(ABS(BL500)&gt;statistic_interpretations!$C$9,statistic_interpretations!$D$1,"error"))),IF(BK500="χ2",IF(ABS(BL500)&lt;statistic_interpretations!$B$8,statistic_interpretations!$B$1,IF(ABS(BL500)&lt;statistic_interpretations!$C$8,statistic_interpretations!$C$1,IF(ABS(BL500)&gt;statistic_interpretations!$C$8,statistic_interpretations!$D$1,"error"))),IF(BK500="tau",IF(ABS(BL500)&lt;statistic_interpretations!$B$7,statistic_interpretations!$B$1,IF(ABS(BL500)&lt;statistic_interpretations!$C$7,statistic_interpretations!$C$1,IF(ABS(BL500)&gt;statistic_interpretations!$C$7,statistic_interpretations!$D$1,"error")))))))))</f>
        <v>Small</v>
      </c>
      <c r="BP500" t="str">
        <f t="shared" si="64"/>
        <v>unknown</v>
      </c>
    </row>
    <row r="501" spans="1:68" x14ac:dyDescent="0.25">
      <c r="A501" t="str">
        <f>IF(ISBLANK(extractions!A501),"",extractions!A501)</f>
        <v>Alarm</v>
      </c>
      <c r="B501" t="s">
        <v>806</v>
      </c>
      <c r="C501" t="str">
        <f>IF(ISBLANK(extractions!B501),"",extractions!B501)</f>
        <v>nominal</v>
      </c>
      <c r="D501" t="str">
        <f>IF(ISBLANK(extractions!C501),"",extractions!C501)</f>
        <v/>
      </c>
      <c r="E501" t="str">
        <f>IF(ISBLANK(extractions!D501),"",extractions!D501)</f>
        <v>Crime control</v>
      </c>
      <c r="F501" t="str">
        <f>IF(ISBLANK(extractions!E501),"",extractions!E501)</f>
        <v>-</v>
      </c>
      <c r="G501" t="str">
        <f>IF(ISBLANK(extractions!G501),"",extractions!G501)</f>
        <v>travel time</v>
      </c>
      <c r="H501" t="str">
        <f>IF(ISBLANK(extractions!H501),"",extractions!H501)</f>
        <v>scale</v>
      </c>
      <c r="I501" t="str">
        <f>IF(ISBLANK(extractions!I501),"",extractions!I501)</f>
        <v>min/incident</v>
      </c>
      <c r="J501" t="str">
        <f>IF(ISBLANK(extractions!J501),"",extractions!J501)</f>
        <v>ln</v>
      </c>
      <c r="K501" t="str">
        <f>IF(ISBLANK(extractions!K501),"",extractions!K501)</f>
        <v>interest</v>
      </c>
      <c r="L501" t="str">
        <f>IF(ISBLANK(extractions!L501),"",extractions!L501)</f>
        <v>van Kirk (1980b)</v>
      </c>
      <c r="M501" s="2" t="s">
        <v>893</v>
      </c>
      <c r="N501" t="str">
        <f>IF(ISBLANK(extractions!M501),"",extractions!M501)</f>
        <v>Table B-16</v>
      </c>
      <c r="O501" t="str">
        <f>IF(ISBLANK(extractions!N501),"",extractions!N501)</f>
        <v>Multivariate regression</v>
      </c>
      <c r="P501" t="s">
        <v>148</v>
      </c>
      <c r="Q501" t="s">
        <v>903</v>
      </c>
      <c r="R501" t="s">
        <v>906</v>
      </c>
      <c r="S501" t="s">
        <v>199</v>
      </c>
      <c r="T501" t="s">
        <v>199</v>
      </c>
      <c r="U501" t="str">
        <f>IF(ISBLANK(extractions!O501),"",extractions!O501)</f>
        <v/>
      </c>
      <c r="V501" t="str">
        <f>IF(ISBLANK(extractions!P501),"",extractions!P501)</f>
        <v>Sample</v>
      </c>
      <c r="W501" t="str">
        <f>IF(ISBLANK(extractions!Q501),"",extractions!Q501)</f>
        <v/>
      </c>
      <c r="X501" t="str">
        <f>IF(ISBLANK(extractions!R501),"",extractions!R501)</f>
        <v xml:space="preserve">Non random sample  </v>
      </c>
      <c r="Y501" t="str">
        <f>IF(ISBLANK(extractions!S501),"",extractions!S501)</f>
        <v/>
      </c>
      <c r="Z501" t="str">
        <f>IF(ISBLANK(extractions!T501),"",extractions!T501)</f>
        <v/>
      </c>
      <c r="AA501" t="str">
        <f>IF(ISBLANK(extractions!U501),"",extractions!U501)</f>
        <v>-</v>
      </c>
      <c r="AB501">
        <f>IF(ISBLANK(extractions!V501),"",extractions!V501)</f>
        <v>871</v>
      </c>
      <c r="AC501" t="str">
        <f>IF(ISBLANK(extractions!W501),"",extractions!W501)</f>
        <v>CFS</v>
      </c>
      <c r="AD501" t="str">
        <f>IF(ISBLANK(extractions!X501),"",extractions!X501)</f>
        <v>All noncrime calls without citizen interviews</v>
      </c>
      <c r="AE501" t="str">
        <f>IF(ISBLANK(extractions!Y501),"",extractions!Y501)</f>
        <v>Beta</v>
      </c>
      <c r="AF501">
        <f>IF(ISBLANK(extractions!Z501),"",extractions!Z501)</f>
        <v>-0.18248</v>
      </c>
      <c r="AG501" t="str">
        <f>IF(ISBLANK(extractions!AA501),"",extractions!AA501)</f>
        <v/>
      </c>
      <c r="AH501" t="str">
        <f>IF(ISBLANK(extractions!AB501),"",extractions!AB501)</f>
        <v>?</v>
      </c>
      <c r="AI501">
        <f>IF(ISBLANK(extractions!AC501),"",extractions!AC501)</f>
        <v>1</v>
      </c>
      <c r="AJ501" t="str">
        <f>IF(ISBLANK(extractions!AD501),"",extractions!AD501)</f>
        <v>mar</v>
      </c>
      <c r="AK501">
        <f>IF(ISBLANK(extractions!AE501),"",extractions!AE501)</f>
        <v>1975</v>
      </c>
      <c r="AL501">
        <f>IF(ISBLANK(extractions!AF501),"",extractions!AF501)</f>
        <v>31</v>
      </c>
      <c r="AM501" t="str">
        <f>IF(ISBLANK(extractions!AG501),"",extractions!AG501)</f>
        <v>jan</v>
      </c>
      <c r="AN501">
        <f>IF(ISBLANK(extractions!AH501),"",extractions!AH501)</f>
        <v>1976</v>
      </c>
      <c r="AO501" t="str">
        <f>IF(ISBLANK(extractions!AI501),"",extractions!AI501)</f>
        <v/>
      </c>
      <c r="AP501" t="str">
        <f>IF(ISBLANK(extractions!AJ501),"",extractions!AJ501)</f>
        <v/>
      </c>
      <c r="AQ501" t="str">
        <f>IF(ISBLANK(extractions!AK501),"",extractions!AK501)</f>
        <v/>
      </c>
      <c r="AR501" t="str">
        <f>IF(ISBLANK(extractions!AL501),"",extractions!AL501)</f>
        <v/>
      </c>
      <c r="AS501" t="str">
        <f>IF(ISBLANK(extractions!AM501),"",extractions!AM501)</f>
        <v/>
      </c>
      <c r="AT501" t="str">
        <f>IF(ISBLANK(extractions!AN501),"",extractions!AN501)</f>
        <v/>
      </c>
      <c r="AU501" t="str">
        <f>IF(ISBLANK(extractions!AO501),"",extractions!AO501)</f>
        <v/>
      </c>
      <c r="AV501" t="str">
        <f>IF(ISBLANK(extractions!AP501),"",extractions!AP501)</f>
        <v/>
      </c>
      <c r="AW501" t="str">
        <f>IF(ISBLANK(extractions!AQ501),"",extractions!AQ501)</f>
        <v/>
      </c>
      <c r="AX501" t="str">
        <f>IF(ISBLANK(extractions!AR501),"",extractions!AR501)</f>
        <v/>
      </c>
      <c r="AY501" t="str">
        <f>IF(ISBLANK(extractions!AS501),"",extractions!AS501)</f>
        <v/>
      </c>
      <c r="AZ501" t="str">
        <f>IF(ISBLANK(extractions!AT501),"",extractions!AT501)</f>
        <v/>
      </c>
      <c r="BA501" t="str">
        <f>IF(ISBLANK(extractions!AU501),"",extractions!AU501)</f>
        <v/>
      </c>
      <c r="BB501" t="str">
        <f>IF(ISBLANK(extractions!AV501),"",extractions!AV501)</f>
        <v/>
      </c>
      <c r="BC501" t="str">
        <f>IF(ISBLANK(extractions!AW501),"",extractions!AW501)</f>
        <v/>
      </c>
      <c r="BD501" t="str">
        <f>IF(ISBLANK(extractions!AX501),"",extractions!AX501)</f>
        <v/>
      </c>
      <c r="BG501" t="str">
        <f t="shared" si="65"/>
        <v/>
      </c>
      <c r="BK501" s="9" t="str">
        <f t="shared" si="62"/>
        <v>Beta</v>
      </c>
      <c r="BL501" s="9">
        <f t="shared" si="60"/>
        <v>-0.18248</v>
      </c>
      <c r="BM501" s="13" t="str">
        <f t="shared" si="61"/>
        <v>?</v>
      </c>
      <c r="BN501" t="str">
        <f t="shared" si="63"/>
        <v>-</v>
      </c>
      <c r="BO501" s="9" t="str">
        <f>IF(BK501="Beta",IF(ABS(BL501)&lt;statistic_interpretations!$B$5,statistic_interpretations!$B$1,IF(ABS(BL501)&lt;statistic_interpretations!$C$5,statistic_interpretations!$C$1,IF(ABS(BL501)&gt;statistic_interpretations!$C$5,statistic_interpretations!$D$1,"error"))),IF(BK501="R",IF(ABS(BL501)&lt;statistic_interpretations!$B$2,statistic_interpretations!$B$1,IF(ABS(BL501)&lt;statistic_interpretations!$C$2,statistic_interpretations!$C$1,IF(ABS(BL501)&gt;statistic_interpretations!$C$2,statistic_interpretations!$D$1,"error"))),IF(BK501="D",IF(ABS(BL501)&lt;statistic_interpretations!$B$3,statistic_interpretations!$B$1,IF(ABS(BL501)&lt;statistic_interpretations!$C$3,statistic_interpretations!$C$1,IF(ABS(BL501)&gt;statistic_interpretations!$C$3,statistic_interpretations!$D$1,"error"))),IF(BK501="%",IF(ABS(BL501)&lt;statistic_interpretations!$B$9,statistic_interpretations!$B$1,IF(ABS(BL501)&lt;statistic_interpretations!$C$9,statistic_interpretations!$C$1,IF(ABS(BL501)&gt;statistic_interpretations!$C$9,statistic_interpretations!$D$1,"error"))),IF(BK501="χ2",IF(ABS(BL501)&lt;statistic_interpretations!$B$8,statistic_interpretations!$B$1,IF(ABS(BL501)&lt;statistic_interpretations!$C$8,statistic_interpretations!$C$1,IF(ABS(BL501)&gt;statistic_interpretations!$C$8,statistic_interpretations!$D$1,"error"))),IF(BK501="tau",IF(ABS(BL501)&lt;statistic_interpretations!$B$7,statistic_interpretations!$B$1,IF(ABS(BL501)&lt;statistic_interpretations!$C$7,statistic_interpretations!$C$1,IF(ABS(BL501)&gt;statistic_interpretations!$C$7,statistic_interpretations!$D$1,"error")))))))))</f>
        <v>Small</v>
      </c>
      <c r="BP501" t="str">
        <f t="shared" si="64"/>
        <v>unknown</v>
      </c>
    </row>
    <row r="502" spans="1:68" x14ac:dyDescent="0.25">
      <c r="A502" t="str">
        <f>IF(ISBLANK(extractions!A502),"",extractions!A502)</f>
        <v>Traffic</v>
      </c>
      <c r="B502" t="s">
        <v>854</v>
      </c>
      <c r="C502" t="str">
        <f>IF(ISBLANK(extractions!B502),"",extractions!B502)</f>
        <v>nominal</v>
      </c>
      <c r="D502" t="str">
        <f>IF(ISBLANK(extractions!C502),"",extractions!C502)</f>
        <v/>
      </c>
      <c r="E502" t="str">
        <f>IF(ISBLANK(extractions!D502),"",extractions!D502)</f>
        <v>Crime control</v>
      </c>
      <c r="F502" t="str">
        <f>IF(ISBLANK(extractions!E502),"",extractions!E502)</f>
        <v>-</v>
      </c>
      <c r="G502" t="str">
        <f>IF(ISBLANK(extractions!G502),"",extractions!G502)</f>
        <v>travel time</v>
      </c>
      <c r="H502" t="str">
        <f>IF(ISBLANK(extractions!H502),"",extractions!H502)</f>
        <v>scale</v>
      </c>
      <c r="I502" t="str">
        <f>IF(ISBLANK(extractions!I502),"",extractions!I502)</f>
        <v>min/incident</v>
      </c>
      <c r="J502" t="str">
        <f>IF(ISBLANK(extractions!J502),"",extractions!J502)</f>
        <v>ln</v>
      </c>
      <c r="K502" t="str">
        <f>IF(ISBLANK(extractions!K502),"",extractions!K502)</f>
        <v>interest</v>
      </c>
      <c r="L502" t="str">
        <f>IF(ISBLANK(extractions!L502),"",extractions!L502)</f>
        <v>van Kirk (1980b)</v>
      </c>
      <c r="M502" s="2" t="s">
        <v>893</v>
      </c>
      <c r="N502" t="str">
        <f>IF(ISBLANK(extractions!M502),"",extractions!M502)</f>
        <v>Table B-21</v>
      </c>
      <c r="O502" t="str">
        <f>IF(ISBLANK(extractions!N502),"",extractions!N502)</f>
        <v>Multivariate regression</v>
      </c>
      <c r="P502" t="s">
        <v>148</v>
      </c>
      <c r="Q502" t="s">
        <v>903</v>
      </c>
      <c r="R502" t="s">
        <v>906</v>
      </c>
      <c r="S502" t="s">
        <v>199</v>
      </c>
      <c r="T502" t="s">
        <v>199</v>
      </c>
      <c r="U502" t="str">
        <f>IF(ISBLANK(extractions!O502),"",extractions!O502)</f>
        <v/>
      </c>
      <c r="V502" t="str">
        <f>IF(ISBLANK(extractions!P502),"",extractions!P502)</f>
        <v>Sample</v>
      </c>
      <c r="W502" t="str">
        <f>IF(ISBLANK(extractions!Q502),"",extractions!Q502)</f>
        <v/>
      </c>
      <c r="X502" t="str">
        <f>IF(ISBLANK(extractions!R502),"",extractions!R502)</f>
        <v xml:space="preserve">Non random sample  </v>
      </c>
      <c r="Y502" t="str">
        <f>IF(ISBLANK(extractions!S502),"",extractions!S502)</f>
        <v/>
      </c>
      <c r="Z502" t="str">
        <f>IF(ISBLANK(extractions!T502),"",extractions!T502)</f>
        <v/>
      </c>
      <c r="AA502" t="str">
        <f>IF(ISBLANK(extractions!U502),"",extractions!U502)</f>
        <v>-</v>
      </c>
      <c r="AB502">
        <f>IF(ISBLANK(extractions!V502),"",extractions!V502)</f>
        <v>968</v>
      </c>
      <c r="AC502" t="str">
        <f>IF(ISBLANK(extractions!W502),"",extractions!W502)</f>
        <v>CFS</v>
      </c>
      <c r="AD502" t="str">
        <f>IF(ISBLANK(extractions!X502),"",extractions!X502)</f>
        <v>All noncrime calls sampled for no follow-up data collection</v>
      </c>
      <c r="AE502" t="str">
        <f>IF(ISBLANK(extractions!Y502),"",extractions!Y502)</f>
        <v>Beta</v>
      </c>
      <c r="AF502">
        <f>IF(ISBLANK(extractions!Z502),"",extractions!Z502)</f>
        <v>0.10248</v>
      </c>
      <c r="AG502" t="str">
        <f>IF(ISBLANK(extractions!AA502),"",extractions!AA502)</f>
        <v/>
      </c>
      <c r="AH502" t="str">
        <f>IF(ISBLANK(extractions!AB502),"",extractions!AB502)</f>
        <v>?</v>
      </c>
      <c r="AI502">
        <f>IF(ISBLANK(extractions!AC502),"",extractions!AC502)</f>
        <v>1</v>
      </c>
      <c r="AJ502" t="str">
        <f>IF(ISBLANK(extractions!AD502),"",extractions!AD502)</f>
        <v>mar</v>
      </c>
      <c r="AK502">
        <f>IF(ISBLANK(extractions!AE502),"",extractions!AE502)</f>
        <v>1975</v>
      </c>
      <c r="AL502">
        <f>IF(ISBLANK(extractions!AF502),"",extractions!AF502)</f>
        <v>31</v>
      </c>
      <c r="AM502" t="str">
        <f>IF(ISBLANK(extractions!AG502),"",extractions!AG502)</f>
        <v>jan</v>
      </c>
      <c r="AN502">
        <f>IF(ISBLANK(extractions!AH502),"",extractions!AH502)</f>
        <v>1976</v>
      </c>
      <c r="AO502" t="str">
        <f>IF(ISBLANK(extractions!AI502),"",extractions!AI502)</f>
        <v/>
      </c>
      <c r="AP502" t="str">
        <f>IF(ISBLANK(extractions!AJ502),"",extractions!AJ502)</f>
        <v/>
      </c>
      <c r="AQ502" t="str">
        <f>IF(ISBLANK(extractions!AK502),"",extractions!AK502)</f>
        <v/>
      </c>
      <c r="AR502" t="str">
        <f>IF(ISBLANK(extractions!AL502),"",extractions!AL502)</f>
        <v/>
      </c>
      <c r="AS502" t="str">
        <f>IF(ISBLANK(extractions!AM502),"",extractions!AM502)</f>
        <v/>
      </c>
      <c r="AT502" t="str">
        <f>IF(ISBLANK(extractions!AN502),"",extractions!AN502)</f>
        <v/>
      </c>
      <c r="AU502" t="str">
        <f>IF(ISBLANK(extractions!AO502),"",extractions!AO502)</f>
        <v/>
      </c>
      <c r="AV502" t="str">
        <f>IF(ISBLANK(extractions!AP502),"",extractions!AP502)</f>
        <v/>
      </c>
      <c r="AW502" t="str">
        <f>IF(ISBLANK(extractions!AQ502),"",extractions!AQ502)</f>
        <v/>
      </c>
      <c r="AX502" t="str">
        <f>IF(ISBLANK(extractions!AR502),"",extractions!AR502)</f>
        <v/>
      </c>
      <c r="AY502" t="str">
        <f>IF(ISBLANK(extractions!AS502),"",extractions!AS502)</f>
        <v/>
      </c>
      <c r="AZ502" t="str">
        <f>IF(ISBLANK(extractions!AT502),"",extractions!AT502)</f>
        <v/>
      </c>
      <c r="BA502" t="str">
        <f>IF(ISBLANK(extractions!AU502),"",extractions!AU502)</f>
        <v/>
      </c>
      <c r="BB502" t="str">
        <f>IF(ISBLANK(extractions!AV502),"",extractions!AV502)</f>
        <v/>
      </c>
      <c r="BC502" t="str">
        <f>IF(ISBLANK(extractions!AW502),"",extractions!AW502)</f>
        <v/>
      </c>
      <c r="BD502" t="str">
        <f>IF(ISBLANK(extractions!AX502),"",extractions!AX502)</f>
        <v/>
      </c>
      <c r="BG502" t="str">
        <f t="shared" si="65"/>
        <v/>
      </c>
      <c r="BK502" s="9" t="str">
        <f t="shared" si="62"/>
        <v>Beta</v>
      </c>
      <c r="BL502" s="9">
        <f t="shared" si="60"/>
        <v>0.10248</v>
      </c>
      <c r="BM502" s="13" t="str">
        <f t="shared" si="61"/>
        <v>?</v>
      </c>
      <c r="BN502" t="str">
        <f t="shared" si="63"/>
        <v>+</v>
      </c>
      <c r="BO502" s="9" t="str">
        <f>IF(BK502="Beta",IF(ABS(BL502)&lt;statistic_interpretations!$B$5,statistic_interpretations!$B$1,IF(ABS(BL502)&lt;statistic_interpretations!$C$5,statistic_interpretations!$C$1,IF(ABS(BL502)&gt;statistic_interpretations!$C$5,statistic_interpretations!$D$1,"error"))),IF(BK502="R",IF(ABS(BL502)&lt;statistic_interpretations!$B$2,statistic_interpretations!$B$1,IF(ABS(BL502)&lt;statistic_interpretations!$C$2,statistic_interpretations!$C$1,IF(ABS(BL502)&gt;statistic_interpretations!$C$2,statistic_interpretations!$D$1,"error"))),IF(BK502="D",IF(ABS(BL502)&lt;statistic_interpretations!$B$3,statistic_interpretations!$B$1,IF(ABS(BL502)&lt;statistic_interpretations!$C$3,statistic_interpretations!$C$1,IF(ABS(BL502)&gt;statistic_interpretations!$C$3,statistic_interpretations!$D$1,"error"))),IF(BK502="%",IF(ABS(BL502)&lt;statistic_interpretations!$B$9,statistic_interpretations!$B$1,IF(ABS(BL502)&lt;statistic_interpretations!$C$9,statistic_interpretations!$C$1,IF(ABS(BL502)&gt;statistic_interpretations!$C$9,statistic_interpretations!$D$1,"error"))),IF(BK502="χ2",IF(ABS(BL502)&lt;statistic_interpretations!$B$8,statistic_interpretations!$B$1,IF(ABS(BL502)&lt;statistic_interpretations!$C$8,statistic_interpretations!$C$1,IF(ABS(BL502)&gt;statistic_interpretations!$C$8,statistic_interpretations!$D$1,"error"))),IF(BK502="tau",IF(ABS(BL502)&lt;statistic_interpretations!$B$7,statistic_interpretations!$B$1,IF(ABS(BL502)&lt;statistic_interpretations!$C$7,statistic_interpretations!$C$1,IF(ABS(BL502)&gt;statistic_interpretations!$C$7,statistic_interpretations!$D$1,"error")))))))))</f>
        <v>Small</v>
      </c>
      <c r="BP502" t="str">
        <f t="shared" si="64"/>
        <v>unknown</v>
      </c>
    </row>
    <row r="503" spans="1:68" x14ac:dyDescent="0.25">
      <c r="A503" t="str">
        <f>IF(ISBLANK(extractions!A503),"",extractions!A503)</f>
        <v>Social service</v>
      </c>
      <c r="B503" t="s">
        <v>855</v>
      </c>
      <c r="C503" t="str">
        <f>IF(ISBLANK(extractions!B503),"",extractions!B503)</f>
        <v>nominal</v>
      </c>
      <c r="D503" t="str">
        <f>IF(ISBLANK(extractions!C503),"",extractions!C503)</f>
        <v/>
      </c>
      <c r="E503" t="str">
        <f>IF(ISBLANK(extractions!D503),"",extractions!D503)</f>
        <v>Crime control</v>
      </c>
      <c r="F503" t="str">
        <f>IF(ISBLANK(extractions!E503),"",extractions!E503)</f>
        <v>-</v>
      </c>
      <c r="G503" t="str">
        <f>IF(ISBLANK(extractions!G503),"",extractions!G503)</f>
        <v>travel time</v>
      </c>
      <c r="H503" t="str">
        <f>IF(ISBLANK(extractions!H503),"",extractions!H503)</f>
        <v>scale</v>
      </c>
      <c r="I503" t="str">
        <f>IF(ISBLANK(extractions!I503),"",extractions!I503)</f>
        <v>min/incident</v>
      </c>
      <c r="J503" t="str">
        <f>IF(ISBLANK(extractions!J503),"",extractions!J503)</f>
        <v>ln</v>
      </c>
      <c r="K503" t="str">
        <f>IF(ISBLANK(extractions!K503),"",extractions!K503)</f>
        <v>interest</v>
      </c>
      <c r="L503" t="str">
        <f>IF(ISBLANK(extractions!L503),"",extractions!L503)</f>
        <v>van Kirk (1980b)</v>
      </c>
      <c r="M503" s="2" t="s">
        <v>893</v>
      </c>
      <c r="N503" t="str">
        <f>IF(ISBLANK(extractions!M503),"",extractions!M503)</f>
        <v>Table B-21</v>
      </c>
      <c r="O503" t="str">
        <f>IF(ISBLANK(extractions!N503),"",extractions!N503)</f>
        <v>Multivariate regression</v>
      </c>
      <c r="P503" t="s">
        <v>148</v>
      </c>
      <c r="Q503" t="s">
        <v>903</v>
      </c>
      <c r="R503" t="s">
        <v>906</v>
      </c>
      <c r="S503" t="s">
        <v>199</v>
      </c>
      <c r="T503" t="s">
        <v>199</v>
      </c>
      <c r="U503" t="str">
        <f>IF(ISBLANK(extractions!O503),"",extractions!O503)</f>
        <v/>
      </c>
      <c r="V503" t="str">
        <f>IF(ISBLANK(extractions!P503),"",extractions!P503)</f>
        <v>Sample</v>
      </c>
      <c r="W503" t="str">
        <f>IF(ISBLANK(extractions!Q503),"",extractions!Q503)</f>
        <v/>
      </c>
      <c r="X503" t="str">
        <f>IF(ISBLANK(extractions!R503),"",extractions!R503)</f>
        <v xml:space="preserve">Non random sample  </v>
      </c>
      <c r="Y503" t="str">
        <f>IF(ISBLANK(extractions!S503),"",extractions!S503)</f>
        <v/>
      </c>
      <c r="Z503" t="str">
        <f>IF(ISBLANK(extractions!T503),"",extractions!T503)</f>
        <v/>
      </c>
      <c r="AA503" t="str">
        <f>IF(ISBLANK(extractions!U503),"",extractions!U503)</f>
        <v>-</v>
      </c>
      <c r="AB503">
        <f>IF(ISBLANK(extractions!V503),"",extractions!V503)</f>
        <v>968</v>
      </c>
      <c r="AC503" t="str">
        <f>IF(ISBLANK(extractions!W503),"",extractions!W503)</f>
        <v>CFS</v>
      </c>
      <c r="AD503" t="str">
        <f>IF(ISBLANK(extractions!X503),"",extractions!X503)</f>
        <v>All noncrime calls sampled for no follow-up data collection</v>
      </c>
      <c r="AE503" t="str">
        <f>IF(ISBLANK(extractions!Y503),"",extractions!Y503)</f>
        <v>Beta</v>
      </c>
      <c r="AF503">
        <f>IF(ISBLANK(extractions!Z503),"",extractions!Z503)</f>
        <v>5.4670000000000003E-2</v>
      </c>
      <c r="AG503" t="str">
        <f>IF(ISBLANK(extractions!AA503),"",extractions!AA503)</f>
        <v/>
      </c>
      <c r="AH503" t="str">
        <f>IF(ISBLANK(extractions!AB503),"",extractions!AB503)</f>
        <v>?</v>
      </c>
      <c r="AI503">
        <f>IF(ISBLANK(extractions!AC503),"",extractions!AC503)</f>
        <v>1</v>
      </c>
      <c r="AJ503" t="str">
        <f>IF(ISBLANK(extractions!AD503),"",extractions!AD503)</f>
        <v>mar</v>
      </c>
      <c r="AK503">
        <f>IF(ISBLANK(extractions!AE503),"",extractions!AE503)</f>
        <v>1975</v>
      </c>
      <c r="AL503">
        <f>IF(ISBLANK(extractions!AF503),"",extractions!AF503)</f>
        <v>31</v>
      </c>
      <c r="AM503" t="str">
        <f>IF(ISBLANK(extractions!AG503),"",extractions!AG503)</f>
        <v>jan</v>
      </c>
      <c r="AN503">
        <f>IF(ISBLANK(extractions!AH503),"",extractions!AH503)</f>
        <v>1976</v>
      </c>
      <c r="AO503" t="str">
        <f>IF(ISBLANK(extractions!AI503),"",extractions!AI503)</f>
        <v/>
      </c>
      <c r="AP503" t="str">
        <f>IF(ISBLANK(extractions!AJ503),"",extractions!AJ503)</f>
        <v/>
      </c>
      <c r="AQ503" t="str">
        <f>IF(ISBLANK(extractions!AK503),"",extractions!AK503)</f>
        <v/>
      </c>
      <c r="AR503" t="str">
        <f>IF(ISBLANK(extractions!AL503),"",extractions!AL503)</f>
        <v/>
      </c>
      <c r="AS503" t="str">
        <f>IF(ISBLANK(extractions!AM503),"",extractions!AM503)</f>
        <v/>
      </c>
      <c r="AT503" t="str">
        <f>IF(ISBLANK(extractions!AN503),"",extractions!AN503)</f>
        <v/>
      </c>
      <c r="AU503" t="str">
        <f>IF(ISBLANK(extractions!AO503),"",extractions!AO503)</f>
        <v/>
      </c>
      <c r="AV503" t="str">
        <f>IF(ISBLANK(extractions!AP503),"",extractions!AP503)</f>
        <v/>
      </c>
      <c r="AW503" t="str">
        <f>IF(ISBLANK(extractions!AQ503),"",extractions!AQ503)</f>
        <v/>
      </c>
      <c r="AX503" t="str">
        <f>IF(ISBLANK(extractions!AR503),"",extractions!AR503)</f>
        <v/>
      </c>
      <c r="AY503" t="str">
        <f>IF(ISBLANK(extractions!AS503),"",extractions!AS503)</f>
        <v/>
      </c>
      <c r="AZ503" t="str">
        <f>IF(ISBLANK(extractions!AT503),"",extractions!AT503)</f>
        <v/>
      </c>
      <c r="BA503" t="str">
        <f>IF(ISBLANK(extractions!AU503),"",extractions!AU503)</f>
        <v/>
      </c>
      <c r="BB503" t="str">
        <f>IF(ISBLANK(extractions!AV503),"",extractions!AV503)</f>
        <v/>
      </c>
      <c r="BC503" t="str">
        <f>IF(ISBLANK(extractions!AW503),"",extractions!AW503)</f>
        <v/>
      </c>
      <c r="BD503" t="str">
        <f>IF(ISBLANK(extractions!AX503),"",extractions!AX503)</f>
        <v/>
      </c>
      <c r="BG503" t="str">
        <f t="shared" si="65"/>
        <v/>
      </c>
      <c r="BK503" s="9" t="str">
        <f t="shared" si="62"/>
        <v>Beta</v>
      </c>
      <c r="BL503" s="9">
        <f t="shared" si="60"/>
        <v>5.4670000000000003E-2</v>
      </c>
      <c r="BM503" s="13" t="str">
        <f t="shared" si="61"/>
        <v>?</v>
      </c>
      <c r="BN503" t="str">
        <f t="shared" si="63"/>
        <v>+</v>
      </c>
      <c r="BO503" s="9" t="str">
        <f>IF(BK503="Beta",IF(ABS(BL503)&lt;statistic_interpretations!$B$5,statistic_interpretations!$B$1,IF(ABS(BL503)&lt;statistic_interpretations!$C$5,statistic_interpretations!$C$1,IF(ABS(BL503)&gt;statistic_interpretations!$C$5,statistic_interpretations!$D$1,"error"))),IF(BK503="R",IF(ABS(BL503)&lt;statistic_interpretations!$B$2,statistic_interpretations!$B$1,IF(ABS(BL503)&lt;statistic_interpretations!$C$2,statistic_interpretations!$C$1,IF(ABS(BL503)&gt;statistic_interpretations!$C$2,statistic_interpretations!$D$1,"error"))),IF(BK503="D",IF(ABS(BL503)&lt;statistic_interpretations!$B$3,statistic_interpretations!$B$1,IF(ABS(BL503)&lt;statistic_interpretations!$C$3,statistic_interpretations!$C$1,IF(ABS(BL503)&gt;statistic_interpretations!$C$3,statistic_interpretations!$D$1,"error"))),IF(BK503="%",IF(ABS(BL503)&lt;statistic_interpretations!$B$9,statistic_interpretations!$B$1,IF(ABS(BL503)&lt;statistic_interpretations!$C$9,statistic_interpretations!$C$1,IF(ABS(BL503)&gt;statistic_interpretations!$C$9,statistic_interpretations!$D$1,"error"))),IF(BK503="χ2",IF(ABS(BL503)&lt;statistic_interpretations!$B$8,statistic_interpretations!$B$1,IF(ABS(BL503)&lt;statistic_interpretations!$C$8,statistic_interpretations!$C$1,IF(ABS(BL503)&gt;statistic_interpretations!$C$8,statistic_interpretations!$D$1,"error"))),IF(BK503="tau",IF(ABS(BL503)&lt;statistic_interpretations!$B$7,statistic_interpretations!$B$1,IF(ABS(BL503)&lt;statistic_interpretations!$C$7,statistic_interpretations!$C$1,IF(ABS(BL503)&gt;statistic_interpretations!$C$7,statistic_interpretations!$D$1,"error")))))))))</f>
        <v>Small</v>
      </c>
      <c r="BP503" t="str">
        <f t="shared" si="64"/>
        <v>unknown</v>
      </c>
    </row>
    <row r="504" spans="1:68" x14ac:dyDescent="0.25">
      <c r="A504" t="str">
        <f>IF(ISBLANK(extractions!A504),"",extractions!A504)</f>
        <v>Confrontation disturbance</v>
      </c>
      <c r="B504" t="s">
        <v>856</v>
      </c>
      <c r="C504" t="str">
        <f>IF(ISBLANK(extractions!B504),"",extractions!B504)</f>
        <v>nominal</v>
      </c>
      <c r="D504" t="str">
        <f>IF(ISBLANK(extractions!C504),"",extractions!C504)</f>
        <v/>
      </c>
      <c r="E504" t="str">
        <f>IF(ISBLANK(extractions!D504),"",extractions!D504)</f>
        <v>Crime control</v>
      </c>
      <c r="F504" t="str">
        <f>IF(ISBLANK(extractions!E504),"",extractions!E504)</f>
        <v>-</v>
      </c>
      <c r="G504" t="str">
        <f>IF(ISBLANK(extractions!G504),"",extractions!G504)</f>
        <v>travel time</v>
      </c>
      <c r="H504" t="str">
        <f>IF(ISBLANK(extractions!H504),"",extractions!H504)</f>
        <v>scale</v>
      </c>
      <c r="I504" t="str">
        <f>IF(ISBLANK(extractions!I504),"",extractions!I504)</f>
        <v>min/incident</v>
      </c>
      <c r="J504" t="str">
        <f>IF(ISBLANK(extractions!J504),"",extractions!J504)</f>
        <v>ln</v>
      </c>
      <c r="K504" t="str">
        <f>IF(ISBLANK(extractions!K504),"",extractions!K504)</f>
        <v>interest</v>
      </c>
      <c r="L504" t="str">
        <f>IF(ISBLANK(extractions!L504),"",extractions!L504)</f>
        <v>van Kirk (1980b)</v>
      </c>
      <c r="M504" s="2" t="s">
        <v>893</v>
      </c>
      <c r="N504" t="str">
        <f>IF(ISBLANK(extractions!M504),"",extractions!M504)</f>
        <v>Table B-21</v>
      </c>
      <c r="O504" t="str">
        <f>IF(ISBLANK(extractions!N504),"",extractions!N504)</f>
        <v>Multivariate regression</v>
      </c>
      <c r="P504" t="s">
        <v>148</v>
      </c>
      <c r="Q504" t="s">
        <v>903</v>
      </c>
      <c r="R504" t="s">
        <v>906</v>
      </c>
      <c r="S504" t="s">
        <v>199</v>
      </c>
      <c r="T504" t="s">
        <v>199</v>
      </c>
      <c r="U504" t="str">
        <f>IF(ISBLANK(extractions!O504),"",extractions!O504)</f>
        <v/>
      </c>
      <c r="V504" t="str">
        <f>IF(ISBLANK(extractions!P504),"",extractions!P504)</f>
        <v>Sample</v>
      </c>
      <c r="W504" t="str">
        <f>IF(ISBLANK(extractions!Q504),"",extractions!Q504)</f>
        <v/>
      </c>
      <c r="X504" t="str">
        <f>IF(ISBLANK(extractions!R504),"",extractions!R504)</f>
        <v xml:space="preserve">Non random sample  </v>
      </c>
      <c r="Y504" t="str">
        <f>IF(ISBLANK(extractions!S504),"",extractions!S504)</f>
        <v/>
      </c>
      <c r="Z504" t="str">
        <f>IF(ISBLANK(extractions!T504),"",extractions!T504)</f>
        <v/>
      </c>
      <c r="AA504" t="str">
        <f>IF(ISBLANK(extractions!U504),"",extractions!U504)</f>
        <v>-</v>
      </c>
      <c r="AB504">
        <f>IF(ISBLANK(extractions!V504),"",extractions!V504)</f>
        <v>968</v>
      </c>
      <c r="AC504" t="str">
        <f>IF(ISBLANK(extractions!W504),"",extractions!W504)</f>
        <v>CFS</v>
      </c>
      <c r="AD504" t="str">
        <f>IF(ISBLANK(extractions!X504),"",extractions!X504)</f>
        <v>All noncrime calls sampled for no follow-up data collection</v>
      </c>
      <c r="AE504" t="str">
        <f>IF(ISBLANK(extractions!Y504),"",extractions!Y504)</f>
        <v>Beta</v>
      </c>
      <c r="AF504">
        <f>IF(ISBLANK(extractions!Z504),"",extractions!Z504)</f>
        <v>1.155E-2</v>
      </c>
      <c r="AG504" t="str">
        <f>IF(ISBLANK(extractions!AA504),"",extractions!AA504)</f>
        <v/>
      </c>
      <c r="AH504" t="str">
        <f>IF(ISBLANK(extractions!AB504),"",extractions!AB504)</f>
        <v>?</v>
      </c>
      <c r="AI504">
        <f>IF(ISBLANK(extractions!AC504),"",extractions!AC504)</f>
        <v>1</v>
      </c>
      <c r="AJ504" t="str">
        <f>IF(ISBLANK(extractions!AD504),"",extractions!AD504)</f>
        <v>mar</v>
      </c>
      <c r="AK504">
        <f>IF(ISBLANK(extractions!AE504),"",extractions!AE504)</f>
        <v>1975</v>
      </c>
      <c r="AL504">
        <f>IF(ISBLANK(extractions!AF504),"",extractions!AF504)</f>
        <v>31</v>
      </c>
      <c r="AM504" t="str">
        <f>IF(ISBLANK(extractions!AG504),"",extractions!AG504)</f>
        <v>jan</v>
      </c>
      <c r="AN504">
        <f>IF(ISBLANK(extractions!AH504),"",extractions!AH504)</f>
        <v>1976</v>
      </c>
      <c r="AO504" t="str">
        <f>IF(ISBLANK(extractions!AI504),"",extractions!AI504)</f>
        <v/>
      </c>
      <c r="AP504" t="str">
        <f>IF(ISBLANK(extractions!AJ504),"",extractions!AJ504)</f>
        <v/>
      </c>
      <c r="AQ504" t="str">
        <f>IF(ISBLANK(extractions!AK504),"",extractions!AK504)</f>
        <v/>
      </c>
      <c r="AR504" t="str">
        <f>IF(ISBLANK(extractions!AL504),"",extractions!AL504)</f>
        <v/>
      </c>
      <c r="AS504" t="str">
        <f>IF(ISBLANK(extractions!AM504),"",extractions!AM504)</f>
        <v/>
      </c>
      <c r="AT504" t="str">
        <f>IF(ISBLANK(extractions!AN504),"",extractions!AN504)</f>
        <v/>
      </c>
      <c r="AU504" t="str">
        <f>IF(ISBLANK(extractions!AO504),"",extractions!AO504)</f>
        <v/>
      </c>
      <c r="AV504" t="str">
        <f>IF(ISBLANK(extractions!AP504),"",extractions!AP504)</f>
        <v/>
      </c>
      <c r="AW504" t="str">
        <f>IF(ISBLANK(extractions!AQ504),"",extractions!AQ504)</f>
        <v/>
      </c>
      <c r="AX504" t="str">
        <f>IF(ISBLANK(extractions!AR504),"",extractions!AR504)</f>
        <v/>
      </c>
      <c r="AY504" t="str">
        <f>IF(ISBLANK(extractions!AS504),"",extractions!AS504)</f>
        <v/>
      </c>
      <c r="AZ504" t="str">
        <f>IF(ISBLANK(extractions!AT504),"",extractions!AT504)</f>
        <v/>
      </c>
      <c r="BA504" t="str">
        <f>IF(ISBLANK(extractions!AU504),"",extractions!AU504)</f>
        <v/>
      </c>
      <c r="BB504" t="str">
        <f>IF(ISBLANK(extractions!AV504),"",extractions!AV504)</f>
        <v/>
      </c>
      <c r="BC504" t="str">
        <f>IF(ISBLANK(extractions!AW504),"",extractions!AW504)</f>
        <v/>
      </c>
      <c r="BD504" t="str">
        <f>IF(ISBLANK(extractions!AX504),"",extractions!AX504)</f>
        <v/>
      </c>
      <c r="BG504" t="str">
        <f t="shared" si="65"/>
        <v/>
      </c>
      <c r="BK504" s="9" t="str">
        <f t="shared" si="62"/>
        <v>Beta</v>
      </c>
      <c r="BL504" s="9">
        <f t="shared" si="60"/>
        <v>1.155E-2</v>
      </c>
      <c r="BM504" s="13" t="str">
        <f t="shared" si="61"/>
        <v>?</v>
      </c>
      <c r="BN504" t="str">
        <f t="shared" si="63"/>
        <v>+</v>
      </c>
      <c r="BO504" s="9" t="str">
        <f>IF(BK504="Beta",IF(ABS(BL504)&lt;statistic_interpretations!$B$5,statistic_interpretations!$B$1,IF(ABS(BL504)&lt;statistic_interpretations!$C$5,statistic_interpretations!$C$1,IF(ABS(BL504)&gt;statistic_interpretations!$C$5,statistic_interpretations!$D$1,"error"))),IF(BK504="R",IF(ABS(BL504)&lt;statistic_interpretations!$B$2,statistic_interpretations!$B$1,IF(ABS(BL504)&lt;statistic_interpretations!$C$2,statistic_interpretations!$C$1,IF(ABS(BL504)&gt;statistic_interpretations!$C$2,statistic_interpretations!$D$1,"error"))),IF(BK504="D",IF(ABS(BL504)&lt;statistic_interpretations!$B$3,statistic_interpretations!$B$1,IF(ABS(BL504)&lt;statistic_interpretations!$C$3,statistic_interpretations!$C$1,IF(ABS(BL504)&gt;statistic_interpretations!$C$3,statistic_interpretations!$D$1,"error"))),IF(BK504="%",IF(ABS(BL504)&lt;statistic_interpretations!$B$9,statistic_interpretations!$B$1,IF(ABS(BL504)&lt;statistic_interpretations!$C$9,statistic_interpretations!$C$1,IF(ABS(BL504)&gt;statistic_interpretations!$C$9,statistic_interpretations!$D$1,"error"))),IF(BK504="χ2",IF(ABS(BL504)&lt;statistic_interpretations!$B$8,statistic_interpretations!$B$1,IF(ABS(BL504)&lt;statistic_interpretations!$C$8,statistic_interpretations!$C$1,IF(ABS(BL504)&gt;statistic_interpretations!$C$8,statistic_interpretations!$D$1,"error"))),IF(BK504="tau",IF(ABS(BL504)&lt;statistic_interpretations!$B$7,statistic_interpretations!$B$1,IF(ABS(BL504)&lt;statistic_interpretations!$C$7,statistic_interpretations!$C$1,IF(ABS(BL504)&gt;statistic_interpretations!$C$7,statistic_interpretations!$D$1,"error")))))))))</f>
        <v>Small</v>
      </c>
      <c r="BP504" t="str">
        <f t="shared" si="64"/>
        <v>unknown</v>
      </c>
    </row>
    <row r="505" spans="1:68" x14ac:dyDescent="0.25">
      <c r="A505" t="str">
        <f>IF(ISBLANK(extractions!A505),"",extractions!A505)</f>
        <v>Nuisance disturbance</v>
      </c>
      <c r="B505" t="s">
        <v>857</v>
      </c>
      <c r="C505" t="str">
        <f>IF(ISBLANK(extractions!B505),"",extractions!B505)</f>
        <v>nominal</v>
      </c>
      <c r="D505" t="str">
        <f>IF(ISBLANK(extractions!C505),"",extractions!C505)</f>
        <v/>
      </c>
      <c r="E505" t="str">
        <f>IF(ISBLANK(extractions!D505),"",extractions!D505)</f>
        <v>Crime control</v>
      </c>
      <c r="F505" t="str">
        <f>IF(ISBLANK(extractions!E505),"",extractions!E505)</f>
        <v>-</v>
      </c>
      <c r="G505" t="str">
        <f>IF(ISBLANK(extractions!G505),"",extractions!G505)</f>
        <v>travel time</v>
      </c>
      <c r="H505" t="str">
        <f>IF(ISBLANK(extractions!H505),"",extractions!H505)</f>
        <v>scale</v>
      </c>
      <c r="I505" t="str">
        <f>IF(ISBLANK(extractions!I505),"",extractions!I505)</f>
        <v>min/incident</v>
      </c>
      <c r="J505" t="str">
        <f>IF(ISBLANK(extractions!J505),"",extractions!J505)</f>
        <v>ln</v>
      </c>
      <c r="K505" t="str">
        <f>IF(ISBLANK(extractions!K505),"",extractions!K505)</f>
        <v>interest</v>
      </c>
      <c r="L505" t="str">
        <f>IF(ISBLANK(extractions!L505),"",extractions!L505)</f>
        <v>van Kirk (1980b)</v>
      </c>
      <c r="M505" s="2" t="s">
        <v>893</v>
      </c>
      <c r="N505" t="str">
        <f>IF(ISBLANK(extractions!M505),"",extractions!M505)</f>
        <v>Table B-21</v>
      </c>
      <c r="O505" t="str">
        <f>IF(ISBLANK(extractions!N505),"",extractions!N505)</f>
        <v>Multivariate regression</v>
      </c>
      <c r="P505" t="s">
        <v>148</v>
      </c>
      <c r="Q505" t="s">
        <v>903</v>
      </c>
      <c r="R505" t="s">
        <v>906</v>
      </c>
      <c r="S505" t="s">
        <v>199</v>
      </c>
      <c r="T505" t="s">
        <v>199</v>
      </c>
      <c r="U505" t="str">
        <f>IF(ISBLANK(extractions!O505),"",extractions!O505)</f>
        <v/>
      </c>
      <c r="V505" t="str">
        <f>IF(ISBLANK(extractions!P505),"",extractions!P505)</f>
        <v>Sample</v>
      </c>
      <c r="W505" t="str">
        <f>IF(ISBLANK(extractions!Q505),"",extractions!Q505)</f>
        <v/>
      </c>
      <c r="X505" t="str">
        <f>IF(ISBLANK(extractions!R505),"",extractions!R505)</f>
        <v xml:space="preserve">Non random sample  </v>
      </c>
      <c r="Y505" t="str">
        <f>IF(ISBLANK(extractions!S505),"",extractions!S505)</f>
        <v/>
      </c>
      <c r="Z505" t="str">
        <f>IF(ISBLANK(extractions!T505),"",extractions!T505)</f>
        <v/>
      </c>
      <c r="AA505" t="str">
        <f>IF(ISBLANK(extractions!U505),"",extractions!U505)</f>
        <v>-</v>
      </c>
      <c r="AB505">
        <f>IF(ISBLANK(extractions!V505),"",extractions!V505)</f>
        <v>968</v>
      </c>
      <c r="AC505" t="str">
        <f>IF(ISBLANK(extractions!W505),"",extractions!W505)</f>
        <v>CFS</v>
      </c>
      <c r="AD505" t="str">
        <f>IF(ISBLANK(extractions!X505),"",extractions!X505)</f>
        <v>All noncrime calls sampled for no follow-up data collection</v>
      </c>
      <c r="AE505" t="str">
        <f>IF(ISBLANK(extractions!Y505),"",extractions!Y505)</f>
        <v>Beta</v>
      </c>
      <c r="AF505">
        <f>IF(ISBLANK(extractions!Z505),"",extractions!Z505)</f>
        <v>7.4060000000000001E-2</v>
      </c>
      <c r="AG505" t="str">
        <f>IF(ISBLANK(extractions!AA505),"",extractions!AA505)</f>
        <v/>
      </c>
      <c r="AH505" t="str">
        <f>IF(ISBLANK(extractions!AB505),"",extractions!AB505)</f>
        <v>?</v>
      </c>
      <c r="AI505">
        <f>IF(ISBLANK(extractions!AC505),"",extractions!AC505)</f>
        <v>1</v>
      </c>
      <c r="AJ505" t="str">
        <f>IF(ISBLANK(extractions!AD505),"",extractions!AD505)</f>
        <v>mar</v>
      </c>
      <c r="AK505">
        <f>IF(ISBLANK(extractions!AE505),"",extractions!AE505)</f>
        <v>1975</v>
      </c>
      <c r="AL505">
        <f>IF(ISBLANK(extractions!AF505),"",extractions!AF505)</f>
        <v>31</v>
      </c>
      <c r="AM505" t="str">
        <f>IF(ISBLANK(extractions!AG505),"",extractions!AG505)</f>
        <v>jan</v>
      </c>
      <c r="AN505">
        <f>IF(ISBLANK(extractions!AH505),"",extractions!AH505)</f>
        <v>1976</v>
      </c>
      <c r="AO505" t="str">
        <f>IF(ISBLANK(extractions!AI505),"",extractions!AI505)</f>
        <v/>
      </c>
      <c r="AP505" t="str">
        <f>IF(ISBLANK(extractions!AJ505),"",extractions!AJ505)</f>
        <v/>
      </c>
      <c r="AQ505" t="str">
        <f>IF(ISBLANK(extractions!AK505),"",extractions!AK505)</f>
        <v/>
      </c>
      <c r="AR505" t="str">
        <f>IF(ISBLANK(extractions!AL505),"",extractions!AL505)</f>
        <v/>
      </c>
      <c r="AS505" t="str">
        <f>IF(ISBLANK(extractions!AM505),"",extractions!AM505)</f>
        <v/>
      </c>
      <c r="AT505" t="str">
        <f>IF(ISBLANK(extractions!AN505),"",extractions!AN505)</f>
        <v/>
      </c>
      <c r="AU505" t="str">
        <f>IF(ISBLANK(extractions!AO505),"",extractions!AO505)</f>
        <v/>
      </c>
      <c r="AV505" t="str">
        <f>IF(ISBLANK(extractions!AP505),"",extractions!AP505)</f>
        <v/>
      </c>
      <c r="AW505" t="str">
        <f>IF(ISBLANK(extractions!AQ505),"",extractions!AQ505)</f>
        <v/>
      </c>
      <c r="AX505" t="str">
        <f>IF(ISBLANK(extractions!AR505),"",extractions!AR505)</f>
        <v/>
      </c>
      <c r="AY505" t="str">
        <f>IF(ISBLANK(extractions!AS505),"",extractions!AS505)</f>
        <v/>
      </c>
      <c r="AZ505" t="str">
        <f>IF(ISBLANK(extractions!AT505),"",extractions!AT505)</f>
        <v/>
      </c>
      <c r="BA505" t="str">
        <f>IF(ISBLANK(extractions!AU505),"",extractions!AU505)</f>
        <v/>
      </c>
      <c r="BB505" t="str">
        <f>IF(ISBLANK(extractions!AV505),"",extractions!AV505)</f>
        <v/>
      </c>
      <c r="BC505" t="str">
        <f>IF(ISBLANK(extractions!AW505),"",extractions!AW505)</f>
        <v/>
      </c>
      <c r="BD505" t="str">
        <f>IF(ISBLANK(extractions!AX505),"",extractions!AX505)</f>
        <v/>
      </c>
      <c r="BG505" t="str">
        <f t="shared" si="65"/>
        <v/>
      </c>
      <c r="BK505" s="9" t="str">
        <f t="shared" si="62"/>
        <v>Beta</v>
      </c>
      <c r="BL505" s="9">
        <f t="shared" si="60"/>
        <v>7.4060000000000001E-2</v>
      </c>
      <c r="BM505" s="13" t="str">
        <f t="shared" si="61"/>
        <v>?</v>
      </c>
      <c r="BN505" t="str">
        <f t="shared" si="63"/>
        <v>+</v>
      </c>
      <c r="BO505" s="9" t="str">
        <f>IF(BK505="Beta",IF(ABS(BL505)&lt;statistic_interpretations!$B$5,statistic_interpretations!$B$1,IF(ABS(BL505)&lt;statistic_interpretations!$C$5,statistic_interpretations!$C$1,IF(ABS(BL505)&gt;statistic_interpretations!$C$5,statistic_interpretations!$D$1,"error"))),IF(BK505="R",IF(ABS(BL505)&lt;statistic_interpretations!$B$2,statistic_interpretations!$B$1,IF(ABS(BL505)&lt;statistic_interpretations!$C$2,statistic_interpretations!$C$1,IF(ABS(BL505)&gt;statistic_interpretations!$C$2,statistic_interpretations!$D$1,"error"))),IF(BK505="D",IF(ABS(BL505)&lt;statistic_interpretations!$B$3,statistic_interpretations!$B$1,IF(ABS(BL505)&lt;statistic_interpretations!$C$3,statistic_interpretations!$C$1,IF(ABS(BL505)&gt;statistic_interpretations!$C$3,statistic_interpretations!$D$1,"error"))),IF(BK505="%",IF(ABS(BL505)&lt;statistic_interpretations!$B$9,statistic_interpretations!$B$1,IF(ABS(BL505)&lt;statistic_interpretations!$C$9,statistic_interpretations!$C$1,IF(ABS(BL505)&gt;statistic_interpretations!$C$9,statistic_interpretations!$D$1,"error"))),IF(BK505="χ2",IF(ABS(BL505)&lt;statistic_interpretations!$B$8,statistic_interpretations!$B$1,IF(ABS(BL505)&lt;statistic_interpretations!$C$8,statistic_interpretations!$C$1,IF(ABS(BL505)&gt;statistic_interpretations!$C$8,statistic_interpretations!$D$1,"error"))),IF(BK505="tau",IF(ABS(BL505)&lt;statistic_interpretations!$B$7,statistic_interpretations!$B$1,IF(ABS(BL505)&lt;statistic_interpretations!$C$7,statistic_interpretations!$C$1,IF(ABS(BL505)&gt;statistic_interpretations!$C$7,statistic_interpretations!$D$1,"error")))))))))</f>
        <v>Small</v>
      </c>
      <c r="BP505" t="str">
        <f t="shared" si="64"/>
        <v>unknown</v>
      </c>
    </row>
    <row r="506" spans="1:68" x14ac:dyDescent="0.25">
      <c r="A506" t="str">
        <f>IF(ISBLANK(extractions!A506),"",extractions!A506)</f>
        <v>Alarm</v>
      </c>
      <c r="B506" t="s">
        <v>806</v>
      </c>
      <c r="C506" t="str">
        <f>IF(ISBLANK(extractions!B506),"",extractions!B506)</f>
        <v>nominal</v>
      </c>
      <c r="D506" t="str">
        <f>IF(ISBLANK(extractions!C506),"",extractions!C506)</f>
        <v/>
      </c>
      <c r="E506" t="str">
        <f>IF(ISBLANK(extractions!D506),"",extractions!D506)</f>
        <v>Crime control</v>
      </c>
      <c r="F506" t="str">
        <f>IF(ISBLANK(extractions!E506),"",extractions!E506)</f>
        <v>-</v>
      </c>
      <c r="G506" t="str">
        <f>IF(ISBLANK(extractions!G506),"",extractions!G506)</f>
        <v>travel time</v>
      </c>
      <c r="H506" t="str">
        <f>IF(ISBLANK(extractions!H506),"",extractions!H506)</f>
        <v>scale</v>
      </c>
      <c r="I506" t="str">
        <f>IF(ISBLANK(extractions!I506),"",extractions!I506)</f>
        <v>min/incident</v>
      </c>
      <c r="J506" t="str">
        <f>IF(ISBLANK(extractions!J506),"",extractions!J506)</f>
        <v>ln</v>
      </c>
      <c r="K506" t="str">
        <f>IF(ISBLANK(extractions!K506),"",extractions!K506)</f>
        <v>interest</v>
      </c>
      <c r="L506" t="str">
        <f>IF(ISBLANK(extractions!L506),"",extractions!L506)</f>
        <v>van Kirk (1980b)</v>
      </c>
      <c r="M506" s="2" t="s">
        <v>893</v>
      </c>
      <c r="N506" t="str">
        <f>IF(ISBLANK(extractions!M506),"",extractions!M506)</f>
        <v>Table B-21</v>
      </c>
      <c r="O506" t="str">
        <f>IF(ISBLANK(extractions!N506),"",extractions!N506)</f>
        <v>Multivariate regression</v>
      </c>
      <c r="P506" t="s">
        <v>148</v>
      </c>
      <c r="Q506" t="s">
        <v>903</v>
      </c>
      <c r="R506" t="s">
        <v>906</v>
      </c>
      <c r="S506" t="s">
        <v>199</v>
      </c>
      <c r="T506" t="s">
        <v>199</v>
      </c>
      <c r="U506" t="str">
        <f>IF(ISBLANK(extractions!O506),"",extractions!O506)</f>
        <v/>
      </c>
      <c r="V506" t="str">
        <f>IF(ISBLANK(extractions!P506),"",extractions!P506)</f>
        <v>Sample</v>
      </c>
      <c r="W506" t="str">
        <f>IF(ISBLANK(extractions!Q506),"",extractions!Q506)</f>
        <v/>
      </c>
      <c r="X506" t="str">
        <f>IF(ISBLANK(extractions!R506),"",extractions!R506)</f>
        <v xml:space="preserve">Non random sample  </v>
      </c>
      <c r="Y506" t="str">
        <f>IF(ISBLANK(extractions!S506),"",extractions!S506)</f>
        <v/>
      </c>
      <c r="Z506" t="str">
        <f>IF(ISBLANK(extractions!T506),"",extractions!T506)</f>
        <v/>
      </c>
      <c r="AA506" t="str">
        <f>IF(ISBLANK(extractions!U506),"",extractions!U506)</f>
        <v>-</v>
      </c>
      <c r="AB506">
        <f>IF(ISBLANK(extractions!V506),"",extractions!V506)</f>
        <v>968</v>
      </c>
      <c r="AC506" t="str">
        <f>IF(ISBLANK(extractions!W506),"",extractions!W506)</f>
        <v>CFS</v>
      </c>
      <c r="AD506" t="str">
        <f>IF(ISBLANK(extractions!X506),"",extractions!X506)</f>
        <v>All noncrime calls sampled for no follow-up data collection</v>
      </c>
      <c r="AE506" t="str">
        <f>IF(ISBLANK(extractions!Y506),"",extractions!Y506)</f>
        <v>Beta</v>
      </c>
      <c r="AF506">
        <f>IF(ISBLANK(extractions!Z506),"",extractions!Z506)</f>
        <v>-0.12074</v>
      </c>
      <c r="AG506" t="str">
        <f>IF(ISBLANK(extractions!AA506),"",extractions!AA506)</f>
        <v/>
      </c>
      <c r="AH506" t="str">
        <f>IF(ISBLANK(extractions!AB506),"",extractions!AB506)</f>
        <v>?</v>
      </c>
      <c r="AI506">
        <f>IF(ISBLANK(extractions!AC506),"",extractions!AC506)</f>
        <v>1</v>
      </c>
      <c r="AJ506" t="str">
        <f>IF(ISBLANK(extractions!AD506),"",extractions!AD506)</f>
        <v>mar</v>
      </c>
      <c r="AK506">
        <f>IF(ISBLANK(extractions!AE506),"",extractions!AE506)</f>
        <v>1975</v>
      </c>
      <c r="AL506">
        <f>IF(ISBLANK(extractions!AF506),"",extractions!AF506)</f>
        <v>31</v>
      </c>
      <c r="AM506" t="str">
        <f>IF(ISBLANK(extractions!AG506),"",extractions!AG506)</f>
        <v>jan</v>
      </c>
      <c r="AN506">
        <f>IF(ISBLANK(extractions!AH506),"",extractions!AH506)</f>
        <v>1976</v>
      </c>
      <c r="AO506" t="str">
        <f>IF(ISBLANK(extractions!AI506),"",extractions!AI506)</f>
        <v/>
      </c>
      <c r="AP506" t="str">
        <f>IF(ISBLANK(extractions!AJ506),"",extractions!AJ506)</f>
        <v/>
      </c>
      <c r="AQ506" t="str">
        <f>IF(ISBLANK(extractions!AK506),"",extractions!AK506)</f>
        <v/>
      </c>
      <c r="AR506" t="str">
        <f>IF(ISBLANK(extractions!AL506),"",extractions!AL506)</f>
        <v/>
      </c>
      <c r="AS506" t="str">
        <f>IF(ISBLANK(extractions!AM506),"",extractions!AM506)</f>
        <v/>
      </c>
      <c r="AT506" t="str">
        <f>IF(ISBLANK(extractions!AN506),"",extractions!AN506)</f>
        <v/>
      </c>
      <c r="AU506" t="str">
        <f>IF(ISBLANK(extractions!AO506),"",extractions!AO506)</f>
        <v/>
      </c>
      <c r="AV506" t="str">
        <f>IF(ISBLANK(extractions!AP506),"",extractions!AP506)</f>
        <v/>
      </c>
      <c r="AW506" t="str">
        <f>IF(ISBLANK(extractions!AQ506),"",extractions!AQ506)</f>
        <v/>
      </c>
      <c r="AX506" t="str">
        <f>IF(ISBLANK(extractions!AR506),"",extractions!AR506)</f>
        <v/>
      </c>
      <c r="AY506" t="str">
        <f>IF(ISBLANK(extractions!AS506),"",extractions!AS506)</f>
        <v/>
      </c>
      <c r="AZ506" t="str">
        <f>IF(ISBLANK(extractions!AT506),"",extractions!AT506)</f>
        <v/>
      </c>
      <c r="BA506" t="str">
        <f>IF(ISBLANK(extractions!AU506),"",extractions!AU506)</f>
        <v/>
      </c>
      <c r="BB506" t="str">
        <f>IF(ISBLANK(extractions!AV506),"",extractions!AV506)</f>
        <v/>
      </c>
      <c r="BC506" t="str">
        <f>IF(ISBLANK(extractions!AW506),"",extractions!AW506)</f>
        <v/>
      </c>
      <c r="BD506" t="str">
        <f>IF(ISBLANK(extractions!AX506),"",extractions!AX506)</f>
        <v/>
      </c>
      <c r="BG506" t="str">
        <f t="shared" si="65"/>
        <v/>
      </c>
      <c r="BK506" s="9" t="str">
        <f t="shared" si="62"/>
        <v>Beta</v>
      </c>
      <c r="BL506" s="9">
        <f t="shared" si="60"/>
        <v>-0.12074</v>
      </c>
      <c r="BM506" s="13" t="str">
        <f t="shared" si="61"/>
        <v>?</v>
      </c>
      <c r="BN506" t="str">
        <f t="shared" si="63"/>
        <v>-</v>
      </c>
      <c r="BO506" s="9" t="str">
        <f>IF(BK506="Beta",IF(ABS(BL506)&lt;statistic_interpretations!$B$5,statistic_interpretations!$B$1,IF(ABS(BL506)&lt;statistic_interpretations!$C$5,statistic_interpretations!$C$1,IF(ABS(BL506)&gt;statistic_interpretations!$C$5,statistic_interpretations!$D$1,"error"))),IF(BK506="R",IF(ABS(BL506)&lt;statistic_interpretations!$B$2,statistic_interpretations!$B$1,IF(ABS(BL506)&lt;statistic_interpretations!$C$2,statistic_interpretations!$C$1,IF(ABS(BL506)&gt;statistic_interpretations!$C$2,statistic_interpretations!$D$1,"error"))),IF(BK506="D",IF(ABS(BL506)&lt;statistic_interpretations!$B$3,statistic_interpretations!$B$1,IF(ABS(BL506)&lt;statistic_interpretations!$C$3,statistic_interpretations!$C$1,IF(ABS(BL506)&gt;statistic_interpretations!$C$3,statistic_interpretations!$D$1,"error"))),IF(BK506="%",IF(ABS(BL506)&lt;statistic_interpretations!$B$9,statistic_interpretations!$B$1,IF(ABS(BL506)&lt;statistic_interpretations!$C$9,statistic_interpretations!$C$1,IF(ABS(BL506)&gt;statistic_interpretations!$C$9,statistic_interpretations!$D$1,"error"))),IF(BK506="χ2",IF(ABS(BL506)&lt;statistic_interpretations!$B$8,statistic_interpretations!$B$1,IF(ABS(BL506)&lt;statistic_interpretations!$C$8,statistic_interpretations!$C$1,IF(ABS(BL506)&gt;statistic_interpretations!$C$8,statistic_interpretations!$D$1,"error"))),IF(BK506="tau",IF(ABS(BL506)&lt;statistic_interpretations!$B$7,statistic_interpretations!$B$1,IF(ABS(BL506)&lt;statistic_interpretations!$C$7,statistic_interpretations!$C$1,IF(ABS(BL506)&gt;statistic_interpretations!$C$7,statistic_interpretations!$D$1,"error")))))))))</f>
        <v>Small</v>
      </c>
      <c r="BP506" t="str">
        <f t="shared" si="64"/>
        <v>unknown</v>
      </c>
    </row>
    <row r="507" spans="1:68" x14ac:dyDescent="0.25">
      <c r="A507" t="str">
        <f>IF(ISBLANK(extractions!A507),"",extractions!A507)</f>
        <v>Traffic</v>
      </c>
      <c r="B507" t="s">
        <v>854</v>
      </c>
      <c r="C507" t="str">
        <f>IF(ISBLANK(extractions!B507),"",extractions!B507)</f>
        <v>nominal</v>
      </c>
      <c r="D507" t="str">
        <f>IF(ISBLANK(extractions!C507),"",extractions!C507)</f>
        <v/>
      </c>
      <c r="E507" t="str">
        <f>IF(ISBLANK(extractions!D507),"",extractions!D507)</f>
        <v>Crime control</v>
      </c>
      <c r="F507" t="str">
        <f>IF(ISBLANK(extractions!E507),"",extractions!E507)</f>
        <v>-</v>
      </c>
      <c r="G507" t="str">
        <f>IF(ISBLANK(extractions!G507),"",extractions!G507)</f>
        <v>travel time</v>
      </c>
      <c r="H507" t="str">
        <f>IF(ISBLANK(extractions!H507),"",extractions!H507)</f>
        <v>scale</v>
      </c>
      <c r="I507" t="str">
        <f>IF(ISBLANK(extractions!I507),"",extractions!I507)</f>
        <v>min/incident</v>
      </c>
      <c r="J507" t="str">
        <f>IF(ISBLANK(extractions!J507),"",extractions!J507)</f>
        <v>ln</v>
      </c>
      <c r="K507" t="str">
        <f>IF(ISBLANK(extractions!K507),"",extractions!K507)</f>
        <v>interest</v>
      </c>
      <c r="L507" t="str">
        <f>IF(ISBLANK(extractions!L507),"",extractions!L507)</f>
        <v>van Kirk (1980b)</v>
      </c>
      <c r="M507" s="2" t="s">
        <v>893</v>
      </c>
      <c r="N507" t="str">
        <f>IF(ISBLANK(extractions!M507),"",extractions!M507)</f>
        <v>Table B-22</v>
      </c>
      <c r="O507" t="str">
        <f>IF(ISBLANK(extractions!N507),"",extractions!N507)</f>
        <v>Multivariate regression</v>
      </c>
      <c r="P507" t="s">
        <v>148</v>
      </c>
      <c r="Q507" t="s">
        <v>903</v>
      </c>
      <c r="R507" t="s">
        <v>906</v>
      </c>
      <c r="S507" t="s">
        <v>199</v>
      </c>
      <c r="T507" t="s">
        <v>199</v>
      </c>
      <c r="U507" t="str">
        <f>IF(ISBLANK(extractions!O507),"",extractions!O507)</f>
        <v/>
      </c>
      <c r="V507" t="str">
        <f>IF(ISBLANK(extractions!P507),"",extractions!P507)</f>
        <v>Sample</v>
      </c>
      <c r="W507" t="str">
        <f>IF(ISBLANK(extractions!Q507),"",extractions!Q507)</f>
        <v/>
      </c>
      <c r="X507" t="str">
        <f>IF(ISBLANK(extractions!R507),"",extractions!R507)</f>
        <v xml:space="preserve">Non random sample  </v>
      </c>
      <c r="Y507" t="str">
        <f>IF(ISBLANK(extractions!S507),"",extractions!S507)</f>
        <v/>
      </c>
      <c r="Z507" t="str">
        <f>IF(ISBLANK(extractions!T507),"",extractions!T507)</f>
        <v/>
      </c>
      <c r="AA507" t="str">
        <f>IF(ISBLANK(extractions!U507),"",extractions!U507)</f>
        <v>-</v>
      </c>
      <c r="AB507">
        <f>IF(ISBLANK(extractions!V507),"",extractions!V507)</f>
        <v>2800</v>
      </c>
      <c r="AC507" t="str">
        <f>IF(ISBLANK(extractions!W507),"",extractions!W507)</f>
        <v>CFS</v>
      </c>
      <c r="AD507" t="str">
        <f>IF(ISBLANK(extractions!X507),"",extractions!X507)</f>
        <v>All noncrime calls ineligible for follow-up data collection</v>
      </c>
      <c r="AE507" t="str">
        <f>IF(ISBLANK(extractions!Y507),"",extractions!Y507)</f>
        <v>Beta</v>
      </c>
      <c r="AF507">
        <f>IF(ISBLANK(extractions!Z507),"",extractions!Z507)</f>
        <v>9.2850000000000002E-2</v>
      </c>
      <c r="AG507" t="str">
        <f>IF(ISBLANK(extractions!AA507),"",extractions!AA507)</f>
        <v/>
      </c>
      <c r="AH507" t="str">
        <f>IF(ISBLANK(extractions!AB507),"",extractions!AB507)</f>
        <v>?</v>
      </c>
      <c r="AI507">
        <f>IF(ISBLANK(extractions!AC507),"",extractions!AC507)</f>
        <v>1</v>
      </c>
      <c r="AJ507" t="str">
        <f>IF(ISBLANK(extractions!AD507),"",extractions!AD507)</f>
        <v>mar</v>
      </c>
      <c r="AK507">
        <f>IF(ISBLANK(extractions!AE507),"",extractions!AE507)</f>
        <v>1975</v>
      </c>
      <c r="AL507">
        <f>IF(ISBLANK(extractions!AF507),"",extractions!AF507)</f>
        <v>31</v>
      </c>
      <c r="AM507" t="str">
        <f>IF(ISBLANK(extractions!AG507),"",extractions!AG507)</f>
        <v>jan</v>
      </c>
      <c r="AN507">
        <f>IF(ISBLANK(extractions!AH507),"",extractions!AH507)</f>
        <v>1976</v>
      </c>
      <c r="AO507" t="str">
        <f>IF(ISBLANK(extractions!AI507),"",extractions!AI507)</f>
        <v/>
      </c>
      <c r="AP507" t="str">
        <f>IF(ISBLANK(extractions!AJ507),"",extractions!AJ507)</f>
        <v/>
      </c>
      <c r="AQ507" t="str">
        <f>IF(ISBLANK(extractions!AK507),"",extractions!AK507)</f>
        <v/>
      </c>
      <c r="AR507" t="str">
        <f>IF(ISBLANK(extractions!AL507),"",extractions!AL507)</f>
        <v/>
      </c>
      <c r="AS507" t="str">
        <f>IF(ISBLANK(extractions!AM507),"",extractions!AM507)</f>
        <v/>
      </c>
      <c r="AT507" t="str">
        <f>IF(ISBLANK(extractions!AN507),"",extractions!AN507)</f>
        <v/>
      </c>
      <c r="AU507" t="str">
        <f>IF(ISBLANK(extractions!AO507),"",extractions!AO507)</f>
        <v/>
      </c>
      <c r="AV507" t="str">
        <f>IF(ISBLANK(extractions!AP507),"",extractions!AP507)</f>
        <v/>
      </c>
      <c r="AW507" t="str">
        <f>IF(ISBLANK(extractions!AQ507),"",extractions!AQ507)</f>
        <v/>
      </c>
      <c r="AX507" t="str">
        <f>IF(ISBLANK(extractions!AR507),"",extractions!AR507)</f>
        <v/>
      </c>
      <c r="AY507" t="str">
        <f>IF(ISBLANK(extractions!AS507),"",extractions!AS507)</f>
        <v/>
      </c>
      <c r="AZ507" t="str">
        <f>IF(ISBLANK(extractions!AT507),"",extractions!AT507)</f>
        <v/>
      </c>
      <c r="BA507" t="str">
        <f>IF(ISBLANK(extractions!AU507),"",extractions!AU507)</f>
        <v/>
      </c>
      <c r="BB507" t="str">
        <f>IF(ISBLANK(extractions!AV507),"",extractions!AV507)</f>
        <v/>
      </c>
      <c r="BC507" t="str">
        <f>IF(ISBLANK(extractions!AW507),"",extractions!AW507)</f>
        <v/>
      </c>
      <c r="BD507" t="str">
        <f>IF(ISBLANK(extractions!AX507),"",extractions!AX507)</f>
        <v/>
      </c>
      <c r="BG507" t="str">
        <f t="shared" si="65"/>
        <v/>
      </c>
      <c r="BK507" s="9" t="str">
        <f t="shared" si="62"/>
        <v>Beta</v>
      </c>
      <c r="BL507" s="9">
        <f t="shared" si="60"/>
        <v>9.2850000000000002E-2</v>
      </c>
      <c r="BM507" s="13" t="str">
        <f t="shared" si="61"/>
        <v>?</v>
      </c>
      <c r="BN507" t="str">
        <f t="shared" si="63"/>
        <v>+</v>
      </c>
      <c r="BO507" s="9" t="str">
        <f>IF(BK507="Beta",IF(ABS(BL507)&lt;statistic_interpretations!$B$5,statistic_interpretations!$B$1,IF(ABS(BL507)&lt;statistic_interpretations!$C$5,statistic_interpretations!$C$1,IF(ABS(BL507)&gt;statistic_interpretations!$C$5,statistic_interpretations!$D$1,"error"))),IF(BK507="R",IF(ABS(BL507)&lt;statistic_interpretations!$B$2,statistic_interpretations!$B$1,IF(ABS(BL507)&lt;statistic_interpretations!$C$2,statistic_interpretations!$C$1,IF(ABS(BL507)&gt;statistic_interpretations!$C$2,statistic_interpretations!$D$1,"error"))),IF(BK507="D",IF(ABS(BL507)&lt;statistic_interpretations!$B$3,statistic_interpretations!$B$1,IF(ABS(BL507)&lt;statistic_interpretations!$C$3,statistic_interpretations!$C$1,IF(ABS(BL507)&gt;statistic_interpretations!$C$3,statistic_interpretations!$D$1,"error"))),IF(BK507="%",IF(ABS(BL507)&lt;statistic_interpretations!$B$9,statistic_interpretations!$B$1,IF(ABS(BL507)&lt;statistic_interpretations!$C$9,statistic_interpretations!$C$1,IF(ABS(BL507)&gt;statistic_interpretations!$C$9,statistic_interpretations!$D$1,"error"))),IF(BK507="χ2",IF(ABS(BL507)&lt;statistic_interpretations!$B$8,statistic_interpretations!$B$1,IF(ABS(BL507)&lt;statistic_interpretations!$C$8,statistic_interpretations!$C$1,IF(ABS(BL507)&gt;statistic_interpretations!$C$8,statistic_interpretations!$D$1,"error"))),IF(BK507="tau",IF(ABS(BL507)&lt;statistic_interpretations!$B$7,statistic_interpretations!$B$1,IF(ABS(BL507)&lt;statistic_interpretations!$C$7,statistic_interpretations!$C$1,IF(ABS(BL507)&gt;statistic_interpretations!$C$7,statistic_interpretations!$D$1,"error")))))))))</f>
        <v>Small</v>
      </c>
      <c r="BP507" t="str">
        <f t="shared" si="64"/>
        <v>unknown</v>
      </c>
    </row>
    <row r="508" spans="1:68" x14ac:dyDescent="0.25">
      <c r="A508" t="str">
        <f>IF(ISBLANK(extractions!A508),"",extractions!A508)</f>
        <v>Social service</v>
      </c>
      <c r="B508" t="s">
        <v>855</v>
      </c>
      <c r="C508" t="str">
        <f>IF(ISBLANK(extractions!B508),"",extractions!B508)</f>
        <v>nominal</v>
      </c>
      <c r="D508" t="str">
        <f>IF(ISBLANK(extractions!C508),"",extractions!C508)</f>
        <v/>
      </c>
      <c r="E508" t="str">
        <f>IF(ISBLANK(extractions!D508),"",extractions!D508)</f>
        <v>Crime control</v>
      </c>
      <c r="F508" t="str">
        <f>IF(ISBLANK(extractions!E508),"",extractions!E508)</f>
        <v>-</v>
      </c>
      <c r="G508" t="str">
        <f>IF(ISBLANK(extractions!G508),"",extractions!G508)</f>
        <v>travel time</v>
      </c>
      <c r="H508" t="str">
        <f>IF(ISBLANK(extractions!H508),"",extractions!H508)</f>
        <v>scale</v>
      </c>
      <c r="I508" t="str">
        <f>IF(ISBLANK(extractions!I508),"",extractions!I508)</f>
        <v>min/incident</v>
      </c>
      <c r="J508" t="str">
        <f>IF(ISBLANK(extractions!J508),"",extractions!J508)</f>
        <v>ln</v>
      </c>
      <c r="K508" t="str">
        <f>IF(ISBLANK(extractions!K508),"",extractions!K508)</f>
        <v>interest</v>
      </c>
      <c r="L508" t="str">
        <f>IF(ISBLANK(extractions!L508),"",extractions!L508)</f>
        <v>van Kirk (1980b)</v>
      </c>
      <c r="M508" s="2" t="s">
        <v>893</v>
      </c>
      <c r="N508" t="str">
        <f>IF(ISBLANK(extractions!M508),"",extractions!M508)</f>
        <v>Table B-22</v>
      </c>
      <c r="O508" t="str">
        <f>IF(ISBLANK(extractions!N508),"",extractions!N508)</f>
        <v>Multivariate regression</v>
      </c>
      <c r="P508" t="s">
        <v>148</v>
      </c>
      <c r="Q508" t="s">
        <v>903</v>
      </c>
      <c r="R508" t="s">
        <v>906</v>
      </c>
      <c r="S508" t="s">
        <v>199</v>
      </c>
      <c r="T508" t="s">
        <v>199</v>
      </c>
      <c r="U508" t="str">
        <f>IF(ISBLANK(extractions!O508),"",extractions!O508)</f>
        <v/>
      </c>
      <c r="V508" t="str">
        <f>IF(ISBLANK(extractions!P508),"",extractions!P508)</f>
        <v>Sample</v>
      </c>
      <c r="W508" t="str">
        <f>IF(ISBLANK(extractions!Q508),"",extractions!Q508)</f>
        <v/>
      </c>
      <c r="X508" t="str">
        <f>IF(ISBLANK(extractions!R508),"",extractions!R508)</f>
        <v xml:space="preserve">Non random sample  </v>
      </c>
      <c r="Y508" t="str">
        <f>IF(ISBLANK(extractions!S508),"",extractions!S508)</f>
        <v/>
      </c>
      <c r="Z508" t="str">
        <f>IF(ISBLANK(extractions!T508),"",extractions!T508)</f>
        <v/>
      </c>
      <c r="AA508" t="str">
        <f>IF(ISBLANK(extractions!U508),"",extractions!U508)</f>
        <v>-</v>
      </c>
      <c r="AB508">
        <f>IF(ISBLANK(extractions!V508),"",extractions!V508)</f>
        <v>2800</v>
      </c>
      <c r="AC508" t="str">
        <f>IF(ISBLANK(extractions!W508),"",extractions!W508)</f>
        <v>CFS</v>
      </c>
      <c r="AD508" t="str">
        <f>IF(ISBLANK(extractions!X508),"",extractions!X508)</f>
        <v>All noncrime calls ineligible for follow-up data collection</v>
      </c>
      <c r="AE508" t="str">
        <f>IF(ISBLANK(extractions!Y508),"",extractions!Y508)</f>
        <v>Beta</v>
      </c>
      <c r="AF508">
        <f>IF(ISBLANK(extractions!Z508),"",extractions!Z508)</f>
        <v>3.703E-2</v>
      </c>
      <c r="AG508" t="str">
        <f>IF(ISBLANK(extractions!AA508),"",extractions!AA508)</f>
        <v/>
      </c>
      <c r="AH508" t="str">
        <f>IF(ISBLANK(extractions!AB508),"",extractions!AB508)</f>
        <v>?</v>
      </c>
      <c r="AI508">
        <f>IF(ISBLANK(extractions!AC508),"",extractions!AC508)</f>
        <v>1</v>
      </c>
      <c r="AJ508" t="str">
        <f>IF(ISBLANK(extractions!AD508),"",extractions!AD508)</f>
        <v>mar</v>
      </c>
      <c r="AK508">
        <f>IF(ISBLANK(extractions!AE508),"",extractions!AE508)</f>
        <v>1975</v>
      </c>
      <c r="AL508">
        <f>IF(ISBLANK(extractions!AF508),"",extractions!AF508)</f>
        <v>31</v>
      </c>
      <c r="AM508" t="str">
        <f>IF(ISBLANK(extractions!AG508),"",extractions!AG508)</f>
        <v>jan</v>
      </c>
      <c r="AN508">
        <f>IF(ISBLANK(extractions!AH508),"",extractions!AH508)</f>
        <v>1976</v>
      </c>
      <c r="AO508" t="str">
        <f>IF(ISBLANK(extractions!AI508),"",extractions!AI508)</f>
        <v/>
      </c>
      <c r="AP508" t="str">
        <f>IF(ISBLANK(extractions!AJ508),"",extractions!AJ508)</f>
        <v/>
      </c>
      <c r="AQ508" t="str">
        <f>IF(ISBLANK(extractions!AK508),"",extractions!AK508)</f>
        <v/>
      </c>
      <c r="AR508" t="str">
        <f>IF(ISBLANK(extractions!AL508),"",extractions!AL508)</f>
        <v/>
      </c>
      <c r="AS508" t="str">
        <f>IF(ISBLANK(extractions!AM508),"",extractions!AM508)</f>
        <v/>
      </c>
      <c r="AT508" t="str">
        <f>IF(ISBLANK(extractions!AN508),"",extractions!AN508)</f>
        <v/>
      </c>
      <c r="AU508" t="str">
        <f>IF(ISBLANK(extractions!AO508),"",extractions!AO508)</f>
        <v/>
      </c>
      <c r="AV508" t="str">
        <f>IF(ISBLANK(extractions!AP508),"",extractions!AP508)</f>
        <v/>
      </c>
      <c r="AW508" t="str">
        <f>IF(ISBLANK(extractions!AQ508),"",extractions!AQ508)</f>
        <v/>
      </c>
      <c r="AX508" t="str">
        <f>IF(ISBLANK(extractions!AR508),"",extractions!AR508)</f>
        <v/>
      </c>
      <c r="AY508" t="str">
        <f>IF(ISBLANK(extractions!AS508),"",extractions!AS508)</f>
        <v/>
      </c>
      <c r="AZ508" t="str">
        <f>IF(ISBLANK(extractions!AT508),"",extractions!AT508)</f>
        <v/>
      </c>
      <c r="BA508" t="str">
        <f>IF(ISBLANK(extractions!AU508),"",extractions!AU508)</f>
        <v/>
      </c>
      <c r="BB508" t="str">
        <f>IF(ISBLANK(extractions!AV508),"",extractions!AV508)</f>
        <v/>
      </c>
      <c r="BC508" t="str">
        <f>IF(ISBLANK(extractions!AW508),"",extractions!AW508)</f>
        <v/>
      </c>
      <c r="BD508" t="str">
        <f>IF(ISBLANK(extractions!AX508),"",extractions!AX508)</f>
        <v/>
      </c>
      <c r="BG508" t="str">
        <f t="shared" si="65"/>
        <v/>
      </c>
      <c r="BK508" s="9" t="str">
        <f t="shared" si="62"/>
        <v>Beta</v>
      </c>
      <c r="BL508" s="9">
        <f t="shared" si="60"/>
        <v>3.703E-2</v>
      </c>
      <c r="BM508" s="13" t="str">
        <f t="shared" si="61"/>
        <v>?</v>
      </c>
      <c r="BN508" t="str">
        <f t="shared" si="63"/>
        <v>+</v>
      </c>
      <c r="BO508" s="9" t="str">
        <f>IF(BK508="Beta",IF(ABS(BL508)&lt;statistic_interpretations!$B$5,statistic_interpretations!$B$1,IF(ABS(BL508)&lt;statistic_interpretations!$C$5,statistic_interpretations!$C$1,IF(ABS(BL508)&gt;statistic_interpretations!$C$5,statistic_interpretations!$D$1,"error"))),IF(BK508="R",IF(ABS(BL508)&lt;statistic_interpretations!$B$2,statistic_interpretations!$B$1,IF(ABS(BL508)&lt;statistic_interpretations!$C$2,statistic_interpretations!$C$1,IF(ABS(BL508)&gt;statistic_interpretations!$C$2,statistic_interpretations!$D$1,"error"))),IF(BK508="D",IF(ABS(BL508)&lt;statistic_interpretations!$B$3,statistic_interpretations!$B$1,IF(ABS(BL508)&lt;statistic_interpretations!$C$3,statistic_interpretations!$C$1,IF(ABS(BL508)&gt;statistic_interpretations!$C$3,statistic_interpretations!$D$1,"error"))),IF(BK508="%",IF(ABS(BL508)&lt;statistic_interpretations!$B$9,statistic_interpretations!$B$1,IF(ABS(BL508)&lt;statistic_interpretations!$C$9,statistic_interpretations!$C$1,IF(ABS(BL508)&gt;statistic_interpretations!$C$9,statistic_interpretations!$D$1,"error"))),IF(BK508="χ2",IF(ABS(BL508)&lt;statistic_interpretations!$B$8,statistic_interpretations!$B$1,IF(ABS(BL508)&lt;statistic_interpretations!$C$8,statistic_interpretations!$C$1,IF(ABS(BL508)&gt;statistic_interpretations!$C$8,statistic_interpretations!$D$1,"error"))),IF(BK508="tau",IF(ABS(BL508)&lt;statistic_interpretations!$B$7,statistic_interpretations!$B$1,IF(ABS(BL508)&lt;statistic_interpretations!$C$7,statistic_interpretations!$C$1,IF(ABS(BL508)&gt;statistic_interpretations!$C$7,statistic_interpretations!$D$1,"error")))))))))</f>
        <v>Small</v>
      </c>
      <c r="BP508" t="str">
        <f t="shared" si="64"/>
        <v>unknown</v>
      </c>
    </row>
    <row r="509" spans="1:68" x14ac:dyDescent="0.25">
      <c r="A509" t="str">
        <f>IF(ISBLANK(extractions!A509),"",extractions!A509)</f>
        <v>Confrontation disturbance</v>
      </c>
      <c r="B509" t="s">
        <v>856</v>
      </c>
      <c r="C509" t="str">
        <f>IF(ISBLANK(extractions!B509),"",extractions!B509)</f>
        <v>nominal</v>
      </c>
      <c r="D509" t="str">
        <f>IF(ISBLANK(extractions!C509),"",extractions!C509)</f>
        <v/>
      </c>
      <c r="E509" t="str">
        <f>IF(ISBLANK(extractions!D509),"",extractions!D509)</f>
        <v>Crime control</v>
      </c>
      <c r="F509" t="str">
        <f>IF(ISBLANK(extractions!E509),"",extractions!E509)</f>
        <v>-</v>
      </c>
      <c r="G509" t="str">
        <f>IF(ISBLANK(extractions!G509),"",extractions!G509)</f>
        <v>travel time</v>
      </c>
      <c r="H509" t="str">
        <f>IF(ISBLANK(extractions!H509),"",extractions!H509)</f>
        <v>scale</v>
      </c>
      <c r="I509" t="str">
        <f>IF(ISBLANK(extractions!I509),"",extractions!I509)</f>
        <v>min/incident</v>
      </c>
      <c r="J509" t="str">
        <f>IF(ISBLANK(extractions!J509),"",extractions!J509)</f>
        <v>ln</v>
      </c>
      <c r="K509" t="str">
        <f>IF(ISBLANK(extractions!K509),"",extractions!K509)</f>
        <v>interest</v>
      </c>
      <c r="L509" t="str">
        <f>IF(ISBLANK(extractions!L509),"",extractions!L509)</f>
        <v>van Kirk (1980b)</v>
      </c>
      <c r="M509" s="2" t="s">
        <v>893</v>
      </c>
      <c r="N509" t="str">
        <f>IF(ISBLANK(extractions!M509),"",extractions!M509)</f>
        <v>Table B-22</v>
      </c>
      <c r="O509" t="str">
        <f>IF(ISBLANK(extractions!N509),"",extractions!N509)</f>
        <v>Multivariate regression</v>
      </c>
      <c r="P509" t="s">
        <v>148</v>
      </c>
      <c r="Q509" t="s">
        <v>903</v>
      </c>
      <c r="R509" t="s">
        <v>906</v>
      </c>
      <c r="S509" t="s">
        <v>199</v>
      </c>
      <c r="T509" t="s">
        <v>199</v>
      </c>
      <c r="U509" t="str">
        <f>IF(ISBLANK(extractions!O509),"",extractions!O509)</f>
        <v/>
      </c>
      <c r="V509" t="str">
        <f>IF(ISBLANK(extractions!P509),"",extractions!P509)</f>
        <v>Sample</v>
      </c>
      <c r="W509" t="str">
        <f>IF(ISBLANK(extractions!Q509),"",extractions!Q509)</f>
        <v/>
      </c>
      <c r="X509" t="str">
        <f>IF(ISBLANK(extractions!R509),"",extractions!R509)</f>
        <v xml:space="preserve">Non random sample  </v>
      </c>
      <c r="Y509" t="str">
        <f>IF(ISBLANK(extractions!S509),"",extractions!S509)</f>
        <v/>
      </c>
      <c r="Z509" t="str">
        <f>IF(ISBLANK(extractions!T509),"",extractions!T509)</f>
        <v/>
      </c>
      <c r="AA509" t="str">
        <f>IF(ISBLANK(extractions!U509),"",extractions!U509)</f>
        <v>-</v>
      </c>
      <c r="AB509">
        <f>IF(ISBLANK(extractions!V509),"",extractions!V509)</f>
        <v>2800</v>
      </c>
      <c r="AC509" t="str">
        <f>IF(ISBLANK(extractions!W509),"",extractions!W509)</f>
        <v>CFS</v>
      </c>
      <c r="AD509" t="str">
        <f>IF(ISBLANK(extractions!X509),"",extractions!X509)</f>
        <v>All noncrime calls ineligible for follow-up data collection</v>
      </c>
      <c r="AE509" t="str">
        <f>IF(ISBLANK(extractions!Y509),"",extractions!Y509)</f>
        <v>Beta</v>
      </c>
      <c r="AF509">
        <f>IF(ISBLANK(extractions!Z509),"",extractions!Z509)</f>
        <v>-1.9300000000000001E-2</v>
      </c>
      <c r="AG509" t="str">
        <f>IF(ISBLANK(extractions!AA509),"",extractions!AA509)</f>
        <v/>
      </c>
      <c r="AH509" t="str">
        <f>IF(ISBLANK(extractions!AB509),"",extractions!AB509)</f>
        <v>?</v>
      </c>
      <c r="AI509">
        <f>IF(ISBLANK(extractions!AC509),"",extractions!AC509)</f>
        <v>1</v>
      </c>
      <c r="AJ509" t="str">
        <f>IF(ISBLANK(extractions!AD509),"",extractions!AD509)</f>
        <v>mar</v>
      </c>
      <c r="AK509">
        <f>IF(ISBLANK(extractions!AE509),"",extractions!AE509)</f>
        <v>1975</v>
      </c>
      <c r="AL509">
        <f>IF(ISBLANK(extractions!AF509),"",extractions!AF509)</f>
        <v>31</v>
      </c>
      <c r="AM509" t="str">
        <f>IF(ISBLANK(extractions!AG509),"",extractions!AG509)</f>
        <v>jan</v>
      </c>
      <c r="AN509">
        <f>IF(ISBLANK(extractions!AH509),"",extractions!AH509)</f>
        <v>1976</v>
      </c>
      <c r="AO509" t="str">
        <f>IF(ISBLANK(extractions!AI509),"",extractions!AI509)</f>
        <v/>
      </c>
      <c r="AP509" t="str">
        <f>IF(ISBLANK(extractions!AJ509),"",extractions!AJ509)</f>
        <v/>
      </c>
      <c r="AQ509" t="str">
        <f>IF(ISBLANK(extractions!AK509),"",extractions!AK509)</f>
        <v/>
      </c>
      <c r="AR509" t="str">
        <f>IF(ISBLANK(extractions!AL509),"",extractions!AL509)</f>
        <v/>
      </c>
      <c r="AS509" t="str">
        <f>IF(ISBLANK(extractions!AM509),"",extractions!AM509)</f>
        <v/>
      </c>
      <c r="AT509" t="str">
        <f>IF(ISBLANK(extractions!AN509),"",extractions!AN509)</f>
        <v/>
      </c>
      <c r="AU509" t="str">
        <f>IF(ISBLANK(extractions!AO509),"",extractions!AO509)</f>
        <v/>
      </c>
      <c r="AV509" t="str">
        <f>IF(ISBLANK(extractions!AP509),"",extractions!AP509)</f>
        <v/>
      </c>
      <c r="AW509" t="str">
        <f>IF(ISBLANK(extractions!AQ509),"",extractions!AQ509)</f>
        <v/>
      </c>
      <c r="AX509" t="str">
        <f>IF(ISBLANK(extractions!AR509),"",extractions!AR509)</f>
        <v/>
      </c>
      <c r="AY509" t="str">
        <f>IF(ISBLANK(extractions!AS509),"",extractions!AS509)</f>
        <v/>
      </c>
      <c r="AZ509" t="str">
        <f>IF(ISBLANK(extractions!AT509),"",extractions!AT509)</f>
        <v/>
      </c>
      <c r="BA509" t="str">
        <f>IF(ISBLANK(extractions!AU509),"",extractions!AU509)</f>
        <v/>
      </c>
      <c r="BB509" t="str">
        <f>IF(ISBLANK(extractions!AV509),"",extractions!AV509)</f>
        <v/>
      </c>
      <c r="BC509" t="str">
        <f>IF(ISBLANK(extractions!AW509),"",extractions!AW509)</f>
        <v/>
      </c>
      <c r="BD509" t="str">
        <f>IF(ISBLANK(extractions!AX509),"",extractions!AX509)</f>
        <v/>
      </c>
      <c r="BG509" t="str">
        <f t="shared" si="65"/>
        <v/>
      </c>
      <c r="BK509" s="9" t="str">
        <f t="shared" si="62"/>
        <v>Beta</v>
      </c>
      <c r="BL509" s="9">
        <f t="shared" si="60"/>
        <v>-1.9300000000000001E-2</v>
      </c>
      <c r="BM509" s="13" t="str">
        <f t="shared" si="61"/>
        <v>?</v>
      </c>
      <c r="BN509" t="str">
        <f t="shared" si="63"/>
        <v>-</v>
      </c>
      <c r="BO509" s="9" t="str">
        <f>IF(BK509="Beta",IF(ABS(BL509)&lt;statistic_interpretations!$B$5,statistic_interpretations!$B$1,IF(ABS(BL509)&lt;statistic_interpretations!$C$5,statistic_interpretations!$C$1,IF(ABS(BL509)&gt;statistic_interpretations!$C$5,statistic_interpretations!$D$1,"error"))),IF(BK509="R",IF(ABS(BL509)&lt;statistic_interpretations!$B$2,statistic_interpretations!$B$1,IF(ABS(BL509)&lt;statistic_interpretations!$C$2,statistic_interpretations!$C$1,IF(ABS(BL509)&gt;statistic_interpretations!$C$2,statistic_interpretations!$D$1,"error"))),IF(BK509="D",IF(ABS(BL509)&lt;statistic_interpretations!$B$3,statistic_interpretations!$B$1,IF(ABS(BL509)&lt;statistic_interpretations!$C$3,statistic_interpretations!$C$1,IF(ABS(BL509)&gt;statistic_interpretations!$C$3,statistic_interpretations!$D$1,"error"))),IF(BK509="%",IF(ABS(BL509)&lt;statistic_interpretations!$B$9,statistic_interpretations!$B$1,IF(ABS(BL509)&lt;statistic_interpretations!$C$9,statistic_interpretations!$C$1,IF(ABS(BL509)&gt;statistic_interpretations!$C$9,statistic_interpretations!$D$1,"error"))),IF(BK509="χ2",IF(ABS(BL509)&lt;statistic_interpretations!$B$8,statistic_interpretations!$B$1,IF(ABS(BL509)&lt;statistic_interpretations!$C$8,statistic_interpretations!$C$1,IF(ABS(BL509)&gt;statistic_interpretations!$C$8,statistic_interpretations!$D$1,"error"))),IF(BK509="tau",IF(ABS(BL509)&lt;statistic_interpretations!$B$7,statistic_interpretations!$B$1,IF(ABS(BL509)&lt;statistic_interpretations!$C$7,statistic_interpretations!$C$1,IF(ABS(BL509)&gt;statistic_interpretations!$C$7,statistic_interpretations!$D$1,"error")))))))))</f>
        <v>Small</v>
      </c>
      <c r="BP509" t="str">
        <f t="shared" si="64"/>
        <v>unknown</v>
      </c>
    </row>
    <row r="510" spans="1:68" x14ac:dyDescent="0.25">
      <c r="A510" t="str">
        <f>IF(ISBLANK(extractions!A510),"",extractions!A510)</f>
        <v>Nuisance disturbance</v>
      </c>
      <c r="B510" t="s">
        <v>857</v>
      </c>
      <c r="C510" t="str">
        <f>IF(ISBLANK(extractions!B510),"",extractions!B510)</f>
        <v>nominal</v>
      </c>
      <c r="D510" t="str">
        <f>IF(ISBLANK(extractions!C510),"",extractions!C510)</f>
        <v/>
      </c>
      <c r="E510" t="str">
        <f>IF(ISBLANK(extractions!D510),"",extractions!D510)</f>
        <v>Crime control</v>
      </c>
      <c r="F510" t="str">
        <f>IF(ISBLANK(extractions!E510),"",extractions!E510)</f>
        <v>-</v>
      </c>
      <c r="G510" t="str">
        <f>IF(ISBLANK(extractions!G510),"",extractions!G510)</f>
        <v>travel time</v>
      </c>
      <c r="H510" t="str">
        <f>IF(ISBLANK(extractions!H510),"",extractions!H510)</f>
        <v>scale</v>
      </c>
      <c r="I510" t="str">
        <f>IF(ISBLANK(extractions!I510),"",extractions!I510)</f>
        <v>min/incident</v>
      </c>
      <c r="J510" t="str">
        <f>IF(ISBLANK(extractions!J510),"",extractions!J510)</f>
        <v>ln</v>
      </c>
      <c r="K510" t="str">
        <f>IF(ISBLANK(extractions!K510),"",extractions!K510)</f>
        <v>interest</v>
      </c>
      <c r="L510" t="str">
        <f>IF(ISBLANK(extractions!L510),"",extractions!L510)</f>
        <v>van Kirk (1980b)</v>
      </c>
      <c r="M510" s="2" t="s">
        <v>893</v>
      </c>
      <c r="N510" t="str">
        <f>IF(ISBLANK(extractions!M510),"",extractions!M510)</f>
        <v>Table B-22</v>
      </c>
      <c r="O510" t="str">
        <f>IF(ISBLANK(extractions!N510),"",extractions!N510)</f>
        <v>Multivariate regression</v>
      </c>
      <c r="P510" t="s">
        <v>148</v>
      </c>
      <c r="Q510" t="s">
        <v>903</v>
      </c>
      <c r="R510" t="s">
        <v>906</v>
      </c>
      <c r="S510" t="s">
        <v>199</v>
      </c>
      <c r="T510" t="s">
        <v>199</v>
      </c>
      <c r="U510" t="str">
        <f>IF(ISBLANK(extractions!O510),"",extractions!O510)</f>
        <v/>
      </c>
      <c r="V510" t="str">
        <f>IF(ISBLANK(extractions!P510),"",extractions!P510)</f>
        <v>Sample</v>
      </c>
      <c r="W510" t="str">
        <f>IF(ISBLANK(extractions!Q510),"",extractions!Q510)</f>
        <v/>
      </c>
      <c r="X510" t="str">
        <f>IF(ISBLANK(extractions!R510),"",extractions!R510)</f>
        <v xml:space="preserve">Non random sample  </v>
      </c>
      <c r="Y510" t="str">
        <f>IF(ISBLANK(extractions!S510),"",extractions!S510)</f>
        <v/>
      </c>
      <c r="Z510" t="str">
        <f>IF(ISBLANK(extractions!T510),"",extractions!T510)</f>
        <v/>
      </c>
      <c r="AA510" t="str">
        <f>IF(ISBLANK(extractions!U510),"",extractions!U510)</f>
        <v>-</v>
      </c>
      <c r="AB510">
        <f>IF(ISBLANK(extractions!V510),"",extractions!V510)</f>
        <v>2800</v>
      </c>
      <c r="AC510" t="str">
        <f>IF(ISBLANK(extractions!W510),"",extractions!W510)</f>
        <v>CFS</v>
      </c>
      <c r="AD510" t="str">
        <f>IF(ISBLANK(extractions!X510),"",extractions!X510)</f>
        <v>All noncrime calls ineligible for follow-up data collection</v>
      </c>
      <c r="AE510" t="str">
        <f>IF(ISBLANK(extractions!Y510),"",extractions!Y510)</f>
        <v>Beta</v>
      </c>
      <c r="AF510">
        <f>IF(ISBLANK(extractions!Z510),"",extractions!Z510)</f>
        <v>2.1839999999999998E-2</v>
      </c>
      <c r="AG510" t="str">
        <f>IF(ISBLANK(extractions!AA510),"",extractions!AA510)</f>
        <v/>
      </c>
      <c r="AH510" t="str">
        <f>IF(ISBLANK(extractions!AB510),"",extractions!AB510)</f>
        <v>?</v>
      </c>
      <c r="AI510">
        <f>IF(ISBLANK(extractions!AC510),"",extractions!AC510)</f>
        <v>1</v>
      </c>
      <c r="AJ510" t="str">
        <f>IF(ISBLANK(extractions!AD510),"",extractions!AD510)</f>
        <v>mar</v>
      </c>
      <c r="AK510">
        <f>IF(ISBLANK(extractions!AE510),"",extractions!AE510)</f>
        <v>1975</v>
      </c>
      <c r="AL510">
        <f>IF(ISBLANK(extractions!AF510),"",extractions!AF510)</f>
        <v>31</v>
      </c>
      <c r="AM510" t="str">
        <f>IF(ISBLANK(extractions!AG510),"",extractions!AG510)</f>
        <v>jan</v>
      </c>
      <c r="AN510">
        <f>IF(ISBLANK(extractions!AH510),"",extractions!AH510)</f>
        <v>1976</v>
      </c>
      <c r="AO510" t="str">
        <f>IF(ISBLANK(extractions!AI510),"",extractions!AI510)</f>
        <v/>
      </c>
      <c r="AP510" t="str">
        <f>IF(ISBLANK(extractions!AJ510),"",extractions!AJ510)</f>
        <v/>
      </c>
      <c r="AQ510" t="str">
        <f>IF(ISBLANK(extractions!AK510),"",extractions!AK510)</f>
        <v/>
      </c>
      <c r="AR510" t="str">
        <f>IF(ISBLANK(extractions!AL510),"",extractions!AL510)</f>
        <v/>
      </c>
      <c r="AS510" t="str">
        <f>IF(ISBLANK(extractions!AM510),"",extractions!AM510)</f>
        <v/>
      </c>
      <c r="AT510" t="str">
        <f>IF(ISBLANK(extractions!AN510),"",extractions!AN510)</f>
        <v/>
      </c>
      <c r="AU510" t="str">
        <f>IF(ISBLANK(extractions!AO510),"",extractions!AO510)</f>
        <v/>
      </c>
      <c r="AV510" t="str">
        <f>IF(ISBLANK(extractions!AP510),"",extractions!AP510)</f>
        <v/>
      </c>
      <c r="AW510" t="str">
        <f>IF(ISBLANK(extractions!AQ510),"",extractions!AQ510)</f>
        <v/>
      </c>
      <c r="AX510" t="str">
        <f>IF(ISBLANK(extractions!AR510),"",extractions!AR510)</f>
        <v/>
      </c>
      <c r="AY510" t="str">
        <f>IF(ISBLANK(extractions!AS510),"",extractions!AS510)</f>
        <v/>
      </c>
      <c r="AZ510" t="str">
        <f>IF(ISBLANK(extractions!AT510),"",extractions!AT510)</f>
        <v/>
      </c>
      <c r="BA510" t="str">
        <f>IF(ISBLANK(extractions!AU510),"",extractions!AU510)</f>
        <v/>
      </c>
      <c r="BB510" t="str">
        <f>IF(ISBLANK(extractions!AV510),"",extractions!AV510)</f>
        <v/>
      </c>
      <c r="BC510" t="str">
        <f>IF(ISBLANK(extractions!AW510),"",extractions!AW510)</f>
        <v/>
      </c>
      <c r="BD510" t="str">
        <f>IF(ISBLANK(extractions!AX510),"",extractions!AX510)</f>
        <v/>
      </c>
      <c r="BG510" t="str">
        <f t="shared" si="65"/>
        <v/>
      </c>
      <c r="BK510" s="9" t="str">
        <f t="shared" si="62"/>
        <v>Beta</v>
      </c>
      <c r="BL510" s="9">
        <f t="shared" si="60"/>
        <v>2.1839999999999998E-2</v>
      </c>
      <c r="BM510" s="13" t="str">
        <f t="shared" si="61"/>
        <v>?</v>
      </c>
      <c r="BN510" t="str">
        <f t="shared" si="63"/>
        <v>+</v>
      </c>
      <c r="BO510" s="9" t="str">
        <f>IF(BK510="Beta",IF(ABS(BL510)&lt;statistic_interpretations!$B$5,statistic_interpretations!$B$1,IF(ABS(BL510)&lt;statistic_interpretations!$C$5,statistic_interpretations!$C$1,IF(ABS(BL510)&gt;statistic_interpretations!$C$5,statistic_interpretations!$D$1,"error"))),IF(BK510="R",IF(ABS(BL510)&lt;statistic_interpretations!$B$2,statistic_interpretations!$B$1,IF(ABS(BL510)&lt;statistic_interpretations!$C$2,statistic_interpretations!$C$1,IF(ABS(BL510)&gt;statistic_interpretations!$C$2,statistic_interpretations!$D$1,"error"))),IF(BK510="D",IF(ABS(BL510)&lt;statistic_interpretations!$B$3,statistic_interpretations!$B$1,IF(ABS(BL510)&lt;statistic_interpretations!$C$3,statistic_interpretations!$C$1,IF(ABS(BL510)&gt;statistic_interpretations!$C$3,statistic_interpretations!$D$1,"error"))),IF(BK510="%",IF(ABS(BL510)&lt;statistic_interpretations!$B$9,statistic_interpretations!$B$1,IF(ABS(BL510)&lt;statistic_interpretations!$C$9,statistic_interpretations!$C$1,IF(ABS(BL510)&gt;statistic_interpretations!$C$9,statistic_interpretations!$D$1,"error"))),IF(BK510="χ2",IF(ABS(BL510)&lt;statistic_interpretations!$B$8,statistic_interpretations!$B$1,IF(ABS(BL510)&lt;statistic_interpretations!$C$8,statistic_interpretations!$C$1,IF(ABS(BL510)&gt;statistic_interpretations!$C$8,statistic_interpretations!$D$1,"error"))),IF(BK510="tau",IF(ABS(BL510)&lt;statistic_interpretations!$B$7,statistic_interpretations!$B$1,IF(ABS(BL510)&lt;statistic_interpretations!$C$7,statistic_interpretations!$C$1,IF(ABS(BL510)&gt;statistic_interpretations!$C$7,statistic_interpretations!$D$1,"error")))))))))</f>
        <v>Small</v>
      </c>
      <c r="BP510" t="str">
        <f t="shared" si="64"/>
        <v>unknown</v>
      </c>
    </row>
    <row r="511" spans="1:68" x14ac:dyDescent="0.25">
      <c r="A511" t="str">
        <f>IF(ISBLANK(extractions!A511),"",extractions!A511)</f>
        <v>Unclassified disturbance</v>
      </c>
      <c r="B511" t="s">
        <v>866</v>
      </c>
      <c r="C511" t="str">
        <f>IF(ISBLANK(extractions!B511),"",extractions!B511)</f>
        <v>nominal</v>
      </c>
      <c r="D511" t="str">
        <f>IF(ISBLANK(extractions!C511),"",extractions!C511)</f>
        <v/>
      </c>
      <c r="E511" t="str">
        <f>IF(ISBLANK(extractions!D511),"",extractions!D511)</f>
        <v>Crime control</v>
      </c>
      <c r="F511" t="str">
        <f>IF(ISBLANK(extractions!E511),"",extractions!E511)</f>
        <v>-</v>
      </c>
      <c r="G511" t="str">
        <f>IF(ISBLANK(extractions!G511),"",extractions!G511)</f>
        <v>travel time</v>
      </c>
      <c r="H511" t="str">
        <f>IF(ISBLANK(extractions!H511),"",extractions!H511)</f>
        <v>scale</v>
      </c>
      <c r="I511" t="str">
        <f>IF(ISBLANK(extractions!I511),"",extractions!I511)</f>
        <v>min/incident</v>
      </c>
      <c r="J511" t="str">
        <f>IF(ISBLANK(extractions!J511),"",extractions!J511)</f>
        <v>ln</v>
      </c>
      <c r="K511" t="str">
        <f>IF(ISBLANK(extractions!K511),"",extractions!K511)</f>
        <v>interest</v>
      </c>
      <c r="L511" t="str">
        <f>IF(ISBLANK(extractions!L511),"",extractions!L511)</f>
        <v>van Kirk (1980b)</v>
      </c>
      <c r="M511" s="2" t="s">
        <v>893</v>
      </c>
      <c r="N511" t="str">
        <f>IF(ISBLANK(extractions!M511),"",extractions!M511)</f>
        <v>Table B-22</v>
      </c>
      <c r="O511" t="str">
        <f>IF(ISBLANK(extractions!N511),"",extractions!N511)</f>
        <v>Multivariate regression</v>
      </c>
      <c r="P511" t="s">
        <v>148</v>
      </c>
      <c r="Q511" t="s">
        <v>903</v>
      </c>
      <c r="R511" t="s">
        <v>906</v>
      </c>
      <c r="S511" t="s">
        <v>199</v>
      </c>
      <c r="T511" t="s">
        <v>199</v>
      </c>
      <c r="U511" t="str">
        <f>IF(ISBLANK(extractions!O511),"",extractions!O511)</f>
        <v/>
      </c>
      <c r="V511" t="str">
        <f>IF(ISBLANK(extractions!P511),"",extractions!P511)</f>
        <v>Sample</v>
      </c>
      <c r="W511" t="str">
        <f>IF(ISBLANK(extractions!Q511),"",extractions!Q511)</f>
        <v/>
      </c>
      <c r="X511" t="str">
        <f>IF(ISBLANK(extractions!R511),"",extractions!R511)</f>
        <v xml:space="preserve">Non random sample  </v>
      </c>
      <c r="Y511" t="str">
        <f>IF(ISBLANK(extractions!S511),"",extractions!S511)</f>
        <v/>
      </c>
      <c r="Z511" t="str">
        <f>IF(ISBLANK(extractions!T511),"",extractions!T511)</f>
        <v/>
      </c>
      <c r="AA511" t="str">
        <f>IF(ISBLANK(extractions!U511),"",extractions!U511)</f>
        <v>-</v>
      </c>
      <c r="AB511">
        <f>IF(ISBLANK(extractions!V511),"",extractions!V511)</f>
        <v>2800</v>
      </c>
      <c r="AC511" t="str">
        <f>IF(ISBLANK(extractions!W511),"",extractions!W511)</f>
        <v>CFS</v>
      </c>
      <c r="AD511" t="str">
        <f>IF(ISBLANK(extractions!X511),"",extractions!X511)</f>
        <v>All noncrime calls ineligible for follow-up data collection</v>
      </c>
      <c r="AE511" t="str">
        <f>IF(ISBLANK(extractions!Y511),"",extractions!Y511)</f>
        <v>Beta</v>
      </c>
      <c r="AF511">
        <f>IF(ISBLANK(extractions!Z511),"",extractions!Z511)</f>
        <v>-2.3099999999999999E-2</v>
      </c>
      <c r="AG511" t="str">
        <f>IF(ISBLANK(extractions!AA511),"",extractions!AA511)</f>
        <v/>
      </c>
      <c r="AH511" t="str">
        <f>IF(ISBLANK(extractions!AB511),"",extractions!AB511)</f>
        <v>?</v>
      </c>
      <c r="AI511">
        <f>IF(ISBLANK(extractions!AC511),"",extractions!AC511)</f>
        <v>1</v>
      </c>
      <c r="AJ511" t="str">
        <f>IF(ISBLANK(extractions!AD511),"",extractions!AD511)</f>
        <v>mar</v>
      </c>
      <c r="AK511">
        <f>IF(ISBLANK(extractions!AE511),"",extractions!AE511)</f>
        <v>1975</v>
      </c>
      <c r="AL511">
        <f>IF(ISBLANK(extractions!AF511),"",extractions!AF511)</f>
        <v>31</v>
      </c>
      <c r="AM511" t="str">
        <f>IF(ISBLANK(extractions!AG511),"",extractions!AG511)</f>
        <v>jan</v>
      </c>
      <c r="AN511">
        <f>IF(ISBLANK(extractions!AH511),"",extractions!AH511)</f>
        <v>1976</v>
      </c>
      <c r="AO511" t="str">
        <f>IF(ISBLANK(extractions!AI511),"",extractions!AI511)</f>
        <v/>
      </c>
      <c r="AP511" t="str">
        <f>IF(ISBLANK(extractions!AJ511),"",extractions!AJ511)</f>
        <v/>
      </c>
      <c r="AQ511" t="str">
        <f>IF(ISBLANK(extractions!AK511),"",extractions!AK511)</f>
        <v/>
      </c>
      <c r="AR511" t="str">
        <f>IF(ISBLANK(extractions!AL511),"",extractions!AL511)</f>
        <v/>
      </c>
      <c r="AS511" t="str">
        <f>IF(ISBLANK(extractions!AM511),"",extractions!AM511)</f>
        <v/>
      </c>
      <c r="AT511" t="str">
        <f>IF(ISBLANK(extractions!AN511),"",extractions!AN511)</f>
        <v/>
      </c>
      <c r="AU511" t="str">
        <f>IF(ISBLANK(extractions!AO511),"",extractions!AO511)</f>
        <v/>
      </c>
      <c r="AV511" t="str">
        <f>IF(ISBLANK(extractions!AP511),"",extractions!AP511)</f>
        <v/>
      </c>
      <c r="AW511" t="str">
        <f>IF(ISBLANK(extractions!AQ511),"",extractions!AQ511)</f>
        <v/>
      </c>
      <c r="AX511" t="str">
        <f>IF(ISBLANK(extractions!AR511),"",extractions!AR511)</f>
        <v/>
      </c>
      <c r="AY511" t="str">
        <f>IF(ISBLANK(extractions!AS511),"",extractions!AS511)</f>
        <v/>
      </c>
      <c r="AZ511" t="str">
        <f>IF(ISBLANK(extractions!AT511),"",extractions!AT511)</f>
        <v/>
      </c>
      <c r="BA511" t="str">
        <f>IF(ISBLANK(extractions!AU511),"",extractions!AU511)</f>
        <v/>
      </c>
      <c r="BB511" t="str">
        <f>IF(ISBLANK(extractions!AV511),"",extractions!AV511)</f>
        <v/>
      </c>
      <c r="BC511" t="str">
        <f>IF(ISBLANK(extractions!AW511),"",extractions!AW511)</f>
        <v/>
      </c>
      <c r="BD511" t="str">
        <f>IF(ISBLANK(extractions!AX511),"",extractions!AX511)</f>
        <v/>
      </c>
      <c r="BG511" t="str">
        <f t="shared" si="65"/>
        <v/>
      </c>
      <c r="BK511" s="9" t="str">
        <f t="shared" si="62"/>
        <v>Beta</v>
      </c>
      <c r="BL511" s="9">
        <f t="shared" si="60"/>
        <v>-2.3099999999999999E-2</v>
      </c>
      <c r="BM511" s="13" t="str">
        <f t="shared" si="61"/>
        <v>?</v>
      </c>
      <c r="BN511" t="str">
        <f t="shared" si="63"/>
        <v>-</v>
      </c>
      <c r="BO511" s="9" t="str">
        <f>IF(BK511="Beta",IF(ABS(BL511)&lt;statistic_interpretations!$B$5,statistic_interpretations!$B$1,IF(ABS(BL511)&lt;statistic_interpretations!$C$5,statistic_interpretations!$C$1,IF(ABS(BL511)&gt;statistic_interpretations!$C$5,statistic_interpretations!$D$1,"error"))),IF(BK511="R",IF(ABS(BL511)&lt;statistic_interpretations!$B$2,statistic_interpretations!$B$1,IF(ABS(BL511)&lt;statistic_interpretations!$C$2,statistic_interpretations!$C$1,IF(ABS(BL511)&gt;statistic_interpretations!$C$2,statistic_interpretations!$D$1,"error"))),IF(BK511="D",IF(ABS(BL511)&lt;statistic_interpretations!$B$3,statistic_interpretations!$B$1,IF(ABS(BL511)&lt;statistic_interpretations!$C$3,statistic_interpretations!$C$1,IF(ABS(BL511)&gt;statistic_interpretations!$C$3,statistic_interpretations!$D$1,"error"))),IF(BK511="%",IF(ABS(BL511)&lt;statistic_interpretations!$B$9,statistic_interpretations!$B$1,IF(ABS(BL511)&lt;statistic_interpretations!$C$9,statistic_interpretations!$C$1,IF(ABS(BL511)&gt;statistic_interpretations!$C$9,statistic_interpretations!$D$1,"error"))),IF(BK511="χ2",IF(ABS(BL511)&lt;statistic_interpretations!$B$8,statistic_interpretations!$B$1,IF(ABS(BL511)&lt;statistic_interpretations!$C$8,statistic_interpretations!$C$1,IF(ABS(BL511)&gt;statistic_interpretations!$C$8,statistic_interpretations!$D$1,"error"))),IF(BK511="tau",IF(ABS(BL511)&lt;statistic_interpretations!$B$7,statistic_interpretations!$B$1,IF(ABS(BL511)&lt;statistic_interpretations!$C$7,statistic_interpretations!$C$1,IF(ABS(BL511)&gt;statistic_interpretations!$C$7,statistic_interpretations!$D$1,"error")))))))))</f>
        <v>Small</v>
      </c>
      <c r="BP511" t="str">
        <f t="shared" si="64"/>
        <v>unknown</v>
      </c>
    </row>
    <row r="512" spans="1:68" x14ac:dyDescent="0.25">
      <c r="A512" t="str">
        <f>IF(ISBLANK(extractions!A512),"",extractions!A512)</f>
        <v>Alarm</v>
      </c>
      <c r="B512" t="s">
        <v>806</v>
      </c>
      <c r="C512" t="str">
        <f>IF(ISBLANK(extractions!B512),"",extractions!B512)</f>
        <v>nominal</v>
      </c>
      <c r="D512" t="str">
        <f>IF(ISBLANK(extractions!C512),"",extractions!C512)</f>
        <v/>
      </c>
      <c r="E512" t="str">
        <f>IF(ISBLANK(extractions!D512),"",extractions!D512)</f>
        <v>Crime control</v>
      </c>
      <c r="F512" t="str">
        <f>IF(ISBLANK(extractions!E512),"",extractions!E512)</f>
        <v>-</v>
      </c>
      <c r="G512" t="str">
        <f>IF(ISBLANK(extractions!G512),"",extractions!G512)</f>
        <v>travel time</v>
      </c>
      <c r="H512" t="str">
        <f>IF(ISBLANK(extractions!H512),"",extractions!H512)</f>
        <v>scale</v>
      </c>
      <c r="I512" t="str">
        <f>IF(ISBLANK(extractions!I512),"",extractions!I512)</f>
        <v>min/incident</v>
      </c>
      <c r="J512" t="str">
        <f>IF(ISBLANK(extractions!J512),"",extractions!J512)</f>
        <v>ln</v>
      </c>
      <c r="K512" t="str">
        <f>IF(ISBLANK(extractions!K512),"",extractions!K512)</f>
        <v>interest</v>
      </c>
      <c r="L512" t="str">
        <f>IF(ISBLANK(extractions!L512),"",extractions!L512)</f>
        <v>van Kirk (1980b)</v>
      </c>
      <c r="M512" s="2" t="s">
        <v>893</v>
      </c>
      <c r="N512" t="str">
        <f>IF(ISBLANK(extractions!M512),"",extractions!M512)</f>
        <v>Table B-22</v>
      </c>
      <c r="O512" t="str">
        <f>IF(ISBLANK(extractions!N512),"",extractions!N512)</f>
        <v>Multivariate regression</v>
      </c>
      <c r="P512" t="s">
        <v>148</v>
      </c>
      <c r="Q512" t="s">
        <v>903</v>
      </c>
      <c r="R512" t="s">
        <v>906</v>
      </c>
      <c r="S512" t="s">
        <v>199</v>
      </c>
      <c r="T512" t="s">
        <v>199</v>
      </c>
      <c r="U512" t="str">
        <f>IF(ISBLANK(extractions!O512),"",extractions!O512)</f>
        <v/>
      </c>
      <c r="V512" t="str">
        <f>IF(ISBLANK(extractions!P512),"",extractions!P512)</f>
        <v>Sample</v>
      </c>
      <c r="W512" t="str">
        <f>IF(ISBLANK(extractions!Q512),"",extractions!Q512)</f>
        <v/>
      </c>
      <c r="X512" t="str">
        <f>IF(ISBLANK(extractions!R512),"",extractions!R512)</f>
        <v xml:space="preserve">Non random sample  </v>
      </c>
      <c r="Y512" t="str">
        <f>IF(ISBLANK(extractions!S512),"",extractions!S512)</f>
        <v/>
      </c>
      <c r="Z512" t="str">
        <f>IF(ISBLANK(extractions!T512),"",extractions!T512)</f>
        <v/>
      </c>
      <c r="AA512" t="str">
        <f>IF(ISBLANK(extractions!U512),"",extractions!U512)</f>
        <v>-</v>
      </c>
      <c r="AB512">
        <f>IF(ISBLANK(extractions!V512),"",extractions!V512)</f>
        <v>2800</v>
      </c>
      <c r="AC512" t="str">
        <f>IF(ISBLANK(extractions!W512),"",extractions!W512)</f>
        <v>CFS</v>
      </c>
      <c r="AD512" t="str">
        <f>IF(ISBLANK(extractions!X512),"",extractions!X512)</f>
        <v>All noncrime calls ineligible for follow-up data collection</v>
      </c>
      <c r="AE512" t="str">
        <f>IF(ISBLANK(extractions!Y512),"",extractions!Y512)</f>
        <v>Beta</v>
      </c>
      <c r="AF512">
        <f>IF(ISBLANK(extractions!Z512),"",extractions!Z512)</f>
        <v>-5.4489999999999997E-2</v>
      </c>
      <c r="AG512" t="str">
        <f>IF(ISBLANK(extractions!AA512),"",extractions!AA512)</f>
        <v/>
      </c>
      <c r="AH512" t="str">
        <f>IF(ISBLANK(extractions!AB512),"",extractions!AB512)</f>
        <v>?</v>
      </c>
      <c r="AI512">
        <f>IF(ISBLANK(extractions!AC512),"",extractions!AC512)</f>
        <v>1</v>
      </c>
      <c r="AJ512" t="str">
        <f>IF(ISBLANK(extractions!AD512),"",extractions!AD512)</f>
        <v>mar</v>
      </c>
      <c r="AK512">
        <f>IF(ISBLANK(extractions!AE512),"",extractions!AE512)</f>
        <v>1975</v>
      </c>
      <c r="AL512">
        <f>IF(ISBLANK(extractions!AF512),"",extractions!AF512)</f>
        <v>31</v>
      </c>
      <c r="AM512" t="str">
        <f>IF(ISBLANK(extractions!AG512),"",extractions!AG512)</f>
        <v>jan</v>
      </c>
      <c r="AN512">
        <f>IF(ISBLANK(extractions!AH512),"",extractions!AH512)</f>
        <v>1976</v>
      </c>
      <c r="AO512" t="str">
        <f>IF(ISBLANK(extractions!AI512),"",extractions!AI512)</f>
        <v/>
      </c>
      <c r="AP512" t="str">
        <f>IF(ISBLANK(extractions!AJ512),"",extractions!AJ512)</f>
        <v/>
      </c>
      <c r="AQ512" t="str">
        <f>IF(ISBLANK(extractions!AK512),"",extractions!AK512)</f>
        <v/>
      </c>
      <c r="AR512" t="str">
        <f>IF(ISBLANK(extractions!AL512),"",extractions!AL512)</f>
        <v/>
      </c>
      <c r="AS512" t="str">
        <f>IF(ISBLANK(extractions!AM512),"",extractions!AM512)</f>
        <v/>
      </c>
      <c r="AT512" t="str">
        <f>IF(ISBLANK(extractions!AN512),"",extractions!AN512)</f>
        <v/>
      </c>
      <c r="AU512" t="str">
        <f>IF(ISBLANK(extractions!AO512),"",extractions!AO512)</f>
        <v/>
      </c>
      <c r="AV512" t="str">
        <f>IF(ISBLANK(extractions!AP512),"",extractions!AP512)</f>
        <v/>
      </c>
      <c r="AW512" t="str">
        <f>IF(ISBLANK(extractions!AQ512),"",extractions!AQ512)</f>
        <v/>
      </c>
      <c r="AX512" t="str">
        <f>IF(ISBLANK(extractions!AR512),"",extractions!AR512)</f>
        <v/>
      </c>
      <c r="AY512" t="str">
        <f>IF(ISBLANK(extractions!AS512),"",extractions!AS512)</f>
        <v/>
      </c>
      <c r="AZ512" t="str">
        <f>IF(ISBLANK(extractions!AT512),"",extractions!AT512)</f>
        <v/>
      </c>
      <c r="BA512" t="str">
        <f>IF(ISBLANK(extractions!AU512),"",extractions!AU512)</f>
        <v/>
      </c>
      <c r="BB512" t="str">
        <f>IF(ISBLANK(extractions!AV512),"",extractions!AV512)</f>
        <v/>
      </c>
      <c r="BC512" t="str">
        <f>IF(ISBLANK(extractions!AW512),"",extractions!AW512)</f>
        <v/>
      </c>
      <c r="BD512" t="str">
        <f>IF(ISBLANK(extractions!AX512),"",extractions!AX512)</f>
        <v/>
      </c>
      <c r="BG512" t="str">
        <f t="shared" si="65"/>
        <v/>
      </c>
      <c r="BK512" s="9" t="str">
        <f t="shared" si="62"/>
        <v>Beta</v>
      </c>
      <c r="BL512" s="9">
        <f t="shared" si="60"/>
        <v>-5.4489999999999997E-2</v>
      </c>
      <c r="BM512" s="13" t="str">
        <f t="shared" si="61"/>
        <v>?</v>
      </c>
      <c r="BN512" t="str">
        <f t="shared" si="63"/>
        <v>-</v>
      </c>
      <c r="BO512" s="9" t="str">
        <f>IF(BK512="Beta",IF(ABS(BL512)&lt;statistic_interpretations!$B$5,statistic_interpretations!$B$1,IF(ABS(BL512)&lt;statistic_interpretations!$C$5,statistic_interpretations!$C$1,IF(ABS(BL512)&gt;statistic_interpretations!$C$5,statistic_interpretations!$D$1,"error"))),IF(BK512="R",IF(ABS(BL512)&lt;statistic_interpretations!$B$2,statistic_interpretations!$B$1,IF(ABS(BL512)&lt;statistic_interpretations!$C$2,statistic_interpretations!$C$1,IF(ABS(BL512)&gt;statistic_interpretations!$C$2,statistic_interpretations!$D$1,"error"))),IF(BK512="D",IF(ABS(BL512)&lt;statistic_interpretations!$B$3,statistic_interpretations!$B$1,IF(ABS(BL512)&lt;statistic_interpretations!$C$3,statistic_interpretations!$C$1,IF(ABS(BL512)&gt;statistic_interpretations!$C$3,statistic_interpretations!$D$1,"error"))),IF(BK512="%",IF(ABS(BL512)&lt;statistic_interpretations!$B$9,statistic_interpretations!$B$1,IF(ABS(BL512)&lt;statistic_interpretations!$C$9,statistic_interpretations!$C$1,IF(ABS(BL512)&gt;statistic_interpretations!$C$9,statistic_interpretations!$D$1,"error"))),IF(BK512="χ2",IF(ABS(BL512)&lt;statistic_interpretations!$B$8,statistic_interpretations!$B$1,IF(ABS(BL512)&lt;statistic_interpretations!$C$8,statistic_interpretations!$C$1,IF(ABS(BL512)&gt;statistic_interpretations!$C$8,statistic_interpretations!$D$1,"error"))),IF(BK512="tau",IF(ABS(BL512)&lt;statistic_interpretations!$B$7,statistic_interpretations!$B$1,IF(ABS(BL512)&lt;statistic_interpretations!$C$7,statistic_interpretations!$C$1,IF(ABS(BL512)&gt;statistic_interpretations!$C$7,statistic_interpretations!$D$1,"error")))))))))</f>
        <v>Small</v>
      </c>
      <c r="BP512" t="str">
        <f t="shared" si="64"/>
        <v>unknown</v>
      </c>
    </row>
    <row r="513" spans="1:68" x14ac:dyDescent="0.25">
      <c r="A513" t="str">
        <f>IF(ISBLANK(extractions!A513),"",extractions!A513)</f>
        <v>Seriousness Index</v>
      </c>
      <c r="B513" t="s">
        <v>942</v>
      </c>
      <c r="C513" t="str">
        <f>IF(ISBLANK(extractions!B513),"",extractions!B513)</f>
        <v>ordinal</v>
      </c>
      <c r="D513" t="str">
        <f>IF(ISBLANK(extractions!C513),"",extractions!C513)</f>
        <v/>
      </c>
      <c r="E513" t="str">
        <f>IF(ISBLANK(extractions!D513),"",extractions!D513)</f>
        <v/>
      </c>
      <c r="F513" t="str">
        <f>IF(ISBLANK(extractions!E513),"",extractions!E513)</f>
        <v>-</v>
      </c>
      <c r="G513" t="str">
        <f>IF(ISBLANK(extractions!G513),"",extractions!G513)</f>
        <v>reporting time</v>
      </c>
      <c r="H513" t="str">
        <f>IF(ISBLANK(extractions!H513),"",extractions!H513)</f>
        <v>scale</v>
      </c>
      <c r="I513" t="str">
        <f>IF(ISBLANK(extractions!I513),"",extractions!I513)</f>
        <v>min/incident</v>
      </c>
      <c r="J513" t="str">
        <f>IF(ISBLANK(extractions!J513),"",extractions!J513)</f>
        <v>ln</v>
      </c>
      <c r="K513" t="str">
        <f>IF(ISBLANK(extractions!K513),"",extractions!K513)</f>
        <v>interest</v>
      </c>
      <c r="L513" t="str">
        <f>IF(ISBLANK(extractions!L513),"",extractions!L513)</f>
        <v>van Kirk (1980b)</v>
      </c>
      <c r="M513" s="2" t="s">
        <v>893</v>
      </c>
      <c r="N513" t="str">
        <f>IF(ISBLANK(extractions!M513),"",extractions!M513)</f>
        <v>Table C-1</v>
      </c>
      <c r="O513" t="str">
        <f>IF(ISBLANK(extractions!N513),"",extractions!N513)</f>
        <v>Bivariate regression</v>
      </c>
      <c r="P513" t="s">
        <v>148</v>
      </c>
      <c r="Q513" t="s">
        <v>903</v>
      </c>
      <c r="R513" s="2" t="s">
        <v>907</v>
      </c>
      <c r="S513" t="s">
        <v>899</v>
      </c>
      <c r="T513" t="s">
        <v>899</v>
      </c>
      <c r="U513" t="str">
        <f>IF(ISBLANK(extractions!O513),"",extractions!O513)</f>
        <v/>
      </c>
      <c r="V513" t="str">
        <f>IF(ISBLANK(extractions!P513),"",extractions!P513)</f>
        <v>Sample</v>
      </c>
      <c r="W513" t="str">
        <f>IF(ISBLANK(extractions!Q513),"",extractions!Q513)</f>
        <v/>
      </c>
      <c r="X513" t="str">
        <f>IF(ISBLANK(extractions!R513),"",extractions!R513)</f>
        <v xml:space="preserve">Non random sample  </v>
      </c>
      <c r="Y513" t="str">
        <f>IF(ISBLANK(extractions!S513),"",extractions!S513)</f>
        <v/>
      </c>
      <c r="Z513" t="str">
        <f>IF(ISBLANK(extractions!T513),"",extractions!T513)</f>
        <v/>
      </c>
      <c r="AA513" t="str">
        <f>IF(ISBLANK(extractions!U513),"",extractions!U513)</f>
        <v>-</v>
      </c>
      <c r="AB513" t="str">
        <f>IF(ISBLANK(extractions!V513),"",extractions!V513)</f>
        <v>?</v>
      </c>
      <c r="AC513" t="str">
        <f>IF(ISBLANK(extractions!W513),"",extractions!W513)</f>
        <v>CFS</v>
      </c>
      <c r="AD513" t="str">
        <f>IF(ISBLANK(extractions!X513),"",extractions!X513)</f>
        <v>Field injury cases</v>
      </c>
      <c r="AE513" t="str">
        <f>IF(ISBLANK(extractions!Y513),"",extractions!Y513)</f>
        <v>R</v>
      </c>
      <c r="AF513">
        <f>IF(ISBLANK(extractions!Z513),"",extractions!Z513)</f>
        <v>-0.31015999999999999</v>
      </c>
      <c r="AG513" t="str">
        <f>IF(ISBLANK(extractions!AA513),"",extractions!AA513)</f>
        <v/>
      </c>
      <c r="AH513" t="str">
        <f>IF(ISBLANK(extractions!AB513),"",extractions!AB513)</f>
        <v>?</v>
      </c>
      <c r="AI513">
        <f>IF(ISBLANK(extractions!AC513),"",extractions!AC513)</f>
        <v>1</v>
      </c>
      <c r="AJ513" t="str">
        <f>IF(ISBLANK(extractions!AD513),"",extractions!AD513)</f>
        <v>mar</v>
      </c>
      <c r="AK513">
        <f>IF(ISBLANK(extractions!AE513),"",extractions!AE513)</f>
        <v>1975</v>
      </c>
      <c r="AL513">
        <f>IF(ISBLANK(extractions!AF513),"",extractions!AF513)</f>
        <v>31</v>
      </c>
      <c r="AM513" t="str">
        <f>IF(ISBLANK(extractions!AG513),"",extractions!AG513)</f>
        <v>jan</v>
      </c>
      <c r="AN513">
        <f>IF(ISBLANK(extractions!AH513),"",extractions!AH513)</f>
        <v>1976</v>
      </c>
      <c r="AO513" t="str">
        <f>IF(ISBLANK(extractions!AI513),"",extractions!AI513)</f>
        <v/>
      </c>
      <c r="AP513" t="str">
        <f>IF(ISBLANK(extractions!AJ513),"",extractions!AJ513)</f>
        <v/>
      </c>
      <c r="AQ513" t="str">
        <f>IF(ISBLANK(extractions!AK513),"",extractions!AK513)</f>
        <v/>
      </c>
      <c r="AR513" t="str">
        <f>IF(ISBLANK(extractions!AL513),"",extractions!AL513)</f>
        <v/>
      </c>
      <c r="AS513" t="str">
        <f>IF(ISBLANK(extractions!AM513),"",extractions!AM513)</f>
        <v/>
      </c>
      <c r="AT513" t="str">
        <f>IF(ISBLANK(extractions!AN513),"",extractions!AN513)</f>
        <v/>
      </c>
      <c r="AU513" t="str">
        <f>IF(ISBLANK(extractions!AO513),"",extractions!AO513)</f>
        <v/>
      </c>
      <c r="AV513" t="str">
        <f>IF(ISBLANK(extractions!AP513),"",extractions!AP513)</f>
        <v/>
      </c>
      <c r="AW513" t="str">
        <f>IF(ISBLANK(extractions!AQ513),"",extractions!AQ513)</f>
        <v/>
      </c>
      <c r="AX513" t="str">
        <f>IF(ISBLANK(extractions!AR513),"",extractions!AR513)</f>
        <v/>
      </c>
      <c r="AY513" t="str">
        <f>IF(ISBLANK(extractions!AS513),"",extractions!AS513)</f>
        <v/>
      </c>
      <c r="AZ513" t="str">
        <f>IF(ISBLANK(extractions!AT513),"",extractions!AT513)</f>
        <v/>
      </c>
      <c r="BA513" t="str">
        <f>IF(ISBLANK(extractions!AU513),"",extractions!AU513)</f>
        <v/>
      </c>
      <c r="BB513" t="str">
        <f>IF(ISBLANK(extractions!AV513),"",extractions!AV513)</f>
        <v/>
      </c>
      <c r="BC513" t="str">
        <f>IF(ISBLANK(extractions!AW513),"",extractions!AW513)</f>
        <v/>
      </c>
      <c r="BD513" t="str">
        <f>IF(ISBLANK(extractions!AX513),"",extractions!AX513)</f>
        <v/>
      </c>
      <c r="BG513" t="str">
        <f t="shared" si="65"/>
        <v/>
      </c>
      <c r="BK513" s="9" t="str">
        <f t="shared" si="62"/>
        <v>R</v>
      </c>
      <c r="BL513" s="9">
        <f t="shared" si="60"/>
        <v>-0.31015999999999999</v>
      </c>
      <c r="BM513" s="13" t="str">
        <f t="shared" si="61"/>
        <v>?</v>
      </c>
      <c r="BN513" t="str">
        <f t="shared" si="63"/>
        <v>-</v>
      </c>
      <c r="BO513" s="9" t="str">
        <f>IF(BK513="Beta",IF(ABS(BL513)&lt;statistic_interpretations!$B$5,statistic_interpretations!$B$1,IF(ABS(BL513)&lt;statistic_interpretations!$C$5,statistic_interpretations!$C$1,IF(ABS(BL513)&gt;statistic_interpretations!$C$5,statistic_interpretations!$D$1,"error"))),IF(BK513="R",IF(ABS(BL513)&lt;statistic_interpretations!$B$2,statistic_interpretations!$B$1,IF(ABS(BL513)&lt;statistic_interpretations!$C$2,statistic_interpretations!$C$1,IF(ABS(BL513)&gt;statistic_interpretations!$C$2,statistic_interpretations!$D$1,"error"))),IF(BK513="D",IF(ABS(BL513)&lt;statistic_interpretations!$B$3,statistic_interpretations!$B$1,IF(ABS(BL513)&lt;statistic_interpretations!$C$3,statistic_interpretations!$C$1,IF(ABS(BL513)&gt;statistic_interpretations!$C$3,statistic_interpretations!$D$1,"error"))),IF(BK513="%",IF(ABS(BL513)&lt;statistic_interpretations!$B$9,statistic_interpretations!$B$1,IF(ABS(BL513)&lt;statistic_interpretations!$C$9,statistic_interpretations!$C$1,IF(ABS(BL513)&gt;statistic_interpretations!$C$9,statistic_interpretations!$D$1,"error"))),IF(BK513="χ2",IF(ABS(BL513)&lt;statistic_interpretations!$B$8,statistic_interpretations!$B$1,IF(ABS(BL513)&lt;statistic_interpretations!$C$8,statistic_interpretations!$C$1,IF(ABS(BL513)&gt;statistic_interpretations!$C$8,statistic_interpretations!$D$1,"error"))),IF(BK513="tau",IF(ABS(BL513)&lt;statistic_interpretations!$B$7,statistic_interpretations!$B$1,IF(ABS(BL513)&lt;statistic_interpretations!$C$7,statistic_interpretations!$C$1,IF(ABS(BL513)&gt;statistic_interpretations!$C$7,statistic_interpretations!$D$1,"error")))))))))</f>
        <v xml:space="preserve">Medium </v>
      </c>
      <c r="BP513" t="str">
        <f t="shared" si="64"/>
        <v>unknown</v>
      </c>
    </row>
    <row r="514" spans="1:68" x14ac:dyDescent="0.25">
      <c r="A514" t="str">
        <f>IF(ISBLANK(extractions!A514),"",extractions!A514)</f>
        <v>Seriousness Index</v>
      </c>
      <c r="B514" t="s">
        <v>942</v>
      </c>
      <c r="C514" t="str">
        <f>IF(ISBLANK(extractions!B514),"",extractions!B514)</f>
        <v>ordinal</v>
      </c>
      <c r="D514" t="str">
        <f>IF(ISBLANK(extractions!C514),"",extractions!C514)</f>
        <v/>
      </c>
      <c r="E514" t="str">
        <f>IF(ISBLANK(extractions!D514),"",extractions!D514)</f>
        <v/>
      </c>
      <c r="F514" t="str">
        <f>IF(ISBLANK(extractions!E514),"",extractions!E514)</f>
        <v>-</v>
      </c>
      <c r="G514" t="str">
        <f>IF(ISBLANK(extractions!G514),"",extractions!G514)</f>
        <v>dispatch time</v>
      </c>
      <c r="H514" t="str">
        <f>IF(ISBLANK(extractions!H514),"",extractions!H514)</f>
        <v>scale</v>
      </c>
      <c r="I514" t="str">
        <f>IF(ISBLANK(extractions!I514),"",extractions!I514)</f>
        <v>min/incident</v>
      </c>
      <c r="J514" t="str">
        <f>IF(ISBLANK(extractions!J514),"",extractions!J514)</f>
        <v>ln</v>
      </c>
      <c r="K514" t="str">
        <f>IF(ISBLANK(extractions!K514),"",extractions!K514)</f>
        <v>interest</v>
      </c>
      <c r="L514" t="str">
        <f>IF(ISBLANK(extractions!L514),"",extractions!L514)</f>
        <v>van Kirk (1980b)</v>
      </c>
      <c r="M514" s="2" t="s">
        <v>893</v>
      </c>
      <c r="N514" t="str">
        <f>IF(ISBLANK(extractions!M514),"",extractions!M514)</f>
        <v>Table C-2</v>
      </c>
      <c r="O514" t="str">
        <f>IF(ISBLANK(extractions!N514),"",extractions!N514)</f>
        <v>Bivariate regression</v>
      </c>
      <c r="P514" t="s">
        <v>148</v>
      </c>
      <c r="Q514" t="s">
        <v>903</v>
      </c>
      <c r="R514" s="2" t="s">
        <v>907</v>
      </c>
      <c r="S514" t="s">
        <v>899</v>
      </c>
      <c r="T514" t="s">
        <v>899</v>
      </c>
      <c r="U514" t="str">
        <f>IF(ISBLANK(extractions!O514),"",extractions!O514)</f>
        <v/>
      </c>
      <c r="V514" t="str">
        <f>IF(ISBLANK(extractions!P514),"",extractions!P514)</f>
        <v>Sample</v>
      </c>
      <c r="W514" t="str">
        <f>IF(ISBLANK(extractions!Q514),"",extractions!Q514)</f>
        <v/>
      </c>
      <c r="X514" t="str">
        <f>IF(ISBLANK(extractions!R514),"",extractions!R514)</f>
        <v xml:space="preserve">Non random sample  </v>
      </c>
      <c r="Y514" t="str">
        <f>IF(ISBLANK(extractions!S514),"",extractions!S514)</f>
        <v/>
      </c>
      <c r="Z514" t="str">
        <f>IF(ISBLANK(extractions!T514),"",extractions!T514)</f>
        <v/>
      </c>
      <c r="AA514" t="str">
        <f>IF(ISBLANK(extractions!U514),"",extractions!U514)</f>
        <v>-</v>
      </c>
      <c r="AB514" t="str">
        <f>IF(ISBLANK(extractions!V514),"",extractions!V514)</f>
        <v>?</v>
      </c>
      <c r="AC514" t="str">
        <f>IF(ISBLANK(extractions!W514),"",extractions!W514)</f>
        <v>CFS</v>
      </c>
      <c r="AD514" t="str">
        <f>IF(ISBLANK(extractions!X514),"",extractions!X514)</f>
        <v>Field injury cases</v>
      </c>
      <c r="AE514" t="str">
        <f>IF(ISBLANK(extractions!Y514),"",extractions!Y514)</f>
        <v>R</v>
      </c>
      <c r="AF514">
        <f>IF(ISBLANK(extractions!Z514),"",extractions!Z514)</f>
        <v>-0.26236999999999999</v>
      </c>
      <c r="AG514" t="str">
        <f>IF(ISBLANK(extractions!AA514),"",extractions!AA514)</f>
        <v/>
      </c>
      <c r="AH514" t="str">
        <f>IF(ISBLANK(extractions!AB514),"",extractions!AB514)</f>
        <v>?</v>
      </c>
      <c r="AI514">
        <f>IF(ISBLANK(extractions!AC514),"",extractions!AC514)</f>
        <v>1</v>
      </c>
      <c r="AJ514" t="str">
        <f>IF(ISBLANK(extractions!AD514),"",extractions!AD514)</f>
        <v>mar</v>
      </c>
      <c r="AK514">
        <f>IF(ISBLANK(extractions!AE514),"",extractions!AE514)</f>
        <v>1975</v>
      </c>
      <c r="AL514">
        <f>IF(ISBLANK(extractions!AF514),"",extractions!AF514)</f>
        <v>31</v>
      </c>
      <c r="AM514" t="str">
        <f>IF(ISBLANK(extractions!AG514),"",extractions!AG514)</f>
        <v>jan</v>
      </c>
      <c r="AN514">
        <f>IF(ISBLANK(extractions!AH514),"",extractions!AH514)</f>
        <v>1976</v>
      </c>
      <c r="AO514" t="str">
        <f>IF(ISBLANK(extractions!AI514),"",extractions!AI514)</f>
        <v/>
      </c>
      <c r="AP514" t="str">
        <f>IF(ISBLANK(extractions!AJ514),"",extractions!AJ514)</f>
        <v/>
      </c>
      <c r="AQ514" t="str">
        <f>IF(ISBLANK(extractions!AK514),"",extractions!AK514)</f>
        <v/>
      </c>
      <c r="AR514" t="str">
        <f>IF(ISBLANK(extractions!AL514),"",extractions!AL514)</f>
        <v/>
      </c>
      <c r="AS514" t="str">
        <f>IF(ISBLANK(extractions!AM514),"",extractions!AM514)</f>
        <v/>
      </c>
      <c r="AT514" t="str">
        <f>IF(ISBLANK(extractions!AN514),"",extractions!AN514)</f>
        <v/>
      </c>
      <c r="AU514" t="str">
        <f>IF(ISBLANK(extractions!AO514),"",extractions!AO514)</f>
        <v/>
      </c>
      <c r="AV514" t="str">
        <f>IF(ISBLANK(extractions!AP514),"",extractions!AP514)</f>
        <v/>
      </c>
      <c r="AW514" t="str">
        <f>IF(ISBLANK(extractions!AQ514),"",extractions!AQ514)</f>
        <v/>
      </c>
      <c r="AX514" t="str">
        <f>IF(ISBLANK(extractions!AR514),"",extractions!AR514)</f>
        <v/>
      </c>
      <c r="AY514" t="str">
        <f>IF(ISBLANK(extractions!AS514),"",extractions!AS514)</f>
        <v/>
      </c>
      <c r="AZ514" t="str">
        <f>IF(ISBLANK(extractions!AT514),"",extractions!AT514)</f>
        <v/>
      </c>
      <c r="BA514" t="str">
        <f>IF(ISBLANK(extractions!AU514),"",extractions!AU514)</f>
        <v/>
      </c>
      <c r="BB514" t="str">
        <f>IF(ISBLANK(extractions!AV514),"",extractions!AV514)</f>
        <v/>
      </c>
      <c r="BC514" t="str">
        <f>IF(ISBLANK(extractions!AW514),"",extractions!AW514)</f>
        <v/>
      </c>
      <c r="BD514" t="str">
        <f>IF(ISBLANK(extractions!AX514),"",extractions!AX514)</f>
        <v/>
      </c>
      <c r="BG514" t="str">
        <f t="shared" si="65"/>
        <v/>
      </c>
      <c r="BK514" s="9" t="str">
        <f t="shared" si="62"/>
        <v>R</v>
      </c>
      <c r="BL514" s="9">
        <f t="shared" ref="BL514:BL577" si="66">IF(ISNUMBER(BF514)=TRUE,BF514,IF(ISNUMBER(BE514)=TRUE,BE514,IF(ISNUMBER(BG514)=TRUE,BG514,IF(ISNUMBER(BI514)=TRUE,BI514,IF(ISNUMBER(BH514)=TRUE,BH514,AF514)))))</f>
        <v>-0.26236999999999999</v>
      </c>
      <c r="BM514" s="13" t="str">
        <f t="shared" ref="BM514:BM577" si="67">IF(AH514="#", "",IF(ISNUMBER(AH514), IF(AH514&lt;=0.001, "***",IF(AH514&lt;=0.01, "**",IF(AH514&lt;=0.05, "*", ""))),IF(AH514="","",AH514)))</f>
        <v>?</v>
      </c>
      <c r="BN514" t="str">
        <f t="shared" si="63"/>
        <v>-</v>
      </c>
      <c r="BO514" s="9" t="str">
        <f>IF(BK514="Beta",IF(ABS(BL514)&lt;statistic_interpretations!$B$5,statistic_interpretations!$B$1,IF(ABS(BL514)&lt;statistic_interpretations!$C$5,statistic_interpretations!$C$1,IF(ABS(BL514)&gt;statistic_interpretations!$C$5,statistic_interpretations!$D$1,"error"))),IF(BK514="R",IF(ABS(BL514)&lt;statistic_interpretations!$B$2,statistic_interpretations!$B$1,IF(ABS(BL514)&lt;statistic_interpretations!$C$2,statistic_interpretations!$C$1,IF(ABS(BL514)&gt;statistic_interpretations!$C$2,statistic_interpretations!$D$1,"error"))),IF(BK514="D",IF(ABS(BL514)&lt;statistic_interpretations!$B$3,statistic_interpretations!$B$1,IF(ABS(BL514)&lt;statistic_interpretations!$C$3,statistic_interpretations!$C$1,IF(ABS(BL514)&gt;statistic_interpretations!$C$3,statistic_interpretations!$D$1,"error"))),IF(BK514="%",IF(ABS(BL514)&lt;statistic_interpretations!$B$9,statistic_interpretations!$B$1,IF(ABS(BL514)&lt;statistic_interpretations!$C$9,statistic_interpretations!$C$1,IF(ABS(BL514)&gt;statistic_interpretations!$C$9,statistic_interpretations!$D$1,"error"))),IF(BK514="χ2",IF(ABS(BL514)&lt;statistic_interpretations!$B$8,statistic_interpretations!$B$1,IF(ABS(BL514)&lt;statistic_interpretations!$C$8,statistic_interpretations!$C$1,IF(ABS(BL514)&gt;statistic_interpretations!$C$8,statistic_interpretations!$D$1,"error"))),IF(BK514="tau",IF(ABS(BL514)&lt;statistic_interpretations!$B$7,statistic_interpretations!$B$1,IF(ABS(BL514)&lt;statistic_interpretations!$C$7,statistic_interpretations!$C$1,IF(ABS(BL514)&gt;statistic_interpretations!$C$7,statistic_interpretations!$D$1,"error")))))))))</f>
        <v>Small</v>
      </c>
      <c r="BP514" t="str">
        <f t="shared" si="64"/>
        <v>unknown</v>
      </c>
    </row>
    <row r="515" spans="1:68" x14ac:dyDescent="0.25">
      <c r="A515" t="str">
        <f>IF(ISBLANK(extractions!A515),"",extractions!A515)</f>
        <v>Seriousness Index</v>
      </c>
      <c r="B515" t="s">
        <v>942</v>
      </c>
      <c r="C515" t="str">
        <f>IF(ISBLANK(extractions!B515),"",extractions!B515)</f>
        <v>ordinal</v>
      </c>
      <c r="D515" t="str">
        <f>IF(ISBLANK(extractions!C515),"",extractions!C515)</f>
        <v/>
      </c>
      <c r="E515" t="str">
        <f>IF(ISBLANK(extractions!D515),"",extractions!D515)</f>
        <v/>
      </c>
      <c r="F515" t="str">
        <f>IF(ISBLANK(extractions!E515),"",extractions!E515)</f>
        <v>-</v>
      </c>
      <c r="G515" t="str">
        <f>IF(ISBLANK(extractions!G515),"",extractions!G515)</f>
        <v>travel time</v>
      </c>
      <c r="H515" t="str">
        <f>IF(ISBLANK(extractions!H515),"",extractions!H515)</f>
        <v>scale</v>
      </c>
      <c r="I515" t="str">
        <f>IF(ISBLANK(extractions!I515),"",extractions!I515)</f>
        <v>min/incident</v>
      </c>
      <c r="J515" t="str">
        <f>IF(ISBLANK(extractions!J515),"",extractions!J515)</f>
        <v>ln</v>
      </c>
      <c r="K515" t="str">
        <f>IF(ISBLANK(extractions!K515),"",extractions!K515)</f>
        <v>interest</v>
      </c>
      <c r="L515" t="str">
        <f>IF(ISBLANK(extractions!L515),"",extractions!L515)</f>
        <v>van Kirk (1980b)</v>
      </c>
      <c r="M515" s="2" t="s">
        <v>893</v>
      </c>
      <c r="N515" t="str">
        <f>IF(ISBLANK(extractions!M515),"",extractions!M515)</f>
        <v>Table C-3</v>
      </c>
      <c r="O515" t="str">
        <f>IF(ISBLANK(extractions!N515),"",extractions!N515)</f>
        <v>Bivariate regression</v>
      </c>
      <c r="P515" t="s">
        <v>148</v>
      </c>
      <c r="Q515" t="s">
        <v>903</v>
      </c>
      <c r="R515" s="2" t="s">
        <v>907</v>
      </c>
      <c r="S515" t="s">
        <v>899</v>
      </c>
      <c r="T515" t="s">
        <v>899</v>
      </c>
      <c r="U515" t="str">
        <f>IF(ISBLANK(extractions!O515),"",extractions!O515)</f>
        <v/>
      </c>
      <c r="V515" t="str">
        <f>IF(ISBLANK(extractions!P515),"",extractions!P515)</f>
        <v>Sample</v>
      </c>
      <c r="W515" t="str">
        <f>IF(ISBLANK(extractions!Q515),"",extractions!Q515)</f>
        <v/>
      </c>
      <c r="X515" t="str">
        <f>IF(ISBLANK(extractions!R515),"",extractions!R515)</f>
        <v xml:space="preserve">Non random sample  </v>
      </c>
      <c r="Y515" t="str">
        <f>IF(ISBLANK(extractions!S515),"",extractions!S515)</f>
        <v/>
      </c>
      <c r="Z515" t="str">
        <f>IF(ISBLANK(extractions!T515),"",extractions!T515)</f>
        <v/>
      </c>
      <c r="AA515" t="str">
        <f>IF(ISBLANK(extractions!U515),"",extractions!U515)</f>
        <v>-</v>
      </c>
      <c r="AB515" t="str">
        <f>IF(ISBLANK(extractions!V515),"",extractions!V515)</f>
        <v>?</v>
      </c>
      <c r="AC515" t="str">
        <f>IF(ISBLANK(extractions!W515),"",extractions!W515)</f>
        <v>CFS</v>
      </c>
      <c r="AD515" t="str">
        <f>IF(ISBLANK(extractions!X515),"",extractions!X515)</f>
        <v>Field injury cases</v>
      </c>
      <c r="AE515" t="str">
        <f>IF(ISBLANK(extractions!Y515),"",extractions!Y515)</f>
        <v>R</v>
      </c>
      <c r="AF515">
        <f>IF(ISBLANK(extractions!Z515),"",extractions!Z515)</f>
        <v>-0.38048999999999999</v>
      </c>
      <c r="AG515" t="str">
        <f>IF(ISBLANK(extractions!AA515),"",extractions!AA515)</f>
        <v/>
      </c>
      <c r="AH515" t="str">
        <f>IF(ISBLANK(extractions!AB515),"",extractions!AB515)</f>
        <v>?</v>
      </c>
      <c r="AI515">
        <f>IF(ISBLANK(extractions!AC515),"",extractions!AC515)</f>
        <v>1</v>
      </c>
      <c r="AJ515" t="str">
        <f>IF(ISBLANK(extractions!AD515),"",extractions!AD515)</f>
        <v>mar</v>
      </c>
      <c r="AK515">
        <f>IF(ISBLANK(extractions!AE515),"",extractions!AE515)</f>
        <v>1975</v>
      </c>
      <c r="AL515">
        <f>IF(ISBLANK(extractions!AF515),"",extractions!AF515)</f>
        <v>31</v>
      </c>
      <c r="AM515" t="str">
        <f>IF(ISBLANK(extractions!AG515),"",extractions!AG515)</f>
        <v>jan</v>
      </c>
      <c r="AN515">
        <f>IF(ISBLANK(extractions!AH515),"",extractions!AH515)</f>
        <v>1976</v>
      </c>
      <c r="AO515" t="str">
        <f>IF(ISBLANK(extractions!AI515),"",extractions!AI515)</f>
        <v/>
      </c>
      <c r="AP515" t="str">
        <f>IF(ISBLANK(extractions!AJ515),"",extractions!AJ515)</f>
        <v/>
      </c>
      <c r="AQ515" t="str">
        <f>IF(ISBLANK(extractions!AK515),"",extractions!AK515)</f>
        <v/>
      </c>
      <c r="AR515" t="str">
        <f>IF(ISBLANK(extractions!AL515),"",extractions!AL515)</f>
        <v/>
      </c>
      <c r="AS515" t="str">
        <f>IF(ISBLANK(extractions!AM515),"",extractions!AM515)</f>
        <v/>
      </c>
      <c r="AT515" t="str">
        <f>IF(ISBLANK(extractions!AN515),"",extractions!AN515)</f>
        <v/>
      </c>
      <c r="AU515" t="str">
        <f>IF(ISBLANK(extractions!AO515),"",extractions!AO515)</f>
        <v/>
      </c>
      <c r="AV515" t="str">
        <f>IF(ISBLANK(extractions!AP515),"",extractions!AP515)</f>
        <v/>
      </c>
      <c r="AW515" t="str">
        <f>IF(ISBLANK(extractions!AQ515),"",extractions!AQ515)</f>
        <v/>
      </c>
      <c r="AX515" t="str">
        <f>IF(ISBLANK(extractions!AR515),"",extractions!AR515)</f>
        <v/>
      </c>
      <c r="AY515" t="str">
        <f>IF(ISBLANK(extractions!AS515),"",extractions!AS515)</f>
        <v/>
      </c>
      <c r="AZ515" t="str">
        <f>IF(ISBLANK(extractions!AT515),"",extractions!AT515)</f>
        <v/>
      </c>
      <c r="BA515" t="str">
        <f>IF(ISBLANK(extractions!AU515),"",extractions!AU515)</f>
        <v/>
      </c>
      <c r="BB515" t="str">
        <f>IF(ISBLANK(extractions!AV515),"",extractions!AV515)</f>
        <v/>
      </c>
      <c r="BC515" t="str">
        <f>IF(ISBLANK(extractions!AW515),"",extractions!AW515)</f>
        <v/>
      </c>
      <c r="BD515" t="str">
        <f>IF(ISBLANK(extractions!AX515),"",extractions!AX515)</f>
        <v/>
      </c>
      <c r="BG515" t="str">
        <f t="shared" si="65"/>
        <v/>
      </c>
      <c r="BK515" s="9" t="str">
        <f t="shared" ref="BK515:BK578" si="68">IF(ISNUMBER(BF515)=TRUE,$BF$1,IF(ISNUMBER(BE515)=TRUE,$BE$1,IF(ISNUMBER(BG515)=TRUE,$BG$1,IF(ISNUMBER(BI515)=TRUE,$BI$1,IF(ISNUMBER(BH515)=TRUE,$BH$1,AE515)))))</f>
        <v>R</v>
      </c>
      <c r="BL515" s="9">
        <f t="shared" si="66"/>
        <v>-0.38048999999999999</v>
      </c>
      <c r="BM515" s="13" t="str">
        <f t="shared" si="67"/>
        <v>?</v>
      </c>
      <c r="BN515" t="str">
        <f t="shared" ref="BN515:BN578" si="69">IF(BL515&gt;0, "+", "-")</f>
        <v>-</v>
      </c>
      <c r="BO515" s="9" t="str">
        <f>IF(BK515="Beta",IF(ABS(BL515)&lt;statistic_interpretations!$B$5,statistic_interpretations!$B$1,IF(ABS(BL515)&lt;statistic_interpretations!$C$5,statistic_interpretations!$C$1,IF(ABS(BL515)&gt;statistic_interpretations!$C$5,statistic_interpretations!$D$1,"error"))),IF(BK515="R",IF(ABS(BL515)&lt;statistic_interpretations!$B$2,statistic_interpretations!$B$1,IF(ABS(BL515)&lt;statistic_interpretations!$C$2,statistic_interpretations!$C$1,IF(ABS(BL515)&gt;statistic_interpretations!$C$2,statistic_interpretations!$D$1,"error"))),IF(BK515="D",IF(ABS(BL515)&lt;statistic_interpretations!$B$3,statistic_interpretations!$B$1,IF(ABS(BL515)&lt;statistic_interpretations!$C$3,statistic_interpretations!$C$1,IF(ABS(BL515)&gt;statistic_interpretations!$C$3,statistic_interpretations!$D$1,"error"))),IF(BK515="%",IF(ABS(BL515)&lt;statistic_interpretations!$B$9,statistic_interpretations!$B$1,IF(ABS(BL515)&lt;statistic_interpretations!$C$9,statistic_interpretations!$C$1,IF(ABS(BL515)&gt;statistic_interpretations!$C$9,statistic_interpretations!$D$1,"error"))),IF(BK515="χ2",IF(ABS(BL515)&lt;statistic_interpretations!$B$8,statistic_interpretations!$B$1,IF(ABS(BL515)&lt;statistic_interpretations!$C$8,statistic_interpretations!$C$1,IF(ABS(BL515)&gt;statistic_interpretations!$C$8,statistic_interpretations!$D$1,"error"))),IF(BK515="tau",IF(ABS(BL515)&lt;statistic_interpretations!$B$7,statistic_interpretations!$B$1,IF(ABS(BL515)&lt;statistic_interpretations!$C$7,statistic_interpretations!$C$1,IF(ABS(BL515)&gt;statistic_interpretations!$C$7,statistic_interpretations!$D$1,"error")))))))))</f>
        <v xml:space="preserve">Medium </v>
      </c>
      <c r="BP515" t="str">
        <f t="shared" ref="BP515:BP578" si="70">IF(V515="Population","not applicable",IF(BM515="","non sign.",IF(BM515="?","unknown","sign.")))</f>
        <v>unknown</v>
      </c>
    </row>
    <row r="516" spans="1:68" x14ac:dyDescent="0.25">
      <c r="A516" t="str">
        <f>IF(ISBLANK(extractions!A516),"",extractions!A516)</f>
        <v>Involvement: traffic</v>
      </c>
      <c r="B516" t="s">
        <v>839</v>
      </c>
      <c r="C516" t="str">
        <f>IF(ISBLANK(extractions!B516),"",extractions!B516)</f>
        <v>nominal</v>
      </c>
      <c r="D516" t="str">
        <f>IF(ISBLANK(extractions!C516),"",extractions!C516)</f>
        <v/>
      </c>
      <c r="E516" t="str">
        <f>IF(ISBLANK(extractions!D516),"",extractions!D516)</f>
        <v>Involvement: crime control</v>
      </c>
      <c r="F516" t="str">
        <f>IF(ISBLANK(extractions!E516),"",extractions!E516)</f>
        <v>-</v>
      </c>
      <c r="G516" t="str">
        <f>IF(ISBLANK(extractions!G516),"",extractions!G516)</f>
        <v>dispatch time</v>
      </c>
      <c r="H516" t="str">
        <f>IF(ISBLANK(extractions!H516),"",extractions!H516)</f>
        <v>scale</v>
      </c>
      <c r="I516" t="str">
        <f>IF(ISBLANK(extractions!I516),"",extractions!I516)</f>
        <v>min/incident</v>
      </c>
      <c r="J516" t="str">
        <f>IF(ISBLANK(extractions!J516),"",extractions!J516)</f>
        <v>ln</v>
      </c>
      <c r="K516" t="str">
        <f>IF(ISBLANK(extractions!K516),"",extractions!K516)</f>
        <v>interest</v>
      </c>
      <c r="L516" t="str">
        <f>IF(ISBLANK(extractions!L516),"",extractions!L516)</f>
        <v>van Kirk (1980b)</v>
      </c>
      <c r="M516" s="2" t="s">
        <v>893</v>
      </c>
      <c r="N516" t="str">
        <f>IF(ISBLANK(extractions!M516),"",extractions!M516)</f>
        <v>Table D-3</v>
      </c>
      <c r="O516" t="str">
        <f>IF(ISBLANK(extractions!N516),"",extractions!N516)</f>
        <v>Multivariate regression</v>
      </c>
      <c r="P516" t="s">
        <v>148</v>
      </c>
      <c r="Q516" t="s">
        <v>903</v>
      </c>
      <c r="R516" t="s">
        <v>906</v>
      </c>
      <c r="S516" t="s">
        <v>199</v>
      </c>
      <c r="T516" t="s">
        <v>199</v>
      </c>
      <c r="U516" t="str">
        <f>IF(ISBLANK(extractions!O516),"",extractions!O516)</f>
        <v/>
      </c>
      <c r="V516" t="str">
        <f>IF(ISBLANK(extractions!P516),"",extractions!P516)</f>
        <v>Sample</v>
      </c>
      <c r="W516" t="str">
        <f>IF(ISBLANK(extractions!Q516),"",extractions!Q516)</f>
        <v/>
      </c>
      <c r="X516" t="str">
        <f>IF(ISBLANK(extractions!R516),"",extractions!R516)</f>
        <v xml:space="preserve">Non random sample  </v>
      </c>
      <c r="Y516" t="str">
        <f>IF(ISBLANK(extractions!S516),"",extractions!S516)</f>
        <v/>
      </c>
      <c r="Z516" t="str">
        <f>IF(ISBLANK(extractions!T516),"",extractions!T516)</f>
        <v/>
      </c>
      <c r="AA516" t="str">
        <f>IF(ISBLANK(extractions!U516),"",extractions!U516)</f>
        <v>-</v>
      </c>
      <c r="AB516">
        <f>IF(ISBLANK(extractions!V516),"",extractions!V516)</f>
        <v>798</v>
      </c>
      <c r="AC516" t="str">
        <f>IF(ISBLANK(extractions!W516),"",extractions!W516)</f>
        <v>CFS</v>
      </c>
      <c r="AD516" t="str">
        <f>IF(ISBLANK(extractions!X516),"",extractions!X516)</f>
        <v>All noncrime calls</v>
      </c>
      <c r="AE516" t="str">
        <f>IF(ISBLANK(extractions!Y516),"",extractions!Y516)</f>
        <v>Beta</v>
      </c>
      <c r="AF516">
        <f>IF(ISBLANK(extractions!Z516),"",extractions!Z516)</f>
        <v>-9.4189999999999996E-2</v>
      </c>
      <c r="AG516" t="str">
        <f>IF(ISBLANK(extractions!AA516),"",extractions!AA516)</f>
        <v/>
      </c>
      <c r="AH516" t="str">
        <f>IF(ISBLANK(extractions!AB516),"",extractions!AB516)</f>
        <v>?</v>
      </c>
      <c r="AI516">
        <f>IF(ISBLANK(extractions!AC516),"",extractions!AC516)</f>
        <v>1</v>
      </c>
      <c r="AJ516" t="str">
        <f>IF(ISBLANK(extractions!AD516),"",extractions!AD516)</f>
        <v>mar</v>
      </c>
      <c r="AK516">
        <f>IF(ISBLANK(extractions!AE516),"",extractions!AE516)</f>
        <v>1975</v>
      </c>
      <c r="AL516">
        <f>IF(ISBLANK(extractions!AF516),"",extractions!AF516)</f>
        <v>31</v>
      </c>
      <c r="AM516" t="str">
        <f>IF(ISBLANK(extractions!AG516),"",extractions!AG516)</f>
        <v>jan</v>
      </c>
      <c r="AN516">
        <f>IF(ISBLANK(extractions!AH516),"",extractions!AH516)</f>
        <v>1976</v>
      </c>
      <c r="AO516" t="str">
        <f>IF(ISBLANK(extractions!AI516),"",extractions!AI516)</f>
        <v/>
      </c>
      <c r="AP516" t="str">
        <f>IF(ISBLANK(extractions!AJ516),"",extractions!AJ516)</f>
        <v/>
      </c>
      <c r="AQ516" t="str">
        <f>IF(ISBLANK(extractions!AK516),"",extractions!AK516)</f>
        <v/>
      </c>
      <c r="AR516" t="str">
        <f>IF(ISBLANK(extractions!AL516),"",extractions!AL516)</f>
        <v/>
      </c>
      <c r="AS516" t="str">
        <f>IF(ISBLANK(extractions!AM516),"",extractions!AM516)</f>
        <v/>
      </c>
      <c r="AT516" t="str">
        <f>IF(ISBLANK(extractions!AN516),"",extractions!AN516)</f>
        <v/>
      </c>
      <c r="AU516" t="str">
        <f>IF(ISBLANK(extractions!AO516),"",extractions!AO516)</f>
        <v/>
      </c>
      <c r="AV516" t="str">
        <f>IF(ISBLANK(extractions!AP516),"",extractions!AP516)</f>
        <v/>
      </c>
      <c r="AW516" t="str">
        <f>IF(ISBLANK(extractions!AQ516),"",extractions!AQ516)</f>
        <v/>
      </c>
      <c r="AX516" t="str">
        <f>IF(ISBLANK(extractions!AR516),"",extractions!AR516)</f>
        <v/>
      </c>
      <c r="AY516" t="str">
        <f>IF(ISBLANK(extractions!AS516),"",extractions!AS516)</f>
        <v/>
      </c>
      <c r="AZ516" t="str">
        <f>IF(ISBLANK(extractions!AT516),"",extractions!AT516)</f>
        <v/>
      </c>
      <c r="BA516" t="str">
        <f>IF(ISBLANK(extractions!AU516),"",extractions!AU516)</f>
        <v/>
      </c>
      <c r="BB516" t="str">
        <f>IF(ISBLANK(extractions!AV516),"",extractions!AV516)</f>
        <v/>
      </c>
      <c r="BC516" t="str">
        <f>IF(ISBLANK(extractions!AW516),"",extractions!AW516)</f>
        <v/>
      </c>
      <c r="BD516" t="str">
        <f>IF(ISBLANK(extractions!AX516),"",extractions!AX516)</f>
        <v/>
      </c>
      <c r="BG516" t="str">
        <f t="shared" si="65"/>
        <v/>
      </c>
      <c r="BK516" s="9" t="str">
        <f t="shared" si="68"/>
        <v>Beta</v>
      </c>
      <c r="BL516" s="9">
        <f t="shared" si="66"/>
        <v>-9.4189999999999996E-2</v>
      </c>
      <c r="BM516" s="13" t="str">
        <f t="shared" si="67"/>
        <v>?</v>
      </c>
      <c r="BN516" t="str">
        <f t="shared" si="69"/>
        <v>-</v>
      </c>
      <c r="BO516" s="9" t="str">
        <f>IF(BK516="Beta",IF(ABS(BL516)&lt;statistic_interpretations!$B$5,statistic_interpretations!$B$1,IF(ABS(BL516)&lt;statistic_interpretations!$C$5,statistic_interpretations!$C$1,IF(ABS(BL516)&gt;statistic_interpretations!$C$5,statistic_interpretations!$D$1,"error"))),IF(BK516="R",IF(ABS(BL516)&lt;statistic_interpretations!$B$2,statistic_interpretations!$B$1,IF(ABS(BL516)&lt;statistic_interpretations!$C$2,statistic_interpretations!$C$1,IF(ABS(BL516)&gt;statistic_interpretations!$C$2,statistic_interpretations!$D$1,"error"))),IF(BK516="D",IF(ABS(BL516)&lt;statistic_interpretations!$B$3,statistic_interpretations!$B$1,IF(ABS(BL516)&lt;statistic_interpretations!$C$3,statistic_interpretations!$C$1,IF(ABS(BL516)&gt;statistic_interpretations!$C$3,statistic_interpretations!$D$1,"error"))),IF(BK516="%",IF(ABS(BL516)&lt;statistic_interpretations!$B$9,statistic_interpretations!$B$1,IF(ABS(BL516)&lt;statistic_interpretations!$C$9,statistic_interpretations!$C$1,IF(ABS(BL516)&gt;statistic_interpretations!$C$9,statistic_interpretations!$D$1,"error"))),IF(BK516="χ2",IF(ABS(BL516)&lt;statistic_interpretations!$B$8,statistic_interpretations!$B$1,IF(ABS(BL516)&lt;statistic_interpretations!$C$8,statistic_interpretations!$C$1,IF(ABS(BL516)&gt;statistic_interpretations!$C$8,statistic_interpretations!$D$1,"error"))),IF(BK516="tau",IF(ABS(BL516)&lt;statistic_interpretations!$B$7,statistic_interpretations!$B$1,IF(ABS(BL516)&lt;statistic_interpretations!$C$7,statistic_interpretations!$C$1,IF(ABS(BL516)&gt;statistic_interpretations!$C$7,statistic_interpretations!$D$1,"error")))))))))</f>
        <v>Small</v>
      </c>
      <c r="BP516" t="str">
        <f t="shared" si="70"/>
        <v>unknown</v>
      </c>
    </row>
    <row r="517" spans="1:68" x14ac:dyDescent="0.25">
      <c r="A517" t="str">
        <f>IF(ISBLANK(extractions!A517),"",extractions!A517)</f>
        <v>Involvement: social service</v>
      </c>
      <c r="B517" t="s">
        <v>840</v>
      </c>
      <c r="C517" t="str">
        <f>IF(ISBLANK(extractions!B517),"",extractions!B517)</f>
        <v>nominal</v>
      </c>
      <c r="D517" t="str">
        <f>IF(ISBLANK(extractions!C517),"",extractions!C517)</f>
        <v/>
      </c>
      <c r="E517" t="str">
        <f>IF(ISBLANK(extractions!D517),"",extractions!D517)</f>
        <v>Involvement: crime control</v>
      </c>
      <c r="F517" t="str">
        <f>IF(ISBLANK(extractions!E517),"",extractions!E517)</f>
        <v>-</v>
      </c>
      <c r="G517" t="str">
        <f>IF(ISBLANK(extractions!G517),"",extractions!G517)</f>
        <v>reporting time</v>
      </c>
      <c r="H517" t="str">
        <f>IF(ISBLANK(extractions!H517),"",extractions!H517)</f>
        <v>scale</v>
      </c>
      <c r="I517" t="str">
        <f>IF(ISBLANK(extractions!I517),"",extractions!I517)</f>
        <v>min/incident</v>
      </c>
      <c r="J517" t="str">
        <f>IF(ISBLANK(extractions!J517),"",extractions!J517)</f>
        <v>ln</v>
      </c>
      <c r="K517" t="str">
        <f>IF(ISBLANK(extractions!K517),"",extractions!K517)</f>
        <v>interest</v>
      </c>
      <c r="L517" t="str">
        <f>IF(ISBLANK(extractions!L517),"",extractions!L517)</f>
        <v>van Kirk (1980b)</v>
      </c>
      <c r="M517" s="2" t="s">
        <v>893</v>
      </c>
      <c r="N517" t="str">
        <f>IF(ISBLANK(extractions!M517),"",extractions!M517)</f>
        <v>Table D-3</v>
      </c>
      <c r="O517" t="str">
        <f>IF(ISBLANK(extractions!N517),"",extractions!N517)</f>
        <v>Multivariate regression</v>
      </c>
      <c r="P517" t="s">
        <v>148</v>
      </c>
      <c r="Q517" t="s">
        <v>903</v>
      </c>
      <c r="R517" t="s">
        <v>906</v>
      </c>
      <c r="S517" t="s">
        <v>199</v>
      </c>
      <c r="T517" t="s">
        <v>199</v>
      </c>
      <c r="U517" t="str">
        <f>IF(ISBLANK(extractions!O517),"",extractions!O517)</f>
        <v/>
      </c>
      <c r="V517" t="str">
        <f>IF(ISBLANK(extractions!P517),"",extractions!P517)</f>
        <v>Sample</v>
      </c>
      <c r="W517" t="str">
        <f>IF(ISBLANK(extractions!Q517),"",extractions!Q517)</f>
        <v/>
      </c>
      <c r="X517" t="str">
        <f>IF(ISBLANK(extractions!R517),"",extractions!R517)</f>
        <v xml:space="preserve">Non random sample  </v>
      </c>
      <c r="Y517" t="str">
        <f>IF(ISBLANK(extractions!S517),"",extractions!S517)</f>
        <v/>
      </c>
      <c r="Z517" t="str">
        <f>IF(ISBLANK(extractions!T517),"",extractions!T517)</f>
        <v/>
      </c>
      <c r="AA517" t="str">
        <f>IF(ISBLANK(extractions!U517),"",extractions!U517)</f>
        <v>-</v>
      </c>
      <c r="AB517">
        <f>IF(ISBLANK(extractions!V517),"",extractions!V517)</f>
        <v>798</v>
      </c>
      <c r="AC517" t="str">
        <f>IF(ISBLANK(extractions!W517),"",extractions!W517)</f>
        <v>CFS</v>
      </c>
      <c r="AD517" t="str">
        <f>IF(ISBLANK(extractions!X517),"",extractions!X517)</f>
        <v>All noncrime calls</v>
      </c>
      <c r="AE517" t="str">
        <f>IF(ISBLANK(extractions!Y517),"",extractions!Y517)</f>
        <v>Beta</v>
      </c>
      <c r="AF517">
        <f>IF(ISBLANK(extractions!Z517),"",extractions!Z517)</f>
        <v>-0.13830999999999999</v>
      </c>
      <c r="AG517" t="str">
        <f>IF(ISBLANK(extractions!AA517),"",extractions!AA517)</f>
        <v/>
      </c>
      <c r="AH517" t="str">
        <f>IF(ISBLANK(extractions!AB517),"",extractions!AB517)</f>
        <v>?</v>
      </c>
      <c r="AI517">
        <f>IF(ISBLANK(extractions!AC517),"",extractions!AC517)</f>
        <v>1</v>
      </c>
      <c r="AJ517" t="str">
        <f>IF(ISBLANK(extractions!AD517),"",extractions!AD517)</f>
        <v>mar</v>
      </c>
      <c r="AK517">
        <f>IF(ISBLANK(extractions!AE517),"",extractions!AE517)</f>
        <v>1975</v>
      </c>
      <c r="AL517">
        <f>IF(ISBLANK(extractions!AF517),"",extractions!AF517)</f>
        <v>31</v>
      </c>
      <c r="AM517" t="str">
        <f>IF(ISBLANK(extractions!AG517),"",extractions!AG517)</f>
        <v>jan</v>
      </c>
      <c r="AN517">
        <f>IF(ISBLANK(extractions!AH517),"",extractions!AH517)</f>
        <v>1976</v>
      </c>
      <c r="AO517" t="str">
        <f>IF(ISBLANK(extractions!AI517),"",extractions!AI517)</f>
        <v/>
      </c>
      <c r="AP517" t="str">
        <f>IF(ISBLANK(extractions!AJ517),"",extractions!AJ517)</f>
        <v/>
      </c>
      <c r="AQ517" t="str">
        <f>IF(ISBLANK(extractions!AK517),"",extractions!AK517)</f>
        <v/>
      </c>
      <c r="AR517" t="str">
        <f>IF(ISBLANK(extractions!AL517),"",extractions!AL517)</f>
        <v/>
      </c>
      <c r="AS517" t="str">
        <f>IF(ISBLANK(extractions!AM517),"",extractions!AM517)</f>
        <v/>
      </c>
      <c r="AT517" t="str">
        <f>IF(ISBLANK(extractions!AN517),"",extractions!AN517)</f>
        <v/>
      </c>
      <c r="AU517" t="str">
        <f>IF(ISBLANK(extractions!AO517),"",extractions!AO517)</f>
        <v/>
      </c>
      <c r="AV517" t="str">
        <f>IF(ISBLANK(extractions!AP517),"",extractions!AP517)</f>
        <v/>
      </c>
      <c r="AW517" t="str">
        <f>IF(ISBLANK(extractions!AQ517),"",extractions!AQ517)</f>
        <v/>
      </c>
      <c r="AX517" t="str">
        <f>IF(ISBLANK(extractions!AR517),"",extractions!AR517)</f>
        <v/>
      </c>
      <c r="AY517" t="str">
        <f>IF(ISBLANK(extractions!AS517),"",extractions!AS517)</f>
        <v/>
      </c>
      <c r="AZ517" t="str">
        <f>IF(ISBLANK(extractions!AT517),"",extractions!AT517)</f>
        <v/>
      </c>
      <c r="BA517" t="str">
        <f>IF(ISBLANK(extractions!AU517),"",extractions!AU517)</f>
        <v/>
      </c>
      <c r="BB517" t="str">
        <f>IF(ISBLANK(extractions!AV517),"",extractions!AV517)</f>
        <v/>
      </c>
      <c r="BC517" t="str">
        <f>IF(ISBLANK(extractions!AW517),"",extractions!AW517)</f>
        <v/>
      </c>
      <c r="BD517" t="str">
        <f>IF(ISBLANK(extractions!AX517),"",extractions!AX517)</f>
        <v/>
      </c>
      <c r="BG517" t="str">
        <f t="shared" si="65"/>
        <v/>
      </c>
      <c r="BK517" s="9" t="str">
        <f t="shared" si="68"/>
        <v>Beta</v>
      </c>
      <c r="BL517" s="9">
        <f t="shared" si="66"/>
        <v>-0.13830999999999999</v>
      </c>
      <c r="BM517" s="13" t="str">
        <f t="shared" si="67"/>
        <v>?</v>
      </c>
      <c r="BN517" t="str">
        <f t="shared" si="69"/>
        <v>-</v>
      </c>
      <c r="BO517" s="9" t="str">
        <f>IF(BK517="Beta",IF(ABS(BL517)&lt;statistic_interpretations!$B$5,statistic_interpretations!$B$1,IF(ABS(BL517)&lt;statistic_interpretations!$C$5,statistic_interpretations!$C$1,IF(ABS(BL517)&gt;statistic_interpretations!$C$5,statistic_interpretations!$D$1,"error"))),IF(BK517="R",IF(ABS(BL517)&lt;statistic_interpretations!$B$2,statistic_interpretations!$B$1,IF(ABS(BL517)&lt;statistic_interpretations!$C$2,statistic_interpretations!$C$1,IF(ABS(BL517)&gt;statistic_interpretations!$C$2,statistic_interpretations!$D$1,"error"))),IF(BK517="D",IF(ABS(BL517)&lt;statistic_interpretations!$B$3,statistic_interpretations!$B$1,IF(ABS(BL517)&lt;statistic_interpretations!$C$3,statistic_interpretations!$C$1,IF(ABS(BL517)&gt;statistic_interpretations!$C$3,statistic_interpretations!$D$1,"error"))),IF(BK517="%",IF(ABS(BL517)&lt;statistic_interpretations!$B$9,statistic_interpretations!$B$1,IF(ABS(BL517)&lt;statistic_interpretations!$C$9,statistic_interpretations!$C$1,IF(ABS(BL517)&gt;statistic_interpretations!$C$9,statistic_interpretations!$D$1,"error"))),IF(BK517="χ2",IF(ABS(BL517)&lt;statistic_interpretations!$B$8,statistic_interpretations!$B$1,IF(ABS(BL517)&lt;statistic_interpretations!$C$8,statistic_interpretations!$C$1,IF(ABS(BL517)&gt;statistic_interpretations!$C$8,statistic_interpretations!$D$1,"error"))),IF(BK517="tau",IF(ABS(BL517)&lt;statistic_interpretations!$B$7,statistic_interpretations!$B$1,IF(ABS(BL517)&lt;statistic_interpretations!$C$7,statistic_interpretations!$C$1,IF(ABS(BL517)&gt;statistic_interpretations!$C$7,statistic_interpretations!$D$1,"error")))))))))</f>
        <v>Small</v>
      </c>
      <c r="BP517" t="str">
        <f t="shared" si="70"/>
        <v>unknown</v>
      </c>
    </row>
    <row r="518" spans="1:68" x14ac:dyDescent="0.25">
      <c r="A518" t="str">
        <f>IF(ISBLANK(extractions!A518),"",extractions!A518)</f>
        <v>Involvement: confrontation disturbance</v>
      </c>
      <c r="B518" t="s">
        <v>841</v>
      </c>
      <c r="C518" t="str">
        <f>IF(ISBLANK(extractions!B518),"",extractions!B518)</f>
        <v>nominal</v>
      </c>
      <c r="D518" t="str">
        <f>IF(ISBLANK(extractions!C518),"",extractions!C518)</f>
        <v/>
      </c>
      <c r="E518" t="str">
        <f>IF(ISBLANK(extractions!D518),"",extractions!D518)</f>
        <v>Involvement: crime control</v>
      </c>
      <c r="F518" t="str">
        <f>IF(ISBLANK(extractions!E518),"",extractions!E518)</f>
        <v>-</v>
      </c>
      <c r="G518" t="str">
        <f>IF(ISBLANK(extractions!G518),"",extractions!G518)</f>
        <v>reporting time</v>
      </c>
      <c r="H518" t="str">
        <f>IF(ISBLANK(extractions!H518),"",extractions!H518)</f>
        <v>scale</v>
      </c>
      <c r="I518" t="str">
        <f>IF(ISBLANK(extractions!I518),"",extractions!I518)</f>
        <v>min/incident</v>
      </c>
      <c r="J518" t="str">
        <f>IF(ISBLANK(extractions!J518),"",extractions!J518)</f>
        <v>ln</v>
      </c>
      <c r="K518" t="str">
        <f>IF(ISBLANK(extractions!K518),"",extractions!K518)</f>
        <v>interest</v>
      </c>
      <c r="L518" t="str">
        <f>IF(ISBLANK(extractions!L518),"",extractions!L518)</f>
        <v>van Kirk (1980b)</v>
      </c>
      <c r="M518" s="2" t="s">
        <v>893</v>
      </c>
      <c r="N518" t="str">
        <f>IF(ISBLANK(extractions!M518),"",extractions!M518)</f>
        <v>Table D-3</v>
      </c>
      <c r="O518" t="str">
        <f>IF(ISBLANK(extractions!N518),"",extractions!N518)</f>
        <v>Multivariate regression</v>
      </c>
      <c r="P518" t="s">
        <v>148</v>
      </c>
      <c r="Q518" t="s">
        <v>903</v>
      </c>
      <c r="R518" t="s">
        <v>906</v>
      </c>
      <c r="S518" t="s">
        <v>199</v>
      </c>
      <c r="T518" t="s">
        <v>199</v>
      </c>
      <c r="U518" t="str">
        <f>IF(ISBLANK(extractions!O518),"",extractions!O518)</f>
        <v/>
      </c>
      <c r="V518" t="str">
        <f>IF(ISBLANK(extractions!P518),"",extractions!P518)</f>
        <v>Sample</v>
      </c>
      <c r="W518" t="str">
        <f>IF(ISBLANK(extractions!Q518),"",extractions!Q518)</f>
        <v/>
      </c>
      <c r="X518" t="str">
        <f>IF(ISBLANK(extractions!R518),"",extractions!R518)</f>
        <v xml:space="preserve">Non random sample  </v>
      </c>
      <c r="Y518" t="str">
        <f>IF(ISBLANK(extractions!S518),"",extractions!S518)</f>
        <v/>
      </c>
      <c r="Z518" t="str">
        <f>IF(ISBLANK(extractions!T518),"",extractions!T518)</f>
        <v/>
      </c>
      <c r="AA518" t="str">
        <f>IF(ISBLANK(extractions!U518),"",extractions!U518)</f>
        <v>-</v>
      </c>
      <c r="AB518">
        <f>IF(ISBLANK(extractions!V518),"",extractions!V518)</f>
        <v>798</v>
      </c>
      <c r="AC518" t="str">
        <f>IF(ISBLANK(extractions!W518),"",extractions!W518)</f>
        <v>CFS</v>
      </c>
      <c r="AD518" t="str">
        <f>IF(ISBLANK(extractions!X518),"",extractions!X518)</f>
        <v>All noncrime calls</v>
      </c>
      <c r="AE518" t="str">
        <f>IF(ISBLANK(extractions!Y518),"",extractions!Y518)</f>
        <v>Beta</v>
      </c>
      <c r="AF518">
        <f>IF(ISBLANK(extractions!Z518),"",extractions!Z518)</f>
        <v>-0.23277</v>
      </c>
      <c r="AG518" t="str">
        <f>IF(ISBLANK(extractions!AA518),"",extractions!AA518)</f>
        <v/>
      </c>
      <c r="AH518" t="str">
        <f>IF(ISBLANK(extractions!AB518),"",extractions!AB518)</f>
        <v>?</v>
      </c>
      <c r="AI518">
        <f>IF(ISBLANK(extractions!AC518),"",extractions!AC518)</f>
        <v>1</v>
      </c>
      <c r="AJ518" t="str">
        <f>IF(ISBLANK(extractions!AD518),"",extractions!AD518)</f>
        <v>mar</v>
      </c>
      <c r="AK518">
        <f>IF(ISBLANK(extractions!AE518),"",extractions!AE518)</f>
        <v>1975</v>
      </c>
      <c r="AL518">
        <f>IF(ISBLANK(extractions!AF518),"",extractions!AF518)</f>
        <v>31</v>
      </c>
      <c r="AM518" t="str">
        <f>IF(ISBLANK(extractions!AG518),"",extractions!AG518)</f>
        <v>jan</v>
      </c>
      <c r="AN518">
        <f>IF(ISBLANK(extractions!AH518),"",extractions!AH518)</f>
        <v>1976</v>
      </c>
      <c r="AO518" t="str">
        <f>IF(ISBLANK(extractions!AI518),"",extractions!AI518)</f>
        <v/>
      </c>
      <c r="AP518" t="str">
        <f>IF(ISBLANK(extractions!AJ518),"",extractions!AJ518)</f>
        <v/>
      </c>
      <c r="AQ518" t="str">
        <f>IF(ISBLANK(extractions!AK518),"",extractions!AK518)</f>
        <v/>
      </c>
      <c r="AR518" t="str">
        <f>IF(ISBLANK(extractions!AL518),"",extractions!AL518)</f>
        <v/>
      </c>
      <c r="AS518" t="str">
        <f>IF(ISBLANK(extractions!AM518),"",extractions!AM518)</f>
        <v/>
      </c>
      <c r="AT518" t="str">
        <f>IF(ISBLANK(extractions!AN518),"",extractions!AN518)</f>
        <v/>
      </c>
      <c r="AU518" t="str">
        <f>IF(ISBLANK(extractions!AO518),"",extractions!AO518)</f>
        <v/>
      </c>
      <c r="AV518" t="str">
        <f>IF(ISBLANK(extractions!AP518),"",extractions!AP518)</f>
        <v/>
      </c>
      <c r="AW518" t="str">
        <f>IF(ISBLANK(extractions!AQ518),"",extractions!AQ518)</f>
        <v/>
      </c>
      <c r="AX518" t="str">
        <f>IF(ISBLANK(extractions!AR518),"",extractions!AR518)</f>
        <v/>
      </c>
      <c r="AY518" t="str">
        <f>IF(ISBLANK(extractions!AS518),"",extractions!AS518)</f>
        <v/>
      </c>
      <c r="AZ518" t="str">
        <f>IF(ISBLANK(extractions!AT518),"",extractions!AT518)</f>
        <v/>
      </c>
      <c r="BA518" t="str">
        <f>IF(ISBLANK(extractions!AU518),"",extractions!AU518)</f>
        <v/>
      </c>
      <c r="BB518" t="str">
        <f>IF(ISBLANK(extractions!AV518),"",extractions!AV518)</f>
        <v/>
      </c>
      <c r="BC518" t="str">
        <f>IF(ISBLANK(extractions!AW518),"",extractions!AW518)</f>
        <v/>
      </c>
      <c r="BD518" t="str">
        <f>IF(ISBLANK(extractions!AX518),"",extractions!AX518)</f>
        <v/>
      </c>
      <c r="BG518" t="str">
        <f t="shared" ref="BG518:BG581" si="71">IF(AE518="B",IF(AF518*(BB518/BA518)= 0, "",AF518*(BB518/BA518)),"")</f>
        <v/>
      </c>
      <c r="BK518" s="9" t="str">
        <f t="shared" si="68"/>
        <v>Beta</v>
      </c>
      <c r="BL518" s="9">
        <f t="shared" si="66"/>
        <v>-0.23277</v>
      </c>
      <c r="BM518" s="13" t="str">
        <f t="shared" si="67"/>
        <v>?</v>
      </c>
      <c r="BN518" t="str">
        <f t="shared" si="69"/>
        <v>-</v>
      </c>
      <c r="BO518" s="9" t="str">
        <f>IF(BK518="Beta",IF(ABS(BL518)&lt;statistic_interpretations!$B$5,statistic_interpretations!$B$1,IF(ABS(BL518)&lt;statistic_interpretations!$C$5,statistic_interpretations!$C$1,IF(ABS(BL518)&gt;statistic_interpretations!$C$5,statistic_interpretations!$D$1,"error"))),IF(BK518="R",IF(ABS(BL518)&lt;statistic_interpretations!$B$2,statistic_interpretations!$B$1,IF(ABS(BL518)&lt;statistic_interpretations!$C$2,statistic_interpretations!$C$1,IF(ABS(BL518)&gt;statistic_interpretations!$C$2,statistic_interpretations!$D$1,"error"))),IF(BK518="D",IF(ABS(BL518)&lt;statistic_interpretations!$B$3,statistic_interpretations!$B$1,IF(ABS(BL518)&lt;statistic_interpretations!$C$3,statistic_interpretations!$C$1,IF(ABS(BL518)&gt;statistic_interpretations!$C$3,statistic_interpretations!$D$1,"error"))),IF(BK518="%",IF(ABS(BL518)&lt;statistic_interpretations!$B$9,statistic_interpretations!$B$1,IF(ABS(BL518)&lt;statistic_interpretations!$C$9,statistic_interpretations!$C$1,IF(ABS(BL518)&gt;statistic_interpretations!$C$9,statistic_interpretations!$D$1,"error"))),IF(BK518="χ2",IF(ABS(BL518)&lt;statistic_interpretations!$B$8,statistic_interpretations!$B$1,IF(ABS(BL518)&lt;statistic_interpretations!$C$8,statistic_interpretations!$C$1,IF(ABS(BL518)&gt;statistic_interpretations!$C$8,statistic_interpretations!$D$1,"error"))),IF(BK518="tau",IF(ABS(BL518)&lt;statistic_interpretations!$B$7,statistic_interpretations!$B$1,IF(ABS(BL518)&lt;statistic_interpretations!$C$7,statistic_interpretations!$C$1,IF(ABS(BL518)&gt;statistic_interpretations!$C$7,statistic_interpretations!$D$1,"error")))))))))</f>
        <v>Small</v>
      </c>
      <c r="BP518" t="str">
        <f t="shared" si="70"/>
        <v>unknown</v>
      </c>
    </row>
    <row r="519" spans="1:68" x14ac:dyDescent="0.25">
      <c r="A519" t="str">
        <f>IF(ISBLANK(extractions!A519),"",extractions!A519)</f>
        <v xml:space="preserve">Involvement: nuisance disturbance </v>
      </c>
      <c r="B519" t="s">
        <v>842</v>
      </c>
      <c r="C519" t="str">
        <f>IF(ISBLANK(extractions!B519),"",extractions!B519)</f>
        <v>nominal</v>
      </c>
      <c r="D519" t="str">
        <f>IF(ISBLANK(extractions!C519),"",extractions!C519)</f>
        <v/>
      </c>
      <c r="E519" t="str">
        <f>IF(ISBLANK(extractions!D519),"",extractions!D519)</f>
        <v>Involvement: crime control</v>
      </c>
      <c r="F519" t="str">
        <f>IF(ISBLANK(extractions!E519),"",extractions!E519)</f>
        <v>-</v>
      </c>
      <c r="G519" t="str">
        <f>IF(ISBLANK(extractions!G519),"",extractions!G519)</f>
        <v>reporting time</v>
      </c>
      <c r="H519" t="str">
        <f>IF(ISBLANK(extractions!H519),"",extractions!H519)</f>
        <v>scale</v>
      </c>
      <c r="I519" t="str">
        <f>IF(ISBLANK(extractions!I519),"",extractions!I519)</f>
        <v>min/incident</v>
      </c>
      <c r="J519" t="str">
        <f>IF(ISBLANK(extractions!J519),"",extractions!J519)</f>
        <v>ln</v>
      </c>
      <c r="K519" t="str">
        <f>IF(ISBLANK(extractions!K519),"",extractions!K519)</f>
        <v>interest</v>
      </c>
      <c r="L519" t="str">
        <f>IF(ISBLANK(extractions!L519),"",extractions!L519)</f>
        <v>van Kirk (1980b)</v>
      </c>
      <c r="M519" s="2" t="s">
        <v>893</v>
      </c>
      <c r="N519" t="str">
        <f>IF(ISBLANK(extractions!M519),"",extractions!M519)</f>
        <v>Table D-3</v>
      </c>
      <c r="O519" t="str">
        <f>IF(ISBLANK(extractions!N519),"",extractions!N519)</f>
        <v>Multivariate regression</v>
      </c>
      <c r="P519" t="s">
        <v>148</v>
      </c>
      <c r="Q519" t="s">
        <v>903</v>
      </c>
      <c r="R519" t="s">
        <v>906</v>
      </c>
      <c r="S519" t="s">
        <v>199</v>
      </c>
      <c r="T519" t="s">
        <v>199</v>
      </c>
      <c r="U519" t="str">
        <f>IF(ISBLANK(extractions!O519),"",extractions!O519)</f>
        <v/>
      </c>
      <c r="V519" t="str">
        <f>IF(ISBLANK(extractions!P519),"",extractions!P519)</f>
        <v>Sample</v>
      </c>
      <c r="W519" t="str">
        <f>IF(ISBLANK(extractions!Q519),"",extractions!Q519)</f>
        <v/>
      </c>
      <c r="X519" t="str">
        <f>IF(ISBLANK(extractions!R519),"",extractions!R519)</f>
        <v xml:space="preserve">Non random sample  </v>
      </c>
      <c r="Y519" t="str">
        <f>IF(ISBLANK(extractions!S519),"",extractions!S519)</f>
        <v/>
      </c>
      <c r="Z519" t="str">
        <f>IF(ISBLANK(extractions!T519),"",extractions!T519)</f>
        <v/>
      </c>
      <c r="AA519" t="str">
        <f>IF(ISBLANK(extractions!U519),"",extractions!U519)</f>
        <v>-</v>
      </c>
      <c r="AB519">
        <f>IF(ISBLANK(extractions!V519),"",extractions!V519)</f>
        <v>798</v>
      </c>
      <c r="AC519" t="str">
        <f>IF(ISBLANK(extractions!W519),"",extractions!W519)</f>
        <v>CFS</v>
      </c>
      <c r="AD519" t="str">
        <f>IF(ISBLANK(extractions!X519),"",extractions!X519)</f>
        <v>All noncrime calls</v>
      </c>
      <c r="AE519" t="str">
        <f>IF(ISBLANK(extractions!Y519),"",extractions!Y519)</f>
        <v>Beta</v>
      </c>
      <c r="AF519">
        <f>IF(ISBLANK(extractions!Z519),"",extractions!Z519)</f>
        <v>-0.10667</v>
      </c>
      <c r="AG519" t="str">
        <f>IF(ISBLANK(extractions!AA519),"",extractions!AA519)</f>
        <v/>
      </c>
      <c r="AH519" t="str">
        <f>IF(ISBLANK(extractions!AB519),"",extractions!AB519)</f>
        <v>?</v>
      </c>
      <c r="AI519">
        <f>IF(ISBLANK(extractions!AC519),"",extractions!AC519)</f>
        <v>1</v>
      </c>
      <c r="AJ519" t="str">
        <f>IF(ISBLANK(extractions!AD519),"",extractions!AD519)</f>
        <v>mar</v>
      </c>
      <c r="AK519">
        <f>IF(ISBLANK(extractions!AE519),"",extractions!AE519)</f>
        <v>1975</v>
      </c>
      <c r="AL519">
        <f>IF(ISBLANK(extractions!AF519),"",extractions!AF519)</f>
        <v>31</v>
      </c>
      <c r="AM519" t="str">
        <f>IF(ISBLANK(extractions!AG519),"",extractions!AG519)</f>
        <v>jan</v>
      </c>
      <c r="AN519">
        <f>IF(ISBLANK(extractions!AH519),"",extractions!AH519)</f>
        <v>1976</v>
      </c>
      <c r="AO519" t="str">
        <f>IF(ISBLANK(extractions!AI519),"",extractions!AI519)</f>
        <v/>
      </c>
      <c r="AP519" t="str">
        <f>IF(ISBLANK(extractions!AJ519),"",extractions!AJ519)</f>
        <v/>
      </c>
      <c r="AQ519" t="str">
        <f>IF(ISBLANK(extractions!AK519),"",extractions!AK519)</f>
        <v/>
      </c>
      <c r="AR519" t="str">
        <f>IF(ISBLANK(extractions!AL519),"",extractions!AL519)</f>
        <v/>
      </c>
      <c r="AS519" t="str">
        <f>IF(ISBLANK(extractions!AM519),"",extractions!AM519)</f>
        <v/>
      </c>
      <c r="AT519" t="str">
        <f>IF(ISBLANK(extractions!AN519),"",extractions!AN519)</f>
        <v/>
      </c>
      <c r="AU519" t="str">
        <f>IF(ISBLANK(extractions!AO519),"",extractions!AO519)</f>
        <v/>
      </c>
      <c r="AV519" t="str">
        <f>IF(ISBLANK(extractions!AP519),"",extractions!AP519)</f>
        <v/>
      </c>
      <c r="AW519" t="str">
        <f>IF(ISBLANK(extractions!AQ519),"",extractions!AQ519)</f>
        <v/>
      </c>
      <c r="AX519" t="str">
        <f>IF(ISBLANK(extractions!AR519),"",extractions!AR519)</f>
        <v/>
      </c>
      <c r="AY519" t="str">
        <f>IF(ISBLANK(extractions!AS519),"",extractions!AS519)</f>
        <v/>
      </c>
      <c r="AZ519" t="str">
        <f>IF(ISBLANK(extractions!AT519),"",extractions!AT519)</f>
        <v/>
      </c>
      <c r="BA519" t="str">
        <f>IF(ISBLANK(extractions!AU519),"",extractions!AU519)</f>
        <v/>
      </c>
      <c r="BB519" t="str">
        <f>IF(ISBLANK(extractions!AV519),"",extractions!AV519)</f>
        <v/>
      </c>
      <c r="BC519" t="str">
        <f>IF(ISBLANK(extractions!AW519),"",extractions!AW519)</f>
        <v/>
      </c>
      <c r="BD519" t="str">
        <f>IF(ISBLANK(extractions!AX519),"",extractions!AX519)</f>
        <v/>
      </c>
      <c r="BG519" t="str">
        <f t="shared" si="71"/>
        <v/>
      </c>
      <c r="BK519" s="9" t="str">
        <f t="shared" si="68"/>
        <v>Beta</v>
      </c>
      <c r="BL519" s="9">
        <f t="shared" si="66"/>
        <v>-0.10667</v>
      </c>
      <c r="BM519" s="13" t="str">
        <f t="shared" si="67"/>
        <v>?</v>
      </c>
      <c r="BN519" t="str">
        <f t="shared" si="69"/>
        <v>-</v>
      </c>
      <c r="BO519" s="9" t="str">
        <f>IF(BK519="Beta",IF(ABS(BL519)&lt;statistic_interpretations!$B$5,statistic_interpretations!$B$1,IF(ABS(BL519)&lt;statistic_interpretations!$C$5,statistic_interpretations!$C$1,IF(ABS(BL519)&gt;statistic_interpretations!$C$5,statistic_interpretations!$D$1,"error"))),IF(BK519="R",IF(ABS(BL519)&lt;statistic_interpretations!$B$2,statistic_interpretations!$B$1,IF(ABS(BL519)&lt;statistic_interpretations!$C$2,statistic_interpretations!$C$1,IF(ABS(BL519)&gt;statistic_interpretations!$C$2,statistic_interpretations!$D$1,"error"))),IF(BK519="D",IF(ABS(BL519)&lt;statistic_interpretations!$B$3,statistic_interpretations!$B$1,IF(ABS(BL519)&lt;statistic_interpretations!$C$3,statistic_interpretations!$C$1,IF(ABS(BL519)&gt;statistic_interpretations!$C$3,statistic_interpretations!$D$1,"error"))),IF(BK519="%",IF(ABS(BL519)&lt;statistic_interpretations!$B$9,statistic_interpretations!$B$1,IF(ABS(BL519)&lt;statistic_interpretations!$C$9,statistic_interpretations!$C$1,IF(ABS(BL519)&gt;statistic_interpretations!$C$9,statistic_interpretations!$D$1,"error"))),IF(BK519="χ2",IF(ABS(BL519)&lt;statistic_interpretations!$B$8,statistic_interpretations!$B$1,IF(ABS(BL519)&lt;statistic_interpretations!$C$8,statistic_interpretations!$C$1,IF(ABS(BL519)&gt;statistic_interpretations!$C$8,statistic_interpretations!$D$1,"error"))),IF(BK519="tau",IF(ABS(BL519)&lt;statistic_interpretations!$B$7,statistic_interpretations!$B$1,IF(ABS(BL519)&lt;statistic_interpretations!$C$7,statistic_interpretations!$C$1,IF(ABS(BL519)&gt;statistic_interpretations!$C$7,statistic_interpretations!$D$1,"error")))))))))</f>
        <v>Small</v>
      </c>
      <c r="BP519" t="str">
        <f t="shared" si="70"/>
        <v>unknown</v>
      </c>
    </row>
    <row r="520" spans="1:68" x14ac:dyDescent="0.25">
      <c r="A520" t="str">
        <f>IF(ISBLANK(extractions!A520),"",extractions!A520)</f>
        <v>Discovery: crime control</v>
      </c>
      <c r="B520" t="s">
        <v>843</v>
      </c>
      <c r="C520" t="str">
        <f>IF(ISBLANK(extractions!B520),"",extractions!B520)</f>
        <v>nominal</v>
      </c>
      <c r="D520" t="str">
        <f>IF(ISBLANK(extractions!C520),"",extractions!C520)</f>
        <v/>
      </c>
      <c r="E520" t="str">
        <f>IF(ISBLANK(extractions!D520),"",extractions!D520)</f>
        <v>Involvement: crime control</v>
      </c>
      <c r="F520" t="str">
        <f>IF(ISBLANK(extractions!E520),"",extractions!E520)</f>
        <v>-</v>
      </c>
      <c r="G520" t="str">
        <f>IF(ISBLANK(extractions!G520),"",extractions!G520)</f>
        <v>reporting time</v>
      </c>
      <c r="H520" t="str">
        <f>IF(ISBLANK(extractions!H520),"",extractions!H520)</f>
        <v>scale</v>
      </c>
      <c r="I520" t="str">
        <f>IF(ISBLANK(extractions!I520),"",extractions!I520)</f>
        <v>min/incident</v>
      </c>
      <c r="J520" t="str">
        <f>IF(ISBLANK(extractions!J520),"",extractions!J520)</f>
        <v>ln</v>
      </c>
      <c r="K520" t="str">
        <f>IF(ISBLANK(extractions!K520),"",extractions!K520)</f>
        <v>interest</v>
      </c>
      <c r="L520" t="str">
        <f>IF(ISBLANK(extractions!L520),"",extractions!L520)</f>
        <v>van Kirk (1980b)</v>
      </c>
      <c r="M520" s="2" t="s">
        <v>893</v>
      </c>
      <c r="N520" t="str">
        <f>IF(ISBLANK(extractions!M520),"",extractions!M520)</f>
        <v>Table D-3</v>
      </c>
      <c r="O520" t="str">
        <f>IF(ISBLANK(extractions!N520),"",extractions!N520)</f>
        <v>Multivariate regression</v>
      </c>
      <c r="P520" t="s">
        <v>148</v>
      </c>
      <c r="Q520" t="s">
        <v>903</v>
      </c>
      <c r="R520" t="s">
        <v>906</v>
      </c>
      <c r="S520" t="s">
        <v>199</v>
      </c>
      <c r="T520" t="s">
        <v>199</v>
      </c>
      <c r="U520" t="str">
        <f>IF(ISBLANK(extractions!O520),"",extractions!O520)</f>
        <v/>
      </c>
      <c r="V520" t="str">
        <f>IF(ISBLANK(extractions!P520),"",extractions!P520)</f>
        <v>Sample</v>
      </c>
      <c r="W520" t="str">
        <f>IF(ISBLANK(extractions!Q520),"",extractions!Q520)</f>
        <v/>
      </c>
      <c r="X520" t="str">
        <f>IF(ISBLANK(extractions!R520),"",extractions!R520)</f>
        <v xml:space="preserve">Non random sample  </v>
      </c>
      <c r="Y520" t="str">
        <f>IF(ISBLANK(extractions!S520),"",extractions!S520)</f>
        <v/>
      </c>
      <c r="Z520" t="str">
        <f>IF(ISBLANK(extractions!T520),"",extractions!T520)</f>
        <v/>
      </c>
      <c r="AA520" t="str">
        <f>IF(ISBLANK(extractions!U520),"",extractions!U520)</f>
        <v>-</v>
      </c>
      <c r="AB520">
        <f>IF(ISBLANK(extractions!V520),"",extractions!V520)</f>
        <v>798</v>
      </c>
      <c r="AC520" t="str">
        <f>IF(ISBLANK(extractions!W520),"",extractions!W520)</f>
        <v>CFS</v>
      </c>
      <c r="AD520" t="str">
        <f>IF(ISBLANK(extractions!X520),"",extractions!X520)</f>
        <v>All noncrime calls</v>
      </c>
      <c r="AE520" t="str">
        <f>IF(ISBLANK(extractions!Y520),"",extractions!Y520)</f>
        <v>Beta</v>
      </c>
      <c r="AF520">
        <f>IF(ISBLANK(extractions!Z520),"",extractions!Z520)</f>
        <v>-0.17332</v>
      </c>
      <c r="AG520" t="str">
        <f>IF(ISBLANK(extractions!AA520),"",extractions!AA520)</f>
        <v/>
      </c>
      <c r="AH520" t="str">
        <f>IF(ISBLANK(extractions!AB520),"",extractions!AB520)</f>
        <v>?</v>
      </c>
      <c r="AI520">
        <f>IF(ISBLANK(extractions!AC520),"",extractions!AC520)</f>
        <v>1</v>
      </c>
      <c r="AJ520" t="str">
        <f>IF(ISBLANK(extractions!AD520),"",extractions!AD520)</f>
        <v>mar</v>
      </c>
      <c r="AK520">
        <f>IF(ISBLANK(extractions!AE520),"",extractions!AE520)</f>
        <v>1975</v>
      </c>
      <c r="AL520">
        <f>IF(ISBLANK(extractions!AF520),"",extractions!AF520)</f>
        <v>31</v>
      </c>
      <c r="AM520" t="str">
        <f>IF(ISBLANK(extractions!AG520),"",extractions!AG520)</f>
        <v>jan</v>
      </c>
      <c r="AN520">
        <f>IF(ISBLANK(extractions!AH520),"",extractions!AH520)</f>
        <v>1976</v>
      </c>
      <c r="AO520" t="str">
        <f>IF(ISBLANK(extractions!AI520),"",extractions!AI520)</f>
        <v/>
      </c>
      <c r="AP520" t="str">
        <f>IF(ISBLANK(extractions!AJ520),"",extractions!AJ520)</f>
        <v/>
      </c>
      <c r="AQ520" t="str">
        <f>IF(ISBLANK(extractions!AK520),"",extractions!AK520)</f>
        <v/>
      </c>
      <c r="AR520" t="str">
        <f>IF(ISBLANK(extractions!AL520),"",extractions!AL520)</f>
        <v/>
      </c>
      <c r="AS520" t="str">
        <f>IF(ISBLANK(extractions!AM520),"",extractions!AM520)</f>
        <v/>
      </c>
      <c r="AT520" t="str">
        <f>IF(ISBLANK(extractions!AN520),"",extractions!AN520)</f>
        <v/>
      </c>
      <c r="AU520" t="str">
        <f>IF(ISBLANK(extractions!AO520),"",extractions!AO520)</f>
        <v/>
      </c>
      <c r="AV520" t="str">
        <f>IF(ISBLANK(extractions!AP520),"",extractions!AP520)</f>
        <v/>
      </c>
      <c r="AW520" t="str">
        <f>IF(ISBLANK(extractions!AQ520),"",extractions!AQ520)</f>
        <v/>
      </c>
      <c r="AX520" t="str">
        <f>IF(ISBLANK(extractions!AR520),"",extractions!AR520)</f>
        <v/>
      </c>
      <c r="AY520" t="str">
        <f>IF(ISBLANK(extractions!AS520),"",extractions!AS520)</f>
        <v/>
      </c>
      <c r="AZ520" t="str">
        <f>IF(ISBLANK(extractions!AT520),"",extractions!AT520)</f>
        <v/>
      </c>
      <c r="BA520" t="str">
        <f>IF(ISBLANK(extractions!AU520),"",extractions!AU520)</f>
        <v/>
      </c>
      <c r="BB520" t="str">
        <f>IF(ISBLANK(extractions!AV520),"",extractions!AV520)</f>
        <v/>
      </c>
      <c r="BC520" t="str">
        <f>IF(ISBLANK(extractions!AW520),"",extractions!AW520)</f>
        <v/>
      </c>
      <c r="BD520" t="str">
        <f>IF(ISBLANK(extractions!AX520),"",extractions!AX520)</f>
        <v/>
      </c>
      <c r="BG520" t="str">
        <f t="shared" si="71"/>
        <v/>
      </c>
      <c r="BK520" s="9" t="str">
        <f t="shared" si="68"/>
        <v>Beta</v>
      </c>
      <c r="BL520" s="9">
        <f t="shared" si="66"/>
        <v>-0.17332</v>
      </c>
      <c r="BM520" s="13" t="str">
        <f t="shared" si="67"/>
        <v>?</v>
      </c>
      <c r="BN520" t="str">
        <f t="shared" si="69"/>
        <v>-</v>
      </c>
      <c r="BO520" s="9" t="str">
        <f>IF(BK520="Beta",IF(ABS(BL520)&lt;statistic_interpretations!$B$5,statistic_interpretations!$B$1,IF(ABS(BL520)&lt;statistic_interpretations!$C$5,statistic_interpretations!$C$1,IF(ABS(BL520)&gt;statistic_interpretations!$C$5,statistic_interpretations!$D$1,"error"))),IF(BK520="R",IF(ABS(BL520)&lt;statistic_interpretations!$B$2,statistic_interpretations!$B$1,IF(ABS(BL520)&lt;statistic_interpretations!$C$2,statistic_interpretations!$C$1,IF(ABS(BL520)&gt;statistic_interpretations!$C$2,statistic_interpretations!$D$1,"error"))),IF(BK520="D",IF(ABS(BL520)&lt;statistic_interpretations!$B$3,statistic_interpretations!$B$1,IF(ABS(BL520)&lt;statistic_interpretations!$C$3,statistic_interpretations!$C$1,IF(ABS(BL520)&gt;statistic_interpretations!$C$3,statistic_interpretations!$D$1,"error"))),IF(BK520="%",IF(ABS(BL520)&lt;statistic_interpretations!$B$9,statistic_interpretations!$B$1,IF(ABS(BL520)&lt;statistic_interpretations!$C$9,statistic_interpretations!$C$1,IF(ABS(BL520)&gt;statistic_interpretations!$C$9,statistic_interpretations!$D$1,"error"))),IF(BK520="χ2",IF(ABS(BL520)&lt;statistic_interpretations!$B$8,statistic_interpretations!$B$1,IF(ABS(BL520)&lt;statistic_interpretations!$C$8,statistic_interpretations!$C$1,IF(ABS(BL520)&gt;statistic_interpretations!$C$8,statistic_interpretations!$D$1,"error"))),IF(BK520="tau",IF(ABS(BL520)&lt;statistic_interpretations!$B$7,statistic_interpretations!$B$1,IF(ABS(BL520)&lt;statistic_interpretations!$C$7,statistic_interpretations!$C$1,IF(ABS(BL520)&gt;statistic_interpretations!$C$7,statistic_interpretations!$D$1,"error")))))))))</f>
        <v>Small</v>
      </c>
      <c r="BP520" t="str">
        <f t="shared" si="70"/>
        <v>unknown</v>
      </c>
    </row>
    <row r="521" spans="1:68" x14ac:dyDescent="0.25">
      <c r="A521" t="str">
        <f>IF(ISBLANK(extractions!A521),"",extractions!A521)</f>
        <v>Discovery: traffic</v>
      </c>
      <c r="B521" t="s">
        <v>844</v>
      </c>
      <c r="C521" t="str">
        <f>IF(ISBLANK(extractions!B521),"",extractions!B521)</f>
        <v>nominal</v>
      </c>
      <c r="D521" t="str">
        <f>IF(ISBLANK(extractions!C521),"",extractions!C521)</f>
        <v/>
      </c>
      <c r="E521" t="str">
        <f>IF(ISBLANK(extractions!D521),"",extractions!D521)</f>
        <v>Involvement: crime control</v>
      </c>
      <c r="F521" t="str">
        <f>IF(ISBLANK(extractions!E521),"",extractions!E521)</f>
        <v>-</v>
      </c>
      <c r="G521" t="str">
        <f>IF(ISBLANK(extractions!G521),"",extractions!G521)</f>
        <v>reporting time</v>
      </c>
      <c r="H521" t="str">
        <f>IF(ISBLANK(extractions!H521),"",extractions!H521)</f>
        <v>scale</v>
      </c>
      <c r="I521" t="str">
        <f>IF(ISBLANK(extractions!I521),"",extractions!I521)</f>
        <v>min/incident</v>
      </c>
      <c r="J521" t="str">
        <f>IF(ISBLANK(extractions!J521),"",extractions!J521)</f>
        <v>ln</v>
      </c>
      <c r="K521" t="str">
        <f>IF(ISBLANK(extractions!K521),"",extractions!K521)</f>
        <v>interest</v>
      </c>
      <c r="L521" t="str">
        <f>IF(ISBLANK(extractions!L521),"",extractions!L521)</f>
        <v>van Kirk (1980b)</v>
      </c>
      <c r="M521" s="2" t="s">
        <v>893</v>
      </c>
      <c r="N521" t="str">
        <f>IF(ISBLANK(extractions!M521),"",extractions!M521)</f>
        <v>Table D-3</v>
      </c>
      <c r="O521" t="str">
        <f>IF(ISBLANK(extractions!N521),"",extractions!N521)</f>
        <v>Multivariate regression</v>
      </c>
      <c r="P521" t="s">
        <v>148</v>
      </c>
      <c r="Q521" t="s">
        <v>903</v>
      </c>
      <c r="R521" t="s">
        <v>906</v>
      </c>
      <c r="S521" t="s">
        <v>199</v>
      </c>
      <c r="T521" t="s">
        <v>199</v>
      </c>
      <c r="U521" t="str">
        <f>IF(ISBLANK(extractions!O521),"",extractions!O521)</f>
        <v/>
      </c>
      <c r="V521" t="str">
        <f>IF(ISBLANK(extractions!P521),"",extractions!P521)</f>
        <v>Sample</v>
      </c>
      <c r="W521" t="str">
        <f>IF(ISBLANK(extractions!Q521),"",extractions!Q521)</f>
        <v/>
      </c>
      <c r="X521" t="str">
        <f>IF(ISBLANK(extractions!R521),"",extractions!R521)</f>
        <v xml:space="preserve">Non random sample  </v>
      </c>
      <c r="Y521" t="str">
        <f>IF(ISBLANK(extractions!S521),"",extractions!S521)</f>
        <v/>
      </c>
      <c r="Z521" t="str">
        <f>IF(ISBLANK(extractions!T521),"",extractions!T521)</f>
        <v/>
      </c>
      <c r="AA521" t="str">
        <f>IF(ISBLANK(extractions!U521),"",extractions!U521)</f>
        <v>-</v>
      </c>
      <c r="AB521">
        <f>IF(ISBLANK(extractions!V521),"",extractions!V521)</f>
        <v>798</v>
      </c>
      <c r="AC521" t="str">
        <f>IF(ISBLANK(extractions!W521),"",extractions!W521)</f>
        <v>CFS</v>
      </c>
      <c r="AD521" t="str">
        <f>IF(ISBLANK(extractions!X521),"",extractions!X521)</f>
        <v>All noncrime calls</v>
      </c>
      <c r="AE521" t="str">
        <f>IF(ISBLANK(extractions!Y521),"",extractions!Y521)</f>
        <v>Beta</v>
      </c>
      <c r="AF521">
        <f>IF(ISBLANK(extractions!Z521),"",extractions!Z521)</f>
        <v>-0.11287</v>
      </c>
      <c r="AG521" t="str">
        <f>IF(ISBLANK(extractions!AA521),"",extractions!AA521)</f>
        <v/>
      </c>
      <c r="AH521" t="str">
        <f>IF(ISBLANK(extractions!AB521),"",extractions!AB521)</f>
        <v>?</v>
      </c>
      <c r="AI521">
        <f>IF(ISBLANK(extractions!AC521),"",extractions!AC521)</f>
        <v>1</v>
      </c>
      <c r="AJ521" t="str">
        <f>IF(ISBLANK(extractions!AD521),"",extractions!AD521)</f>
        <v>mar</v>
      </c>
      <c r="AK521">
        <f>IF(ISBLANK(extractions!AE521),"",extractions!AE521)</f>
        <v>1975</v>
      </c>
      <c r="AL521">
        <f>IF(ISBLANK(extractions!AF521),"",extractions!AF521)</f>
        <v>31</v>
      </c>
      <c r="AM521" t="str">
        <f>IF(ISBLANK(extractions!AG521),"",extractions!AG521)</f>
        <v>jan</v>
      </c>
      <c r="AN521">
        <f>IF(ISBLANK(extractions!AH521),"",extractions!AH521)</f>
        <v>1976</v>
      </c>
      <c r="AO521" t="str">
        <f>IF(ISBLANK(extractions!AI521),"",extractions!AI521)</f>
        <v/>
      </c>
      <c r="AP521" t="str">
        <f>IF(ISBLANK(extractions!AJ521),"",extractions!AJ521)</f>
        <v/>
      </c>
      <c r="AQ521" t="str">
        <f>IF(ISBLANK(extractions!AK521),"",extractions!AK521)</f>
        <v/>
      </c>
      <c r="AR521" t="str">
        <f>IF(ISBLANK(extractions!AL521),"",extractions!AL521)</f>
        <v/>
      </c>
      <c r="AS521" t="str">
        <f>IF(ISBLANK(extractions!AM521),"",extractions!AM521)</f>
        <v/>
      </c>
      <c r="AT521" t="str">
        <f>IF(ISBLANK(extractions!AN521),"",extractions!AN521)</f>
        <v/>
      </c>
      <c r="AU521" t="str">
        <f>IF(ISBLANK(extractions!AO521),"",extractions!AO521)</f>
        <v/>
      </c>
      <c r="AV521" t="str">
        <f>IF(ISBLANK(extractions!AP521),"",extractions!AP521)</f>
        <v/>
      </c>
      <c r="AW521" t="str">
        <f>IF(ISBLANK(extractions!AQ521),"",extractions!AQ521)</f>
        <v/>
      </c>
      <c r="AX521" t="str">
        <f>IF(ISBLANK(extractions!AR521),"",extractions!AR521)</f>
        <v/>
      </c>
      <c r="AY521" t="str">
        <f>IF(ISBLANK(extractions!AS521),"",extractions!AS521)</f>
        <v/>
      </c>
      <c r="AZ521" t="str">
        <f>IF(ISBLANK(extractions!AT521),"",extractions!AT521)</f>
        <v/>
      </c>
      <c r="BA521" t="str">
        <f>IF(ISBLANK(extractions!AU521),"",extractions!AU521)</f>
        <v/>
      </c>
      <c r="BB521" t="str">
        <f>IF(ISBLANK(extractions!AV521),"",extractions!AV521)</f>
        <v/>
      </c>
      <c r="BC521" t="str">
        <f>IF(ISBLANK(extractions!AW521),"",extractions!AW521)</f>
        <v/>
      </c>
      <c r="BD521" t="str">
        <f>IF(ISBLANK(extractions!AX521),"",extractions!AX521)</f>
        <v/>
      </c>
      <c r="BG521" t="str">
        <f t="shared" si="71"/>
        <v/>
      </c>
      <c r="BK521" s="9" t="str">
        <f t="shared" si="68"/>
        <v>Beta</v>
      </c>
      <c r="BL521" s="9">
        <f t="shared" si="66"/>
        <v>-0.11287</v>
      </c>
      <c r="BM521" s="13" t="str">
        <f t="shared" si="67"/>
        <v>?</v>
      </c>
      <c r="BN521" t="str">
        <f t="shared" si="69"/>
        <v>-</v>
      </c>
      <c r="BO521" s="9" t="str">
        <f>IF(BK521="Beta",IF(ABS(BL521)&lt;statistic_interpretations!$B$5,statistic_interpretations!$B$1,IF(ABS(BL521)&lt;statistic_interpretations!$C$5,statistic_interpretations!$C$1,IF(ABS(BL521)&gt;statistic_interpretations!$C$5,statistic_interpretations!$D$1,"error"))),IF(BK521="R",IF(ABS(BL521)&lt;statistic_interpretations!$B$2,statistic_interpretations!$B$1,IF(ABS(BL521)&lt;statistic_interpretations!$C$2,statistic_interpretations!$C$1,IF(ABS(BL521)&gt;statistic_interpretations!$C$2,statistic_interpretations!$D$1,"error"))),IF(BK521="D",IF(ABS(BL521)&lt;statistic_interpretations!$B$3,statistic_interpretations!$B$1,IF(ABS(BL521)&lt;statistic_interpretations!$C$3,statistic_interpretations!$C$1,IF(ABS(BL521)&gt;statistic_interpretations!$C$3,statistic_interpretations!$D$1,"error"))),IF(BK521="%",IF(ABS(BL521)&lt;statistic_interpretations!$B$9,statistic_interpretations!$B$1,IF(ABS(BL521)&lt;statistic_interpretations!$C$9,statistic_interpretations!$C$1,IF(ABS(BL521)&gt;statistic_interpretations!$C$9,statistic_interpretations!$D$1,"error"))),IF(BK521="χ2",IF(ABS(BL521)&lt;statistic_interpretations!$B$8,statistic_interpretations!$B$1,IF(ABS(BL521)&lt;statistic_interpretations!$C$8,statistic_interpretations!$C$1,IF(ABS(BL521)&gt;statistic_interpretations!$C$8,statistic_interpretations!$D$1,"error"))),IF(BK521="tau",IF(ABS(BL521)&lt;statistic_interpretations!$B$7,statistic_interpretations!$B$1,IF(ABS(BL521)&lt;statistic_interpretations!$C$7,statistic_interpretations!$C$1,IF(ABS(BL521)&gt;statistic_interpretations!$C$7,statistic_interpretations!$D$1,"error")))))))))</f>
        <v>Small</v>
      </c>
      <c r="BP521" t="str">
        <f t="shared" si="70"/>
        <v>unknown</v>
      </c>
    </row>
    <row r="522" spans="1:68" x14ac:dyDescent="0.25">
      <c r="A522" t="str">
        <f>IF(ISBLANK(extractions!A522),"",extractions!A522)</f>
        <v>Discovery: social service</v>
      </c>
      <c r="B522" t="s">
        <v>845</v>
      </c>
      <c r="C522" t="str">
        <f>IF(ISBLANK(extractions!B522),"",extractions!B522)</f>
        <v>nominal</v>
      </c>
      <c r="D522" t="str">
        <f>IF(ISBLANK(extractions!C522),"",extractions!C522)</f>
        <v/>
      </c>
      <c r="E522" t="str">
        <f>IF(ISBLANK(extractions!D522),"",extractions!D522)</f>
        <v>Involvement: crime control</v>
      </c>
      <c r="F522" t="str">
        <f>IF(ISBLANK(extractions!E522),"",extractions!E522)</f>
        <v>-</v>
      </c>
      <c r="G522" t="str">
        <f>IF(ISBLANK(extractions!G522),"",extractions!G522)</f>
        <v>reporting time</v>
      </c>
      <c r="H522" t="str">
        <f>IF(ISBLANK(extractions!H522),"",extractions!H522)</f>
        <v>scale</v>
      </c>
      <c r="I522" t="str">
        <f>IF(ISBLANK(extractions!I522),"",extractions!I522)</f>
        <v>min/incident</v>
      </c>
      <c r="J522" t="str">
        <f>IF(ISBLANK(extractions!J522),"",extractions!J522)</f>
        <v>ln</v>
      </c>
      <c r="K522" t="str">
        <f>IF(ISBLANK(extractions!K522),"",extractions!K522)</f>
        <v>interest</v>
      </c>
      <c r="L522" t="str">
        <f>IF(ISBLANK(extractions!L522),"",extractions!L522)</f>
        <v>van Kirk (1980b)</v>
      </c>
      <c r="M522" s="2" t="s">
        <v>893</v>
      </c>
      <c r="N522" t="str">
        <f>IF(ISBLANK(extractions!M522),"",extractions!M522)</f>
        <v>Table D-3</v>
      </c>
      <c r="O522" t="str">
        <f>IF(ISBLANK(extractions!N522),"",extractions!N522)</f>
        <v>Multivariate regression</v>
      </c>
      <c r="P522" t="s">
        <v>148</v>
      </c>
      <c r="Q522" t="s">
        <v>903</v>
      </c>
      <c r="R522" t="s">
        <v>906</v>
      </c>
      <c r="S522" t="s">
        <v>199</v>
      </c>
      <c r="T522" t="s">
        <v>199</v>
      </c>
      <c r="U522" t="str">
        <f>IF(ISBLANK(extractions!O522),"",extractions!O522)</f>
        <v/>
      </c>
      <c r="V522" t="str">
        <f>IF(ISBLANK(extractions!P522),"",extractions!P522)</f>
        <v>Sample</v>
      </c>
      <c r="W522" t="str">
        <f>IF(ISBLANK(extractions!Q522),"",extractions!Q522)</f>
        <v/>
      </c>
      <c r="X522" t="str">
        <f>IF(ISBLANK(extractions!R522),"",extractions!R522)</f>
        <v xml:space="preserve">Non random sample  </v>
      </c>
      <c r="Y522" t="str">
        <f>IF(ISBLANK(extractions!S522),"",extractions!S522)</f>
        <v/>
      </c>
      <c r="Z522" t="str">
        <f>IF(ISBLANK(extractions!T522),"",extractions!T522)</f>
        <v/>
      </c>
      <c r="AA522" t="str">
        <f>IF(ISBLANK(extractions!U522),"",extractions!U522)</f>
        <v>-</v>
      </c>
      <c r="AB522">
        <f>IF(ISBLANK(extractions!V522),"",extractions!V522)</f>
        <v>798</v>
      </c>
      <c r="AC522" t="str">
        <f>IF(ISBLANK(extractions!W522),"",extractions!W522)</f>
        <v>CFS</v>
      </c>
      <c r="AD522" t="str">
        <f>IF(ISBLANK(extractions!X522),"",extractions!X522)</f>
        <v>All noncrime calls</v>
      </c>
      <c r="AE522" t="str">
        <f>IF(ISBLANK(extractions!Y522),"",extractions!Y522)</f>
        <v>Beta</v>
      </c>
      <c r="AF522">
        <f>IF(ISBLANK(extractions!Z522),"",extractions!Z522)</f>
        <v>-0.1028</v>
      </c>
      <c r="AG522" t="str">
        <f>IF(ISBLANK(extractions!AA522),"",extractions!AA522)</f>
        <v/>
      </c>
      <c r="AH522" t="str">
        <f>IF(ISBLANK(extractions!AB522),"",extractions!AB522)</f>
        <v>?</v>
      </c>
      <c r="AI522">
        <f>IF(ISBLANK(extractions!AC522),"",extractions!AC522)</f>
        <v>1</v>
      </c>
      <c r="AJ522" t="str">
        <f>IF(ISBLANK(extractions!AD522),"",extractions!AD522)</f>
        <v>mar</v>
      </c>
      <c r="AK522">
        <f>IF(ISBLANK(extractions!AE522),"",extractions!AE522)</f>
        <v>1975</v>
      </c>
      <c r="AL522">
        <f>IF(ISBLANK(extractions!AF522),"",extractions!AF522)</f>
        <v>31</v>
      </c>
      <c r="AM522" t="str">
        <f>IF(ISBLANK(extractions!AG522),"",extractions!AG522)</f>
        <v>jan</v>
      </c>
      <c r="AN522">
        <f>IF(ISBLANK(extractions!AH522),"",extractions!AH522)</f>
        <v>1976</v>
      </c>
      <c r="AO522" t="str">
        <f>IF(ISBLANK(extractions!AI522),"",extractions!AI522)</f>
        <v/>
      </c>
      <c r="AP522" t="str">
        <f>IF(ISBLANK(extractions!AJ522),"",extractions!AJ522)</f>
        <v/>
      </c>
      <c r="AQ522" t="str">
        <f>IF(ISBLANK(extractions!AK522),"",extractions!AK522)</f>
        <v/>
      </c>
      <c r="AR522" t="str">
        <f>IF(ISBLANK(extractions!AL522),"",extractions!AL522)</f>
        <v/>
      </c>
      <c r="AS522" t="str">
        <f>IF(ISBLANK(extractions!AM522),"",extractions!AM522)</f>
        <v/>
      </c>
      <c r="AT522" t="str">
        <f>IF(ISBLANK(extractions!AN522),"",extractions!AN522)</f>
        <v/>
      </c>
      <c r="AU522" t="str">
        <f>IF(ISBLANK(extractions!AO522),"",extractions!AO522)</f>
        <v/>
      </c>
      <c r="AV522" t="str">
        <f>IF(ISBLANK(extractions!AP522),"",extractions!AP522)</f>
        <v/>
      </c>
      <c r="AW522" t="str">
        <f>IF(ISBLANK(extractions!AQ522),"",extractions!AQ522)</f>
        <v/>
      </c>
      <c r="AX522" t="str">
        <f>IF(ISBLANK(extractions!AR522),"",extractions!AR522)</f>
        <v/>
      </c>
      <c r="AY522" t="str">
        <f>IF(ISBLANK(extractions!AS522),"",extractions!AS522)</f>
        <v/>
      </c>
      <c r="AZ522" t="str">
        <f>IF(ISBLANK(extractions!AT522),"",extractions!AT522)</f>
        <v/>
      </c>
      <c r="BA522" t="str">
        <f>IF(ISBLANK(extractions!AU522),"",extractions!AU522)</f>
        <v/>
      </c>
      <c r="BB522" t="str">
        <f>IF(ISBLANK(extractions!AV522),"",extractions!AV522)</f>
        <v/>
      </c>
      <c r="BC522" t="str">
        <f>IF(ISBLANK(extractions!AW522),"",extractions!AW522)</f>
        <v/>
      </c>
      <c r="BD522" t="str">
        <f>IF(ISBLANK(extractions!AX522),"",extractions!AX522)</f>
        <v/>
      </c>
      <c r="BG522" t="str">
        <f t="shared" si="71"/>
        <v/>
      </c>
      <c r="BK522" s="9" t="str">
        <f t="shared" si="68"/>
        <v>Beta</v>
      </c>
      <c r="BL522" s="9">
        <f t="shared" si="66"/>
        <v>-0.1028</v>
      </c>
      <c r="BM522" s="13" t="str">
        <f t="shared" si="67"/>
        <v>?</v>
      </c>
      <c r="BN522" t="str">
        <f t="shared" si="69"/>
        <v>-</v>
      </c>
      <c r="BO522" s="9" t="str">
        <f>IF(BK522="Beta",IF(ABS(BL522)&lt;statistic_interpretations!$B$5,statistic_interpretations!$B$1,IF(ABS(BL522)&lt;statistic_interpretations!$C$5,statistic_interpretations!$C$1,IF(ABS(BL522)&gt;statistic_interpretations!$C$5,statistic_interpretations!$D$1,"error"))),IF(BK522="R",IF(ABS(BL522)&lt;statistic_interpretations!$B$2,statistic_interpretations!$B$1,IF(ABS(BL522)&lt;statistic_interpretations!$C$2,statistic_interpretations!$C$1,IF(ABS(BL522)&gt;statistic_interpretations!$C$2,statistic_interpretations!$D$1,"error"))),IF(BK522="D",IF(ABS(BL522)&lt;statistic_interpretations!$B$3,statistic_interpretations!$B$1,IF(ABS(BL522)&lt;statistic_interpretations!$C$3,statistic_interpretations!$C$1,IF(ABS(BL522)&gt;statistic_interpretations!$C$3,statistic_interpretations!$D$1,"error"))),IF(BK522="%",IF(ABS(BL522)&lt;statistic_interpretations!$B$9,statistic_interpretations!$B$1,IF(ABS(BL522)&lt;statistic_interpretations!$C$9,statistic_interpretations!$C$1,IF(ABS(BL522)&gt;statistic_interpretations!$C$9,statistic_interpretations!$D$1,"error"))),IF(BK522="χ2",IF(ABS(BL522)&lt;statistic_interpretations!$B$8,statistic_interpretations!$B$1,IF(ABS(BL522)&lt;statistic_interpretations!$C$8,statistic_interpretations!$C$1,IF(ABS(BL522)&gt;statistic_interpretations!$C$8,statistic_interpretations!$D$1,"error"))),IF(BK522="tau",IF(ABS(BL522)&lt;statistic_interpretations!$B$7,statistic_interpretations!$B$1,IF(ABS(BL522)&lt;statistic_interpretations!$C$7,statistic_interpretations!$C$1,IF(ABS(BL522)&gt;statistic_interpretations!$C$7,statistic_interpretations!$D$1,"error")))))))))</f>
        <v>Small</v>
      </c>
      <c r="BP522" t="str">
        <f t="shared" si="70"/>
        <v>unknown</v>
      </c>
    </row>
    <row r="523" spans="1:68" x14ac:dyDescent="0.25">
      <c r="A523" t="str">
        <f>IF(ISBLANK(extractions!A523),"",extractions!A523)</f>
        <v>Involvement: traffic</v>
      </c>
      <c r="B523" t="s">
        <v>839</v>
      </c>
      <c r="C523" t="str">
        <f>IF(ISBLANK(extractions!B523),"",extractions!B523)</f>
        <v>nominal</v>
      </c>
      <c r="D523" t="str">
        <f>IF(ISBLANK(extractions!C523),"",extractions!C523)</f>
        <v/>
      </c>
      <c r="E523" t="str">
        <f>IF(ISBLANK(extractions!D523),"",extractions!D523)</f>
        <v>Involvement: crime control</v>
      </c>
      <c r="F523" t="str">
        <f>IF(ISBLANK(extractions!E523),"",extractions!E523)</f>
        <v>-</v>
      </c>
      <c r="G523" t="str">
        <f>IF(ISBLANK(extractions!G523),"",extractions!G523)</f>
        <v>dispatch time</v>
      </c>
      <c r="H523" t="str">
        <f>IF(ISBLANK(extractions!H523),"",extractions!H523)</f>
        <v>scale</v>
      </c>
      <c r="I523" t="str">
        <f>IF(ISBLANK(extractions!I523),"",extractions!I523)</f>
        <v>min/incident</v>
      </c>
      <c r="J523" t="str">
        <f>IF(ISBLANK(extractions!J523),"",extractions!J523)</f>
        <v>ln</v>
      </c>
      <c r="K523" t="str">
        <f>IF(ISBLANK(extractions!K523),"",extractions!K523)</f>
        <v>interest</v>
      </c>
      <c r="L523" t="str">
        <f>IF(ISBLANK(extractions!L523),"",extractions!L523)</f>
        <v>van Kirk (1980b)</v>
      </c>
      <c r="M523" s="2" t="s">
        <v>893</v>
      </c>
      <c r="N523" t="str">
        <f>IF(ISBLANK(extractions!M523),"",extractions!M523)</f>
        <v>Table D-4</v>
      </c>
      <c r="O523" t="str">
        <f>IF(ISBLANK(extractions!N523),"",extractions!N523)</f>
        <v>Multivariate regression</v>
      </c>
      <c r="P523" t="s">
        <v>148</v>
      </c>
      <c r="Q523" t="s">
        <v>903</v>
      </c>
      <c r="R523" t="s">
        <v>906</v>
      </c>
      <c r="S523" t="s">
        <v>199</v>
      </c>
      <c r="T523" t="s">
        <v>199</v>
      </c>
      <c r="U523" t="str">
        <f>IF(ISBLANK(extractions!O523),"",extractions!O523)</f>
        <v/>
      </c>
      <c r="V523" t="str">
        <f>IF(ISBLANK(extractions!P523),"",extractions!P523)</f>
        <v>Sample</v>
      </c>
      <c r="W523" t="str">
        <f>IF(ISBLANK(extractions!Q523),"",extractions!Q523)</f>
        <v/>
      </c>
      <c r="X523" t="str">
        <f>IF(ISBLANK(extractions!R523),"",extractions!R523)</f>
        <v xml:space="preserve">Non random sample  </v>
      </c>
      <c r="Y523" t="str">
        <f>IF(ISBLANK(extractions!S523),"",extractions!S523)</f>
        <v/>
      </c>
      <c r="Z523" t="str">
        <f>IF(ISBLANK(extractions!T523),"",extractions!T523)</f>
        <v/>
      </c>
      <c r="AA523" t="str">
        <f>IF(ISBLANK(extractions!U523),"",extractions!U523)</f>
        <v>-</v>
      </c>
      <c r="AB523">
        <f>IF(ISBLANK(extractions!V523),"",extractions!V523)</f>
        <v>798</v>
      </c>
      <c r="AC523" t="str">
        <f>IF(ISBLANK(extractions!W523),"",extractions!W523)</f>
        <v>CFS</v>
      </c>
      <c r="AD523" t="str">
        <f>IF(ISBLANK(extractions!X523),"",extractions!X523)</f>
        <v>All noncrime calls</v>
      </c>
      <c r="AE523" t="str">
        <f>IF(ISBLANK(extractions!Y523),"",extractions!Y523)</f>
        <v>Beta</v>
      </c>
      <c r="AF523">
        <f>IF(ISBLANK(extractions!Z523),"",extractions!Z523)</f>
        <v>-5.3699999999999998E-3</v>
      </c>
      <c r="AG523" t="str">
        <f>IF(ISBLANK(extractions!AA523),"",extractions!AA523)</f>
        <v/>
      </c>
      <c r="AH523" t="str">
        <f>IF(ISBLANK(extractions!AB523),"",extractions!AB523)</f>
        <v>?</v>
      </c>
      <c r="AI523">
        <f>IF(ISBLANK(extractions!AC523),"",extractions!AC523)</f>
        <v>1</v>
      </c>
      <c r="AJ523" t="str">
        <f>IF(ISBLANK(extractions!AD523),"",extractions!AD523)</f>
        <v>mar</v>
      </c>
      <c r="AK523">
        <f>IF(ISBLANK(extractions!AE523),"",extractions!AE523)</f>
        <v>1975</v>
      </c>
      <c r="AL523">
        <f>IF(ISBLANK(extractions!AF523),"",extractions!AF523)</f>
        <v>31</v>
      </c>
      <c r="AM523" t="str">
        <f>IF(ISBLANK(extractions!AG523),"",extractions!AG523)</f>
        <v>jan</v>
      </c>
      <c r="AN523">
        <f>IF(ISBLANK(extractions!AH523),"",extractions!AH523)</f>
        <v>1976</v>
      </c>
      <c r="AO523" t="str">
        <f>IF(ISBLANK(extractions!AI523),"",extractions!AI523)</f>
        <v/>
      </c>
      <c r="AP523" t="str">
        <f>IF(ISBLANK(extractions!AJ523),"",extractions!AJ523)</f>
        <v/>
      </c>
      <c r="AQ523" t="str">
        <f>IF(ISBLANK(extractions!AK523),"",extractions!AK523)</f>
        <v/>
      </c>
      <c r="AR523" t="str">
        <f>IF(ISBLANK(extractions!AL523),"",extractions!AL523)</f>
        <v/>
      </c>
      <c r="AS523" t="str">
        <f>IF(ISBLANK(extractions!AM523),"",extractions!AM523)</f>
        <v/>
      </c>
      <c r="AT523" t="str">
        <f>IF(ISBLANK(extractions!AN523),"",extractions!AN523)</f>
        <v/>
      </c>
      <c r="AU523" t="str">
        <f>IF(ISBLANK(extractions!AO523),"",extractions!AO523)</f>
        <v/>
      </c>
      <c r="AV523" t="str">
        <f>IF(ISBLANK(extractions!AP523),"",extractions!AP523)</f>
        <v/>
      </c>
      <c r="AW523" t="str">
        <f>IF(ISBLANK(extractions!AQ523),"",extractions!AQ523)</f>
        <v/>
      </c>
      <c r="AX523" t="str">
        <f>IF(ISBLANK(extractions!AR523),"",extractions!AR523)</f>
        <v/>
      </c>
      <c r="AY523" t="str">
        <f>IF(ISBLANK(extractions!AS523),"",extractions!AS523)</f>
        <v/>
      </c>
      <c r="AZ523" t="str">
        <f>IF(ISBLANK(extractions!AT523),"",extractions!AT523)</f>
        <v/>
      </c>
      <c r="BA523" t="str">
        <f>IF(ISBLANK(extractions!AU523),"",extractions!AU523)</f>
        <v/>
      </c>
      <c r="BB523" t="str">
        <f>IF(ISBLANK(extractions!AV523),"",extractions!AV523)</f>
        <v/>
      </c>
      <c r="BC523" t="str">
        <f>IF(ISBLANK(extractions!AW523),"",extractions!AW523)</f>
        <v/>
      </c>
      <c r="BD523" t="str">
        <f>IF(ISBLANK(extractions!AX523),"",extractions!AX523)</f>
        <v/>
      </c>
      <c r="BG523" t="str">
        <f t="shared" si="71"/>
        <v/>
      </c>
      <c r="BK523" s="9" t="str">
        <f t="shared" si="68"/>
        <v>Beta</v>
      </c>
      <c r="BL523" s="9">
        <f t="shared" si="66"/>
        <v>-5.3699999999999998E-3</v>
      </c>
      <c r="BM523" s="13" t="str">
        <f t="shared" si="67"/>
        <v>?</v>
      </c>
      <c r="BN523" t="str">
        <f t="shared" si="69"/>
        <v>-</v>
      </c>
      <c r="BO523" s="9" t="str">
        <f>IF(BK523="Beta",IF(ABS(BL523)&lt;statistic_interpretations!$B$5,statistic_interpretations!$B$1,IF(ABS(BL523)&lt;statistic_interpretations!$C$5,statistic_interpretations!$C$1,IF(ABS(BL523)&gt;statistic_interpretations!$C$5,statistic_interpretations!$D$1,"error"))),IF(BK523="R",IF(ABS(BL523)&lt;statistic_interpretations!$B$2,statistic_interpretations!$B$1,IF(ABS(BL523)&lt;statistic_interpretations!$C$2,statistic_interpretations!$C$1,IF(ABS(BL523)&gt;statistic_interpretations!$C$2,statistic_interpretations!$D$1,"error"))),IF(BK523="D",IF(ABS(BL523)&lt;statistic_interpretations!$B$3,statistic_interpretations!$B$1,IF(ABS(BL523)&lt;statistic_interpretations!$C$3,statistic_interpretations!$C$1,IF(ABS(BL523)&gt;statistic_interpretations!$C$3,statistic_interpretations!$D$1,"error"))),IF(BK523="%",IF(ABS(BL523)&lt;statistic_interpretations!$B$9,statistic_interpretations!$B$1,IF(ABS(BL523)&lt;statistic_interpretations!$C$9,statistic_interpretations!$C$1,IF(ABS(BL523)&gt;statistic_interpretations!$C$9,statistic_interpretations!$D$1,"error"))),IF(BK523="χ2",IF(ABS(BL523)&lt;statistic_interpretations!$B$8,statistic_interpretations!$B$1,IF(ABS(BL523)&lt;statistic_interpretations!$C$8,statistic_interpretations!$C$1,IF(ABS(BL523)&gt;statistic_interpretations!$C$8,statistic_interpretations!$D$1,"error"))),IF(BK523="tau",IF(ABS(BL523)&lt;statistic_interpretations!$B$7,statistic_interpretations!$B$1,IF(ABS(BL523)&lt;statistic_interpretations!$C$7,statistic_interpretations!$C$1,IF(ABS(BL523)&gt;statistic_interpretations!$C$7,statistic_interpretations!$D$1,"error")))))))))</f>
        <v>Small</v>
      </c>
      <c r="BP523" t="str">
        <f t="shared" si="70"/>
        <v>unknown</v>
      </c>
    </row>
    <row r="524" spans="1:68" x14ac:dyDescent="0.25">
      <c r="A524" t="str">
        <f>IF(ISBLANK(extractions!A524),"",extractions!A524)</f>
        <v>Involvement: social service</v>
      </c>
      <c r="B524" t="s">
        <v>840</v>
      </c>
      <c r="C524" t="str">
        <f>IF(ISBLANK(extractions!B524),"",extractions!B524)</f>
        <v>nominal</v>
      </c>
      <c r="D524" t="str">
        <f>IF(ISBLANK(extractions!C524),"",extractions!C524)</f>
        <v/>
      </c>
      <c r="E524" t="str">
        <f>IF(ISBLANK(extractions!D524),"",extractions!D524)</f>
        <v>Involvement: crime control</v>
      </c>
      <c r="F524" t="str">
        <f>IF(ISBLANK(extractions!E524),"",extractions!E524)</f>
        <v>-</v>
      </c>
      <c r="G524" t="str">
        <f>IF(ISBLANK(extractions!G524),"",extractions!G524)</f>
        <v>dispatch time</v>
      </c>
      <c r="H524" t="str">
        <f>IF(ISBLANK(extractions!H524),"",extractions!H524)</f>
        <v>scale</v>
      </c>
      <c r="I524" t="str">
        <f>IF(ISBLANK(extractions!I524),"",extractions!I524)</f>
        <v>min/incident</v>
      </c>
      <c r="J524" t="str">
        <f>IF(ISBLANK(extractions!J524),"",extractions!J524)</f>
        <v>ln</v>
      </c>
      <c r="K524" t="str">
        <f>IF(ISBLANK(extractions!K524),"",extractions!K524)</f>
        <v>interest</v>
      </c>
      <c r="L524" t="str">
        <f>IF(ISBLANK(extractions!L524),"",extractions!L524)</f>
        <v>van Kirk (1980b)</v>
      </c>
      <c r="M524" s="2" t="s">
        <v>893</v>
      </c>
      <c r="N524" t="str">
        <f>IF(ISBLANK(extractions!M524),"",extractions!M524)</f>
        <v>Table D-4</v>
      </c>
      <c r="O524" t="str">
        <f>IF(ISBLANK(extractions!N524),"",extractions!N524)</f>
        <v>Multivariate regression</v>
      </c>
      <c r="P524" t="s">
        <v>148</v>
      </c>
      <c r="Q524" t="s">
        <v>903</v>
      </c>
      <c r="R524" t="s">
        <v>906</v>
      </c>
      <c r="S524" t="s">
        <v>199</v>
      </c>
      <c r="T524" t="s">
        <v>199</v>
      </c>
      <c r="U524" t="str">
        <f>IF(ISBLANK(extractions!O524),"",extractions!O524)</f>
        <v/>
      </c>
      <c r="V524" t="str">
        <f>IF(ISBLANK(extractions!P524),"",extractions!P524)</f>
        <v>Sample</v>
      </c>
      <c r="W524" t="str">
        <f>IF(ISBLANK(extractions!Q524),"",extractions!Q524)</f>
        <v/>
      </c>
      <c r="X524" t="str">
        <f>IF(ISBLANK(extractions!R524),"",extractions!R524)</f>
        <v xml:space="preserve">Non random sample  </v>
      </c>
      <c r="Y524" t="str">
        <f>IF(ISBLANK(extractions!S524),"",extractions!S524)</f>
        <v/>
      </c>
      <c r="Z524" t="str">
        <f>IF(ISBLANK(extractions!T524),"",extractions!T524)</f>
        <v/>
      </c>
      <c r="AA524" t="str">
        <f>IF(ISBLANK(extractions!U524),"",extractions!U524)</f>
        <v>-</v>
      </c>
      <c r="AB524">
        <f>IF(ISBLANK(extractions!V524),"",extractions!V524)</f>
        <v>798</v>
      </c>
      <c r="AC524" t="str">
        <f>IF(ISBLANK(extractions!W524),"",extractions!W524)</f>
        <v>CFS</v>
      </c>
      <c r="AD524" t="str">
        <f>IF(ISBLANK(extractions!X524),"",extractions!X524)</f>
        <v>All noncrime calls</v>
      </c>
      <c r="AE524" t="str">
        <f>IF(ISBLANK(extractions!Y524),"",extractions!Y524)</f>
        <v>Beta</v>
      </c>
      <c r="AF524">
        <f>IF(ISBLANK(extractions!Z524),"",extractions!Z524)</f>
        <v>2.1729999999999999E-2</v>
      </c>
      <c r="AG524" t="str">
        <f>IF(ISBLANK(extractions!AA524),"",extractions!AA524)</f>
        <v/>
      </c>
      <c r="AH524" t="str">
        <f>IF(ISBLANK(extractions!AB524),"",extractions!AB524)</f>
        <v>?</v>
      </c>
      <c r="AI524">
        <f>IF(ISBLANK(extractions!AC524),"",extractions!AC524)</f>
        <v>1</v>
      </c>
      <c r="AJ524" t="str">
        <f>IF(ISBLANK(extractions!AD524),"",extractions!AD524)</f>
        <v>mar</v>
      </c>
      <c r="AK524">
        <f>IF(ISBLANK(extractions!AE524),"",extractions!AE524)</f>
        <v>1975</v>
      </c>
      <c r="AL524">
        <f>IF(ISBLANK(extractions!AF524),"",extractions!AF524)</f>
        <v>31</v>
      </c>
      <c r="AM524" t="str">
        <f>IF(ISBLANK(extractions!AG524),"",extractions!AG524)</f>
        <v>jan</v>
      </c>
      <c r="AN524">
        <f>IF(ISBLANK(extractions!AH524),"",extractions!AH524)</f>
        <v>1976</v>
      </c>
      <c r="AO524" t="str">
        <f>IF(ISBLANK(extractions!AI524),"",extractions!AI524)</f>
        <v/>
      </c>
      <c r="AP524" t="str">
        <f>IF(ISBLANK(extractions!AJ524),"",extractions!AJ524)</f>
        <v/>
      </c>
      <c r="AQ524" t="str">
        <f>IF(ISBLANK(extractions!AK524),"",extractions!AK524)</f>
        <v/>
      </c>
      <c r="AR524" t="str">
        <f>IF(ISBLANK(extractions!AL524),"",extractions!AL524)</f>
        <v/>
      </c>
      <c r="AS524" t="str">
        <f>IF(ISBLANK(extractions!AM524),"",extractions!AM524)</f>
        <v/>
      </c>
      <c r="AT524" t="str">
        <f>IF(ISBLANK(extractions!AN524),"",extractions!AN524)</f>
        <v/>
      </c>
      <c r="AU524" t="str">
        <f>IF(ISBLANK(extractions!AO524),"",extractions!AO524)</f>
        <v/>
      </c>
      <c r="AV524" t="str">
        <f>IF(ISBLANK(extractions!AP524),"",extractions!AP524)</f>
        <v/>
      </c>
      <c r="AW524" t="str">
        <f>IF(ISBLANK(extractions!AQ524),"",extractions!AQ524)</f>
        <v/>
      </c>
      <c r="AX524" t="str">
        <f>IF(ISBLANK(extractions!AR524),"",extractions!AR524)</f>
        <v/>
      </c>
      <c r="AY524" t="str">
        <f>IF(ISBLANK(extractions!AS524),"",extractions!AS524)</f>
        <v/>
      </c>
      <c r="AZ524" t="str">
        <f>IF(ISBLANK(extractions!AT524),"",extractions!AT524)</f>
        <v/>
      </c>
      <c r="BA524" t="str">
        <f>IF(ISBLANK(extractions!AU524),"",extractions!AU524)</f>
        <v/>
      </c>
      <c r="BB524" t="str">
        <f>IF(ISBLANK(extractions!AV524),"",extractions!AV524)</f>
        <v/>
      </c>
      <c r="BC524" t="str">
        <f>IF(ISBLANK(extractions!AW524),"",extractions!AW524)</f>
        <v/>
      </c>
      <c r="BD524" t="str">
        <f>IF(ISBLANK(extractions!AX524),"",extractions!AX524)</f>
        <v/>
      </c>
      <c r="BG524" t="str">
        <f t="shared" si="71"/>
        <v/>
      </c>
      <c r="BK524" s="9" t="str">
        <f t="shared" si="68"/>
        <v>Beta</v>
      </c>
      <c r="BL524" s="9">
        <f t="shared" si="66"/>
        <v>2.1729999999999999E-2</v>
      </c>
      <c r="BM524" s="13" t="str">
        <f t="shared" si="67"/>
        <v>?</v>
      </c>
      <c r="BN524" t="str">
        <f t="shared" si="69"/>
        <v>+</v>
      </c>
      <c r="BO524" s="9" t="str">
        <f>IF(BK524="Beta",IF(ABS(BL524)&lt;statistic_interpretations!$B$5,statistic_interpretations!$B$1,IF(ABS(BL524)&lt;statistic_interpretations!$C$5,statistic_interpretations!$C$1,IF(ABS(BL524)&gt;statistic_interpretations!$C$5,statistic_interpretations!$D$1,"error"))),IF(BK524="R",IF(ABS(BL524)&lt;statistic_interpretations!$B$2,statistic_interpretations!$B$1,IF(ABS(BL524)&lt;statistic_interpretations!$C$2,statistic_interpretations!$C$1,IF(ABS(BL524)&gt;statistic_interpretations!$C$2,statistic_interpretations!$D$1,"error"))),IF(BK524="D",IF(ABS(BL524)&lt;statistic_interpretations!$B$3,statistic_interpretations!$B$1,IF(ABS(BL524)&lt;statistic_interpretations!$C$3,statistic_interpretations!$C$1,IF(ABS(BL524)&gt;statistic_interpretations!$C$3,statistic_interpretations!$D$1,"error"))),IF(BK524="%",IF(ABS(BL524)&lt;statistic_interpretations!$B$9,statistic_interpretations!$B$1,IF(ABS(BL524)&lt;statistic_interpretations!$C$9,statistic_interpretations!$C$1,IF(ABS(BL524)&gt;statistic_interpretations!$C$9,statistic_interpretations!$D$1,"error"))),IF(BK524="χ2",IF(ABS(BL524)&lt;statistic_interpretations!$B$8,statistic_interpretations!$B$1,IF(ABS(BL524)&lt;statistic_interpretations!$C$8,statistic_interpretations!$C$1,IF(ABS(BL524)&gt;statistic_interpretations!$C$8,statistic_interpretations!$D$1,"error"))),IF(BK524="tau",IF(ABS(BL524)&lt;statistic_interpretations!$B$7,statistic_interpretations!$B$1,IF(ABS(BL524)&lt;statistic_interpretations!$C$7,statistic_interpretations!$C$1,IF(ABS(BL524)&gt;statistic_interpretations!$C$7,statistic_interpretations!$D$1,"error")))))))))</f>
        <v>Small</v>
      </c>
      <c r="BP524" t="str">
        <f t="shared" si="70"/>
        <v>unknown</v>
      </c>
    </row>
    <row r="525" spans="1:68" x14ac:dyDescent="0.25">
      <c r="A525" t="str">
        <f>IF(ISBLANK(extractions!A525),"",extractions!A525)</f>
        <v>Involvement: confrontation disturbance</v>
      </c>
      <c r="B525" t="s">
        <v>841</v>
      </c>
      <c r="C525" t="str">
        <f>IF(ISBLANK(extractions!B525),"",extractions!B525)</f>
        <v>nominal</v>
      </c>
      <c r="D525" t="str">
        <f>IF(ISBLANK(extractions!C525),"",extractions!C525)</f>
        <v/>
      </c>
      <c r="E525" t="str">
        <f>IF(ISBLANK(extractions!D525),"",extractions!D525)</f>
        <v>Involvement: crime control</v>
      </c>
      <c r="F525" t="str">
        <f>IF(ISBLANK(extractions!E525),"",extractions!E525)</f>
        <v>-</v>
      </c>
      <c r="G525" t="str">
        <f>IF(ISBLANK(extractions!G525),"",extractions!G525)</f>
        <v>dispatch time</v>
      </c>
      <c r="H525" t="str">
        <f>IF(ISBLANK(extractions!H525),"",extractions!H525)</f>
        <v>scale</v>
      </c>
      <c r="I525" t="str">
        <f>IF(ISBLANK(extractions!I525),"",extractions!I525)</f>
        <v>min/incident</v>
      </c>
      <c r="J525" t="str">
        <f>IF(ISBLANK(extractions!J525),"",extractions!J525)</f>
        <v>ln</v>
      </c>
      <c r="K525" t="str">
        <f>IF(ISBLANK(extractions!K525),"",extractions!K525)</f>
        <v>interest</v>
      </c>
      <c r="L525" t="str">
        <f>IF(ISBLANK(extractions!L525),"",extractions!L525)</f>
        <v>van Kirk (1980b)</v>
      </c>
      <c r="M525" s="2" t="s">
        <v>893</v>
      </c>
      <c r="N525" t="str">
        <f>IF(ISBLANK(extractions!M525),"",extractions!M525)</f>
        <v>Table D-4</v>
      </c>
      <c r="O525" t="str">
        <f>IF(ISBLANK(extractions!N525),"",extractions!N525)</f>
        <v>Multivariate regression</v>
      </c>
      <c r="P525" t="s">
        <v>148</v>
      </c>
      <c r="Q525" t="s">
        <v>903</v>
      </c>
      <c r="R525" t="s">
        <v>906</v>
      </c>
      <c r="S525" t="s">
        <v>199</v>
      </c>
      <c r="T525" t="s">
        <v>199</v>
      </c>
      <c r="U525" t="str">
        <f>IF(ISBLANK(extractions!O525),"",extractions!O525)</f>
        <v/>
      </c>
      <c r="V525" t="str">
        <f>IF(ISBLANK(extractions!P525),"",extractions!P525)</f>
        <v>Sample</v>
      </c>
      <c r="W525" t="str">
        <f>IF(ISBLANK(extractions!Q525),"",extractions!Q525)</f>
        <v/>
      </c>
      <c r="X525" t="str">
        <f>IF(ISBLANK(extractions!R525),"",extractions!R525)</f>
        <v xml:space="preserve">Non random sample  </v>
      </c>
      <c r="Y525" t="str">
        <f>IF(ISBLANK(extractions!S525),"",extractions!S525)</f>
        <v/>
      </c>
      <c r="Z525" t="str">
        <f>IF(ISBLANK(extractions!T525),"",extractions!T525)</f>
        <v/>
      </c>
      <c r="AA525" t="str">
        <f>IF(ISBLANK(extractions!U525),"",extractions!U525)</f>
        <v>-</v>
      </c>
      <c r="AB525">
        <f>IF(ISBLANK(extractions!V525),"",extractions!V525)</f>
        <v>798</v>
      </c>
      <c r="AC525" t="str">
        <f>IF(ISBLANK(extractions!W525),"",extractions!W525)</f>
        <v>CFS</v>
      </c>
      <c r="AD525" t="str">
        <f>IF(ISBLANK(extractions!X525),"",extractions!X525)</f>
        <v>All noncrime calls</v>
      </c>
      <c r="AE525" t="str">
        <f>IF(ISBLANK(extractions!Y525),"",extractions!Y525)</f>
        <v>Beta</v>
      </c>
      <c r="AF525">
        <f>IF(ISBLANK(extractions!Z525),"",extractions!Z525)</f>
        <v>-6.6409999999999997E-2</v>
      </c>
      <c r="AG525" t="str">
        <f>IF(ISBLANK(extractions!AA525),"",extractions!AA525)</f>
        <v/>
      </c>
      <c r="AH525" t="str">
        <f>IF(ISBLANK(extractions!AB525),"",extractions!AB525)</f>
        <v>?</v>
      </c>
      <c r="AI525">
        <f>IF(ISBLANK(extractions!AC525),"",extractions!AC525)</f>
        <v>1</v>
      </c>
      <c r="AJ525" t="str">
        <f>IF(ISBLANK(extractions!AD525),"",extractions!AD525)</f>
        <v>mar</v>
      </c>
      <c r="AK525">
        <f>IF(ISBLANK(extractions!AE525),"",extractions!AE525)</f>
        <v>1975</v>
      </c>
      <c r="AL525">
        <f>IF(ISBLANK(extractions!AF525),"",extractions!AF525)</f>
        <v>31</v>
      </c>
      <c r="AM525" t="str">
        <f>IF(ISBLANK(extractions!AG525),"",extractions!AG525)</f>
        <v>jan</v>
      </c>
      <c r="AN525">
        <f>IF(ISBLANK(extractions!AH525),"",extractions!AH525)</f>
        <v>1976</v>
      </c>
      <c r="AO525" t="str">
        <f>IF(ISBLANK(extractions!AI525),"",extractions!AI525)</f>
        <v/>
      </c>
      <c r="AP525" t="str">
        <f>IF(ISBLANK(extractions!AJ525),"",extractions!AJ525)</f>
        <v/>
      </c>
      <c r="AQ525" t="str">
        <f>IF(ISBLANK(extractions!AK525),"",extractions!AK525)</f>
        <v/>
      </c>
      <c r="AR525" t="str">
        <f>IF(ISBLANK(extractions!AL525),"",extractions!AL525)</f>
        <v/>
      </c>
      <c r="AS525" t="str">
        <f>IF(ISBLANK(extractions!AM525),"",extractions!AM525)</f>
        <v/>
      </c>
      <c r="AT525" t="str">
        <f>IF(ISBLANK(extractions!AN525),"",extractions!AN525)</f>
        <v/>
      </c>
      <c r="AU525" t="str">
        <f>IF(ISBLANK(extractions!AO525),"",extractions!AO525)</f>
        <v/>
      </c>
      <c r="AV525" t="str">
        <f>IF(ISBLANK(extractions!AP525),"",extractions!AP525)</f>
        <v/>
      </c>
      <c r="AW525" t="str">
        <f>IF(ISBLANK(extractions!AQ525),"",extractions!AQ525)</f>
        <v/>
      </c>
      <c r="AX525" t="str">
        <f>IF(ISBLANK(extractions!AR525),"",extractions!AR525)</f>
        <v/>
      </c>
      <c r="AY525" t="str">
        <f>IF(ISBLANK(extractions!AS525),"",extractions!AS525)</f>
        <v/>
      </c>
      <c r="AZ525" t="str">
        <f>IF(ISBLANK(extractions!AT525),"",extractions!AT525)</f>
        <v/>
      </c>
      <c r="BA525" t="str">
        <f>IF(ISBLANK(extractions!AU525),"",extractions!AU525)</f>
        <v/>
      </c>
      <c r="BB525" t="str">
        <f>IF(ISBLANK(extractions!AV525),"",extractions!AV525)</f>
        <v/>
      </c>
      <c r="BC525" t="str">
        <f>IF(ISBLANK(extractions!AW525),"",extractions!AW525)</f>
        <v/>
      </c>
      <c r="BD525" t="str">
        <f>IF(ISBLANK(extractions!AX525),"",extractions!AX525)</f>
        <v/>
      </c>
      <c r="BG525" t="str">
        <f t="shared" si="71"/>
        <v/>
      </c>
      <c r="BK525" s="9" t="str">
        <f t="shared" si="68"/>
        <v>Beta</v>
      </c>
      <c r="BL525" s="9">
        <f t="shared" si="66"/>
        <v>-6.6409999999999997E-2</v>
      </c>
      <c r="BM525" s="13" t="str">
        <f t="shared" si="67"/>
        <v>?</v>
      </c>
      <c r="BN525" t="str">
        <f t="shared" si="69"/>
        <v>-</v>
      </c>
      <c r="BO525" s="9" t="str">
        <f>IF(BK525="Beta",IF(ABS(BL525)&lt;statistic_interpretations!$B$5,statistic_interpretations!$B$1,IF(ABS(BL525)&lt;statistic_interpretations!$C$5,statistic_interpretations!$C$1,IF(ABS(BL525)&gt;statistic_interpretations!$C$5,statistic_interpretations!$D$1,"error"))),IF(BK525="R",IF(ABS(BL525)&lt;statistic_interpretations!$B$2,statistic_interpretations!$B$1,IF(ABS(BL525)&lt;statistic_interpretations!$C$2,statistic_interpretations!$C$1,IF(ABS(BL525)&gt;statistic_interpretations!$C$2,statistic_interpretations!$D$1,"error"))),IF(BK525="D",IF(ABS(BL525)&lt;statistic_interpretations!$B$3,statistic_interpretations!$B$1,IF(ABS(BL525)&lt;statistic_interpretations!$C$3,statistic_interpretations!$C$1,IF(ABS(BL525)&gt;statistic_interpretations!$C$3,statistic_interpretations!$D$1,"error"))),IF(BK525="%",IF(ABS(BL525)&lt;statistic_interpretations!$B$9,statistic_interpretations!$B$1,IF(ABS(BL525)&lt;statistic_interpretations!$C$9,statistic_interpretations!$C$1,IF(ABS(BL525)&gt;statistic_interpretations!$C$9,statistic_interpretations!$D$1,"error"))),IF(BK525="χ2",IF(ABS(BL525)&lt;statistic_interpretations!$B$8,statistic_interpretations!$B$1,IF(ABS(BL525)&lt;statistic_interpretations!$C$8,statistic_interpretations!$C$1,IF(ABS(BL525)&gt;statistic_interpretations!$C$8,statistic_interpretations!$D$1,"error"))),IF(BK525="tau",IF(ABS(BL525)&lt;statistic_interpretations!$B$7,statistic_interpretations!$B$1,IF(ABS(BL525)&lt;statistic_interpretations!$C$7,statistic_interpretations!$C$1,IF(ABS(BL525)&gt;statistic_interpretations!$C$7,statistic_interpretations!$D$1,"error")))))))))</f>
        <v>Small</v>
      </c>
      <c r="BP525" t="str">
        <f t="shared" si="70"/>
        <v>unknown</v>
      </c>
    </row>
    <row r="526" spans="1:68" x14ac:dyDescent="0.25">
      <c r="A526" t="str">
        <f>IF(ISBLANK(extractions!A526),"",extractions!A526)</f>
        <v xml:space="preserve">Involvement: nuisance disturbance </v>
      </c>
      <c r="B526" t="s">
        <v>842</v>
      </c>
      <c r="C526" t="str">
        <f>IF(ISBLANK(extractions!B526),"",extractions!B526)</f>
        <v>nominal</v>
      </c>
      <c r="D526" t="str">
        <f>IF(ISBLANK(extractions!C526),"",extractions!C526)</f>
        <v/>
      </c>
      <c r="E526" t="str">
        <f>IF(ISBLANK(extractions!D526),"",extractions!D526)</f>
        <v>Involvement: crime control</v>
      </c>
      <c r="F526" t="str">
        <f>IF(ISBLANK(extractions!E526),"",extractions!E526)</f>
        <v>-</v>
      </c>
      <c r="G526" t="str">
        <f>IF(ISBLANK(extractions!G526),"",extractions!G526)</f>
        <v>dispatch time</v>
      </c>
      <c r="H526" t="str">
        <f>IF(ISBLANK(extractions!H526),"",extractions!H526)</f>
        <v>scale</v>
      </c>
      <c r="I526" t="str">
        <f>IF(ISBLANK(extractions!I526),"",extractions!I526)</f>
        <v>min/incident</v>
      </c>
      <c r="J526" t="str">
        <f>IF(ISBLANK(extractions!J526),"",extractions!J526)</f>
        <v>ln</v>
      </c>
      <c r="K526" t="str">
        <f>IF(ISBLANK(extractions!K526),"",extractions!K526)</f>
        <v>interest</v>
      </c>
      <c r="L526" t="str">
        <f>IF(ISBLANK(extractions!L526),"",extractions!L526)</f>
        <v>van Kirk (1980b)</v>
      </c>
      <c r="M526" s="2" t="s">
        <v>893</v>
      </c>
      <c r="N526" t="str">
        <f>IF(ISBLANK(extractions!M526),"",extractions!M526)</f>
        <v>Table D-4</v>
      </c>
      <c r="O526" t="str">
        <f>IF(ISBLANK(extractions!N526),"",extractions!N526)</f>
        <v>Multivariate regression</v>
      </c>
      <c r="P526" t="s">
        <v>148</v>
      </c>
      <c r="Q526" t="s">
        <v>903</v>
      </c>
      <c r="R526" t="s">
        <v>906</v>
      </c>
      <c r="S526" t="s">
        <v>199</v>
      </c>
      <c r="T526" t="s">
        <v>199</v>
      </c>
      <c r="U526" t="str">
        <f>IF(ISBLANK(extractions!O526),"",extractions!O526)</f>
        <v/>
      </c>
      <c r="V526" t="str">
        <f>IF(ISBLANK(extractions!P526),"",extractions!P526)</f>
        <v>Sample</v>
      </c>
      <c r="W526" t="str">
        <f>IF(ISBLANK(extractions!Q526),"",extractions!Q526)</f>
        <v/>
      </c>
      <c r="X526" t="str">
        <f>IF(ISBLANK(extractions!R526),"",extractions!R526)</f>
        <v xml:space="preserve">Non random sample  </v>
      </c>
      <c r="Y526" t="str">
        <f>IF(ISBLANK(extractions!S526),"",extractions!S526)</f>
        <v/>
      </c>
      <c r="Z526" t="str">
        <f>IF(ISBLANK(extractions!T526),"",extractions!T526)</f>
        <v/>
      </c>
      <c r="AA526" t="str">
        <f>IF(ISBLANK(extractions!U526),"",extractions!U526)</f>
        <v>-</v>
      </c>
      <c r="AB526">
        <f>IF(ISBLANK(extractions!V526),"",extractions!V526)</f>
        <v>798</v>
      </c>
      <c r="AC526" t="str">
        <f>IF(ISBLANK(extractions!W526),"",extractions!W526)</f>
        <v>CFS</v>
      </c>
      <c r="AD526" t="str">
        <f>IF(ISBLANK(extractions!X526),"",extractions!X526)</f>
        <v>All noncrime calls</v>
      </c>
      <c r="AE526" t="str">
        <f>IF(ISBLANK(extractions!Y526),"",extractions!Y526)</f>
        <v>Beta</v>
      </c>
      <c r="AF526">
        <f>IF(ISBLANK(extractions!Z526),"",extractions!Z526)</f>
        <v>4.9739999999999999E-2</v>
      </c>
      <c r="AG526" t="str">
        <f>IF(ISBLANK(extractions!AA526),"",extractions!AA526)</f>
        <v/>
      </c>
      <c r="AH526" t="str">
        <f>IF(ISBLANK(extractions!AB526),"",extractions!AB526)</f>
        <v>?</v>
      </c>
      <c r="AI526">
        <f>IF(ISBLANK(extractions!AC526),"",extractions!AC526)</f>
        <v>1</v>
      </c>
      <c r="AJ526" t="str">
        <f>IF(ISBLANK(extractions!AD526),"",extractions!AD526)</f>
        <v>mar</v>
      </c>
      <c r="AK526">
        <f>IF(ISBLANK(extractions!AE526),"",extractions!AE526)</f>
        <v>1975</v>
      </c>
      <c r="AL526">
        <f>IF(ISBLANK(extractions!AF526),"",extractions!AF526)</f>
        <v>31</v>
      </c>
      <c r="AM526" t="str">
        <f>IF(ISBLANK(extractions!AG526),"",extractions!AG526)</f>
        <v>jan</v>
      </c>
      <c r="AN526">
        <f>IF(ISBLANK(extractions!AH526),"",extractions!AH526)</f>
        <v>1976</v>
      </c>
      <c r="AO526" t="str">
        <f>IF(ISBLANK(extractions!AI526),"",extractions!AI526)</f>
        <v/>
      </c>
      <c r="AP526" t="str">
        <f>IF(ISBLANK(extractions!AJ526),"",extractions!AJ526)</f>
        <v/>
      </c>
      <c r="AQ526" t="str">
        <f>IF(ISBLANK(extractions!AK526),"",extractions!AK526)</f>
        <v/>
      </c>
      <c r="AR526" t="str">
        <f>IF(ISBLANK(extractions!AL526),"",extractions!AL526)</f>
        <v/>
      </c>
      <c r="AS526" t="str">
        <f>IF(ISBLANK(extractions!AM526),"",extractions!AM526)</f>
        <v/>
      </c>
      <c r="AT526" t="str">
        <f>IF(ISBLANK(extractions!AN526),"",extractions!AN526)</f>
        <v/>
      </c>
      <c r="AU526" t="str">
        <f>IF(ISBLANK(extractions!AO526),"",extractions!AO526)</f>
        <v/>
      </c>
      <c r="AV526" t="str">
        <f>IF(ISBLANK(extractions!AP526),"",extractions!AP526)</f>
        <v/>
      </c>
      <c r="AW526" t="str">
        <f>IF(ISBLANK(extractions!AQ526),"",extractions!AQ526)</f>
        <v/>
      </c>
      <c r="AX526" t="str">
        <f>IF(ISBLANK(extractions!AR526),"",extractions!AR526)</f>
        <v/>
      </c>
      <c r="AY526" t="str">
        <f>IF(ISBLANK(extractions!AS526),"",extractions!AS526)</f>
        <v/>
      </c>
      <c r="AZ526" t="str">
        <f>IF(ISBLANK(extractions!AT526),"",extractions!AT526)</f>
        <v/>
      </c>
      <c r="BA526" t="str">
        <f>IF(ISBLANK(extractions!AU526),"",extractions!AU526)</f>
        <v/>
      </c>
      <c r="BB526" t="str">
        <f>IF(ISBLANK(extractions!AV526),"",extractions!AV526)</f>
        <v/>
      </c>
      <c r="BC526" t="str">
        <f>IF(ISBLANK(extractions!AW526),"",extractions!AW526)</f>
        <v/>
      </c>
      <c r="BD526" t="str">
        <f>IF(ISBLANK(extractions!AX526),"",extractions!AX526)</f>
        <v/>
      </c>
      <c r="BG526" t="str">
        <f t="shared" si="71"/>
        <v/>
      </c>
      <c r="BK526" s="9" t="str">
        <f t="shared" si="68"/>
        <v>Beta</v>
      </c>
      <c r="BL526" s="9">
        <f t="shared" si="66"/>
        <v>4.9739999999999999E-2</v>
      </c>
      <c r="BM526" s="13" t="str">
        <f t="shared" si="67"/>
        <v>?</v>
      </c>
      <c r="BN526" t="str">
        <f t="shared" si="69"/>
        <v>+</v>
      </c>
      <c r="BO526" s="9" t="str">
        <f>IF(BK526="Beta",IF(ABS(BL526)&lt;statistic_interpretations!$B$5,statistic_interpretations!$B$1,IF(ABS(BL526)&lt;statistic_interpretations!$C$5,statistic_interpretations!$C$1,IF(ABS(BL526)&gt;statistic_interpretations!$C$5,statistic_interpretations!$D$1,"error"))),IF(BK526="R",IF(ABS(BL526)&lt;statistic_interpretations!$B$2,statistic_interpretations!$B$1,IF(ABS(BL526)&lt;statistic_interpretations!$C$2,statistic_interpretations!$C$1,IF(ABS(BL526)&gt;statistic_interpretations!$C$2,statistic_interpretations!$D$1,"error"))),IF(BK526="D",IF(ABS(BL526)&lt;statistic_interpretations!$B$3,statistic_interpretations!$B$1,IF(ABS(BL526)&lt;statistic_interpretations!$C$3,statistic_interpretations!$C$1,IF(ABS(BL526)&gt;statistic_interpretations!$C$3,statistic_interpretations!$D$1,"error"))),IF(BK526="%",IF(ABS(BL526)&lt;statistic_interpretations!$B$9,statistic_interpretations!$B$1,IF(ABS(BL526)&lt;statistic_interpretations!$C$9,statistic_interpretations!$C$1,IF(ABS(BL526)&gt;statistic_interpretations!$C$9,statistic_interpretations!$D$1,"error"))),IF(BK526="χ2",IF(ABS(BL526)&lt;statistic_interpretations!$B$8,statistic_interpretations!$B$1,IF(ABS(BL526)&lt;statistic_interpretations!$C$8,statistic_interpretations!$C$1,IF(ABS(BL526)&gt;statistic_interpretations!$C$8,statistic_interpretations!$D$1,"error"))),IF(BK526="tau",IF(ABS(BL526)&lt;statistic_interpretations!$B$7,statistic_interpretations!$B$1,IF(ABS(BL526)&lt;statistic_interpretations!$C$7,statistic_interpretations!$C$1,IF(ABS(BL526)&gt;statistic_interpretations!$C$7,statistic_interpretations!$D$1,"error")))))))))</f>
        <v>Small</v>
      </c>
      <c r="BP526" t="str">
        <f t="shared" si="70"/>
        <v>unknown</v>
      </c>
    </row>
    <row r="527" spans="1:68" x14ac:dyDescent="0.25">
      <c r="A527" t="str">
        <f>IF(ISBLANK(extractions!A527),"",extractions!A527)</f>
        <v>Discovery: crime control</v>
      </c>
      <c r="B527" t="s">
        <v>843</v>
      </c>
      <c r="C527" t="str">
        <f>IF(ISBLANK(extractions!B527),"",extractions!B527)</f>
        <v>nominal</v>
      </c>
      <c r="D527" t="str">
        <f>IF(ISBLANK(extractions!C527),"",extractions!C527)</f>
        <v/>
      </c>
      <c r="E527" t="str">
        <f>IF(ISBLANK(extractions!D527),"",extractions!D527)</f>
        <v>Involvement: crime control</v>
      </c>
      <c r="F527" t="str">
        <f>IF(ISBLANK(extractions!E527),"",extractions!E527)</f>
        <v>-</v>
      </c>
      <c r="G527" t="str">
        <f>IF(ISBLANK(extractions!G527),"",extractions!G527)</f>
        <v>dispatch time</v>
      </c>
      <c r="H527" t="str">
        <f>IF(ISBLANK(extractions!H527),"",extractions!H527)</f>
        <v>scale</v>
      </c>
      <c r="I527" t="str">
        <f>IF(ISBLANK(extractions!I527),"",extractions!I527)</f>
        <v>min/incident</v>
      </c>
      <c r="J527" t="str">
        <f>IF(ISBLANK(extractions!J527),"",extractions!J527)</f>
        <v>ln</v>
      </c>
      <c r="K527" t="str">
        <f>IF(ISBLANK(extractions!K527),"",extractions!K527)</f>
        <v>interest</v>
      </c>
      <c r="L527" t="str">
        <f>IF(ISBLANK(extractions!L527),"",extractions!L527)</f>
        <v>van Kirk (1980b)</v>
      </c>
      <c r="M527" s="2" t="s">
        <v>893</v>
      </c>
      <c r="N527" t="str">
        <f>IF(ISBLANK(extractions!M527),"",extractions!M527)</f>
        <v>Table D-4</v>
      </c>
      <c r="O527" t="str">
        <f>IF(ISBLANK(extractions!N527),"",extractions!N527)</f>
        <v>Multivariate regression</v>
      </c>
      <c r="P527" t="s">
        <v>148</v>
      </c>
      <c r="Q527" t="s">
        <v>903</v>
      </c>
      <c r="R527" t="s">
        <v>906</v>
      </c>
      <c r="S527" t="s">
        <v>199</v>
      </c>
      <c r="T527" t="s">
        <v>199</v>
      </c>
      <c r="U527" t="str">
        <f>IF(ISBLANK(extractions!O527),"",extractions!O527)</f>
        <v/>
      </c>
      <c r="V527" t="str">
        <f>IF(ISBLANK(extractions!P527),"",extractions!P527)</f>
        <v>Sample</v>
      </c>
      <c r="W527" t="str">
        <f>IF(ISBLANK(extractions!Q527),"",extractions!Q527)</f>
        <v/>
      </c>
      <c r="X527" t="str">
        <f>IF(ISBLANK(extractions!R527),"",extractions!R527)</f>
        <v xml:space="preserve">Non random sample  </v>
      </c>
      <c r="Y527" t="str">
        <f>IF(ISBLANK(extractions!S527),"",extractions!S527)</f>
        <v/>
      </c>
      <c r="Z527" t="str">
        <f>IF(ISBLANK(extractions!T527),"",extractions!T527)</f>
        <v/>
      </c>
      <c r="AA527" t="str">
        <f>IF(ISBLANK(extractions!U527),"",extractions!U527)</f>
        <v>-</v>
      </c>
      <c r="AB527">
        <f>IF(ISBLANK(extractions!V527),"",extractions!V527)</f>
        <v>798</v>
      </c>
      <c r="AC527" t="str">
        <f>IF(ISBLANK(extractions!W527),"",extractions!W527)</f>
        <v>CFS</v>
      </c>
      <c r="AD527" t="str">
        <f>IF(ISBLANK(extractions!X527),"",extractions!X527)</f>
        <v>All noncrime calls</v>
      </c>
      <c r="AE527" t="str">
        <f>IF(ISBLANK(extractions!Y527),"",extractions!Y527)</f>
        <v>Beta</v>
      </c>
      <c r="AF527">
        <f>IF(ISBLANK(extractions!Z527),"",extractions!Z527)</f>
        <v>0.18293000000000001</v>
      </c>
      <c r="AG527" t="str">
        <f>IF(ISBLANK(extractions!AA527),"",extractions!AA527)</f>
        <v/>
      </c>
      <c r="AH527" t="str">
        <f>IF(ISBLANK(extractions!AB527),"",extractions!AB527)</f>
        <v>?</v>
      </c>
      <c r="AI527">
        <f>IF(ISBLANK(extractions!AC527),"",extractions!AC527)</f>
        <v>1</v>
      </c>
      <c r="AJ527" t="str">
        <f>IF(ISBLANK(extractions!AD527),"",extractions!AD527)</f>
        <v>mar</v>
      </c>
      <c r="AK527">
        <f>IF(ISBLANK(extractions!AE527),"",extractions!AE527)</f>
        <v>1975</v>
      </c>
      <c r="AL527">
        <f>IF(ISBLANK(extractions!AF527),"",extractions!AF527)</f>
        <v>31</v>
      </c>
      <c r="AM527" t="str">
        <f>IF(ISBLANK(extractions!AG527),"",extractions!AG527)</f>
        <v>jan</v>
      </c>
      <c r="AN527">
        <f>IF(ISBLANK(extractions!AH527),"",extractions!AH527)</f>
        <v>1976</v>
      </c>
      <c r="AO527" t="str">
        <f>IF(ISBLANK(extractions!AI527),"",extractions!AI527)</f>
        <v/>
      </c>
      <c r="AP527" t="str">
        <f>IF(ISBLANK(extractions!AJ527),"",extractions!AJ527)</f>
        <v/>
      </c>
      <c r="AQ527" t="str">
        <f>IF(ISBLANK(extractions!AK527),"",extractions!AK527)</f>
        <v/>
      </c>
      <c r="AR527" t="str">
        <f>IF(ISBLANK(extractions!AL527),"",extractions!AL527)</f>
        <v/>
      </c>
      <c r="AS527" t="str">
        <f>IF(ISBLANK(extractions!AM527),"",extractions!AM527)</f>
        <v/>
      </c>
      <c r="AT527" t="str">
        <f>IF(ISBLANK(extractions!AN527),"",extractions!AN527)</f>
        <v/>
      </c>
      <c r="AU527" t="str">
        <f>IF(ISBLANK(extractions!AO527),"",extractions!AO527)</f>
        <v/>
      </c>
      <c r="AV527" t="str">
        <f>IF(ISBLANK(extractions!AP527),"",extractions!AP527)</f>
        <v/>
      </c>
      <c r="AW527" t="str">
        <f>IF(ISBLANK(extractions!AQ527),"",extractions!AQ527)</f>
        <v/>
      </c>
      <c r="AX527" t="str">
        <f>IF(ISBLANK(extractions!AR527),"",extractions!AR527)</f>
        <v/>
      </c>
      <c r="AY527" t="str">
        <f>IF(ISBLANK(extractions!AS527),"",extractions!AS527)</f>
        <v/>
      </c>
      <c r="AZ527" t="str">
        <f>IF(ISBLANK(extractions!AT527),"",extractions!AT527)</f>
        <v/>
      </c>
      <c r="BA527" t="str">
        <f>IF(ISBLANK(extractions!AU527),"",extractions!AU527)</f>
        <v/>
      </c>
      <c r="BB527" t="str">
        <f>IF(ISBLANK(extractions!AV527),"",extractions!AV527)</f>
        <v/>
      </c>
      <c r="BC527" t="str">
        <f>IF(ISBLANK(extractions!AW527),"",extractions!AW527)</f>
        <v/>
      </c>
      <c r="BD527" t="str">
        <f>IF(ISBLANK(extractions!AX527),"",extractions!AX527)</f>
        <v/>
      </c>
      <c r="BG527" t="str">
        <f t="shared" si="71"/>
        <v/>
      </c>
      <c r="BK527" s="9" t="str">
        <f t="shared" si="68"/>
        <v>Beta</v>
      </c>
      <c r="BL527" s="9">
        <f t="shared" si="66"/>
        <v>0.18293000000000001</v>
      </c>
      <c r="BM527" s="13" t="str">
        <f t="shared" si="67"/>
        <v>?</v>
      </c>
      <c r="BN527" t="str">
        <f t="shared" si="69"/>
        <v>+</v>
      </c>
      <c r="BO527" s="9" t="str">
        <f>IF(BK527="Beta",IF(ABS(BL527)&lt;statistic_interpretations!$B$5,statistic_interpretations!$B$1,IF(ABS(BL527)&lt;statistic_interpretations!$C$5,statistic_interpretations!$C$1,IF(ABS(BL527)&gt;statistic_interpretations!$C$5,statistic_interpretations!$D$1,"error"))),IF(BK527="R",IF(ABS(BL527)&lt;statistic_interpretations!$B$2,statistic_interpretations!$B$1,IF(ABS(BL527)&lt;statistic_interpretations!$C$2,statistic_interpretations!$C$1,IF(ABS(BL527)&gt;statistic_interpretations!$C$2,statistic_interpretations!$D$1,"error"))),IF(BK527="D",IF(ABS(BL527)&lt;statistic_interpretations!$B$3,statistic_interpretations!$B$1,IF(ABS(BL527)&lt;statistic_interpretations!$C$3,statistic_interpretations!$C$1,IF(ABS(BL527)&gt;statistic_interpretations!$C$3,statistic_interpretations!$D$1,"error"))),IF(BK527="%",IF(ABS(BL527)&lt;statistic_interpretations!$B$9,statistic_interpretations!$B$1,IF(ABS(BL527)&lt;statistic_interpretations!$C$9,statistic_interpretations!$C$1,IF(ABS(BL527)&gt;statistic_interpretations!$C$9,statistic_interpretations!$D$1,"error"))),IF(BK527="χ2",IF(ABS(BL527)&lt;statistic_interpretations!$B$8,statistic_interpretations!$B$1,IF(ABS(BL527)&lt;statistic_interpretations!$C$8,statistic_interpretations!$C$1,IF(ABS(BL527)&gt;statistic_interpretations!$C$8,statistic_interpretations!$D$1,"error"))),IF(BK527="tau",IF(ABS(BL527)&lt;statistic_interpretations!$B$7,statistic_interpretations!$B$1,IF(ABS(BL527)&lt;statistic_interpretations!$C$7,statistic_interpretations!$C$1,IF(ABS(BL527)&gt;statistic_interpretations!$C$7,statistic_interpretations!$D$1,"error")))))))))</f>
        <v>Small</v>
      </c>
      <c r="BP527" t="str">
        <f t="shared" si="70"/>
        <v>unknown</v>
      </c>
    </row>
    <row r="528" spans="1:68" x14ac:dyDescent="0.25">
      <c r="A528" t="str">
        <f>IF(ISBLANK(extractions!A528),"",extractions!A528)</f>
        <v>Discovery: traffic</v>
      </c>
      <c r="B528" t="s">
        <v>844</v>
      </c>
      <c r="C528" t="str">
        <f>IF(ISBLANK(extractions!B528),"",extractions!B528)</f>
        <v>nominal</v>
      </c>
      <c r="D528" t="str">
        <f>IF(ISBLANK(extractions!C528),"",extractions!C528)</f>
        <v/>
      </c>
      <c r="E528" t="str">
        <f>IF(ISBLANK(extractions!D528),"",extractions!D528)</f>
        <v>Involvement: crime control</v>
      </c>
      <c r="F528" t="str">
        <f>IF(ISBLANK(extractions!E528),"",extractions!E528)</f>
        <v>-</v>
      </c>
      <c r="G528" t="str">
        <f>IF(ISBLANK(extractions!G528),"",extractions!G528)</f>
        <v>dispatch time</v>
      </c>
      <c r="H528" t="str">
        <f>IF(ISBLANK(extractions!H528),"",extractions!H528)</f>
        <v>scale</v>
      </c>
      <c r="I528" t="str">
        <f>IF(ISBLANK(extractions!I528),"",extractions!I528)</f>
        <v>min/incident</v>
      </c>
      <c r="J528" t="str">
        <f>IF(ISBLANK(extractions!J528),"",extractions!J528)</f>
        <v>ln</v>
      </c>
      <c r="K528" t="str">
        <f>IF(ISBLANK(extractions!K528),"",extractions!K528)</f>
        <v>interest</v>
      </c>
      <c r="L528" t="str">
        <f>IF(ISBLANK(extractions!L528),"",extractions!L528)</f>
        <v>van Kirk (1980b)</v>
      </c>
      <c r="M528" s="2" t="s">
        <v>893</v>
      </c>
      <c r="N528" t="str">
        <f>IF(ISBLANK(extractions!M528),"",extractions!M528)</f>
        <v>Table D-4</v>
      </c>
      <c r="O528" t="str">
        <f>IF(ISBLANK(extractions!N528),"",extractions!N528)</f>
        <v>Multivariate regression</v>
      </c>
      <c r="P528" t="s">
        <v>148</v>
      </c>
      <c r="Q528" t="s">
        <v>903</v>
      </c>
      <c r="R528" t="s">
        <v>906</v>
      </c>
      <c r="S528" t="s">
        <v>199</v>
      </c>
      <c r="T528" t="s">
        <v>199</v>
      </c>
      <c r="U528" t="str">
        <f>IF(ISBLANK(extractions!O528),"",extractions!O528)</f>
        <v/>
      </c>
      <c r="V528" t="str">
        <f>IF(ISBLANK(extractions!P528),"",extractions!P528)</f>
        <v>Sample</v>
      </c>
      <c r="W528" t="str">
        <f>IF(ISBLANK(extractions!Q528),"",extractions!Q528)</f>
        <v/>
      </c>
      <c r="X528" t="str">
        <f>IF(ISBLANK(extractions!R528),"",extractions!R528)</f>
        <v xml:space="preserve">Non random sample  </v>
      </c>
      <c r="Y528" t="str">
        <f>IF(ISBLANK(extractions!S528),"",extractions!S528)</f>
        <v/>
      </c>
      <c r="Z528" t="str">
        <f>IF(ISBLANK(extractions!T528),"",extractions!T528)</f>
        <v/>
      </c>
      <c r="AA528" t="str">
        <f>IF(ISBLANK(extractions!U528),"",extractions!U528)</f>
        <v>-</v>
      </c>
      <c r="AB528">
        <f>IF(ISBLANK(extractions!V528),"",extractions!V528)</f>
        <v>798</v>
      </c>
      <c r="AC528" t="str">
        <f>IF(ISBLANK(extractions!W528),"",extractions!W528)</f>
        <v>CFS</v>
      </c>
      <c r="AD528" t="str">
        <f>IF(ISBLANK(extractions!X528),"",extractions!X528)</f>
        <v>All noncrime calls</v>
      </c>
      <c r="AE528" t="str">
        <f>IF(ISBLANK(extractions!Y528),"",extractions!Y528)</f>
        <v>Beta</v>
      </c>
      <c r="AF528">
        <f>IF(ISBLANK(extractions!Z528),"",extractions!Z528)</f>
        <v>1.2710000000000001E-2</v>
      </c>
      <c r="AG528" t="str">
        <f>IF(ISBLANK(extractions!AA528),"",extractions!AA528)</f>
        <v/>
      </c>
      <c r="AH528" t="str">
        <f>IF(ISBLANK(extractions!AB528),"",extractions!AB528)</f>
        <v>?</v>
      </c>
      <c r="AI528">
        <f>IF(ISBLANK(extractions!AC528),"",extractions!AC528)</f>
        <v>1</v>
      </c>
      <c r="AJ528" t="str">
        <f>IF(ISBLANK(extractions!AD528),"",extractions!AD528)</f>
        <v>mar</v>
      </c>
      <c r="AK528">
        <f>IF(ISBLANK(extractions!AE528),"",extractions!AE528)</f>
        <v>1975</v>
      </c>
      <c r="AL528">
        <f>IF(ISBLANK(extractions!AF528),"",extractions!AF528)</f>
        <v>31</v>
      </c>
      <c r="AM528" t="str">
        <f>IF(ISBLANK(extractions!AG528),"",extractions!AG528)</f>
        <v>jan</v>
      </c>
      <c r="AN528">
        <f>IF(ISBLANK(extractions!AH528),"",extractions!AH528)</f>
        <v>1976</v>
      </c>
      <c r="AO528" t="str">
        <f>IF(ISBLANK(extractions!AI528),"",extractions!AI528)</f>
        <v/>
      </c>
      <c r="AP528" t="str">
        <f>IF(ISBLANK(extractions!AJ528),"",extractions!AJ528)</f>
        <v/>
      </c>
      <c r="AQ528" t="str">
        <f>IF(ISBLANK(extractions!AK528),"",extractions!AK528)</f>
        <v/>
      </c>
      <c r="AR528" t="str">
        <f>IF(ISBLANK(extractions!AL528),"",extractions!AL528)</f>
        <v/>
      </c>
      <c r="AS528" t="str">
        <f>IF(ISBLANK(extractions!AM528),"",extractions!AM528)</f>
        <v/>
      </c>
      <c r="AT528" t="str">
        <f>IF(ISBLANK(extractions!AN528),"",extractions!AN528)</f>
        <v/>
      </c>
      <c r="AU528" t="str">
        <f>IF(ISBLANK(extractions!AO528),"",extractions!AO528)</f>
        <v/>
      </c>
      <c r="AV528" t="str">
        <f>IF(ISBLANK(extractions!AP528),"",extractions!AP528)</f>
        <v/>
      </c>
      <c r="AW528" t="str">
        <f>IF(ISBLANK(extractions!AQ528),"",extractions!AQ528)</f>
        <v/>
      </c>
      <c r="AX528" t="str">
        <f>IF(ISBLANK(extractions!AR528),"",extractions!AR528)</f>
        <v/>
      </c>
      <c r="AY528" t="str">
        <f>IF(ISBLANK(extractions!AS528),"",extractions!AS528)</f>
        <v/>
      </c>
      <c r="AZ528" t="str">
        <f>IF(ISBLANK(extractions!AT528),"",extractions!AT528)</f>
        <v/>
      </c>
      <c r="BA528" t="str">
        <f>IF(ISBLANK(extractions!AU528),"",extractions!AU528)</f>
        <v/>
      </c>
      <c r="BB528" t="str">
        <f>IF(ISBLANK(extractions!AV528),"",extractions!AV528)</f>
        <v/>
      </c>
      <c r="BC528" t="str">
        <f>IF(ISBLANK(extractions!AW528),"",extractions!AW528)</f>
        <v/>
      </c>
      <c r="BD528" t="str">
        <f>IF(ISBLANK(extractions!AX528),"",extractions!AX528)</f>
        <v/>
      </c>
      <c r="BG528" t="str">
        <f t="shared" si="71"/>
        <v/>
      </c>
      <c r="BK528" s="9" t="str">
        <f t="shared" si="68"/>
        <v>Beta</v>
      </c>
      <c r="BL528" s="9">
        <f t="shared" si="66"/>
        <v>1.2710000000000001E-2</v>
      </c>
      <c r="BM528" s="13" t="str">
        <f t="shared" si="67"/>
        <v>?</v>
      </c>
      <c r="BN528" t="str">
        <f t="shared" si="69"/>
        <v>+</v>
      </c>
      <c r="BO528" s="9" t="str">
        <f>IF(BK528="Beta",IF(ABS(BL528)&lt;statistic_interpretations!$B$5,statistic_interpretations!$B$1,IF(ABS(BL528)&lt;statistic_interpretations!$C$5,statistic_interpretations!$C$1,IF(ABS(BL528)&gt;statistic_interpretations!$C$5,statistic_interpretations!$D$1,"error"))),IF(BK528="R",IF(ABS(BL528)&lt;statistic_interpretations!$B$2,statistic_interpretations!$B$1,IF(ABS(BL528)&lt;statistic_interpretations!$C$2,statistic_interpretations!$C$1,IF(ABS(BL528)&gt;statistic_interpretations!$C$2,statistic_interpretations!$D$1,"error"))),IF(BK528="D",IF(ABS(BL528)&lt;statistic_interpretations!$B$3,statistic_interpretations!$B$1,IF(ABS(BL528)&lt;statistic_interpretations!$C$3,statistic_interpretations!$C$1,IF(ABS(BL528)&gt;statistic_interpretations!$C$3,statistic_interpretations!$D$1,"error"))),IF(BK528="%",IF(ABS(BL528)&lt;statistic_interpretations!$B$9,statistic_interpretations!$B$1,IF(ABS(BL528)&lt;statistic_interpretations!$C$9,statistic_interpretations!$C$1,IF(ABS(BL528)&gt;statistic_interpretations!$C$9,statistic_interpretations!$D$1,"error"))),IF(BK528="χ2",IF(ABS(BL528)&lt;statistic_interpretations!$B$8,statistic_interpretations!$B$1,IF(ABS(BL528)&lt;statistic_interpretations!$C$8,statistic_interpretations!$C$1,IF(ABS(BL528)&gt;statistic_interpretations!$C$8,statistic_interpretations!$D$1,"error"))),IF(BK528="tau",IF(ABS(BL528)&lt;statistic_interpretations!$B$7,statistic_interpretations!$B$1,IF(ABS(BL528)&lt;statistic_interpretations!$C$7,statistic_interpretations!$C$1,IF(ABS(BL528)&gt;statistic_interpretations!$C$7,statistic_interpretations!$D$1,"error")))))))))</f>
        <v>Small</v>
      </c>
      <c r="BP528" t="str">
        <f t="shared" si="70"/>
        <v>unknown</v>
      </c>
    </row>
    <row r="529" spans="1:68" x14ac:dyDescent="0.25">
      <c r="A529" t="str">
        <f>IF(ISBLANK(extractions!A529),"",extractions!A529)</f>
        <v>Discovery: social service</v>
      </c>
      <c r="B529" t="s">
        <v>845</v>
      </c>
      <c r="C529" t="str">
        <f>IF(ISBLANK(extractions!B529),"",extractions!B529)</f>
        <v>nominal</v>
      </c>
      <c r="D529" t="str">
        <f>IF(ISBLANK(extractions!C529),"",extractions!C529)</f>
        <v/>
      </c>
      <c r="E529" t="str">
        <f>IF(ISBLANK(extractions!D529),"",extractions!D529)</f>
        <v>Involvement: crime control</v>
      </c>
      <c r="F529" t="str">
        <f>IF(ISBLANK(extractions!E529),"",extractions!E529)</f>
        <v>-</v>
      </c>
      <c r="G529" t="str">
        <f>IF(ISBLANK(extractions!G529),"",extractions!G529)</f>
        <v>dispatch time</v>
      </c>
      <c r="H529" t="str">
        <f>IF(ISBLANK(extractions!H529),"",extractions!H529)</f>
        <v>scale</v>
      </c>
      <c r="I529" t="str">
        <f>IF(ISBLANK(extractions!I529),"",extractions!I529)</f>
        <v>min/incident</v>
      </c>
      <c r="J529" t="str">
        <f>IF(ISBLANK(extractions!J529),"",extractions!J529)</f>
        <v>ln</v>
      </c>
      <c r="K529" t="str">
        <f>IF(ISBLANK(extractions!K529),"",extractions!K529)</f>
        <v>interest</v>
      </c>
      <c r="L529" t="str">
        <f>IF(ISBLANK(extractions!L529),"",extractions!L529)</f>
        <v>van Kirk (1980b)</v>
      </c>
      <c r="M529" s="2" t="s">
        <v>893</v>
      </c>
      <c r="N529" t="str">
        <f>IF(ISBLANK(extractions!M529),"",extractions!M529)</f>
        <v>Table D-4</v>
      </c>
      <c r="O529" t="str">
        <f>IF(ISBLANK(extractions!N529),"",extractions!N529)</f>
        <v>Multivariate regression</v>
      </c>
      <c r="P529" t="s">
        <v>148</v>
      </c>
      <c r="Q529" t="s">
        <v>903</v>
      </c>
      <c r="R529" t="s">
        <v>906</v>
      </c>
      <c r="S529" t="s">
        <v>199</v>
      </c>
      <c r="T529" t="s">
        <v>199</v>
      </c>
      <c r="U529" t="str">
        <f>IF(ISBLANK(extractions!O529),"",extractions!O529)</f>
        <v/>
      </c>
      <c r="V529" t="str">
        <f>IF(ISBLANK(extractions!P529),"",extractions!P529)</f>
        <v>Sample</v>
      </c>
      <c r="W529" t="str">
        <f>IF(ISBLANK(extractions!Q529),"",extractions!Q529)</f>
        <v/>
      </c>
      <c r="X529" t="str">
        <f>IF(ISBLANK(extractions!R529),"",extractions!R529)</f>
        <v xml:space="preserve">Non random sample  </v>
      </c>
      <c r="Y529" t="str">
        <f>IF(ISBLANK(extractions!S529),"",extractions!S529)</f>
        <v/>
      </c>
      <c r="Z529" t="str">
        <f>IF(ISBLANK(extractions!T529),"",extractions!T529)</f>
        <v/>
      </c>
      <c r="AA529" t="str">
        <f>IF(ISBLANK(extractions!U529),"",extractions!U529)</f>
        <v>-</v>
      </c>
      <c r="AB529">
        <f>IF(ISBLANK(extractions!V529),"",extractions!V529)</f>
        <v>798</v>
      </c>
      <c r="AC529" t="str">
        <f>IF(ISBLANK(extractions!W529),"",extractions!W529)</f>
        <v>CFS</v>
      </c>
      <c r="AD529" t="str">
        <f>IF(ISBLANK(extractions!X529),"",extractions!X529)</f>
        <v>All noncrime calls</v>
      </c>
      <c r="AE529" t="str">
        <f>IF(ISBLANK(extractions!Y529),"",extractions!Y529)</f>
        <v>Beta</v>
      </c>
      <c r="AF529">
        <f>IF(ISBLANK(extractions!Z529),"",extractions!Z529)</f>
        <v>7.3389999999999997E-2</v>
      </c>
      <c r="AG529" t="str">
        <f>IF(ISBLANK(extractions!AA529),"",extractions!AA529)</f>
        <v/>
      </c>
      <c r="AH529" t="str">
        <f>IF(ISBLANK(extractions!AB529),"",extractions!AB529)</f>
        <v>?</v>
      </c>
      <c r="AI529">
        <f>IF(ISBLANK(extractions!AC529),"",extractions!AC529)</f>
        <v>1</v>
      </c>
      <c r="AJ529" t="str">
        <f>IF(ISBLANK(extractions!AD529),"",extractions!AD529)</f>
        <v>mar</v>
      </c>
      <c r="AK529">
        <f>IF(ISBLANK(extractions!AE529),"",extractions!AE529)</f>
        <v>1975</v>
      </c>
      <c r="AL529">
        <f>IF(ISBLANK(extractions!AF529),"",extractions!AF529)</f>
        <v>31</v>
      </c>
      <c r="AM529" t="str">
        <f>IF(ISBLANK(extractions!AG529),"",extractions!AG529)</f>
        <v>jan</v>
      </c>
      <c r="AN529">
        <f>IF(ISBLANK(extractions!AH529),"",extractions!AH529)</f>
        <v>1976</v>
      </c>
      <c r="AO529" t="str">
        <f>IF(ISBLANK(extractions!AI529),"",extractions!AI529)</f>
        <v/>
      </c>
      <c r="AP529" t="str">
        <f>IF(ISBLANK(extractions!AJ529),"",extractions!AJ529)</f>
        <v/>
      </c>
      <c r="AQ529" t="str">
        <f>IF(ISBLANK(extractions!AK529),"",extractions!AK529)</f>
        <v/>
      </c>
      <c r="AR529" t="str">
        <f>IF(ISBLANK(extractions!AL529),"",extractions!AL529)</f>
        <v/>
      </c>
      <c r="AS529" t="str">
        <f>IF(ISBLANK(extractions!AM529),"",extractions!AM529)</f>
        <v/>
      </c>
      <c r="AT529" t="str">
        <f>IF(ISBLANK(extractions!AN529),"",extractions!AN529)</f>
        <v/>
      </c>
      <c r="AU529" t="str">
        <f>IF(ISBLANK(extractions!AO529),"",extractions!AO529)</f>
        <v/>
      </c>
      <c r="AV529" t="str">
        <f>IF(ISBLANK(extractions!AP529),"",extractions!AP529)</f>
        <v/>
      </c>
      <c r="AW529" t="str">
        <f>IF(ISBLANK(extractions!AQ529),"",extractions!AQ529)</f>
        <v/>
      </c>
      <c r="AX529" t="str">
        <f>IF(ISBLANK(extractions!AR529),"",extractions!AR529)</f>
        <v/>
      </c>
      <c r="AY529" t="str">
        <f>IF(ISBLANK(extractions!AS529),"",extractions!AS529)</f>
        <v/>
      </c>
      <c r="AZ529" t="str">
        <f>IF(ISBLANK(extractions!AT529),"",extractions!AT529)</f>
        <v/>
      </c>
      <c r="BA529" t="str">
        <f>IF(ISBLANK(extractions!AU529),"",extractions!AU529)</f>
        <v/>
      </c>
      <c r="BB529" t="str">
        <f>IF(ISBLANK(extractions!AV529),"",extractions!AV529)</f>
        <v/>
      </c>
      <c r="BC529" t="str">
        <f>IF(ISBLANK(extractions!AW529),"",extractions!AW529)</f>
        <v/>
      </c>
      <c r="BD529" t="str">
        <f>IF(ISBLANK(extractions!AX529),"",extractions!AX529)</f>
        <v/>
      </c>
      <c r="BG529" t="str">
        <f t="shared" si="71"/>
        <v/>
      </c>
      <c r="BK529" s="9" t="str">
        <f t="shared" si="68"/>
        <v>Beta</v>
      </c>
      <c r="BL529" s="9">
        <f t="shared" si="66"/>
        <v>7.3389999999999997E-2</v>
      </c>
      <c r="BM529" s="13" t="str">
        <f t="shared" si="67"/>
        <v>?</v>
      </c>
      <c r="BN529" t="str">
        <f t="shared" si="69"/>
        <v>+</v>
      </c>
      <c r="BO529" s="9" t="str">
        <f>IF(BK529="Beta",IF(ABS(BL529)&lt;statistic_interpretations!$B$5,statistic_interpretations!$B$1,IF(ABS(BL529)&lt;statistic_interpretations!$C$5,statistic_interpretations!$C$1,IF(ABS(BL529)&gt;statistic_interpretations!$C$5,statistic_interpretations!$D$1,"error"))),IF(BK529="R",IF(ABS(BL529)&lt;statistic_interpretations!$B$2,statistic_interpretations!$B$1,IF(ABS(BL529)&lt;statistic_interpretations!$C$2,statistic_interpretations!$C$1,IF(ABS(BL529)&gt;statistic_interpretations!$C$2,statistic_interpretations!$D$1,"error"))),IF(BK529="D",IF(ABS(BL529)&lt;statistic_interpretations!$B$3,statistic_interpretations!$B$1,IF(ABS(BL529)&lt;statistic_interpretations!$C$3,statistic_interpretations!$C$1,IF(ABS(BL529)&gt;statistic_interpretations!$C$3,statistic_interpretations!$D$1,"error"))),IF(BK529="%",IF(ABS(BL529)&lt;statistic_interpretations!$B$9,statistic_interpretations!$B$1,IF(ABS(BL529)&lt;statistic_interpretations!$C$9,statistic_interpretations!$C$1,IF(ABS(BL529)&gt;statistic_interpretations!$C$9,statistic_interpretations!$D$1,"error"))),IF(BK529="χ2",IF(ABS(BL529)&lt;statistic_interpretations!$B$8,statistic_interpretations!$B$1,IF(ABS(BL529)&lt;statistic_interpretations!$C$8,statistic_interpretations!$C$1,IF(ABS(BL529)&gt;statistic_interpretations!$C$8,statistic_interpretations!$D$1,"error"))),IF(BK529="tau",IF(ABS(BL529)&lt;statistic_interpretations!$B$7,statistic_interpretations!$B$1,IF(ABS(BL529)&lt;statistic_interpretations!$C$7,statistic_interpretations!$C$1,IF(ABS(BL529)&gt;statistic_interpretations!$C$7,statistic_interpretations!$D$1,"error")))))))))</f>
        <v>Small</v>
      </c>
      <c r="BP529" t="str">
        <f t="shared" si="70"/>
        <v>unknown</v>
      </c>
    </row>
    <row r="530" spans="1:68" x14ac:dyDescent="0.25">
      <c r="A530" t="str">
        <f>IF(ISBLANK(extractions!A530),"",extractions!A530)</f>
        <v>Involvement: traffic</v>
      </c>
      <c r="B530" t="s">
        <v>839</v>
      </c>
      <c r="C530" t="str">
        <f>IF(ISBLANK(extractions!B530),"",extractions!B530)</f>
        <v>nominal</v>
      </c>
      <c r="D530" t="str">
        <f>IF(ISBLANK(extractions!C530),"",extractions!C530)</f>
        <v/>
      </c>
      <c r="E530" t="str">
        <f>IF(ISBLANK(extractions!D530),"",extractions!D530)</f>
        <v>Involvement: crime control</v>
      </c>
      <c r="F530" t="str">
        <f>IF(ISBLANK(extractions!E530),"",extractions!E530)</f>
        <v>-</v>
      </c>
      <c r="G530" t="str">
        <f>IF(ISBLANK(extractions!G530),"",extractions!G530)</f>
        <v>travel time</v>
      </c>
      <c r="H530" t="str">
        <f>IF(ISBLANK(extractions!H530),"",extractions!H530)</f>
        <v>scale</v>
      </c>
      <c r="I530" t="str">
        <f>IF(ISBLANK(extractions!I530),"",extractions!I530)</f>
        <v>min/incident</v>
      </c>
      <c r="J530" t="str">
        <f>IF(ISBLANK(extractions!J530),"",extractions!J530)</f>
        <v>ln</v>
      </c>
      <c r="K530" t="str">
        <f>IF(ISBLANK(extractions!K530),"",extractions!K530)</f>
        <v>interest</v>
      </c>
      <c r="L530" t="str">
        <f>IF(ISBLANK(extractions!L530),"",extractions!L530)</f>
        <v>van Kirk (1980b)</v>
      </c>
      <c r="M530" s="2" t="s">
        <v>893</v>
      </c>
      <c r="N530" t="str">
        <f>IF(ISBLANK(extractions!M530),"",extractions!M530)</f>
        <v>Table D-5</v>
      </c>
      <c r="O530" t="str">
        <f>IF(ISBLANK(extractions!N530),"",extractions!N530)</f>
        <v>Multivariate regression</v>
      </c>
      <c r="P530" t="s">
        <v>148</v>
      </c>
      <c r="Q530" t="s">
        <v>903</v>
      </c>
      <c r="R530" t="s">
        <v>906</v>
      </c>
      <c r="S530" t="s">
        <v>199</v>
      </c>
      <c r="T530" t="s">
        <v>199</v>
      </c>
      <c r="U530" t="str">
        <f>IF(ISBLANK(extractions!O530),"",extractions!O530)</f>
        <v/>
      </c>
      <c r="V530" t="str">
        <f>IF(ISBLANK(extractions!P530),"",extractions!P530)</f>
        <v>Sample</v>
      </c>
      <c r="W530" t="str">
        <f>IF(ISBLANK(extractions!Q530),"",extractions!Q530)</f>
        <v/>
      </c>
      <c r="X530" t="str">
        <f>IF(ISBLANK(extractions!R530),"",extractions!R530)</f>
        <v xml:space="preserve">Non random sample  </v>
      </c>
      <c r="Y530" t="str">
        <f>IF(ISBLANK(extractions!S530),"",extractions!S530)</f>
        <v/>
      </c>
      <c r="Z530" t="str">
        <f>IF(ISBLANK(extractions!T530),"",extractions!T530)</f>
        <v/>
      </c>
      <c r="AA530" t="str">
        <f>IF(ISBLANK(extractions!U530),"",extractions!U530)</f>
        <v>-</v>
      </c>
      <c r="AB530">
        <f>IF(ISBLANK(extractions!V530),"",extractions!V530)</f>
        <v>798</v>
      </c>
      <c r="AC530" t="str">
        <f>IF(ISBLANK(extractions!W530),"",extractions!W530)</f>
        <v>CFS</v>
      </c>
      <c r="AD530" t="str">
        <f>IF(ISBLANK(extractions!X530),"",extractions!X530)</f>
        <v>All noncrime calls</v>
      </c>
      <c r="AE530" t="str">
        <f>IF(ISBLANK(extractions!Y530),"",extractions!Y530)</f>
        <v>Beta</v>
      </c>
      <c r="AF530">
        <f>IF(ISBLANK(extractions!Z530),"",extractions!Z530)</f>
        <v>1.38E-2</v>
      </c>
      <c r="AG530" t="str">
        <f>IF(ISBLANK(extractions!AA530),"",extractions!AA530)</f>
        <v/>
      </c>
      <c r="AH530" t="str">
        <f>IF(ISBLANK(extractions!AB530),"",extractions!AB530)</f>
        <v>?</v>
      </c>
      <c r="AI530">
        <f>IF(ISBLANK(extractions!AC530),"",extractions!AC530)</f>
        <v>1</v>
      </c>
      <c r="AJ530" t="str">
        <f>IF(ISBLANK(extractions!AD530),"",extractions!AD530)</f>
        <v>mar</v>
      </c>
      <c r="AK530">
        <f>IF(ISBLANK(extractions!AE530),"",extractions!AE530)</f>
        <v>1975</v>
      </c>
      <c r="AL530">
        <f>IF(ISBLANK(extractions!AF530),"",extractions!AF530)</f>
        <v>31</v>
      </c>
      <c r="AM530" t="str">
        <f>IF(ISBLANK(extractions!AG530),"",extractions!AG530)</f>
        <v>jan</v>
      </c>
      <c r="AN530">
        <f>IF(ISBLANK(extractions!AH530),"",extractions!AH530)</f>
        <v>1976</v>
      </c>
      <c r="AO530" t="str">
        <f>IF(ISBLANK(extractions!AI530),"",extractions!AI530)</f>
        <v/>
      </c>
      <c r="AP530" t="str">
        <f>IF(ISBLANK(extractions!AJ530),"",extractions!AJ530)</f>
        <v/>
      </c>
      <c r="AQ530" t="str">
        <f>IF(ISBLANK(extractions!AK530),"",extractions!AK530)</f>
        <v/>
      </c>
      <c r="AR530" t="str">
        <f>IF(ISBLANK(extractions!AL530),"",extractions!AL530)</f>
        <v/>
      </c>
      <c r="AS530" t="str">
        <f>IF(ISBLANK(extractions!AM530),"",extractions!AM530)</f>
        <v/>
      </c>
      <c r="AT530" t="str">
        <f>IF(ISBLANK(extractions!AN530),"",extractions!AN530)</f>
        <v/>
      </c>
      <c r="AU530" t="str">
        <f>IF(ISBLANK(extractions!AO530),"",extractions!AO530)</f>
        <v/>
      </c>
      <c r="AV530" t="str">
        <f>IF(ISBLANK(extractions!AP530),"",extractions!AP530)</f>
        <v/>
      </c>
      <c r="AW530" t="str">
        <f>IF(ISBLANK(extractions!AQ530),"",extractions!AQ530)</f>
        <v/>
      </c>
      <c r="AX530" t="str">
        <f>IF(ISBLANK(extractions!AR530),"",extractions!AR530)</f>
        <v/>
      </c>
      <c r="AY530" t="str">
        <f>IF(ISBLANK(extractions!AS530),"",extractions!AS530)</f>
        <v/>
      </c>
      <c r="AZ530" t="str">
        <f>IF(ISBLANK(extractions!AT530),"",extractions!AT530)</f>
        <v/>
      </c>
      <c r="BA530" t="str">
        <f>IF(ISBLANK(extractions!AU530),"",extractions!AU530)</f>
        <v/>
      </c>
      <c r="BB530" t="str">
        <f>IF(ISBLANK(extractions!AV530),"",extractions!AV530)</f>
        <v/>
      </c>
      <c r="BC530" t="str">
        <f>IF(ISBLANK(extractions!AW530),"",extractions!AW530)</f>
        <v/>
      </c>
      <c r="BD530" t="str">
        <f>IF(ISBLANK(extractions!AX530),"",extractions!AX530)</f>
        <v/>
      </c>
      <c r="BG530" t="str">
        <f t="shared" si="71"/>
        <v/>
      </c>
      <c r="BK530" s="9" t="str">
        <f t="shared" si="68"/>
        <v>Beta</v>
      </c>
      <c r="BL530" s="9">
        <f t="shared" si="66"/>
        <v>1.38E-2</v>
      </c>
      <c r="BM530" s="13" t="str">
        <f t="shared" si="67"/>
        <v>?</v>
      </c>
      <c r="BN530" t="str">
        <f t="shared" si="69"/>
        <v>+</v>
      </c>
      <c r="BO530" s="9" t="str">
        <f>IF(BK530="Beta",IF(ABS(BL530)&lt;statistic_interpretations!$B$5,statistic_interpretations!$B$1,IF(ABS(BL530)&lt;statistic_interpretations!$C$5,statistic_interpretations!$C$1,IF(ABS(BL530)&gt;statistic_interpretations!$C$5,statistic_interpretations!$D$1,"error"))),IF(BK530="R",IF(ABS(BL530)&lt;statistic_interpretations!$B$2,statistic_interpretations!$B$1,IF(ABS(BL530)&lt;statistic_interpretations!$C$2,statistic_interpretations!$C$1,IF(ABS(BL530)&gt;statistic_interpretations!$C$2,statistic_interpretations!$D$1,"error"))),IF(BK530="D",IF(ABS(BL530)&lt;statistic_interpretations!$B$3,statistic_interpretations!$B$1,IF(ABS(BL530)&lt;statistic_interpretations!$C$3,statistic_interpretations!$C$1,IF(ABS(BL530)&gt;statistic_interpretations!$C$3,statistic_interpretations!$D$1,"error"))),IF(BK530="%",IF(ABS(BL530)&lt;statistic_interpretations!$B$9,statistic_interpretations!$B$1,IF(ABS(BL530)&lt;statistic_interpretations!$C$9,statistic_interpretations!$C$1,IF(ABS(BL530)&gt;statistic_interpretations!$C$9,statistic_interpretations!$D$1,"error"))),IF(BK530="χ2",IF(ABS(BL530)&lt;statistic_interpretations!$B$8,statistic_interpretations!$B$1,IF(ABS(BL530)&lt;statistic_interpretations!$C$8,statistic_interpretations!$C$1,IF(ABS(BL530)&gt;statistic_interpretations!$C$8,statistic_interpretations!$D$1,"error"))),IF(BK530="tau",IF(ABS(BL530)&lt;statistic_interpretations!$B$7,statistic_interpretations!$B$1,IF(ABS(BL530)&lt;statistic_interpretations!$C$7,statistic_interpretations!$C$1,IF(ABS(BL530)&gt;statistic_interpretations!$C$7,statistic_interpretations!$D$1,"error")))))))))</f>
        <v>Small</v>
      </c>
      <c r="BP530" t="str">
        <f t="shared" si="70"/>
        <v>unknown</v>
      </c>
    </row>
    <row r="531" spans="1:68" x14ac:dyDescent="0.25">
      <c r="A531" t="str">
        <f>IF(ISBLANK(extractions!A531),"",extractions!A531)</f>
        <v>Involvement: social service</v>
      </c>
      <c r="B531" t="s">
        <v>840</v>
      </c>
      <c r="C531" t="str">
        <f>IF(ISBLANK(extractions!B531),"",extractions!B531)</f>
        <v>nominal</v>
      </c>
      <c r="D531" t="str">
        <f>IF(ISBLANK(extractions!C531),"",extractions!C531)</f>
        <v/>
      </c>
      <c r="E531" t="str">
        <f>IF(ISBLANK(extractions!D531),"",extractions!D531)</f>
        <v>Involvement: crime control</v>
      </c>
      <c r="F531" t="str">
        <f>IF(ISBLANK(extractions!E531),"",extractions!E531)</f>
        <v>-</v>
      </c>
      <c r="G531" t="str">
        <f>IF(ISBLANK(extractions!G531),"",extractions!G531)</f>
        <v>travel time</v>
      </c>
      <c r="H531" t="str">
        <f>IF(ISBLANK(extractions!H531),"",extractions!H531)</f>
        <v>scale</v>
      </c>
      <c r="I531" t="str">
        <f>IF(ISBLANK(extractions!I531),"",extractions!I531)</f>
        <v>min/incident</v>
      </c>
      <c r="J531" t="str">
        <f>IF(ISBLANK(extractions!J531),"",extractions!J531)</f>
        <v>ln</v>
      </c>
      <c r="K531" t="str">
        <f>IF(ISBLANK(extractions!K531),"",extractions!K531)</f>
        <v>interest</v>
      </c>
      <c r="L531" t="str">
        <f>IF(ISBLANK(extractions!L531),"",extractions!L531)</f>
        <v>van Kirk (1980b)</v>
      </c>
      <c r="M531" s="2" t="s">
        <v>893</v>
      </c>
      <c r="N531" t="str">
        <f>IF(ISBLANK(extractions!M531),"",extractions!M531)</f>
        <v>Table D-5</v>
      </c>
      <c r="O531" t="str">
        <f>IF(ISBLANK(extractions!N531),"",extractions!N531)</f>
        <v>Multivariate regression</v>
      </c>
      <c r="P531" t="s">
        <v>148</v>
      </c>
      <c r="Q531" t="s">
        <v>903</v>
      </c>
      <c r="R531" t="s">
        <v>906</v>
      </c>
      <c r="S531" t="s">
        <v>199</v>
      </c>
      <c r="T531" t="s">
        <v>199</v>
      </c>
      <c r="U531" t="str">
        <f>IF(ISBLANK(extractions!O531),"",extractions!O531)</f>
        <v/>
      </c>
      <c r="V531" t="str">
        <f>IF(ISBLANK(extractions!P531),"",extractions!P531)</f>
        <v>Sample</v>
      </c>
      <c r="W531" t="str">
        <f>IF(ISBLANK(extractions!Q531),"",extractions!Q531)</f>
        <v/>
      </c>
      <c r="X531" t="str">
        <f>IF(ISBLANK(extractions!R531),"",extractions!R531)</f>
        <v xml:space="preserve">Non random sample  </v>
      </c>
      <c r="Y531" t="str">
        <f>IF(ISBLANK(extractions!S531),"",extractions!S531)</f>
        <v/>
      </c>
      <c r="Z531" t="str">
        <f>IF(ISBLANK(extractions!T531),"",extractions!T531)</f>
        <v/>
      </c>
      <c r="AA531" t="str">
        <f>IF(ISBLANK(extractions!U531),"",extractions!U531)</f>
        <v>-</v>
      </c>
      <c r="AB531">
        <f>IF(ISBLANK(extractions!V531),"",extractions!V531)</f>
        <v>798</v>
      </c>
      <c r="AC531" t="str">
        <f>IF(ISBLANK(extractions!W531),"",extractions!W531)</f>
        <v>CFS</v>
      </c>
      <c r="AD531" t="str">
        <f>IF(ISBLANK(extractions!X531),"",extractions!X531)</f>
        <v>All noncrime calls</v>
      </c>
      <c r="AE531" t="str">
        <f>IF(ISBLANK(extractions!Y531),"",extractions!Y531)</f>
        <v>Beta</v>
      </c>
      <c r="AF531">
        <f>IF(ISBLANK(extractions!Z531),"",extractions!Z531)</f>
        <v>4.2399999999999998E-3</v>
      </c>
      <c r="AG531" t="str">
        <f>IF(ISBLANK(extractions!AA531),"",extractions!AA531)</f>
        <v/>
      </c>
      <c r="AH531" t="str">
        <f>IF(ISBLANK(extractions!AB531),"",extractions!AB531)</f>
        <v>?</v>
      </c>
      <c r="AI531">
        <f>IF(ISBLANK(extractions!AC531),"",extractions!AC531)</f>
        <v>1</v>
      </c>
      <c r="AJ531" t="str">
        <f>IF(ISBLANK(extractions!AD531),"",extractions!AD531)</f>
        <v>mar</v>
      </c>
      <c r="AK531">
        <f>IF(ISBLANK(extractions!AE531),"",extractions!AE531)</f>
        <v>1975</v>
      </c>
      <c r="AL531">
        <f>IF(ISBLANK(extractions!AF531),"",extractions!AF531)</f>
        <v>31</v>
      </c>
      <c r="AM531" t="str">
        <f>IF(ISBLANK(extractions!AG531),"",extractions!AG531)</f>
        <v>jan</v>
      </c>
      <c r="AN531">
        <f>IF(ISBLANK(extractions!AH531),"",extractions!AH531)</f>
        <v>1976</v>
      </c>
      <c r="AO531" t="str">
        <f>IF(ISBLANK(extractions!AI531),"",extractions!AI531)</f>
        <v/>
      </c>
      <c r="AP531" t="str">
        <f>IF(ISBLANK(extractions!AJ531),"",extractions!AJ531)</f>
        <v/>
      </c>
      <c r="AQ531" t="str">
        <f>IF(ISBLANK(extractions!AK531),"",extractions!AK531)</f>
        <v/>
      </c>
      <c r="AR531" t="str">
        <f>IF(ISBLANK(extractions!AL531),"",extractions!AL531)</f>
        <v/>
      </c>
      <c r="AS531" t="str">
        <f>IF(ISBLANK(extractions!AM531),"",extractions!AM531)</f>
        <v/>
      </c>
      <c r="AT531" t="str">
        <f>IF(ISBLANK(extractions!AN531),"",extractions!AN531)</f>
        <v/>
      </c>
      <c r="AU531" t="str">
        <f>IF(ISBLANK(extractions!AO531),"",extractions!AO531)</f>
        <v/>
      </c>
      <c r="AV531" t="str">
        <f>IF(ISBLANK(extractions!AP531),"",extractions!AP531)</f>
        <v/>
      </c>
      <c r="AW531" t="str">
        <f>IF(ISBLANK(extractions!AQ531),"",extractions!AQ531)</f>
        <v/>
      </c>
      <c r="AX531" t="str">
        <f>IF(ISBLANK(extractions!AR531),"",extractions!AR531)</f>
        <v/>
      </c>
      <c r="AY531" t="str">
        <f>IF(ISBLANK(extractions!AS531),"",extractions!AS531)</f>
        <v/>
      </c>
      <c r="AZ531" t="str">
        <f>IF(ISBLANK(extractions!AT531),"",extractions!AT531)</f>
        <v/>
      </c>
      <c r="BA531" t="str">
        <f>IF(ISBLANK(extractions!AU531),"",extractions!AU531)</f>
        <v/>
      </c>
      <c r="BB531" t="str">
        <f>IF(ISBLANK(extractions!AV531),"",extractions!AV531)</f>
        <v/>
      </c>
      <c r="BC531" t="str">
        <f>IF(ISBLANK(extractions!AW531),"",extractions!AW531)</f>
        <v/>
      </c>
      <c r="BD531" t="str">
        <f>IF(ISBLANK(extractions!AX531),"",extractions!AX531)</f>
        <v/>
      </c>
      <c r="BG531" t="str">
        <f t="shared" si="71"/>
        <v/>
      </c>
      <c r="BK531" s="9" t="str">
        <f t="shared" si="68"/>
        <v>Beta</v>
      </c>
      <c r="BL531" s="9">
        <f t="shared" si="66"/>
        <v>4.2399999999999998E-3</v>
      </c>
      <c r="BM531" s="13" t="str">
        <f t="shared" si="67"/>
        <v>?</v>
      </c>
      <c r="BN531" t="str">
        <f t="shared" si="69"/>
        <v>+</v>
      </c>
      <c r="BO531" s="9" t="str">
        <f>IF(BK531="Beta",IF(ABS(BL531)&lt;statistic_interpretations!$B$5,statistic_interpretations!$B$1,IF(ABS(BL531)&lt;statistic_interpretations!$C$5,statistic_interpretations!$C$1,IF(ABS(BL531)&gt;statistic_interpretations!$C$5,statistic_interpretations!$D$1,"error"))),IF(BK531="R",IF(ABS(BL531)&lt;statistic_interpretations!$B$2,statistic_interpretations!$B$1,IF(ABS(BL531)&lt;statistic_interpretations!$C$2,statistic_interpretations!$C$1,IF(ABS(BL531)&gt;statistic_interpretations!$C$2,statistic_interpretations!$D$1,"error"))),IF(BK531="D",IF(ABS(BL531)&lt;statistic_interpretations!$B$3,statistic_interpretations!$B$1,IF(ABS(BL531)&lt;statistic_interpretations!$C$3,statistic_interpretations!$C$1,IF(ABS(BL531)&gt;statistic_interpretations!$C$3,statistic_interpretations!$D$1,"error"))),IF(BK531="%",IF(ABS(BL531)&lt;statistic_interpretations!$B$9,statistic_interpretations!$B$1,IF(ABS(BL531)&lt;statistic_interpretations!$C$9,statistic_interpretations!$C$1,IF(ABS(BL531)&gt;statistic_interpretations!$C$9,statistic_interpretations!$D$1,"error"))),IF(BK531="χ2",IF(ABS(BL531)&lt;statistic_interpretations!$B$8,statistic_interpretations!$B$1,IF(ABS(BL531)&lt;statistic_interpretations!$C$8,statistic_interpretations!$C$1,IF(ABS(BL531)&gt;statistic_interpretations!$C$8,statistic_interpretations!$D$1,"error"))),IF(BK531="tau",IF(ABS(BL531)&lt;statistic_interpretations!$B$7,statistic_interpretations!$B$1,IF(ABS(BL531)&lt;statistic_interpretations!$C$7,statistic_interpretations!$C$1,IF(ABS(BL531)&gt;statistic_interpretations!$C$7,statistic_interpretations!$D$1,"error")))))))))</f>
        <v>Small</v>
      </c>
      <c r="BP531" t="str">
        <f t="shared" si="70"/>
        <v>unknown</v>
      </c>
    </row>
    <row r="532" spans="1:68" x14ac:dyDescent="0.25">
      <c r="A532" t="str">
        <f>IF(ISBLANK(extractions!A532),"",extractions!A532)</f>
        <v>Involvement: confrontation disturbance</v>
      </c>
      <c r="B532" t="s">
        <v>841</v>
      </c>
      <c r="C532" t="str">
        <f>IF(ISBLANK(extractions!B532),"",extractions!B532)</f>
        <v>nominal</v>
      </c>
      <c r="D532" t="str">
        <f>IF(ISBLANK(extractions!C532),"",extractions!C532)</f>
        <v/>
      </c>
      <c r="E532" t="str">
        <f>IF(ISBLANK(extractions!D532),"",extractions!D532)</f>
        <v>Involvement: crime control</v>
      </c>
      <c r="F532" t="str">
        <f>IF(ISBLANK(extractions!E532),"",extractions!E532)</f>
        <v>-</v>
      </c>
      <c r="G532" t="str">
        <f>IF(ISBLANK(extractions!G532),"",extractions!G532)</f>
        <v>travel time</v>
      </c>
      <c r="H532" t="str">
        <f>IF(ISBLANK(extractions!H532),"",extractions!H532)</f>
        <v>scale</v>
      </c>
      <c r="I532" t="str">
        <f>IF(ISBLANK(extractions!I532),"",extractions!I532)</f>
        <v>min/incident</v>
      </c>
      <c r="J532" t="str">
        <f>IF(ISBLANK(extractions!J532),"",extractions!J532)</f>
        <v>ln</v>
      </c>
      <c r="K532" t="str">
        <f>IF(ISBLANK(extractions!K532),"",extractions!K532)</f>
        <v>interest</v>
      </c>
      <c r="L532" t="str">
        <f>IF(ISBLANK(extractions!L532),"",extractions!L532)</f>
        <v>van Kirk (1980b)</v>
      </c>
      <c r="M532" s="2" t="s">
        <v>893</v>
      </c>
      <c r="N532" t="str">
        <f>IF(ISBLANK(extractions!M532),"",extractions!M532)</f>
        <v>Table D-5</v>
      </c>
      <c r="O532" t="str">
        <f>IF(ISBLANK(extractions!N532),"",extractions!N532)</f>
        <v>Multivariate regression</v>
      </c>
      <c r="P532" t="s">
        <v>148</v>
      </c>
      <c r="Q532" t="s">
        <v>903</v>
      </c>
      <c r="R532" t="s">
        <v>906</v>
      </c>
      <c r="S532" t="s">
        <v>199</v>
      </c>
      <c r="T532" t="s">
        <v>199</v>
      </c>
      <c r="U532" t="str">
        <f>IF(ISBLANK(extractions!O532),"",extractions!O532)</f>
        <v/>
      </c>
      <c r="V532" t="str">
        <f>IF(ISBLANK(extractions!P532),"",extractions!P532)</f>
        <v>Sample</v>
      </c>
      <c r="W532" t="str">
        <f>IF(ISBLANK(extractions!Q532),"",extractions!Q532)</f>
        <v/>
      </c>
      <c r="X532" t="str">
        <f>IF(ISBLANK(extractions!R532),"",extractions!R532)</f>
        <v xml:space="preserve">Non random sample  </v>
      </c>
      <c r="Y532" t="str">
        <f>IF(ISBLANK(extractions!S532),"",extractions!S532)</f>
        <v/>
      </c>
      <c r="Z532" t="str">
        <f>IF(ISBLANK(extractions!T532),"",extractions!T532)</f>
        <v/>
      </c>
      <c r="AA532" t="str">
        <f>IF(ISBLANK(extractions!U532),"",extractions!U532)</f>
        <v>-</v>
      </c>
      <c r="AB532">
        <f>IF(ISBLANK(extractions!V532),"",extractions!V532)</f>
        <v>798</v>
      </c>
      <c r="AC532" t="str">
        <f>IF(ISBLANK(extractions!W532),"",extractions!W532)</f>
        <v>CFS</v>
      </c>
      <c r="AD532" t="str">
        <f>IF(ISBLANK(extractions!X532),"",extractions!X532)</f>
        <v>All noncrime calls</v>
      </c>
      <c r="AE532" t="str">
        <f>IF(ISBLANK(extractions!Y532),"",extractions!Y532)</f>
        <v>Beta</v>
      </c>
      <c r="AF532">
        <f>IF(ISBLANK(extractions!Z532),"",extractions!Z532)</f>
        <v>2.2519999999999998E-2</v>
      </c>
      <c r="AG532" t="str">
        <f>IF(ISBLANK(extractions!AA532),"",extractions!AA532)</f>
        <v/>
      </c>
      <c r="AH532" t="str">
        <f>IF(ISBLANK(extractions!AB532),"",extractions!AB532)</f>
        <v>?</v>
      </c>
      <c r="AI532">
        <f>IF(ISBLANK(extractions!AC532),"",extractions!AC532)</f>
        <v>1</v>
      </c>
      <c r="AJ532" t="str">
        <f>IF(ISBLANK(extractions!AD532),"",extractions!AD532)</f>
        <v>mar</v>
      </c>
      <c r="AK532">
        <f>IF(ISBLANK(extractions!AE532),"",extractions!AE532)</f>
        <v>1975</v>
      </c>
      <c r="AL532">
        <f>IF(ISBLANK(extractions!AF532),"",extractions!AF532)</f>
        <v>31</v>
      </c>
      <c r="AM532" t="str">
        <f>IF(ISBLANK(extractions!AG532),"",extractions!AG532)</f>
        <v>jan</v>
      </c>
      <c r="AN532">
        <f>IF(ISBLANK(extractions!AH532),"",extractions!AH532)</f>
        <v>1976</v>
      </c>
      <c r="AO532" t="str">
        <f>IF(ISBLANK(extractions!AI532),"",extractions!AI532)</f>
        <v/>
      </c>
      <c r="AP532" t="str">
        <f>IF(ISBLANK(extractions!AJ532),"",extractions!AJ532)</f>
        <v/>
      </c>
      <c r="AQ532" t="str">
        <f>IF(ISBLANK(extractions!AK532),"",extractions!AK532)</f>
        <v/>
      </c>
      <c r="AR532" t="str">
        <f>IF(ISBLANK(extractions!AL532),"",extractions!AL532)</f>
        <v/>
      </c>
      <c r="AS532" t="str">
        <f>IF(ISBLANK(extractions!AM532),"",extractions!AM532)</f>
        <v/>
      </c>
      <c r="AT532" t="str">
        <f>IF(ISBLANK(extractions!AN532),"",extractions!AN532)</f>
        <v/>
      </c>
      <c r="AU532" t="str">
        <f>IF(ISBLANK(extractions!AO532),"",extractions!AO532)</f>
        <v/>
      </c>
      <c r="AV532" t="str">
        <f>IF(ISBLANK(extractions!AP532),"",extractions!AP532)</f>
        <v/>
      </c>
      <c r="AW532" t="str">
        <f>IF(ISBLANK(extractions!AQ532),"",extractions!AQ532)</f>
        <v/>
      </c>
      <c r="AX532" t="str">
        <f>IF(ISBLANK(extractions!AR532),"",extractions!AR532)</f>
        <v/>
      </c>
      <c r="AY532" t="str">
        <f>IF(ISBLANK(extractions!AS532),"",extractions!AS532)</f>
        <v/>
      </c>
      <c r="AZ532" t="str">
        <f>IF(ISBLANK(extractions!AT532),"",extractions!AT532)</f>
        <v/>
      </c>
      <c r="BA532" t="str">
        <f>IF(ISBLANK(extractions!AU532),"",extractions!AU532)</f>
        <v/>
      </c>
      <c r="BB532" t="str">
        <f>IF(ISBLANK(extractions!AV532),"",extractions!AV532)</f>
        <v/>
      </c>
      <c r="BC532" t="str">
        <f>IF(ISBLANK(extractions!AW532),"",extractions!AW532)</f>
        <v/>
      </c>
      <c r="BD532" t="str">
        <f>IF(ISBLANK(extractions!AX532),"",extractions!AX532)</f>
        <v/>
      </c>
      <c r="BG532" t="str">
        <f t="shared" si="71"/>
        <v/>
      </c>
      <c r="BK532" s="9" t="str">
        <f t="shared" si="68"/>
        <v>Beta</v>
      </c>
      <c r="BL532" s="9">
        <f t="shared" si="66"/>
        <v>2.2519999999999998E-2</v>
      </c>
      <c r="BM532" s="13" t="str">
        <f t="shared" si="67"/>
        <v>?</v>
      </c>
      <c r="BN532" t="str">
        <f t="shared" si="69"/>
        <v>+</v>
      </c>
      <c r="BO532" s="9" t="str">
        <f>IF(BK532="Beta",IF(ABS(BL532)&lt;statistic_interpretations!$B$5,statistic_interpretations!$B$1,IF(ABS(BL532)&lt;statistic_interpretations!$C$5,statistic_interpretations!$C$1,IF(ABS(BL532)&gt;statistic_interpretations!$C$5,statistic_interpretations!$D$1,"error"))),IF(BK532="R",IF(ABS(BL532)&lt;statistic_interpretations!$B$2,statistic_interpretations!$B$1,IF(ABS(BL532)&lt;statistic_interpretations!$C$2,statistic_interpretations!$C$1,IF(ABS(BL532)&gt;statistic_interpretations!$C$2,statistic_interpretations!$D$1,"error"))),IF(BK532="D",IF(ABS(BL532)&lt;statistic_interpretations!$B$3,statistic_interpretations!$B$1,IF(ABS(BL532)&lt;statistic_interpretations!$C$3,statistic_interpretations!$C$1,IF(ABS(BL532)&gt;statistic_interpretations!$C$3,statistic_interpretations!$D$1,"error"))),IF(BK532="%",IF(ABS(BL532)&lt;statistic_interpretations!$B$9,statistic_interpretations!$B$1,IF(ABS(BL532)&lt;statistic_interpretations!$C$9,statistic_interpretations!$C$1,IF(ABS(BL532)&gt;statistic_interpretations!$C$9,statistic_interpretations!$D$1,"error"))),IF(BK532="χ2",IF(ABS(BL532)&lt;statistic_interpretations!$B$8,statistic_interpretations!$B$1,IF(ABS(BL532)&lt;statistic_interpretations!$C$8,statistic_interpretations!$C$1,IF(ABS(BL532)&gt;statistic_interpretations!$C$8,statistic_interpretations!$D$1,"error"))),IF(BK532="tau",IF(ABS(BL532)&lt;statistic_interpretations!$B$7,statistic_interpretations!$B$1,IF(ABS(BL532)&lt;statistic_interpretations!$C$7,statistic_interpretations!$C$1,IF(ABS(BL532)&gt;statistic_interpretations!$C$7,statistic_interpretations!$D$1,"error")))))))))</f>
        <v>Small</v>
      </c>
      <c r="BP532" t="str">
        <f t="shared" si="70"/>
        <v>unknown</v>
      </c>
    </row>
    <row r="533" spans="1:68" x14ac:dyDescent="0.25">
      <c r="A533" t="str">
        <f>IF(ISBLANK(extractions!A533),"",extractions!A533)</f>
        <v xml:space="preserve">Involvement: nuisance disturbance </v>
      </c>
      <c r="B533" t="s">
        <v>842</v>
      </c>
      <c r="C533" t="str">
        <f>IF(ISBLANK(extractions!B533),"",extractions!B533)</f>
        <v>nominal</v>
      </c>
      <c r="D533" t="str">
        <f>IF(ISBLANK(extractions!C533),"",extractions!C533)</f>
        <v/>
      </c>
      <c r="E533" t="str">
        <f>IF(ISBLANK(extractions!D533),"",extractions!D533)</f>
        <v>Involvement: crime control</v>
      </c>
      <c r="F533" t="str">
        <f>IF(ISBLANK(extractions!E533),"",extractions!E533)</f>
        <v>-</v>
      </c>
      <c r="G533" t="str">
        <f>IF(ISBLANK(extractions!G533),"",extractions!G533)</f>
        <v>travel time</v>
      </c>
      <c r="H533" t="str">
        <f>IF(ISBLANK(extractions!H533),"",extractions!H533)</f>
        <v>scale</v>
      </c>
      <c r="I533" t="str">
        <f>IF(ISBLANK(extractions!I533),"",extractions!I533)</f>
        <v>min/incident</v>
      </c>
      <c r="J533" t="str">
        <f>IF(ISBLANK(extractions!J533),"",extractions!J533)</f>
        <v>ln</v>
      </c>
      <c r="K533" t="str">
        <f>IF(ISBLANK(extractions!K533),"",extractions!K533)</f>
        <v>interest</v>
      </c>
      <c r="L533" t="str">
        <f>IF(ISBLANK(extractions!L533),"",extractions!L533)</f>
        <v>van Kirk (1980b)</v>
      </c>
      <c r="M533" s="2" t="s">
        <v>893</v>
      </c>
      <c r="N533" t="str">
        <f>IF(ISBLANK(extractions!M533),"",extractions!M533)</f>
        <v>Table D-5</v>
      </c>
      <c r="O533" t="str">
        <f>IF(ISBLANK(extractions!N533),"",extractions!N533)</f>
        <v>Multivariate regression</v>
      </c>
      <c r="P533" t="s">
        <v>148</v>
      </c>
      <c r="Q533" t="s">
        <v>903</v>
      </c>
      <c r="R533" t="s">
        <v>906</v>
      </c>
      <c r="S533" t="s">
        <v>199</v>
      </c>
      <c r="T533" t="s">
        <v>199</v>
      </c>
      <c r="U533" t="str">
        <f>IF(ISBLANK(extractions!O533),"",extractions!O533)</f>
        <v/>
      </c>
      <c r="V533" t="str">
        <f>IF(ISBLANK(extractions!P533),"",extractions!P533)</f>
        <v>Sample</v>
      </c>
      <c r="W533" t="str">
        <f>IF(ISBLANK(extractions!Q533),"",extractions!Q533)</f>
        <v/>
      </c>
      <c r="X533" t="str">
        <f>IF(ISBLANK(extractions!R533),"",extractions!R533)</f>
        <v xml:space="preserve">Non random sample  </v>
      </c>
      <c r="Y533" t="str">
        <f>IF(ISBLANK(extractions!S533),"",extractions!S533)</f>
        <v/>
      </c>
      <c r="Z533" t="str">
        <f>IF(ISBLANK(extractions!T533),"",extractions!T533)</f>
        <v/>
      </c>
      <c r="AA533" t="str">
        <f>IF(ISBLANK(extractions!U533),"",extractions!U533)</f>
        <v>-</v>
      </c>
      <c r="AB533">
        <f>IF(ISBLANK(extractions!V533),"",extractions!V533)</f>
        <v>798</v>
      </c>
      <c r="AC533" t="str">
        <f>IF(ISBLANK(extractions!W533),"",extractions!W533)</f>
        <v>CFS</v>
      </c>
      <c r="AD533" t="str">
        <f>IF(ISBLANK(extractions!X533),"",extractions!X533)</f>
        <v>All noncrime calls</v>
      </c>
      <c r="AE533" t="str">
        <f>IF(ISBLANK(extractions!Y533),"",extractions!Y533)</f>
        <v>Beta</v>
      </c>
      <c r="AF533">
        <f>IF(ISBLANK(extractions!Z533),"",extractions!Z533)</f>
        <v>7.9299999999999995E-2</v>
      </c>
      <c r="AG533" t="str">
        <f>IF(ISBLANK(extractions!AA533),"",extractions!AA533)</f>
        <v/>
      </c>
      <c r="AH533" t="str">
        <f>IF(ISBLANK(extractions!AB533),"",extractions!AB533)</f>
        <v>?</v>
      </c>
      <c r="AI533">
        <f>IF(ISBLANK(extractions!AC533),"",extractions!AC533)</f>
        <v>1</v>
      </c>
      <c r="AJ533" t="str">
        <f>IF(ISBLANK(extractions!AD533),"",extractions!AD533)</f>
        <v>mar</v>
      </c>
      <c r="AK533">
        <f>IF(ISBLANK(extractions!AE533),"",extractions!AE533)</f>
        <v>1975</v>
      </c>
      <c r="AL533">
        <f>IF(ISBLANK(extractions!AF533),"",extractions!AF533)</f>
        <v>31</v>
      </c>
      <c r="AM533" t="str">
        <f>IF(ISBLANK(extractions!AG533),"",extractions!AG533)</f>
        <v>jan</v>
      </c>
      <c r="AN533">
        <f>IF(ISBLANK(extractions!AH533),"",extractions!AH533)</f>
        <v>1976</v>
      </c>
      <c r="AO533" t="str">
        <f>IF(ISBLANK(extractions!AI533),"",extractions!AI533)</f>
        <v/>
      </c>
      <c r="AP533" t="str">
        <f>IF(ISBLANK(extractions!AJ533),"",extractions!AJ533)</f>
        <v/>
      </c>
      <c r="AQ533" t="str">
        <f>IF(ISBLANK(extractions!AK533),"",extractions!AK533)</f>
        <v/>
      </c>
      <c r="AR533" t="str">
        <f>IF(ISBLANK(extractions!AL533),"",extractions!AL533)</f>
        <v/>
      </c>
      <c r="AS533" t="str">
        <f>IF(ISBLANK(extractions!AM533),"",extractions!AM533)</f>
        <v/>
      </c>
      <c r="AT533" t="str">
        <f>IF(ISBLANK(extractions!AN533),"",extractions!AN533)</f>
        <v/>
      </c>
      <c r="AU533" t="str">
        <f>IF(ISBLANK(extractions!AO533),"",extractions!AO533)</f>
        <v/>
      </c>
      <c r="AV533" t="str">
        <f>IF(ISBLANK(extractions!AP533),"",extractions!AP533)</f>
        <v/>
      </c>
      <c r="AW533" t="str">
        <f>IF(ISBLANK(extractions!AQ533),"",extractions!AQ533)</f>
        <v/>
      </c>
      <c r="AX533" t="str">
        <f>IF(ISBLANK(extractions!AR533),"",extractions!AR533)</f>
        <v/>
      </c>
      <c r="AY533" t="str">
        <f>IF(ISBLANK(extractions!AS533),"",extractions!AS533)</f>
        <v/>
      </c>
      <c r="AZ533" t="str">
        <f>IF(ISBLANK(extractions!AT533),"",extractions!AT533)</f>
        <v/>
      </c>
      <c r="BA533" t="str">
        <f>IF(ISBLANK(extractions!AU533),"",extractions!AU533)</f>
        <v/>
      </c>
      <c r="BB533" t="str">
        <f>IF(ISBLANK(extractions!AV533),"",extractions!AV533)</f>
        <v/>
      </c>
      <c r="BC533" t="str">
        <f>IF(ISBLANK(extractions!AW533),"",extractions!AW533)</f>
        <v/>
      </c>
      <c r="BD533" t="str">
        <f>IF(ISBLANK(extractions!AX533),"",extractions!AX533)</f>
        <v/>
      </c>
      <c r="BG533" t="str">
        <f t="shared" si="71"/>
        <v/>
      </c>
      <c r="BK533" s="9" t="str">
        <f t="shared" si="68"/>
        <v>Beta</v>
      </c>
      <c r="BL533" s="9">
        <f t="shared" si="66"/>
        <v>7.9299999999999995E-2</v>
      </c>
      <c r="BM533" s="13" t="str">
        <f t="shared" si="67"/>
        <v>?</v>
      </c>
      <c r="BN533" t="str">
        <f t="shared" si="69"/>
        <v>+</v>
      </c>
      <c r="BO533" s="9" t="str">
        <f>IF(BK533="Beta",IF(ABS(BL533)&lt;statistic_interpretations!$B$5,statistic_interpretations!$B$1,IF(ABS(BL533)&lt;statistic_interpretations!$C$5,statistic_interpretations!$C$1,IF(ABS(BL533)&gt;statistic_interpretations!$C$5,statistic_interpretations!$D$1,"error"))),IF(BK533="R",IF(ABS(BL533)&lt;statistic_interpretations!$B$2,statistic_interpretations!$B$1,IF(ABS(BL533)&lt;statistic_interpretations!$C$2,statistic_interpretations!$C$1,IF(ABS(BL533)&gt;statistic_interpretations!$C$2,statistic_interpretations!$D$1,"error"))),IF(BK533="D",IF(ABS(BL533)&lt;statistic_interpretations!$B$3,statistic_interpretations!$B$1,IF(ABS(BL533)&lt;statistic_interpretations!$C$3,statistic_interpretations!$C$1,IF(ABS(BL533)&gt;statistic_interpretations!$C$3,statistic_interpretations!$D$1,"error"))),IF(BK533="%",IF(ABS(BL533)&lt;statistic_interpretations!$B$9,statistic_interpretations!$B$1,IF(ABS(BL533)&lt;statistic_interpretations!$C$9,statistic_interpretations!$C$1,IF(ABS(BL533)&gt;statistic_interpretations!$C$9,statistic_interpretations!$D$1,"error"))),IF(BK533="χ2",IF(ABS(BL533)&lt;statistic_interpretations!$B$8,statistic_interpretations!$B$1,IF(ABS(BL533)&lt;statistic_interpretations!$C$8,statistic_interpretations!$C$1,IF(ABS(BL533)&gt;statistic_interpretations!$C$8,statistic_interpretations!$D$1,"error"))),IF(BK533="tau",IF(ABS(BL533)&lt;statistic_interpretations!$B$7,statistic_interpretations!$B$1,IF(ABS(BL533)&lt;statistic_interpretations!$C$7,statistic_interpretations!$C$1,IF(ABS(BL533)&gt;statistic_interpretations!$C$7,statistic_interpretations!$D$1,"error")))))))))</f>
        <v>Small</v>
      </c>
      <c r="BP533" t="str">
        <f t="shared" si="70"/>
        <v>unknown</v>
      </c>
    </row>
    <row r="534" spans="1:68" x14ac:dyDescent="0.25">
      <c r="A534" t="str">
        <f>IF(ISBLANK(extractions!A534),"",extractions!A534)</f>
        <v>Discovery: crime control</v>
      </c>
      <c r="B534" t="s">
        <v>843</v>
      </c>
      <c r="C534" t="str">
        <f>IF(ISBLANK(extractions!B534),"",extractions!B534)</f>
        <v>nominal</v>
      </c>
      <c r="D534" t="str">
        <f>IF(ISBLANK(extractions!C534),"",extractions!C534)</f>
        <v/>
      </c>
      <c r="E534" t="str">
        <f>IF(ISBLANK(extractions!D534),"",extractions!D534)</f>
        <v>Involvement: crime control</v>
      </c>
      <c r="F534" t="str">
        <f>IF(ISBLANK(extractions!E534),"",extractions!E534)</f>
        <v>-</v>
      </c>
      <c r="G534" t="str">
        <f>IF(ISBLANK(extractions!G534),"",extractions!G534)</f>
        <v>travel time</v>
      </c>
      <c r="H534" t="str">
        <f>IF(ISBLANK(extractions!H534),"",extractions!H534)</f>
        <v>scale</v>
      </c>
      <c r="I534" t="str">
        <f>IF(ISBLANK(extractions!I534),"",extractions!I534)</f>
        <v>min/incident</v>
      </c>
      <c r="J534" t="str">
        <f>IF(ISBLANK(extractions!J534),"",extractions!J534)</f>
        <v>ln</v>
      </c>
      <c r="K534" t="str">
        <f>IF(ISBLANK(extractions!K534),"",extractions!K534)</f>
        <v>interest</v>
      </c>
      <c r="L534" t="str">
        <f>IF(ISBLANK(extractions!L534),"",extractions!L534)</f>
        <v>van Kirk (1980b)</v>
      </c>
      <c r="M534" s="2" t="s">
        <v>893</v>
      </c>
      <c r="N534" t="str">
        <f>IF(ISBLANK(extractions!M534),"",extractions!M534)</f>
        <v>Table D-5</v>
      </c>
      <c r="O534" t="str">
        <f>IF(ISBLANK(extractions!N534),"",extractions!N534)</f>
        <v>Multivariate regression</v>
      </c>
      <c r="P534" t="s">
        <v>148</v>
      </c>
      <c r="Q534" t="s">
        <v>903</v>
      </c>
      <c r="R534" t="s">
        <v>906</v>
      </c>
      <c r="S534" t="s">
        <v>199</v>
      </c>
      <c r="T534" t="s">
        <v>199</v>
      </c>
      <c r="U534" t="str">
        <f>IF(ISBLANK(extractions!O534),"",extractions!O534)</f>
        <v/>
      </c>
      <c r="V534" t="str">
        <f>IF(ISBLANK(extractions!P534),"",extractions!P534)</f>
        <v>Sample</v>
      </c>
      <c r="W534" t="str">
        <f>IF(ISBLANK(extractions!Q534),"",extractions!Q534)</f>
        <v/>
      </c>
      <c r="X534" t="str">
        <f>IF(ISBLANK(extractions!R534),"",extractions!R534)</f>
        <v xml:space="preserve">Non random sample  </v>
      </c>
      <c r="Y534" t="str">
        <f>IF(ISBLANK(extractions!S534),"",extractions!S534)</f>
        <v/>
      </c>
      <c r="Z534" t="str">
        <f>IF(ISBLANK(extractions!T534),"",extractions!T534)</f>
        <v/>
      </c>
      <c r="AA534" t="str">
        <f>IF(ISBLANK(extractions!U534),"",extractions!U534)</f>
        <v>-</v>
      </c>
      <c r="AB534">
        <f>IF(ISBLANK(extractions!V534),"",extractions!V534)</f>
        <v>798</v>
      </c>
      <c r="AC534" t="str">
        <f>IF(ISBLANK(extractions!W534),"",extractions!W534)</f>
        <v>CFS</v>
      </c>
      <c r="AD534" t="str">
        <f>IF(ISBLANK(extractions!X534),"",extractions!X534)</f>
        <v>All noncrime calls</v>
      </c>
      <c r="AE534" t="str">
        <f>IF(ISBLANK(extractions!Y534),"",extractions!Y534)</f>
        <v>Beta</v>
      </c>
      <c r="AF534">
        <f>IF(ISBLANK(extractions!Z534),"",extractions!Z534)</f>
        <v>0.18986</v>
      </c>
      <c r="AG534" t="str">
        <f>IF(ISBLANK(extractions!AA534),"",extractions!AA534)</f>
        <v/>
      </c>
      <c r="AH534" t="str">
        <f>IF(ISBLANK(extractions!AB534),"",extractions!AB534)</f>
        <v>?</v>
      </c>
      <c r="AI534">
        <f>IF(ISBLANK(extractions!AC534),"",extractions!AC534)</f>
        <v>1</v>
      </c>
      <c r="AJ534" t="str">
        <f>IF(ISBLANK(extractions!AD534),"",extractions!AD534)</f>
        <v>mar</v>
      </c>
      <c r="AK534">
        <f>IF(ISBLANK(extractions!AE534),"",extractions!AE534)</f>
        <v>1975</v>
      </c>
      <c r="AL534">
        <f>IF(ISBLANK(extractions!AF534),"",extractions!AF534)</f>
        <v>31</v>
      </c>
      <c r="AM534" t="str">
        <f>IF(ISBLANK(extractions!AG534),"",extractions!AG534)</f>
        <v>jan</v>
      </c>
      <c r="AN534">
        <f>IF(ISBLANK(extractions!AH534),"",extractions!AH534)</f>
        <v>1976</v>
      </c>
      <c r="AO534" t="str">
        <f>IF(ISBLANK(extractions!AI534),"",extractions!AI534)</f>
        <v/>
      </c>
      <c r="AP534" t="str">
        <f>IF(ISBLANK(extractions!AJ534),"",extractions!AJ534)</f>
        <v/>
      </c>
      <c r="AQ534" t="str">
        <f>IF(ISBLANK(extractions!AK534),"",extractions!AK534)</f>
        <v/>
      </c>
      <c r="AR534" t="str">
        <f>IF(ISBLANK(extractions!AL534),"",extractions!AL534)</f>
        <v/>
      </c>
      <c r="AS534" t="str">
        <f>IF(ISBLANK(extractions!AM534),"",extractions!AM534)</f>
        <v/>
      </c>
      <c r="AT534" t="str">
        <f>IF(ISBLANK(extractions!AN534),"",extractions!AN534)</f>
        <v/>
      </c>
      <c r="AU534" t="str">
        <f>IF(ISBLANK(extractions!AO534),"",extractions!AO534)</f>
        <v/>
      </c>
      <c r="AV534" t="str">
        <f>IF(ISBLANK(extractions!AP534),"",extractions!AP534)</f>
        <v/>
      </c>
      <c r="AW534" t="str">
        <f>IF(ISBLANK(extractions!AQ534),"",extractions!AQ534)</f>
        <v/>
      </c>
      <c r="AX534" t="str">
        <f>IF(ISBLANK(extractions!AR534),"",extractions!AR534)</f>
        <v/>
      </c>
      <c r="AY534" t="str">
        <f>IF(ISBLANK(extractions!AS534),"",extractions!AS534)</f>
        <v/>
      </c>
      <c r="AZ534" t="str">
        <f>IF(ISBLANK(extractions!AT534),"",extractions!AT534)</f>
        <v/>
      </c>
      <c r="BA534" t="str">
        <f>IF(ISBLANK(extractions!AU534),"",extractions!AU534)</f>
        <v/>
      </c>
      <c r="BB534" t="str">
        <f>IF(ISBLANK(extractions!AV534),"",extractions!AV534)</f>
        <v/>
      </c>
      <c r="BC534" t="str">
        <f>IF(ISBLANK(extractions!AW534),"",extractions!AW534)</f>
        <v/>
      </c>
      <c r="BD534" t="str">
        <f>IF(ISBLANK(extractions!AX534),"",extractions!AX534)</f>
        <v/>
      </c>
      <c r="BG534" t="str">
        <f t="shared" si="71"/>
        <v/>
      </c>
      <c r="BK534" s="9" t="str">
        <f t="shared" si="68"/>
        <v>Beta</v>
      </c>
      <c r="BL534" s="9">
        <f t="shared" si="66"/>
        <v>0.18986</v>
      </c>
      <c r="BM534" s="13" t="str">
        <f t="shared" si="67"/>
        <v>?</v>
      </c>
      <c r="BN534" t="str">
        <f t="shared" si="69"/>
        <v>+</v>
      </c>
      <c r="BO534" s="9" t="str">
        <f>IF(BK534="Beta",IF(ABS(BL534)&lt;statistic_interpretations!$B$5,statistic_interpretations!$B$1,IF(ABS(BL534)&lt;statistic_interpretations!$C$5,statistic_interpretations!$C$1,IF(ABS(BL534)&gt;statistic_interpretations!$C$5,statistic_interpretations!$D$1,"error"))),IF(BK534="R",IF(ABS(BL534)&lt;statistic_interpretations!$B$2,statistic_interpretations!$B$1,IF(ABS(BL534)&lt;statistic_interpretations!$C$2,statistic_interpretations!$C$1,IF(ABS(BL534)&gt;statistic_interpretations!$C$2,statistic_interpretations!$D$1,"error"))),IF(BK534="D",IF(ABS(BL534)&lt;statistic_interpretations!$B$3,statistic_interpretations!$B$1,IF(ABS(BL534)&lt;statistic_interpretations!$C$3,statistic_interpretations!$C$1,IF(ABS(BL534)&gt;statistic_interpretations!$C$3,statistic_interpretations!$D$1,"error"))),IF(BK534="%",IF(ABS(BL534)&lt;statistic_interpretations!$B$9,statistic_interpretations!$B$1,IF(ABS(BL534)&lt;statistic_interpretations!$C$9,statistic_interpretations!$C$1,IF(ABS(BL534)&gt;statistic_interpretations!$C$9,statistic_interpretations!$D$1,"error"))),IF(BK534="χ2",IF(ABS(BL534)&lt;statistic_interpretations!$B$8,statistic_interpretations!$B$1,IF(ABS(BL534)&lt;statistic_interpretations!$C$8,statistic_interpretations!$C$1,IF(ABS(BL534)&gt;statistic_interpretations!$C$8,statistic_interpretations!$D$1,"error"))),IF(BK534="tau",IF(ABS(BL534)&lt;statistic_interpretations!$B$7,statistic_interpretations!$B$1,IF(ABS(BL534)&lt;statistic_interpretations!$C$7,statistic_interpretations!$C$1,IF(ABS(BL534)&gt;statistic_interpretations!$C$7,statistic_interpretations!$D$1,"error")))))))))</f>
        <v>Small</v>
      </c>
      <c r="BP534" t="str">
        <f t="shared" si="70"/>
        <v>unknown</v>
      </c>
    </row>
    <row r="535" spans="1:68" x14ac:dyDescent="0.25">
      <c r="A535" t="str">
        <f>IF(ISBLANK(extractions!A535),"",extractions!A535)</f>
        <v>Discovery: traffic</v>
      </c>
      <c r="B535" t="s">
        <v>844</v>
      </c>
      <c r="C535" t="str">
        <f>IF(ISBLANK(extractions!B535),"",extractions!B535)</f>
        <v>nominal</v>
      </c>
      <c r="D535" t="str">
        <f>IF(ISBLANK(extractions!C535),"",extractions!C535)</f>
        <v/>
      </c>
      <c r="E535" t="str">
        <f>IF(ISBLANK(extractions!D535),"",extractions!D535)</f>
        <v>Involvement: crime control</v>
      </c>
      <c r="F535" t="str">
        <f>IF(ISBLANK(extractions!E535),"",extractions!E535)</f>
        <v>-</v>
      </c>
      <c r="G535" t="str">
        <f>IF(ISBLANK(extractions!G535),"",extractions!G535)</f>
        <v>travel time</v>
      </c>
      <c r="H535" t="str">
        <f>IF(ISBLANK(extractions!H535),"",extractions!H535)</f>
        <v>scale</v>
      </c>
      <c r="I535" t="str">
        <f>IF(ISBLANK(extractions!I535),"",extractions!I535)</f>
        <v>min/incident</v>
      </c>
      <c r="J535" t="str">
        <f>IF(ISBLANK(extractions!J535),"",extractions!J535)</f>
        <v>ln</v>
      </c>
      <c r="K535" t="str">
        <f>IF(ISBLANK(extractions!K535),"",extractions!K535)</f>
        <v>interest</v>
      </c>
      <c r="L535" t="str">
        <f>IF(ISBLANK(extractions!L535),"",extractions!L535)</f>
        <v>van Kirk (1980b)</v>
      </c>
      <c r="M535" s="2" t="s">
        <v>893</v>
      </c>
      <c r="N535" t="str">
        <f>IF(ISBLANK(extractions!M535),"",extractions!M535)</f>
        <v>Table D-5</v>
      </c>
      <c r="O535" t="str">
        <f>IF(ISBLANK(extractions!N535),"",extractions!N535)</f>
        <v>Multivariate regression</v>
      </c>
      <c r="P535" t="s">
        <v>148</v>
      </c>
      <c r="Q535" t="s">
        <v>903</v>
      </c>
      <c r="R535" t="s">
        <v>906</v>
      </c>
      <c r="S535" t="s">
        <v>199</v>
      </c>
      <c r="T535" t="s">
        <v>199</v>
      </c>
      <c r="U535" t="str">
        <f>IF(ISBLANK(extractions!O535),"",extractions!O535)</f>
        <v/>
      </c>
      <c r="V535" t="str">
        <f>IF(ISBLANK(extractions!P535),"",extractions!P535)</f>
        <v>Sample</v>
      </c>
      <c r="W535" t="str">
        <f>IF(ISBLANK(extractions!Q535),"",extractions!Q535)</f>
        <v/>
      </c>
      <c r="X535" t="str">
        <f>IF(ISBLANK(extractions!R535),"",extractions!R535)</f>
        <v xml:space="preserve">Non random sample  </v>
      </c>
      <c r="Y535" t="str">
        <f>IF(ISBLANK(extractions!S535),"",extractions!S535)</f>
        <v/>
      </c>
      <c r="Z535" t="str">
        <f>IF(ISBLANK(extractions!T535),"",extractions!T535)</f>
        <v/>
      </c>
      <c r="AA535" t="str">
        <f>IF(ISBLANK(extractions!U535),"",extractions!U535)</f>
        <v>-</v>
      </c>
      <c r="AB535">
        <f>IF(ISBLANK(extractions!V535),"",extractions!V535)</f>
        <v>798</v>
      </c>
      <c r="AC535" t="str">
        <f>IF(ISBLANK(extractions!W535),"",extractions!W535)</f>
        <v>CFS</v>
      </c>
      <c r="AD535" t="str">
        <f>IF(ISBLANK(extractions!X535),"",extractions!X535)</f>
        <v>All noncrime calls</v>
      </c>
      <c r="AE535" t="str">
        <f>IF(ISBLANK(extractions!Y535),"",extractions!Y535)</f>
        <v>Beta</v>
      </c>
      <c r="AF535">
        <f>IF(ISBLANK(extractions!Z535),"",extractions!Z535)</f>
        <v>6.2549999999999994E-2</v>
      </c>
      <c r="AG535" t="str">
        <f>IF(ISBLANK(extractions!AA535),"",extractions!AA535)</f>
        <v/>
      </c>
      <c r="AH535" t="str">
        <f>IF(ISBLANK(extractions!AB535),"",extractions!AB535)</f>
        <v>?</v>
      </c>
      <c r="AI535">
        <f>IF(ISBLANK(extractions!AC535),"",extractions!AC535)</f>
        <v>1</v>
      </c>
      <c r="AJ535" t="str">
        <f>IF(ISBLANK(extractions!AD535),"",extractions!AD535)</f>
        <v>mar</v>
      </c>
      <c r="AK535">
        <f>IF(ISBLANK(extractions!AE535),"",extractions!AE535)</f>
        <v>1975</v>
      </c>
      <c r="AL535">
        <f>IF(ISBLANK(extractions!AF535),"",extractions!AF535)</f>
        <v>31</v>
      </c>
      <c r="AM535" t="str">
        <f>IF(ISBLANK(extractions!AG535),"",extractions!AG535)</f>
        <v>jan</v>
      </c>
      <c r="AN535">
        <f>IF(ISBLANK(extractions!AH535),"",extractions!AH535)</f>
        <v>1976</v>
      </c>
      <c r="AO535" t="str">
        <f>IF(ISBLANK(extractions!AI535),"",extractions!AI535)</f>
        <v/>
      </c>
      <c r="AP535" t="str">
        <f>IF(ISBLANK(extractions!AJ535),"",extractions!AJ535)</f>
        <v/>
      </c>
      <c r="AQ535" t="str">
        <f>IF(ISBLANK(extractions!AK535),"",extractions!AK535)</f>
        <v/>
      </c>
      <c r="AR535" t="str">
        <f>IF(ISBLANK(extractions!AL535),"",extractions!AL535)</f>
        <v/>
      </c>
      <c r="AS535" t="str">
        <f>IF(ISBLANK(extractions!AM535),"",extractions!AM535)</f>
        <v/>
      </c>
      <c r="AT535" t="str">
        <f>IF(ISBLANK(extractions!AN535),"",extractions!AN535)</f>
        <v/>
      </c>
      <c r="AU535" t="str">
        <f>IF(ISBLANK(extractions!AO535),"",extractions!AO535)</f>
        <v/>
      </c>
      <c r="AV535" t="str">
        <f>IF(ISBLANK(extractions!AP535),"",extractions!AP535)</f>
        <v/>
      </c>
      <c r="AW535" t="str">
        <f>IF(ISBLANK(extractions!AQ535),"",extractions!AQ535)</f>
        <v/>
      </c>
      <c r="AX535" t="str">
        <f>IF(ISBLANK(extractions!AR535),"",extractions!AR535)</f>
        <v/>
      </c>
      <c r="AY535" t="str">
        <f>IF(ISBLANK(extractions!AS535),"",extractions!AS535)</f>
        <v/>
      </c>
      <c r="AZ535" t="str">
        <f>IF(ISBLANK(extractions!AT535),"",extractions!AT535)</f>
        <v/>
      </c>
      <c r="BA535" t="str">
        <f>IF(ISBLANK(extractions!AU535),"",extractions!AU535)</f>
        <v/>
      </c>
      <c r="BB535" t="str">
        <f>IF(ISBLANK(extractions!AV535),"",extractions!AV535)</f>
        <v/>
      </c>
      <c r="BC535" t="str">
        <f>IF(ISBLANK(extractions!AW535),"",extractions!AW535)</f>
        <v/>
      </c>
      <c r="BD535" t="str">
        <f>IF(ISBLANK(extractions!AX535),"",extractions!AX535)</f>
        <v/>
      </c>
      <c r="BG535" t="str">
        <f t="shared" si="71"/>
        <v/>
      </c>
      <c r="BK535" s="9" t="str">
        <f t="shared" si="68"/>
        <v>Beta</v>
      </c>
      <c r="BL535" s="9">
        <f t="shared" si="66"/>
        <v>6.2549999999999994E-2</v>
      </c>
      <c r="BM535" s="13" t="str">
        <f t="shared" si="67"/>
        <v>?</v>
      </c>
      <c r="BN535" t="str">
        <f t="shared" si="69"/>
        <v>+</v>
      </c>
      <c r="BO535" s="9" t="str">
        <f>IF(BK535="Beta",IF(ABS(BL535)&lt;statistic_interpretations!$B$5,statistic_interpretations!$B$1,IF(ABS(BL535)&lt;statistic_interpretations!$C$5,statistic_interpretations!$C$1,IF(ABS(BL535)&gt;statistic_interpretations!$C$5,statistic_interpretations!$D$1,"error"))),IF(BK535="R",IF(ABS(BL535)&lt;statistic_interpretations!$B$2,statistic_interpretations!$B$1,IF(ABS(BL535)&lt;statistic_interpretations!$C$2,statistic_interpretations!$C$1,IF(ABS(BL535)&gt;statistic_interpretations!$C$2,statistic_interpretations!$D$1,"error"))),IF(BK535="D",IF(ABS(BL535)&lt;statistic_interpretations!$B$3,statistic_interpretations!$B$1,IF(ABS(BL535)&lt;statistic_interpretations!$C$3,statistic_interpretations!$C$1,IF(ABS(BL535)&gt;statistic_interpretations!$C$3,statistic_interpretations!$D$1,"error"))),IF(BK535="%",IF(ABS(BL535)&lt;statistic_interpretations!$B$9,statistic_interpretations!$B$1,IF(ABS(BL535)&lt;statistic_interpretations!$C$9,statistic_interpretations!$C$1,IF(ABS(BL535)&gt;statistic_interpretations!$C$9,statistic_interpretations!$D$1,"error"))),IF(BK535="χ2",IF(ABS(BL535)&lt;statistic_interpretations!$B$8,statistic_interpretations!$B$1,IF(ABS(BL535)&lt;statistic_interpretations!$C$8,statistic_interpretations!$C$1,IF(ABS(BL535)&gt;statistic_interpretations!$C$8,statistic_interpretations!$D$1,"error"))),IF(BK535="tau",IF(ABS(BL535)&lt;statistic_interpretations!$B$7,statistic_interpretations!$B$1,IF(ABS(BL535)&lt;statistic_interpretations!$C$7,statistic_interpretations!$C$1,IF(ABS(BL535)&gt;statistic_interpretations!$C$7,statistic_interpretations!$D$1,"error")))))))))</f>
        <v>Small</v>
      </c>
      <c r="BP535" t="str">
        <f t="shared" si="70"/>
        <v>unknown</v>
      </c>
    </row>
    <row r="536" spans="1:68" x14ac:dyDescent="0.25">
      <c r="A536" t="str">
        <f>IF(ISBLANK(extractions!A536),"",extractions!A536)</f>
        <v>Discovery: social service</v>
      </c>
      <c r="B536" t="s">
        <v>845</v>
      </c>
      <c r="C536" t="str">
        <f>IF(ISBLANK(extractions!B536),"",extractions!B536)</f>
        <v>nominal</v>
      </c>
      <c r="D536" t="str">
        <f>IF(ISBLANK(extractions!C536),"",extractions!C536)</f>
        <v/>
      </c>
      <c r="E536" t="str">
        <f>IF(ISBLANK(extractions!D536),"",extractions!D536)</f>
        <v>Involvement: crime control</v>
      </c>
      <c r="F536" t="str">
        <f>IF(ISBLANK(extractions!E536),"",extractions!E536)</f>
        <v>-</v>
      </c>
      <c r="G536" t="str">
        <f>IF(ISBLANK(extractions!G536),"",extractions!G536)</f>
        <v>travel time</v>
      </c>
      <c r="H536" t="str">
        <f>IF(ISBLANK(extractions!H536),"",extractions!H536)</f>
        <v>scale</v>
      </c>
      <c r="I536" t="str">
        <f>IF(ISBLANK(extractions!I536),"",extractions!I536)</f>
        <v>min/incident</v>
      </c>
      <c r="J536" t="str">
        <f>IF(ISBLANK(extractions!J536),"",extractions!J536)</f>
        <v>ln</v>
      </c>
      <c r="K536" t="str">
        <f>IF(ISBLANK(extractions!K536),"",extractions!K536)</f>
        <v>interest</v>
      </c>
      <c r="L536" t="str">
        <f>IF(ISBLANK(extractions!L536),"",extractions!L536)</f>
        <v>van Kirk (1980b)</v>
      </c>
      <c r="M536" s="2" t="s">
        <v>893</v>
      </c>
      <c r="N536" t="str">
        <f>IF(ISBLANK(extractions!M536),"",extractions!M536)</f>
        <v>Table D-5</v>
      </c>
      <c r="O536" t="str">
        <f>IF(ISBLANK(extractions!N536),"",extractions!N536)</f>
        <v>Multivariate regression</v>
      </c>
      <c r="P536" t="s">
        <v>148</v>
      </c>
      <c r="Q536" t="s">
        <v>903</v>
      </c>
      <c r="R536" t="s">
        <v>906</v>
      </c>
      <c r="S536" t="s">
        <v>199</v>
      </c>
      <c r="T536" t="s">
        <v>199</v>
      </c>
      <c r="U536" t="str">
        <f>IF(ISBLANK(extractions!O536),"",extractions!O536)</f>
        <v/>
      </c>
      <c r="V536" t="str">
        <f>IF(ISBLANK(extractions!P536),"",extractions!P536)</f>
        <v>Sample</v>
      </c>
      <c r="W536" t="str">
        <f>IF(ISBLANK(extractions!Q536),"",extractions!Q536)</f>
        <v/>
      </c>
      <c r="X536" t="str">
        <f>IF(ISBLANK(extractions!R536),"",extractions!R536)</f>
        <v xml:space="preserve">Non random sample  </v>
      </c>
      <c r="Y536" t="str">
        <f>IF(ISBLANK(extractions!S536),"",extractions!S536)</f>
        <v/>
      </c>
      <c r="Z536" t="str">
        <f>IF(ISBLANK(extractions!T536),"",extractions!T536)</f>
        <v/>
      </c>
      <c r="AA536" t="str">
        <f>IF(ISBLANK(extractions!U536),"",extractions!U536)</f>
        <v>-</v>
      </c>
      <c r="AB536">
        <f>IF(ISBLANK(extractions!V536),"",extractions!V536)</f>
        <v>798</v>
      </c>
      <c r="AC536" t="str">
        <f>IF(ISBLANK(extractions!W536),"",extractions!W536)</f>
        <v>CFS</v>
      </c>
      <c r="AD536" t="str">
        <f>IF(ISBLANK(extractions!X536),"",extractions!X536)</f>
        <v>All noncrime calls</v>
      </c>
      <c r="AE536" t="str">
        <f>IF(ISBLANK(extractions!Y536),"",extractions!Y536)</f>
        <v>Beta</v>
      </c>
      <c r="AF536">
        <f>IF(ISBLANK(extractions!Z536),"",extractions!Z536)</f>
        <v>3.6119999999999999E-2</v>
      </c>
      <c r="AG536" t="str">
        <f>IF(ISBLANK(extractions!AA536),"",extractions!AA536)</f>
        <v/>
      </c>
      <c r="AH536" t="str">
        <f>IF(ISBLANK(extractions!AB536),"",extractions!AB536)</f>
        <v>?</v>
      </c>
      <c r="AI536">
        <f>IF(ISBLANK(extractions!AC536),"",extractions!AC536)</f>
        <v>1</v>
      </c>
      <c r="AJ536" t="str">
        <f>IF(ISBLANK(extractions!AD536),"",extractions!AD536)</f>
        <v>mar</v>
      </c>
      <c r="AK536">
        <f>IF(ISBLANK(extractions!AE536),"",extractions!AE536)</f>
        <v>1975</v>
      </c>
      <c r="AL536">
        <f>IF(ISBLANK(extractions!AF536),"",extractions!AF536)</f>
        <v>31</v>
      </c>
      <c r="AM536" t="str">
        <f>IF(ISBLANK(extractions!AG536),"",extractions!AG536)</f>
        <v>jan</v>
      </c>
      <c r="AN536">
        <f>IF(ISBLANK(extractions!AH536),"",extractions!AH536)</f>
        <v>1976</v>
      </c>
      <c r="AO536" t="str">
        <f>IF(ISBLANK(extractions!AI536),"",extractions!AI536)</f>
        <v/>
      </c>
      <c r="AP536" t="str">
        <f>IF(ISBLANK(extractions!AJ536),"",extractions!AJ536)</f>
        <v/>
      </c>
      <c r="AQ536" t="str">
        <f>IF(ISBLANK(extractions!AK536),"",extractions!AK536)</f>
        <v/>
      </c>
      <c r="AR536" t="str">
        <f>IF(ISBLANK(extractions!AL536),"",extractions!AL536)</f>
        <v/>
      </c>
      <c r="AS536" t="str">
        <f>IF(ISBLANK(extractions!AM536),"",extractions!AM536)</f>
        <v/>
      </c>
      <c r="AT536" t="str">
        <f>IF(ISBLANK(extractions!AN536),"",extractions!AN536)</f>
        <v/>
      </c>
      <c r="AU536" t="str">
        <f>IF(ISBLANK(extractions!AO536),"",extractions!AO536)</f>
        <v/>
      </c>
      <c r="AV536" t="str">
        <f>IF(ISBLANK(extractions!AP536),"",extractions!AP536)</f>
        <v/>
      </c>
      <c r="AW536" t="str">
        <f>IF(ISBLANK(extractions!AQ536),"",extractions!AQ536)</f>
        <v/>
      </c>
      <c r="AX536" t="str">
        <f>IF(ISBLANK(extractions!AR536),"",extractions!AR536)</f>
        <v/>
      </c>
      <c r="AY536" t="str">
        <f>IF(ISBLANK(extractions!AS536),"",extractions!AS536)</f>
        <v/>
      </c>
      <c r="AZ536" t="str">
        <f>IF(ISBLANK(extractions!AT536),"",extractions!AT536)</f>
        <v/>
      </c>
      <c r="BA536" t="str">
        <f>IF(ISBLANK(extractions!AU536),"",extractions!AU536)</f>
        <v/>
      </c>
      <c r="BB536" t="str">
        <f>IF(ISBLANK(extractions!AV536),"",extractions!AV536)</f>
        <v/>
      </c>
      <c r="BC536" t="str">
        <f>IF(ISBLANK(extractions!AW536),"",extractions!AW536)</f>
        <v/>
      </c>
      <c r="BD536" t="str">
        <f>IF(ISBLANK(extractions!AX536),"",extractions!AX536)</f>
        <v/>
      </c>
      <c r="BG536" t="str">
        <f t="shared" si="71"/>
        <v/>
      </c>
      <c r="BK536" s="9" t="str">
        <f t="shared" si="68"/>
        <v>Beta</v>
      </c>
      <c r="BL536" s="9">
        <f t="shared" si="66"/>
        <v>3.6119999999999999E-2</v>
      </c>
      <c r="BM536" s="13" t="str">
        <f t="shared" si="67"/>
        <v>?</v>
      </c>
      <c r="BN536" t="str">
        <f t="shared" si="69"/>
        <v>+</v>
      </c>
      <c r="BO536" s="9" t="str">
        <f>IF(BK536="Beta",IF(ABS(BL536)&lt;statistic_interpretations!$B$5,statistic_interpretations!$B$1,IF(ABS(BL536)&lt;statistic_interpretations!$C$5,statistic_interpretations!$C$1,IF(ABS(BL536)&gt;statistic_interpretations!$C$5,statistic_interpretations!$D$1,"error"))),IF(BK536="R",IF(ABS(BL536)&lt;statistic_interpretations!$B$2,statistic_interpretations!$B$1,IF(ABS(BL536)&lt;statistic_interpretations!$C$2,statistic_interpretations!$C$1,IF(ABS(BL536)&gt;statistic_interpretations!$C$2,statistic_interpretations!$D$1,"error"))),IF(BK536="D",IF(ABS(BL536)&lt;statistic_interpretations!$B$3,statistic_interpretations!$B$1,IF(ABS(BL536)&lt;statistic_interpretations!$C$3,statistic_interpretations!$C$1,IF(ABS(BL536)&gt;statistic_interpretations!$C$3,statistic_interpretations!$D$1,"error"))),IF(BK536="%",IF(ABS(BL536)&lt;statistic_interpretations!$B$9,statistic_interpretations!$B$1,IF(ABS(BL536)&lt;statistic_interpretations!$C$9,statistic_interpretations!$C$1,IF(ABS(BL536)&gt;statistic_interpretations!$C$9,statistic_interpretations!$D$1,"error"))),IF(BK536="χ2",IF(ABS(BL536)&lt;statistic_interpretations!$B$8,statistic_interpretations!$B$1,IF(ABS(BL536)&lt;statistic_interpretations!$C$8,statistic_interpretations!$C$1,IF(ABS(BL536)&gt;statistic_interpretations!$C$8,statistic_interpretations!$D$1,"error"))),IF(BK536="tau",IF(ABS(BL536)&lt;statistic_interpretations!$B$7,statistic_interpretations!$B$1,IF(ABS(BL536)&lt;statistic_interpretations!$C$7,statistic_interpretations!$C$1,IF(ABS(BL536)&gt;statistic_interpretations!$C$7,statistic_interpretations!$D$1,"error")))))))))</f>
        <v>Small</v>
      </c>
      <c r="BP536" t="str">
        <f t="shared" si="70"/>
        <v>unknown</v>
      </c>
    </row>
    <row r="537" spans="1:68" x14ac:dyDescent="0.25">
      <c r="A537" t="str">
        <f>IF(ISBLANK(extractions!A537),"",extractions!A537)</f>
        <v>Involvement: traffic</v>
      </c>
      <c r="B537" t="s">
        <v>839</v>
      </c>
      <c r="C537" t="str">
        <f>IF(ISBLANK(extractions!B537),"",extractions!B537)</f>
        <v>nominal</v>
      </c>
      <c r="D537" t="str">
        <f>IF(ISBLANK(extractions!C537),"",extractions!C537)</f>
        <v/>
      </c>
      <c r="E537" t="str">
        <f>IF(ISBLANK(extractions!D537),"",extractions!D537)</f>
        <v>Involvement: crime control</v>
      </c>
      <c r="F537" t="str">
        <f>IF(ISBLANK(extractions!E537),"",extractions!E537)</f>
        <v>-</v>
      </c>
      <c r="G537" t="str">
        <f>IF(ISBLANK(extractions!G537),"",extractions!G537)</f>
        <v>reporting time</v>
      </c>
      <c r="H537" t="str">
        <f>IF(ISBLANK(extractions!H537),"",extractions!H537)</f>
        <v>scale</v>
      </c>
      <c r="I537" t="str">
        <f>IF(ISBLANK(extractions!I537),"",extractions!I537)</f>
        <v>min/incident</v>
      </c>
      <c r="J537" t="str">
        <f>IF(ISBLANK(extractions!J537),"",extractions!J537)</f>
        <v>ln</v>
      </c>
      <c r="K537" t="str">
        <f>IF(ISBLANK(extractions!K537),"",extractions!K537)</f>
        <v>interest</v>
      </c>
      <c r="L537" t="str">
        <f>IF(ISBLANK(extractions!L537),"",extractions!L537)</f>
        <v>van Kirk (1980b)</v>
      </c>
      <c r="M537" s="2" t="s">
        <v>893</v>
      </c>
      <c r="N537" t="str">
        <f>IF(ISBLANK(extractions!M537),"",extractions!M537)</f>
        <v>Table E-50</v>
      </c>
      <c r="O537" t="str">
        <f>IF(ISBLANK(extractions!N537),"",extractions!N537)</f>
        <v>Multivariate regression</v>
      </c>
      <c r="P537" t="s">
        <v>148</v>
      </c>
      <c r="Q537" t="s">
        <v>903</v>
      </c>
      <c r="R537" t="s">
        <v>906</v>
      </c>
      <c r="S537" t="s">
        <v>199</v>
      </c>
      <c r="T537" t="s">
        <v>199</v>
      </c>
      <c r="U537" t="str">
        <f>IF(ISBLANK(extractions!O537),"",extractions!O537)</f>
        <v/>
      </c>
      <c r="V537" t="str">
        <f>IF(ISBLANK(extractions!P537),"",extractions!P537)</f>
        <v>Sample</v>
      </c>
      <c r="W537" t="str">
        <f>IF(ISBLANK(extractions!Q537),"",extractions!Q537)</f>
        <v/>
      </c>
      <c r="X537" t="str">
        <f>IF(ISBLANK(extractions!R537),"",extractions!R537)</f>
        <v xml:space="preserve">Non random sample  </v>
      </c>
      <c r="Y537" t="str">
        <f>IF(ISBLANK(extractions!S537),"",extractions!S537)</f>
        <v/>
      </c>
      <c r="Z537" t="str">
        <f>IF(ISBLANK(extractions!T537),"",extractions!T537)</f>
        <v/>
      </c>
      <c r="AA537" t="str">
        <f>IF(ISBLANK(extractions!U537),"",extractions!U537)</f>
        <v>-</v>
      </c>
      <c r="AB537">
        <f>IF(ISBLANK(extractions!V537),"",extractions!V537)</f>
        <v>1007</v>
      </c>
      <c r="AC537" t="str">
        <f>IF(ISBLANK(extractions!W537),"",extractions!W537)</f>
        <v>CFS</v>
      </c>
      <c r="AD537" t="str">
        <f>IF(ISBLANK(extractions!X537),"",extractions!X537)</f>
        <v>All noncrime calls</v>
      </c>
      <c r="AE537" t="str">
        <f>IF(ISBLANK(extractions!Y537),"",extractions!Y537)</f>
        <v>Beta</v>
      </c>
      <c r="AF537">
        <f>IF(ISBLANK(extractions!Z537),"",extractions!Z537)</f>
        <v>4.9399999999999999E-3</v>
      </c>
      <c r="AG537" t="str">
        <f>IF(ISBLANK(extractions!AA537),"",extractions!AA537)</f>
        <v/>
      </c>
      <c r="AH537" t="str">
        <f>IF(ISBLANK(extractions!AB537),"",extractions!AB537)</f>
        <v>?</v>
      </c>
      <c r="AI537">
        <f>IF(ISBLANK(extractions!AC537),"",extractions!AC537)</f>
        <v>1</v>
      </c>
      <c r="AJ537" t="str">
        <f>IF(ISBLANK(extractions!AD537),"",extractions!AD537)</f>
        <v>mar</v>
      </c>
      <c r="AK537">
        <f>IF(ISBLANK(extractions!AE537),"",extractions!AE537)</f>
        <v>1975</v>
      </c>
      <c r="AL537">
        <f>IF(ISBLANK(extractions!AF537),"",extractions!AF537)</f>
        <v>31</v>
      </c>
      <c r="AM537" t="str">
        <f>IF(ISBLANK(extractions!AG537),"",extractions!AG537)</f>
        <v>jan</v>
      </c>
      <c r="AN537">
        <f>IF(ISBLANK(extractions!AH537),"",extractions!AH537)</f>
        <v>1976</v>
      </c>
      <c r="AO537" t="str">
        <f>IF(ISBLANK(extractions!AI537),"",extractions!AI537)</f>
        <v/>
      </c>
      <c r="AP537" t="str">
        <f>IF(ISBLANK(extractions!AJ537),"",extractions!AJ537)</f>
        <v/>
      </c>
      <c r="AQ537" t="str">
        <f>IF(ISBLANK(extractions!AK537),"",extractions!AK537)</f>
        <v/>
      </c>
      <c r="AR537" t="str">
        <f>IF(ISBLANK(extractions!AL537),"",extractions!AL537)</f>
        <v/>
      </c>
      <c r="AS537" t="str">
        <f>IF(ISBLANK(extractions!AM537),"",extractions!AM537)</f>
        <v/>
      </c>
      <c r="AT537" t="str">
        <f>IF(ISBLANK(extractions!AN537),"",extractions!AN537)</f>
        <v/>
      </c>
      <c r="AU537" t="str">
        <f>IF(ISBLANK(extractions!AO537),"",extractions!AO537)</f>
        <v/>
      </c>
      <c r="AV537" t="str">
        <f>IF(ISBLANK(extractions!AP537),"",extractions!AP537)</f>
        <v/>
      </c>
      <c r="AW537" t="str">
        <f>IF(ISBLANK(extractions!AQ537),"",extractions!AQ537)</f>
        <v/>
      </c>
      <c r="AX537" t="str">
        <f>IF(ISBLANK(extractions!AR537),"",extractions!AR537)</f>
        <v/>
      </c>
      <c r="AY537" t="str">
        <f>IF(ISBLANK(extractions!AS537),"",extractions!AS537)</f>
        <v/>
      </c>
      <c r="AZ537" t="str">
        <f>IF(ISBLANK(extractions!AT537),"",extractions!AT537)</f>
        <v/>
      </c>
      <c r="BA537" t="str">
        <f>IF(ISBLANK(extractions!AU537),"",extractions!AU537)</f>
        <v/>
      </c>
      <c r="BB537" t="str">
        <f>IF(ISBLANK(extractions!AV537),"",extractions!AV537)</f>
        <v/>
      </c>
      <c r="BC537" t="str">
        <f>IF(ISBLANK(extractions!AW537),"",extractions!AW537)</f>
        <v/>
      </c>
      <c r="BD537" t="str">
        <f>IF(ISBLANK(extractions!AX537),"",extractions!AX537)</f>
        <v/>
      </c>
      <c r="BG537" t="str">
        <f t="shared" si="71"/>
        <v/>
      </c>
      <c r="BK537" s="9" t="str">
        <f t="shared" si="68"/>
        <v>Beta</v>
      </c>
      <c r="BL537" s="9">
        <f t="shared" si="66"/>
        <v>4.9399999999999999E-3</v>
      </c>
      <c r="BM537" s="13" t="str">
        <f t="shared" si="67"/>
        <v>?</v>
      </c>
      <c r="BN537" t="str">
        <f t="shared" si="69"/>
        <v>+</v>
      </c>
      <c r="BO537" s="9" t="str">
        <f>IF(BK537="Beta",IF(ABS(BL537)&lt;statistic_interpretations!$B$5,statistic_interpretations!$B$1,IF(ABS(BL537)&lt;statistic_interpretations!$C$5,statistic_interpretations!$C$1,IF(ABS(BL537)&gt;statistic_interpretations!$C$5,statistic_interpretations!$D$1,"error"))),IF(BK537="R",IF(ABS(BL537)&lt;statistic_interpretations!$B$2,statistic_interpretations!$B$1,IF(ABS(BL537)&lt;statistic_interpretations!$C$2,statistic_interpretations!$C$1,IF(ABS(BL537)&gt;statistic_interpretations!$C$2,statistic_interpretations!$D$1,"error"))),IF(BK537="D",IF(ABS(BL537)&lt;statistic_interpretations!$B$3,statistic_interpretations!$B$1,IF(ABS(BL537)&lt;statistic_interpretations!$C$3,statistic_interpretations!$C$1,IF(ABS(BL537)&gt;statistic_interpretations!$C$3,statistic_interpretations!$D$1,"error"))),IF(BK537="%",IF(ABS(BL537)&lt;statistic_interpretations!$B$9,statistic_interpretations!$B$1,IF(ABS(BL537)&lt;statistic_interpretations!$C$9,statistic_interpretations!$C$1,IF(ABS(BL537)&gt;statistic_interpretations!$C$9,statistic_interpretations!$D$1,"error"))),IF(BK537="χ2",IF(ABS(BL537)&lt;statistic_interpretations!$B$8,statistic_interpretations!$B$1,IF(ABS(BL537)&lt;statistic_interpretations!$C$8,statistic_interpretations!$C$1,IF(ABS(BL537)&gt;statistic_interpretations!$C$8,statistic_interpretations!$D$1,"error"))),IF(BK537="tau",IF(ABS(BL537)&lt;statistic_interpretations!$B$7,statistic_interpretations!$B$1,IF(ABS(BL537)&lt;statistic_interpretations!$C$7,statistic_interpretations!$C$1,IF(ABS(BL537)&gt;statistic_interpretations!$C$7,statistic_interpretations!$D$1,"error")))))))))</f>
        <v>Small</v>
      </c>
      <c r="BP537" t="str">
        <f t="shared" si="70"/>
        <v>unknown</v>
      </c>
    </row>
    <row r="538" spans="1:68" x14ac:dyDescent="0.25">
      <c r="A538" t="str">
        <f>IF(ISBLANK(extractions!A538),"",extractions!A538)</f>
        <v>Involvement: social service</v>
      </c>
      <c r="B538" t="s">
        <v>840</v>
      </c>
      <c r="C538" t="str">
        <f>IF(ISBLANK(extractions!B538),"",extractions!B538)</f>
        <v>nominal</v>
      </c>
      <c r="D538" t="str">
        <f>IF(ISBLANK(extractions!C538),"",extractions!C538)</f>
        <v/>
      </c>
      <c r="E538" t="str">
        <f>IF(ISBLANK(extractions!D538),"",extractions!D538)</f>
        <v>Involvement: crime control</v>
      </c>
      <c r="F538" t="str">
        <f>IF(ISBLANK(extractions!E538),"",extractions!E538)</f>
        <v>-</v>
      </c>
      <c r="G538" t="str">
        <f>IF(ISBLANK(extractions!G538),"",extractions!G538)</f>
        <v>reporting time</v>
      </c>
      <c r="H538" t="str">
        <f>IF(ISBLANK(extractions!H538),"",extractions!H538)</f>
        <v>scale</v>
      </c>
      <c r="I538" t="str">
        <f>IF(ISBLANK(extractions!I538),"",extractions!I538)</f>
        <v>min/incident</v>
      </c>
      <c r="J538" t="str">
        <f>IF(ISBLANK(extractions!J538),"",extractions!J538)</f>
        <v>ln</v>
      </c>
      <c r="K538" t="str">
        <f>IF(ISBLANK(extractions!K538),"",extractions!K538)</f>
        <v>interest</v>
      </c>
      <c r="L538" t="str">
        <f>IF(ISBLANK(extractions!L538),"",extractions!L538)</f>
        <v>van Kirk (1980b)</v>
      </c>
      <c r="M538" s="2" t="s">
        <v>893</v>
      </c>
      <c r="N538" t="str">
        <f>IF(ISBLANK(extractions!M538),"",extractions!M538)</f>
        <v>Table E-50</v>
      </c>
      <c r="O538" t="str">
        <f>IF(ISBLANK(extractions!N538),"",extractions!N538)</f>
        <v>Multivariate regression</v>
      </c>
      <c r="P538" t="s">
        <v>148</v>
      </c>
      <c r="Q538" t="s">
        <v>903</v>
      </c>
      <c r="R538" t="s">
        <v>906</v>
      </c>
      <c r="S538" t="s">
        <v>199</v>
      </c>
      <c r="T538" t="s">
        <v>199</v>
      </c>
      <c r="U538" t="str">
        <f>IF(ISBLANK(extractions!O538),"",extractions!O538)</f>
        <v/>
      </c>
      <c r="V538" t="str">
        <f>IF(ISBLANK(extractions!P538),"",extractions!P538)</f>
        <v>Sample</v>
      </c>
      <c r="W538" t="str">
        <f>IF(ISBLANK(extractions!Q538),"",extractions!Q538)</f>
        <v/>
      </c>
      <c r="X538" t="str">
        <f>IF(ISBLANK(extractions!R538),"",extractions!R538)</f>
        <v xml:space="preserve">Non random sample  </v>
      </c>
      <c r="Y538" t="str">
        <f>IF(ISBLANK(extractions!S538),"",extractions!S538)</f>
        <v/>
      </c>
      <c r="Z538" t="str">
        <f>IF(ISBLANK(extractions!T538),"",extractions!T538)</f>
        <v/>
      </c>
      <c r="AA538" t="str">
        <f>IF(ISBLANK(extractions!U538),"",extractions!U538)</f>
        <v>-</v>
      </c>
      <c r="AB538">
        <f>IF(ISBLANK(extractions!V538),"",extractions!V538)</f>
        <v>1007</v>
      </c>
      <c r="AC538" t="str">
        <f>IF(ISBLANK(extractions!W538),"",extractions!W538)</f>
        <v>CFS</v>
      </c>
      <c r="AD538" t="str">
        <f>IF(ISBLANK(extractions!X538),"",extractions!X538)</f>
        <v>All noncrime calls</v>
      </c>
      <c r="AE538" t="str">
        <f>IF(ISBLANK(extractions!Y538),"",extractions!Y538)</f>
        <v>Beta</v>
      </c>
      <c r="AF538">
        <f>IF(ISBLANK(extractions!Z538),"",extractions!Z538)</f>
        <v>5.9220000000000002E-2</v>
      </c>
      <c r="AG538" t="str">
        <f>IF(ISBLANK(extractions!AA538),"",extractions!AA538)</f>
        <v/>
      </c>
      <c r="AH538" t="str">
        <f>IF(ISBLANK(extractions!AB538),"",extractions!AB538)</f>
        <v>?</v>
      </c>
      <c r="AI538">
        <f>IF(ISBLANK(extractions!AC538),"",extractions!AC538)</f>
        <v>1</v>
      </c>
      <c r="AJ538" t="str">
        <f>IF(ISBLANK(extractions!AD538),"",extractions!AD538)</f>
        <v>mar</v>
      </c>
      <c r="AK538">
        <f>IF(ISBLANK(extractions!AE538),"",extractions!AE538)</f>
        <v>1975</v>
      </c>
      <c r="AL538">
        <f>IF(ISBLANK(extractions!AF538),"",extractions!AF538)</f>
        <v>31</v>
      </c>
      <c r="AM538" t="str">
        <f>IF(ISBLANK(extractions!AG538),"",extractions!AG538)</f>
        <v>jan</v>
      </c>
      <c r="AN538">
        <f>IF(ISBLANK(extractions!AH538),"",extractions!AH538)</f>
        <v>1976</v>
      </c>
      <c r="AO538" t="str">
        <f>IF(ISBLANK(extractions!AI538),"",extractions!AI538)</f>
        <v/>
      </c>
      <c r="AP538" t="str">
        <f>IF(ISBLANK(extractions!AJ538),"",extractions!AJ538)</f>
        <v/>
      </c>
      <c r="AQ538" t="str">
        <f>IF(ISBLANK(extractions!AK538),"",extractions!AK538)</f>
        <v/>
      </c>
      <c r="AR538" t="str">
        <f>IF(ISBLANK(extractions!AL538),"",extractions!AL538)</f>
        <v/>
      </c>
      <c r="AS538" t="str">
        <f>IF(ISBLANK(extractions!AM538),"",extractions!AM538)</f>
        <v/>
      </c>
      <c r="AT538" t="str">
        <f>IF(ISBLANK(extractions!AN538),"",extractions!AN538)</f>
        <v/>
      </c>
      <c r="AU538" t="str">
        <f>IF(ISBLANK(extractions!AO538),"",extractions!AO538)</f>
        <v/>
      </c>
      <c r="AV538" t="str">
        <f>IF(ISBLANK(extractions!AP538),"",extractions!AP538)</f>
        <v/>
      </c>
      <c r="AW538" t="str">
        <f>IF(ISBLANK(extractions!AQ538),"",extractions!AQ538)</f>
        <v/>
      </c>
      <c r="AX538" t="str">
        <f>IF(ISBLANK(extractions!AR538),"",extractions!AR538)</f>
        <v/>
      </c>
      <c r="AY538" t="str">
        <f>IF(ISBLANK(extractions!AS538),"",extractions!AS538)</f>
        <v/>
      </c>
      <c r="AZ538" t="str">
        <f>IF(ISBLANK(extractions!AT538),"",extractions!AT538)</f>
        <v/>
      </c>
      <c r="BA538" t="str">
        <f>IF(ISBLANK(extractions!AU538),"",extractions!AU538)</f>
        <v/>
      </c>
      <c r="BB538" t="str">
        <f>IF(ISBLANK(extractions!AV538),"",extractions!AV538)</f>
        <v/>
      </c>
      <c r="BC538" t="str">
        <f>IF(ISBLANK(extractions!AW538),"",extractions!AW538)</f>
        <v/>
      </c>
      <c r="BD538" t="str">
        <f>IF(ISBLANK(extractions!AX538),"",extractions!AX538)</f>
        <v/>
      </c>
      <c r="BG538" t="str">
        <f t="shared" si="71"/>
        <v/>
      </c>
      <c r="BK538" s="9" t="str">
        <f t="shared" si="68"/>
        <v>Beta</v>
      </c>
      <c r="BL538" s="9">
        <f t="shared" si="66"/>
        <v>5.9220000000000002E-2</v>
      </c>
      <c r="BM538" s="13" t="str">
        <f t="shared" si="67"/>
        <v>?</v>
      </c>
      <c r="BN538" t="str">
        <f t="shared" si="69"/>
        <v>+</v>
      </c>
      <c r="BO538" s="9" t="str">
        <f>IF(BK538="Beta",IF(ABS(BL538)&lt;statistic_interpretations!$B$5,statistic_interpretations!$B$1,IF(ABS(BL538)&lt;statistic_interpretations!$C$5,statistic_interpretations!$C$1,IF(ABS(BL538)&gt;statistic_interpretations!$C$5,statistic_interpretations!$D$1,"error"))),IF(BK538="R",IF(ABS(BL538)&lt;statistic_interpretations!$B$2,statistic_interpretations!$B$1,IF(ABS(BL538)&lt;statistic_interpretations!$C$2,statistic_interpretations!$C$1,IF(ABS(BL538)&gt;statistic_interpretations!$C$2,statistic_interpretations!$D$1,"error"))),IF(BK538="D",IF(ABS(BL538)&lt;statistic_interpretations!$B$3,statistic_interpretations!$B$1,IF(ABS(BL538)&lt;statistic_interpretations!$C$3,statistic_interpretations!$C$1,IF(ABS(BL538)&gt;statistic_interpretations!$C$3,statistic_interpretations!$D$1,"error"))),IF(BK538="%",IF(ABS(BL538)&lt;statistic_interpretations!$B$9,statistic_interpretations!$B$1,IF(ABS(BL538)&lt;statistic_interpretations!$C$9,statistic_interpretations!$C$1,IF(ABS(BL538)&gt;statistic_interpretations!$C$9,statistic_interpretations!$D$1,"error"))),IF(BK538="χ2",IF(ABS(BL538)&lt;statistic_interpretations!$B$8,statistic_interpretations!$B$1,IF(ABS(BL538)&lt;statistic_interpretations!$C$8,statistic_interpretations!$C$1,IF(ABS(BL538)&gt;statistic_interpretations!$C$8,statistic_interpretations!$D$1,"error"))),IF(BK538="tau",IF(ABS(BL538)&lt;statistic_interpretations!$B$7,statistic_interpretations!$B$1,IF(ABS(BL538)&lt;statistic_interpretations!$C$7,statistic_interpretations!$C$1,IF(ABS(BL538)&gt;statistic_interpretations!$C$7,statistic_interpretations!$D$1,"error")))))))))</f>
        <v>Small</v>
      </c>
      <c r="BP538" t="str">
        <f t="shared" si="70"/>
        <v>unknown</v>
      </c>
    </row>
    <row r="539" spans="1:68" x14ac:dyDescent="0.25">
      <c r="A539" t="str">
        <f>IF(ISBLANK(extractions!A539),"",extractions!A539)</f>
        <v>Involvement: confrontation disturbance</v>
      </c>
      <c r="B539" t="s">
        <v>841</v>
      </c>
      <c r="C539" t="str">
        <f>IF(ISBLANK(extractions!B539),"",extractions!B539)</f>
        <v>nominal</v>
      </c>
      <c r="D539" t="str">
        <f>IF(ISBLANK(extractions!C539),"",extractions!C539)</f>
        <v/>
      </c>
      <c r="E539" t="str">
        <f>IF(ISBLANK(extractions!D539),"",extractions!D539)</f>
        <v>Involvement: crime control</v>
      </c>
      <c r="F539" t="str">
        <f>IF(ISBLANK(extractions!E539),"",extractions!E539)</f>
        <v>-</v>
      </c>
      <c r="G539" t="str">
        <f>IF(ISBLANK(extractions!G539),"",extractions!G539)</f>
        <v>reporting time</v>
      </c>
      <c r="H539" t="str">
        <f>IF(ISBLANK(extractions!H539),"",extractions!H539)</f>
        <v>scale</v>
      </c>
      <c r="I539" t="str">
        <f>IF(ISBLANK(extractions!I539),"",extractions!I539)</f>
        <v>min/incident</v>
      </c>
      <c r="J539" t="str">
        <f>IF(ISBLANK(extractions!J539),"",extractions!J539)</f>
        <v>ln</v>
      </c>
      <c r="K539" t="str">
        <f>IF(ISBLANK(extractions!K539),"",extractions!K539)</f>
        <v>interest</v>
      </c>
      <c r="L539" t="str">
        <f>IF(ISBLANK(extractions!L539),"",extractions!L539)</f>
        <v>van Kirk (1980b)</v>
      </c>
      <c r="M539" s="2" t="s">
        <v>893</v>
      </c>
      <c r="N539" t="str">
        <f>IF(ISBLANK(extractions!M539),"",extractions!M539)</f>
        <v>Table E-50</v>
      </c>
      <c r="O539" t="str">
        <f>IF(ISBLANK(extractions!N539),"",extractions!N539)</f>
        <v>Multivariate regression</v>
      </c>
      <c r="P539" t="s">
        <v>148</v>
      </c>
      <c r="Q539" t="s">
        <v>903</v>
      </c>
      <c r="R539" t="s">
        <v>906</v>
      </c>
      <c r="S539" t="s">
        <v>199</v>
      </c>
      <c r="T539" t="s">
        <v>199</v>
      </c>
      <c r="U539" t="str">
        <f>IF(ISBLANK(extractions!O539),"",extractions!O539)</f>
        <v/>
      </c>
      <c r="V539" t="str">
        <f>IF(ISBLANK(extractions!P539),"",extractions!P539)</f>
        <v>Sample</v>
      </c>
      <c r="W539" t="str">
        <f>IF(ISBLANK(extractions!Q539),"",extractions!Q539)</f>
        <v/>
      </c>
      <c r="X539" t="str">
        <f>IF(ISBLANK(extractions!R539),"",extractions!R539)</f>
        <v xml:space="preserve">Non random sample  </v>
      </c>
      <c r="Y539" t="str">
        <f>IF(ISBLANK(extractions!S539),"",extractions!S539)</f>
        <v/>
      </c>
      <c r="Z539" t="str">
        <f>IF(ISBLANK(extractions!T539),"",extractions!T539)</f>
        <v/>
      </c>
      <c r="AA539" t="str">
        <f>IF(ISBLANK(extractions!U539),"",extractions!U539)</f>
        <v>-</v>
      </c>
      <c r="AB539">
        <f>IF(ISBLANK(extractions!V539),"",extractions!V539)</f>
        <v>1007</v>
      </c>
      <c r="AC539" t="str">
        <f>IF(ISBLANK(extractions!W539),"",extractions!W539)</f>
        <v>CFS</v>
      </c>
      <c r="AD539" t="str">
        <f>IF(ISBLANK(extractions!X539),"",extractions!X539)</f>
        <v>All noncrime calls</v>
      </c>
      <c r="AE539" t="str">
        <f>IF(ISBLANK(extractions!Y539),"",extractions!Y539)</f>
        <v>Beta</v>
      </c>
      <c r="AF539">
        <f>IF(ISBLANK(extractions!Z539),"",extractions!Z539)</f>
        <v>0.14258000000000001</v>
      </c>
      <c r="AG539" t="str">
        <f>IF(ISBLANK(extractions!AA539),"",extractions!AA539)</f>
        <v/>
      </c>
      <c r="AH539" t="str">
        <f>IF(ISBLANK(extractions!AB539),"",extractions!AB539)</f>
        <v>?</v>
      </c>
      <c r="AI539">
        <f>IF(ISBLANK(extractions!AC539),"",extractions!AC539)</f>
        <v>1</v>
      </c>
      <c r="AJ539" t="str">
        <f>IF(ISBLANK(extractions!AD539),"",extractions!AD539)</f>
        <v>mar</v>
      </c>
      <c r="AK539">
        <f>IF(ISBLANK(extractions!AE539),"",extractions!AE539)</f>
        <v>1975</v>
      </c>
      <c r="AL539">
        <f>IF(ISBLANK(extractions!AF539),"",extractions!AF539)</f>
        <v>31</v>
      </c>
      <c r="AM539" t="str">
        <f>IF(ISBLANK(extractions!AG539),"",extractions!AG539)</f>
        <v>jan</v>
      </c>
      <c r="AN539">
        <f>IF(ISBLANK(extractions!AH539),"",extractions!AH539)</f>
        <v>1976</v>
      </c>
      <c r="AO539" t="str">
        <f>IF(ISBLANK(extractions!AI539),"",extractions!AI539)</f>
        <v/>
      </c>
      <c r="AP539" t="str">
        <f>IF(ISBLANK(extractions!AJ539),"",extractions!AJ539)</f>
        <v/>
      </c>
      <c r="AQ539" t="str">
        <f>IF(ISBLANK(extractions!AK539),"",extractions!AK539)</f>
        <v/>
      </c>
      <c r="AR539" t="str">
        <f>IF(ISBLANK(extractions!AL539),"",extractions!AL539)</f>
        <v/>
      </c>
      <c r="AS539" t="str">
        <f>IF(ISBLANK(extractions!AM539),"",extractions!AM539)</f>
        <v/>
      </c>
      <c r="AT539" t="str">
        <f>IF(ISBLANK(extractions!AN539),"",extractions!AN539)</f>
        <v/>
      </c>
      <c r="AU539" t="str">
        <f>IF(ISBLANK(extractions!AO539),"",extractions!AO539)</f>
        <v/>
      </c>
      <c r="AV539" t="str">
        <f>IF(ISBLANK(extractions!AP539),"",extractions!AP539)</f>
        <v/>
      </c>
      <c r="AW539" t="str">
        <f>IF(ISBLANK(extractions!AQ539),"",extractions!AQ539)</f>
        <v/>
      </c>
      <c r="AX539" t="str">
        <f>IF(ISBLANK(extractions!AR539),"",extractions!AR539)</f>
        <v/>
      </c>
      <c r="AY539" t="str">
        <f>IF(ISBLANK(extractions!AS539),"",extractions!AS539)</f>
        <v/>
      </c>
      <c r="AZ539" t="str">
        <f>IF(ISBLANK(extractions!AT539),"",extractions!AT539)</f>
        <v/>
      </c>
      <c r="BA539" t="str">
        <f>IF(ISBLANK(extractions!AU539),"",extractions!AU539)</f>
        <v/>
      </c>
      <c r="BB539" t="str">
        <f>IF(ISBLANK(extractions!AV539),"",extractions!AV539)</f>
        <v/>
      </c>
      <c r="BC539" t="str">
        <f>IF(ISBLANK(extractions!AW539),"",extractions!AW539)</f>
        <v/>
      </c>
      <c r="BD539" t="str">
        <f>IF(ISBLANK(extractions!AX539),"",extractions!AX539)</f>
        <v/>
      </c>
      <c r="BG539" t="str">
        <f t="shared" si="71"/>
        <v/>
      </c>
      <c r="BK539" s="9" t="str">
        <f t="shared" si="68"/>
        <v>Beta</v>
      </c>
      <c r="BL539" s="9">
        <f t="shared" si="66"/>
        <v>0.14258000000000001</v>
      </c>
      <c r="BM539" s="13" t="str">
        <f t="shared" si="67"/>
        <v>?</v>
      </c>
      <c r="BN539" t="str">
        <f t="shared" si="69"/>
        <v>+</v>
      </c>
      <c r="BO539" s="9" t="str">
        <f>IF(BK539="Beta",IF(ABS(BL539)&lt;statistic_interpretations!$B$5,statistic_interpretations!$B$1,IF(ABS(BL539)&lt;statistic_interpretations!$C$5,statistic_interpretations!$C$1,IF(ABS(BL539)&gt;statistic_interpretations!$C$5,statistic_interpretations!$D$1,"error"))),IF(BK539="R",IF(ABS(BL539)&lt;statistic_interpretations!$B$2,statistic_interpretations!$B$1,IF(ABS(BL539)&lt;statistic_interpretations!$C$2,statistic_interpretations!$C$1,IF(ABS(BL539)&gt;statistic_interpretations!$C$2,statistic_interpretations!$D$1,"error"))),IF(BK539="D",IF(ABS(BL539)&lt;statistic_interpretations!$B$3,statistic_interpretations!$B$1,IF(ABS(BL539)&lt;statistic_interpretations!$C$3,statistic_interpretations!$C$1,IF(ABS(BL539)&gt;statistic_interpretations!$C$3,statistic_interpretations!$D$1,"error"))),IF(BK539="%",IF(ABS(BL539)&lt;statistic_interpretations!$B$9,statistic_interpretations!$B$1,IF(ABS(BL539)&lt;statistic_interpretations!$C$9,statistic_interpretations!$C$1,IF(ABS(BL539)&gt;statistic_interpretations!$C$9,statistic_interpretations!$D$1,"error"))),IF(BK539="χ2",IF(ABS(BL539)&lt;statistic_interpretations!$B$8,statistic_interpretations!$B$1,IF(ABS(BL539)&lt;statistic_interpretations!$C$8,statistic_interpretations!$C$1,IF(ABS(BL539)&gt;statistic_interpretations!$C$8,statistic_interpretations!$D$1,"error"))),IF(BK539="tau",IF(ABS(BL539)&lt;statistic_interpretations!$B$7,statistic_interpretations!$B$1,IF(ABS(BL539)&lt;statistic_interpretations!$C$7,statistic_interpretations!$C$1,IF(ABS(BL539)&gt;statistic_interpretations!$C$7,statistic_interpretations!$D$1,"error")))))))))</f>
        <v>Small</v>
      </c>
      <c r="BP539" t="str">
        <f t="shared" si="70"/>
        <v>unknown</v>
      </c>
    </row>
    <row r="540" spans="1:68" x14ac:dyDescent="0.25">
      <c r="A540" t="str">
        <f>IF(ISBLANK(extractions!A540),"",extractions!A540)</f>
        <v xml:space="preserve">Involvement: nuisance disturbance </v>
      </c>
      <c r="B540" t="s">
        <v>842</v>
      </c>
      <c r="C540" t="str">
        <f>IF(ISBLANK(extractions!B540),"",extractions!B540)</f>
        <v>nominal</v>
      </c>
      <c r="D540" t="str">
        <f>IF(ISBLANK(extractions!C540),"",extractions!C540)</f>
        <v/>
      </c>
      <c r="E540" t="str">
        <f>IF(ISBLANK(extractions!D540),"",extractions!D540)</f>
        <v>Involvement: crime control</v>
      </c>
      <c r="F540" t="str">
        <f>IF(ISBLANK(extractions!E540),"",extractions!E540)</f>
        <v>-</v>
      </c>
      <c r="G540" t="str">
        <f>IF(ISBLANK(extractions!G540),"",extractions!G540)</f>
        <v>reporting time</v>
      </c>
      <c r="H540" t="str">
        <f>IF(ISBLANK(extractions!H540),"",extractions!H540)</f>
        <v>scale</v>
      </c>
      <c r="I540" t="str">
        <f>IF(ISBLANK(extractions!I540),"",extractions!I540)</f>
        <v>min/incident</v>
      </c>
      <c r="J540" t="str">
        <f>IF(ISBLANK(extractions!J540),"",extractions!J540)</f>
        <v>ln</v>
      </c>
      <c r="K540" t="str">
        <f>IF(ISBLANK(extractions!K540),"",extractions!K540)</f>
        <v>interest</v>
      </c>
      <c r="L540" t="str">
        <f>IF(ISBLANK(extractions!L540),"",extractions!L540)</f>
        <v>van Kirk (1980b)</v>
      </c>
      <c r="M540" s="2" t="s">
        <v>893</v>
      </c>
      <c r="N540" t="str">
        <f>IF(ISBLANK(extractions!M540),"",extractions!M540)</f>
        <v>Table E-50</v>
      </c>
      <c r="O540" t="str">
        <f>IF(ISBLANK(extractions!N540),"",extractions!N540)</f>
        <v>Multivariate regression</v>
      </c>
      <c r="P540" t="s">
        <v>148</v>
      </c>
      <c r="Q540" t="s">
        <v>903</v>
      </c>
      <c r="R540" t="s">
        <v>906</v>
      </c>
      <c r="S540" t="s">
        <v>199</v>
      </c>
      <c r="T540" t="s">
        <v>199</v>
      </c>
      <c r="U540" t="str">
        <f>IF(ISBLANK(extractions!O540),"",extractions!O540)</f>
        <v/>
      </c>
      <c r="V540" t="str">
        <f>IF(ISBLANK(extractions!P540),"",extractions!P540)</f>
        <v>Sample</v>
      </c>
      <c r="W540" t="str">
        <f>IF(ISBLANK(extractions!Q540),"",extractions!Q540)</f>
        <v/>
      </c>
      <c r="X540" t="str">
        <f>IF(ISBLANK(extractions!R540),"",extractions!R540)</f>
        <v xml:space="preserve">Non random sample  </v>
      </c>
      <c r="Y540" t="str">
        <f>IF(ISBLANK(extractions!S540),"",extractions!S540)</f>
        <v/>
      </c>
      <c r="Z540" t="str">
        <f>IF(ISBLANK(extractions!T540),"",extractions!T540)</f>
        <v/>
      </c>
      <c r="AA540" t="str">
        <f>IF(ISBLANK(extractions!U540),"",extractions!U540)</f>
        <v>-</v>
      </c>
      <c r="AB540">
        <f>IF(ISBLANK(extractions!V540),"",extractions!V540)</f>
        <v>1007</v>
      </c>
      <c r="AC540" t="str">
        <f>IF(ISBLANK(extractions!W540),"",extractions!W540)</f>
        <v>CFS</v>
      </c>
      <c r="AD540" t="str">
        <f>IF(ISBLANK(extractions!X540),"",extractions!X540)</f>
        <v>All noncrime calls</v>
      </c>
      <c r="AE540" t="str">
        <f>IF(ISBLANK(extractions!Y540),"",extractions!Y540)</f>
        <v>Beta</v>
      </c>
      <c r="AF540">
        <f>IF(ISBLANK(extractions!Z540),"",extractions!Z540)</f>
        <v>5.9729999999999998E-2</v>
      </c>
      <c r="AG540" t="str">
        <f>IF(ISBLANK(extractions!AA540),"",extractions!AA540)</f>
        <v/>
      </c>
      <c r="AH540" t="str">
        <f>IF(ISBLANK(extractions!AB540),"",extractions!AB540)</f>
        <v>?</v>
      </c>
      <c r="AI540">
        <f>IF(ISBLANK(extractions!AC540),"",extractions!AC540)</f>
        <v>1</v>
      </c>
      <c r="AJ540" t="str">
        <f>IF(ISBLANK(extractions!AD540),"",extractions!AD540)</f>
        <v>mar</v>
      </c>
      <c r="AK540">
        <f>IF(ISBLANK(extractions!AE540),"",extractions!AE540)</f>
        <v>1975</v>
      </c>
      <c r="AL540">
        <f>IF(ISBLANK(extractions!AF540),"",extractions!AF540)</f>
        <v>31</v>
      </c>
      <c r="AM540" t="str">
        <f>IF(ISBLANK(extractions!AG540),"",extractions!AG540)</f>
        <v>jan</v>
      </c>
      <c r="AN540">
        <f>IF(ISBLANK(extractions!AH540),"",extractions!AH540)</f>
        <v>1976</v>
      </c>
      <c r="AO540" t="str">
        <f>IF(ISBLANK(extractions!AI540),"",extractions!AI540)</f>
        <v/>
      </c>
      <c r="AP540" t="str">
        <f>IF(ISBLANK(extractions!AJ540),"",extractions!AJ540)</f>
        <v/>
      </c>
      <c r="AQ540" t="str">
        <f>IF(ISBLANK(extractions!AK540),"",extractions!AK540)</f>
        <v/>
      </c>
      <c r="AR540" t="str">
        <f>IF(ISBLANK(extractions!AL540),"",extractions!AL540)</f>
        <v/>
      </c>
      <c r="AS540" t="str">
        <f>IF(ISBLANK(extractions!AM540),"",extractions!AM540)</f>
        <v/>
      </c>
      <c r="AT540" t="str">
        <f>IF(ISBLANK(extractions!AN540),"",extractions!AN540)</f>
        <v/>
      </c>
      <c r="AU540" t="str">
        <f>IF(ISBLANK(extractions!AO540),"",extractions!AO540)</f>
        <v/>
      </c>
      <c r="AV540" t="str">
        <f>IF(ISBLANK(extractions!AP540),"",extractions!AP540)</f>
        <v/>
      </c>
      <c r="AW540" t="str">
        <f>IF(ISBLANK(extractions!AQ540),"",extractions!AQ540)</f>
        <v/>
      </c>
      <c r="AX540" t="str">
        <f>IF(ISBLANK(extractions!AR540),"",extractions!AR540)</f>
        <v/>
      </c>
      <c r="AY540" t="str">
        <f>IF(ISBLANK(extractions!AS540),"",extractions!AS540)</f>
        <v/>
      </c>
      <c r="AZ540" t="str">
        <f>IF(ISBLANK(extractions!AT540),"",extractions!AT540)</f>
        <v/>
      </c>
      <c r="BA540" t="str">
        <f>IF(ISBLANK(extractions!AU540),"",extractions!AU540)</f>
        <v/>
      </c>
      <c r="BB540" t="str">
        <f>IF(ISBLANK(extractions!AV540),"",extractions!AV540)</f>
        <v/>
      </c>
      <c r="BC540" t="str">
        <f>IF(ISBLANK(extractions!AW540),"",extractions!AW540)</f>
        <v/>
      </c>
      <c r="BD540" t="str">
        <f>IF(ISBLANK(extractions!AX540),"",extractions!AX540)</f>
        <v/>
      </c>
      <c r="BG540" t="str">
        <f t="shared" si="71"/>
        <v/>
      </c>
      <c r="BK540" s="9" t="str">
        <f t="shared" si="68"/>
        <v>Beta</v>
      </c>
      <c r="BL540" s="9">
        <f t="shared" si="66"/>
        <v>5.9729999999999998E-2</v>
      </c>
      <c r="BM540" s="13" t="str">
        <f t="shared" si="67"/>
        <v>?</v>
      </c>
      <c r="BN540" t="str">
        <f t="shared" si="69"/>
        <v>+</v>
      </c>
      <c r="BO540" s="9" t="str">
        <f>IF(BK540="Beta",IF(ABS(BL540)&lt;statistic_interpretations!$B$5,statistic_interpretations!$B$1,IF(ABS(BL540)&lt;statistic_interpretations!$C$5,statistic_interpretations!$C$1,IF(ABS(BL540)&gt;statistic_interpretations!$C$5,statistic_interpretations!$D$1,"error"))),IF(BK540="R",IF(ABS(BL540)&lt;statistic_interpretations!$B$2,statistic_interpretations!$B$1,IF(ABS(BL540)&lt;statistic_interpretations!$C$2,statistic_interpretations!$C$1,IF(ABS(BL540)&gt;statistic_interpretations!$C$2,statistic_interpretations!$D$1,"error"))),IF(BK540="D",IF(ABS(BL540)&lt;statistic_interpretations!$B$3,statistic_interpretations!$B$1,IF(ABS(BL540)&lt;statistic_interpretations!$C$3,statistic_interpretations!$C$1,IF(ABS(BL540)&gt;statistic_interpretations!$C$3,statistic_interpretations!$D$1,"error"))),IF(BK540="%",IF(ABS(BL540)&lt;statistic_interpretations!$B$9,statistic_interpretations!$B$1,IF(ABS(BL540)&lt;statistic_interpretations!$C$9,statistic_interpretations!$C$1,IF(ABS(BL540)&gt;statistic_interpretations!$C$9,statistic_interpretations!$D$1,"error"))),IF(BK540="χ2",IF(ABS(BL540)&lt;statistic_interpretations!$B$8,statistic_interpretations!$B$1,IF(ABS(BL540)&lt;statistic_interpretations!$C$8,statistic_interpretations!$C$1,IF(ABS(BL540)&gt;statistic_interpretations!$C$8,statistic_interpretations!$D$1,"error"))),IF(BK540="tau",IF(ABS(BL540)&lt;statistic_interpretations!$B$7,statistic_interpretations!$B$1,IF(ABS(BL540)&lt;statistic_interpretations!$C$7,statistic_interpretations!$C$1,IF(ABS(BL540)&gt;statistic_interpretations!$C$7,statistic_interpretations!$D$1,"error")))))))))</f>
        <v>Small</v>
      </c>
      <c r="BP540" t="str">
        <f t="shared" si="70"/>
        <v>unknown</v>
      </c>
    </row>
    <row r="541" spans="1:68" x14ac:dyDescent="0.25">
      <c r="A541" t="str">
        <f>IF(ISBLANK(extractions!A541),"",extractions!A541)</f>
        <v>Discovery: crime control</v>
      </c>
      <c r="B541" t="s">
        <v>843</v>
      </c>
      <c r="C541" t="str">
        <f>IF(ISBLANK(extractions!B541),"",extractions!B541)</f>
        <v>nominal</v>
      </c>
      <c r="D541" t="str">
        <f>IF(ISBLANK(extractions!C541),"",extractions!C541)</f>
        <v/>
      </c>
      <c r="E541" t="str">
        <f>IF(ISBLANK(extractions!D541),"",extractions!D541)</f>
        <v>Involvement: crime control</v>
      </c>
      <c r="F541" t="str">
        <f>IF(ISBLANK(extractions!E541),"",extractions!E541)</f>
        <v>-</v>
      </c>
      <c r="G541" t="str">
        <f>IF(ISBLANK(extractions!G541),"",extractions!G541)</f>
        <v>reporting time</v>
      </c>
      <c r="H541" t="str">
        <f>IF(ISBLANK(extractions!H541),"",extractions!H541)</f>
        <v>scale</v>
      </c>
      <c r="I541" t="str">
        <f>IF(ISBLANK(extractions!I541),"",extractions!I541)</f>
        <v>min/incident</v>
      </c>
      <c r="J541" t="str">
        <f>IF(ISBLANK(extractions!J541),"",extractions!J541)</f>
        <v>ln</v>
      </c>
      <c r="K541" t="str">
        <f>IF(ISBLANK(extractions!K541),"",extractions!K541)</f>
        <v>interest</v>
      </c>
      <c r="L541" t="str">
        <f>IF(ISBLANK(extractions!L541),"",extractions!L541)</f>
        <v>van Kirk (1980b)</v>
      </c>
      <c r="M541" s="2" t="s">
        <v>893</v>
      </c>
      <c r="N541" t="str">
        <f>IF(ISBLANK(extractions!M541),"",extractions!M541)</f>
        <v>Table E-50</v>
      </c>
      <c r="O541" t="str">
        <f>IF(ISBLANK(extractions!N541),"",extractions!N541)</f>
        <v>Multivariate regression</v>
      </c>
      <c r="P541" t="s">
        <v>148</v>
      </c>
      <c r="Q541" t="s">
        <v>903</v>
      </c>
      <c r="R541" t="s">
        <v>906</v>
      </c>
      <c r="S541" t="s">
        <v>199</v>
      </c>
      <c r="T541" t="s">
        <v>199</v>
      </c>
      <c r="U541" t="str">
        <f>IF(ISBLANK(extractions!O541),"",extractions!O541)</f>
        <v/>
      </c>
      <c r="V541" t="str">
        <f>IF(ISBLANK(extractions!P541),"",extractions!P541)</f>
        <v>Sample</v>
      </c>
      <c r="W541" t="str">
        <f>IF(ISBLANK(extractions!Q541),"",extractions!Q541)</f>
        <v/>
      </c>
      <c r="X541" t="str">
        <f>IF(ISBLANK(extractions!R541),"",extractions!R541)</f>
        <v xml:space="preserve">Non random sample  </v>
      </c>
      <c r="Y541" t="str">
        <f>IF(ISBLANK(extractions!S541),"",extractions!S541)</f>
        <v/>
      </c>
      <c r="Z541" t="str">
        <f>IF(ISBLANK(extractions!T541),"",extractions!T541)</f>
        <v/>
      </c>
      <c r="AA541" t="str">
        <f>IF(ISBLANK(extractions!U541),"",extractions!U541)</f>
        <v>-</v>
      </c>
      <c r="AB541">
        <f>IF(ISBLANK(extractions!V541),"",extractions!V541)</f>
        <v>1007</v>
      </c>
      <c r="AC541" t="str">
        <f>IF(ISBLANK(extractions!W541),"",extractions!W541)</f>
        <v>CFS</v>
      </c>
      <c r="AD541" t="str">
        <f>IF(ISBLANK(extractions!X541),"",extractions!X541)</f>
        <v>All noncrime calls</v>
      </c>
      <c r="AE541" t="str">
        <f>IF(ISBLANK(extractions!Y541),"",extractions!Y541)</f>
        <v>Beta</v>
      </c>
      <c r="AF541">
        <f>IF(ISBLANK(extractions!Z541),"",extractions!Z541)</f>
        <v>0.16908999999999999</v>
      </c>
      <c r="AG541" t="str">
        <f>IF(ISBLANK(extractions!AA541),"",extractions!AA541)</f>
        <v/>
      </c>
      <c r="AH541" t="str">
        <f>IF(ISBLANK(extractions!AB541),"",extractions!AB541)</f>
        <v>?</v>
      </c>
      <c r="AI541">
        <f>IF(ISBLANK(extractions!AC541),"",extractions!AC541)</f>
        <v>1</v>
      </c>
      <c r="AJ541" t="str">
        <f>IF(ISBLANK(extractions!AD541),"",extractions!AD541)</f>
        <v>mar</v>
      </c>
      <c r="AK541">
        <f>IF(ISBLANK(extractions!AE541),"",extractions!AE541)</f>
        <v>1975</v>
      </c>
      <c r="AL541">
        <f>IF(ISBLANK(extractions!AF541),"",extractions!AF541)</f>
        <v>31</v>
      </c>
      <c r="AM541" t="str">
        <f>IF(ISBLANK(extractions!AG541),"",extractions!AG541)</f>
        <v>jan</v>
      </c>
      <c r="AN541">
        <f>IF(ISBLANK(extractions!AH541),"",extractions!AH541)</f>
        <v>1976</v>
      </c>
      <c r="AO541" t="str">
        <f>IF(ISBLANK(extractions!AI541),"",extractions!AI541)</f>
        <v/>
      </c>
      <c r="AP541" t="str">
        <f>IF(ISBLANK(extractions!AJ541),"",extractions!AJ541)</f>
        <v/>
      </c>
      <c r="AQ541" t="str">
        <f>IF(ISBLANK(extractions!AK541),"",extractions!AK541)</f>
        <v/>
      </c>
      <c r="AR541" t="str">
        <f>IF(ISBLANK(extractions!AL541),"",extractions!AL541)</f>
        <v/>
      </c>
      <c r="AS541" t="str">
        <f>IF(ISBLANK(extractions!AM541),"",extractions!AM541)</f>
        <v/>
      </c>
      <c r="AT541" t="str">
        <f>IF(ISBLANK(extractions!AN541),"",extractions!AN541)</f>
        <v/>
      </c>
      <c r="AU541" t="str">
        <f>IF(ISBLANK(extractions!AO541),"",extractions!AO541)</f>
        <v/>
      </c>
      <c r="AV541" t="str">
        <f>IF(ISBLANK(extractions!AP541),"",extractions!AP541)</f>
        <v/>
      </c>
      <c r="AW541" t="str">
        <f>IF(ISBLANK(extractions!AQ541),"",extractions!AQ541)</f>
        <v/>
      </c>
      <c r="AX541" t="str">
        <f>IF(ISBLANK(extractions!AR541),"",extractions!AR541)</f>
        <v/>
      </c>
      <c r="AY541" t="str">
        <f>IF(ISBLANK(extractions!AS541),"",extractions!AS541)</f>
        <v/>
      </c>
      <c r="AZ541" t="str">
        <f>IF(ISBLANK(extractions!AT541),"",extractions!AT541)</f>
        <v/>
      </c>
      <c r="BA541" t="str">
        <f>IF(ISBLANK(extractions!AU541),"",extractions!AU541)</f>
        <v/>
      </c>
      <c r="BB541" t="str">
        <f>IF(ISBLANK(extractions!AV541),"",extractions!AV541)</f>
        <v/>
      </c>
      <c r="BC541" t="str">
        <f>IF(ISBLANK(extractions!AW541),"",extractions!AW541)</f>
        <v/>
      </c>
      <c r="BD541" t="str">
        <f>IF(ISBLANK(extractions!AX541),"",extractions!AX541)</f>
        <v/>
      </c>
      <c r="BG541" t="str">
        <f t="shared" si="71"/>
        <v/>
      </c>
      <c r="BK541" s="9" t="str">
        <f t="shared" si="68"/>
        <v>Beta</v>
      </c>
      <c r="BL541" s="9">
        <f t="shared" si="66"/>
        <v>0.16908999999999999</v>
      </c>
      <c r="BM541" s="13" t="str">
        <f t="shared" si="67"/>
        <v>?</v>
      </c>
      <c r="BN541" t="str">
        <f t="shared" si="69"/>
        <v>+</v>
      </c>
      <c r="BO541" s="9" t="str">
        <f>IF(BK541="Beta",IF(ABS(BL541)&lt;statistic_interpretations!$B$5,statistic_interpretations!$B$1,IF(ABS(BL541)&lt;statistic_interpretations!$C$5,statistic_interpretations!$C$1,IF(ABS(BL541)&gt;statistic_interpretations!$C$5,statistic_interpretations!$D$1,"error"))),IF(BK541="R",IF(ABS(BL541)&lt;statistic_interpretations!$B$2,statistic_interpretations!$B$1,IF(ABS(BL541)&lt;statistic_interpretations!$C$2,statistic_interpretations!$C$1,IF(ABS(BL541)&gt;statistic_interpretations!$C$2,statistic_interpretations!$D$1,"error"))),IF(BK541="D",IF(ABS(BL541)&lt;statistic_interpretations!$B$3,statistic_interpretations!$B$1,IF(ABS(BL541)&lt;statistic_interpretations!$C$3,statistic_interpretations!$C$1,IF(ABS(BL541)&gt;statistic_interpretations!$C$3,statistic_interpretations!$D$1,"error"))),IF(BK541="%",IF(ABS(BL541)&lt;statistic_interpretations!$B$9,statistic_interpretations!$B$1,IF(ABS(BL541)&lt;statistic_interpretations!$C$9,statistic_interpretations!$C$1,IF(ABS(BL541)&gt;statistic_interpretations!$C$9,statistic_interpretations!$D$1,"error"))),IF(BK541="χ2",IF(ABS(BL541)&lt;statistic_interpretations!$B$8,statistic_interpretations!$B$1,IF(ABS(BL541)&lt;statistic_interpretations!$C$8,statistic_interpretations!$C$1,IF(ABS(BL541)&gt;statistic_interpretations!$C$8,statistic_interpretations!$D$1,"error"))),IF(BK541="tau",IF(ABS(BL541)&lt;statistic_interpretations!$B$7,statistic_interpretations!$B$1,IF(ABS(BL541)&lt;statistic_interpretations!$C$7,statistic_interpretations!$C$1,IF(ABS(BL541)&gt;statistic_interpretations!$C$7,statistic_interpretations!$D$1,"error")))))))))</f>
        <v>Small</v>
      </c>
      <c r="BP541" t="str">
        <f t="shared" si="70"/>
        <v>unknown</v>
      </c>
    </row>
    <row r="542" spans="1:68" x14ac:dyDescent="0.25">
      <c r="A542" t="str">
        <f>IF(ISBLANK(extractions!A542),"",extractions!A542)</f>
        <v>Discovery: traffic</v>
      </c>
      <c r="B542" t="s">
        <v>844</v>
      </c>
      <c r="C542" t="str">
        <f>IF(ISBLANK(extractions!B542),"",extractions!B542)</f>
        <v>nominal</v>
      </c>
      <c r="D542" t="str">
        <f>IF(ISBLANK(extractions!C542),"",extractions!C542)</f>
        <v/>
      </c>
      <c r="E542" t="str">
        <f>IF(ISBLANK(extractions!D542),"",extractions!D542)</f>
        <v>Involvement: crime control</v>
      </c>
      <c r="F542" t="str">
        <f>IF(ISBLANK(extractions!E542),"",extractions!E542)</f>
        <v>-</v>
      </c>
      <c r="G542" t="str">
        <f>IF(ISBLANK(extractions!G542),"",extractions!G542)</f>
        <v>reporting time</v>
      </c>
      <c r="H542" t="str">
        <f>IF(ISBLANK(extractions!H542),"",extractions!H542)</f>
        <v>scale</v>
      </c>
      <c r="I542" t="str">
        <f>IF(ISBLANK(extractions!I542),"",extractions!I542)</f>
        <v>min/incident</v>
      </c>
      <c r="J542" t="str">
        <f>IF(ISBLANK(extractions!J542),"",extractions!J542)</f>
        <v>ln</v>
      </c>
      <c r="K542" t="str">
        <f>IF(ISBLANK(extractions!K542),"",extractions!K542)</f>
        <v>interest</v>
      </c>
      <c r="L542" t="str">
        <f>IF(ISBLANK(extractions!L542),"",extractions!L542)</f>
        <v>van Kirk (1980b)</v>
      </c>
      <c r="M542" s="2" t="s">
        <v>893</v>
      </c>
      <c r="N542" t="str">
        <f>IF(ISBLANK(extractions!M542),"",extractions!M542)</f>
        <v>Table E-50</v>
      </c>
      <c r="O542" t="str">
        <f>IF(ISBLANK(extractions!N542),"",extractions!N542)</f>
        <v>Multivariate regression</v>
      </c>
      <c r="P542" t="s">
        <v>148</v>
      </c>
      <c r="Q542" t="s">
        <v>903</v>
      </c>
      <c r="R542" t="s">
        <v>906</v>
      </c>
      <c r="S542" t="s">
        <v>199</v>
      </c>
      <c r="T542" t="s">
        <v>199</v>
      </c>
      <c r="U542" t="str">
        <f>IF(ISBLANK(extractions!O542),"",extractions!O542)</f>
        <v/>
      </c>
      <c r="V542" t="str">
        <f>IF(ISBLANK(extractions!P542),"",extractions!P542)</f>
        <v>Sample</v>
      </c>
      <c r="W542" t="str">
        <f>IF(ISBLANK(extractions!Q542),"",extractions!Q542)</f>
        <v/>
      </c>
      <c r="X542" t="str">
        <f>IF(ISBLANK(extractions!R542),"",extractions!R542)</f>
        <v xml:space="preserve">Non random sample  </v>
      </c>
      <c r="Y542" t="str">
        <f>IF(ISBLANK(extractions!S542),"",extractions!S542)</f>
        <v/>
      </c>
      <c r="Z542" t="str">
        <f>IF(ISBLANK(extractions!T542),"",extractions!T542)</f>
        <v/>
      </c>
      <c r="AA542" t="str">
        <f>IF(ISBLANK(extractions!U542),"",extractions!U542)</f>
        <v>-</v>
      </c>
      <c r="AB542">
        <f>IF(ISBLANK(extractions!V542),"",extractions!V542)</f>
        <v>1007</v>
      </c>
      <c r="AC542" t="str">
        <f>IF(ISBLANK(extractions!W542),"",extractions!W542)</f>
        <v>CFS</v>
      </c>
      <c r="AD542" t="str">
        <f>IF(ISBLANK(extractions!X542),"",extractions!X542)</f>
        <v>All noncrime calls</v>
      </c>
      <c r="AE542" t="str">
        <f>IF(ISBLANK(extractions!Y542),"",extractions!Y542)</f>
        <v>Beta</v>
      </c>
      <c r="AF542">
        <f>IF(ISBLANK(extractions!Z542),"",extractions!Z542)</f>
        <v>0.19053999999999999</v>
      </c>
      <c r="AG542" t="str">
        <f>IF(ISBLANK(extractions!AA542),"",extractions!AA542)</f>
        <v/>
      </c>
      <c r="AH542" t="str">
        <f>IF(ISBLANK(extractions!AB542),"",extractions!AB542)</f>
        <v>?</v>
      </c>
      <c r="AI542">
        <f>IF(ISBLANK(extractions!AC542),"",extractions!AC542)</f>
        <v>1</v>
      </c>
      <c r="AJ542" t="str">
        <f>IF(ISBLANK(extractions!AD542),"",extractions!AD542)</f>
        <v>mar</v>
      </c>
      <c r="AK542">
        <f>IF(ISBLANK(extractions!AE542),"",extractions!AE542)</f>
        <v>1975</v>
      </c>
      <c r="AL542">
        <f>IF(ISBLANK(extractions!AF542),"",extractions!AF542)</f>
        <v>31</v>
      </c>
      <c r="AM542" t="str">
        <f>IF(ISBLANK(extractions!AG542),"",extractions!AG542)</f>
        <v>jan</v>
      </c>
      <c r="AN542">
        <f>IF(ISBLANK(extractions!AH542),"",extractions!AH542)</f>
        <v>1976</v>
      </c>
      <c r="AO542" t="str">
        <f>IF(ISBLANK(extractions!AI542),"",extractions!AI542)</f>
        <v/>
      </c>
      <c r="AP542" t="str">
        <f>IF(ISBLANK(extractions!AJ542),"",extractions!AJ542)</f>
        <v/>
      </c>
      <c r="AQ542" t="str">
        <f>IF(ISBLANK(extractions!AK542),"",extractions!AK542)</f>
        <v/>
      </c>
      <c r="AR542" t="str">
        <f>IF(ISBLANK(extractions!AL542),"",extractions!AL542)</f>
        <v/>
      </c>
      <c r="AS542" t="str">
        <f>IF(ISBLANK(extractions!AM542),"",extractions!AM542)</f>
        <v/>
      </c>
      <c r="AT542" t="str">
        <f>IF(ISBLANK(extractions!AN542),"",extractions!AN542)</f>
        <v/>
      </c>
      <c r="AU542" t="str">
        <f>IF(ISBLANK(extractions!AO542),"",extractions!AO542)</f>
        <v/>
      </c>
      <c r="AV542" t="str">
        <f>IF(ISBLANK(extractions!AP542),"",extractions!AP542)</f>
        <v/>
      </c>
      <c r="AW542" t="str">
        <f>IF(ISBLANK(extractions!AQ542),"",extractions!AQ542)</f>
        <v/>
      </c>
      <c r="AX542" t="str">
        <f>IF(ISBLANK(extractions!AR542),"",extractions!AR542)</f>
        <v/>
      </c>
      <c r="AY542" t="str">
        <f>IF(ISBLANK(extractions!AS542),"",extractions!AS542)</f>
        <v/>
      </c>
      <c r="AZ542" t="str">
        <f>IF(ISBLANK(extractions!AT542),"",extractions!AT542)</f>
        <v/>
      </c>
      <c r="BA542" t="str">
        <f>IF(ISBLANK(extractions!AU542),"",extractions!AU542)</f>
        <v/>
      </c>
      <c r="BB542" t="str">
        <f>IF(ISBLANK(extractions!AV542),"",extractions!AV542)</f>
        <v/>
      </c>
      <c r="BC542" t="str">
        <f>IF(ISBLANK(extractions!AW542),"",extractions!AW542)</f>
        <v/>
      </c>
      <c r="BD542" t="str">
        <f>IF(ISBLANK(extractions!AX542),"",extractions!AX542)</f>
        <v/>
      </c>
      <c r="BG542" t="str">
        <f t="shared" si="71"/>
        <v/>
      </c>
      <c r="BK542" s="9" t="str">
        <f t="shared" si="68"/>
        <v>Beta</v>
      </c>
      <c r="BL542" s="9">
        <f t="shared" si="66"/>
        <v>0.19053999999999999</v>
      </c>
      <c r="BM542" s="13" t="str">
        <f t="shared" si="67"/>
        <v>?</v>
      </c>
      <c r="BN542" t="str">
        <f t="shared" si="69"/>
        <v>+</v>
      </c>
      <c r="BO542" s="9" t="str">
        <f>IF(BK542="Beta",IF(ABS(BL542)&lt;statistic_interpretations!$B$5,statistic_interpretations!$B$1,IF(ABS(BL542)&lt;statistic_interpretations!$C$5,statistic_interpretations!$C$1,IF(ABS(BL542)&gt;statistic_interpretations!$C$5,statistic_interpretations!$D$1,"error"))),IF(BK542="R",IF(ABS(BL542)&lt;statistic_interpretations!$B$2,statistic_interpretations!$B$1,IF(ABS(BL542)&lt;statistic_interpretations!$C$2,statistic_interpretations!$C$1,IF(ABS(BL542)&gt;statistic_interpretations!$C$2,statistic_interpretations!$D$1,"error"))),IF(BK542="D",IF(ABS(BL542)&lt;statistic_interpretations!$B$3,statistic_interpretations!$B$1,IF(ABS(BL542)&lt;statistic_interpretations!$C$3,statistic_interpretations!$C$1,IF(ABS(BL542)&gt;statistic_interpretations!$C$3,statistic_interpretations!$D$1,"error"))),IF(BK542="%",IF(ABS(BL542)&lt;statistic_interpretations!$B$9,statistic_interpretations!$B$1,IF(ABS(BL542)&lt;statistic_interpretations!$C$9,statistic_interpretations!$C$1,IF(ABS(BL542)&gt;statistic_interpretations!$C$9,statistic_interpretations!$D$1,"error"))),IF(BK542="χ2",IF(ABS(BL542)&lt;statistic_interpretations!$B$8,statistic_interpretations!$B$1,IF(ABS(BL542)&lt;statistic_interpretations!$C$8,statistic_interpretations!$C$1,IF(ABS(BL542)&gt;statistic_interpretations!$C$8,statistic_interpretations!$D$1,"error"))),IF(BK542="tau",IF(ABS(BL542)&lt;statistic_interpretations!$B$7,statistic_interpretations!$B$1,IF(ABS(BL542)&lt;statistic_interpretations!$C$7,statistic_interpretations!$C$1,IF(ABS(BL542)&gt;statistic_interpretations!$C$7,statistic_interpretations!$D$1,"error")))))))))</f>
        <v>Small</v>
      </c>
      <c r="BP542" t="str">
        <f t="shared" si="70"/>
        <v>unknown</v>
      </c>
    </row>
    <row r="543" spans="1:68" x14ac:dyDescent="0.25">
      <c r="A543" t="str">
        <f>IF(ISBLANK(extractions!A543),"",extractions!A543)</f>
        <v>Discovery: social service</v>
      </c>
      <c r="B543" t="s">
        <v>845</v>
      </c>
      <c r="C543" t="str">
        <f>IF(ISBLANK(extractions!B543),"",extractions!B543)</f>
        <v>nominal</v>
      </c>
      <c r="D543" t="str">
        <f>IF(ISBLANK(extractions!C543),"",extractions!C543)</f>
        <v/>
      </c>
      <c r="E543" t="str">
        <f>IF(ISBLANK(extractions!D543),"",extractions!D543)</f>
        <v>Involvement: crime control</v>
      </c>
      <c r="F543" t="str">
        <f>IF(ISBLANK(extractions!E543),"",extractions!E543)</f>
        <v>-</v>
      </c>
      <c r="G543" t="str">
        <f>IF(ISBLANK(extractions!G543),"",extractions!G543)</f>
        <v>reporting time</v>
      </c>
      <c r="H543" t="str">
        <f>IF(ISBLANK(extractions!H543),"",extractions!H543)</f>
        <v>scale</v>
      </c>
      <c r="I543" t="str">
        <f>IF(ISBLANK(extractions!I543),"",extractions!I543)</f>
        <v>min/incident</v>
      </c>
      <c r="J543" t="str">
        <f>IF(ISBLANK(extractions!J543),"",extractions!J543)</f>
        <v>ln</v>
      </c>
      <c r="K543" t="str">
        <f>IF(ISBLANK(extractions!K543),"",extractions!K543)</f>
        <v>interest</v>
      </c>
      <c r="L543" t="str">
        <f>IF(ISBLANK(extractions!L543),"",extractions!L543)</f>
        <v>van Kirk (1980b)</v>
      </c>
      <c r="M543" s="2" t="s">
        <v>893</v>
      </c>
      <c r="N543" t="str">
        <f>IF(ISBLANK(extractions!M543),"",extractions!M543)</f>
        <v>Table E-50</v>
      </c>
      <c r="O543" t="str">
        <f>IF(ISBLANK(extractions!N543),"",extractions!N543)</f>
        <v>Multivariate regression</v>
      </c>
      <c r="P543" t="s">
        <v>148</v>
      </c>
      <c r="Q543" t="s">
        <v>903</v>
      </c>
      <c r="R543" t="s">
        <v>906</v>
      </c>
      <c r="S543" t="s">
        <v>199</v>
      </c>
      <c r="T543" t="s">
        <v>199</v>
      </c>
      <c r="U543" t="str">
        <f>IF(ISBLANK(extractions!O543),"",extractions!O543)</f>
        <v/>
      </c>
      <c r="V543" t="str">
        <f>IF(ISBLANK(extractions!P543),"",extractions!P543)</f>
        <v>Sample</v>
      </c>
      <c r="W543" t="str">
        <f>IF(ISBLANK(extractions!Q543),"",extractions!Q543)</f>
        <v/>
      </c>
      <c r="X543" t="str">
        <f>IF(ISBLANK(extractions!R543),"",extractions!R543)</f>
        <v xml:space="preserve">Non random sample  </v>
      </c>
      <c r="Y543" t="str">
        <f>IF(ISBLANK(extractions!S543),"",extractions!S543)</f>
        <v/>
      </c>
      <c r="Z543" t="str">
        <f>IF(ISBLANK(extractions!T543),"",extractions!T543)</f>
        <v/>
      </c>
      <c r="AA543" t="str">
        <f>IF(ISBLANK(extractions!U543),"",extractions!U543)</f>
        <v>-</v>
      </c>
      <c r="AB543">
        <f>IF(ISBLANK(extractions!V543),"",extractions!V543)</f>
        <v>1007</v>
      </c>
      <c r="AC543" t="str">
        <f>IF(ISBLANK(extractions!W543),"",extractions!W543)</f>
        <v>CFS</v>
      </c>
      <c r="AD543" t="str">
        <f>IF(ISBLANK(extractions!X543),"",extractions!X543)</f>
        <v>All noncrime calls</v>
      </c>
      <c r="AE543" t="str">
        <f>IF(ISBLANK(extractions!Y543),"",extractions!Y543)</f>
        <v>Beta</v>
      </c>
      <c r="AF543">
        <f>IF(ISBLANK(extractions!Z543),"",extractions!Z543)</f>
        <v>7.4840000000000004E-2</v>
      </c>
      <c r="AG543" t="str">
        <f>IF(ISBLANK(extractions!AA543),"",extractions!AA543)</f>
        <v/>
      </c>
      <c r="AH543" t="str">
        <f>IF(ISBLANK(extractions!AB543),"",extractions!AB543)</f>
        <v>?</v>
      </c>
      <c r="AI543">
        <f>IF(ISBLANK(extractions!AC543),"",extractions!AC543)</f>
        <v>1</v>
      </c>
      <c r="AJ543" t="str">
        <f>IF(ISBLANK(extractions!AD543),"",extractions!AD543)</f>
        <v>mar</v>
      </c>
      <c r="AK543">
        <f>IF(ISBLANK(extractions!AE543),"",extractions!AE543)</f>
        <v>1975</v>
      </c>
      <c r="AL543">
        <f>IF(ISBLANK(extractions!AF543),"",extractions!AF543)</f>
        <v>31</v>
      </c>
      <c r="AM543" t="str">
        <f>IF(ISBLANK(extractions!AG543),"",extractions!AG543)</f>
        <v>jan</v>
      </c>
      <c r="AN543">
        <f>IF(ISBLANK(extractions!AH543),"",extractions!AH543)</f>
        <v>1976</v>
      </c>
      <c r="AO543" t="str">
        <f>IF(ISBLANK(extractions!AI543),"",extractions!AI543)</f>
        <v/>
      </c>
      <c r="AP543" t="str">
        <f>IF(ISBLANK(extractions!AJ543),"",extractions!AJ543)</f>
        <v/>
      </c>
      <c r="AQ543" t="str">
        <f>IF(ISBLANK(extractions!AK543),"",extractions!AK543)</f>
        <v/>
      </c>
      <c r="AR543" t="str">
        <f>IF(ISBLANK(extractions!AL543),"",extractions!AL543)</f>
        <v/>
      </c>
      <c r="AS543" t="str">
        <f>IF(ISBLANK(extractions!AM543),"",extractions!AM543)</f>
        <v/>
      </c>
      <c r="AT543" t="str">
        <f>IF(ISBLANK(extractions!AN543),"",extractions!AN543)</f>
        <v/>
      </c>
      <c r="AU543" t="str">
        <f>IF(ISBLANK(extractions!AO543),"",extractions!AO543)</f>
        <v/>
      </c>
      <c r="AV543" t="str">
        <f>IF(ISBLANK(extractions!AP543),"",extractions!AP543)</f>
        <v/>
      </c>
      <c r="AW543" t="str">
        <f>IF(ISBLANK(extractions!AQ543),"",extractions!AQ543)</f>
        <v/>
      </c>
      <c r="AX543" t="str">
        <f>IF(ISBLANK(extractions!AR543),"",extractions!AR543)</f>
        <v/>
      </c>
      <c r="AY543" t="str">
        <f>IF(ISBLANK(extractions!AS543),"",extractions!AS543)</f>
        <v/>
      </c>
      <c r="AZ543" t="str">
        <f>IF(ISBLANK(extractions!AT543),"",extractions!AT543)</f>
        <v/>
      </c>
      <c r="BA543" t="str">
        <f>IF(ISBLANK(extractions!AU543),"",extractions!AU543)</f>
        <v/>
      </c>
      <c r="BB543" t="str">
        <f>IF(ISBLANK(extractions!AV543),"",extractions!AV543)</f>
        <v/>
      </c>
      <c r="BC543" t="str">
        <f>IF(ISBLANK(extractions!AW543),"",extractions!AW543)</f>
        <v/>
      </c>
      <c r="BD543" t="str">
        <f>IF(ISBLANK(extractions!AX543),"",extractions!AX543)</f>
        <v/>
      </c>
      <c r="BG543" t="str">
        <f t="shared" si="71"/>
        <v/>
      </c>
      <c r="BK543" s="9" t="str">
        <f t="shared" si="68"/>
        <v>Beta</v>
      </c>
      <c r="BL543" s="9">
        <f t="shared" si="66"/>
        <v>7.4840000000000004E-2</v>
      </c>
      <c r="BM543" s="13" t="str">
        <f t="shared" si="67"/>
        <v>?</v>
      </c>
      <c r="BN543" t="str">
        <f t="shared" si="69"/>
        <v>+</v>
      </c>
      <c r="BO543" s="9" t="str">
        <f>IF(BK543="Beta",IF(ABS(BL543)&lt;statistic_interpretations!$B$5,statistic_interpretations!$B$1,IF(ABS(BL543)&lt;statistic_interpretations!$C$5,statistic_interpretations!$C$1,IF(ABS(BL543)&gt;statistic_interpretations!$C$5,statistic_interpretations!$D$1,"error"))),IF(BK543="R",IF(ABS(BL543)&lt;statistic_interpretations!$B$2,statistic_interpretations!$B$1,IF(ABS(BL543)&lt;statistic_interpretations!$C$2,statistic_interpretations!$C$1,IF(ABS(BL543)&gt;statistic_interpretations!$C$2,statistic_interpretations!$D$1,"error"))),IF(BK543="D",IF(ABS(BL543)&lt;statistic_interpretations!$B$3,statistic_interpretations!$B$1,IF(ABS(BL543)&lt;statistic_interpretations!$C$3,statistic_interpretations!$C$1,IF(ABS(BL543)&gt;statistic_interpretations!$C$3,statistic_interpretations!$D$1,"error"))),IF(BK543="%",IF(ABS(BL543)&lt;statistic_interpretations!$B$9,statistic_interpretations!$B$1,IF(ABS(BL543)&lt;statistic_interpretations!$C$9,statistic_interpretations!$C$1,IF(ABS(BL543)&gt;statistic_interpretations!$C$9,statistic_interpretations!$D$1,"error"))),IF(BK543="χ2",IF(ABS(BL543)&lt;statistic_interpretations!$B$8,statistic_interpretations!$B$1,IF(ABS(BL543)&lt;statistic_interpretations!$C$8,statistic_interpretations!$C$1,IF(ABS(BL543)&gt;statistic_interpretations!$C$8,statistic_interpretations!$D$1,"error"))),IF(BK543="tau",IF(ABS(BL543)&lt;statistic_interpretations!$B$7,statistic_interpretations!$B$1,IF(ABS(BL543)&lt;statistic_interpretations!$C$7,statistic_interpretations!$C$1,IF(ABS(BL543)&gt;statistic_interpretations!$C$7,statistic_interpretations!$D$1,"error")))))))))</f>
        <v>Small</v>
      </c>
      <c r="BP543" t="str">
        <f t="shared" si="70"/>
        <v>unknown</v>
      </c>
    </row>
    <row r="544" spans="1:68" x14ac:dyDescent="0.25">
      <c r="A544" t="str">
        <f>IF(ISBLANK(extractions!A544),"",extractions!A544)</f>
        <v xml:space="preserve">Telephoning Delay </v>
      </c>
      <c r="B544" t="s">
        <v>553</v>
      </c>
      <c r="C544" t="str">
        <f>IF(ISBLANK(extractions!B544),"",extractions!B544)</f>
        <v>nominal</v>
      </c>
      <c r="D544" t="str">
        <f>IF(ISBLANK(extractions!C544),"",extractions!C544)</f>
        <v/>
      </c>
      <c r="E544" t="str">
        <f>IF(ISBLANK(extractions!D544),"",extractions!D544)</f>
        <v/>
      </c>
      <c r="F544" t="str">
        <f>IF(ISBLANK(extractions!E544),"",extractions!E544)</f>
        <v>-</v>
      </c>
      <c r="G544" t="str">
        <f>IF(ISBLANK(extractions!G544),"",extractions!G544)</f>
        <v>reporting time</v>
      </c>
      <c r="H544" t="str">
        <f>IF(ISBLANK(extractions!H544),"",extractions!H544)</f>
        <v>scale</v>
      </c>
      <c r="I544" t="str">
        <f>IF(ISBLANK(extractions!I544),"",extractions!I544)</f>
        <v>min/incident</v>
      </c>
      <c r="J544" t="str">
        <f>IF(ISBLANK(extractions!J544),"",extractions!J544)</f>
        <v>ln</v>
      </c>
      <c r="K544" t="str">
        <f>IF(ISBLANK(extractions!K544),"",extractions!K544)</f>
        <v>interest</v>
      </c>
      <c r="L544" t="str">
        <f>IF(ISBLANK(extractions!L544),"",extractions!L544)</f>
        <v>van Kirk (1980b)</v>
      </c>
      <c r="M544" s="2" t="s">
        <v>893</v>
      </c>
      <c r="N544" t="str">
        <f>IF(ISBLANK(extractions!M544),"",extractions!M544)</f>
        <v>Table E-50</v>
      </c>
      <c r="O544" t="str">
        <f>IF(ISBLANK(extractions!N544),"",extractions!N544)</f>
        <v>Multivariate regression</v>
      </c>
      <c r="P544" t="s">
        <v>148</v>
      </c>
      <c r="Q544" t="s">
        <v>903</v>
      </c>
      <c r="R544" t="s">
        <v>906</v>
      </c>
      <c r="S544" t="s">
        <v>891</v>
      </c>
      <c r="T544" t="s">
        <v>895</v>
      </c>
      <c r="U544" t="str">
        <f>IF(ISBLANK(extractions!O544),"",extractions!O544)</f>
        <v/>
      </c>
      <c r="V544" t="str">
        <f>IF(ISBLANK(extractions!P544),"",extractions!P544)</f>
        <v>Sample</v>
      </c>
      <c r="W544" t="str">
        <f>IF(ISBLANK(extractions!Q544),"",extractions!Q544)</f>
        <v/>
      </c>
      <c r="X544" t="str">
        <f>IF(ISBLANK(extractions!R544),"",extractions!R544)</f>
        <v xml:space="preserve">Non random sample  </v>
      </c>
      <c r="Y544" t="str">
        <f>IF(ISBLANK(extractions!S544),"",extractions!S544)</f>
        <v/>
      </c>
      <c r="Z544" t="str">
        <f>IF(ISBLANK(extractions!T544),"",extractions!T544)</f>
        <v/>
      </c>
      <c r="AA544" t="str">
        <f>IF(ISBLANK(extractions!U544),"",extractions!U544)</f>
        <v>-</v>
      </c>
      <c r="AB544">
        <f>IF(ISBLANK(extractions!V544),"",extractions!V544)</f>
        <v>1007</v>
      </c>
      <c r="AC544" t="str">
        <f>IF(ISBLANK(extractions!W544),"",extractions!W544)</f>
        <v>CFS</v>
      </c>
      <c r="AD544" t="str">
        <f>IF(ISBLANK(extractions!X544),"",extractions!X544)</f>
        <v>All noncrime calls</v>
      </c>
      <c r="AE544" t="str">
        <f>IF(ISBLANK(extractions!Y544),"",extractions!Y544)</f>
        <v>Beta</v>
      </c>
      <c r="AF544">
        <f>IF(ISBLANK(extractions!Z544),"",extractions!Z544)</f>
        <v>0.19244</v>
      </c>
      <c r="AG544" t="str">
        <f>IF(ISBLANK(extractions!AA544),"",extractions!AA544)</f>
        <v/>
      </c>
      <c r="AH544" t="str">
        <f>IF(ISBLANK(extractions!AB544),"",extractions!AB544)</f>
        <v>?</v>
      </c>
      <c r="AI544">
        <f>IF(ISBLANK(extractions!AC544),"",extractions!AC544)</f>
        <v>1</v>
      </c>
      <c r="AJ544" t="str">
        <f>IF(ISBLANK(extractions!AD544),"",extractions!AD544)</f>
        <v>mar</v>
      </c>
      <c r="AK544">
        <f>IF(ISBLANK(extractions!AE544),"",extractions!AE544)</f>
        <v>1975</v>
      </c>
      <c r="AL544">
        <f>IF(ISBLANK(extractions!AF544),"",extractions!AF544)</f>
        <v>31</v>
      </c>
      <c r="AM544" t="str">
        <f>IF(ISBLANK(extractions!AG544),"",extractions!AG544)</f>
        <v>jan</v>
      </c>
      <c r="AN544">
        <f>IF(ISBLANK(extractions!AH544),"",extractions!AH544)</f>
        <v>1976</v>
      </c>
      <c r="AO544" t="str">
        <f>IF(ISBLANK(extractions!AI544),"",extractions!AI544)</f>
        <v/>
      </c>
      <c r="AP544" t="str">
        <f>IF(ISBLANK(extractions!AJ544),"",extractions!AJ544)</f>
        <v/>
      </c>
      <c r="AQ544" t="str">
        <f>IF(ISBLANK(extractions!AK544),"",extractions!AK544)</f>
        <v/>
      </c>
      <c r="AR544" t="str">
        <f>IF(ISBLANK(extractions!AL544),"",extractions!AL544)</f>
        <v/>
      </c>
      <c r="AS544" t="str">
        <f>IF(ISBLANK(extractions!AM544),"",extractions!AM544)</f>
        <v/>
      </c>
      <c r="AT544" t="str">
        <f>IF(ISBLANK(extractions!AN544),"",extractions!AN544)</f>
        <v/>
      </c>
      <c r="AU544" t="str">
        <f>IF(ISBLANK(extractions!AO544),"",extractions!AO544)</f>
        <v/>
      </c>
      <c r="AV544" t="str">
        <f>IF(ISBLANK(extractions!AP544),"",extractions!AP544)</f>
        <v/>
      </c>
      <c r="AW544" t="str">
        <f>IF(ISBLANK(extractions!AQ544),"",extractions!AQ544)</f>
        <v/>
      </c>
      <c r="AX544" t="str">
        <f>IF(ISBLANK(extractions!AR544),"",extractions!AR544)</f>
        <v/>
      </c>
      <c r="AY544" t="str">
        <f>IF(ISBLANK(extractions!AS544),"",extractions!AS544)</f>
        <v/>
      </c>
      <c r="AZ544" t="str">
        <f>IF(ISBLANK(extractions!AT544),"",extractions!AT544)</f>
        <v/>
      </c>
      <c r="BA544" t="str">
        <f>IF(ISBLANK(extractions!AU544),"",extractions!AU544)</f>
        <v/>
      </c>
      <c r="BB544" t="str">
        <f>IF(ISBLANK(extractions!AV544),"",extractions!AV544)</f>
        <v/>
      </c>
      <c r="BC544" t="str">
        <f>IF(ISBLANK(extractions!AW544),"",extractions!AW544)</f>
        <v/>
      </c>
      <c r="BD544" t="str">
        <f>IF(ISBLANK(extractions!AX544),"",extractions!AX544)</f>
        <v/>
      </c>
      <c r="BG544" t="str">
        <f t="shared" si="71"/>
        <v/>
      </c>
      <c r="BK544" s="9" t="str">
        <f t="shared" si="68"/>
        <v>Beta</v>
      </c>
      <c r="BL544" s="9">
        <f t="shared" si="66"/>
        <v>0.19244</v>
      </c>
      <c r="BM544" s="13" t="str">
        <f t="shared" si="67"/>
        <v>?</v>
      </c>
      <c r="BN544" t="str">
        <f t="shared" si="69"/>
        <v>+</v>
      </c>
      <c r="BO544" s="9" t="str">
        <f>IF(BK544="Beta",IF(ABS(BL544)&lt;statistic_interpretations!$B$5,statistic_interpretations!$B$1,IF(ABS(BL544)&lt;statistic_interpretations!$C$5,statistic_interpretations!$C$1,IF(ABS(BL544)&gt;statistic_interpretations!$C$5,statistic_interpretations!$D$1,"error"))),IF(BK544="R",IF(ABS(BL544)&lt;statistic_interpretations!$B$2,statistic_interpretations!$B$1,IF(ABS(BL544)&lt;statistic_interpretations!$C$2,statistic_interpretations!$C$1,IF(ABS(BL544)&gt;statistic_interpretations!$C$2,statistic_interpretations!$D$1,"error"))),IF(BK544="D",IF(ABS(BL544)&lt;statistic_interpretations!$B$3,statistic_interpretations!$B$1,IF(ABS(BL544)&lt;statistic_interpretations!$C$3,statistic_interpretations!$C$1,IF(ABS(BL544)&gt;statistic_interpretations!$C$3,statistic_interpretations!$D$1,"error"))),IF(BK544="%",IF(ABS(BL544)&lt;statistic_interpretations!$B$9,statistic_interpretations!$B$1,IF(ABS(BL544)&lt;statistic_interpretations!$C$9,statistic_interpretations!$C$1,IF(ABS(BL544)&gt;statistic_interpretations!$C$9,statistic_interpretations!$D$1,"error"))),IF(BK544="χ2",IF(ABS(BL544)&lt;statistic_interpretations!$B$8,statistic_interpretations!$B$1,IF(ABS(BL544)&lt;statistic_interpretations!$C$8,statistic_interpretations!$C$1,IF(ABS(BL544)&gt;statistic_interpretations!$C$8,statistic_interpretations!$D$1,"error"))),IF(BK544="tau",IF(ABS(BL544)&lt;statistic_interpretations!$B$7,statistic_interpretations!$B$1,IF(ABS(BL544)&lt;statistic_interpretations!$C$7,statistic_interpretations!$C$1,IF(ABS(BL544)&gt;statistic_interpretations!$C$7,statistic_interpretations!$D$1,"error")))))))))</f>
        <v>Small</v>
      </c>
      <c r="BP544" t="str">
        <f t="shared" si="70"/>
        <v>unknown</v>
      </c>
    </row>
    <row r="545" spans="1:68" x14ac:dyDescent="0.25">
      <c r="A545" t="str">
        <f>IF(ISBLANK(extractions!A545),"",extractions!A545)</f>
        <v xml:space="preserve">Talking Delay </v>
      </c>
      <c r="B545" t="s">
        <v>552</v>
      </c>
      <c r="C545" t="str">
        <f>IF(ISBLANK(extractions!B545),"",extractions!B545)</f>
        <v>nominal</v>
      </c>
      <c r="D545" t="str">
        <f>IF(ISBLANK(extractions!C545),"",extractions!C545)</f>
        <v/>
      </c>
      <c r="E545" t="str">
        <f>IF(ISBLANK(extractions!D545),"",extractions!D545)</f>
        <v/>
      </c>
      <c r="F545" t="str">
        <f>IF(ISBLANK(extractions!E545),"",extractions!E545)</f>
        <v>-</v>
      </c>
      <c r="G545" t="str">
        <f>IF(ISBLANK(extractions!G545),"",extractions!G545)</f>
        <v>reporting time</v>
      </c>
      <c r="H545" t="str">
        <f>IF(ISBLANK(extractions!H545),"",extractions!H545)</f>
        <v>scale</v>
      </c>
      <c r="I545" t="str">
        <f>IF(ISBLANK(extractions!I545),"",extractions!I545)</f>
        <v>min/incident</v>
      </c>
      <c r="J545" t="str">
        <f>IF(ISBLANK(extractions!J545),"",extractions!J545)</f>
        <v>ln</v>
      </c>
      <c r="K545" t="str">
        <f>IF(ISBLANK(extractions!K545),"",extractions!K545)</f>
        <v>interest</v>
      </c>
      <c r="L545" t="str">
        <f>IF(ISBLANK(extractions!L545),"",extractions!L545)</f>
        <v>van Kirk (1980b)</v>
      </c>
      <c r="M545" s="2" t="s">
        <v>893</v>
      </c>
      <c r="N545" t="str">
        <f>IF(ISBLANK(extractions!M545),"",extractions!M545)</f>
        <v>Table E-50</v>
      </c>
      <c r="O545" t="str">
        <f>IF(ISBLANK(extractions!N545),"",extractions!N545)</f>
        <v>Multivariate regression</v>
      </c>
      <c r="P545" t="s">
        <v>148</v>
      </c>
      <c r="Q545" t="s">
        <v>903</v>
      </c>
      <c r="R545" t="s">
        <v>906</v>
      </c>
      <c r="S545" t="s">
        <v>891</v>
      </c>
      <c r="T545" t="s">
        <v>895</v>
      </c>
      <c r="U545" t="str">
        <f>IF(ISBLANK(extractions!O545),"",extractions!O545)</f>
        <v/>
      </c>
      <c r="V545" t="str">
        <f>IF(ISBLANK(extractions!P545),"",extractions!P545)</f>
        <v>Sample</v>
      </c>
      <c r="W545" t="str">
        <f>IF(ISBLANK(extractions!Q545),"",extractions!Q545)</f>
        <v/>
      </c>
      <c r="X545" t="str">
        <f>IF(ISBLANK(extractions!R545),"",extractions!R545)</f>
        <v xml:space="preserve">Non random sample  </v>
      </c>
      <c r="Y545" t="str">
        <f>IF(ISBLANK(extractions!S545),"",extractions!S545)</f>
        <v/>
      </c>
      <c r="Z545" t="str">
        <f>IF(ISBLANK(extractions!T545),"",extractions!T545)</f>
        <v/>
      </c>
      <c r="AA545" t="str">
        <f>IF(ISBLANK(extractions!U545),"",extractions!U545)</f>
        <v>-</v>
      </c>
      <c r="AB545">
        <f>IF(ISBLANK(extractions!V545),"",extractions!V545)</f>
        <v>1007</v>
      </c>
      <c r="AC545" t="str">
        <f>IF(ISBLANK(extractions!W545),"",extractions!W545)</f>
        <v>CFS</v>
      </c>
      <c r="AD545" t="str">
        <f>IF(ISBLANK(extractions!X545),"",extractions!X545)</f>
        <v>All noncrime calls</v>
      </c>
      <c r="AE545" t="str">
        <f>IF(ISBLANK(extractions!Y545),"",extractions!Y545)</f>
        <v>Beta</v>
      </c>
      <c r="AF545">
        <f>IF(ISBLANK(extractions!Z545),"",extractions!Z545)</f>
        <v>0.14802999999999999</v>
      </c>
      <c r="AG545" t="str">
        <f>IF(ISBLANK(extractions!AA545),"",extractions!AA545)</f>
        <v/>
      </c>
      <c r="AH545" t="str">
        <f>IF(ISBLANK(extractions!AB545),"",extractions!AB545)</f>
        <v>?</v>
      </c>
      <c r="AI545">
        <f>IF(ISBLANK(extractions!AC545),"",extractions!AC545)</f>
        <v>1</v>
      </c>
      <c r="AJ545" t="str">
        <f>IF(ISBLANK(extractions!AD545),"",extractions!AD545)</f>
        <v>mar</v>
      </c>
      <c r="AK545">
        <f>IF(ISBLANK(extractions!AE545),"",extractions!AE545)</f>
        <v>1975</v>
      </c>
      <c r="AL545">
        <f>IF(ISBLANK(extractions!AF545),"",extractions!AF545)</f>
        <v>31</v>
      </c>
      <c r="AM545" t="str">
        <f>IF(ISBLANK(extractions!AG545),"",extractions!AG545)</f>
        <v>jan</v>
      </c>
      <c r="AN545">
        <f>IF(ISBLANK(extractions!AH545),"",extractions!AH545)</f>
        <v>1976</v>
      </c>
      <c r="AO545" t="str">
        <f>IF(ISBLANK(extractions!AI545),"",extractions!AI545)</f>
        <v/>
      </c>
      <c r="AP545" t="str">
        <f>IF(ISBLANK(extractions!AJ545),"",extractions!AJ545)</f>
        <v/>
      </c>
      <c r="AQ545" t="str">
        <f>IF(ISBLANK(extractions!AK545),"",extractions!AK545)</f>
        <v/>
      </c>
      <c r="AR545" t="str">
        <f>IF(ISBLANK(extractions!AL545),"",extractions!AL545)</f>
        <v/>
      </c>
      <c r="AS545" t="str">
        <f>IF(ISBLANK(extractions!AM545),"",extractions!AM545)</f>
        <v/>
      </c>
      <c r="AT545" t="str">
        <f>IF(ISBLANK(extractions!AN545),"",extractions!AN545)</f>
        <v/>
      </c>
      <c r="AU545" t="str">
        <f>IF(ISBLANK(extractions!AO545),"",extractions!AO545)</f>
        <v/>
      </c>
      <c r="AV545" t="str">
        <f>IF(ISBLANK(extractions!AP545),"",extractions!AP545)</f>
        <v/>
      </c>
      <c r="AW545" t="str">
        <f>IF(ISBLANK(extractions!AQ545),"",extractions!AQ545)</f>
        <v/>
      </c>
      <c r="AX545" t="str">
        <f>IF(ISBLANK(extractions!AR545),"",extractions!AR545)</f>
        <v/>
      </c>
      <c r="AY545" t="str">
        <f>IF(ISBLANK(extractions!AS545),"",extractions!AS545)</f>
        <v/>
      </c>
      <c r="AZ545" t="str">
        <f>IF(ISBLANK(extractions!AT545),"",extractions!AT545)</f>
        <v/>
      </c>
      <c r="BA545" t="str">
        <f>IF(ISBLANK(extractions!AU545),"",extractions!AU545)</f>
        <v/>
      </c>
      <c r="BB545" t="str">
        <f>IF(ISBLANK(extractions!AV545),"",extractions!AV545)</f>
        <v/>
      </c>
      <c r="BC545" t="str">
        <f>IF(ISBLANK(extractions!AW545),"",extractions!AW545)</f>
        <v/>
      </c>
      <c r="BD545" t="str">
        <f>IF(ISBLANK(extractions!AX545),"",extractions!AX545)</f>
        <v/>
      </c>
      <c r="BG545" t="str">
        <f t="shared" si="71"/>
        <v/>
      </c>
      <c r="BK545" s="9" t="str">
        <f t="shared" si="68"/>
        <v>Beta</v>
      </c>
      <c r="BL545" s="9">
        <f t="shared" si="66"/>
        <v>0.14802999999999999</v>
      </c>
      <c r="BM545" s="13" t="str">
        <f t="shared" si="67"/>
        <v>?</v>
      </c>
      <c r="BN545" t="str">
        <f t="shared" si="69"/>
        <v>+</v>
      </c>
      <c r="BO545" s="9" t="str">
        <f>IF(BK545="Beta",IF(ABS(BL545)&lt;statistic_interpretations!$B$5,statistic_interpretations!$B$1,IF(ABS(BL545)&lt;statistic_interpretations!$C$5,statistic_interpretations!$C$1,IF(ABS(BL545)&gt;statistic_interpretations!$C$5,statistic_interpretations!$D$1,"error"))),IF(BK545="R",IF(ABS(BL545)&lt;statistic_interpretations!$B$2,statistic_interpretations!$B$1,IF(ABS(BL545)&lt;statistic_interpretations!$C$2,statistic_interpretations!$C$1,IF(ABS(BL545)&gt;statistic_interpretations!$C$2,statistic_interpretations!$D$1,"error"))),IF(BK545="D",IF(ABS(BL545)&lt;statistic_interpretations!$B$3,statistic_interpretations!$B$1,IF(ABS(BL545)&lt;statistic_interpretations!$C$3,statistic_interpretations!$C$1,IF(ABS(BL545)&gt;statistic_interpretations!$C$3,statistic_interpretations!$D$1,"error"))),IF(BK545="%",IF(ABS(BL545)&lt;statistic_interpretations!$B$9,statistic_interpretations!$B$1,IF(ABS(BL545)&lt;statistic_interpretations!$C$9,statistic_interpretations!$C$1,IF(ABS(BL545)&gt;statistic_interpretations!$C$9,statistic_interpretations!$D$1,"error"))),IF(BK545="χ2",IF(ABS(BL545)&lt;statistic_interpretations!$B$8,statistic_interpretations!$B$1,IF(ABS(BL545)&lt;statistic_interpretations!$C$8,statistic_interpretations!$C$1,IF(ABS(BL545)&gt;statistic_interpretations!$C$8,statistic_interpretations!$D$1,"error"))),IF(BK545="tau",IF(ABS(BL545)&lt;statistic_interpretations!$B$7,statistic_interpretations!$B$1,IF(ABS(BL545)&lt;statistic_interpretations!$C$7,statistic_interpretations!$C$1,IF(ABS(BL545)&gt;statistic_interpretations!$C$7,statistic_interpretations!$D$1,"error")))))))))</f>
        <v>Small</v>
      </c>
      <c r="BP545" t="str">
        <f t="shared" si="70"/>
        <v>unknown</v>
      </c>
    </row>
    <row r="546" spans="1:68" x14ac:dyDescent="0.25">
      <c r="A546" t="str">
        <f>IF(ISBLANK(extractions!A546),"",extractions!A546)</f>
        <v>Waiting-Observing Delay</v>
      </c>
      <c r="B546" t="s">
        <v>823</v>
      </c>
      <c r="C546" t="str">
        <f>IF(ISBLANK(extractions!B546),"",extractions!B546)</f>
        <v>nominal</v>
      </c>
      <c r="D546" t="str">
        <f>IF(ISBLANK(extractions!C546),"",extractions!C546)</f>
        <v/>
      </c>
      <c r="E546" t="str">
        <f>IF(ISBLANK(extractions!D546),"",extractions!D546)</f>
        <v/>
      </c>
      <c r="F546" t="str">
        <f>IF(ISBLANK(extractions!E546),"",extractions!E546)</f>
        <v>-</v>
      </c>
      <c r="G546" t="str">
        <f>IF(ISBLANK(extractions!G546),"",extractions!G546)</f>
        <v>reporting time</v>
      </c>
      <c r="H546" t="str">
        <f>IF(ISBLANK(extractions!H546),"",extractions!H546)</f>
        <v>scale</v>
      </c>
      <c r="I546" t="str">
        <f>IF(ISBLANK(extractions!I546),"",extractions!I546)</f>
        <v>min/incident</v>
      </c>
      <c r="J546" t="str">
        <f>IF(ISBLANK(extractions!J546),"",extractions!J546)</f>
        <v>ln</v>
      </c>
      <c r="K546" t="str">
        <f>IF(ISBLANK(extractions!K546),"",extractions!K546)</f>
        <v>interest</v>
      </c>
      <c r="L546" t="str">
        <f>IF(ISBLANK(extractions!L546),"",extractions!L546)</f>
        <v>van Kirk (1980b)</v>
      </c>
      <c r="M546" s="2" t="s">
        <v>893</v>
      </c>
      <c r="N546" t="str">
        <f>IF(ISBLANK(extractions!M546),"",extractions!M546)</f>
        <v>Table E-50</v>
      </c>
      <c r="O546" t="str">
        <f>IF(ISBLANK(extractions!N546),"",extractions!N546)</f>
        <v>Multivariate regression</v>
      </c>
      <c r="P546" t="s">
        <v>148</v>
      </c>
      <c r="Q546" t="s">
        <v>903</v>
      </c>
      <c r="R546" t="s">
        <v>906</v>
      </c>
      <c r="S546" t="s">
        <v>891</v>
      </c>
      <c r="T546" t="s">
        <v>895</v>
      </c>
      <c r="U546" t="str">
        <f>IF(ISBLANK(extractions!O546),"",extractions!O546)</f>
        <v/>
      </c>
      <c r="V546" t="str">
        <f>IF(ISBLANK(extractions!P546),"",extractions!P546)</f>
        <v>Sample</v>
      </c>
      <c r="W546" t="str">
        <f>IF(ISBLANK(extractions!Q546),"",extractions!Q546)</f>
        <v/>
      </c>
      <c r="X546" t="str">
        <f>IF(ISBLANK(extractions!R546),"",extractions!R546)</f>
        <v xml:space="preserve">Non random sample  </v>
      </c>
      <c r="Y546" t="str">
        <f>IF(ISBLANK(extractions!S546),"",extractions!S546)</f>
        <v/>
      </c>
      <c r="Z546" t="str">
        <f>IF(ISBLANK(extractions!T546),"",extractions!T546)</f>
        <v/>
      </c>
      <c r="AA546" t="str">
        <f>IF(ISBLANK(extractions!U546),"",extractions!U546)</f>
        <v>-</v>
      </c>
      <c r="AB546">
        <f>IF(ISBLANK(extractions!V546),"",extractions!V546)</f>
        <v>1007</v>
      </c>
      <c r="AC546" t="str">
        <f>IF(ISBLANK(extractions!W546),"",extractions!W546)</f>
        <v>CFS</v>
      </c>
      <c r="AD546" t="str">
        <f>IF(ISBLANK(extractions!X546),"",extractions!X546)</f>
        <v>All noncrime calls</v>
      </c>
      <c r="AE546" t="str">
        <f>IF(ISBLANK(extractions!Y546),"",extractions!Y546)</f>
        <v>Beta</v>
      </c>
      <c r="AF546">
        <f>IF(ISBLANK(extractions!Z546),"",extractions!Z546)</f>
        <v>0.18640999999999999</v>
      </c>
      <c r="AG546" t="str">
        <f>IF(ISBLANK(extractions!AA546),"",extractions!AA546)</f>
        <v/>
      </c>
      <c r="AH546" t="str">
        <f>IF(ISBLANK(extractions!AB546),"",extractions!AB546)</f>
        <v>?</v>
      </c>
      <c r="AI546">
        <f>IF(ISBLANK(extractions!AC546),"",extractions!AC546)</f>
        <v>1</v>
      </c>
      <c r="AJ546" t="str">
        <f>IF(ISBLANK(extractions!AD546),"",extractions!AD546)</f>
        <v>mar</v>
      </c>
      <c r="AK546">
        <f>IF(ISBLANK(extractions!AE546),"",extractions!AE546)</f>
        <v>1975</v>
      </c>
      <c r="AL546">
        <f>IF(ISBLANK(extractions!AF546),"",extractions!AF546)</f>
        <v>31</v>
      </c>
      <c r="AM546" t="str">
        <f>IF(ISBLANK(extractions!AG546),"",extractions!AG546)</f>
        <v>jan</v>
      </c>
      <c r="AN546">
        <f>IF(ISBLANK(extractions!AH546),"",extractions!AH546)</f>
        <v>1976</v>
      </c>
      <c r="AO546" t="str">
        <f>IF(ISBLANK(extractions!AI546),"",extractions!AI546)</f>
        <v/>
      </c>
      <c r="AP546" t="str">
        <f>IF(ISBLANK(extractions!AJ546),"",extractions!AJ546)</f>
        <v/>
      </c>
      <c r="AQ546" t="str">
        <f>IF(ISBLANK(extractions!AK546),"",extractions!AK546)</f>
        <v/>
      </c>
      <c r="AR546" t="str">
        <f>IF(ISBLANK(extractions!AL546),"",extractions!AL546)</f>
        <v/>
      </c>
      <c r="AS546" t="str">
        <f>IF(ISBLANK(extractions!AM546),"",extractions!AM546)</f>
        <v/>
      </c>
      <c r="AT546" t="str">
        <f>IF(ISBLANK(extractions!AN546),"",extractions!AN546)</f>
        <v/>
      </c>
      <c r="AU546" t="str">
        <f>IF(ISBLANK(extractions!AO546),"",extractions!AO546)</f>
        <v/>
      </c>
      <c r="AV546" t="str">
        <f>IF(ISBLANK(extractions!AP546),"",extractions!AP546)</f>
        <v/>
      </c>
      <c r="AW546" t="str">
        <f>IF(ISBLANK(extractions!AQ546),"",extractions!AQ546)</f>
        <v/>
      </c>
      <c r="AX546" t="str">
        <f>IF(ISBLANK(extractions!AR546),"",extractions!AR546)</f>
        <v/>
      </c>
      <c r="AY546" t="str">
        <f>IF(ISBLANK(extractions!AS546),"",extractions!AS546)</f>
        <v/>
      </c>
      <c r="AZ546" t="str">
        <f>IF(ISBLANK(extractions!AT546),"",extractions!AT546)</f>
        <v/>
      </c>
      <c r="BA546" t="str">
        <f>IF(ISBLANK(extractions!AU546),"",extractions!AU546)</f>
        <v/>
      </c>
      <c r="BB546" t="str">
        <f>IF(ISBLANK(extractions!AV546),"",extractions!AV546)</f>
        <v/>
      </c>
      <c r="BC546" t="str">
        <f>IF(ISBLANK(extractions!AW546),"",extractions!AW546)</f>
        <v/>
      </c>
      <c r="BD546" t="str">
        <f>IF(ISBLANK(extractions!AX546),"",extractions!AX546)</f>
        <v/>
      </c>
      <c r="BG546" t="str">
        <f t="shared" si="71"/>
        <v/>
      </c>
      <c r="BK546" s="9" t="str">
        <f t="shared" si="68"/>
        <v>Beta</v>
      </c>
      <c r="BL546" s="9">
        <f t="shared" si="66"/>
        <v>0.18640999999999999</v>
      </c>
      <c r="BM546" s="13" t="str">
        <f t="shared" si="67"/>
        <v>?</v>
      </c>
      <c r="BN546" t="str">
        <f t="shared" si="69"/>
        <v>+</v>
      </c>
      <c r="BO546" s="9" t="str">
        <f>IF(BK546="Beta",IF(ABS(BL546)&lt;statistic_interpretations!$B$5,statistic_interpretations!$B$1,IF(ABS(BL546)&lt;statistic_interpretations!$C$5,statistic_interpretations!$C$1,IF(ABS(BL546)&gt;statistic_interpretations!$C$5,statistic_interpretations!$D$1,"error"))),IF(BK546="R",IF(ABS(BL546)&lt;statistic_interpretations!$B$2,statistic_interpretations!$B$1,IF(ABS(BL546)&lt;statistic_interpretations!$C$2,statistic_interpretations!$C$1,IF(ABS(BL546)&gt;statistic_interpretations!$C$2,statistic_interpretations!$D$1,"error"))),IF(BK546="D",IF(ABS(BL546)&lt;statistic_interpretations!$B$3,statistic_interpretations!$B$1,IF(ABS(BL546)&lt;statistic_interpretations!$C$3,statistic_interpretations!$C$1,IF(ABS(BL546)&gt;statistic_interpretations!$C$3,statistic_interpretations!$D$1,"error"))),IF(BK546="%",IF(ABS(BL546)&lt;statistic_interpretations!$B$9,statistic_interpretations!$B$1,IF(ABS(BL546)&lt;statistic_interpretations!$C$9,statistic_interpretations!$C$1,IF(ABS(BL546)&gt;statistic_interpretations!$C$9,statistic_interpretations!$D$1,"error"))),IF(BK546="χ2",IF(ABS(BL546)&lt;statistic_interpretations!$B$8,statistic_interpretations!$B$1,IF(ABS(BL546)&lt;statistic_interpretations!$C$8,statistic_interpretations!$C$1,IF(ABS(BL546)&gt;statistic_interpretations!$C$8,statistic_interpretations!$D$1,"error"))),IF(BK546="tau",IF(ABS(BL546)&lt;statistic_interpretations!$B$7,statistic_interpretations!$B$1,IF(ABS(BL546)&lt;statistic_interpretations!$C$7,statistic_interpretations!$C$1,IF(ABS(BL546)&gt;statistic_interpretations!$C$7,statistic_interpretations!$D$1,"error")))))))))</f>
        <v>Small</v>
      </c>
      <c r="BP546" t="str">
        <f t="shared" si="70"/>
        <v>unknown</v>
      </c>
    </row>
    <row r="547" spans="1:68" x14ac:dyDescent="0.25">
      <c r="A547" t="str">
        <f>IF(ISBLANK(extractions!A547),"",extractions!A547)</f>
        <v xml:space="preserve">Apathy Delay </v>
      </c>
      <c r="B547" t="s">
        <v>551</v>
      </c>
      <c r="C547" t="str">
        <f>IF(ISBLANK(extractions!B547),"",extractions!B547)</f>
        <v>nominal</v>
      </c>
      <c r="D547" t="str">
        <f>IF(ISBLANK(extractions!C547),"",extractions!C547)</f>
        <v/>
      </c>
      <c r="E547" t="str">
        <f>IF(ISBLANK(extractions!D547),"",extractions!D547)</f>
        <v/>
      </c>
      <c r="F547" t="str">
        <f>IF(ISBLANK(extractions!E547),"",extractions!E547)</f>
        <v>-</v>
      </c>
      <c r="G547" t="str">
        <f>IF(ISBLANK(extractions!G547),"",extractions!G547)</f>
        <v>reporting time</v>
      </c>
      <c r="H547" t="str">
        <f>IF(ISBLANK(extractions!H547),"",extractions!H547)</f>
        <v>scale</v>
      </c>
      <c r="I547" t="str">
        <f>IF(ISBLANK(extractions!I547),"",extractions!I547)</f>
        <v>min/incident</v>
      </c>
      <c r="J547" t="str">
        <f>IF(ISBLANK(extractions!J547),"",extractions!J547)</f>
        <v>ln</v>
      </c>
      <c r="K547" t="str">
        <f>IF(ISBLANK(extractions!K547),"",extractions!K547)</f>
        <v>interest</v>
      </c>
      <c r="L547" t="str">
        <f>IF(ISBLANK(extractions!L547),"",extractions!L547)</f>
        <v>van Kirk (1980b)</v>
      </c>
      <c r="M547" s="2" t="s">
        <v>893</v>
      </c>
      <c r="N547" t="str">
        <f>IF(ISBLANK(extractions!M547),"",extractions!M547)</f>
        <v>Table E-50</v>
      </c>
      <c r="O547" t="str">
        <f>IF(ISBLANK(extractions!N547),"",extractions!N547)</f>
        <v>Multivariate regression</v>
      </c>
      <c r="P547" t="s">
        <v>148</v>
      </c>
      <c r="Q547" t="s">
        <v>903</v>
      </c>
      <c r="R547" t="s">
        <v>906</v>
      </c>
      <c r="S547" t="s">
        <v>891</v>
      </c>
      <c r="T547" t="s">
        <v>895</v>
      </c>
      <c r="U547" t="str">
        <f>IF(ISBLANK(extractions!O547),"",extractions!O547)</f>
        <v/>
      </c>
      <c r="V547" t="str">
        <f>IF(ISBLANK(extractions!P547),"",extractions!P547)</f>
        <v>Sample</v>
      </c>
      <c r="W547" t="str">
        <f>IF(ISBLANK(extractions!Q547),"",extractions!Q547)</f>
        <v/>
      </c>
      <c r="X547" t="str">
        <f>IF(ISBLANK(extractions!R547),"",extractions!R547)</f>
        <v xml:space="preserve">Non random sample  </v>
      </c>
      <c r="Y547" t="str">
        <f>IF(ISBLANK(extractions!S547),"",extractions!S547)</f>
        <v/>
      </c>
      <c r="Z547" t="str">
        <f>IF(ISBLANK(extractions!T547),"",extractions!T547)</f>
        <v/>
      </c>
      <c r="AA547" t="str">
        <f>IF(ISBLANK(extractions!U547),"",extractions!U547)</f>
        <v>-</v>
      </c>
      <c r="AB547">
        <f>IF(ISBLANK(extractions!V547),"",extractions!V547)</f>
        <v>1007</v>
      </c>
      <c r="AC547" t="str">
        <f>IF(ISBLANK(extractions!W547),"",extractions!W547)</f>
        <v>CFS</v>
      </c>
      <c r="AD547" t="str">
        <f>IF(ISBLANK(extractions!X547),"",extractions!X547)</f>
        <v>All noncrime calls</v>
      </c>
      <c r="AE547" t="str">
        <f>IF(ISBLANK(extractions!Y547),"",extractions!Y547)</f>
        <v>Beta</v>
      </c>
      <c r="AF547">
        <f>IF(ISBLANK(extractions!Z547),"",extractions!Z547)</f>
        <v>9.9739999999999995E-2</v>
      </c>
      <c r="AG547" t="str">
        <f>IF(ISBLANK(extractions!AA547),"",extractions!AA547)</f>
        <v/>
      </c>
      <c r="AH547" t="str">
        <f>IF(ISBLANK(extractions!AB547),"",extractions!AB547)</f>
        <v>?</v>
      </c>
      <c r="AI547">
        <f>IF(ISBLANK(extractions!AC547),"",extractions!AC547)</f>
        <v>1</v>
      </c>
      <c r="AJ547" t="str">
        <f>IF(ISBLANK(extractions!AD547),"",extractions!AD547)</f>
        <v>mar</v>
      </c>
      <c r="AK547">
        <f>IF(ISBLANK(extractions!AE547),"",extractions!AE547)</f>
        <v>1975</v>
      </c>
      <c r="AL547">
        <f>IF(ISBLANK(extractions!AF547),"",extractions!AF547)</f>
        <v>31</v>
      </c>
      <c r="AM547" t="str">
        <f>IF(ISBLANK(extractions!AG547),"",extractions!AG547)</f>
        <v>jan</v>
      </c>
      <c r="AN547">
        <f>IF(ISBLANK(extractions!AH547),"",extractions!AH547)</f>
        <v>1976</v>
      </c>
      <c r="AO547" t="str">
        <f>IF(ISBLANK(extractions!AI547),"",extractions!AI547)</f>
        <v/>
      </c>
      <c r="AP547" t="str">
        <f>IF(ISBLANK(extractions!AJ547),"",extractions!AJ547)</f>
        <v/>
      </c>
      <c r="AQ547" t="str">
        <f>IF(ISBLANK(extractions!AK547),"",extractions!AK547)</f>
        <v/>
      </c>
      <c r="AR547" t="str">
        <f>IF(ISBLANK(extractions!AL547),"",extractions!AL547)</f>
        <v/>
      </c>
      <c r="AS547" t="str">
        <f>IF(ISBLANK(extractions!AM547),"",extractions!AM547)</f>
        <v/>
      </c>
      <c r="AT547" t="str">
        <f>IF(ISBLANK(extractions!AN547),"",extractions!AN547)</f>
        <v/>
      </c>
      <c r="AU547" t="str">
        <f>IF(ISBLANK(extractions!AO547),"",extractions!AO547)</f>
        <v/>
      </c>
      <c r="AV547" t="str">
        <f>IF(ISBLANK(extractions!AP547),"",extractions!AP547)</f>
        <v/>
      </c>
      <c r="AW547" t="str">
        <f>IF(ISBLANK(extractions!AQ547),"",extractions!AQ547)</f>
        <v/>
      </c>
      <c r="AX547" t="str">
        <f>IF(ISBLANK(extractions!AR547),"",extractions!AR547)</f>
        <v/>
      </c>
      <c r="AY547" t="str">
        <f>IF(ISBLANK(extractions!AS547),"",extractions!AS547)</f>
        <v/>
      </c>
      <c r="AZ547" t="str">
        <f>IF(ISBLANK(extractions!AT547),"",extractions!AT547)</f>
        <v/>
      </c>
      <c r="BA547" t="str">
        <f>IF(ISBLANK(extractions!AU547),"",extractions!AU547)</f>
        <v/>
      </c>
      <c r="BB547" t="str">
        <f>IF(ISBLANK(extractions!AV547),"",extractions!AV547)</f>
        <v/>
      </c>
      <c r="BC547" t="str">
        <f>IF(ISBLANK(extractions!AW547),"",extractions!AW547)</f>
        <v/>
      </c>
      <c r="BD547" t="str">
        <f>IF(ISBLANK(extractions!AX547),"",extractions!AX547)</f>
        <v/>
      </c>
      <c r="BG547" t="str">
        <f t="shared" si="71"/>
        <v/>
      </c>
      <c r="BK547" s="9" t="str">
        <f t="shared" si="68"/>
        <v>Beta</v>
      </c>
      <c r="BL547" s="9">
        <f t="shared" si="66"/>
        <v>9.9739999999999995E-2</v>
      </c>
      <c r="BM547" s="13" t="str">
        <f t="shared" si="67"/>
        <v>?</v>
      </c>
      <c r="BN547" t="str">
        <f t="shared" si="69"/>
        <v>+</v>
      </c>
      <c r="BO547" s="9" t="str">
        <f>IF(BK547="Beta",IF(ABS(BL547)&lt;statistic_interpretations!$B$5,statistic_interpretations!$B$1,IF(ABS(BL547)&lt;statistic_interpretations!$C$5,statistic_interpretations!$C$1,IF(ABS(BL547)&gt;statistic_interpretations!$C$5,statistic_interpretations!$D$1,"error"))),IF(BK547="R",IF(ABS(BL547)&lt;statistic_interpretations!$B$2,statistic_interpretations!$B$1,IF(ABS(BL547)&lt;statistic_interpretations!$C$2,statistic_interpretations!$C$1,IF(ABS(BL547)&gt;statistic_interpretations!$C$2,statistic_interpretations!$D$1,"error"))),IF(BK547="D",IF(ABS(BL547)&lt;statistic_interpretations!$B$3,statistic_interpretations!$B$1,IF(ABS(BL547)&lt;statistic_interpretations!$C$3,statistic_interpretations!$C$1,IF(ABS(BL547)&gt;statistic_interpretations!$C$3,statistic_interpretations!$D$1,"error"))),IF(BK547="%",IF(ABS(BL547)&lt;statistic_interpretations!$B$9,statistic_interpretations!$B$1,IF(ABS(BL547)&lt;statistic_interpretations!$C$9,statistic_interpretations!$C$1,IF(ABS(BL547)&gt;statistic_interpretations!$C$9,statistic_interpretations!$D$1,"error"))),IF(BK547="χ2",IF(ABS(BL547)&lt;statistic_interpretations!$B$8,statistic_interpretations!$B$1,IF(ABS(BL547)&lt;statistic_interpretations!$C$8,statistic_interpretations!$C$1,IF(ABS(BL547)&gt;statistic_interpretations!$C$8,statistic_interpretations!$D$1,"error"))),IF(BK547="tau",IF(ABS(BL547)&lt;statistic_interpretations!$B$7,statistic_interpretations!$B$1,IF(ABS(BL547)&lt;statistic_interpretations!$C$7,statistic_interpretations!$C$1,IF(ABS(BL547)&gt;statistic_interpretations!$C$7,statistic_interpretations!$D$1,"error")))))))))</f>
        <v>Small</v>
      </c>
      <c r="BP547" t="str">
        <f t="shared" si="70"/>
        <v>unknown</v>
      </c>
    </row>
    <row r="548" spans="1:68" x14ac:dyDescent="0.25">
      <c r="A548" t="str">
        <f>IF(ISBLANK(extractions!A548),"",extractions!A548)</f>
        <v>Being Unsure of the Police</v>
      </c>
      <c r="B548" t="s">
        <v>825</v>
      </c>
      <c r="C548" t="str">
        <f>IF(ISBLANK(extractions!B548),"",extractions!B548)</f>
        <v>nominal</v>
      </c>
      <c r="D548" t="str">
        <f>IF(ISBLANK(extractions!C548),"",extractions!C548)</f>
        <v/>
      </c>
      <c r="E548" t="str">
        <f>IF(ISBLANK(extractions!D548),"",extractions!D548)</f>
        <v/>
      </c>
      <c r="F548" t="str">
        <f>IF(ISBLANK(extractions!E548),"",extractions!E548)</f>
        <v>-</v>
      </c>
      <c r="G548" t="str">
        <f>IF(ISBLANK(extractions!G548),"",extractions!G548)</f>
        <v>reporting time</v>
      </c>
      <c r="H548" t="str">
        <f>IF(ISBLANK(extractions!H548),"",extractions!H548)</f>
        <v>scale</v>
      </c>
      <c r="I548" t="str">
        <f>IF(ISBLANK(extractions!I548),"",extractions!I548)</f>
        <v>min/incident</v>
      </c>
      <c r="J548" t="str">
        <f>IF(ISBLANK(extractions!J548),"",extractions!J548)</f>
        <v>ln</v>
      </c>
      <c r="K548" t="str">
        <f>IF(ISBLANK(extractions!K548),"",extractions!K548)</f>
        <v>interest</v>
      </c>
      <c r="L548" t="str">
        <f>IF(ISBLANK(extractions!L548),"",extractions!L548)</f>
        <v>van Kirk (1980b)</v>
      </c>
      <c r="M548" s="2" t="s">
        <v>893</v>
      </c>
      <c r="N548" t="str">
        <f>IF(ISBLANK(extractions!M548),"",extractions!M548)</f>
        <v>Table E-50</v>
      </c>
      <c r="O548" t="str">
        <f>IF(ISBLANK(extractions!N548),"",extractions!N548)</f>
        <v>Multivariate regression</v>
      </c>
      <c r="P548" t="s">
        <v>148</v>
      </c>
      <c r="Q548" t="s">
        <v>903</v>
      </c>
      <c r="R548" t="s">
        <v>906</v>
      </c>
      <c r="S548" t="s">
        <v>891</v>
      </c>
      <c r="T548" t="s">
        <v>895</v>
      </c>
      <c r="U548" t="str">
        <f>IF(ISBLANK(extractions!O548),"",extractions!O548)</f>
        <v/>
      </c>
      <c r="V548" t="str">
        <f>IF(ISBLANK(extractions!P548),"",extractions!P548)</f>
        <v>Sample</v>
      </c>
      <c r="W548" t="str">
        <f>IF(ISBLANK(extractions!Q548),"",extractions!Q548)</f>
        <v/>
      </c>
      <c r="X548" t="str">
        <f>IF(ISBLANK(extractions!R548),"",extractions!R548)</f>
        <v xml:space="preserve">Non random sample  </v>
      </c>
      <c r="Y548" t="str">
        <f>IF(ISBLANK(extractions!S548),"",extractions!S548)</f>
        <v/>
      </c>
      <c r="Z548" t="str">
        <f>IF(ISBLANK(extractions!T548),"",extractions!T548)</f>
        <v/>
      </c>
      <c r="AA548" t="str">
        <f>IF(ISBLANK(extractions!U548),"",extractions!U548)</f>
        <v>-</v>
      </c>
      <c r="AB548">
        <f>IF(ISBLANK(extractions!V548),"",extractions!V548)</f>
        <v>1007</v>
      </c>
      <c r="AC548" t="str">
        <f>IF(ISBLANK(extractions!W548),"",extractions!W548)</f>
        <v>CFS</v>
      </c>
      <c r="AD548" t="str">
        <f>IF(ISBLANK(extractions!X548),"",extractions!X548)</f>
        <v>All noncrime calls</v>
      </c>
      <c r="AE548" t="str">
        <f>IF(ISBLANK(extractions!Y548),"",extractions!Y548)</f>
        <v>Beta</v>
      </c>
      <c r="AF548">
        <f>IF(ISBLANK(extractions!Z548),"",extractions!Z548)</f>
        <v>0.19833000000000001</v>
      </c>
      <c r="AG548" t="str">
        <f>IF(ISBLANK(extractions!AA548),"",extractions!AA548)</f>
        <v/>
      </c>
      <c r="AH548" t="str">
        <f>IF(ISBLANK(extractions!AB548),"",extractions!AB548)</f>
        <v>?</v>
      </c>
      <c r="AI548">
        <f>IF(ISBLANK(extractions!AC548),"",extractions!AC548)</f>
        <v>1</v>
      </c>
      <c r="AJ548" t="str">
        <f>IF(ISBLANK(extractions!AD548),"",extractions!AD548)</f>
        <v>mar</v>
      </c>
      <c r="AK548">
        <f>IF(ISBLANK(extractions!AE548),"",extractions!AE548)</f>
        <v>1975</v>
      </c>
      <c r="AL548">
        <f>IF(ISBLANK(extractions!AF548),"",extractions!AF548)</f>
        <v>31</v>
      </c>
      <c r="AM548" t="str">
        <f>IF(ISBLANK(extractions!AG548),"",extractions!AG548)</f>
        <v>jan</v>
      </c>
      <c r="AN548">
        <f>IF(ISBLANK(extractions!AH548),"",extractions!AH548)</f>
        <v>1976</v>
      </c>
      <c r="AO548" t="str">
        <f>IF(ISBLANK(extractions!AI548),"",extractions!AI548)</f>
        <v/>
      </c>
      <c r="AP548" t="str">
        <f>IF(ISBLANK(extractions!AJ548),"",extractions!AJ548)</f>
        <v/>
      </c>
      <c r="AQ548" t="str">
        <f>IF(ISBLANK(extractions!AK548),"",extractions!AK548)</f>
        <v/>
      </c>
      <c r="AR548" t="str">
        <f>IF(ISBLANK(extractions!AL548),"",extractions!AL548)</f>
        <v/>
      </c>
      <c r="AS548" t="str">
        <f>IF(ISBLANK(extractions!AM548),"",extractions!AM548)</f>
        <v/>
      </c>
      <c r="AT548" t="str">
        <f>IF(ISBLANK(extractions!AN548),"",extractions!AN548)</f>
        <v/>
      </c>
      <c r="AU548" t="str">
        <f>IF(ISBLANK(extractions!AO548),"",extractions!AO548)</f>
        <v/>
      </c>
      <c r="AV548" t="str">
        <f>IF(ISBLANK(extractions!AP548),"",extractions!AP548)</f>
        <v/>
      </c>
      <c r="AW548" t="str">
        <f>IF(ISBLANK(extractions!AQ548),"",extractions!AQ548)</f>
        <v/>
      </c>
      <c r="AX548" t="str">
        <f>IF(ISBLANK(extractions!AR548),"",extractions!AR548)</f>
        <v/>
      </c>
      <c r="AY548" t="str">
        <f>IF(ISBLANK(extractions!AS548),"",extractions!AS548)</f>
        <v/>
      </c>
      <c r="AZ548" t="str">
        <f>IF(ISBLANK(extractions!AT548),"",extractions!AT548)</f>
        <v/>
      </c>
      <c r="BA548" t="str">
        <f>IF(ISBLANK(extractions!AU548),"",extractions!AU548)</f>
        <v/>
      </c>
      <c r="BB548" t="str">
        <f>IF(ISBLANK(extractions!AV548),"",extractions!AV548)</f>
        <v/>
      </c>
      <c r="BC548" t="str">
        <f>IF(ISBLANK(extractions!AW548),"",extractions!AW548)</f>
        <v/>
      </c>
      <c r="BD548" t="str">
        <f>IF(ISBLANK(extractions!AX548),"",extractions!AX548)</f>
        <v/>
      </c>
      <c r="BG548" t="str">
        <f t="shared" si="71"/>
        <v/>
      </c>
      <c r="BK548" s="9" t="str">
        <f t="shared" si="68"/>
        <v>Beta</v>
      </c>
      <c r="BL548" s="9">
        <f t="shared" si="66"/>
        <v>0.19833000000000001</v>
      </c>
      <c r="BM548" s="13" t="str">
        <f t="shared" si="67"/>
        <v>?</v>
      </c>
      <c r="BN548" t="str">
        <f t="shared" si="69"/>
        <v>+</v>
      </c>
      <c r="BO548" s="9" t="str">
        <f>IF(BK548="Beta",IF(ABS(BL548)&lt;statistic_interpretations!$B$5,statistic_interpretations!$B$1,IF(ABS(BL548)&lt;statistic_interpretations!$C$5,statistic_interpretations!$C$1,IF(ABS(BL548)&gt;statistic_interpretations!$C$5,statistic_interpretations!$D$1,"error"))),IF(BK548="R",IF(ABS(BL548)&lt;statistic_interpretations!$B$2,statistic_interpretations!$B$1,IF(ABS(BL548)&lt;statistic_interpretations!$C$2,statistic_interpretations!$C$1,IF(ABS(BL548)&gt;statistic_interpretations!$C$2,statistic_interpretations!$D$1,"error"))),IF(BK548="D",IF(ABS(BL548)&lt;statistic_interpretations!$B$3,statistic_interpretations!$B$1,IF(ABS(BL548)&lt;statistic_interpretations!$C$3,statistic_interpretations!$C$1,IF(ABS(BL548)&gt;statistic_interpretations!$C$3,statistic_interpretations!$D$1,"error"))),IF(BK548="%",IF(ABS(BL548)&lt;statistic_interpretations!$B$9,statistic_interpretations!$B$1,IF(ABS(BL548)&lt;statistic_interpretations!$C$9,statistic_interpretations!$C$1,IF(ABS(BL548)&gt;statistic_interpretations!$C$9,statistic_interpretations!$D$1,"error"))),IF(BK548="χ2",IF(ABS(BL548)&lt;statistic_interpretations!$B$8,statistic_interpretations!$B$1,IF(ABS(BL548)&lt;statistic_interpretations!$C$8,statistic_interpretations!$C$1,IF(ABS(BL548)&gt;statistic_interpretations!$C$8,statistic_interpretations!$D$1,"error"))),IF(BK548="tau",IF(ABS(BL548)&lt;statistic_interpretations!$B$7,statistic_interpretations!$B$1,IF(ABS(BL548)&lt;statistic_interpretations!$C$7,statistic_interpretations!$C$1,IF(ABS(BL548)&gt;statistic_interpretations!$C$7,statistic_interpretations!$D$1,"error")))))))))</f>
        <v>Small</v>
      </c>
      <c r="BP548" t="str">
        <f t="shared" si="70"/>
        <v>unknown</v>
      </c>
    </row>
    <row r="549" spans="1:68" x14ac:dyDescent="0.25">
      <c r="A549" t="str">
        <f>IF(ISBLANK(extractions!A549),"",extractions!A549)</f>
        <v>Fear-Emotional upset delay</v>
      </c>
      <c r="B549" t="s">
        <v>827</v>
      </c>
      <c r="C549" t="str">
        <f>IF(ISBLANK(extractions!B549),"",extractions!B549)</f>
        <v>nominal</v>
      </c>
      <c r="D549" t="str">
        <f>IF(ISBLANK(extractions!C549),"",extractions!C549)</f>
        <v/>
      </c>
      <c r="E549" t="str">
        <f>IF(ISBLANK(extractions!D549),"",extractions!D549)</f>
        <v/>
      </c>
      <c r="F549" t="str">
        <f>IF(ISBLANK(extractions!E549),"",extractions!E549)</f>
        <v>-</v>
      </c>
      <c r="G549" t="str">
        <f>IF(ISBLANK(extractions!G549),"",extractions!G549)</f>
        <v>reporting time</v>
      </c>
      <c r="H549" t="str">
        <f>IF(ISBLANK(extractions!H549),"",extractions!H549)</f>
        <v>scale</v>
      </c>
      <c r="I549" t="str">
        <f>IF(ISBLANK(extractions!I549),"",extractions!I549)</f>
        <v>min/incident</v>
      </c>
      <c r="J549" t="str">
        <f>IF(ISBLANK(extractions!J549),"",extractions!J549)</f>
        <v>ln</v>
      </c>
      <c r="K549" t="str">
        <f>IF(ISBLANK(extractions!K549),"",extractions!K549)</f>
        <v>interest</v>
      </c>
      <c r="L549" t="str">
        <f>IF(ISBLANK(extractions!L549),"",extractions!L549)</f>
        <v>van Kirk (1980b)</v>
      </c>
      <c r="M549" s="2" t="s">
        <v>893</v>
      </c>
      <c r="N549" t="str">
        <f>IF(ISBLANK(extractions!M549),"",extractions!M549)</f>
        <v>Table E-50</v>
      </c>
      <c r="O549" t="str">
        <f>IF(ISBLANK(extractions!N549),"",extractions!N549)</f>
        <v>Multivariate regression</v>
      </c>
      <c r="P549" t="s">
        <v>148</v>
      </c>
      <c r="Q549" t="s">
        <v>903</v>
      </c>
      <c r="R549" t="s">
        <v>906</v>
      </c>
      <c r="S549" t="s">
        <v>891</v>
      </c>
      <c r="T549" t="s">
        <v>895</v>
      </c>
      <c r="U549" t="str">
        <f>IF(ISBLANK(extractions!O549),"",extractions!O549)</f>
        <v/>
      </c>
      <c r="V549" t="str">
        <f>IF(ISBLANK(extractions!P549),"",extractions!P549)</f>
        <v>Sample</v>
      </c>
      <c r="W549" t="str">
        <f>IF(ISBLANK(extractions!Q549),"",extractions!Q549)</f>
        <v/>
      </c>
      <c r="X549" t="str">
        <f>IF(ISBLANK(extractions!R549),"",extractions!R549)</f>
        <v xml:space="preserve">Non random sample  </v>
      </c>
      <c r="Y549" t="str">
        <f>IF(ISBLANK(extractions!S549),"",extractions!S549)</f>
        <v/>
      </c>
      <c r="Z549" t="str">
        <f>IF(ISBLANK(extractions!T549),"",extractions!T549)</f>
        <v/>
      </c>
      <c r="AA549" t="str">
        <f>IF(ISBLANK(extractions!U549),"",extractions!U549)</f>
        <v>-</v>
      </c>
      <c r="AB549">
        <f>IF(ISBLANK(extractions!V549),"",extractions!V549)</f>
        <v>1007</v>
      </c>
      <c r="AC549" t="str">
        <f>IF(ISBLANK(extractions!W549),"",extractions!W549)</f>
        <v>CFS</v>
      </c>
      <c r="AD549" t="str">
        <f>IF(ISBLANK(extractions!X549),"",extractions!X549)</f>
        <v>All noncrime calls</v>
      </c>
      <c r="AE549" t="str">
        <f>IF(ISBLANK(extractions!Y549),"",extractions!Y549)</f>
        <v>Beta</v>
      </c>
      <c r="AF549">
        <f>IF(ISBLANK(extractions!Z549),"",extractions!Z549)</f>
        <v>6.7199999999999996E-2</v>
      </c>
      <c r="AG549" t="str">
        <f>IF(ISBLANK(extractions!AA549),"",extractions!AA549)</f>
        <v/>
      </c>
      <c r="AH549" t="str">
        <f>IF(ISBLANK(extractions!AB549),"",extractions!AB549)</f>
        <v>?</v>
      </c>
      <c r="AI549">
        <f>IF(ISBLANK(extractions!AC549),"",extractions!AC549)</f>
        <v>1</v>
      </c>
      <c r="AJ549" t="str">
        <f>IF(ISBLANK(extractions!AD549),"",extractions!AD549)</f>
        <v>mar</v>
      </c>
      <c r="AK549">
        <f>IF(ISBLANK(extractions!AE549),"",extractions!AE549)</f>
        <v>1975</v>
      </c>
      <c r="AL549">
        <f>IF(ISBLANK(extractions!AF549),"",extractions!AF549)</f>
        <v>31</v>
      </c>
      <c r="AM549" t="str">
        <f>IF(ISBLANK(extractions!AG549),"",extractions!AG549)</f>
        <v>jan</v>
      </c>
      <c r="AN549">
        <f>IF(ISBLANK(extractions!AH549),"",extractions!AH549)</f>
        <v>1976</v>
      </c>
      <c r="AO549" t="str">
        <f>IF(ISBLANK(extractions!AI549),"",extractions!AI549)</f>
        <v/>
      </c>
      <c r="AP549" t="str">
        <f>IF(ISBLANK(extractions!AJ549),"",extractions!AJ549)</f>
        <v/>
      </c>
      <c r="AQ549" t="str">
        <f>IF(ISBLANK(extractions!AK549),"",extractions!AK549)</f>
        <v/>
      </c>
      <c r="AR549" t="str">
        <f>IF(ISBLANK(extractions!AL549),"",extractions!AL549)</f>
        <v/>
      </c>
      <c r="AS549" t="str">
        <f>IF(ISBLANK(extractions!AM549),"",extractions!AM549)</f>
        <v/>
      </c>
      <c r="AT549" t="str">
        <f>IF(ISBLANK(extractions!AN549),"",extractions!AN549)</f>
        <v/>
      </c>
      <c r="AU549" t="str">
        <f>IF(ISBLANK(extractions!AO549),"",extractions!AO549)</f>
        <v/>
      </c>
      <c r="AV549" t="str">
        <f>IF(ISBLANK(extractions!AP549),"",extractions!AP549)</f>
        <v/>
      </c>
      <c r="AW549" t="str">
        <f>IF(ISBLANK(extractions!AQ549),"",extractions!AQ549)</f>
        <v/>
      </c>
      <c r="AX549" t="str">
        <f>IF(ISBLANK(extractions!AR549),"",extractions!AR549)</f>
        <v/>
      </c>
      <c r="AY549" t="str">
        <f>IF(ISBLANK(extractions!AS549),"",extractions!AS549)</f>
        <v/>
      </c>
      <c r="AZ549" t="str">
        <f>IF(ISBLANK(extractions!AT549),"",extractions!AT549)</f>
        <v/>
      </c>
      <c r="BA549" t="str">
        <f>IF(ISBLANK(extractions!AU549),"",extractions!AU549)</f>
        <v/>
      </c>
      <c r="BB549" t="str">
        <f>IF(ISBLANK(extractions!AV549),"",extractions!AV549)</f>
        <v/>
      </c>
      <c r="BC549" t="str">
        <f>IF(ISBLANK(extractions!AW549),"",extractions!AW549)</f>
        <v/>
      </c>
      <c r="BD549" t="str">
        <f>IF(ISBLANK(extractions!AX549),"",extractions!AX549)</f>
        <v/>
      </c>
      <c r="BG549" t="str">
        <f t="shared" si="71"/>
        <v/>
      </c>
      <c r="BK549" s="9" t="str">
        <f t="shared" si="68"/>
        <v>Beta</v>
      </c>
      <c r="BL549" s="9">
        <f t="shared" si="66"/>
        <v>6.7199999999999996E-2</v>
      </c>
      <c r="BM549" s="13" t="str">
        <f t="shared" si="67"/>
        <v>?</v>
      </c>
      <c r="BN549" t="str">
        <f t="shared" si="69"/>
        <v>+</v>
      </c>
      <c r="BO549" s="9" t="str">
        <f>IF(BK549="Beta",IF(ABS(BL549)&lt;statistic_interpretations!$B$5,statistic_interpretations!$B$1,IF(ABS(BL549)&lt;statistic_interpretations!$C$5,statistic_interpretations!$C$1,IF(ABS(BL549)&gt;statistic_interpretations!$C$5,statistic_interpretations!$D$1,"error"))),IF(BK549="R",IF(ABS(BL549)&lt;statistic_interpretations!$B$2,statistic_interpretations!$B$1,IF(ABS(BL549)&lt;statistic_interpretations!$C$2,statistic_interpretations!$C$1,IF(ABS(BL549)&gt;statistic_interpretations!$C$2,statistic_interpretations!$D$1,"error"))),IF(BK549="D",IF(ABS(BL549)&lt;statistic_interpretations!$B$3,statistic_interpretations!$B$1,IF(ABS(BL549)&lt;statistic_interpretations!$C$3,statistic_interpretations!$C$1,IF(ABS(BL549)&gt;statistic_interpretations!$C$3,statistic_interpretations!$D$1,"error"))),IF(BK549="%",IF(ABS(BL549)&lt;statistic_interpretations!$B$9,statistic_interpretations!$B$1,IF(ABS(BL549)&lt;statistic_interpretations!$C$9,statistic_interpretations!$C$1,IF(ABS(BL549)&gt;statistic_interpretations!$C$9,statistic_interpretations!$D$1,"error"))),IF(BK549="χ2",IF(ABS(BL549)&lt;statistic_interpretations!$B$8,statistic_interpretations!$B$1,IF(ABS(BL549)&lt;statistic_interpretations!$C$8,statistic_interpretations!$C$1,IF(ABS(BL549)&gt;statistic_interpretations!$C$8,statistic_interpretations!$D$1,"error"))),IF(BK549="tau",IF(ABS(BL549)&lt;statistic_interpretations!$B$7,statistic_interpretations!$B$1,IF(ABS(BL549)&lt;statistic_interpretations!$C$7,statistic_interpretations!$C$1,IF(ABS(BL549)&gt;statistic_interpretations!$C$7,statistic_interpretations!$D$1,"error")))))))))</f>
        <v>Small</v>
      </c>
      <c r="BP549" t="str">
        <f t="shared" si="70"/>
        <v>unknown</v>
      </c>
    </row>
    <row r="550" spans="1:68" x14ac:dyDescent="0.25">
      <c r="A550" t="str">
        <f>IF(ISBLANK(extractions!A550),"",extractions!A550)</f>
        <v>call priority 2</v>
      </c>
      <c r="B550" t="s">
        <v>200</v>
      </c>
      <c r="C550" t="str">
        <f>IF(ISBLANK(extractions!B550),"",extractions!B550)</f>
        <v>ordinal</v>
      </c>
      <c r="D550" t="str">
        <f>IF(ISBLANK(extractions!C550),"",extractions!C550)</f>
        <v/>
      </c>
      <c r="E550" t="str">
        <f>IF(ISBLANK(extractions!D550),"",extractions!D550)</f>
        <v>call priority 1</v>
      </c>
      <c r="F550" t="str">
        <f>IF(ISBLANK(extractions!E550),"",extractions!E550)</f>
        <v>-</v>
      </c>
      <c r="G550" t="str">
        <f>IF(ISBLANK(extractions!G550),"",extractions!G550)</f>
        <v>dispatch time</v>
      </c>
      <c r="H550" t="str">
        <f>IF(ISBLANK(extractions!H550),"",extractions!H550)</f>
        <v>scale</v>
      </c>
      <c r="I550" t="str">
        <f>IF(ISBLANK(extractions!I550),"",extractions!I550)</f>
        <v>min/incident</v>
      </c>
      <c r="J550" t="str">
        <f>IF(ISBLANK(extractions!J550),"",extractions!J550)</f>
        <v>-</v>
      </c>
      <c r="K550" t="str">
        <f>IF(ISBLANK(extractions!K550),"",extractions!K550)</f>
        <v>interest</v>
      </c>
      <c r="L550" t="str">
        <f>IF(ISBLANK(extractions!L550),"",extractions!L550)</f>
        <v>Colton (1980)</v>
      </c>
      <c r="M550" t="s">
        <v>1195</v>
      </c>
      <c r="N550" t="str">
        <f>IF(ISBLANK(extractions!M550),"",extractions!M550)</f>
        <v>Table 1 (column I + column IV)</v>
      </c>
      <c r="O550" t="str">
        <f>IF(ISBLANK(extractions!N550),"",extractions!N550)</f>
        <v>% diff based on descriptives</v>
      </c>
      <c r="P550" t="s">
        <v>1277</v>
      </c>
      <c r="S550" t="s">
        <v>200</v>
      </c>
      <c r="T550" t="s">
        <v>1188</v>
      </c>
      <c r="U550" t="str">
        <f>IF(ISBLANK(extractions!O550),"",extractions!O550)</f>
        <v>-</v>
      </c>
      <c r="V550" t="str">
        <f>IF(ISBLANK(extractions!P550),"",extractions!P550)</f>
        <v>Population</v>
      </c>
      <c r="W550" t="str">
        <f>IF(ISBLANK(extractions!Q550),"",extractions!Q550)</f>
        <v>San Diego (USA)</v>
      </c>
      <c r="X550" t="str">
        <f>IF(ISBLANK(extractions!R550),"",extractions!R550)</f>
        <v>-</v>
      </c>
      <c r="Y550" t="str">
        <f>IF(ISBLANK(extractions!S550),"",extractions!S550)</f>
        <v>-</v>
      </c>
      <c r="Z550" t="str">
        <f>IF(ISBLANK(extractions!T550),"",extractions!T550)</f>
        <v/>
      </c>
      <c r="AA550" t="str">
        <f>IF(ISBLANK(extractions!U550),"",extractions!U550)</f>
        <v>-</v>
      </c>
      <c r="AB550" t="str">
        <f>IF(ISBLANK(extractions!V550),"",extractions!V550)</f>
        <v>?</v>
      </c>
      <c r="AC550" t="str">
        <f>IF(ISBLANK(extractions!W550),"",extractions!W550)</f>
        <v>CFS</v>
      </c>
      <c r="AD550" t="str">
        <f>IF(ISBLANK(extractions!X550),"",extractions!X550)</f>
        <v>ALL CFSs</v>
      </c>
      <c r="AE550" t="str">
        <f>IF(ISBLANK(extractions!Y550),"",extractions!Y550)</f>
        <v>%</v>
      </c>
      <c r="AF550" s="10">
        <f>IF(ISBLANK(extractions!Z550),"",extractions!Z550)</f>
        <v>0.14900153609831035</v>
      </c>
      <c r="AG550" t="str">
        <f>IF(ISBLANK(extractions!AA550),"",extractions!AA550)</f>
        <v/>
      </c>
      <c r="AH550" t="str">
        <f>IF(ISBLANK(extractions!AB550),"",extractions!AB550)</f>
        <v>?</v>
      </c>
      <c r="AI550">
        <f>IF(ISBLANK(extractions!AC550),"",extractions!AC550)</f>
        <v>1</v>
      </c>
      <c r="AJ550" t="str">
        <f>IF(ISBLANK(extractions!AD550),"",extractions!AD550)</f>
        <v>jan</v>
      </c>
      <c r="AK550">
        <f>IF(ISBLANK(extractions!AE550),"",extractions!AE550)</f>
        <v>1975</v>
      </c>
      <c r="AL550">
        <f>IF(ISBLANK(extractions!AF550),"",extractions!AF550)</f>
        <v>31</v>
      </c>
      <c r="AM550" t="str">
        <f>IF(ISBLANK(extractions!AG550),"",extractions!AG550)</f>
        <v>dec</v>
      </c>
      <c r="AN550">
        <f>IF(ISBLANK(extractions!AH550),"",extractions!AH550)</f>
        <v>1975</v>
      </c>
      <c r="AO550" t="str">
        <f>IF(ISBLANK(extractions!AI550),"",extractions!AI550)</f>
        <v/>
      </c>
      <c r="AP550" t="str">
        <f>IF(ISBLANK(extractions!AJ550),"",extractions!AJ550)</f>
        <v/>
      </c>
      <c r="AQ550" t="str">
        <f>IF(ISBLANK(extractions!AK550),"",extractions!AK550)</f>
        <v/>
      </c>
      <c r="AR550" t="str">
        <f>IF(ISBLANK(extractions!AL550),"",extractions!AL550)</f>
        <v/>
      </c>
      <c r="AS550" t="str">
        <f>IF(ISBLANK(extractions!AM550),"",extractions!AM550)</f>
        <v/>
      </c>
      <c r="AT550" t="str">
        <f>IF(ISBLANK(extractions!AN550),"",extractions!AN550)</f>
        <v/>
      </c>
      <c r="AU550" t="str">
        <f>IF(ISBLANK(extractions!AO550),"",extractions!AO550)</f>
        <v/>
      </c>
      <c r="AV550" t="str">
        <f>IF(ISBLANK(extractions!AP550),"",extractions!AP550)</f>
        <v/>
      </c>
      <c r="AW550">
        <f>IF(ISBLANK(extractions!AQ550),"",extractions!AQ550)</f>
        <v>6.51</v>
      </c>
      <c r="AX550">
        <f>IF(ISBLANK(extractions!AR550),"",extractions!AR550)</f>
        <v>7.48</v>
      </c>
      <c r="AY550" t="str">
        <f>IF(ISBLANK(extractions!AS550),"",extractions!AS550)</f>
        <v/>
      </c>
      <c r="AZ550" t="str">
        <f>IF(ISBLANK(extractions!AT550),"",extractions!AT550)</f>
        <v/>
      </c>
      <c r="BA550" t="str">
        <f>IF(ISBLANK(extractions!AU550),"",extractions!AU550)</f>
        <v/>
      </c>
      <c r="BB550" t="str">
        <f>IF(ISBLANK(extractions!AV550),"",extractions!AV550)</f>
        <v/>
      </c>
      <c r="BC550" t="str">
        <f>IF(ISBLANK(extractions!AW550),"",extractions!AW550)</f>
        <v/>
      </c>
      <c r="BD550" t="str">
        <f>IF(ISBLANK(extractions!AX550),"",extractions!AX550)</f>
        <v/>
      </c>
      <c r="BG550" t="str">
        <f t="shared" si="71"/>
        <v/>
      </c>
      <c r="BK550" s="9" t="str">
        <f t="shared" si="68"/>
        <v>%</v>
      </c>
      <c r="BL550" s="9">
        <f t="shared" si="66"/>
        <v>0.14900153609831035</v>
      </c>
      <c r="BM550" s="13" t="str">
        <f t="shared" si="67"/>
        <v>?</v>
      </c>
      <c r="BN550" t="str">
        <f t="shared" si="69"/>
        <v>+</v>
      </c>
      <c r="BO550" s="9" t="str">
        <f>IF(BK550="Beta",IF(ABS(BL550)&lt;statistic_interpretations!$B$5,statistic_interpretations!$B$1,IF(ABS(BL550)&lt;statistic_interpretations!$C$5,statistic_interpretations!$C$1,IF(ABS(BL550)&gt;statistic_interpretations!$C$5,statistic_interpretations!$D$1,"error"))),IF(BK550="R",IF(ABS(BL550)&lt;statistic_interpretations!$B$2,statistic_interpretations!$B$1,IF(ABS(BL550)&lt;statistic_interpretations!$C$2,statistic_interpretations!$C$1,IF(ABS(BL550)&gt;statistic_interpretations!$C$2,statistic_interpretations!$D$1,"error"))),IF(BK550="D",IF(ABS(BL550)&lt;statistic_interpretations!$B$3,statistic_interpretations!$B$1,IF(ABS(BL550)&lt;statistic_interpretations!$C$3,statistic_interpretations!$C$1,IF(ABS(BL550)&gt;statistic_interpretations!$C$3,statistic_interpretations!$D$1,"error"))),IF(BK550="%",IF(ABS(BL550)&lt;statistic_interpretations!$B$9,statistic_interpretations!$B$1,IF(ABS(BL550)&lt;statistic_interpretations!$C$9,statistic_interpretations!$C$1,IF(ABS(BL550)&gt;statistic_interpretations!$C$9,statistic_interpretations!$D$1,"error"))),IF(BK550="χ2",IF(ABS(BL550)&lt;statistic_interpretations!$B$8,statistic_interpretations!$B$1,IF(ABS(BL550)&lt;statistic_interpretations!$C$8,statistic_interpretations!$C$1,IF(ABS(BL550)&gt;statistic_interpretations!$C$8,statistic_interpretations!$D$1,"error"))),IF(BK550="tau",IF(ABS(BL550)&lt;statistic_interpretations!$B$7,statistic_interpretations!$B$1,IF(ABS(BL550)&lt;statistic_interpretations!$C$7,statistic_interpretations!$C$1,IF(ABS(BL550)&gt;statistic_interpretations!$C$7,statistic_interpretations!$D$1,"error")))))))))</f>
        <v>Small</v>
      </c>
      <c r="BP550" t="str">
        <f t="shared" si="70"/>
        <v>not applicable</v>
      </c>
    </row>
    <row r="551" spans="1:68" x14ac:dyDescent="0.25">
      <c r="A551" t="str">
        <f>IF(ISBLANK(extractions!A551),"",extractions!A551)</f>
        <v>call priority 3</v>
      </c>
      <c r="B551" t="s">
        <v>200</v>
      </c>
      <c r="C551" t="str">
        <f>IF(ISBLANK(extractions!B551),"",extractions!B551)</f>
        <v>ordinal</v>
      </c>
      <c r="D551" t="str">
        <f>IF(ISBLANK(extractions!C551),"",extractions!C551)</f>
        <v/>
      </c>
      <c r="E551" t="str">
        <f>IF(ISBLANK(extractions!D551),"",extractions!D551)</f>
        <v>call priority 1</v>
      </c>
      <c r="F551" t="str">
        <f>IF(ISBLANK(extractions!E551),"",extractions!E551)</f>
        <v>-</v>
      </c>
      <c r="G551" t="str">
        <f>IF(ISBLANK(extractions!G551),"",extractions!G551)</f>
        <v>dispatch time</v>
      </c>
      <c r="H551" t="str">
        <f>IF(ISBLANK(extractions!H551),"",extractions!H551)</f>
        <v>scale</v>
      </c>
      <c r="I551" t="str">
        <f>IF(ISBLANK(extractions!I551),"",extractions!I551)</f>
        <v>min/incident</v>
      </c>
      <c r="J551" t="str">
        <f>IF(ISBLANK(extractions!J551),"",extractions!J551)</f>
        <v>-</v>
      </c>
      <c r="K551" t="str">
        <f>IF(ISBLANK(extractions!K551),"",extractions!K551)</f>
        <v>interest</v>
      </c>
      <c r="L551" t="str">
        <f>IF(ISBLANK(extractions!L551),"",extractions!L551)</f>
        <v>Colton (1980)</v>
      </c>
      <c r="M551" t="s">
        <v>1195</v>
      </c>
      <c r="N551" t="str">
        <f>IF(ISBLANK(extractions!M551),"",extractions!M551)</f>
        <v>Table 1 (column I + column IV)</v>
      </c>
      <c r="O551" t="str">
        <f>IF(ISBLANK(extractions!N551),"",extractions!N551)</f>
        <v>% diff based on descriptives</v>
      </c>
      <c r="P551" t="s">
        <v>1277</v>
      </c>
      <c r="S551" t="s">
        <v>200</v>
      </c>
      <c r="T551" t="s">
        <v>1188</v>
      </c>
      <c r="U551" t="str">
        <f>IF(ISBLANK(extractions!O551),"",extractions!O551)</f>
        <v>-</v>
      </c>
      <c r="V551" t="str">
        <f>IF(ISBLANK(extractions!P551),"",extractions!P551)</f>
        <v>Population</v>
      </c>
      <c r="W551" t="str">
        <f>IF(ISBLANK(extractions!Q551),"",extractions!Q551)</f>
        <v>San Diego (USA)</v>
      </c>
      <c r="X551" t="str">
        <f>IF(ISBLANK(extractions!R551),"",extractions!R551)</f>
        <v>-</v>
      </c>
      <c r="Y551" t="str">
        <f>IF(ISBLANK(extractions!S551),"",extractions!S551)</f>
        <v>-</v>
      </c>
      <c r="Z551" t="str">
        <f>IF(ISBLANK(extractions!T551),"",extractions!T551)</f>
        <v/>
      </c>
      <c r="AA551" t="str">
        <f>IF(ISBLANK(extractions!U551),"",extractions!U551)</f>
        <v>-</v>
      </c>
      <c r="AB551" t="str">
        <f>IF(ISBLANK(extractions!V551),"",extractions!V551)</f>
        <v>?</v>
      </c>
      <c r="AC551" t="str">
        <f>IF(ISBLANK(extractions!W551),"",extractions!W551)</f>
        <v>CFS</v>
      </c>
      <c r="AD551" t="str">
        <f>IF(ISBLANK(extractions!X551),"",extractions!X551)</f>
        <v>ALL CFSs</v>
      </c>
      <c r="AE551" t="str">
        <f>IF(ISBLANK(extractions!Y551),"",extractions!Y551)</f>
        <v>%</v>
      </c>
      <c r="AF551" s="10">
        <f>IF(ISBLANK(extractions!Z551),"",extractions!Z551)</f>
        <v>1.1259600614439327</v>
      </c>
      <c r="AG551" t="str">
        <f>IF(ISBLANK(extractions!AA551),"",extractions!AA551)</f>
        <v/>
      </c>
      <c r="AH551" t="str">
        <f>IF(ISBLANK(extractions!AB551),"",extractions!AB551)</f>
        <v>?</v>
      </c>
      <c r="AI551">
        <f>IF(ISBLANK(extractions!AC551),"",extractions!AC551)</f>
        <v>1</v>
      </c>
      <c r="AJ551" t="str">
        <f>IF(ISBLANK(extractions!AD551),"",extractions!AD551)</f>
        <v>jan</v>
      </c>
      <c r="AK551">
        <f>IF(ISBLANK(extractions!AE551),"",extractions!AE551)</f>
        <v>1975</v>
      </c>
      <c r="AL551">
        <f>IF(ISBLANK(extractions!AF551),"",extractions!AF551)</f>
        <v>31</v>
      </c>
      <c r="AM551" t="str">
        <f>IF(ISBLANK(extractions!AG551),"",extractions!AG551)</f>
        <v>dec</v>
      </c>
      <c r="AN551">
        <f>IF(ISBLANK(extractions!AH551),"",extractions!AH551)</f>
        <v>1975</v>
      </c>
      <c r="AO551" t="str">
        <f>IF(ISBLANK(extractions!AI551),"",extractions!AI551)</f>
        <v/>
      </c>
      <c r="AP551" t="str">
        <f>IF(ISBLANK(extractions!AJ551),"",extractions!AJ551)</f>
        <v/>
      </c>
      <c r="AQ551" t="str">
        <f>IF(ISBLANK(extractions!AK551),"",extractions!AK551)</f>
        <v/>
      </c>
      <c r="AR551" t="str">
        <f>IF(ISBLANK(extractions!AL551),"",extractions!AL551)</f>
        <v/>
      </c>
      <c r="AS551" t="str">
        <f>IF(ISBLANK(extractions!AM551),"",extractions!AM551)</f>
        <v/>
      </c>
      <c r="AT551" t="str">
        <f>IF(ISBLANK(extractions!AN551),"",extractions!AN551)</f>
        <v/>
      </c>
      <c r="AU551" t="str">
        <f>IF(ISBLANK(extractions!AO551),"",extractions!AO551)</f>
        <v/>
      </c>
      <c r="AV551" t="str">
        <f>IF(ISBLANK(extractions!AP551),"",extractions!AP551)</f>
        <v/>
      </c>
      <c r="AW551">
        <f>IF(ISBLANK(extractions!AQ551),"",extractions!AQ551)</f>
        <v>6.51</v>
      </c>
      <c r="AX551">
        <f>IF(ISBLANK(extractions!AR551),"",extractions!AR551)</f>
        <v>13.84</v>
      </c>
      <c r="AY551" t="str">
        <f>IF(ISBLANK(extractions!AS551),"",extractions!AS551)</f>
        <v/>
      </c>
      <c r="AZ551" t="str">
        <f>IF(ISBLANK(extractions!AT551),"",extractions!AT551)</f>
        <v/>
      </c>
      <c r="BA551" t="str">
        <f>IF(ISBLANK(extractions!AU551),"",extractions!AU551)</f>
        <v/>
      </c>
      <c r="BB551" t="str">
        <f>IF(ISBLANK(extractions!AV551),"",extractions!AV551)</f>
        <v/>
      </c>
      <c r="BC551" t="str">
        <f>IF(ISBLANK(extractions!AW551),"",extractions!AW551)</f>
        <v/>
      </c>
      <c r="BD551" t="str">
        <f>IF(ISBLANK(extractions!AX551),"",extractions!AX551)</f>
        <v/>
      </c>
      <c r="BG551" t="str">
        <f t="shared" si="71"/>
        <v/>
      </c>
      <c r="BK551" s="9" t="str">
        <f t="shared" si="68"/>
        <v>%</v>
      </c>
      <c r="BL551" s="9">
        <f t="shared" si="66"/>
        <v>1.1259600614439327</v>
      </c>
      <c r="BM551" s="13" t="str">
        <f t="shared" si="67"/>
        <v>?</v>
      </c>
      <c r="BN551" t="str">
        <f t="shared" si="69"/>
        <v>+</v>
      </c>
      <c r="BO551" s="9" t="str">
        <f>IF(BK551="Beta",IF(ABS(BL551)&lt;statistic_interpretations!$B$5,statistic_interpretations!$B$1,IF(ABS(BL551)&lt;statistic_interpretations!$C$5,statistic_interpretations!$C$1,IF(ABS(BL551)&gt;statistic_interpretations!$C$5,statistic_interpretations!$D$1,"error"))),IF(BK551="R",IF(ABS(BL551)&lt;statistic_interpretations!$B$2,statistic_interpretations!$B$1,IF(ABS(BL551)&lt;statistic_interpretations!$C$2,statistic_interpretations!$C$1,IF(ABS(BL551)&gt;statistic_interpretations!$C$2,statistic_interpretations!$D$1,"error"))),IF(BK551="D",IF(ABS(BL551)&lt;statistic_interpretations!$B$3,statistic_interpretations!$B$1,IF(ABS(BL551)&lt;statistic_interpretations!$C$3,statistic_interpretations!$C$1,IF(ABS(BL551)&gt;statistic_interpretations!$C$3,statistic_interpretations!$D$1,"error"))),IF(BK551="%",IF(ABS(BL551)&lt;statistic_interpretations!$B$9,statistic_interpretations!$B$1,IF(ABS(BL551)&lt;statistic_interpretations!$C$9,statistic_interpretations!$C$1,IF(ABS(BL551)&gt;statistic_interpretations!$C$9,statistic_interpretations!$D$1,"error"))),IF(BK551="χ2",IF(ABS(BL551)&lt;statistic_interpretations!$B$8,statistic_interpretations!$B$1,IF(ABS(BL551)&lt;statistic_interpretations!$C$8,statistic_interpretations!$C$1,IF(ABS(BL551)&gt;statistic_interpretations!$C$8,statistic_interpretations!$D$1,"error"))),IF(BK551="tau",IF(ABS(BL551)&lt;statistic_interpretations!$B$7,statistic_interpretations!$B$1,IF(ABS(BL551)&lt;statistic_interpretations!$C$7,statistic_interpretations!$C$1,IF(ABS(BL551)&gt;statistic_interpretations!$C$7,statistic_interpretations!$D$1,"error")))))))))</f>
        <v>Small</v>
      </c>
      <c r="BP551" t="str">
        <f t="shared" si="70"/>
        <v>not applicable</v>
      </c>
    </row>
    <row r="552" spans="1:68" x14ac:dyDescent="0.25">
      <c r="A552" t="str">
        <f>IF(ISBLANK(extractions!A552),"",extractions!A552)</f>
        <v>call priority 4</v>
      </c>
      <c r="B552" t="s">
        <v>200</v>
      </c>
      <c r="C552" t="str">
        <f>IF(ISBLANK(extractions!B552),"",extractions!B552)</f>
        <v>ordinal</v>
      </c>
      <c r="D552" t="str">
        <f>IF(ISBLANK(extractions!C552),"",extractions!C552)</f>
        <v/>
      </c>
      <c r="E552" t="str">
        <f>IF(ISBLANK(extractions!D552),"",extractions!D552)</f>
        <v>call priority 1</v>
      </c>
      <c r="F552" t="str">
        <f>IF(ISBLANK(extractions!E552),"",extractions!E552)</f>
        <v>-</v>
      </c>
      <c r="G552" t="str">
        <f>IF(ISBLANK(extractions!G552),"",extractions!G552)</f>
        <v>dispatch time</v>
      </c>
      <c r="H552" t="str">
        <f>IF(ISBLANK(extractions!H552),"",extractions!H552)</f>
        <v>scale</v>
      </c>
      <c r="I552" t="str">
        <f>IF(ISBLANK(extractions!I552),"",extractions!I552)</f>
        <v>min/incident</v>
      </c>
      <c r="J552" t="str">
        <f>IF(ISBLANK(extractions!J552),"",extractions!J552)</f>
        <v>-</v>
      </c>
      <c r="K552" t="str">
        <f>IF(ISBLANK(extractions!K552),"",extractions!K552)</f>
        <v>interest</v>
      </c>
      <c r="L552" t="str">
        <f>IF(ISBLANK(extractions!L552),"",extractions!L552)</f>
        <v>Colton (1980)</v>
      </c>
      <c r="M552" t="s">
        <v>1195</v>
      </c>
      <c r="N552" t="str">
        <f>IF(ISBLANK(extractions!M552),"",extractions!M552)</f>
        <v>Table 1 (column I + column IV)</v>
      </c>
      <c r="O552" t="str">
        <f>IF(ISBLANK(extractions!N552),"",extractions!N552)</f>
        <v>% diff based on descriptives</v>
      </c>
      <c r="P552" t="s">
        <v>1277</v>
      </c>
      <c r="S552" t="s">
        <v>200</v>
      </c>
      <c r="T552" t="s">
        <v>1188</v>
      </c>
      <c r="U552" t="str">
        <f>IF(ISBLANK(extractions!O552),"",extractions!O552)</f>
        <v>-</v>
      </c>
      <c r="V552" t="str">
        <f>IF(ISBLANK(extractions!P552),"",extractions!P552)</f>
        <v>Population</v>
      </c>
      <c r="W552" t="str">
        <f>IF(ISBLANK(extractions!Q552),"",extractions!Q552)</f>
        <v>San Diego (USA)</v>
      </c>
      <c r="X552" t="str">
        <f>IF(ISBLANK(extractions!R552),"",extractions!R552)</f>
        <v>-</v>
      </c>
      <c r="Y552" t="str">
        <f>IF(ISBLANK(extractions!S552),"",extractions!S552)</f>
        <v>-</v>
      </c>
      <c r="Z552" t="str">
        <f>IF(ISBLANK(extractions!T552),"",extractions!T552)</f>
        <v/>
      </c>
      <c r="AA552" t="str">
        <f>IF(ISBLANK(extractions!U552),"",extractions!U552)</f>
        <v>-</v>
      </c>
      <c r="AB552" t="str">
        <f>IF(ISBLANK(extractions!V552),"",extractions!V552)</f>
        <v>?</v>
      </c>
      <c r="AC552" t="str">
        <f>IF(ISBLANK(extractions!W552),"",extractions!W552)</f>
        <v>CFS</v>
      </c>
      <c r="AD552" t="str">
        <f>IF(ISBLANK(extractions!X552),"",extractions!X552)</f>
        <v>ALL CFSs</v>
      </c>
      <c r="AE552" t="str">
        <f>IF(ISBLANK(extractions!Y552),"",extractions!Y552)</f>
        <v>%</v>
      </c>
      <c r="AF552" s="10">
        <f>IF(ISBLANK(extractions!Z552),"",extractions!Z552)</f>
        <v>2.2227342549923197</v>
      </c>
      <c r="AG552" t="str">
        <f>IF(ISBLANK(extractions!AA552),"",extractions!AA552)</f>
        <v/>
      </c>
      <c r="AH552" t="str">
        <f>IF(ISBLANK(extractions!AB552),"",extractions!AB552)</f>
        <v>?</v>
      </c>
      <c r="AI552">
        <f>IF(ISBLANK(extractions!AC552),"",extractions!AC552)</f>
        <v>1</v>
      </c>
      <c r="AJ552" t="str">
        <f>IF(ISBLANK(extractions!AD552),"",extractions!AD552)</f>
        <v>jan</v>
      </c>
      <c r="AK552">
        <f>IF(ISBLANK(extractions!AE552),"",extractions!AE552)</f>
        <v>1975</v>
      </c>
      <c r="AL552">
        <f>IF(ISBLANK(extractions!AF552),"",extractions!AF552)</f>
        <v>31</v>
      </c>
      <c r="AM552" t="str">
        <f>IF(ISBLANK(extractions!AG552),"",extractions!AG552)</f>
        <v>dec</v>
      </c>
      <c r="AN552">
        <f>IF(ISBLANK(extractions!AH552),"",extractions!AH552)</f>
        <v>1975</v>
      </c>
      <c r="AO552" t="str">
        <f>IF(ISBLANK(extractions!AI552),"",extractions!AI552)</f>
        <v/>
      </c>
      <c r="AP552" t="str">
        <f>IF(ISBLANK(extractions!AJ552),"",extractions!AJ552)</f>
        <v/>
      </c>
      <c r="AQ552" t="str">
        <f>IF(ISBLANK(extractions!AK552),"",extractions!AK552)</f>
        <v/>
      </c>
      <c r="AR552" t="str">
        <f>IF(ISBLANK(extractions!AL552),"",extractions!AL552)</f>
        <v/>
      </c>
      <c r="AS552" t="str">
        <f>IF(ISBLANK(extractions!AM552),"",extractions!AM552)</f>
        <v/>
      </c>
      <c r="AT552" t="str">
        <f>IF(ISBLANK(extractions!AN552),"",extractions!AN552)</f>
        <v/>
      </c>
      <c r="AU552" t="str">
        <f>IF(ISBLANK(extractions!AO552),"",extractions!AO552)</f>
        <v/>
      </c>
      <c r="AV552" t="str">
        <f>IF(ISBLANK(extractions!AP552),"",extractions!AP552)</f>
        <v/>
      </c>
      <c r="AW552">
        <f>IF(ISBLANK(extractions!AQ552),"",extractions!AQ552)</f>
        <v>6.51</v>
      </c>
      <c r="AX552">
        <f>IF(ISBLANK(extractions!AR552),"",extractions!AR552)</f>
        <v>20.98</v>
      </c>
      <c r="AY552" t="str">
        <f>IF(ISBLANK(extractions!AS552),"",extractions!AS552)</f>
        <v/>
      </c>
      <c r="AZ552" t="str">
        <f>IF(ISBLANK(extractions!AT552),"",extractions!AT552)</f>
        <v/>
      </c>
      <c r="BA552" t="str">
        <f>IF(ISBLANK(extractions!AU552),"",extractions!AU552)</f>
        <v/>
      </c>
      <c r="BB552" t="str">
        <f>IF(ISBLANK(extractions!AV552),"",extractions!AV552)</f>
        <v/>
      </c>
      <c r="BC552" t="str">
        <f>IF(ISBLANK(extractions!AW552),"",extractions!AW552)</f>
        <v/>
      </c>
      <c r="BD552" t="str">
        <f>IF(ISBLANK(extractions!AX552),"",extractions!AX552)</f>
        <v/>
      </c>
      <c r="BG552" t="str">
        <f t="shared" si="71"/>
        <v/>
      </c>
      <c r="BK552" s="9" t="str">
        <f t="shared" si="68"/>
        <v>%</v>
      </c>
      <c r="BL552" s="9">
        <f t="shared" si="66"/>
        <v>2.2227342549923197</v>
      </c>
      <c r="BM552" s="13" t="str">
        <f t="shared" si="67"/>
        <v>?</v>
      </c>
      <c r="BN552" t="str">
        <f t="shared" si="69"/>
        <v>+</v>
      </c>
      <c r="BO552" s="9" t="str">
        <f>IF(BK552="Beta",IF(ABS(BL552)&lt;statistic_interpretations!$B$5,statistic_interpretations!$B$1,IF(ABS(BL552)&lt;statistic_interpretations!$C$5,statistic_interpretations!$C$1,IF(ABS(BL552)&gt;statistic_interpretations!$C$5,statistic_interpretations!$D$1,"error"))),IF(BK552="R",IF(ABS(BL552)&lt;statistic_interpretations!$B$2,statistic_interpretations!$B$1,IF(ABS(BL552)&lt;statistic_interpretations!$C$2,statistic_interpretations!$C$1,IF(ABS(BL552)&gt;statistic_interpretations!$C$2,statistic_interpretations!$D$1,"error"))),IF(BK552="D",IF(ABS(BL552)&lt;statistic_interpretations!$B$3,statistic_interpretations!$B$1,IF(ABS(BL552)&lt;statistic_interpretations!$C$3,statistic_interpretations!$C$1,IF(ABS(BL552)&gt;statistic_interpretations!$C$3,statistic_interpretations!$D$1,"error"))),IF(BK552="%",IF(ABS(BL552)&lt;statistic_interpretations!$B$9,statistic_interpretations!$B$1,IF(ABS(BL552)&lt;statistic_interpretations!$C$9,statistic_interpretations!$C$1,IF(ABS(BL552)&gt;statistic_interpretations!$C$9,statistic_interpretations!$D$1,"error"))),IF(BK552="χ2",IF(ABS(BL552)&lt;statistic_interpretations!$B$8,statistic_interpretations!$B$1,IF(ABS(BL552)&lt;statistic_interpretations!$C$8,statistic_interpretations!$C$1,IF(ABS(BL552)&gt;statistic_interpretations!$C$8,statistic_interpretations!$D$1,"error"))),IF(BK552="tau",IF(ABS(BL552)&lt;statistic_interpretations!$B$7,statistic_interpretations!$B$1,IF(ABS(BL552)&lt;statistic_interpretations!$C$7,statistic_interpretations!$C$1,IF(ABS(BL552)&gt;statistic_interpretations!$C$7,statistic_interpretations!$D$1,"error")))))))))</f>
        <v>Small</v>
      </c>
      <c r="BP552" t="str">
        <f t="shared" si="70"/>
        <v>not applicable</v>
      </c>
    </row>
    <row r="553" spans="1:68" x14ac:dyDescent="0.25">
      <c r="A553" t="str">
        <f>IF(ISBLANK(extractions!A553),"",extractions!A553)</f>
        <v>call priority 5</v>
      </c>
      <c r="B553" t="s">
        <v>200</v>
      </c>
      <c r="C553" t="str">
        <f>IF(ISBLANK(extractions!B553),"",extractions!B553)</f>
        <v>ordinal</v>
      </c>
      <c r="D553" t="str">
        <f>IF(ISBLANK(extractions!C553),"",extractions!C553)</f>
        <v/>
      </c>
      <c r="E553" t="str">
        <f>IF(ISBLANK(extractions!D553),"",extractions!D553)</f>
        <v>call priority 1</v>
      </c>
      <c r="F553" t="str">
        <f>IF(ISBLANK(extractions!E553),"",extractions!E553)</f>
        <v>-</v>
      </c>
      <c r="G553" t="str">
        <f>IF(ISBLANK(extractions!G553),"",extractions!G553)</f>
        <v>dispatch time</v>
      </c>
      <c r="H553" t="str">
        <f>IF(ISBLANK(extractions!H553),"",extractions!H553)</f>
        <v>scale</v>
      </c>
      <c r="I553" t="str">
        <f>IF(ISBLANK(extractions!I553),"",extractions!I553)</f>
        <v>min/incident</v>
      </c>
      <c r="J553" t="str">
        <f>IF(ISBLANK(extractions!J553),"",extractions!J553)</f>
        <v>-</v>
      </c>
      <c r="K553" t="str">
        <f>IF(ISBLANK(extractions!K553),"",extractions!K553)</f>
        <v>interest</v>
      </c>
      <c r="L553" t="str">
        <f>IF(ISBLANK(extractions!L553),"",extractions!L553)</f>
        <v>Colton (1980)</v>
      </c>
      <c r="M553" t="s">
        <v>1195</v>
      </c>
      <c r="N553" t="str">
        <f>IF(ISBLANK(extractions!M553),"",extractions!M553)</f>
        <v>Table 1 (column I + column IV)</v>
      </c>
      <c r="O553" t="str">
        <f>IF(ISBLANK(extractions!N553),"",extractions!N553)</f>
        <v>% diff based on descriptives</v>
      </c>
      <c r="P553" t="s">
        <v>1277</v>
      </c>
      <c r="S553" t="s">
        <v>200</v>
      </c>
      <c r="T553" t="s">
        <v>1188</v>
      </c>
      <c r="U553" t="str">
        <f>IF(ISBLANK(extractions!O553),"",extractions!O553)</f>
        <v>-</v>
      </c>
      <c r="V553" t="str">
        <f>IF(ISBLANK(extractions!P553),"",extractions!P553)</f>
        <v>Population</v>
      </c>
      <c r="W553" t="str">
        <f>IF(ISBLANK(extractions!Q553),"",extractions!Q553)</f>
        <v>San Diego (USA)</v>
      </c>
      <c r="X553" t="str">
        <f>IF(ISBLANK(extractions!R553),"",extractions!R553)</f>
        <v>-</v>
      </c>
      <c r="Y553" t="str">
        <f>IF(ISBLANK(extractions!S553),"",extractions!S553)</f>
        <v>-</v>
      </c>
      <c r="Z553" t="str">
        <f>IF(ISBLANK(extractions!T553),"",extractions!T553)</f>
        <v/>
      </c>
      <c r="AA553" t="str">
        <f>IF(ISBLANK(extractions!U553),"",extractions!U553)</f>
        <v>-</v>
      </c>
      <c r="AB553" t="str">
        <f>IF(ISBLANK(extractions!V553),"",extractions!V553)</f>
        <v>?</v>
      </c>
      <c r="AC553" t="str">
        <f>IF(ISBLANK(extractions!W553),"",extractions!W553)</f>
        <v>CFS</v>
      </c>
      <c r="AD553" t="str">
        <f>IF(ISBLANK(extractions!X553),"",extractions!X553)</f>
        <v>ALL CFSs</v>
      </c>
      <c r="AE553" t="str">
        <f>IF(ISBLANK(extractions!Y553),"",extractions!Y553)</f>
        <v>%</v>
      </c>
      <c r="AF553" s="10">
        <f>IF(ISBLANK(extractions!Z553),"",extractions!Z553)</f>
        <v>3.2734254992319514</v>
      </c>
      <c r="AG553" t="str">
        <f>IF(ISBLANK(extractions!AA553),"",extractions!AA553)</f>
        <v/>
      </c>
      <c r="AH553" t="str">
        <f>IF(ISBLANK(extractions!AB553),"",extractions!AB553)</f>
        <v>?</v>
      </c>
      <c r="AI553">
        <f>IF(ISBLANK(extractions!AC553),"",extractions!AC553)</f>
        <v>1</v>
      </c>
      <c r="AJ553" t="str">
        <f>IF(ISBLANK(extractions!AD553),"",extractions!AD553)</f>
        <v>jan</v>
      </c>
      <c r="AK553">
        <f>IF(ISBLANK(extractions!AE553),"",extractions!AE553)</f>
        <v>1975</v>
      </c>
      <c r="AL553">
        <f>IF(ISBLANK(extractions!AF553),"",extractions!AF553)</f>
        <v>31</v>
      </c>
      <c r="AM553" t="str">
        <f>IF(ISBLANK(extractions!AG553),"",extractions!AG553)</f>
        <v>dec</v>
      </c>
      <c r="AN553">
        <f>IF(ISBLANK(extractions!AH553),"",extractions!AH553)</f>
        <v>1975</v>
      </c>
      <c r="AO553" t="str">
        <f>IF(ISBLANK(extractions!AI553),"",extractions!AI553)</f>
        <v/>
      </c>
      <c r="AP553" t="str">
        <f>IF(ISBLANK(extractions!AJ553),"",extractions!AJ553)</f>
        <v/>
      </c>
      <c r="AQ553" t="str">
        <f>IF(ISBLANK(extractions!AK553),"",extractions!AK553)</f>
        <v/>
      </c>
      <c r="AR553" t="str">
        <f>IF(ISBLANK(extractions!AL553),"",extractions!AL553)</f>
        <v/>
      </c>
      <c r="AS553" t="str">
        <f>IF(ISBLANK(extractions!AM553),"",extractions!AM553)</f>
        <v/>
      </c>
      <c r="AT553" t="str">
        <f>IF(ISBLANK(extractions!AN553),"",extractions!AN553)</f>
        <v/>
      </c>
      <c r="AU553" t="str">
        <f>IF(ISBLANK(extractions!AO553),"",extractions!AO553)</f>
        <v/>
      </c>
      <c r="AV553" t="str">
        <f>IF(ISBLANK(extractions!AP553),"",extractions!AP553)</f>
        <v/>
      </c>
      <c r="AW553">
        <f>IF(ISBLANK(extractions!AQ553),"",extractions!AQ553)</f>
        <v>6.51</v>
      </c>
      <c r="AX553">
        <f>IF(ISBLANK(extractions!AR553),"",extractions!AR553)</f>
        <v>27.82</v>
      </c>
      <c r="AY553" t="str">
        <f>IF(ISBLANK(extractions!AS553),"",extractions!AS553)</f>
        <v/>
      </c>
      <c r="AZ553" t="str">
        <f>IF(ISBLANK(extractions!AT553),"",extractions!AT553)</f>
        <v/>
      </c>
      <c r="BA553" t="str">
        <f>IF(ISBLANK(extractions!AU553),"",extractions!AU553)</f>
        <v/>
      </c>
      <c r="BB553" t="str">
        <f>IF(ISBLANK(extractions!AV553),"",extractions!AV553)</f>
        <v/>
      </c>
      <c r="BC553" t="str">
        <f>IF(ISBLANK(extractions!AW553),"",extractions!AW553)</f>
        <v/>
      </c>
      <c r="BD553" t="str">
        <f>IF(ISBLANK(extractions!AX553),"",extractions!AX553)</f>
        <v/>
      </c>
      <c r="BG553" t="str">
        <f t="shared" si="71"/>
        <v/>
      </c>
      <c r="BK553" s="9" t="str">
        <f t="shared" si="68"/>
        <v>%</v>
      </c>
      <c r="BL553" s="9">
        <f t="shared" si="66"/>
        <v>3.2734254992319514</v>
      </c>
      <c r="BM553" s="13" t="str">
        <f t="shared" si="67"/>
        <v>?</v>
      </c>
      <c r="BN553" t="str">
        <f t="shared" si="69"/>
        <v>+</v>
      </c>
      <c r="BO553" s="9" t="str">
        <f>IF(BK553="Beta",IF(ABS(BL553)&lt;statistic_interpretations!$B$5,statistic_interpretations!$B$1,IF(ABS(BL553)&lt;statistic_interpretations!$C$5,statistic_interpretations!$C$1,IF(ABS(BL553)&gt;statistic_interpretations!$C$5,statistic_interpretations!$D$1,"error"))),IF(BK553="R",IF(ABS(BL553)&lt;statistic_interpretations!$B$2,statistic_interpretations!$B$1,IF(ABS(BL553)&lt;statistic_interpretations!$C$2,statistic_interpretations!$C$1,IF(ABS(BL553)&gt;statistic_interpretations!$C$2,statistic_interpretations!$D$1,"error"))),IF(BK553="D",IF(ABS(BL553)&lt;statistic_interpretations!$B$3,statistic_interpretations!$B$1,IF(ABS(BL553)&lt;statistic_interpretations!$C$3,statistic_interpretations!$C$1,IF(ABS(BL553)&gt;statistic_interpretations!$C$3,statistic_interpretations!$D$1,"error"))),IF(BK553="%",IF(ABS(BL553)&lt;statistic_interpretations!$B$9,statistic_interpretations!$B$1,IF(ABS(BL553)&lt;statistic_interpretations!$C$9,statistic_interpretations!$C$1,IF(ABS(BL553)&gt;statistic_interpretations!$C$9,statistic_interpretations!$D$1,"error"))),IF(BK553="χ2",IF(ABS(BL553)&lt;statistic_interpretations!$B$8,statistic_interpretations!$B$1,IF(ABS(BL553)&lt;statistic_interpretations!$C$8,statistic_interpretations!$C$1,IF(ABS(BL553)&gt;statistic_interpretations!$C$8,statistic_interpretations!$D$1,"error"))),IF(BK553="tau",IF(ABS(BL553)&lt;statistic_interpretations!$B$7,statistic_interpretations!$B$1,IF(ABS(BL553)&lt;statistic_interpretations!$C$7,statistic_interpretations!$C$1,IF(ABS(BL553)&gt;statistic_interpretations!$C$7,statistic_interpretations!$D$1,"error")))))))))</f>
        <v>Small</v>
      </c>
      <c r="BP553" t="str">
        <f t="shared" si="70"/>
        <v>not applicable</v>
      </c>
    </row>
    <row r="554" spans="1:68" x14ac:dyDescent="0.25">
      <c r="A554" t="str">
        <f>IF(ISBLANK(extractions!A554),"",extractions!A554)</f>
        <v>call priority 2</v>
      </c>
      <c r="B554" t="s">
        <v>200</v>
      </c>
      <c r="C554" t="str">
        <f>IF(ISBLANK(extractions!B554),"",extractions!B554)</f>
        <v>ordinal</v>
      </c>
      <c r="D554" t="str">
        <f>IF(ISBLANK(extractions!C554),"",extractions!C554)</f>
        <v/>
      </c>
      <c r="E554" t="str">
        <f>IF(ISBLANK(extractions!D554),"",extractions!D554)</f>
        <v>call priority 1</v>
      </c>
      <c r="F554" t="str">
        <f>IF(ISBLANK(extractions!E554),"",extractions!E554)</f>
        <v>-</v>
      </c>
      <c r="G554" t="str">
        <f>IF(ISBLANK(extractions!G554),"",extractions!G554)</f>
        <v>travel time</v>
      </c>
      <c r="H554" t="str">
        <f>IF(ISBLANK(extractions!H554),"",extractions!H554)</f>
        <v>scale</v>
      </c>
      <c r="I554" t="str">
        <f>IF(ISBLANK(extractions!I554),"",extractions!I554)</f>
        <v>min/incident</v>
      </c>
      <c r="J554" t="str">
        <f>IF(ISBLANK(extractions!J554),"",extractions!J554)</f>
        <v>-</v>
      </c>
      <c r="K554" t="str">
        <f>IF(ISBLANK(extractions!K554),"",extractions!K554)</f>
        <v>interest</v>
      </c>
      <c r="L554" t="str">
        <f>IF(ISBLANK(extractions!L554),"",extractions!L554)</f>
        <v>Colton (1980)</v>
      </c>
      <c r="M554" t="s">
        <v>1195</v>
      </c>
      <c r="N554" t="str">
        <f>IF(ISBLANK(extractions!M554),"",extractions!M554)</f>
        <v>Table 1 (column I + column IV)</v>
      </c>
      <c r="O554" t="str">
        <f>IF(ISBLANK(extractions!N554),"",extractions!N554)</f>
        <v>% diff based on descriptives</v>
      </c>
      <c r="P554" t="s">
        <v>1277</v>
      </c>
      <c r="S554" t="s">
        <v>200</v>
      </c>
      <c r="T554" t="s">
        <v>1188</v>
      </c>
      <c r="U554" t="str">
        <f>IF(ISBLANK(extractions!O554),"",extractions!O554)</f>
        <v>-</v>
      </c>
      <c r="V554" t="str">
        <f>IF(ISBLANK(extractions!P554),"",extractions!P554)</f>
        <v>Population</v>
      </c>
      <c r="W554" t="str">
        <f>IF(ISBLANK(extractions!Q554),"",extractions!Q554)</f>
        <v>San Diego (USA)</v>
      </c>
      <c r="X554" t="str">
        <f>IF(ISBLANK(extractions!R554),"",extractions!R554)</f>
        <v>-</v>
      </c>
      <c r="Y554" t="str">
        <f>IF(ISBLANK(extractions!S554),"",extractions!S554)</f>
        <v>-</v>
      </c>
      <c r="Z554" t="str">
        <f>IF(ISBLANK(extractions!T554),"",extractions!T554)</f>
        <v/>
      </c>
      <c r="AA554" t="str">
        <f>IF(ISBLANK(extractions!U554),"",extractions!U554)</f>
        <v>-</v>
      </c>
      <c r="AB554" t="str">
        <f>IF(ISBLANK(extractions!V554),"",extractions!V554)</f>
        <v>?</v>
      </c>
      <c r="AC554" t="str">
        <f>IF(ISBLANK(extractions!W554),"",extractions!W554)</f>
        <v>CFS</v>
      </c>
      <c r="AD554" t="str">
        <f>IF(ISBLANK(extractions!X554),"",extractions!X554)</f>
        <v>ALL CFSs</v>
      </c>
      <c r="AE554" t="str">
        <f>IF(ISBLANK(extractions!Y554),"",extractions!Y554)</f>
        <v>%</v>
      </c>
      <c r="AF554" s="10">
        <f>IF(ISBLANK(extractions!Z554),"",extractions!Z554)</f>
        <v>2.7233115468409563E-2</v>
      </c>
      <c r="AG554" t="str">
        <f>IF(ISBLANK(extractions!AA554),"",extractions!AA554)</f>
        <v/>
      </c>
      <c r="AH554" t="str">
        <f>IF(ISBLANK(extractions!AB554),"",extractions!AB554)</f>
        <v>?</v>
      </c>
      <c r="AI554">
        <f>IF(ISBLANK(extractions!AC554),"",extractions!AC554)</f>
        <v>1</v>
      </c>
      <c r="AJ554" t="str">
        <f>IF(ISBLANK(extractions!AD554),"",extractions!AD554)</f>
        <v>jan</v>
      </c>
      <c r="AK554">
        <f>IF(ISBLANK(extractions!AE554),"",extractions!AE554)</f>
        <v>1975</v>
      </c>
      <c r="AL554">
        <f>IF(ISBLANK(extractions!AF554),"",extractions!AF554)</f>
        <v>31</v>
      </c>
      <c r="AM554" t="str">
        <f>IF(ISBLANK(extractions!AG554),"",extractions!AG554)</f>
        <v>dec</v>
      </c>
      <c r="AN554">
        <f>IF(ISBLANK(extractions!AH554),"",extractions!AH554)</f>
        <v>1975</v>
      </c>
      <c r="AO554" t="str">
        <f>IF(ISBLANK(extractions!AI554),"",extractions!AI554)</f>
        <v/>
      </c>
      <c r="AP554" t="str">
        <f>IF(ISBLANK(extractions!AJ554),"",extractions!AJ554)</f>
        <v/>
      </c>
      <c r="AQ554" t="str">
        <f>IF(ISBLANK(extractions!AK554),"",extractions!AK554)</f>
        <v/>
      </c>
      <c r="AR554" t="str">
        <f>IF(ISBLANK(extractions!AL554),"",extractions!AL554)</f>
        <v/>
      </c>
      <c r="AS554" t="str">
        <f>IF(ISBLANK(extractions!AM554),"",extractions!AM554)</f>
        <v/>
      </c>
      <c r="AT554" t="str">
        <f>IF(ISBLANK(extractions!AN554),"",extractions!AN554)</f>
        <v/>
      </c>
      <c r="AU554" t="str">
        <f>IF(ISBLANK(extractions!AO554),"",extractions!AO554)</f>
        <v/>
      </c>
      <c r="AV554" t="str">
        <f>IF(ISBLANK(extractions!AP554),"",extractions!AP554)</f>
        <v/>
      </c>
      <c r="AW554">
        <f>IF(ISBLANK(extractions!AQ554),"",extractions!AQ554)</f>
        <v>9.18</v>
      </c>
      <c r="AX554">
        <f>IF(ISBLANK(extractions!AR554),"",extractions!AR554)</f>
        <v>9.43</v>
      </c>
      <c r="AY554" t="str">
        <f>IF(ISBLANK(extractions!AS554),"",extractions!AS554)</f>
        <v/>
      </c>
      <c r="AZ554" t="str">
        <f>IF(ISBLANK(extractions!AT554),"",extractions!AT554)</f>
        <v/>
      </c>
      <c r="BA554" t="str">
        <f>IF(ISBLANK(extractions!AU554),"",extractions!AU554)</f>
        <v/>
      </c>
      <c r="BB554" t="str">
        <f>IF(ISBLANK(extractions!AV554),"",extractions!AV554)</f>
        <v/>
      </c>
      <c r="BC554" t="str">
        <f>IF(ISBLANK(extractions!AW554),"",extractions!AW554)</f>
        <v/>
      </c>
      <c r="BD554" t="str">
        <f>IF(ISBLANK(extractions!AX554),"",extractions!AX554)</f>
        <v/>
      </c>
      <c r="BG554" t="str">
        <f t="shared" si="71"/>
        <v/>
      </c>
      <c r="BK554" s="9" t="str">
        <f t="shared" si="68"/>
        <v>%</v>
      </c>
      <c r="BL554" s="9">
        <f t="shared" si="66"/>
        <v>2.7233115468409563E-2</v>
      </c>
      <c r="BM554" s="13" t="str">
        <f t="shared" si="67"/>
        <v>?</v>
      </c>
      <c r="BN554" t="str">
        <f t="shared" si="69"/>
        <v>+</v>
      </c>
      <c r="BO554" s="9" t="str">
        <f>IF(BK554="Beta",IF(ABS(BL554)&lt;statistic_interpretations!$B$5,statistic_interpretations!$B$1,IF(ABS(BL554)&lt;statistic_interpretations!$C$5,statistic_interpretations!$C$1,IF(ABS(BL554)&gt;statistic_interpretations!$C$5,statistic_interpretations!$D$1,"error"))),IF(BK554="R",IF(ABS(BL554)&lt;statistic_interpretations!$B$2,statistic_interpretations!$B$1,IF(ABS(BL554)&lt;statistic_interpretations!$C$2,statistic_interpretations!$C$1,IF(ABS(BL554)&gt;statistic_interpretations!$C$2,statistic_interpretations!$D$1,"error"))),IF(BK554="D",IF(ABS(BL554)&lt;statistic_interpretations!$B$3,statistic_interpretations!$B$1,IF(ABS(BL554)&lt;statistic_interpretations!$C$3,statistic_interpretations!$C$1,IF(ABS(BL554)&gt;statistic_interpretations!$C$3,statistic_interpretations!$D$1,"error"))),IF(BK554="%",IF(ABS(BL554)&lt;statistic_interpretations!$B$9,statistic_interpretations!$B$1,IF(ABS(BL554)&lt;statistic_interpretations!$C$9,statistic_interpretations!$C$1,IF(ABS(BL554)&gt;statistic_interpretations!$C$9,statistic_interpretations!$D$1,"error"))),IF(BK554="χ2",IF(ABS(BL554)&lt;statistic_interpretations!$B$8,statistic_interpretations!$B$1,IF(ABS(BL554)&lt;statistic_interpretations!$C$8,statistic_interpretations!$C$1,IF(ABS(BL554)&gt;statistic_interpretations!$C$8,statistic_interpretations!$D$1,"error"))),IF(BK554="tau",IF(ABS(BL554)&lt;statistic_interpretations!$B$7,statistic_interpretations!$B$1,IF(ABS(BL554)&lt;statistic_interpretations!$C$7,statistic_interpretations!$C$1,IF(ABS(BL554)&gt;statistic_interpretations!$C$7,statistic_interpretations!$D$1,"error")))))))))</f>
        <v>Small</v>
      </c>
      <c r="BP554" t="str">
        <f t="shared" si="70"/>
        <v>not applicable</v>
      </c>
    </row>
    <row r="555" spans="1:68" x14ac:dyDescent="0.25">
      <c r="A555" t="str">
        <f>IF(ISBLANK(extractions!A555),"",extractions!A555)</f>
        <v>call priority 3</v>
      </c>
      <c r="B555" t="s">
        <v>200</v>
      </c>
      <c r="C555" t="str">
        <f>IF(ISBLANK(extractions!B555),"",extractions!B555)</f>
        <v>ordinal</v>
      </c>
      <c r="D555" t="str">
        <f>IF(ISBLANK(extractions!C555),"",extractions!C555)</f>
        <v/>
      </c>
      <c r="E555" t="str">
        <f>IF(ISBLANK(extractions!D555),"",extractions!D555)</f>
        <v>call priority 1</v>
      </c>
      <c r="F555" t="str">
        <f>IF(ISBLANK(extractions!E555),"",extractions!E555)</f>
        <v>-</v>
      </c>
      <c r="G555" t="str">
        <f>IF(ISBLANK(extractions!G555),"",extractions!G555)</f>
        <v>travel time</v>
      </c>
      <c r="H555" t="str">
        <f>IF(ISBLANK(extractions!H555),"",extractions!H555)</f>
        <v>scale</v>
      </c>
      <c r="I555" t="str">
        <f>IF(ISBLANK(extractions!I555),"",extractions!I555)</f>
        <v>min/incident</v>
      </c>
      <c r="J555" t="str">
        <f>IF(ISBLANK(extractions!J555),"",extractions!J555)</f>
        <v>-</v>
      </c>
      <c r="K555" t="str">
        <f>IF(ISBLANK(extractions!K555),"",extractions!K555)</f>
        <v>interest</v>
      </c>
      <c r="L555" t="str">
        <f>IF(ISBLANK(extractions!L555),"",extractions!L555)</f>
        <v>Colton (1980)</v>
      </c>
      <c r="M555" t="s">
        <v>1195</v>
      </c>
      <c r="N555" t="str">
        <f>IF(ISBLANK(extractions!M555),"",extractions!M555)</f>
        <v>Table 1 (column I + column IV)</v>
      </c>
      <c r="O555" t="str">
        <f>IF(ISBLANK(extractions!N555),"",extractions!N555)</f>
        <v>% diff based on descriptives</v>
      </c>
      <c r="P555" t="s">
        <v>1277</v>
      </c>
      <c r="S555" t="s">
        <v>200</v>
      </c>
      <c r="T555" t="s">
        <v>1188</v>
      </c>
      <c r="U555" t="str">
        <f>IF(ISBLANK(extractions!O555),"",extractions!O555)</f>
        <v>-</v>
      </c>
      <c r="V555" t="str">
        <f>IF(ISBLANK(extractions!P555),"",extractions!P555)</f>
        <v>Population</v>
      </c>
      <c r="W555" t="str">
        <f>IF(ISBLANK(extractions!Q555),"",extractions!Q555)</f>
        <v>San Diego (USA)</v>
      </c>
      <c r="X555" t="str">
        <f>IF(ISBLANK(extractions!R555),"",extractions!R555)</f>
        <v>-</v>
      </c>
      <c r="Y555" t="str">
        <f>IF(ISBLANK(extractions!S555),"",extractions!S555)</f>
        <v>-</v>
      </c>
      <c r="Z555" t="str">
        <f>IF(ISBLANK(extractions!T555),"",extractions!T555)</f>
        <v/>
      </c>
      <c r="AA555" t="str">
        <f>IF(ISBLANK(extractions!U555),"",extractions!U555)</f>
        <v>-</v>
      </c>
      <c r="AB555" t="str">
        <f>IF(ISBLANK(extractions!V555),"",extractions!V555)</f>
        <v>?</v>
      </c>
      <c r="AC555" t="str">
        <f>IF(ISBLANK(extractions!W555),"",extractions!W555)</f>
        <v>CFS</v>
      </c>
      <c r="AD555" t="str">
        <f>IF(ISBLANK(extractions!X555),"",extractions!X555)</f>
        <v>ALL CFSs</v>
      </c>
      <c r="AE555" t="str">
        <f>IF(ISBLANK(extractions!Y555),"",extractions!Y555)</f>
        <v>%</v>
      </c>
      <c r="AF555" s="10">
        <f>IF(ISBLANK(extractions!Z555),"",extractions!Z555)</f>
        <v>0.43355119825708077</v>
      </c>
      <c r="AG555" t="str">
        <f>IF(ISBLANK(extractions!AA555),"",extractions!AA555)</f>
        <v/>
      </c>
      <c r="AH555" t="str">
        <f>IF(ISBLANK(extractions!AB555),"",extractions!AB555)</f>
        <v>?</v>
      </c>
      <c r="AI555">
        <f>IF(ISBLANK(extractions!AC555),"",extractions!AC555)</f>
        <v>1</v>
      </c>
      <c r="AJ555" t="str">
        <f>IF(ISBLANK(extractions!AD555),"",extractions!AD555)</f>
        <v>jan</v>
      </c>
      <c r="AK555">
        <f>IF(ISBLANK(extractions!AE555),"",extractions!AE555)</f>
        <v>1975</v>
      </c>
      <c r="AL555">
        <f>IF(ISBLANK(extractions!AF555),"",extractions!AF555)</f>
        <v>31</v>
      </c>
      <c r="AM555" t="str">
        <f>IF(ISBLANK(extractions!AG555),"",extractions!AG555)</f>
        <v>dec</v>
      </c>
      <c r="AN555">
        <f>IF(ISBLANK(extractions!AH555),"",extractions!AH555)</f>
        <v>1975</v>
      </c>
      <c r="AO555" t="str">
        <f>IF(ISBLANK(extractions!AI555),"",extractions!AI555)</f>
        <v/>
      </c>
      <c r="AP555" t="str">
        <f>IF(ISBLANK(extractions!AJ555),"",extractions!AJ555)</f>
        <v/>
      </c>
      <c r="AQ555" t="str">
        <f>IF(ISBLANK(extractions!AK555),"",extractions!AK555)</f>
        <v/>
      </c>
      <c r="AR555" t="str">
        <f>IF(ISBLANK(extractions!AL555),"",extractions!AL555)</f>
        <v/>
      </c>
      <c r="AS555" t="str">
        <f>IF(ISBLANK(extractions!AM555),"",extractions!AM555)</f>
        <v/>
      </c>
      <c r="AT555" t="str">
        <f>IF(ISBLANK(extractions!AN555),"",extractions!AN555)</f>
        <v/>
      </c>
      <c r="AU555" t="str">
        <f>IF(ISBLANK(extractions!AO555),"",extractions!AO555)</f>
        <v/>
      </c>
      <c r="AV555" t="str">
        <f>IF(ISBLANK(extractions!AP555),"",extractions!AP555)</f>
        <v/>
      </c>
      <c r="AW555">
        <f>IF(ISBLANK(extractions!AQ555),"",extractions!AQ555)</f>
        <v>9.18</v>
      </c>
      <c r="AX555">
        <f>IF(ISBLANK(extractions!AR555),"",extractions!AR555)</f>
        <v>13.16</v>
      </c>
      <c r="AY555" t="str">
        <f>IF(ISBLANK(extractions!AS555),"",extractions!AS555)</f>
        <v/>
      </c>
      <c r="AZ555" t="str">
        <f>IF(ISBLANK(extractions!AT555),"",extractions!AT555)</f>
        <v/>
      </c>
      <c r="BA555" t="str">
        <f>IF(ISBLANK(extractions!AU555),"",extractions!AU555)</f>
        <v/>
      </c>
      <c r="BB555" t="str">
        <f>IF(ISBLANK(extractions!AV555),"",extractions!AV555)</f>
        <v/>
      </c>
      <c r="BC555" t="str">
        <f>IF(ISBLANK(extractions!AW555),"",extractions!AW555)</f>
        <v/>
      </c>
      <c r="BD555" t="str">
        <f>IF(ISBLANK(extractions!AX555),"",extractions!AX555)</f>
        <v/>
      </c>
      <c r="BG555" t="str">
        <f t="shared" si="71"/>
        <v/>
      </c>
      <c r="BK555" s="9" t="str">
        <f t="shared" si="68"/>
        <v>%</v>
      </c>
      <c r="BL555" s="9">
        <f t="shared" si="66"/>
        <v>0.43355119825708077</v>
      </c>
      <c r="BM555" s="13" t="str">
        <f t="shared" si="67"/>
        <v>?</v>
      </c>
      <c r="BN555" t="str">
        <f t="shared" si="69"/>
        <v>+</v>
      </c>
      <c r="BO555" s="9" t="str">
        <f>IF(BK555="Beta",IF(ABS(BL555)&lt;statistic_interpretations!$B$5,statistic_interpretations!$B$1,IF(ABS(BL555)&lt;statistic_interpretations!$C$5,statistic_interpretations!$C$1,IF(ABS(BL555)&gt;statistic_interpretations!$C$5,statistic_interpretations!$D$1,"error"))),IF(BK555="R",IF(ABS(BL555)&lt;statistic_interpretations!$B$2,statistic_interpretations!$B$1,IF(ABS(BL555)&lt;statistic_interpretations!$C$2,statistic_interpretations!$C$1,IF(ABS(BL555)&gt;statistic_interpretations!$C$2,statistic_interpretations!$D$1,"error"))),IF(BK555="D",IF(ABS(BL555)&lt;statistic_interpretations!$B$3,statistic_interpretations!$B$1,IF(ABS(BL555)&lt;statistic_interpretations!$C$3,statistic_interpretations!$C$1,IF(ABS(BL555)&gt;statistic_interpretations!$C$3,statistic_interpretations!$D$1,"error"))),IF(BK555="%",IF(ABS(BL555)&lt;statistic_interpretations!$B$9,statistic_interpretations!$B$1,IF(ABS(BL555)&lt;statistic_interpretations!$C$9,statistic_interpretations!$C$1,IF(ABS(BL555)&gt;statistic_interpretations!$C$9,statistic_interpretations!$D$1,"error"))),IF(BK555="χ2",IF(ABS(BL555)&lt;statistic_interpretations!$B$8,statistic_interpretations!$B$1,IF(ABS(BL555)&lt;statistic_interpretations!$C$8,statistic_interpretations!$C$1,IF(ABS(BL555)&gt;statistic_interpretations!$C$8,statistic_interpretations!$D$1,"error"))),IF(BK555="tau",IF(ABS(BL555)&lt;statistic_interpretations!$B$7,statistic_interpretations!$B$1,IF(ABS(BL555)&lt;statistic_interpretations!$C$7,statistic_interpretations!$C$1,IF(ABS(BL555)&gt;statistic_interpretations!$C$7,statistic_interpretations!$D$1,"error")))))))))</f>
        <v>Small</v>
      </c>
      <c r="BP555" t="str">
        <f t="shared" si="70"/>
        <v>not applicable</v>
      </c>
    </row>
    <row r="556" spans="1:68" x14ac:dyDescent="0.25">
      <c r="A556" t="str">
        <f>IF(ISBLANK(extractions!A556),"",extractions!A556)</f>
        <v>call priority 4</v>
      </c>
      <c r="B556" t="s">
        <v>200</v>
      </c>
      <c r="C556" t="str">
        <f>IF(ISBLANK(extractions!B556),"",extractions!B556)</f>
        <v>ordinal</v>
      </c>
      <c r="D556" t="str">
        <f>IF(ISBLANK(extractions!C556),"",extractions!C556)</f>
        <v/>
      </c>
      <c r="E556" t="str">
        <f>IF(ISBLANK(extractions!D556),"",extractions!D556)</f>
        <v>call priority 1</v>
      </c>
      <c r="F556" t="str">
        <f>IF(ISBLANK(extractions!E556),"",extractions!E556)</f>
        <v>-</v>
      </c>
      <c r="G556" t="str">
        <f>IF(ISBLANK(extractions!G556),"",extractions!G556)</f>
        <v>travel time</v>
      </c>
      <c r="H556" t="str">
        <f>IF(ISBLANK(extractions!H556),"",extractions!H556)</f>
        <v>scale</v>
      </c>
      <c r="I556" t="str">
        <f>IF(ISBLANK(extractions!I556),"",extractions!I556)</f>
        <v>min/incident</v>
      </c>
      <c r="J556" t="str">
        <f>IF(ISBLANK(extractions!J556),"",extractions!J556)</f>
        <v>-</v>
      </c>
      <c r="K556" t="str">
        <f>IF(ISBLANK(extractions!K556),"",extractions!K556)</f>
        <v>interest</v>
      </c>
      <c r="L556" t="str">
        <f>IF(ISBLANK(extractions!L556),"",extractions!L556)</f>
        <v>Colton (1980)</v>
      </c>
      <c r="M556" t="s">
        <v>1195</v>
      </c>
      <c r="N556" t="str">
        <f>IF(ISBLANK(extractions!M556),"",extractions!M556)</f>
        <v>Table 1 (column I + column IV)</v>
      </c>
      <c r="O556" t="str">
        <f>IF(ISBLANK(extractions!N556),"",extractions!N556)</f>
        <v>% diff based on descriptives</v>
      </c>
      <c r="P556" t="s">
        <v>1277</v>
      </c>
      <c r="S556" t="s">
        <v>200</v>
      </c>
      <c r="T556" t="s">
        <v>1188</v>
      </c>
      <c r="U556" t="str">
        <f>IF(ISBLANK(extractions!O556),"",extractions!O556)</f>
        <v>-</v>
      </c>
      <c r="V556" t="str">
        <f>IF(ISBLANK(extractions!P556),"",extractions!P556)</f>
        <v>Population</v>
      </c>
      <c r="W556" t="str">
        <f>IF(ISBLANK(extractions!Q556),"",extractions!Q556)</f>
        <v>San Diego (USA)</v>
      </c>
      <c r="X556" t="str">
        <f>IF(ISBLANK(extractions!R556),"",extractions!R556)</f>
        <v>-</v>
      </c>
      <c r="Y556" t="str">
        <f>IF(ISBLANK(extractions!S556),"",extractions!S556)</f>
        <v>-</v>
      </c>
      <c r="Z556" t="str">
        <f>IF(ISBLANK(extractions!T556),"",extractions!T556)</f>
        <v/>
      </c>
      <c r="AA556" t="str">
        <f>IF(ISBLANK(extractions!U556),"",extractions!U556)</f>
        <v>-</v>
      </c>
      <c r="AB556" t="str">
        <f>IF(ISBLANK(extractions!V556),"",extractions!V556)</f>
        <v>?</v>
      </c>
      <c r="AC556" t="str">
        <f>IF(ISBLANK(extractions!W556),"",extractions!W556)</f>
        <v>CFS</v>
      </c>
      <c r="AD556" t="str">
        <f>IF(ISBLANK(extractions!X556),"",extractions!X556)</f>
        <v>ALL CFSs</v>
      </c>
      <c r="AE556" t="str">
        <f>IF(ISBLANK(extractions!Y556),"",extractions!Y556)</f>
        <v>%</v>
      </c>
      <c r="AF556" s="10">
        <f>IF(ISBLANK(extractions!Z556),"",extractions!Z556)</f>
        <v>1.5446623093681917</v>
      </c>
      <c r="AG556" t="str">
        <f>IF(ISBLANK(extractions!AA556),"",extractions!AA556)</f>
        <v/>
      </c>
      <c r="AH556" t="str">
        <f>IF(ISBLANK(extractions!AB556),"",extractions!AB556)</f>
        <v>?</v>
      </c>
      <c r="AI556">
        <f>IF(ISBLANK(extractions!AC556),"",extractions!AC556)</f>
        <v>1</v>
      </c>
      <c r="AJ556" t="str">
        <f>IF(ISBLANK(extractions!AD556),"",extractions!AD556)</f>
        <v>jan</v>
      </c>
      <c r="AK556">
        <f>IF(ISBLANK(extractions!AE556),"",extractions!AE556)</f>
        <v>1975</v>
      </c>
      <c r="AL556">
        <f>IF(ISBLANK(extractions!AF556),"",extractions!AF556)</f>
        <v>31</v>
      </c>
      <c r="AM556" t="str">
        <f>IF(ISBLANK(extractions!AG556),"",extractions!AG556)</f>
        <v>dec</v>
      </c>
      <c r="AN556">
        <f>IF(ISBLANK(extractions!AH556),"",extractions!AH556)</f>
        <v>1975</v>
      </c>
      <c r="AO556" t="str">
        <f>IF(ISBLANK(extractions!AI556),"",extractions!AI556)</f>
        <v/>
      </c>
      <c r="AP556" t="str">
        <f>IF(ISBLANK(extractions!AJ556),"",extractions!AJ556)</f>
        <v/>
      </c>
      <c r="AQ556" t="str">
        <f>IF(ISBLANK(extractions!AK556),"",extractions!AK556)</f>
        <v/>
      </c>
      <c r="AR556" t="str">
        <f>IF(ISBLANK(extractions!AL556),"",extractions!AL556)</f>
        <v/>
      </c>
      <c r="AS556" t="str">
        <f>IF(ISBLANK(extractions!AM556),"",extractions!AM556)</f>
        <v/>
      </c>
      <c r="AT556" t="str">
        <f>IF(ISBLANK(extractions!AN556),"",extractions!AN556)</f>
        <v/>
      </c>
      <c r="AU556" t="str">
        <f>IF(ISBLANK(extractions!AO556),"",extractions!AO556)</f>
        <v/>
      </c>
      <c r="AV556" t="str">
        <f>IF(ISBLANK(extractions!AP556),"",extractions!AP556)</f>
        <v/>
      </c>
      <c r="AW556">
        <f>IF(ISBLANK(extractions!AQ556),"",extractions!AQ556)</f>
        <v>9.18</v>
      </c>
      <c r="AX556">
        <f>IF(ISBLANK(extractions!AR556),"",extractions!AR556)</f>
        <v>23.36</v>
      </c>
      <c r="AY556" t="str">
        <f>IF(ISBLANK(extractions!AS556),"",extractions!AS556)</f>
        <v/>
      </c>
      <c r="AZ556" t="str">
        <f>IF(ISBLANK(extractions!AT556),"",extractions!AT556)</f>
        <v/>
      </c>
      <c r="BA556" t="str">
        <f>IF(ISBLANK(extractions!AU556),"",extractions!AU556)</f>
        <v/>
      </c>
      <c r="BB556" t="str">
        <f>IF(ISBLANK(extractions!AV556),"",extractions!AV556)</f>
        <v/>
      </c>
      <c r="BC556" t="str">
        <f>IF(ISBLANK(extractions!AW556),"",extractions!AW556)</f>
        <v/>
      </c>
      <c r="BD556" t="str">
        <f>IF(ISBLANK(extractions!AX556),"",extractions!AX556)</f>
        <v/>
      </c>
      <c r="BG556" t="str">
        <f t="shared" si="71"/>
        <v/>
      </c>
      <c r="BK556" s="9" t="str">
        <f t="shared" si="68"/>
        <v>%</v>
      </c>
      <c r="BL556" s="9">
        <f t="shared" si="66"/>
        <v>1.5446623093681917</v>
      </c>
      <c r="BM556" s="13" t="str">
        <f t="shared" si="67"/>
        <v>?</v>
      </c>
      <c r="BN556" t="str">
        <f t="shared" si="69"/>
        <v>+</v>
      </c>
      <c r="BO556" s="9" t="str">
        <f>IF(BK556="Beta",IF(ABS(BL556)&lt;statistic_interpretations!$B$5,statistic_interpretations!$B$1,IF(ABS(BL556)&lt;statistic_interpretations!$C$5,statistic_interpretations!$C$1,IF(ABS(BL556)&gt;statistic_interpretations!$C$5,statistic_interpretations!$D$1,"error"))),IF(BK556="R",IF(ABS(BL556)&lt;statistic_interpretations!$B$2,statistic_interpretations!$B$1,IF(ABS(BL556)&lt;statistic_interpretations!$C$2,statistic_interpretations!$C$1,IF(ABS(BL556)&gt;statistic_interpretations!$C$2,statistic_interpretations!$D$1,"error"))),IF(BK556="D",IF(ABS(BL556)&lt;statistic_interpretations!$B$3,statistic_interpretations!$B$1,IF(ABS(BL556)&lt;statistic_interpretations!$C$3,statistic_interpretations!$C$1,IF(ABS(BL556)&gt;statistic_interpretations!$C$3,statistic_interpretations!$D$1,"error"))),IF(BK556="%",IF(ABS(BL556)&lt;statistic_interpretations!$B$9,statistic_interpretations!$B$1,IF(ABS(BL556)&lt;statistic_interpretations!$C$9,statistic_interpretations!$C$1,IF(ABS(BL556)&gt;statistic_interpretations!$C$9,statistic_interpretations!$D$1,"error"))),IF(BK556="χ2",IF(ABS(BL556)&lt;statistic_interpretations!$B$8,statistic_interpretations!$B$1,IF(ABS(BL556)&lt;statistic_interpretations!$C$8,statistic_interpretations!$C$1,IF(ABS(BL556)&gt;statistic_interpretations!$C$8,statistic_interpretations!$D$1,"error"))),IF(BK556="tau",IF(ABS(BL556)&lt;statistic_interpretations!$B$7,statistic_interpretations!$B$1,IF(ABS(BL556)&lt;statistic_interpretations!$C$7,statistic_interpretations!$C$1,IF(ABS(BL556)&gt;statistic_interpretations!$C$7,statistic_interpretations!$D$1,"error")))))))))</f>
        <v>Small</v>
      </c>
      <c r="BP556" t="str">
        <f t="shared" si="70"/>
        <v>not applicable</v>
      </c>
    </row>
    <row r="557" spans="1:68" x14ac:dyDescent="0.25">
      <c r="A557" t="str">
        <f>IF(ISBLANK(extractions!A557),"",extractions!A557)</f>
        <v>call priority 5</v>
      </c>
      <c r="B557" t="s">
        <v>200</v>
      </c>
      <c r="C557" t="str">
        <f>IF(ISBLANK(extractions!B557),"",extractions!B557)</f>
        <v>ordinal</v>
      </c>
      <c r="D557" t="str">
        <f>IF(ISBLANK(extractions!C557),"",extractions!C557)</f>
        <v/>
      </c>
      <c r="E557" t="str">
        <f>IF(ISBLANK(extractions!D557),"",extractions!D557)</f>
        <v>call priority 1</v>
      </c>
      <c r="F557" t="str">
        <f>IF(ISBLANK(extractions!E557),"",extractions!E557)</f>
        <v>-</v>
      </c>
      <c r="G557" t="str">
        <f>IF(ISBLANK(extractions!G557),"",extractions!G557)</f>
        <v>travel time</v>
      </c>
      <c r="H557" t="str">
        <f>IF(ISBLANK(extractions!H557),"",extractions!H557)</f>
        <v>scale</v>
      </c>
      <c r="I557" t="str">
        <f>IF(ISBLANK(extractions!I557),"",extractions!I557)</f>
        <v>min/incident</v>
      </c>
      <c r="J557" t="str">
        <f>IF(ISBLANK(extractions!J557),"",extractions!J557)</f>
        <v>-</v>
      </c>
      <c r="K557" t="str">
        <f>IF(ISBLANK(extractions!K557),"",extractions!K557)</f>
        <v>interest</v>
      </c>
      <c r="L557" t="str">
        <f>IF(ISBLANK(extractions!L557),"",extractions!L557)</f>
        <v>Colton (1980)</v>
      </c>
      <c r="M557" t="s">
        <v>1195</v>
      </c>
      <c r="N557" t="str">
        <f>IF(ISBLANK(extractions!M557),"",extractions!M557)</f>
        <v>Table 1 (column I + column IV)</v>
      </c>
      <c r="O557" t="str">
        <f>IF(ISBLANK(extractions!N557),"",extractions!N557)</f>
        <v>% diff based on descriptives</v>
      </c>
      <c r="P557" t="s">
        <v>1277</v>
      </c>
      <c r="S557" t="s">
        <v>200</v>
      </c>
      <c r="T557" t="s">
        <v>1188</v>
      </c>
      <c r="U557" t="str">
        <f>IF(ISBLANK(extractions!O557),"",extractions!O557)</f>
        <v>-</v>
      </c>
      <c r="V557" t="str">
        <f>IF(ISBLANK(extractions!P557),"",extractions!P557)</f>
        <v>Population</v>
      </c>
      <c r="W557" t="str">
        <f>IF(ISBLANK(extractions!Q557),"",extractions!Q557)</f>
        <v>San Diego (USA)</v>
      </c>
      <c r="X557" t="str">
        <f>IF(ISBLANK(extractions!R557),"",extractions!R557)</f>
        <v>-</v>
      </c>
      <c r="Y557" t="str">
        <f>IF(ISBLANK(extractions!S557),"",extractions!S557)</f>
        <v>-</v>
      </c>
      <c r="Z557" t="str">
        <f>IF(ISBLANK(extractions!T557),"",extractions!T557)</f>
        <v/>
      </c>
      <c r="AA557" t="str">
        <f>IF(ISBLANK(extractions!U557),"",extractions!U557)</f>
        <v>-</v>
      </c>
      <c r="AB557" t="str">
        <f>IF(ISBLANK(extractions!V557),"",extractions!V557)</f>
        <v>?</v>
      </c>
      <c r="AC557" t="str">
        <f>IF(ISBLANK(extractions!W557),"",extractions!W557)</f>
        <v>CFS</v>
      </c>
      <c r="AD557" t="str">
        <f>IF(ISBLANK(extractions!X557),"",extractions!X557)</f>
        <v>ALL CFSs</v>
      </c>
      <c r="AE557" t="str">
        <f>IF(ISBLANK(extractions!Y557),"",extractions!Y557)</f>
        <v>%</v>
      </c>
      <c r="AF557" s="10">
        <f>IF(ISBLANK(extractions!Z557),"",extractions!Z557)</f>
        <v>1.5413943355119826</v>
      </c>
      <c r="AG557" t="str">
        <f>IF(ISBLANK(extractions!AA557),"",extractions!AA557)</f>
        <v/>
      </c>
      <c r="AH557" t="str">
        <f>IF(ISBLANK(extractions!AB557),"",extractions!AB557)</f>
        <v>?</v>
      </c>
      <c r="AI557">
        <f>IF(ISBLANK(extractions!AC557),"",extractions!AC557)</f>
        <v>1</v>
      </c>
      <c r="AJ557" t="str">
        <f>IF(ISBLANK(extractions!AD557),"",extractions!AD557)</f>
        <v>jan</v>
      </c>
      <c r="AK557">
        <f>IF(ISBLANK(extractions!AE557),"",extractions!AE557)</f>
        <v>1975</v>
      </c>
      <c r="AL557">
        <f>IF(ISBLANK(extractions!AF557),"",extractions!AF557)</f>
        <v>31</v>
      </c>
      <c r="AM557" t="str">
        <f>IF(ISBLANK(extractions!AG557),"",extractions!AG557)</f>
        <v>dec</v>
      </c>
      <c r="AN557">
        <f>IF(ISBLANK(extractions!AH557),"",extractions!AH557)</f>
        <v>1975</v>
      </c>
      <c r="AO557" t="str">
        <f>IF(ISBLANK(extractions!AI557),"",extractions!AI557)</f>
        <v/>
      </c>
      <c r="AP557" t="str">
        <f>IF(ISBLANK(extractions!AJ557),"",extractions!AJ557)</f>
        <v/>
      </c>
      <c r="AQ557" t="str">
        <f>IF(ISBLANK(extractions!AK557),"",extractions!AK557)</f>
        <v/>
      </c>
      <c r="AR557" t="str">
        <f>IF(ISBLANK(extractions!AL557),"",extractions!AL557)</f>
        <v/>
      </c>
      <c r="AS557" t="str">
        <f>IF(ISBLANK(extractions!AM557),"",extractions!AM557)</f>
        <v/>
      </c>
      <c r="AT557" t="str">
        <f>IF(ISBLANK(extractions!AN557),"",extractions!AN557)</f>
        <v/>
      </c>
      <c r="AU557" t="str">
        <f>IF(ISBLANK(extractions!AO557),"",extractions!AO557)</f>
        <v/>
      </c>
      <c r="AV557" t="str">
        <f>IF(ISBLANK(extractions!AP557),"",extractions!AP557)</f>
        <v/>
      </c>
      <c r="AW557">
        <f>IF(ISBLANK(extractions!AQ557),"",extractions!AQ557)</f>
        <v>9.18</v>
      </c>
      <c r="AX557">
        <f>IF(ISBLANK(extractions!AR557),"",extractions!AR557)</f>
        <v>23.33</v>
      </c>
      <c r="AY557" t="str">
        <f>IF(ISBLANK(extractions!AS557),"",extractions!AS557)</f>
        <v/>
      </c>
      <c r="AZ557" t="str">
        <f>IF(ISBLANK(extractions!AT557),"",extractions!AT557)</f>
        <v/>
      </c>
      <c r="BA557" t="str">
        <f>IF(ISBLANK(extractions!AU557),"",extractions!AU557)</f>
        <v/>
      </c>
      <c r="BB557" t="str">
        <f>IF(ISBLANK(extractions!AV557),"",extractions!AV557)</f>
        <v/>
      </c>
      <c r="BC557" t="str">
        <f>IF(ISBLANK(extractions!AW557),"",extractions!AW557)</f>
        <v/>
      </c>
      <c r="BD557" t="str">
        <f>IF(ISBLANK(extractions!AX557),"",extractions!AX557)</f>
        <v/>
      </c>
      <c r="BG557" t="str">
        <f t="shared" si="71"/>
        <v/>
      </c>
      <c r="BK557" s="9" t="str">
        <f t="shared" si="68"/>
        <v>%</v>
      </c>
      <c r="BL557" s="9">
        <f t="shared" si="66"/>
        <v>1.5413943355119826</v>
      </c>
      <c r="BM557" s="13" t="str">
        <f t="shared" si="67"/>
        <v>?</v>
      </c>
      <c r="BN557" t="str">
        <f t="shared" si="69"/>
        <v>+</v>
      </c>
      <c r="BO557" s="9" t="str">
        <f>IF(BK557="Beta",IF(ABS(BL557)&lt;statistic_interpretations!$B$5,statistic_interpretations!$B$1,IF(ABS(BL557)&lt;statistic_interpretations!$C$5,statistic_interpretations!$C$1,IF(ABS(BL557)&gt;statistic_interpretations!$C$5,statistic_interpretations!$D$1,"error"))),IF(BK557="R",IF(ABS(BL557)&lt;statistic_interpretations!$B$2,statistic_interpretations!$B$1,IF(ABS(BL557)&lt;statistic_interpretations!$C$2,statistic_interpretations!$C$1,IF(ABS(BL557)&gt;statistic_interpretations!$C$2,statistic_interpretations!$D$1,"error"))),IF(BK557="D",IF(ABS(BL557)&lt;statistic_interpretations!$B$3,statistic_interpretations!$B$1,IF(ABS(BL557)&lt;statistic_interpretations!$C$3,statistic_interpretations!$C$1,IF(ABS(BL557)&gt;statistic_interpretations!$C$3,statistic_interpretations!$D$1,"error"))),IF(BK557="%",IF(ABS(BL557)&lt;statistic_interpretations!$B$9,statistic_interpretations!$B$1,IF(ABS(BL557)&lt;statistic_interpretations!$C$9,statistic_interpretations!$C$1,IF(ABS(BL557)&gt;statistic_interpretations!$C$9,statistic_interpretations!$D$1,"error"))),IF(BK557="χ2",IF(ABS(BL557)&lt;statistic_interpretations!$B$8,statistic_interpretations!$B$1,IF(ABS(BL557)&lt;statistic_interpretations!$C$8,statistic_interpretations!$C$1,IF(ABS(BL557)&gt;statistic_interpretations!$C$8,statistic_interpretations!$D$1,"error"))),IF(BK557="tau",IF(ABS(BL557)&lt;statistic_interpretations!$B$7,statistic_interpretations!$B$1,IF(ABS(BL557)&lt;statistic_interpretations!$C$7,statistic_interpretations!$C$1,IF(ABS(BL557)&gt;statistic_interpretations!$C$7,statistic_interpretations!$D$1,"error")))))))))</f>
        <v>Small</v>
      </c>
      <c r="BP557" t="str">
        <f t="shared" si="70"/>
        <v>not applicable</v>
      </c>
    </row>
    <row r="558" spans="1:68" x14ac:dyDescent="0.25">
      <c r="A558" t="str">
        <f>IF(ISBLANK(extractions!A558),"",extractions!A558)</f>
        <v>call priority 2</v>
      </c>
      <c r="B558" t="s">
        <v>200</v>
      </c>
      <c r="C558" t="str">
        <f>IF(ISBLANK(extractions!B558),"",extractions!B558)</f>
        <v>ordinal</v>
      </c>
      <c r="D558" t="str">
        <f>IF(ISBLANK(extractions!C558),"",extractions!C558)</f>
        <v/>
      </c>
      <c r="E558" t="str">
        <f>IF(ISBLANK(extractions!D558),"",extractions!D558)</f>
        <v>call priority 1</v>
      </c>
      <c r="F558" t="str">
        <f>IF(ISBLANK(extractions!E558),"",extractions!E558)</f>
        <v>-</v>
      </c>
      <c r="G558" t="str">
        <f>IF(ISBLANK(extractions!G558),"",extractions!G558)</f>
        <v>dispatch time;travel time</v>
      </c>
      <c r="H558" t="str">
        <f>IF(ISBLANK(extractions!H558),"",extractions!H558)</f>
        <v>scale</v>
      </c>
      <c r="I558" t="str">
        <f>IF(ISBLANK(extractions!I558),"",extractions!I558)</f>
        <v>min/incident</v>
      </c>
      <c r="J558" t="str">
        <f>IF(ISBLANK(extractions!J558),"",extractions!J558)</f>
        <v>-</v>
      </c>
      <c r="K558" t="str">
        <f>IF(ISBLANK(extractions!K558),"",extractions!K558)</f>
        <v>interest</v>
      </c>
      <c r="L558" t="str">
        <f>IF(ISBLANK(extractions!L558),"",extractions!L558)</f>
        <v>Bennett (2018)</v>
      </c>
      <c r="M558" t="s">
        <v>1202</v>
      </c>
      <c r="N558" t="str">
        <f>IF(ISBLANK(extractions!M558),"",extractions!M558)</f>
        <v>Table 2</v>
      </c>
      <c r="O558" t="str">
        <f>IF(ISBLANK(extractions!N558),"",extractions!N558)</f>
        <v>descriptives</v>
      </c>
      <c r="P558" t="s">
        <v>1277</v>
      </c>
      <c r="S558" t="s">
        <v>200</v>
      </c>
      <c r="T558" t="s">
        <v>1188</v>
      </c>
      <c r="U558" t="str">
        <f>IF(ISBLANK(extractions!O558),"",extractions!O558)</f>
        <v>Meaning the probability of a response time being less than m minutes is greater for a priority 1 call than a priority 2 call and greater for a priority 2 call than for a priority 3 call. Surprisingly, for very small values of m this is not the case, and the probability of a response time being less than 1 minute is higher for priority 3 calls than for priority 1 calls.</v>
      </c>
      <c r="V558" t="str">
        <f>IF(ISBLANK(extractions!P558),"",extractions!P558)</f>
        <v>Sample</v>
      </c>
      <c r="W558" t="str">
        <f>IF(ISBLANK(extractions!Q558),"",extractions!Q558)</f>
        <v>USA</v>
      </c>
      <c r="X558" t="str">
        <f>IF(ISBLANK(extractions!R558),"",extractions!R558)</f>
        <v>stratified random sampling</v>
      </c>
      <c r="Y558" t="str">
        <f>IF(ISBLANK(extractions!S558),"",extractions!S558)</f>
        <v/>
      </c>
      <c r="Z558" t="str">
        <f>IF(ISBLANK(extractions!T558),"",extractions!T558)</f>
        <v/>
      </c>
      <c r="AA558" t="str">
        <f>IF(ISBLANK(extractions!U558),"",extractions!U558)</f>
        <v>-</v>
      </c>
      <c r="AB558">
        <f>IF(ISBLANK(extractions!V558),"",extractions!V558)</f>
        <v>2275299</v>
      </c>
      <c r="AC558" t="str">
        <f>IF(ISBLANK(extractions!W558),"",extractions!W558)</f>
        <v>CFS</v>
      </c>
      <c r="AD558" t="str">
        <f>IF(ISBLANK(extractions!X558),"",extractions!X558)</f>
        <v>ALL CFSs</v>
      </c>
      <c r="AE558" t="str">
        <f>IF(ISBLANK(extractions!Y558),"",extractions!Y558)</f>
        <v>D</v>
      </c>
      <c r="AF558"/>
      <c r="AG558" t="str">
        <f>IF(ISBLANK(extractions!AA558),"",extractions!AA558)</f>
        <v/>
      </c>
      <c r="AH558" t="str">
        <f>IF(ISBLANK(extractions!AB558),"",extractions!AB558)</f>
        <v>?</v>
      </c>
      <c r="AI558">
        <f>IF(ISBLANK(extractions!AC558),"",extractions!AC558)</f>
        <v>1</v>
      </c>
      <c r="AJ558" t="str">
        <f>IF(ISBLANK(extractions!AD558),"",extractions!AD558)</f>
        <v>jan</v>
      </c>
      <c r="AK558">
        <f>IF(ISBLANK(extractions!AE558),"",extractions!AE558)</f>
        <v>2015</v>
      </c>
      <c r="AL558">
        <f>IF(ISBLANK(extractions!AF558),"",extractions!AF558)</f>
        <v>31</v>
      </c>
      <c r="AM558" t="str">
        <f>IF(ISBLANK(extractions!AG558),"",extractions!AG558)</f>
        <v>dec</v>
      </c>
      <c r="AN558">
        <f>IF(ISBLANK(extractions!AH558),"",extractions!AH558)</f>
        <v>2016</v>
      </c>
      <c r="AO558" t="str">
        <f>IF(ISBLANK(extractions!AI558),"",extractions!AI558)</f>
        <v/>
      </c>
      <c r="AP558" t="str">
        <f>IF(ISBLANK(extractions!AJ558),"",extractions!AJ558)</f>
        <v/>
      </c>
      <c r="AQ558" t="str">
        <f>IF(ISBLANK(extractions!AK558),"",extractions!AK558)</f>
        <v/>
      </c>
      <c r="AR558" t="str">
        <f>IF(ISBLANK(extractions!AL558),"",extractions!AL558)</f>
        <v/>
      </c>
      <c r="AS558" t="str">
        <f>IF(ISBLANK(extractions!AM558),"",extractions!AM558)</f>
        <v/>
      </c>
      <c r="AT558" t="str">
        <f>IF(ISBLANK(extractions!AN558),"",extractions!AN558)</f>
        <v/>
      </c>
      <c r="AU558" t="str">
        <f>IF(ISBLANK(extractions!AO558),"",extractions!AO558)</f>
        <v/>
      </c>
      <c r="AV558" t="str">
        <f>IF(ISBLANK(extractions!AP558),"",extractions!AP558)</f>
        <v/>
      </c>
      <c r="AW558">
        <f>IF(ISBLANK(extractions!AQ558),"",extractions!AQ558)</f>
        <v>24.8</v>
      </c>
      <c r="AX558">
        <f>IF(ISBLANK(extractions!AR558),"",extractions!AR558)</f>
        <v>37.799999999999997</v>
      </c>
      <c r="AY558">
        <f>IF(ISBLANK(extractions!AS558),"",extractions!AS558)</f>
        <v>81.5</v>
      </c>
      <c r="AZ558">
        <f>IF(ISBLANK(extractions!AT558),"",extractions!AT558)</f>
        <v>93.2</v>
      </c>
      <c r="BA558" t="str">
        <f>IF(ISBLANK(extractions!AU558),"",extractions!AU558)</f>
        <v/>
      </c>
      <c r="BB558" t="str">
        <f>IF(ISBLANK(extractions!AV558),"",extractions!AV558)</f>
        <v/>
      </c>
      <c r="BC558">
        <f>IF(ISBLANK(extractions!AW558),"",extractions!AW558)</f>
        <v>8.8000000000000007</v>
      </c>
      <c r="BD558">
        <f>IF(ISBLANK(extractions!AX558),"",extractions!AX558)</f>
        <v>12.3</v>
      </c>
      <c r="BE558" s="9">
        <f>IFERROR((AX558-AW558)/(SQRT((AY558^2+AZ558^2)/2)),"")</f>
        <v>0.14849391679397311</v>
      </c>
      <c r="BG558" t="str">
        <f t="shared" si="71"/>
        <v/>
      </c>
      <c r="BK558" s="9" t="str">
        <f t="shared" si="68"/>
        <v>D</v>
      </c>
      <c r="BL558" s="9">
        <f t="shared" si="66"/>
        <v>0.14849391679397311</v>
      </c>
      <c r="BM558" s="13" t="str">
        <f t="shared" si="67"/>
        <v>?</v>
      </c>
      <c r="BN558" t="str">
        <f t="shared" si="69"/>
        <v>+</v>
      </c>
      <c r="BO558" s="9" t="str">
        <f>IF(BK558="Beta",IF(ABS(BL558)&lt;statistic_interpretations!$B$5,statistic_interpretations!$B$1,IF(ABS(BL558)&lt;statistic_interpretations!$C$5,statistic_interpretations!$C$1,IF(ABS(BL558)&gt;statistic_interpretations!$C$5,statistic_interpretations!$D$1,"error"))),IF(BK558="R",IF(ABS(BL558)&lt;statistic_interpretations!$B$2,statistic_interpretations!$B$1,IF(ABS(BL558)&lt;statistic_interpretations!$C$2,statistic_interpretations!$C$1,IF(ABS(BL558)&gt;statistic_interpretations!$C$2,statistic_interpretations!$D$1,"error"))),IF(BK558="D",IF(ABS(BL558)&lt;statistic_interpretations!$B$3,statistic_interpretations!$B$1,IF(ABS(BL558)&lt;statistic_interpretations!$C$3,statistic_interpretations!$C$1,IF(ABS(BL558)&gt;statistic_interpretations!$C$3,statistic_interpretations!$D$1,"error"))),IF(BK558="%",IF(ABS(BL558)&lt;statistic_interpretations!$B$9,statistic_interpretations!$B$1,IF(ABS(BL558)&lt;statistic_interpretations!$C$9,statistic_interpretations!$C$1,IF(ABS(BL558)&gt;statistic_interpretations!$C$9,statistic_interpretations!$D$1,"error"))),IF(BK558="χ2",IF(ABS(BL558)&lt;statistic_interpretations!$B$8,statistic_interpretations!$B$1,IF(ABS(BL558)&lt;statistic_interpretations!$C$8,statistic_interpretations!$C$1,IF(ABS(BL558)&gt;statistic_interpretations!$C$8,statistic_interpretations!$D$1,"error"))),IF(BK558="tau",IF(ABS(BL558)&lt;statistic_interpretations!$B$7,statistic_interpretations!$B$1,IF(ABS(BL558)&lt;statistic_interpretations!$C$7,statistic_interpretations!$C$1,IF(ABS(BL558)&gt;statistic_interpretations!$C$7,statistic_interpretations!$D$1,"error")))))))))</f>
        <v>Small</v>
      </c>
      <c r="BP558" t="str">
        <f t="shared" si="70"/>
        <v>unknown</v>
      </c>
    </row>
    <row r="559" spans="1:68" x14ac:dyDescent="0.25">
      <c r="A559" t="str">
        <f>IF(ISBLANK(extractions!A559),"",extractions!A559)</f>
        <v>call priority 3</v>
      </c>
      <c r="B559" t="s">
        <v>200</v>
      </c>
      <c r="C559" t="str">
        <f>IF(ISBLANK(extractions!B559),"",extractions!B559)</f>
        <v>ordinal</v>
      </c>
      <c r="D559" t="str">
        <f>IF(ISBLANK(extractions!C559),"",extractions!C559)</f>
        <v/>
      </c>
      <c r="E559" t="str">
        <f>IF(ISBLANK(extractions!D559),"",extractions!D559)</f>
        <v>call priority 1</v>
      </c>
      <c r="F559" t="str">
        <f>IF(ISBLANK(extractions!E559),"",extractions!E559)</f>
        <v>-</v>
      </c>
      <c r="G559" t="str">
        <f>IF(ISBLANK(extractions!G559),"",extractions!G559)</f>
        <v>dispatch time;travel time</v>
      </c>
      <c r="H559" t="str">
        <f>IF(ISBLANK(extractions!H559),"",extractions!H559)</f>
        <v>scale</v>
      </c>
      <c r="I559" t="str">
        <f>IF(ISBLANK(extractions!I559),"",extractions!I559)</f>
        <v>min/incident</v>
      </c>
      <c r="J559" t="str">
        <f>IF(ISBLANK(extractions!J559),"",extractions!J559)</f>
        <v>-</v>
      </c>
      <c r="K559" t="str">
        <f>IF(ISBLANK(extractions!K559),"",extractions!K559)</f>
        <v>interest</v>
      </c>
      <c r="L559" t="str">
        <f>IF(ISBLANK(extractions!L559),"",extractions!L559)</f>
        <v>Bennett (2018)</v>
      </c>
      <c r="M559" t="s">
        <v>1202</v>
      </c>
      <c r="N559" t="str">
        <f>IF(ISBLANK(extractions!M559),"",extractions!M559)</f>
        <v>Table 2</v>
      </c>
      <c r="O559" t="str">
        <f>IF(ISBLANK(extractions!N559),"",extractions!N559)</f>
        <v>descriptives</v>
      </c>
      <c r="P559" t="s">
        <v>1277</v>
      </c>
      <c r="S559" t="s">
        <v>200</v>
      </c>
      <c r="T559" t="s">
        <v>1188</v>
      </c>
      <c r="U559" t="str">
        <f>IF(ISBLANK(extractions!O559),"",extractions!O559)</f>
        <v>Meaning the probability of a response time being less than m minutes is greater for a priority 1 call than a priority 2 call and greater for a priority 2 call than for a priority 3 call. Surprisingly, for very small values of m this is not the case, and the probability of a response time being less than 1 minute is higher for priority 3 calls than for priority 1 calls.</v>
      </c>
      <c r="V559" t="str">
        <f>IF(ISBLANK(extractions!P559),"",extractions!P559)</f>
        <v>Sample</v>
      </c>
      <c r="W559" t="str">
        <f>IF(ISBLANK(extractions!Q559),"",extractions!Q559)</f>
        <v>USA</v>
      </c>
      <c r="X559" t="str">
        <f>IF(ISBLANK(extractions!R559),"",extractions!R559)</f>
        <v>stratified random sampling</v>
      </c>
      <c r="Y559" t="str">
        <f>IF(ISBLANK(extractions!S559),"",extractions!S559)</f>
        <v/>
      </c>
      <c r="Z559" t="str">
        <f>IF(ISBLANK(extractions!T559),"",extractions!T559)</f>
        <v/>
      </c>
      <c r="AA559" t="str">
        <f>IF(ISBLANK(extractions!U559),"",extractions!U559)</f>
        <v>-</v>
      </c>
      <c r="AB559">
        <f>IF(ISBLANK(extractions!V559),"",extractions!V559)</f>
        <v>1823317</v>
      </c>
      <c r="AC559" t="str">
        <f>IF(ISBLANK(extractions!W559),"",extractions!W559)</f>
        <v>CFS</v>
      </c>
      <c r="AD559" t="str">
        <f>IF(ISBLANK(extractions!X559),"",extractions!X559)</f>
        <v>ALL CFSs</v>
      </c>
      <c r="AE559" t="str">
        <f>IF(ISBLANK(extractions!Y559),"",extractions!Y559)</f>
        <v>D</v>
      </c>
      <c r="AF559"/>
      <c r="AG559" t="str">
        <f>IF(ISBLANK(extractions!AA559),"",extractions!AA559)</f>
        <v/>
      </c>
      <c r="AH559" t="str">
        <f>IF(ISBLANK(extractions!AB559),"",extractions!AB559)</f>
        <v>?</v>
      </c>
      <c r="AI559">
        <f>IF(ISBLANK(extractions!AC559),"",extractions!AC559)</f>
        <v>1</v>
      </c>
      <c r="AJ559" t="str">
        <f>IF(ISBLANK(extractions!AD559),"",extractions!AD559)</f>
        <v>jan</v>
      </c>
      <c r="AK559">
        <f>IF(ISBLANK(extractions!AE559),"",extractions!AE559)</f>
        <v>2015</v>
      </c>
      <c r="AL559">
        <f>IF(ISBLANK(extractions!AF559),"",extractions!AF559)</f>
        <v>31</v>
      </c>
      <c r="AM559" t="str">
        <f>IF(ISBLANK(extractions!AG559),"",extractions!AG559)</f>
        <v>dec</v>
      </c>
      <c r="AN559">
        <f>IF(ISBLANK(extractions!AH559),"",extractions!AH559)</f>
        <v>2016</v>
      </c>
      <c r="AO559" t="str">
        <f>IF(ISBLANK(extractions!AI559),"",extractions!AI559)</f>
        <v/>
      </c>
      <c r="AP559" t="str">
        <f>IF(ISBLANK(extractions!AJ559),"",extractions!AJ559)</f>
        <v/>
      </c>
      <c r="AQ559" t="str">
        <f>IF(ISBLANK(extractions!AK559),"",extractions!AK559)</f>
        <v/>
      </c>
      <c r="AR559" t="str">
        <f>IF(ISBLANK(extractions!AL559),"",extractions!AL559)</f>
        <v/>
      </c>
      <c r="AS559" t="str">
        <f>IF(ISBLANK(extractions!AM559),"",extractions!AM559)</f>
        <v/>
      </c>
      <c r="AT559" t="str">
        <f>IF(ISBLANK(extractions!AN559),"",extractions!AN559)</f>
        <v/>
      </c>
      <c r="AU559" t="str">
        <f>IF(ISBLANK(extractions!AO559),"",extractions!AO559)</f>
        <v/>
      </c>
      <c r="AV559" t="str">
        <f>IF(ISBLANK(extractions!AP559),"",extractions!AP559)</f>
        <v/>
      </c>
      <c r="AW559">
        <f>IF(ISBLANK(extractions!AQ559),"",extractions!AQ559)</f>
        <v>24.8</v>
      </c>
      <c r="AX559">
        <f>IF(ISBLANK(extractions!AR559),"",extractions!AR559)</f>
        <v>94.3</v>
      </c>
      <c r="AY559">
        <f>IF(ISBLANK(extractions!AS559),"",extractions!AS559)</f>
        <v>81.5</v>
      </c>
      <c r="AZ559">
        <f>IF(ISBLANK(extractions!AT559),"",extractions!AT559)</f>
        <v>175.9</v>
      </c>
      <c r="BA559" t="str">
        <f>IF(ISBLANK(extractions!AU559),"",extractions!AU559)</f>
        <v/>
      </c>
      <c r="BB559" t="str">
        <f>IF(ISBLANK(extractions!AV559),"",extractions!AV559)</f>
        <v/>
      </c>
      <c r="BC559">
        <f>IF(ISBLANK(extractions!AW559),"",extractions!AW559)</f>
        <v>8.8000000000000007</v>
      </c>
      <c r="BD559">
        <f>IF(ISBLANK(extractions!AX559),"",extractions!AX559)</f>
        <v>22.7</v>
      </c>
      <c r="BE559" s="9">
        <f>IFERROR((AX559-AW559)/(SQRT((AY559^2+AZ559^2)/2)),"")</f>
        <v>0.50699506705095154</v>
      </c>
      <c r="BG559" t="str">
        <f t="shared" si="71"/>
        <v/>
      </c>
      <c r="BK559" s="9" t="str">
        <f t="shared" si="68"/>
        <v>D</v>
      </c>
      <c r="BL559" s="9">
        <f t="shared" si="66"/>
        <v>0.50699506705095154</v>
      </c>
      <c r="BM559" s="13" t="str">
        <f t="shared" si="67"/>
        <v>?</v>
      </c>
      <c r="BN559" t="str">
        <f t="shared" si="69"/>
        <v>+</v>
      </c>
      <c r="BO559" s="9" t="str">
        <f>IF(BK559="Beta",IF(ABS(BL559)&lt;statistic_interpretations!$B$5,statistic_interpretations!$B$1,IF(ABS(BL559)&lt;statistic_interpretations!$C$5,statistic_interpretations!$C$1,IF(ABS(BL559)&gt;statistic_interpretations!$C$5,statistic_interpretations!$D$1,"error"))),IF(BK559="R",IF(ABS(BL559)&lt;statistic_interpretations!$B$2,statistic_interpretations!$B$1,IF(ABS(BL559)&lt;statistic_interpretations!$C$2,statistic_interpretations!$C$1,IF(ABS(BL559)&gt;statistic_interpretations!$C$2,statistic_interpretations!$D$1,"error"))),IF(BK559="D",IF(ABS(BL559)&lt;statistic_interpretations!$B$3,statistic_interpretations!$B$1,IF(ABS(BL559)&lt;statistic_interpretations!$C$3,statistic_interpretations!$C$1,IF(ABS(BL559)&gt;statistic_interpretations!$C$3,statistic_interpretations!$D$1,"error"))),IF(BK559="%",IF(ABS(BL559)&lt;statistic_interpretations!$B$9,statistic_interpretations!$B$1,IF(ABS(BL559)&lt;statistic_interpretations!$C$9,statistic_interpretations!$C$1,IF(ABS(BL559)&gt;statistic_interpretations!$C$9,statistic_interpretations!$D$1,"error"))),IF(BK559="χ2",IF(ABS(BL559)&lt;statistic_interpretations!$B$8,statistic_interpretations!$B$1,IF(ABS(BL559)&lt;statistic_interpretations!$C$8,statistic_interpretations!$C$1,IF(ABS(BL559)&gt;statistic_interpretations!$C$8,statistic_interpretations!$D$1,"error"))),IF(BK559="tau",IF(ABS(BL559)&lt;statistic_interpretations!$B$7,statistic_interpretations!$B$1,IF(ABS(BL559)&lt;statistic_interpretations!$C$7,statistic_interpretations!$C$1,IF(ABS(BL559)&gt;statistic_interpretations!$C$7,statistic_interpretations!$D$1,"error")))))))))</f>
        <v xml:space="preserve">Medium </v>
      </c>
      <c r="BP559" t="str">
        <f t="shared" si="70"/>
        <v>unknown</v>
      </c>
    </row>
    <row r="560" spans="1:68" x14ac:dyDescent="0.25">
      <c r="A560" t="str">
        <f>IF(ISBLANK(extractions!A560),"",extractions!A560)</f>
        <v>call priority 2</v>
      </c>
      <c r="B560" t="s">
        <v>200</v>
      </c>
      <c r="C560" t="str">
        <f>IF(ISBLANK(extractions!B560),"",extractions!B560)</f>
        <v>ordinal</v>
      </c>
      <c r="D560" t="str">
        <f>IF(ISBLANK(extractions!C560),"",extractions!C560)</f>
        <v/>
      </c>
      <c r="E560" t="str">
        <f>IF(ISBLANK(extractions!D560),"",extractions!D560)</f>
        <v>call priority 1</v>
      </c>
      <c r="F560" t="str">
        <f>IF(ISBLANK(extractions!E560),"",extractions!E560)</f>
        <v>-</v>
      </c>
      <c r="G560" t="str">
        <f>IF(ISBLANK(extractions!G560),"",extractions!G560)</f>
        <v>dispatch time;travel time</v>
      </c>
      <c r="H560" t="str">
        <f>IF(ISBLANK(extractions!H560),"",extractions!H560)</f>
        <v>scale</v>
      </c>
      <c r="I560" t="str">
        <f>IF(ISBLANK(extractions!I560),"",extractions!I560)</f>
        <v>(min - estimated min)/incident</v>
      </c>
      <c r="J560" t="str">
        <f>IF(ISBLANK(extractions!J560),"",extractions!J560)</f>
        <v>-</v>
      </c>
      <c r="K560" t="str">
        <f>IF(ISBLANK(extractions!K560),"",extractions!K560)</f>
        <v>interest</v>
      </c>
      <c r="L560" t="str">
        <f>IF(ISBLANK(extractions!L560),"",extractions!L560)</f>
        <v>Bennett (2018)</v>
      </c>
      <c r="M560" t="s">
        <v>1202</v>
      </c>
      <c r="N560" t="str">
        <f>IF(ISBLANK(extractions!M560),"",extractions!M560)</f>
        <v>Table 4 - residual response times</v>
      </c>
      <c r="O560" t="str">
        <f>IF(ISBLANK(extractions!N560),"",extractions!N560)</f>
        <v>descriptives</v>
      </c>
      <c r="P560" t="s">
        <v>1277</v>
      </c>
      <c r="S560" t="s">
        <v>200</v>
      </c>
      <c r="T560" t="s">
        <v>1188</v>
      </c>
      <c r="U560" t="str">
        <f>IF(ISBLANK(extractions!O560),"",extractions!O560)</f>
        <v>Meaning the probability of a response time being less than m minutes is greater for a priority 1 call than a priority 2 call and greater for a priority 2 call than for a priority 3 call. Surprisingly, for very small values of m this is not the case, and the probability of a response time being less than 1 minute is higher for priority 3 calls than for priority 1 calls.</v>
      </c>
      <c r="V560" t="str">
        <f>IF(ISBLANK(extractions!P560),"",extractions!P560)</f>
        <v>Sample</v>
      </c>
      <c r="W560" t="str">
        <f>IF(ISBLANK(extractions!Q560),"",extractions!Q560)</f>
        <v>USA</v>
      </c>
      <c r="X560" t="str">
        <f>IF(ISBLANK(extractions!R560),"",extractions!R560)</f>
        <v>stratified random sampling</v>
      </c>
      <c r="Y560" t="str">
        <f>IF(ISBLANK(extractions!S560),"",extractions!S560)</f>
        <v/>
      </c>
      <c r="Z560" t="str">
        <f>IF(ISBLANK(extractions!T560),"",extractions!T560)</f>
        <v/>
      </c>
      <c r="AA560" t="str">
        <f>IF(ISBLANK(extractions!U560),"",extractions!U560)</f>
        <v>-</v>
      </c>
      <c r="AB560">
        <f>IF(ISBLANK(extractions!V560),"",extractions!V560)</f>
        <v>2275299</v>
      </c>
      <c r="AC560" t="str">
        <f>IF(ISBLANK(extractions!W560),"",extractions!W560)</f>
        <v>CFS</v>
      </c>
      <c r="AD560" t="str">
        <f>IF(ISBLANK(extractions!X560),"",extractions!X560)</f>
        <v>ALL CFSs</v>
      </c>
      <c r="AE560" t="str">
        <f>IF(ISBLANK(extractions!Y560),"",extractions!Y560)</f>
        <v>D</v>
      </c>
      <c r="AF560"/>
      <c r="AG560" t="str">
        <f>IF(ISBLANK(extractions!AA560),"",extractions!AA560)</f>
        <v/>
      </c>
      <c r="AH560" t="str">
        <f>IF(ISBLANK(extractions!AB560),"",extractions!AB560)</f>
        <v>?</v>
      </c>
      <c r="AI560">
        <f>IF(ISBLANK(extractions!AC560),"",extractions!AC560)</f>
        <v>1</v>
      </c>
      <c r="AJ560" t="str">
        <f>IF(ISBLANK(extractions!AD560),"",extractions!AD560)</f>
        <v>jan</v>
      </c>
      <c r="AK560">
        <f>IF(ISBLANK(extractions!AE560),"",extractions!AE560)</f>
        <v>2015</v>
      </c>
      <c r="AL560">
        <f>IF(ISBLANK(extractions!AF560),"",extractions!AF560)</f>
        <v>31</v>
      </c>
      <c r="AM560" t="str">
        <f>IF(ISBLANK(extractions!AG560),"",extractions!AG560)</f>
        <v>dec</v>
      </c>
      <c r="AN560">
        <f>IF(ISBLANK(extractions!AH560),"",extractions!AH560)</f>
        <v>2016</v>
      </c>
      <c r="AO560" t="str">
        <f>IF(ISBLANK(extractions!AI560),"",extractions!AI560)</f>
        <v/>
      </c>
      <c r="AP560" t="str">
        <f>IF(ISBLANK(extractions!AJ560),"",extractions!AJ560)</f>
        <v/>
      </c>
      <c r="AQ560" t="str">
        <f>IF(ISBLANK(extractions!AK560),"",extractions!AK560)</f>
        <v/>
      </c>
      <c r="AR560" t="str">
        <f>IF(ISBLANK(extractions!AL560),"",extractions!AL560)</f>
        <v/>
      </c>
      <c r="AS560" t="str">
        <f>IF(ISBLANK(extractions!AM560),"",extractions!AM560)</f>
        <v/>
      </c>
      <c r="AT560" t="str">
        <f>IF(ISBLANK(extractions!AN560),"",extractions!AN560)</f>
        <v/>
      </c>
      <c r="AU560" t="str">
        <f>IF(ISBLANK(extractions!AO560),"",extractions!AO560)</f>
        <v/>
      </c>
      <c r="AV560" t="str">
        <f>IF(ISBLANK(extractions!AP560),"",extractions!AP560)</f>
        <v/>
      </c>
      <c r="AW560">
        <f>IF(ISBLANK(extractions!AQ560),"",extractions!AQ560)</f>
        <v>22.9</v>
      </c>
      <c r="AX560">
        <f>IF(ISBLANK(extractions!AR560),"",extractions!AR560)</f>
        <v>35.5</v>
      </c>
      <c r="AY560">
        <f>IF(ISBLANK(extractions!AS560),"",extractions!AS560)</f>
        <v>82</v>
      </c>
      <c r="AZ560">
        <f>IF(ISBLANK(extractions!AT560),"",extractions!AT560)</f>
        <v>92.8</v>
      </c>
      <c r="BA560" t="str">
        <f>IF(ISBLANK(extractions!AU560),"",extractions!AU560)</f>
        <v/>
      </c>
      <c r="BB560" t="str">
        <f>IF(ISBLANK(extractions!AV560),"",extractions!AV560)</f>
        <v/>
      </c>
      <c r="BC560">
        <f>IF(ISBLANK(extractions!AW560),"",extractions!AW560)</f>
        <v>6.8</v>
      </c>
      <c r="BD560">
        <f>IF(ISBLANK(extractions!AX560),"",extractions!AX560)</f>
        <v>10.4</v>
      </c>
      <c r="BE560" s="9">
        <f>IFERROR((AX560-AW560)/(SQRT((AY560^2+AZ560^2)/2)),"")</f>
        <v>0.14389037966761561</v>
      </c>
      <c r="BG560" t="str">
        <f t="shared" si="71"/>
        <v/>
      </c>
      <c r="BK560" s="9" t="str">
        <f t="shared" si="68"/>
        <v>D</v>
      </c>
      <c r="BL560" s="9">
        <f t="shared" si="66"/>
        <v>0.14389037966761561</v>
      </c>
      <c r="BM560" s="13" t="str">
        <f t="shared" si="67"/>
        <v>?</v>
      </c>
      <c r="BN560" t="str">
        <f t="shared" si="69"/>
        <v>+</v>
      </c>
      <c r="BO560" s="9" t="str">
        <f>IF(BK560="Beta",IF(ABS(BL560)&lt;statistic_interpretations!$B$5,statistic_interpretations!$B$1,IF(ABS(BL560)&lt;statistic_interpretations!$C$5,statistic_interpretations!$C$1,IF(ABS(BL560)&gt;statistic_interpretations!$C$5,statistic_interpretations!$D$1,"error"))),IF(BK560="R",IF(ABS(BL560)&lt;statistic_interpretations!$B$2,statistic_interpretations!$B$1,IF(ABS(BL560)&lt;statistic_interpretations!$C$2,statistic_interpretations!$C$1,IF(ABS(BL560)&gt;statistic_interpretations!$C$2,statistic_interpretations!$D$1,"error"))),IF(BK560="D",IF(ABS(BL560)&lt;statistic_interpretations!$B$3,statistic_interpretations!$B$1,IF(ABS(BL560)&lt;statistic_interpretations!$C$3,statistic_interpretations!$C$1,IF(ABS(BL560)&gt;statistic_interpretations!$C$3,statistic_interpretations!$D$1,"error"))),IF(BK560="%",IF(ABS(BL560)&lt;statistic_interpretations!$B$9,statistic_interpretations!$B$1,IF(ABS(BL560)&lt;statistic_interpretations!$C$9,statistic_interpretations!$C$1,IF(ABS(BL560)&gt;statistic_interpretations!$C$9,statistic_interpretations!$D$1,"error"))),IF(BK560="χ2",IF(ABS(BL560)&lt;statistic_interpretations!$B$8,statistic_interpretations!$B$1,IF(ABS(BL560)&lt;statistic_interpretations!$C$8,statistic_interpretations!$C$1,IF(ABS(BL560)&gt;statistic_interpretations!$C$8,statistic_interpretations!$D$1,"error"))),IF(BK560="tau",IF(ABS(BL560)&lt;statistic_interpretations!$B$7,statistic_interpretations!$B$1,IF(ABS(BL560)&lt;statistic_interpretations!$C$7,statistic_interpretations!$C$1,IF(ABS(BL560)&gt;statistic_interpretations!$C$7,statistic_interpretations!$D$1,"error")))))))))</f>
        <v>Small</v>
      </c>
      <c r="BP560" t="str">
        <f t="shared" si="70"/>
        <v>unknown</v>
      </c>
    </row>
    <row r="561" spans="1:68" x14ac:dyDescent="0.25">
      <c r="A561" t="str">
        <f>IF(ISBLANK(extractions!A561),"",extractions!A561)</f>
        <v>call priority 3</v>
      </c>
      <c r="B561" t="s">
        <v>200</v>
      </c>
      <c r="C561" t="str">
        <f>IF(ISBLANK(extractions!B561),"",extractions!B561)</f>
        <v>ordinal</v>
      </c>
      <c r="D561" t="str">
        <f>IF(ISBLANK(extractions!C561),"",extractions!C561)</f>
        <v/>
      </c>
      <c r="E561" t="str">
        <f>IF(ISBLANK(extractions!D561),"",extractions!D561)</f>
        <v>call priority 1</v>
      </c>
      <c r="F561" t="str">
        <f>IF(ISBLANK(extractions!E561),"",extractions!E561)</f>
        <v>-</v>
      </c>
      <c r="G561" t="str">
        <f>IF(ISBLANK(extractions!G561),"",extractions!G561)</f>
        <v>dispatch time;travel time</v>
      </c>
      <c r="H561" t="str">
        <f>IF(ISBLANK(extractions!H561),"",extractions!H561)</f>
        <v>scale</v>
      </c>
      <c r="I561" t="str">
        <f>IF(ISBLANK(extractions!I561),"",extractions!I561)</f>
        <v>(min - estimated min)/incident</v>
      </c>
      <c r="J561" t="str">
        <f>IF(ISBLANK(extractions!J561),"",extractions!J561)</f>
        <v>-</v>
      </c>
      <c r="K561" t="str">
        <f>IF(ISBLANK(extractions!K561),"",extractions!K561)</f>
        <v>interest</v>
      </c>
      <c r="L561" t="str">
        <f>IF(ISBLANK(extractions!L561),"",extractions!L561)</f>
        <v>Bennett (2018)</v>
      </c>
      <c r="M561" t="s">
        <v>1202</v>
      </c>
      <c r="N561" t="str">
        <f>IF(ISBLANK(extractions!M561),"",extractions!M561)</f>
        <v>Table 4 - residual response times</v>
      </c>
      <c r="O561" t="str">
        <f>IF(ISBLANK(extractions!N561),"",extractions!N561)</f>
        <v>descriptives</v>
      </c>
      <c r="P561" t="s">
        <v>1277</v>
      </c>
      <c r="S561" t="s">
        <v>200</v>
      </c>
      <c r="T561" t="s">
        <v>1188</v>
      </c>
      <c r="U561" t="str">
        <f>IF(ISBLANK(extractions!O561),"",extractions!O561)</f>
        <v>Meaning the probability of a response time being less than m minutes is greater for a priority 1 call than a priority 2 call and greater for a priority 2 call than for a priority 3 call. Surprisingly, for very small values of m this is not the case, and the probability of a response time being less than 1 minute is higher for priority 3 calls than for priority 1 calls.</v>
      </c>
      <c r="V561" t="str">
        <f>IF(ISBLANK(extractions!P561),"",extractions!P561)</f>
        <v>Sample</v>
      </c>
      <c r="W561" t="str">
        <f>IF(ISBLANK(extractions!Q561),"",extractions!Q561)</f>
        <v>USA</v>
      </c>
      <c r="X561" t="str">
        <f>IF(ISBLANK(extractions!R561),"",extractions!R561)</f>
        <v>stratified random sampling</v>
      </c>
      <c r="Y561" t="str">
        <f>IF(ISBLANK(extractions!S561),"",extractions!S561)</f>
        <v/>
      </c>
      <c r="Z561" t="str">
        <f>IF(ISBLANK(extractions!T561),"",extractions!T561)</f>
        <v/>
      </c>
      <c r="AA561" t="str">
        <f>IF(ISBLANK(extractions!U561),"",extractions!U561)</f>
        <v>-</v>
      </c>
      <c r="AB561">
        <f>IF(ISBLANK(extractions!V561),"",extractions!V561)</f>
        <v>1823317</v>
      </c>
      <c r="AC561" t="str">
        <f>IF(ISBLANK(extractions!W561),"",extractions!W561)</f>
        <v>CFS</v>
      </c>
      <c r="AD561" t="str">
        <f>IF(ISBLANK(extractions!X561),"",extractions!X561)</f>
        <v>ALL CFSs</v>
      </c>
      <c r="AE561" t="str">
        <f>IF(ISBLANK(extractions!Y561),"",extractions!Y561)</f>
        <v>D</v>
      </c>
      <c r="AF561"/>
      <c r="AG561" t="str">
        <f>IF(ISBLANK(extractions!AA561),"",extractions!AA561)</f>
        <v/>
      </c>
      <c r="AH561" t="str">
        <f>IF(ISBLANK(extractions!AB561),"",extractions!AB561)</f>
        <v>?</v>
      </c>
      <c r="AI561">
        <f>IF(ISBLANK(extractions!AC561),"",extractions!AC561)</f>
        <v>1</v>
      </c>
      <c r="AJ561" t="str">
        <f>IF(ISBLANK(extractions!AD561),"",extractions!AD561)</f>
        <v>jan</v>
      </c>
      <c r="AK561">
        <f>IF(ISBLANK(extractions!AE561),"",extractions!AE561)</f>
        <v>2015</v>
      </c>
      <c r="AL561">
        <f>IF(ISBLANK(extractions!AF561),"",extractions!AF561)</f>
        <v>31</v>
      </c>
      <c r="AM561" t="str">
        <f>IF(ISBLANK(extractions!AG561),"",extractions!AG561)</f>
        <v>dec</v>
      </c>
      <c r="AN561">
        <f>IF(ISBLANK(extractions!AH561),"",extractions!AH561)</f>
        <v>2016</v>
      </c>
      <c r="AO561" t="str">
        <f>IF(ISBLANK(extractions!AI561),"",extractions!AI561)</f>
        <v/>
      </c>
      <c r="AP561" t="str">
        <f>IF(ISBLANK(extractions!AJ561),"",extractions!AJ561)</f>
        <v/>
      </c>
      <c r="AQ561" t="str">
        <f>IF(ISBLANK(extractions!AK561),"",extractions!AK561)</f>
        <v/>
      </c>
      <c r="AR561" t="str">
        <f>IF(ISBLANK(extractions!AL561),"",extractions!AL561)</f>
        <v/>
      </c>
      <c r="AS561" t="str">
        <f>IF(ISBLANK(extractions!AM561),"",extractions!AM561)</f>
        <v/>
      </c>
      <c r="AT561" t="str">
        <f>IF(ISBLANK(extractions!AN561),"",extractions!AN561)</f>
        <v/>
      </c>
      <c r="AU561" t="str">
        <f>IF(ISBLANK(extractions!AO561),"",extractions!AO561)</f>
        <v/>
      </c>
      <c r="AV561" t="str">
        <f>IF(ISBLANK(extractions!AP561),"",extractions!AP561)</f>
        <v/>
      </c>
      <c r="AW561">
        <f>IF(ISBLANK(extractions!AQ561),"",extractions!AQ561)</f>
        <v>22.9</v>
      </c>
      <c r="AX561">
        <f>IF(ISBLANK(extractions!AR561),"",extractions!AR561)</f>
        <v>90.1</v>
      </c>
      <c r="AY561">
        <f>IF(ISBLANK(extractions!AS561),"",extractions!AS561)</f>
        <v>82</v>
      </c>
      <c r="AZ561">
        <f>IF(ISBLANK(extractions!AT561),"",extractions!AT561)</f>
        <v>173.2</v>
      </c>
      <c r="BA561" t="str">
        <f>IF(ISBLANK(extractions!AU561),"",extractions!AU561)</f>
        <v/>
      </c>
      <c r="BB561" t="str">
        <f>IF(ISBLANK(extractions!AV561),"",extractions!AV561)</f>
        <v/>
      </c>
      <c r="BC561">
        <f>IF(ISBLANK(extractions!AW561),"",extractions!AW561)</f>
        <v>6.8</v>
      </c>
      <c r="BD561">
        <f>IF(ISBLANK(extractions!AX561),"",extractions!AX561)</f>
        <v>20.399999999999999</v>
      </c>
      <c r="BE561" s="9">
        <f>IFERROR((AX561-AW561)/(SQRT((AY561^2+AZ561^2)/2)),"")</f>
        <v>0.49592920975200655</v>
      </c>
      <c r="BG561" t="str">
        <f t="shared" si="71"/>
        <v/>
      </c>
      <c r="BK561" s="9" t="str">
        <f t="shared" si="68"/>
        <v>D</v>
      </c>
      <c r="BL561" s="9">
        <f t="shared" si="66"/>
        <v>0.49592920975200655</v>
      </c>
      <c r="BM561" s="13" t="str">
        <f t="shared" si="67"/>
        <v>?</v>
      </c>
      <c r="BN561" t="str">
        <f t="shared" si="69"/>
        <v>+</v>
      </c>
      <c r="BO561" s="9" t="str">
        <f>IF(BK561="Beta",IF(ABS(BL561)&lt;statistic_interpretations!$B$5,statistic_interpretations!$B$1,IF(ABS(BL561)&lt;statistic_interpretations!$C$5,statistic_interpretations!$C$1,IF(ABS(BL561)&gt;statistic_interpretations!$C$5,statistic_interpretations!$D$1,"error"))),IF(BK561="R",IF(ABS(BL561)&lt;statistic_interpretations!$B$2,statistic_interpretations!$B$1,IF(ABS(BL561)&lt;statistic_interpretations!$C$2,statistic_interpretations!$C$1,IF(ABS(BL561)&gt;statistic_interpretations!$C$2,statistic_interpretations!$D$1,"error"))),IF(BK561="D",IF(ABS(BL561)&lt;statistic_interpretations!$B$3,statistic_interpretations!$B$1,IF(ABS(BL561)&lt;statistic_interpretations!$C$3,statistic_interpretations!$C$1,IF(ABS(BL561)&gt;statistic_interpretations!$C$3,statistic_interpretations!$D$1,"error"))),IF(BK561="%",IF(ABS(BL561)&lt;statistic_interpretations!$B$9,statistic_interpretations!$B$1,IF(ABS(BL561)&lt;statistic_interpretations!$C$9,statistic_interpretations!$C$1,IF(ABS(BL561)&gt;statistic_interpretations!$C$9,statistic_interpretations!$D$1,"error"))),IF(BK561="χ2",IF(ABS(BL561)&lt;statistic_interpretations!$B$8,statistic_interpretations!$B$1,IF(ABS(BL561)&lt;statistic_interpretations!$C$8,statistic_interpretations!$C$1,IF(ABS(BL561)&gt;statistic_interpretations!$C$8,statistic_interpretations!$D$1,"error"))),IF(BK561="tau",IF(ABS(BL561)&lt;statistic_interpretations!$B$7,statistic_interpretations!$B$1,IF(ABS(BL561)&lt;statistic_interpretations!$C$7,statistic_interpretations!$C$1,IF(ABS(BL561)&gt;statistic_interpretations!$C$7,statistic_interpretations!$D$1,"error")))))))))</f>
        <v>Small</v>
      </c>
      <c r="BP561" t="str">
        <f t="shared" si="70"/>
        <v>unknown</v>
      </c>
    </row>
    <row r="562" spans="1:68" x14ac:dyDescent="0.25">
      <c r="A562" t="str">
        <f>IF(ISBLANK(extractions!A562),"",extractions!A562)</f>
        <v>HHI</v>
      </c>
      <c r="C562" t="str">
        <f>IF(ISBLANK(extractions!B562),"",extractions!B562)</f>
        <v>scale</v>
      </c>
      <c r="D562" t="str">
        <f>IF(ISBLANK(extractions!C562),"",extractions!C562)</f>
        <v xml:space="preserve">Hirsch-Herffndahl Index, where a market  is defined as a Metropolitan Statistical Area, and an agency’s market share is defined as  the percent of the MSA’s population that lives in the agency’s jurisdiction. </v>
      </c>
      <c r="E562" t="str">
        <f>IF(ISBLANK(extractions!D562),"",extractions!D562)</f>
        <v>-</v>
      </c>
      <c r="F562" t="str">
        <f>IF(ISBLANK(extractions!E562),"",extractions!E562)</f>
        <v>none</v>
      </c>
      <c r="G562" t="str">
        <f>IF(ISBLANK(extractions!G562),"",extractions!G562)</f>
        <v>dispatch time;travel time</v>
      </c>
      <c r="H562" t="str">
        <f>IF(ISBLANK(extractions!H562),"",extractions!H562)</f>
        <v>scale</v>
      </c>
      <c r="I562" t="str">
        <f>IF(ISBLANK(extractions!I562),"",extractions!I562)</f>
        <v>(min - estimated min)/incident</v>
      </c>
      <c r="J562" t="str">
        <f>IF(ISBLANK(extractions!J562),"",extractions!J562)</f>
        <v>-</v>
      </c>
      <c r="K562" t="str">
        <f>IF(ISBLANK(extractions!K562),"",extractions!K562)</f>
        <v>interest</v>
      </c>
      <c r="L562" t="str">
        <f>IF(ISBLANK(extractions!L562),"",extractions!L562)</f>
        <v>Bennett (2018)</v>
      </c>
      <c r="M562" t="s">
        <v>1202</v>
      </c>
      <c r="N562" t="str">
        <f>IF(ISBLANK(extractions!M562),"",extractions!M562)</f>
        <v>Table 5 - priority 1</v>
      </c>
      <c r="O562" t="str">
        <f>IF(ISBLANK(extractions!N562),"",extractions!N562)</f>
        <v>Two Stage Least Squares Regressions of Residuals with constant monthly fixed effect</v>
      </c>
      <c r="P562" t="s">
        <v>148</v>
      </c>
      <c r="S562" t="s">
        <v>202</v>
      </c>
      <c r="T562" t="s">
        <v>1188</v>
      </c>
      <c r="U562" t="str">
        <f>IF(ISBLANK(extractions!O562),"",extractions!O562)</f>
        <v xml:space="preserve">The size of the HHI’s effect is quite large across all call priorities. A one standard deviation increase in the HHI leads to an almost 4-minute improvement in the residual response times for priority one calls. Relative to the mean shown in Table 4, that translates to about a 17% improvement. Relative to the median it’s an almost 45% improvement! </v>
      </c>
      <c r="V562" t="str">
        <f>IF(ISBLANK(extractions!P562),"",extractions!P562)</f>
        <v>Sample</v>
      </c>
      <c r="W562" t="str">
        <f>IF(ISBLANK(extractions!Q562),"",extractions!Q562)</f>
        <v>USA</v>
      </c>
      <c r="X562" t="str">
        <f>IF(ISBLANK(extractions!R562),"",extractions!R562)</f>
        <v>stratified random sampling</v>
      </c>
      <c r="Y562" t="str">
        <f>IF(ISBLANK(extractions!S562),"",extractions!S562)</f>
        <v/>
      </c>
      <c r="Z562" t="str">
        <f>IF(ISBLANK(extractions!T562),"",extractions!T562)</f>
        <v/>
      </c>
      <c r="AA562" t="str">
        <f>IF(ISBLANK(extractions!U562),"",extractions!U562)</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2">
        <f>IF(ISBLANK(extractions!V562),"",extractions!V562)</f>
        <v>667172</v>
      </c>
      <c r="AC562" t="str">
        <f>IF(ISBLANK(extractions!W562),"",extractions!W562)</f>
        <v>CFS</v>
      </c>
      <c r="AD562" t="str">
        <f>IF(ISBLANK(extractions!X562),"",extractions!X562)</f>
        <v>Priority 1 calls</v>
      </c>
      <c r="AE562" t="str">
        <f>IF(ISBLANK(extractions!Y562),"",extractions!Y562)</f>
        <v xml:space="preserve">B </v>
      </c>
      <c r="AF562">
        <f>IF(ISBLANK(extractions!Z562),"",extractions!Z562)</f>
        <v>-3.0000000000000001E-3</v>
      </c>
      <c r="AG562">
        <f>IF(ISBLANK(extractions!AA562),"",extractions!AA562)</f>
        <v>1E-3</v>
      </c>
      <c r="AH562" t="str">
        <f>IF(ISBLANK(extractions!AB562),"",extractions!AB562)</f>
        <v>**</v>
      </c>
      <c r="AI562">
        <f>IF(ISBLANK(extractions!AC562),"",extractions!AC562)</f>
        <v>1</v>
      </c>
      <c r="AJ562" t="str">
        <f>IF(ISBLANK(extractions!AD562),"",extractions!AD562)</f>
        <v>jan</v>
      </c>
      <c r="AK562">
        <f>IF(ISBLANK(extractions!AE562),"",extractions!AE562)</f>
        <v>2015</v>
      </c>
      <c r="AL562">
        <f>IF(ISBLANK(extractions!AF562),"",extractions!AF562)</f>
        <v>31</v>
      </c>
      <c r="AM562" t="str">
        <f>IF(ISBLANK(extractions!AG562),"",extractions!AG562)</f>
        <v>dec</v>
      </c>
      <c r="AN562">
        <f>IF(ISBLANK(extractions!AH562),"",extractions!AH562)</f>
        <v>2016</v>
      </c>
      <c r="AO562" t="str">
        <f>IF(ISBLANK(extractions!AI562),"",extractions!AI562)</f>
        <v/>
      </c>
      <c r="AP562" t="str">
        <f>IF(ISBLANK(extractions!AJ562),"",extractions!AJ562)</f>
        <v/>
      </c>
      <c r="AQ562" t="str">
        <f>IF(ISBLANK(extractions!AK562),"",extractions!AK562)</f>
        <v/>
      </c>
      <c r="AR562" t="str">
        <f>IF(ISBLANK(extractions!AL562),"",extractions!AL562)</f>
        <v/>
      </c>
      <c r="AS562" t="str">
        <f>IF(ISBLANK(extractions!AM562),"",extractions!AM562)</f>
        <v/>
      </c>
      <c r="AT562" t="str">
        <f>IF(ISBLANK(extractions!AN562),"",extractions!AN562)</f>
        <v/>
      </c>
      <c r="AU562" t="str">
        <f>IF(ISBLANK(extractions!AO562),"",extractions!AO562)</f>
        <v/>
      </c>
      <c r="AV562" t="str">
        <f>IF(ISBLANK(extractions!AP562),"",extractions!AP562)</f>
        <v/>
      </c>
      <c r="AW562">
        <f>IF(ISBLANK(extractions!AQ562),"",extractions!AQ562)</f>
        <v>22.9</v>
      </c>
      <c r="AX562">
        <f>IF(ISBLANK(extractions!AR562),"",extractions!AR562)</f>
        <v>2880</v>
      </c>
      <c r="AY562" t="str">
        <f>IF(ISBLANK(extractions!AS562),"",extractions!AS562)</f>
        <v/>
      </c>
      <c r="AZ562" t="str">
        <f>IF(ISBLANK(extractions!AT562),"",extractions!AT562)</f>
        <v/>
      </c>
      <c r="BA562">
        <f>IF(ISBLANK(extractions!AU562),"",extractions!AU562)</f>
        <v>82</v>
      </c>
      <c r="BB562">
        <f>IF(ISBLANK(extractions!AV562),"",extractions!AV562)</f>
        <v>1463</v>
      </c>
      <c r="BC562">
        <f>IF(ISBLANK(extractions!AW562),"",extractions!AW562)</f>
        <v>6.8</v>
      </c>
      <c r="BD562">
        <f>IF(ISBLANK(extractions!AX562),"",extractions!AX562)</f>
        <v>3000</v>
      </c>
      <c r="BG562" t="str">
        <f t="shared" si="71"/>
        <v/>
      </c>
      <c r="BK562" s="9" t="str">
        <f t="shared" si="68"/>
        <v xml:space="preserve">B </v>
      </c>
      <c r="BL562" s="9">
        <f t="shared" si="66"/>
        <v>-3.0000000000000001E-3</v>
      </c>
      <c r="BM562" s="13" t="str">
        <f t="shared" si="67"/>
        <v>**</v>
      </c>
      <c r="BN562" t="str">
        <f t="shared" si="69"/>
        <v>-</v>
      </c>
      <c r="BO562" s="9" t="b">
        <f>IF(BK562="Beta",IF(ABS(BL562)&lt;statistic_interpretations!$B$5,statistic_interpretations!$B$1,IF(ABS(BL562)&lt;statistic_interpretations!$C$5,statistic_interpretations!$C$1,IF(ABS(BL562)&gt;statistic_interpretations!$C$5,statistic_interpretations!$D$1,"error"))),IF(BK562="R",IF(ABS(BL562)&lt;statistic_interpretations!$B$2,statistic_interpretations!$B$1,IF(ABS(BL562)&lt;statistic_interpretations!$C$2,statistic_interpretations!$C$1,IF(ABS(BL562)&gt;statistic_interpretations!$C$2,statistic_interpretations!$D$1,"error"))),IF(BK562="D",IF(ABS(BL562)&lt;statistic_interpretations!$B$3,statistic_interpretations!$B$1,IF(ABS(BL562)&lt;statistic_interpretations!$C$3,statistic_interpretations!$C$1,IF(ABS(BL562)&gt;statistic_interpretations!$C$3,statistic_interpretations!$D$1,"error"))),IF(BK562="%",IF(ABS(BL562)&lt;statistic_interpretations!$B$9,statistic_interpretations!$B$1,IF(ABS(BL562)&lt;statistic_interpretations!$C$9,statistic_interpretations!$C$1,IF(ABS(BL562)&gt;statistic_interpretations!$C$9,statistic_interpretations!$D$1,"error"))),IF(BK562="χ2",IF(ABS(BL562)&lt;statistic_interpretations!$B$8,statistic_interpretations!$B$1,IF(ABS(BL562)&lt;statistic_interpretations!$C$8,statistic_interpretations!$C$1,IF(ABS(BL562)&gt;statistic_interpretations!$C$8,statistic_interpretations!$D$1,"error"))),IF(BK562="tau",IF(ABS(BL562)&lt;statistic_interpretations!$B$7,statistic_interpretations!$B$1,IF(ABS(BL562)&lt;statistic_interpretations!$C$7,statistic_interpretations!$C$1,IF(ABS(BL562)&gt;statistic_interpretations!$C$7,statistic_interpretations!$D$1,"error")))))))))</f>
        <v>0</v>
      </c>
      <c r="BP562" t="str">
        <f t="shared" si="70"/>
        <v>sign.</v>
      </c>
    </row>
    <row r="563" spans="1:68" x14ac:dyDescent="0.25">
      <c r="A563" t="str">
        <f>IF(ISBLANK(extractions!A563),"",extractions!A563)</f>
        <v>White</v>
      </c>
      <c r="C563" t="str">
        <f>IF(ISBLANK(extractions!B563),"",extractions!B563)</f>
        <v>scale</v>
      </c>
      <c r="D563" t="str">
        <f>IF(ISBLANK(extractions!C563),"",extractions!C563)</f>
        <v xml:space="preserve">“White” is the share of the census block group reporting “white only” as their race. </v>
      </c>
      <c r="E563" t="str">
        <f>IF(ISBLANK(extractions!D563),"",extractions!D563)</f>
        <v>-</v>
      </c>
      <c r="F563" t="str">
        <f>IF(ISBLANK(extractions!E563),"",extractions!E563)</f>
        <v>no. whites/all people</v>
      </c>
      <c r="G563" t="str">
        <f>IF(ISBLANK(extractions!G563),"",extractions!G563)</f>
        <v>dispatch time;travel time</v>
      </c>
      <c r="H563" t="str">
        <f>IF(ISBLANK(extractions!H563),"",extractions!H563)</f>
        <v>scale</v>
      </c>
      <c r="I563" t="str">
        <f>IF(ISBLANK(extractions!I563),"",extractions!I563)</f>
        <v>(min - estimated min)/incident</v>
      </c>
      <c r="J563" t="str">
        <f>IF(ISBLANK(extractions!J563),"",extractions!J563)</f>
        <v>-</v>
      </c>
      <c r="K563" t="str">
        <f>IF(ISBLANK(extractions!K563),"",extractions!K563)</f>
        <v>interest</v>
      </c>
      <c r="L563" t="str">
        <f>IF(ISBLANK(extractions!L563),"",extractions!L563)</f>
        <v>Bennett (2018)</v>
      </c>
      <c r="M563" t="s">
        <v>1202</v>
      </c>
      <c r="N563" t="str">
        <f>IF(ISBLANK(extractions!M563),"",extractions!M563)</f>
        <v>Table 5 - priority 1</v>
      </c>
      <c r="O563" t="str">
        <f>IF(ISBLANK(extractions!N563),"",extractions!N563)</f>
        <v>Two Stage Least Squares Regressions of Residuals with constant monthly fixed effect</v>
      </c>
      <c r="P563" t="s">
        <v>148</v>
      </c>
      <c r="S563" t="s">
        <v>204</v>
      </c>
      <c r="T563" t="s">
        <v>897</v>
      </c>
      <c r="U563" t="str">
        <f>IF(ISBLANK(extractions!O563),"",extractions!O563)</f>
        <v>The effect is statistically  signiffcant across all priority codes and while for priority 1 calls the effect is positive, for  priority 2 and priority 3 calls the effect is negative. A 10 percentage point increase in the  share of a block group that is white increases residual response times for priority 1 calls  by about one minute and decreases residual response times by about one and half minutes  for both priority 2 and 3 calls. The implication that minority communities receive better  service in some circumstances, is in some sense surprising.</v>
      </c>
      <c r="V563" t="str">
        <f>IF(ISBLANK(extractions!P563),"",extractions!P563)</f>
        <v>Sample</v>
      </c>
      <c r="W563" t="str">
        <f>IF(ISBLANK(extractions!Q563),"",extractions!Q563)</f>
        <v>USA</v>
      </c>
      <c r="X563" t="str">
        <f>IF(ISBLANK(extractions!R563),"",extractions!R563)</f>
        <v>stratified random sampling</v>
      </c>
      <c r="Y563" t="str">
        <f>IF(ISBLANK(extractions!S563),"",extractions!S563)</f>
        <v/>
      </c>
      <c r="Z563" t="str">
        <f>IF(ISBLANK(extractions!T563),"",extractions!T563)</f>
        <v/>
      </c>
      <c r="AA563" t="str">
        <f>IF(ISBLANK(extractions!U563),"",extractions!U563)</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3">
        <f>IF(ISBLANK(extractions!V563),"",extractions!V563)</f>
        <v>667172</v>
      </c>
      <c r="AC563" t="str">
        <f>IF(ISBLANK(extractions!W563),"",extractions!W563)</f>
        <v>CFS</v>
      </c>
      <c r="AD563" t="str">
        <f>IF(ISBLANK(extractions!X563),"",extractions!X563)</f>
        <v>Priority 1 calls</v>
      </c>
      <c r="AE563" t="str">
        <f>IF(ISBLANK(extractions!Y563),"",extractions!Y563)</f>
        <v xml:space="preserve">B </v>
      </c>
      <c r="AF563">
        <f>IF(ISBLANK(extractions!Z563),"",extractions!Z563)</f>
        <v>10.58</v>
      </c>
      <c r="AG563">
        <f>IF(ISBLANK(extractions!AA563),"",extractions!AA563)</f>
        <v>1.726</v>
      </c>
      <c r="AH563" t="str">
        <f>IF(ISBLANK(extractions!AB563),"",extractions!AB563)</f>
        <v>**</v>
      </c>
      <c r="AI563">
        <f>IF(ISBLANK(extractions!AC563),"",extractions!AC563)</f>
        <v>1</v>
      </c>
      <c r="AJ563" t="str">
        <f>IF(ISBLANK(extractions!AD563),"",extractions!AD563)</f>
        <v>jan</v>
      </c>
      <c r="AK563">
        <f>IF(ISBLANK(extractions!AE563),"",extractions!AE563)</f>
        <v>2015</v>
      </c>
      <c r="AL563">
        <f>IF(ISBLANK(extractions!AF563),"",extractions!AF563)</f>
        <v>31</v>
      </c>
      <c r="AM563" t="str">
        <f>IF(ISBLANK(extractions!AG563),"",extractions!AG563)</f>
        <v>dec</v>
      </c>
      <c r="AN563">
        <f>IF(ISBLANK(extractions!AH563),"",extractions!AH563)</f>
        <v>2016</v>
      </c>
      <c r="AO563" t="str">
        <f>IF(ISBLANK(extractions!AI563),"",extractions!AI563)</f>
        <v/>
      </c>
      <c r="AP563" t="str">
        <f>IF(ISBLANK(extractions!AJ563),"",extractions!AJ563)</f>
        <v/>
      </c>
      <c r="AQ563" t="str">
        <f>IF(ISBLANK(extractions!AK563),"",extractions!AK563)</f>
        <v/>
      </c>
      <c r="AR563" t="str">
        <f>IF(ISBLANK(extractions!AL563),"",extractions!AL563)</f>
        <v/>
      </c>
      <c r="AS563" t="str">
        <f>IF(ISBLANK(extractions!AM563),"",extractions!AM563)</f>
        <v/>
      </c>
      <c r="AT563" t="str">
        <f>IF(ISBLANK(extractions!AN563),"",extractions!AN563)</f>
        <v/>
      </c>
      <c r="AU563" t="str">
        <f>IF(ISBLANK(extractions!AO563),"",extractions!AO563)</f>
        <v/>
      </c>
      <c r="AV563" t="str">
        <f>IF(ISBLANK(extractions!AP563),"",extractions!AP563)</f>
        <v/>
      </c>
      <c r="AW563">
        <f>IF(ISBLANK(extractions!AQ563),"",extractions!AQ563)</f>
        <v>22.9</v>
      </c>
      <c r="AX563">
        <f>IF(ISBLANK(extractions!AR563),"",extractions!AR563)</f>
        <v>0.59</v>
      </c>
      <c r="AY563" t="str">
        <f>IF(ISBLANK(extractions!AS563),"",extractions!AS563)</f>
        <v/>
      </c>
      <c r="AZ563" t="str">
        <f>IF(ISBLANK(extractions!AT563),"",extractions!AT563)</f>
        <v/>
      </c>
      <c r="BA563">
        <f>IF(ISBLANK(extractions!AU563),"",extractions!AU563)</f>
        <v>82</v>
      </c>
      <c r="BB563">
        <f>IF(ISBLANK(extractions!AV563),"",extractions!AV563)</f>
        <v>0.34</v>
      </c>
      <c r="BC563">
        <f>IF(ISBLANK(extractions!AW563),"",extractions!AW563)</f>
        <v>6.8</v>
      </c>
      <c r="BD563" t="str">
        <f>IF(ISBLANK(extractions!AX563),"",extractions!AX563)</f>
        <v/>
      </c>
      <c r="BG563" t="str">
        <f t="shared" si="71"/>
        <v/>
      </c>
      <c r="BK563" s="9" t="str">
        <f t="shared" si="68"/>
        <v xml:space="preserve">B </v>
      </c>
      <c r="BL563" s="9">
        <f t="shared" si="66"/>
        <v>10.58</v>
      </c>
      <c r="BM563" s="13" t="str">
        <f t="shared" si="67"/>
        <v>**</v>
      </c>
      <c r="BN563" t="str">
        <f t="shared" si="69"/>
        <v>+</v>
      </c>
      <c r="BO563" s="9" t="b">
        <f>IF(BK563="Beta",IF(ABS(BL563)&lt;statistic_interpretations!$B$5,statistic_interpretations!$B$1,IF(ABS(BL563)&lt;statistic_interpretations!$C$5,statistic_interpretations!$C$1,IF(ABS(BL563)&gt;statistic_interpretations!$C$5,statistic_interpretations!$D$1,"error"))),IF(BK563="R",IF(ABS(BL563)&lt;statistic_interpretations!$B$2,statistic_interpretations!$B$1,IF(ABS(BL563)&lt;statistic_interpretations!$C$2,statistic_interpretations!$C$1,IF(ABS(BL563)&gt;statistic_interpretations!$C$2,statistic_interpretations!$D$1,"error"))),IF(BK563="D",IF(ABS(BL563)&lt;statistic_interpretations!$B$3,statistic_interpretations!$B$1,IF(ABS(BL563)&lt;statistic_interpretations!$C$3,statistic_interpretations!$C$1,IF(ABS(BL563)&gt;statistic_interpretations!$C$3,statistic_interpretations!$D$1,"error"))),IF(BK563="%",IF(ABS(BL563)&lt;statistic_interpretations!$B$9,statistic_interpretations!$B$1,IF(ABS(BL563)&lt;statistic_interpretations!$C$9,statistic_interpretations!$C$1,IF(ABS(BL563)&gt;statistic_interpretations!$C$9,statistic_interpretations!$D$1,"error"))),IF(BK563="χ2",IF(ABS(BL563)&lt;statistic_interpretations!$B$8,statistic_interpretations!$B$1,IF(ABS(BL563)&lt;statistic_interpretations!$C$8,statistic_interpretations!$C$1,IF(ABS(BL563)&gt;statistic_interpretations!$C$8,statistic_interpretations!$D$1,"error"))),IF(BK563="tau",IF(ABS(BL563)&lt;statistic_interpretations!$B$7,statistic_interpretations!$B$1,IF(ABS(BL563)&lt;statistic_interpretations!$C$7,statistic_interpretations!$C$1,IF(ABS(BL563)&gt;statistic_interpretations!$C$7,statistic_interpretations!$D$1,"error")))))))))</f>
        <v>0</v>
      </c>
      <c r="BP563" t="str">
        <f t="shared" si="70"/>
        <v>sign.</v>
      </c>
    </row>
    <row r="564" spans="1:68" x14ac:dyDescent="0.25">
      <c r="A564" t="str">
        <f>IF(ISBLANK(extractions!A564),"",extractions!A564)</f>
        <v>Married</v>
      </c>
      <c r="C564" t="str">
        <f>IF(ISBLANK(extractions!B564),"",extractions!B564)</f>
        <v>scale</v>
      </c>
      <c r="D564" t="str">
        <f>IF(ISBLANK(extractions!C564),"",extractions!C564)</f>
        <v xml:space="preserve"> “Married” is the share of the population that is living  in a married household.</v>
      </c>
      <c r="E564" t="str">
        <f>IF(ISBLANK(extractions!D564),"",extractions!D564)</f>
        <v>-</v>
      </c>
      <c r="F564" t="str">
        <f>IF(ISBLANK(extractions!E564),"",extractions!E564)</f>
        <v>no. married households/all households</v>
      </c>
      <c r="G564" t="str">
        <f>IF(ISBLANK(extractions!G564),"",extractions!G564)</f>
        <v>dispatch time;travel time</v>
      </c>
      <c r="H564" t="str">
        <f>IF(ISBLANK(extractions!H564),"",extractions!H564)</f>
        <v>scale</v>
      </c>
      <c r="I564" t="str">
        <f>IF(ISBLANK(extractions!I564),"",extractions!I564)</f>
        <v>(min - estimated min)/incident</v>
      </c>
      <c r="J564" t="str">
        <f>IF(ISBLANK(extractions!J564),"",extractions!J564)</f>
        <v>-</v>
      </c>
      <c r="K564" t="str">
        <f>IF(ISBLANK(extractions!K564),"",extractions!K564)</f>
        <v>interest</v>
      </c>
      <c r="L564" t="str">
        <f>IF(ISBLANK(extractions!L564),"",extractions!L564)</f>
        <v>Bennett (2018)</v>
      </c>
      <c r="M564" t="s">
        <v>1202</v>
      </c>
      <c r="N564" t="str">
        <f>IF(ISBLANK(extractions!M564),"",extractions!M564)</f>
        <v>Table 5 - priority 1</v>
      </c>
      <c r="O564" t="str">
        <f>IF(ISBLANK(extractions!N564),"",extractions!N564)</f>
        <v>Two Stage Least Squares Regressions of Residuals with constant monthly fixed effect</v>
      </c>
      <c r="P564" t="s">
        <v>148</v>
      </c>
      <c r="S564" t="s">
        <v>204</v>
      </c>
      <c r="T564" t="s">
        <v>897</v>
      </c>
      <c r="U564" t="str">
        <f>IF(ISBLANK(extractions!O564),"",extractions!O564)</f>
        <v>The effects of demographic characteristics are also significant determinants of residual response times. While the signs of the effects tend to be consistent across priority codes.</v>
      </c>
      <c r="V564" t="str">
        <f>IF(ISBLANK(extractions!P564),"",extractions!P564)</f>
        <v>Sample</v>
      </c>
      <c r="W564" t="str">
        <f>IF(ISBLANK(extractions!Q564),"",extractions!Q564)</f>
        <v>USA</v>
      </c>
      <c r="X564" t="str">
        <f>IF(ISBLANK(extractions!R564),"",extractions!R564)</f>
        <v>stratified random sampling</v>
      </c>
      <c r="Y564" t="str">
        <f>IF(ISBLANK(extractions!S564),"",extractions!S564)</f>
        <v/>
      </c>
      <c r="Z564" t="str">
        <f>IF(ISBLANK(extractions!T564),"",extractions!T564)</f>
        <v/>
      </c>
      <c r="AA564" t="str">
        <f>IF(ISBLANK(extractions!U564),"",extractions!U564)</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4">
        <f>IF(ISBLANK(extractions!V564),"",extractions!V564)</f>
        <v>667172</v>
      </c>
      <c r="AC564" t="str">
        <f>IF(ISBLANK(extractions!W564),"",extractions!W564)</f>
        <v>CFS</v>
      </c>
      <c r="AD564" t="str">
        <f>IF(ISBLANK(extractions!X564),"",extractions!X564)</f>
        <v>Priority 1 calls</v>
      </c>
      <c r="AE564" t="str">
        <f>IF(ISBLANK(extractions!Y564),"",extractions!Y564)</f>
        <v xml:space="preserve">B </v>
      </c>
      <c r="AF564">
        <f>IF(ISBLANK(extractions!Z564),"",extractions!Z564)</f>
        <v>-3.073</v>
      </c>
      <c r="AG564">
        <f>IF(ISBLANK(extractions!AA564),"",extractions!AA564)</f>
        <v>4.17</v>
      </c>
      <c r="AH564" t="str">
        <f>IF(ISBLANK(extractions!AB564),"",extractions!AB564)</f>
        <v>#</v>
      </c>
      <c r="AI564">
        <f>IF(ISBLANK(extractions!AC564),"",extractions!AC564)</f>
        <v>1</v>
      </c>
      <c r="AJ564" t="str">
        <f>IF(ISBLANK(extractions!AD564),"",extractions!AD564)</f>
        <v>jan</v>
      </c>
      <c r="AK564">
        <f>IF(ISBLANK(extractions!AE564),"",extractions!AE564)</f>
        <v>2015</v>
      </c>
      <c r="AL564">
        <f>IF(ISBLANK(extractions!AF564),"",extractions!AF564)</f>
        <v>31</v>
      </c>
      <c r="AM564" t="str">
        <f>IF(ISBLANK(extractions!AG564),"",extractions!AG564)</f>
        <v>dec</v>
      </c>
      <c r="AN564">
        <f>IF(ISBLANK(extractions!AH564),"",extractions!AH564)</f>
        <v>2016</v>
      </c>
      <c r="AO564" t="str">
        <f>IF(ISBLANK(extractions!AI564),"",extractions!AI564)</f>
        <v/>
      </c>
      <c r="AP564" t="str">
        <f>IF(ISBLANK(extractions!AJ564),"",extractions!AJ564)</f>
        <v/>
      </c>
      <c r="AQ564" t="str">
        <f>IF(ISBLANK(extractions!AK564),"",extractions!AK564)</f>
        <v/>
      </c>
      <c r="AR564" t="str">
        <f>IF(ISBLANK(extractions!AL564),"",extractions!AL564)</f>
        <v/>
      </c>
      <c r="AS564" t="str">
        <f>IF(ISBLANK(extractions!AM564),"",extractions!AM564)</f>
        <v/>
      </c>
      <c r="AT564" t="str">
        <f>IF(ISBLANK(extractions!AN564),"",extractions!AN564)</f>
        <v/>
      </c>
      <c r="AU564" t="str">
        <f>IF(ISBLANK(extractions!AO564),"",extractions!AO564)</f>
        <v/>
      </c>
      <c r="AV564" t="str">
        <f>IF(ISBLANK(extractions!AP564),"",extractions!AP564)</f>
        <v/>
      </c>
      <c r="AW564">
        <f>IF(ISBLANK(extractions!AQ564),"",extractions!AQ564)</f>
        <v>22.9</v>
      </c>
      <c r="AX564">
        <f>IF(ISBLANK(extractions!AR564),"",extractions!AR564)</f>
        <v>0.36</v>
      </c>
      <c r="AY564" t="str">
        <f>IF(ISBLANK(extractions!AS564),"",extractions!AS564)</f>
        <v/>
      </c>
      <c r="AZ564" t="str">
        <f>IF(ISBLANK(extractions!AT564),"",extractions!AT564)</f>
        <v/>
      </c>
      <c r="BA564">
        <f>IF(ISBLANK(extractions!AU564),"",extractions!AU564)</f>
        <v>82</v>
      </c>
      <c r="BB564">
        <f>IF(ISBLANK(extractions!AV564),"",extractions!AV564)</f>
        <v>0.21</v>
      </c>
      <c r="BC564">
        <f>IF(ISBLANK(extractions!AW564),"",extractions!AW564)</f>
        <v>6.8</v>
      </c>
      <c r="BD564" t="str">
        <f>IF(ISBLANK(extractions!AX564),"",extractions!AX564)</f>
        <v/>
      </c>
      <c r="BG564" t="str">
        <f t="shared" si="71"/>
        <v/>
      </c>
      <c r="BK564" s="9" t="str">
        <f t="shared" si="68"/>
        <v xml:space="preserve">B </v>
      </c>
      <c r="BL564" s="9">
        <f t="shared" si="66"/>
        <v>-3.073</v>
      </c>
      <c r="BM564" s="13" t="str">
        <f t="shared" si="67"/>
        <v/>
      </c>
      <c r="BN564" t="str">
        <f t="shared" si="69"/>
        <v>-</v>
      </c>
      <c r="BO564" s="9" t="b">
        <f>IF(BK564="Beta",IF(ABS(BL564)&lt;statistic_interpretations!$B$5,statistic_interpretations!$B$1,IF(ABS(BL564)&lt;statistic_interpretations!$C$5,statistic_interpretations!$C$1,IF(ABS(BL564)&gt;statistic_interpretations!$C$5,statistic_interpretations!$D$1,"error"))),IF(BK564="R",IF(ABS(BL564)&lt;statistic_interpretations!$B$2,statistic_interpretations!$B$1,IF(ABS(BL564)&lt;statistic_interpretations!$C$2,statistic_interpretations!$C$1,IF(ABS(BL564)&gt;statistic_interpretations!$C$2,statistic_interpretations!$D$1,"error"))),IF(BK564="D",IF(ABS(BL564)&lt;statistic_interpretations!$B$3,statistic_interpretations!$B$1,IF(ABS(BL564)&lt;statistic_interpretations!$C$3,statistic_interpretations!$C$1,IF(ABS(BL564)&gt;statistic_interpretations!$C$3,statistic_interpretations!$D$1,"error"))),IF(BK564="%",IF(ABS(BL564)&lt;statistic_interpretations!$B$9,statistic_interpretations!$B$1,IF(ABS(BL564)&lt;statistic_interpretations!$C$9,statistic_interpretations!$C$1,IF(ABS(BL564)&gt;statistic_interpretations!$C$9,statistic_interpretations!$D$1,"error"))),IF(BK564="χ2",IF(ABS(BL564)&lt;statistic_interpretations!$B$8,statistic_interpretations!$B$1,IF(ABS(BL564)&lt;statistic_interpretations!$C$8,statistic_interpretations!$C$1,IF(ABS(BL564)&gt;statistic_interpretations!$C$8,statistic_interpretations!$D$1,"error"))),IF(BK564="tau",IF(ABS(BL564)&lt;statistic_interpretations!$B$7,statistic_interpretations!$B$1,IF(ABS(BL564)&lt;statistic_interpretations!$C$7,statistic_interpretations!$C$1,IF(ABS(BL564)&gt;statistic_interpretations!$C$7,statistic_interpretations!$D$1,"error")))))))))</f>
        <v>0</v>
      </c>
      <c r="BP564" t="str">
        <f t="shared" si="70"/>
        <v>non sign.</v>
      </c>
    </row>
    <row r="565" spans="1:68" x14ac:dyDescent="0.25">
      <c r="A565" t="str">
        <f>IF(ISBLANK(extractions!A565),"",extractions!A565)</f>
        <v>Poverty</v>
      </c>
      <c r="C565" t="str">
        <f>IF(ISBLANK(extractions!B565),"",extractions!B565)</f>
        <v>scale</v>
      </c>
      <c r="D565" t="str">
        <f>IF(ISBLANK(extractions!C565),"",extractions!C565)</f>
        <v xml:space="preserve"> “Poverty” is the share of the population living below the federal poverty line.</v>
      </c>
      <c r="E565" t="str">
        <f>IF(ISBLANK(extractions!D565),"",extractions!D565)</f>
        <v>-</v>
      </c>
      <c r="F565" t="str">
        <f>IF(ISBLANK(extractions!E565),"",extractions!E565)</f>
        <v>no people under federal poverty line/all people</v>
      </c>
      <c r="G565" t="str">
        <f>IF(ISBLANK(extractions!G565),"",extractions!G565)</f>
        <v>dispatch time;travel time</v>
      </c>
      <c r="H565" t="str">
        <f>IF(ISBLANK(extractions!H565),"",extractions!H565)</f>
        <v>scale</v>
      </c>
      <c r="I565" t="str">
        <f>IF(ISBLANK(extractions!I565),"",extractions!I565)</f>
        <v>(min - estimated min)/incident</v>
      </c>
      <c r="J565" t="str">
        <f>IF(ISBLANK(extractions!J565),"",extractions!J565)</f>
        <v>-</v>
      </c>
      <c r="K565" t="str">
        <f>IF(ISBLANK(extractions!K565),"",extractions!K565)</f>
        <v>interest</v>
      </c>
      <c r="L565" t="str">
        <f>IF(ISBLANK(extractions!L565),"",extractions!L565)</f>
        <v>Bennett (2018)</v>
      </c>
      <c r="M565" t="s">
        <v>1202</v>
      </c>
      <c r="N565" t="str">
        <f>IF(ISBLANK(extractions!M565),"",extractions!M565)</f>
        <v>Table 5 - priority 1</v>
      </c>
      <c r="O565" t="str">
        <f>IF(ISBLANK(extractions!N565),"",extractions!N565)</f>
        <v>Two Stage Least Squares Regressions of Residuals with constant monthly fixed effect</v>
      </c>
      <c r="P565" t="s">
        <v>148</v>
      </c>
      <c r="S565" t="s">
        <v>204</v>
      </c>
      <c r="T565" t="s">
        <v>897</v>
      </c>
      <c r="U565" t="str">
        <f>IF(ISBLANK(extractions!O565),"",extractions!O565)</f>
        <v>The effects of demographic characteristics are also significant determinants of residual response times. While the signs of the effects tend to be consistent across priority codes.</v>
      </c>
      <c r="V565" t="str">
        <f>IF(ISBLANK(extractions!P565),"",extractions!P565)</f>
        <v>Sample</v>
      </c>
      <c r="W565" t="str">
        <f>IF(ISBLANK(extractions!Q565),"",extractions!Q565)</f>
        <v>USA</v>
      </c>
      <c r="X565" t="str">
        <f>IF(ISBLANK(extractions!R565),"",extractions!R565)</f>
        <v>stratified random sampling</v>
      </c>
      <c r="Y565" t="str">
        <f>IF(ISBLANK(extractions!S565),"",extractions!S565)</f>
        <v/>
      </c>
      <c r="Z565" t="str">
        <f>IF(ISBLANK(extractions!T565),"",extractions!T565)</f>
        <v/>
      </c>
      <c r="AA565" t="str">
        <f>IF(ISBLANK(extractions!U565),"",extractions!U565)</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5">
        <f>IF(ISBLANK(extractions!V565),"",extractions!V565)</f>
        <v>667172</v>
      </c>
      <c r="AC565" t="str">
        <f>IF(ISBLANK(extractions!W565),"",extractions!W565)</f>
        <v>CFS</v>
      </c>
      <c r="AD565" t="str">
        <f>IF(ISBLANK(extractions!X565),"",extractions!X565)</f>
        <v>Priority 1 calls</v>
      </c>
      <c r="AE565" t="str">
        <f>IF(ISBLANK(extractions!Y565),"",extractions!Y565)</f>
        <v xml:space="preserve">B </v>
      </c>
      <c r="AF565">
        <f>IF(ISBLANK(extractions!Z565),"",extractions!Z565)</f>
        <v>11.736000000000001</v>
      </c>
      <c r="AG565">
        <f>IF(ISBLANK(extractions!AA565),"",extractions!AA565)</f>
        <v>2.6269999999999998</v>
      </c>
      <c r="AH565" t="str">
        <f>IF(ISBLANK(extractions!AB565),"",extractions!AB565)</f>
        <v>**</v>
      </c>
      <c r="AI565">
        <f>IF(ISBLANK(extractions!AC565),"",extractions!AC565)</f>
        <v>1</v>
      </c>
      <c r="AJ565" t="str">
        <f>IF(ISBLANK(extractions!AD565),"",extractions!AD565)</f>
        <v>jan</v>
      </c>
      <c r="AK565">
        <f>IF(ISBLANK(extractions!AE565),"",extractions!AE565)</f>
        <v>2015</v>
      </c>
      <c r="AL565">
        <f>IF(ISBLANK(extractions!AF565),"",extractions!AF565)</f>
        <v>31</v>
      </c>
      <c r="AM565" t="str">
        <f>IF(ISBLANK(extractions!AG565),"",extractions!AG565)</f>
        <v>dec</v>
      </c>
      <c r="AN565">
        <f>IF(ISBLANK(extractions!AH565),"",extractions!AH565)</f>
        <v>2016</v>
      </c>
      <c r="AO565" t="str">
        <f>IF(ISBLANK(extractions!AI565),"",extractions!AI565)</f>
        <v/>
      </c>
      <c r="AP565" t="str">
        <f>IF(ISBLANK(extractions!AJ565),"",extractions!AJ565)</f>
        <v/>
      </c>
      <c r="AQ565" t="str">
        <f>IF(ISBLANK(extractions!AK565),"",extractions!AK565)</f>
        <v/>
      </c>
      <c r="AR565" t="str">
        <f>IF(ISBLANK(extractions!AL565),"",extractions!AL565)</f>
        <v/>
      </c>
      <c r="AS565" t="str">
        <f>IF(ISBLANK(extractions!AM565),"",extractions!AM565)</f>
        <v/>
      </c>
      <c r="AT565" t="str">
        <f>IF(ISBLANK(extractions!AN565),"",extractions!AN565)</f>
        <v/>
      </c>
      <c r="AU565" t="str">
        <f>IF(ISBLANK(extractions!AO565),"",extractions!AO565)</f>
        <v/>
      </c>
      <c r="AV565" t="str">
        <f>IF(ISBLANK(extractions!AP565),"",extractions!AP565)</f>
        <v/>
      </c>
      <c r="AW565">
        <f>IF(ISBLANK(extractions!AQ565),"",extractions!AQ565)</f>
        <v>22.9</v>
      </c>
      <c r="AX565">
        <f>IF(ISBLANK(extractions!AR565),"",extractions!AR565)</f>
        <v>0.21</v>
      </c>
      <c r="AY565" t="str">
        <f>IF(ISBLANK(extractions!AS565),"",extractions!AS565)</f>
        <v/>
      </c>
      <c r="AZ565" t="str">
        <f>IF(ISBLANK(extractions!AT565),"",extractions!AT565)</f>
        <v/>
      </c>
      <c r="BA565">
        <f>IF(ISBLANK(extractions!AU565),"",extractions!AU565)</f>
        <v>82</v>
      </c>
      <c r="BB565">
        <f>IF(ISBLANK(extractions!AV565),"",extractions!AV565)</f>
        <v>0.18</v>
      </c>
      <c r="BC565">
        <f>IF(ISBLANK(extractions!AW565),"",extractions!AW565)</f>
        <v>6.8</v>
      </c>
      <c r="BD565" t="str">
        <f>IF(ISBLANK(extractions!AX565),"",extractions!AX565)</f>
        <v/>
      </c>
      <c r="BG565" t="str">
        <f t="shared" si="71"/>
        <v/>
      </c>
      <c r="BK565" s="9" t="str">
        <f t="shared" si="68"/>
        <v xml:space="preserve">B </v>
      </c>
      <c r="BL565" s="9">
        <f t="shared" si="66"/>
        <v>11.736000000000001</v>
      </c>
      <c r="BM565" s="13" t="str">
        <f t="shared" si="67"/>
        <v>**</v>
      </c>
      <c r="BN565" t="str">
        <f t="shared" si="69"/>
        <v>+</v>
      </c>
      <c r="BO565" s="9" t="b">
        <f>IF(BK565="Beta",IF(ABS(BL565)&lt;statistic_interpretations!$B$5,statistic_interpretations!$B$1,IF(ABS(BL565)&lt;statistic_interpretations!$C$5,statistic_interpretations!$C$1,IF(ABS(BL565)&gt;statistic_interpretations!$C$5,statistic_interpretations!$D$1,"error"))),IF(BK565="R",IF(ABS(BL565)&lt;statistic_interpretations!$B$2,statistic_interpretations!$B$1,IF(ABS(BL565)&lt;statistic_interpretations!$C$2,statistic_interpretations!$C$1,IF(ABS(BL565)&gt;statistic_interpretations!$C$2,statistic_interpretations!$D$1,"error"))),IF(BK565="D",IF(ABS(BL565)&lt;statistic_interpretations!$B$3,statistic_interpretations!$B$1,IF(ABS(BL565)&lt;statistic_interpretations!$C$3,statistic_interpretations!$C$1,IF(ABS(BL565)&gt;statistic_interpretations!$C$3,statistic_interpretations!$D$1,"error"))),IF(BK565="%",IF(ABS(BL565)&lt;statistic_interpretations!$B$9,statistic_interpretations!$B$1,IF(ABS(BL565)&lt;statistic_interpretations!$C$9,statistic_interpretations!$C$1,IF(ABS(BL565)&gt;statistic_interpretations!$C$9,statistic_interpretations!$D$1,"error"))),IF(BK565="χ2",IF(ABS(BL565)&lt;statistic_interpretations!$B$8,statistic_interpretations!$B$1,IF(ABS(BL565)&lt;statistic_interpretations!$C$8,statistic_interpretations!$C$1,IF(ABS(BL565)&gt;statistic_interpretations!$C$8,statistic_interpretations!$D$1,"error"))),IF(BK565="tau",IF(ABS(BL565)&lt;statistic_interpretations!$B$7,statistic_interpretations!$B$1,IF(ABS(BL565)&lt;statistic_interpretations!$C$7,statistic_interpretations!$C$1,IF(ABS(BL565)&gt;statistic_interpretations!$C$7,statistic_interpretations!$D$1,"error")))))))))</f>
        <v>0</v>
      </c>
      <c r="BP565" t="str">
        <f t="shared" si="70"/>
        <v>sign.</v>
      </c>
    </row>
    <row r="566" spans="1:68" x14ac:dyDescent="0.25">
      <c r="A566" t="str">
        <f>IF(ISBLANK(extractions!A566),"",extractions!A566)</f>
        <v>Unemployed</v>
      </c>
      <c r="C566" t="str">
        <f>IF(ISBLANK(extractions!B566),"",extractions!B566)</f>
        <v>scale</v>
      </c>
      <c r="D566" t="str">
        <f>IF(ISBLANK(extractions!C566),"",extractions!C566)</f>
        <v>“Unemployed” is the share of the working  age population who are unemployed.</v>
      </c>
      <c r="E566" t="str">
        <f>IF(ISBLANK(extractions!D566),"",extractions!D566)</f>
        <v>-</v>
      </c>
      <c r="F566" t="str">
        <f>IF(ISBLANK(extractions!E566),"",extractions!E566)</f>
        <v>no. unemployed/no. above working age</v>
      </c>
      <c r="G566" t="str">
        <f>IF(ISBLANK(extractions!G566),"",extractions!G566)</f>
        <v>dispatch time;travel time</v>
      </c>
      <c r="H566" t="str">
        <f>IF(ISBLANK(extractions!H566),"",extractions!H566)</f>
        <v>scale</v>
      </c>
      <c r="I566" t="str">
        <f>IF(ISBLANK(extractions!I566),"",extractions!I566)</f>
        <v>(min - estimated min)/incident</v>
      </c>
      <c r="J566" t="str">
        <f>IF(ISBLANK(extractions!J566),"",extractions!J566)</f>
        <v>-</v>
      </c>
      <c r="K566" t="str">
        <f>IF(ISBLANK(extractions!K566),"",extractions!K566)</f>
        <v>interest</v>
      </c>
      <c r="L566" t="str">
        <f>IF(ISBLANK(extractions!L566),"",extractions!L566)</f>
        <v>Bennett (2018)</v>
      </c>
      <c r="M566" t="s">
        <v>1202</v>
      </c>
      <c r="N566" t="str">
        <f>IF(ISBLANK(extractions!M566),"",extractions!M566)</f>
        <v>Table 5 - priority 1</v>
      </c>
      <c r="O566" t="str">
        <f>IF(ISBLANK(extractions!N566),"",extractions!N566)</f>
        <v>Two Stage Least Squares Regressions of Residuals with constant monthly fixed effect</v>
      </c>
      <c r="P566" t="s">
        <v>148</v>
      </c>
      <c r="S566" t="s">
        <v>204</v>
      </c>
      <c r="T566" t="s">
        <v>897</v>
      </c>
      <c r="U566" t="str">
        <f>IF(ISBLANK(extractions!O566),"",extractions!O566)</f>
        <v>The effects of demographic characteristics are also significant determinants of residual response times. While the signs of the effects tend to be consistent across priority codes.</v>
      </c>
      <c r="V566" t="str">
        <f>IF(ISBLANK(extractions!P566),"",extractions!P566)</f>
        <v>Sample</v>
      </c>
      <c r="W566" t="str">
        <f>IF(ISBLANK(extractions!Q566),"",extractions!Q566)</f>
        <v>USA</v>
      </c>
      <c r="X566" t="str">
        <f>IF(ISBLANK(extractions!R566),"",extractions!R566)</f>
        <v>stratified random sampling</v>
      </c>
      <c r="Y566" t="str">
        <f>IF(ISBLANK(extractions!S566),"",extractions!S566)</f>
        <v/>
      </c>
      <c r="Z566" t="str">
        <f>IF(ISBLANK(extractions!T566),"",extractions!T566)</f>
        <v/>
      </c>
      <c r="AA566" t="str">
        <f>IF(ISBLANK(extractions!U566),"",extractions!U566)</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6">
        <f>IF(ISBLANK(extractions!V566),"",extractions!V566)</f>
        <v>667172</v>
      </c>
      <c r="AC566" t="str">
        <f>IF(ISBLANK(extractions!W566),"",extractions!W566)</f>
        <v>CFS</v>
      </c>
      <c r="AD566" t="str">
        <f>IF(ISBLANK(extractions!X566),"",extractions!X566)</f>
        <v>Priority 1 calls</v>
      </c>
      <c r="AE566" t="str">
        <f>IF(ISBLANK(extractions!Y566),"",extractions!Y566)</f>
        <v xml:space="preserve">B </v>
      </c>
      <c r="AF566">
        <f>IF(ISBLANK(extractions!Z566),"",extractions!Z566)</f>
        <v>-0.502</v>
      </c>
      <c r="AG566">
        <f>IF(ISBLANK(extractions!AA566),"",extractions!AA566)</f>
        <v>7.1230000000000002</v>
      </c>
      <c r="AH566" t="str">
        <f>IF(ISBLANK(extractions!AB566),"",extractions!AB566)</f>
        <v>#</v>
      </c>
      <c r="AI566">
        <f>IF(ISBLANK(extractions!AC566),"",extractions!AC566)</f>
        <v>1</v>
      </c>
      <c r="AJ566" t="str">
        <f>IF(ISBLANK(extractions!AD566),"",extractions!AD566)</f>
        <v>jan</v>
      </c>
      <c r="AK566">
        <f>IF(ISBLANK(extractions!AE566),"",extractions!AE566)</f>
        <v>2015</v>
      </c>
      <c r="AL566">
        <f>IF(ISBLANK(extractions!AF566),"",extractions!AF566)</f>
        <v>31</v>
      </c>
      <c r="AM566" t="str">
        <f>IF(ISBLANK(extractions!AG566),"",extractions!AG566)</f>
        <v>dec</v>
      </c>
      <c r="AN566">
        <f>IF(ISBLANK(extractions!AH566),"",extractions!AH566)</f>
        <v>2016</v>
      </c>
      <c r="AO566" t="str">
        <f>IF(ISBLANK(extractions!AI566),"",extractions!AI566)</f>
        <v/>
      </c>
      <c r="AP566" t="str">
        <f>IF(ISBLANK(extractions!AJ566),"",extractions!AJ566)</f>
        <v/>
      </c>
      <c r="AQ566" t="str">
        <f>IF(ISBLANK(extractions!AK566),"",extractions!AK566)</f>
        <v/>
      </c>
      <c r="AR566" t="str">
        <f>IF(ISBLANK(extractions!AL566),"",extractions!AL566)</f>
        <v/>
      </c>
      <c r="AS566" t="str">
        <f>IF(ISBLANK(extractions!AM566),"",extractions!AM566)</f>
        <v/>
      </c>
      <c r="AT566" t="str">
        <f>IF(ISBLANK(extractions!AN566),"",extractions!AN566)</f>
        <v/>
      </c>
      <c r="AU566" t="str">
        <f>IF(ISBLANK(extractions!AO566),"",extractions!AO566)</f>
        <v/>
      </c>
      <c r="AV566" t="str">
        <f>IF(ISBLANK(extractions!AP566),"",extractions!AP566)</f>
        <v/>
      </c>
      <c r="AW566">
        <f>IF(ISBLANK(extractions!AQ566),"",extractions!AQ566)</f>
        <v>22.9</v>
      </c>
      <c r="AX566">
        <f>IF(ISBLANK(extractions!AR566),"",extractions!AR566)</f>
        <v>7.0000000000000007E-2</v>
      </c>
      <c r="AY566" t="str">
        <f>IF(ISBLANK(extractions!AS566),"",extractions!AS566)</f>
        <v/>
      </c>
      <c r="AZ566" t="str">
        <f>IF(ISBLANK(extractions!AT566),"",extractions!AT566)</f>
        <v/>
      </c>
      <c r="BA566">
        <f>IF(ISBLANK(extractions!AU566),"",extractions!AU566)</f>
        <v>82</v>
      </c>
      <c r="BB566">
        <f>IF(ISBLANK(extractions!AV566),"",extractions!AV566)</f>
        <v>0.06</v>
      </c>
      <c r="BC566">
        <f>IF(ISBLANK(extractions!AW566),"",extractions!AW566)</f>
        <v>6.8</v>
      </c>
      <c r="BD566" t="str">
        <f>IF(ISBLANK(extractions!AX566),"",extractions!AX566)</f>
        <v/>
      </c>
      <c r="BG566" t="str">
        <f t="shared" si="71"/>
        <v/>
      </c>
      <c r="BK566" s="9" t="str">
        <f t="shared" si="68"/>
        <v xml:space="preserve">B </v>
      </c>
      <c r="BL566" s="9">
        <f t="shared" si="66"/>
        <v>-0.502</v>
      </c>
      <c r="BM566" s="13" t="str">
        <f t="shared" si="67"/>
        <v/>
      </c>
      <c r="BN566" t="str">
        <f t="shared" si="69"/>
        <v>-</v>
      </c>
      <c r="BO566" s="9" t="b">
        <f>IF(BK566="Beta",IF(ABS(BL566)&lt;statistic_interpretations!$B$5,statistic_interpretations!$B$1,IF(ABS(BL566)&lt;statistic_interpretations!$C$5,statistic_interpretations!$C$1,IF(ABS(BL566)&gt;statistic_interpretations!$C$5,statistic_interpretations!$D$1,"error"))),IF(BK566="R",IF(ABS(BL566)&lt;statistic_interpretations!$B$2,statistic_interpretations!$B$1,IF(ABS(BL566)&lt;statistic_interpretations!$C$2,statistic_interpretations!$C$1,IF(ABS(BL566)&gt;statistic_interpretations!$C$2,statistic_interpretations!$D$1,"error"))),IF(BK566="D",IF(ABS(BL566)&lt;statistic_interpretations!$B$3,statistic_interpretations!$B$1,IF(ABS(BL566)&lt;statistic_interpretations!$C$3,statistic_interpretations!$C$1,IF(ABS(BL566)&gt;statistic_interpretations!$C$3,statistic_interpretations!$D$1,"error"))),IF(BK566="%",IF(ABS(BL566)&lt;statistic_interpretations!$B$9,statistic_interpretations!$B$1,IF(ABS(BL566)&lt;statistic_interpretations!$C$9,statistic_interpretations!$C$1,IF(ABS(BL566)&gt;statistic_interpretations!$C$9,statistic_interpretations!$D$1,"error"))),IF(BK566="χ2",IF(ABS(BL566)&lt;statistic_interpretations!$B$8,statistic_interpretations!$B$1,IF(ABS(BL566)&lt;statistic_interpretations!$C$8,statistic_interpretations!$C$1,IF(ABS(BL566)&gt;statistic_interpretations!$C$8,statistic_interpretations!$D$1,"error"))),IF(BK566="tau",IF(ABS(BL566)&lt;statistic_interpretations!$B$7,statistic_interpretations!$B$1,IF(ABS(BL566)&lt;statistic_interpretations!$C$7,statistic_interpretations!$C$1,IF(ABS(BL566)&gt;statistic_interpretations!$C$7,statistic_interpretations!$D$1,"error")))))))))</f>
        <v>0</v>
      </c>
      <c r="BP566" t="str">
        <f t="shared" si="70"/>
        <v>non sign.</v>
      </c>
    </row>
    <row r="567" spans="1:68" x14ac:dyDescent="0.25">
      <c r="A567" t="str">
        <f>IF(ISBLANK(extractions!A567),"",extractions!A567)</f>
        <v>Vacant</v>
      </c>
      <c r="C567" t="str">
        <f>IF(ISBLANK(extractions!B567),"",extractions!B567)</f>
        <v>scale</v>
      </c>
      <c r="D567" t="str">
        <f>IF(ISBLANK(extractions!C567),"",extractions!C567)</f>
        <v>“Vacant” is the share of all housing units that are unoccupied.</v>
      </c>
      <c r="E567" t="str">
        <f>IF(ISBLANK(extractions!D567),"",extractions!D567)</f>
        <v>-</v>
      </c>
      <c r="F567" t="str">
        <f>IF(ISBLANK(extractions!E567),"",extractions!E567)</f>
        <v>unoccupied houses/all houses</v>
      </c>
      <c r="G567" t="str">
        <f>IF(ISBLANK(extractions!G567),"",extractions!G567)</f>
        <v>dispatch time;travel time</v>
      </c>
      <c r="H567" t="str">
        <f>IF(ISBLANK(extractions!H567),"",extractions!H567)</f>
        <v>scale</v>
      </c>
      <c r="I567" t="str">
        <f>IF(ISBLANK(extractions!I567),"",extractions!I567)</f>
        <v>(min - estimated min)/incident</v>
      </c>
      <c r="J567" t="str">
        <f>IF(ISBLANK(extractions!J567),"",extractions!J567)</f>
        <v>-</v>
      </c>
      <c r="K567" t="str">
        <f>IF(ISBLANK(extractions!K567),"",extractions!K567)</f>
        <v>interest</v>
      </c>
      <c r="L567" t="str">
        <f>IF(ISBLANK(extractions!L567),"",extractions!L567)</f>
        <v>Bennett (2018)</v>
      </c>
      <c r="M567" t="s">
        <v>1202</v>
      </c>
      <c r="N567" t="str">
        <f>IF(ISBLANK(extractions!M567),"",extractions!M567)</f>
        <v>Table 5 - priority 1</v>
      </c>
      <c r="O567" t="str">
        <f>IF(ISBLANK(extractions!N567),"",extractions!N567)</f>
        <v>Two Stage Least Squares Regressions of Residuals with constant monthly fixed effect</v>
      </c>
      <c r="P567" t="s">
        <v>148</v>
      </c>
      <c r="S567" t="s">
        <v>204</v>
      </c>
      <c r="T567" t="s">
        <v>897</v>
      </c>
      <c r="U567" t="str">
        <f>IF(ISBLANK(extractions!O567),"",extractions!O567)</f>
        <v>The effects of demographic characteristics are also significant determinants of residual response times. While the signs of the effects tend to be consistent across priority codes.</v>
      </c>
      <c r="V567" t="str">
        <f>IF(ISBLANK(extractions!P567),"",extractions!P567)</f>
        <v>Sample</v>
      </c>
      <c r="W567" t="str">
        <f>IF(ISBLANK(extractions!Q567),"",extractions!Q567)</f>
        <v>USA</v>
      </c>
      <c r="X567" t="str">
        <f>IF(ISBLANK(extractions!R567),"",extractions!R567)</f>
        <v>stratified random sampling</v>
      </c>
      <c r="Y567" t="str">
        <f>IF(ISBLANK(extractions!S567),"",extractions!S567)</f>
        <v/>
      </c>
      <c r="Z567" t="str">
        <f>IF(ISBLANK(extractions!T567),"",extractions!T567)</f>
        <v/>
      </c>
      <c r="AA567" t="str">
        <f>IF(ISBLANK(extractions!U567),"",extractions!U567)</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7">
        <f>IF(ISBLANK(extractions!V567),"",extractions!V567)</f>
        <v>667172</v>
      </c>
      <c r="AC567" t="str">
        <f>IF(ISBLANK(extractions!W567),"",extractions!W567)</f>
        <v>CFS</v>
      </c>
      <c r="AD567" t="str">
        <f>IF(ISBLANK(extractions!X567),"",extractions!X567)</f>
        <v>Priority 1 calls</v>
      </c>
      <c r="AE567" t="str">
        <f>IF(ISBLANK(extractions!Y567),"",extractions!Y567)</f>
        <v xml:space="preserve">B </v>
      </c>
      <c r="AF567">
        <f>IF(ISBLANK(extractions!Z567),"",extractions!Z567)</f>
        <v>-2.9550000000000001</v>
      </c>
      <c r="AG567">
        <f>IF(ISBLANK(extractions!AA567),"",extractions!AA567)</f>
        <v>3.1440000000000001</v>
      </c>
      <c r="AH567" t="str">
        <f>IF(ISBLANK(extractions!AB567),"",extractions!AB567)</f>
        <v>#</v>
      </c>
      <c r="AI567">
        <f>IF(ISBLANK(extractions!AC567),"",extractions!AC567)</f>
        <v>1</v>
      </c>
      <c r="AJ567" t="str">
        <f>IF(ISBLANK(extractions!AD567),"",extractions!AD567)</f>
        <v>jan</v>
      </c>
      <c r="AK567">
        <f>IF(ISBLANK(extractions!AE567),"",extractions!AE567)</f>
        <v>2015</v>
      </c>
      <c r="AL567">
        <f>IF(ISBLANK(extractions!AF567),"",extractions!AF567)</f>
        <v>31</v>
      </c>
      <c r="AM567" t="str">
        <f>IF(ISBLANK(extractions!AG567),"",extractions!AG567)</f>
        <v>dec</v>
      </c>
      <c r="AN567">
        <f>IF(ISBLANK(extractions!AH567),"",extractions!AH567)</f>
        <v>2016</v>
      </c>
      <c r="AO567" t="str">
        <f>IF(ISBLANK(extractions!AI567),"",extractions!AI567)</f>
        <v/>
      </c>
      <c r="AP567" t="str">
        <f>IF(ISBLANK(extractions!AJ567),"",extractions!AJ567)</f>
        <v/>
      </c>
      <c r="AQ567" t="str">
        <f>IF(ISBLANK(extractions!AK567),"",extractions!AK567)</f>
        <v/>
      </c>
      <c r="AR567" t="str">
        <f>IF(ISBLANK(extractions!AL567),"",extractions!AL567)</f>
        <v/>
      </c>
      <c r="AS567" t="str">
        <f>IF(ISBLANK(extractions!AM567),"",extractions!AM567)</f>
        <v/>
      </c>
      <c r="AT567" t="str">
        <f>IF(ISBLANK(extractions!AN567),"",extractions!AN567)</f>
        <v/>
      </c>
      <c r="AU567" t="str">
        <f>IF(ISBLANK(extractions!AO567),"",extractions!AO567)</f>
        <v/>
      </c>
      <c r="AV567" t="str">
        <f>IF(ISBLANK(extractions!AP567),"",extractions!AP567)</f>
        <v/>
      </c>
      <c r="AW567">
        <f>IF(ISBLANK(extractions!AQ567),"",extractions!AQ567)</f>
        <v>22.9</v>
      </c>
      <c r="AX567">
        <f>IF(ISBLANK(extractions!AR567),"",extractions!AR567)</f>
        <v>0.15</v>
      </c>
      <c r="AY567" t="str">
        <f>IF(ISBLANK(extractions!AS567),"",extractions!AS567)</f>
        <v/>
      </c>
      <c r="AZ567" t="str">
        <f>IF(ISBLANK(extractions!AT567),"",extractions!AT567)</f>
        <v/>
      </c>
      <c r="BA567">
        <f>IF(ISBLANK(extractions!AU567),"",extractions!AU567)</f>
        <v>82</v>
      </c>
      <c r="BB567">
        <f>IF(ISBLANK(extractions!AV567),"",extractions!AV567)</f>
        <v>0.14000000000000001</v>
      </c>
      <c r="BC567">
        <f>IF(ISBLANK(extractions!AW567),"",extractions!AW567)</f>
        <v>6.8</v>
      </c>
      <c r="BD567" t="str">
        <f>IF(ISBLANK(extractions!AX567),"",extractions!AX567)</f>
        <v/>
      </c>
      <c r="BG567" t="str">
        <f t="shared" si="71"/>
        <v/>
      </c>
      <c r="BK567" s="9" t="str">
        <f t="shared" si="68"/>
        <v xml:space="preserve">B </v>
      </c>
      <c r="BL567" s="9">
        <f t="shared" si="66"/>
        <v>-2.9550000000000001</v>
      </c>
      <c r="BM567" s="13" t="str">
        <f t="shared" si="67"/>
        <v/>
      </c>
      <c r="BN567" t="str">
        <f t="shared" si="69"/>
        <v>-</v>
      </c>
      <c r="BO567" s="9" t="b">
        <f>IF(BK567="Beta",IF(ABS(BL567)&lt;statistic_interpretations!$B$5,statistic_interpretations!$B$1,IF(ABS(BL567)&lt;statistic_interpretations!$C$5,statistic_interpretations!$C$1,IF(ABS(BL567)&gt;statistic_interpretations!$C$5,statistic_interpretations!$D$1,"error"))),IF(BK567="R",IF(ABS(BL567)&lt;statistic_interpretations!$B$2,statistic_interpretations!$B$1,IF(ABS(BL567)&lt;statistic_interpretations!$C$2,statistic_interpretations!$C$1,IF(ABS(BL567)&gt;statistic_interpretations!$C$2,statistic_interpretations!$D$1,"error"))),IF(BK567="D",IF(ABS(BL567)&lt;statistic_interpretations!$B$3,statistic_interpretations!$B$1,IF(ABS(BL567)&lt;statistic_interpretations!$C$3,statistic_interpretations!$C$1,IF(ABS(BL567)&gt;statistic_interpretations!$C$3,statistic_interpretations!$D$1,"error"))),IF(BK567="%",IF(ABS(BL567)&lt;statistic_interpretations!$B$9,statistic_interpretations!$B$1,IF(ABS(BL567)&lt;statistic_interpretations!$C$9,statistic_interpretations!$C$1,IF(ABS(BL567)&gt;statistic_interpretations!$C$9,statistic_interpretations!$D$1,"error"))),IF(BK567="χ2",IF(ABS(BL567)&lt;statistic_interpretations!$B$8,statistic_interpretations!$B$1,IF(ABS(BL567)&lt;statistic_interpretations!$C$8,statistic_interpretations!$C$1,IF(ABS(BL567)&gt;statistic_interpretations!$C$8,statistic_interpretations!$D$1,"error"))),IF(BK567="tau",IF(ABS(BL567)&lt;statistic_interpretations!$B$7,statistic_interpretations!$B$1,IF(ABS(BL567)&lt;statistic_interpretations!$C$7,statistic_interpretations!$C$1,IF(ABS(BL567)&gt;statistic_interpretations!$C$7,statistic_interpretations!$D$1,"error")))))))))</f>
        <v>0</v>
      </c>
      <c r="BP567" t="str">
        <f t="shared" si="70"/>
        <v>non sign.</v>
      </c>
    </row>
    <row r="568" spans="1:68" x14ac:dyDescent="0.25">
      <c r="A568" t="str">
        <f>IF(ISBLANK(extractions!A568),"",extractions!A568)</f>
        <v>Renting</v>
      </c>
      <c r="C568" t="str">
        <f>IF(ISBLANK(extractions!B568),"",extractions!B568)</f>
        <v>scale</v>
      </c>
      <c r="D568" t="str">
        <f>IF(ISBLANK(extractions!C568),"",extractions!C568)</f>
        <v>“Renting” is the share of households living  in rented units as opposed to living in a unit they own.</v>
      </c>
      <c r="E568" t="str">
        <f>IF(ISBLANK(extractions!D568),"",extractions!D568)</f>
        <v>-</v>
      </c>
      <c r="F568" t="str">
        <f>IF(ISBLANK(extractions!E568),"",extractions!E568)</f>
        <v>no.-of-households-in-rented-apartments/no.-of-all-households</v>
      </c>
      <c r="G568" t="str">
        <f>IF(ISBLANK(extractions!G568),"",extractions!G568)</f>
        <v>dispatch time;travel time</v>
      </c>
      <c r="H568" t="str">
        <f>IF(ISBLANK(extractions!H568),"",extractions!H568)</f>
        <v>scale</v>
      </c>
      <c r="I568" t="str">
        <f>IF(ISBLANK(extractions!I568),"",extractions!I568)</f>
        <v>(min - estimated min)/incident</v>
      </c>
      <c r="J568" t="str">
        <f>IF(ISBLANK(extractions!J568),"",extractions!J568)</f>
        <v>-</v>
      </c>
      <c r="K568" t="str">
        <f>IF(ISBLANK(extractions!K568),"",extractions!K568)</f>
        <v>interest</v>
      </c>
      <c r="L568" t="str">
        <f>IF(ISBLANK(extractions!L568),"",extractions!L568)</f>
        <v>Bennett (2018)</v>
      </c>
      <c r="M568" t="s">
        <v>1202</v>
      </c>
      <c r="N568" t="str">
        <f>IF(ISBLANK(extractions!M568),"",extractions!M568)</f>
        <v>Table 5 - priority 1</v>
      </c>
      <c r="O568" t="str">
        <f>IF(ISBLANK(extractions!N568),"",extractions!N568)</f>
        <v>Two Stage Least Squares Regressions of Residuals with constant monthly fixed effect</v>
      </c>
      <c r="P568" t="s">
        <v>148</v>
      </c>
      <c r="S568" t="s">
        <v>204</v>
      </c>
      <c r="T568" t="s">
        <v>897</v>
      </c>
      <c r="U568" t="str">
        <f>IF(ISBLANK(extractions!O568),"",extractions!O568)</f>
        <v>Interestingly, across all priority codes the share of households living in renter occupied  housing improves residual response times, and the effect is particularly large for priority 3  calls. In other words communities with more renters can expect faster response times across  all priority codes. If Tiebout style competition for residents is a mechanism for determining  response times, then police may choose to dedicate more resources to relatively more mobile  residents like those who rent instead of own their housing.</v>
      </c>
      <c r="V568" t="str">
        <f>IF(ISBLANK(extractions!P568),"",extractions!P568)</f>
        <v>Sample</v>
      </c>
      <c r="W568" t="str">
        <f>IF(ISBLANK(extractions!Q568),"",extractions!Q568)</f>
        <v>USA</v>
      </c>
      <c r="X568" t="str">
        <f>IF(ISBLANK(extractions!R568),"",extractions!R568)</f>
        <v>stratified random sampling</v>
      </c>
      <c r="Y568" t="str">
        <f>IF(ISBLANK(extractions!S568),"",extractions!S568)</f>
        <v/>
      </c>
      <c r="Z568" t="str">
        <f>IF(ISBLANK(extractions!T568),"",extractions!T568)</f>
        <v/>
      </c>
      <c r="AA568" t="str">
        <f>IF(ISBLANK(extractions!U568),"",extractions!U568)</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8">
        <f>IF(ISBLANK(extractions!V568),"",extractions!V568)</f>
        <v>667172</v>
      </c>
      <c r="AC568" t="str">
        <f>IF(ISBLANK(extractions!W568),"",extractions!W568)</f>
        <v>CFS</v>
      </c>
      <c r="AD568" t="str">
        <f>IF(ISBLANK(extractions!X568),"",extractions!X568)</f>
        <v>Priority 1 calls</v>
      </c>
      <c r="AE568" t="str">
        <f>IF(ISBLANK(extractions!Y568),"",extractions!Y568)</f>
        <v xml:space="preserve">B </v>
      </c>
      <c r="AF568">
        <f>IF(ISBLANK(extractions!Z568),"",extractions!Z568)</f>
        <v>-7.6219999999999999</v>
      </c>
      <c r="AG568">
        <f>IF(ISBLANK(extractions!AA568),"",extractions!AA568)</f>
        <v>2.2040000000000002</v>
      </c>
      <c r="AH568" t="str">
        <f>IF(ISBLANK(extractions!AB568),"",extractions!AB568)</f>
        <v>**</v>
      </c>
      <c r="AI568">
        <f>IF(ISBLANK(extractions!AC568),"",extractions!AC568)</f>
        <v>1</v>
      </c>
      <c r="AJ568" t="str">
        <f>IF(ISBLANK(extractions!AD568),"",extractions!AD568)</f>
        <v>jan</v>
      </c>
      <c r="AK568">
        <f>IF(ISBLANK(extractions!AE568),"",extractions!AE568)</f>
        <v>2015</v>
      </c>
      <c r="AL568">
        <f>IF(ISBLANK(extractions!AF568),"",extractions!AF568)</f>
        <v>31</v>
      </c>
      <c r="AM568" t="str">
        <f>IF(ISBLANK(extractions!AG568),"",extractions!AG568)</f>
        <v>dec</v>
      </c>
      <c r="AN568">
        <f>IF(ISBLANK(extractions!AH568),"",extractions!AH568)</f>
        <v>2016</v>
      </c>
      <c r="AO568" t="str">
        <f>IF(ISBLANK(extractions!AI568),"",extractions!AI568)</f>
        <v/>
      </c>
      <c r="AP568" t="str">
        <f>IF(ISBLANK(extractions!AJ568),"",extractions!AJ568)</f>
        <v/>
      </c>
      <c r="AQ568" t="str">
        <f>IF(ISBLANK(extractions!AK568),"",extractions!AK568)</f>
        <v/>
      </c>
      <c r="AR568" t="str">
        <f>IF(ISBLANK(extractions!AL568),"",extractions!AL568)</f>
        <v/>
      </c>
      <c r="AS568" t="str">
        <f>IF(ISBLANK(extractions!AM568),"",extractions!AM568)</f>
        <v/>
      </c>
      <c r="AT568" t="str">
        <f>IF(ISBLANK(extractions!AN568),"",extractions!AN568)</f>
        <v/>
      </c>
      <c r="AU568" t="str">
        <f>IF(ISBLANK(extractions!AO568),"",extractions!AO568)</f>
        <v/>
      </c>
      <c r="AV568" t="str">
        <f>IF(ISBLANK(extractions!AP568),"",extractions!AP568)</f>
        <v/>
      </c>
      <c r="AW568">
        <f>IF(ISBLANK(extractions!AQ568),"",extractions!AQ568)</f>
        <v>22.9</v>
      </c>
      <c r="AX568">
        <f>IF(ISBLANK(extractions!AR568),"",extractions!AR568)</f>
        <v>0.44</v>
      </c>
      <c r="AY568" t="str">
        <f>IF(ISBLANK(extractions!AS568),"",extractions!AS568)</f>
        <v/>
      </c>
      <c r="AZ568" t="str">
        <f>IF(ISBLANK(extractions!AT568),"",extractions!AT568)</f>
        <v/>
      </c>
      <c r="BA568">
        <f>IF(ISBLANK(extractions!AU568),"",extractions!AU568)</f>
        <v>82</v>
      </c>
      <c r="BB568">
        <f>IF(ISBLANK(extractions!AV568),"",extractions!AV568)</f>
        <v>0.26</v>
      </c>
      <c r="BC568">
        <f>IF(ISBLANK(extractions!AW568),"",extractions!AW568)</f>
        <v>6.8</v>
      </c>
      <c r="BD568" t="str">
        <f>IF(ISBLANK(extractions!AX568),"",extractions!AX568)</f>
        <v/>
      </c>
      <c r="BG568" t="str">
        <f t="shared" si="71"/>
        <v/>
      </c>
      <c r="BK568" s="9" t="str">
        <f t="shared" si="68"/>
        <v xml:space="preserve">B </v>
      </c>
      <c r="BL568" s="9">
        <f t="shared" si="66"/>
        <v>-7.6219999999999999</v>
      </c>
      <c r="BM568" s="13" t="str">
        <f t="shared" si="67"/>
        <v>**</v>
      </c>
      <c r="BN568" t="str">
        <f t="shared" si="69"/>
        <v>-</v>
      </c>
      <c r="BO568" s="9" t="b">
        <f>IF(BK568="Beta",IF(ABS(BL568)&lt;statistic_interpretations!$B$5,statistic_interpretations!$B$1,IF(ABS(BL568)&lt;statistic_interpretations!$C$5,statistic_interpretations!$C$1,IF(ABS(BL568)&gt;statistic_interpretations!$C$5,statistic_interpretations!$D$1,"error"))),IF(BK568="R",IF(ABS(BL568)&lt;statistic_interpretations!$B$2,statistic_interpretations!$B$1,IF(ABS(BL568)&lt;statistic_interpretations!$C$2,statistic_interpretations!$C$1,IF(ABS(BL568)&gt;statistic_interpretations!$C$2,statistic_interpretations!$D$1,"error"))),IF(BK568="D",IF(ABS(BL568)&lt;statistic_interpretations!$B$3,statistic_interpretations!$B$1,IF(ABS(BL568)&lt;statistic_interpretations!$C$3,statistic_interpretations!$C$1,IF(ABS(BL568)&gt;statistic_interpretations!$C$3,statistic_interpretations!$D$1,"error"))),IF(BK568="%",IF(ABS(BL568)&lt;statistic_interpretations!$B$9,statistic_interpretations!$B$1,IF(ABS(BL568)&lt;statistic_interpretations!$C$9,statistic_interpretations!$C$1,IF(ABS(BL568)&gt;statistic_interpretations!$C$9,statistic_interpretations!$D$1,"error"))),IF(BK568="χ2",IF(ABS(BL568)&lt;statistic_interpretations!$B$8,statistic_interpretations!$B$1,IF(ABS(BL568)&lt;statistic_interpretations!$C$8,statistic_interpretations!$C$1,IF(ABS(BL568)&gt;statistic_interpretations!$C$8,statistic_interpretations!$D$1,"error"))),IF(BK568="tau",IF(ABS(BL568)&lt;statistic_interpretations!$B$7,statistic_interpretations!$B$1,IF(ABS(BL568)&lt;statistic_interpretations!$C$7,statistic_interpretations!$C$1,IF(ABS(BL568)&gt;statistic_interpretations!$C$7,statistic_interpretations!$D$1,"error")))))))))</f>
        <v>0</v>
      </c>
      <c r="BP568" t="str">
        <f t="shared" si="70"/>
        <v>sign.</v>
      </c>
    </row>
    <row r="569" spans="1:68" x14ac:dyDescent="0.25">
      <c r="A569" t="str">
        <f>IF(ISBLANK(extractions!A569),"",extractions!A569)</f>
        <v>Officer employed</v>
      </c>
      <c r="C569" t="str">
        <f>IF(ISBLANK(extractions!B569),"",extractions!B569)</f>
        <v>scale</v>
      </c>
      <c r="D569" t="str">
        <f>IF(ISBLANK(extractions!C569),"",extractions!C569)</f>
        <v>no. of sworn officers employed by agency per 1000 residents of jurisdiction</v>
      </c>
      <c r="E569" t="str">
        <f>IF(ISBLANK(extractions!D569),"",extractions!D569)</f>
        <v>-</v>
      </c>
      <c r="F569" t="str">
        <f>IF(ISBLANK(extractions!E569),"",extractions!E569)</f>
        <v>officers/1000residents</v>
      </c>
      <c r="G569" t="str">
        <f>IF(ISBLANK(extractions!G569),"",extractions!G569)</f>
        <v>dispatch time;travel time</v>
      </c>
      <c r="H569" t="str">
        <f>IF(ISBLANK(extractions!H569),"",extractions!H569)</f>
        <v>scale</v>
      </c>
      <c r="I569" t="str">
        <f>IF(ISBLANK(extractions!I569),"",extractions!I569)</f>
        <v>(min - estimated min)/incident</v>
      </c>
      <c r="J569" t="str">
        <f>IF(ISBLANK(extractions!J569),"",extractions!J569)</f>
        <v>-</v>
      </c>
      <c r="K569" t="str">
        <f>IF(ISBLANK(extractions!K569),"",extractions!K569)</f>
        <v>control</v>
      </c>
      <c r="L569" t="str">
        <f>IF(ISBLANK(extractions!L569),"",extractions!L569)</f>
        <v>Bennett (2018)</v>
      </c>
      <c r="M569" t="s">
        <v>1202</v>
      </c>
      <c r="N569" t="str">
        <f>IF(ISBLANK(extractions!M569),"",extractions!M569)</f>
        <v>Table 5 - priority 1</v>
      </c>
      <c r="O569" t="str">
        <f>IF(ISBLANK(extractions!N569),"",extractions!N569)</f>
        <v>Two Stage Least Squares Regressions of Residuals with constant monthly fixed effect</v>
      </c>
      <c r="P569" t="s">
        <v>148</v>
      </c>
      <c r="S569" t="s">
        <v>202</v>
      </c>
      <c r="T569" t="s">
        <v>1188</v>
      </c>
      <c r="U569" t="str">
        <f>IF(ISBLANK(extractions!O569),"",extractions!O569)</f>
        <v>-</v>
      </c>
      <c r="V569" t="str">
        <f>IF(ISBLANK(extractions!P569),"",extractions!P569)</f>
        <v>Sample</v>
      </c>
      <c r="W569" t="str">
        <f>IF(ISBLANK(extractions!Q569),"",extractions!Q569)</f>
        <v>USA</v>
      </c>
      <c r="X569" t="str">
        <f>IF(ISBLANK(extractions!R569),"",extractions!R569)</f>
        <v>stratified random sampling</v>
      </c>
      <c r="Y569" t="str">
        <f>IF(ISBLANK(extractions!S569),"",extractions!S569)</f>
        <v/>
      </c>
      <c r="Z569" t="str">
        <f>IF(ISBLANK(extractions!T569),"",extractions!T569)</f>
        <v/>
      </c>
      <c r="AA569" t="str">
        <f>IF(ISBLANK(extractions!U569),"",extractions!U569)</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69">
        <f>IF(ISBLANK(extractions!V569),"",extractions!V569)</f>
        <v>667172</v>
      </c>
      <c r="AC569" t="str">
        <f>IF(ISBLANK(extractions!W569),"",extractions!W569)</f>
        <v>CFS</v>
      </c>
      <c r="AD569" t="str">
        <f>IF(ISBLANK(extractions!X569),"",extractions!X569)</f>
        <v>Priority 1 calls</v>
      </c>
      <c r="AE569" t="str">
        <f>IF(ISBLANK(extractions!Y569),"",extractions!Y569)</f>
        <v xml:space="preserve">B </v>
      </c>
      <c r="AF569">
        <f>IF(ISBLANK(extractions!Z569),"",extractions!Z569)</f>
        <v>-2.3250000000000002</v>
      </c>
      <c r="AG569">
        <f>IF(ISBLANK(extractions!AA569),"",extractions!AA569)</f>
        <v>0.114</v>
      </c>
      <c r="AH569" t="str">
        <f>IF(ISBLANK(extractions!AB569),"",extractions!AB569)</f>
        <v>**</v>
      </c>
      <c r="AI569">
        <f>IF(ISBLANK(extractions!AC569),"",extractions!AC569)</f>
        <v>1</v>
      </c>
      <c r="AJ569" t="str">
        <f>IF(ISBLANK(extractions!AD569),"",extractions!AD569)</f>
        <v>jan</v>
      </c>
      <c r="AK569">
        <f>IF(ISBLANK(extractions!AE569),"",extractions!AE569)</f>
        <v>2015</v>
      </c>
      <c r="AL569">
        <f>IF(ISBLANK(extractions!AF569),"",extractions!AF569)</f>
        <v>31</v>
      </c>
      <c r="AM569" t="str">
        <f>IF(ISBLANK(extractions!AG569),"",extractions!AG569)</f>
        <v>dec</v>
      </c>
      <c r="AN569">
        <f>IF(ISBLANK(extractions!AH569),"",extractions!AH569)</f>
        <v>2016</v>
      </c>
      <c r="AO569" t="str">
        <f>IF(ISBLANK(extractions!AI569),"",extractions!AI569)</f>
        <v/>
      </c>
      <c r="AP569" t="str">
        <f>IF(ISBLANK(extractions!AJ569),"",extractions!AJ569)</f>
        <v/>
      </c>
      <c r="AQ569" t="str">
        <f>IF(ISBLANK(extractions!AK569),"",extractions!AK569)</f>
        <v/>
      </c>
      <c r="AR569" t="str">
        <f>IF(ISBLANK(extractions!AL569),"",extractions!AL569)</f>
        <v/>
      </c>
      <c r="AS569" t="str">
        <f>IF(ISBLANK(extractions!AM569),"",extractions!AM569)</f>
        <v/>
      </c>
      <c r="AT569" t="str">
        <f>IF(ISBLANK(extractions!AN569),"",extractions!AN569)</f>
        <v/>
      </c>
      <c r="AU569" t="str">
        <f>IF(ISBLANK(extractions!AO569),"",extractions!AO569)</f>
        <v/>
      </c>
      <c r="AV569" t="str">
        <f>IF(ISBLANK(extractions!AP569),"",extractions!AP569)</f>
        <v/>
      </c>
      <c r="AW569">
        <f>IF(ISBLANK(extractions!AQ569),"",extractions!AQ569)</f>
        <v>22.9</v>
      </c>
      <c r="AX569">
        <f>IF(ISBLANK(extractions!AR569),"",extractions!AR569)</f>
        <v>18</v>
      </c>
      <c r="AY569" t="str">
        <f>IF(ISBLANK(extractions!AS569),"",extractions!AS569)</f>
        <v/>
      </c>
      <c r="AZ569" t="str">
        <f>IF(ISBLANK(extractions!AT569),"",extractions!AT569)</f>
        <v/>
      </c>
      <c r="BA569">
        <f>IF(ISBLANK(extractions!AU569),"",extractions!AU569)</f>
        <v>82</v>
      </c>
      <c r="BB569">
        <f>IF(ISBLANK(extractions!AV569),"",extractions!AV569)</f>
        <v>6.4</v>
      </c>
      <c r="BC569">
        <f>IF(ISBLANK(extractions!AW569),"",extractions!AW569)</f>
        <v>6.8</v>
      </c>
      <c r="BD569">
        <f>IF(ISBLANK(extractions!AX569),"",extractions!AX569)</f>
        <v>12</v>
      </c>
      <c r="BG569" t="str">
        <f t="shared" si="71"/>
        <v/>
      </c>
      <c r="BK569" s="9" t="str">
        <f t="shared" si="68"/>
        <v xml:space="preserve">B </v>
      </c>
      <c r="BL569" s="9">
        <f t="shared" si="66"/>
        <v>-2.3250000000000002</v>
      </c>
      <c r="BM569" s="13" t="str">
        <f t="shared" si="67"/>
        <v>**</v>
      </c>
      <c r="BN569" t="str">
        <f t="shared" si="69"/>
        <v>-</v>
      </c>
      <c r="BO569" s="9" t="b">
        <f>IF(BK569="Beta",IF(ABS(BL569)&lt;statistic_interpretations!$B$5,statistic_interpretations!$B$1,IF(ABS(BL569)&lt;statistic_interpretations!$C$5,statistic_interpretations!$C$1,IF(ABS(BL569)&gt;statistic_interpretations!$C$5,statistic_interpretations!$D$1,"error"))),IF(BK569="R",IF(ABS(BL569)&lt;statistic_interpretations!$B$2,statistic_interpretations!$B$1,IF(ABS(BL569)&lt;statistic_interpretations!$C$2,statistic_interpretations!$C$1,IF(ABS(BL569)&gt;statistic_interpretations!$C$2,statistic_interpretations!$D$1,"error"))),IF(BK569="D",IF(ABS(BL569)&lt;statistic_interpretations!$B$3,statistic_interpretations!$B$1,IF(ABS(BL569)&lt;statistic_interpretations!$C$3,statistic_interpretations!$C$1,IF(ABS(BL569)&gt;statistic_interpretations!$C$3,statistic_interpretations!$D$1,"error"))),IF(BK569="%",IF(ABS(BL569)&lt;statistic_interpretations!$B$9,statistic_interpretations!$B$1,IF(ABS(BL569)&lt;statistic_interpretations!$C$9,statistic_interpretations!$C$1,IF(ABS(BL569)&gt;statistic_interpretations!$C$9,statistic_interpretations!$D$1,"error"))),IF(BK569="χ2",IF(ABS(BL569)&lt;statistic_interpretations!$B$8,statistic_interpretations!$B$1,IF(ABS(BL569)&lt;statistic_interpretations!$C$8,statistic_interpretations!$C$1,IF(ABS(BL569)&gt;statistic_interpretations!$C$8,statistic_interpretations!$D$1,"error"))),IF(BK569="tau",IF(ABS(BL569)&lt;statistic_interpretations!$B$7,statistic_interpretations!$B$1,IF(ABS(BL569)&lt;statistic_interpretations!$C$7,statistic_interpretations!$C$1,IF(ABS(BL569)&gt;statistic_interpretations!$C$7,statistic_interpretations!$D$1,"error")))))))))</f>
        <v>0</v>
      </c>
      <c r="BP569" t="str">
        <f t="shared" si="70"/>
        <v>sign.</v>
      </c>
    </row>
    <row r="570" spans="1:68" x14ac:dyDescent="0.25">
      <c r="A570" t="str">
        <f>IF(ISBLANK(extractions!A570),"",extractions!A570)</f>
        <v>Civilian employed</v>
      </c>
      <c r="C570" t="str">
        <f>IF(ISBLANK(extractions!B570),"",extractions!B570)</f>
        <v>scale</v>
      </c>
      <c r="D570" t="str">
        <f>IF(ISBLANK(extractions!C570),"",extractions!C570)</f>
        <v>no. of sworn civilians employed by agency per 1000 residents of jurisdiction</v>
      </c>
      <c r="E570" t="str">
        <f>IF(ISBLANK(extractions!D570),"",extractions!D570)</f>
        <v>-</v>
      </c>
      <c r="F570" t="str">
        <f>IF(ISBLANK(extractions!E570),"",extractions!E570)</f>
        <v>civilians/1000residents</v>
      </c>
      <c r="G570" t="str">
        <f>IF(ISBLANK(extractions!G570),"",extractions!G570)</f>
        <v>dispatch time;travel time</v>
      </c>
      <c r="H570" t="str">
        <f>IF(ISBLANK(extractions!H570),"",extractions!H570)</f>
        <v>scale</v>
      </c>
      <c r="I570" t="str">
        <f>IF(ISBLANK(extractions!I570),"",extractions!I570)</f>
        <v>(min - estimated min)/incident</v>
      </c>
      <c r="J570" t="str">
        <f>IF(ISBLANK(extractions!J570),"",extractions!J570)</f>
        <v>-</v>
      </c>
      <c r="K570" t="str">
        <f>IF(ISBLANK(extractions!K570),"",extractions!K570)</f>
        <v>control</v>
      </c>
      <c r="L570" t="str">
        <f>IF(ISBLANK(extractions!L570),"",extractions!L570)</f>
        <v>Bennett (2018)</v>
      </c>
      <c r="M570" t="s">
        <v>1202</v>
      </c>
      <c r="N570" t="str">
        <f>IF(ISBLANK(extractions!M570),"",extractions!M570)</f>
        <v>Table 5 - priority 1</v>
      </c>
      <c r="O570" t="str">
        <f>IF(ISBLANK(extractions!N570),"",extractions!N570)</f>
        <v>Two Stage Least Squares Regressions of Residuals with constant monthly fixed effect</v>
      </c>
      <c r="P570" t="s">
        <v>148</v>
      </c>
      <c r="S570" t="s">
        <v>202</v>
      </c>
      <c r="T570" t="s">
        <v>1188</v>
      </c>
      <c r="U570" t="str">
        <f>IF(ISBLANK(extractions!O570),"",extractions!O570)</f>
        <v>-</v>
      </c>
      <c r="V570" t="str">
        <f>IF(ISBLANK(extractions!P570),"",extractions!P570)</f>
        <v>Sample</v>
      </c>
      <c r="W570" t="str">
        <f>IF(ISBLANK(extractions!Q570),"",extractions!Q570)</f>
        <v>USA</v>
      </c>
      <c r="X570" t="str">
        <f>IF(ISBLANK(extractions!R570),"",extractions!R570)</f>
        <v>stratified random sampling</v>
      </c>
      <c r="Y570" t="str">
        <f>IF(ISBLANK(extractions!S570),"",extractions!S570)</f>
        <v/>
      </c>
      <c r="Z570" t="str">
        <f>IF(ISBLANK(extractions!T570),"",extractions!T570)</f>
        <v/>
      </c>
      <c r="AA570" t="str">
        <f>IF(ISBLANK(extractions!U570),"",extractions!U570)</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0">
        <f>IF(ISBLANK(extractions!V570),"",extractions!V570)</f>
        <v>667172</v>
      </c>
      <c r="AC570" t="str">
        <f>IF(ISBLANK(extractions!W570),"",extractions!W570)</f>
        <v>CFS</v>
      </c>
      <c r="AD570" t="str">
        <f>IF(ISBLANK(extractions!X570),"",extractions!X570)</f>
        <v>Priority 1 calls</v>
      </c>
      <c r="AE570" t="str">
        <f>IF(ISBLANK(extractions!Y570),"",extractions!Y570)</f>
        <v xml:space="preserve">B </v>
      </c>
      <c r="AF570">
        <f>IF(ISBLANK(extractions!Z570),"",extractions!Z570)</f>
        <v>2.1579999999999999</v>
      </c>
      <c r="AG570">
        <f>IF(ISBLANK(extractions!AA570),"",extractions!AA570)</f>
        <v>0.29899999999999999</v>
      </c>
      <c r="AH570" t="str">
        <f>IF(ISBLANK(extractions!AB570),"",extractions!AB570)</f>
        <v>**</v>
      </c>
      <c r="AI570">
        <f>IF(ISBLANK(extractions!AC570),"",extractions!AC570)</f>
        <v>1</v>
      </c>
      <c r="AJ570" t="str">
        <f>IF(ISBLANK(extractions!AD570),"",extractions!AD570)</f>
        <v>jan</v>
      </c>
      <c r="AK570">
        <f>IF(ISBLANK(extractions!AE570),"",extractions!AE570)</f>
        <v>2015</v>
      </c>
      <c r="AL570">
        <f>IF(ISBLANK(extractions!AF570),"",extractions!AF570)</f>
        <v>31</v>
      </c>
      <c r="AM570" t="str">
        <f>IF(ISBLANK(extractions!AG570),"",extractions!AG570)</f>
        <v>dec</v>
      </c>
      <c r="AN570">
        <f>IF(ISBLANK(extractions!AH570),"",extractions!AH570)</f>
        <v>2016</v>
      </c>
      <c r="AO570" t="str">
        <f>IF(ISBLANK(extractions!AI570),"",extractions!AI570)</f>
        <v/>
      </c>
      <c r="AP570" t="str">
        <f>IF(ISBLANK(extractions!AJ570),"",extractions!AJ570)</f>
        <v/>
      </c>
      <c r="AQ570" t="str">
        <f>IF(ISBLANK(extractions!AK570),"",extractions!AK570)</f>
        <v/>
      </c>
      <c r="AR570" t="str">
        <f>IF(ISBLANK(extractions!AL570),"",extractions!AL570)</f>
        <v/>
      </c>
      <c r="AS570" t="str">
        <f>IF(ISBLANK(extractions!AM570),"",extractions!AM570)</f>
        <v/>
      </c>
      <c r="AT570" t="str">
        <f>IF(ISBLANK(extractions!AN570),"",extractions!AN570)</f>
        <v/>
      </c>
      <c r="AU570" t="str">
        <f>IF(ISBLANK(extractions!AO570),"",extractions!AO570)</f>
        <v/>
      </c>
      <c r="AV570" t="str">
        <f>IF(ISBLANK(extractions!AP570),"",extractions!AP570)</f>
        <v/>
      </c>
      <c r="AW570">
        <f>IF(ISBLANK(extractions!AQ570),"",extractions!AQ570)</f>
        <v>22.9</v>
      </c>
      <c r="AX570">
        <f>IF(ISBLANK(extractions!AR570),"",extractions!AR570)</f>
        <v>4.0999999999999996</v>
      </c>
      <c r="AY570" t="str">
        <f>IF(ISBLANK(extractions!AS570),"",extractions!AS570)</f>
        <v/>
      </c>
      <c r="AZ570" t="str">
        <f>IF(ISBLANK(extractions!AT570),"",extractions!AT570)</f>
        <v/>
      </c>
      <c r="BA570">
        <f>IF(ISBLANK(extractions!AU570),"",extractions!AU570)</f>
        <v>82</v>
      </c>
      <c r="BB570">
        <f>IF(ISBLANK(extractions!AV570),"",extractions!AV570)</f>
        <v>2.1</v>
      </c>
      <c r="BC570">
        <f>IF(ISBLANK(extractions!AW570),"",extractions!AW570)</f>
        <v>6.8</v>
      </c>
      <c r="BD570">
        <f>IF(ISBLANK(extractions!AX570),"",extractions!AX570)</f>
        <v>4</v>
      </c>
      <c r="BG570" t="str">
        <f t="shared" si="71"/>
        <v/>
      </c>
      <c r="BK570" s="9" t="str">
        <f t="shared" si="68"/>
        <v xml:space="preserve">B </v>
      </c>
      <c r="BL570" s="9">
        <f t="shared" si="66"/>
        <v>2.1579999999999999</v>
      </c>
      <c r="BM570" s="13" t="str">
        <f t="shared" si="67"/>
        <v>**</v>
      </c>
      <c r="BN570" t="str">
        <f t="shared" si="69"/>
        <v>+</v>
      </c>
      <c r="BO570" s="9" t="b">
        <f>IF(BK570="Beta",IF(ABS(BL570)&lt;statistic_interpretations!$B$5,statistic_interpretations!$B$1,IF(ABS(BL570)&lt;statistic_interpretations!$C$5,statistic_interpretations!$C$1,IF(ABS(BL570)&gt;statistic_interpretations!$C$5,statistic_interpretations!$D$1,"error"))),IF(BK570="R",IF(ABS(BL570)&lt;statistic_interpretations!$B$2,statistic_interpretations!$B$1,IF(ABS(BL570)&lt;statistic_interpretations!$C$2,statistic_interpretations!$C$1,IF(ABS(BL570)&gt;statistic_interpretations!$C$2,statistic_interpretations!$D$1,"error"))),IF(BK570="D",IF(ABS(BL570)&lt;statistic_interpretations!$B$3,statistic_interpretations!$B$1,IF(ABS(BL570)&lt;statistic_interpretations!$C$3,statistic_interpretations!$C$1,IF(ABS(BL570)&gt;statistic_interpretations!$C$3,statistic_interpretations!$D$1,"error"))),IF(BK570="%",IF(ABS(BL570)&lt;statistic_interpretations!$B$9,statistic_interpretations!$B$1,IF(ABS(BL570)&lt;statistic_interpretations!$C$9,statistic_interpretations!$C$1,IF(ABS(BL570)&gt;statistic_interpretations!$C$9,statistic_interpretations!$D$1,"error"))),IF(BK570="χ2",IF(ABS(BL570)&lt;statistic_interpretations!$B$8,statistic_interpretations!$B$1,IF(ABS(BL570)&lt;statistic_interpretations!$C$8,statistic_interpretations!$C$1,IF(ABS(BL570)&gt;statistic_interpretations!$C$8,statistic_interpretations!$D$1,"error"))),IF(BK570="tau",IF(ABS(BL570)&lt;statistic_interpretations!$B$7,statistic_interpretations!$B$1,IF(ABS(BL570)&lt;statistic_interpretations!$C$7,statistic_interpretations!$C$1,IF(ABS(BL570)&gt;statistic_interpretations!$C$7,statistic_interpretations!$D$1,"error")))))))))</f>
        <v>0</v>
      </c>
      <c r="BP570" t="str">
        <f t="shared" si="70"/>
        <v>sign.</v>
      </c>
    </row>
    <row r="571" spans="1:68" x14ac:dyDescent="0.25">
      <c r="A571" t="str">
        <f>IF(ISBLANK(extractions!A571),"",extractions!A571)</f>
        <v>Call Volume</v>
      </c>
      <c r="B571" t="s">
        <v>954</v>
      </c>
      <c r="C571" t="str">
        <f>IF(ISBLANK(extractions!B571),"",extractions!B571)</f>
        <v>scale</v>
      </c>
      <c r="D571" t="str">
        <f>IF(ISBLANK(extractions!C571),"",extractions!C571)</f>
        <v>number of calls received in the same hour as the call</v>
      </c>
      <c r="E571" t="str">
        <f>IF(ISBLANK(extractions!D571),"",extractions!D571)</f>
        <v>-</v>
      </c>
      <c r="F571" t="str">
        <f>IF(ISBLANK(extractions!E571),"",extractions!E571)</f>
        <v>CFS/hour</v>
      </c>
      <c r="G571" t="str">
        <f>IF(ISBLANK(extractions!G571),"",extractions!G571)</f>
        <v>dispatch time;travel time</v>
      </c>
      <c r="H571" t="str">
        <f>IF(ISBLANK(extractions!H571),"",extractions!H571)</f>
        <v>scale</v>
      </c>
      <c r="I571" t="str">
        <f>IF(ISBLANK(extractions!I571),"",extractions!I571)</f>
        <v>(min - estimated min)/incident</v>
      </c>
      <c r="J571" t="str">
        <f>IF(ISBLANK(extractions!J571),"",extractions!J571)</f>
        <v>-</v>
      </c>
      <c r="K571" t="str">
        <f>IF(ISBLANK(extractions!K571),"",extractions!K571)</f>
        <v>control</v>
      </c>
      <c r="L571" t="str">
        <f>IF(ISBLANK(extractions!L571),"",extractions!L571)</f>
        <v>Bennett (2018)</v>
      </c>
      <c r="M571" t="s">
        <v>1202</v>
      </c>
      <c r="N571" t="str">
        <f>IF(ISBLANK(extractions!M571),"",extractions!M571)</f>
        <v>Table 5 - priority 1</v>
      </c>
      <c r="O571" t="str">
        <f>IF(ISBLANK(extractions!N571),"",extractions!N571)</f>
        <v>Two Stage Least Squares Regressions of Residuals with constant monthly fixed effect</v>
      </c>
      <c r="P571" t="s">
        <v>148</v>
      </c>
      <c r="S571" t="s">
        <v>1363</v>
      </c>
      <c r="T571" t="s">
        <v>937</v>
      </c>
      <c r="U571" t="str">
        <f>IF(ISBLANK(extractions!O571),"",extractions!O571)</f>
        <v>-</v>
      </c>
      <c r="V571" t="str">
        <f>IF(ISBLANK(extractions!P571),"",extractions!P571)</f>
        <v>Sample</v>
      </c>
      <c r="W571" t="str">
        <f>IF(ISBLANK(extractions!Q571),"",extractions!Q571)</f>
        <v>USA</v>
      </c>
      <c r="X571" t="str">
        <f>IF(ISBLANK(extractions!R571),"",extractions!R571)</f>
        <v>stratified random sampling</v>
      </c>
      <c r="Y571" t="str">
        <f>IF(ISBLANK(extractions!S571),"",extractions!S571)</f>
        <v/>
      </c>
      <c r="Z571" t="str">
        <f>IF(ISBLANK(extractions!T571),"",extractions!T571)</f>
        <v/>
      </c>
      <c r="AA571" t="str">
        <f>IF(ISBLANK(extractions!U571),"",extractions!U571)</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1">
        <f>IF(ISBLANK(extractions!V571),"",extractions!V571)</f>
        <v>667172</v>
      </c>
      <c r="AC571" t="str">
        <f>IF(ISBLANK(extractions!W571),"",extractions!W571)</f>
        <v>CFS</v>
      </c>
      <c r="AD571" t="str">
        <f>IF(ISBLANK(extractions!X571),"",extractions!X571)</f>
        <v>Priority 1 calls</v>
      </c>
      <c r="AE571" t="str">
        <f>IF(ISBLANK(extractions!Y571),"",extractions!Y571)</f>
        <v xml:space="preserve">B </v>
      </c>
      <c r="AF571">
        <f>IF(ISBLANK(extractions!Z571),"",extractions!Z571)</f>
        <v>1.2709999999999999</v>
      </c>
      <c r="AG571">
        <f>IF(ISBLANK(extractions!AA571),"",extractions!AA571)</f>
        <v>2.5999999999999999E-2</v>
      </c>
      <c r="AH571" t="str">
        <f>IF(ISBLANK(extractions!AB571),"",extractions!AB571)</f>
        <v>**</v>
      </c>
      <c r="AI571">
        <f>IF(ISBLANK(extractions!AC571),"",extractions!AC571)</f>
        <v>1</v>
      </c>
      <c r="AJ571" t="str">
        <f>IF(ISBLANK(extractions!AD571),"",extractions!AD571)</f>
        <v>jan</v>
      </c>
      <c r="AK571">
        <f>IF(ISBLANK(extractions!AE571),"",extractions!AE571)</f>
        <v>2015</v>
      </c>
      <c r="AL571">
        <f>IF(ISBLANK(extractions!AF571),"",extractions!AF571)</f>
        <v>31</v>
      </c>
      <c r="AM571" t="str">
        <f>IF(ISBLANK(extractions!AG571),"",extractions!AG571)</f>
        <v>dec</v>
      </c>
      <c r="AN571">
        <f>IF(ISBLANK(extractions!AH571),"",extractions!AH571)</f>
        <v>2016</v>
      </c>
      <c r="AO571" t="str">
        <f>IF(ISBLANK(extractions!AI571),"",extractions!AI571)</f>
        <v/>
      </c>
      <c r="AP571" t="str">
        <f>IF(ISBLANK(extractions!AJ571),"",extractions!AJ571)</f>
        <v/>
      </c>
      <c r="AQ571" t="str">
        <f>IF(ISBLANK(extractions!AK571),"",extractions!AK571)</f>
        <v/>
      </c>
      <c r="AR571" t="str">
        <f>IF(ISBLANK(extractions!AL571),"",extractions!AL571)</f>
        <v/>
      </c>
      <c r="AS571" t="str">
        <f>IF(ISBLANK(extractions!AM571),"",extractions!AM571)</f>
        <v/>
      </c>
      <c r="AT571" t="str">
        <f>IF(ISBLANK(extractions!AN571),"",extractions!AN571)</f>
        <v/>
      </c>
      <c r="AU571" t="str">
        <f>IF(ISBLANK(extractions!AO571),"",extractions!AO571)</f>
        <v/>
      </c>
      <c r="AV571" t="str">
        <f>IF(ISBLANK(extractions!AP571),"",extractions!AP571)</f>
        <v/>
      </c>
      <c r="AW571">
        <f>IF(ISBLANK(extractions!AQ571),"",extractions!AQ571)</f>
        <v>22.9</v>
      </c>
      <c r="AX571" t="str">
        <f>IF(ISBLANK(extractions!AR571),"",extractions!AR571)</f>
        <v/>
      </c>
      <c r="AY571" t="str">
        <f>IF(ISBLANK(extractions!AS571),"",extractions!AS571)</f>
        <v/>
      </c>
      <c r="AZ571" t="str">
        <f>IF(ISBLANK(extractions!AT571),"",extractions!AT571)</f>
        <v/>
      </c>
      <c r="BA571">
        <f>IF(ISBLANK(extractions!AU571),"",extractions!AU571)</f>
        <v>82</v>
      </c>
      <c r="BB571" t="str">
        <f>IF(ISBLANK(extractions!AV571),"",extractions!AV571)</f>
        <v/>
      </c>
      <c r="BC571">
        <f>IF(ISBLANK(extractions!AW571),"",extractions!AW571)</f>
        <v>6.8</v>
      </c>
      <c r="BD571" t="str">
        <f>IF(ISBLANK(extractions!AX571),"",extractions!AX571)</f>
        <v/>
      </c>
      <c r="BG571" t="str">
        <f t="shared" si="71"/>
        <v/>
      </c>
      <c r="BK571" s="9" t="str">
        <f t="shared" si="68"/>
        <v xml:space="preserve">B </v>
      </c>
      <c r="BL571" s="9">
        <f t="shared" si="66"/>
        <v>1.2709999999999999</v>
      </c>
      <c r="BM571" s="13" t="str">
        <f t="shared" si="67"/>
        <v>**</v>
      </c>
      <c r="BN571" t="str">
        <f t="shared" si="69"/>
        <v>+</v>
      </c>
      <c r="BO571" s="9" t="b">
        <f>IF(BK571="Beta",IF(ABS(BL571)&lt;statistic_interpretations!$B$5,statistic_interpretations!$B$1,IF(ABS(BL571)&lt;statistic_interpretations!$C$5,statistic_interpretations!$C$1,IF(ABS(BL571)&gt;statistic_interpretations!$C$5,statistic_interpretations!$D$1,"error"))),IF(BK571="R",IF(ABS(BL571)&lt;statistic_interpretations!$B$2,statistic_interpretations!$B$1,IF(ABS(BL571)&lt;statistic_interpretations!$C$2,statistic_interpretations!$C$1,IF(ABS(BL571)&gt;statistic_interpretations!$C$2,statistic_interpretations!$D$1,"error"))),IF(BK571="D",IF(ABS(BL571)&lt;statistic_interpretations!$B$3,statistic_interpretations!$B$1,IF(ABS(BL571)&lt;statistic_interpretations!$C$3,statistic_interpretations!$C$1,IF(ABS(BL571)&gt;statistic_interpretations!$C$3,statistic_interpretations!$D$1,"error"))),IF(BK571="%",IF(ABS(BL571)&lt;statistic_interpretations!$B$9,statistic_interpretations!$B$1,IF(ABS(BL571)&lt;statistic_interpretations!$C$9,statistic_interpretations!$C$1,IF(ABS(BL571)&gt;statistic_interpretations!$C$9,statistic_interpretations!$D$1,"error"))),IF(BK571="χ2",IF(ABS(BL571)&lt;statistic_interpretations!$B$8,statistic_interpretations!$B$1,IF(ABS(BL571)&lt;statistic_interpretations!$C$8,statistic_interpretations!$C$1,IF(ABS(BL571)&gt;statistic_interpretations!$C$8,statistic_interpretations!$D$1,"error"))),IF(BK571="tau",IF(ABS(BL571)&lt;statistic_interpretations!$B$7,statistic_interpretations!$B$1,IF(ABS(BL571)&lt;statistic_interpretations!$C$7,statistic_interpretations!$C$1,IF(ABS(BL571)&gt;statistic_interpretations!$C$7,statistic_interpretations!$D$1,"error")))))))))</f>
        <v>0</v>
      </c>
      <c r="BP571" t="str">
        <f t="shared" si="70"/>
        <v>sign.</v>
      </c>
    </row>
    <row r="572" spans="1:68" x14ac:dyDescent="0.25">
      <c r="A572" t="str">
        <f>IF(ISBLANK(extractions!A572),"",extractions!A572)</f>
        <v>Hourly Max Temp</v>
      </c>
      <c r="C572" t="str">
        <f>IF(ISBLANK(extractions!B572),"",extractions!B572)</f>
        <v>scale</v>
      </c>
      <c r="D572" t="str">
        <f>IF(ISBLANK(extractions!C572),"",extractions!C572)</f>
        <v>“Hourly Max Temp” is the maximum dry  bulb temperature measured from the nearest NOAA station.</v>
      </c>
      <c r="E572" t="str">
        <f>IF(ISBLANK(extractions!D572),"",extractions!D572)</f>
        <v>-</v>
      </c>
      <c r="F572" t="str">
        <f>IF(ISBLANK(extractions!E572),"",extractions!E572)</f>
        <v>Celsius</v>
      </c>
      <c r="G572" t="str">
        <f>IF(ISBLANK(extractions!G572),"",extractions!G572)</f>
        <v>dispatch time;travel time</v>
      </c>
      <c r="H572" t="str">
        <f>IF(ISBLANK(extractions!H572),"",extractions!H572)</f>
        <v>scale</v>
      </c>
      <c r="I572" t="str">
        <f>IF(ISBLANK(extractions!I572),"",extractions!I572)</f>
        <v>(min - estimated min)/incident</v>
      </c>
      <c r="J572" t="str">
        <f>IF(ISBLANK(extractions!J572),"",extractions!J572)</f>
        <v>-</v>
      </c>
      <c r="K572" t="str">
        <f>IF(ISBLANK(extractions!K572),"",extractions!K572)</f>
        <v>control</v>
      </c>
      <c r="L572" t="str">
        <f>IF(ISBLANK(extractions!L572),"",extractions!L572)</f>
        <v>Bennett (2018)</v>
      </c>
      <c r="M572" t="s">
        <v>1202</v>
      </c>
      <c r="N572" t="str">
        <f>IF(ISBLANK(extractions!M572),"",extractions!M572)</f>
        <v>Table 5 - priority 1</v>
      </c>
      <c r="O572" t="str">
        <f>IF(ISBLANK(extractions!N572),"",extractions!N572)</f>
        <v>Two Stage Least Squares Regressions of Residuals with constant monthly fixed effect</v>
      </c>
      <c r="P572" t="s">
        <v>148</v>
      </c>
      <c r="S572" t="s">
        <v>194</v>
      </c>
      <c r="T572" t="s">
        <v>937</v>
      </c>
      <c r="U572" t="str">
        <f>IF(ISBLANK(extractions!O572),"",extractions!O572)</f>
        <v>-</v>
      </c>
      <c r="V572" t="str">
        <f>IF(ISBLANK(extractions!P572),"",extractions!P572)</f>
        <v>Sample</v>
      </c>
      <c r="W572" t="str">
        <f>IF(ISBLANK(extractions!Q572),"",extractions!Q572)</f>
        <v>USA</v>
      </c>
      <c r="X572" t="str">
        <f>IF(ISBLANK(extractions!R572),"",extractions!R572)</f>
        <v>stratified random sampling</v>
      </c>
      <c r="Y572" t="str">
        <f>IF(ISBLANK(extractions!S572),"",extractions!S572)</f>
        <v/>
      </c>
      <c r="Z572" t="str">
        <f>IF(ISBLANK(extractions!T572),"",extractions!T572)</f>
        <v/>
      </c>
      <c r="AA572" t="str">
        <f>IF(ISBLANK(extractions!U572),"",extractions!U572)</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2">
        <f>IF(ISBLANK(extractions!V572),"",extractions!V572)</f>
        <v>667172</v>
      </c>
      <c r="AC572" t="str">
        <f>IF(ISBLANK(extractions!W572),"",extractions!W572)</f>
        <v>CFS</v>
      </c>
      <c r="AD572" t="str">
        <f>IF(ISBLANK(extractions!X572),"",extractions!X572)</f>
        <v>Priority 1 calls</v>
      </c>
      <c r="AE572" t="str">
        <f>IF(ISBLANK(extractions!Y572),"",extractions!Y572)</f>
        <v xml:space="preserve">B </v>
      </c>
      <c r="AF572">
        <f>IF(ISBLANK(extractions!Z572),"",extractions!Z572)</f>
        <v>0.189</v>
      </c>
      <c r="AG572">
        <f>IF(ISBLANK(extractions!AA572),"",extractions!AA572)</f>
        <v>2.8000000000000001E-2</v>
      </c>
      <c r="AH572" t="str">
        <f>IF(ISBLANK(extractions!AB572),"",extractions!AB572)</f>
        <v>**</v>
      </c>
      <c r="AI572">
        <f>IF(ISBLANK(extractions!AC572),"",extractions!AC572)</f>
        <v>1</v>
      </c>
      <c r="AJ572" t="str">
        <f>IF(ISBLANK(extractions!AD572),"",extractions!AD572)</f>
        <v>jan</v>
      </c>
      <c r="AK572">
        <f>IF(ISBLANK(extractions!AE572),"",extractions!AE572)</f>
        <v>2015</v>
      </c>
      <c r="AL572">
        <f>IF(ISBLANK(extractions!AF572),"",extractions!AF572)</f>
        <v>31</v>
      </c>
      <c r="AM572" t="str">
        <f>IF(ISBLANK(extractions!AG572),"",extractions!AG572)</f>
        <v>dec</v>
      </c>
      <c r="AN572">
        <f>IF(ISBLANK(extractions!AH572),"",extractions!AH572)</f>
        <v>2016</v>
      </c>
      <c r="AO572" t="str">
        <f>IF(ISBLANK(extractions!AI572),"",extractions!AI572)</f>
        <v/>
      </c>
      <c r="AP572" t="str">
        <f>IF(ISBLANK(extractions!AJ572),"",extractions!AJ572)</f>
        <v/>
      </c>
      <c r="AQ572" t="str">
        <f>IF(ISBLANK(extractions!AK572),"",extractions!AK572)</f>
        <v/>
      </c>
      <c r="AR572" t="str">
        <f>IF(ISBLANK(extractions!AL572),"",extractions!AL572)</f>
        <v/>
      </c>
      <c r="AS572" t="str">
        <f>IF(ISBLANK(extractions!AM572),"",extractions!AM572)</f>
        <v/>
      </c>
      <c r="AT572" t="str">
        <f>IF(ISBLANK(extractions!AN572),"",extractions!AN572)</f>
        <v/>
      </c>
      <c r="AU572" t="str">
        <f>IF(ISBLANK(extractions!AO572),"",extractions!AO572)</f>
        <v/>
      </c>
      <c r="AV572" t="str">
        <f>IF(ISBLANK(extractions!AP572),"",extractions!AP572)</f>
        <v/>
      </c>
      <c r="AW572">
        <f>IF(ISBLANK(extractions!AQ572),"",extractions!AQ572)</f>
        <v>22.9</v>
      </c>
      <c r="AX572" t="str">
        <f>IF(ISBLANK(extractions!AR572),"",extractions!AR572)</f>
        <v/>
      </c>
      <c r="AY572" t="str">
        <f>IF(ISBLANK(extractions!AS572),"",extractions!AS572)</f>
        <v/>
      </c>
      <c r="AZ572" t="str">
        <f>IF(ISBLANK(extractions!AT572),"",extractions!AT572)</f>
        <v/>
      </c>
      <c r="BA572">
        <f>IF(ISBLANK(extractions!AU572),"",extractions!AU572)</f>
        <v>82</v>
      </c>
      <c r="BB572" t="str">
        <f>IF(ISBLANK(extractions!AV572),"",extractions!AV572)</f>
        <v/>
      </c>
      <c r="BC572">
        <f>IF(ISBLANK(extractions!AW572),"",extractions!AW572)</f>
        <v>6.8</v>
      </c>
      <c r="BD572" t="str">
        <f>IF(ISBLANK(extractions!AX572),"",extractions!AX572)</f>
        <v/>
      </c>
      <c r="BG572" t="str">
        <f t="shared" si="71"/>
        <v/>
      </c>
      <c r="BK572" s="9" t="str">
        <f t="shared" si="68"/>
        <v xml:space="preserve">B </v>
      </c>
      <c r="BL572" s="9">
        <f t="shared" si="66"/>
        <v>0.189</v>
      </c>
      <c r="BM572" s="13" t="str">
        <f t="shared" si="67"/>
        <v>**</v>
      </c>
      <c r="BN572" t="str">
        <f t="shared" si="69"/>
        <v>+</v>
      </c>
      <c r="BO572" s="9" t="b">
        <f>IF(BK572="Beta",IF(ABS(BL572)&lt;statistic_interpretations!$B$5,statistic_interpretations!$B$1,IF(ABS(BL572)&lt;statistic_interpretations!$C$5,statistic_interpretations!$C$1,IF(ABS(BL572)&gt;statistic_interpretations!$C$5,statistic_interpretations!$D$1,"error"))),IF(BK572="R",IF(ABS(BL572)&lt;statistic_interpretations!$B$2,statistic_interpretations!$B$1,IF(ABS(BL572)&lt;statistic_interpretations!$C$2,statistic_interpretations!$C$1,IF(ABS(BL572)&gt;statistic_interpretations!$C$2,statistic_interpretations!$D$1,"error"))),IF(BK572="D",IF(ABS(BL572)&lt;statistic_interpretations!$B$3,statistic_interpretations!$B$1,IF(ABS(BL572)&lt;statistic_interpretations!$C$3,statistic_interpretations!$C$1,IF(ABS(BL572)&gt;statistic_interpretations!$C$3,statistic_interpretations!$D$1,"error"))),IF(BK572="%",IF(ABS(BL572)&lt;statistic_interpretations!$B$9,statistic_interpretations!$B$1,IF(ABS(BL572)&lt;statistic_interpretations!$C$9,statistic_interpretations!$C$1,IF(ABS(BL572)&gt;statistic_interpretations!$C$9,statistic_interpretations!$D$1,"error"))),IF(BK572="χ2",IF(ABS(BL572)&lt;statistic_interpretations!$B$8,statistic_interpretations!$B$1,IF(ABS(BL572)&lt;statistic_interpretations!$C$8,statistic_interpretations!$C$1,IF(ABS(BL572)&gt;statistic_interpretations!$C$8,statistic_interpretations!$D$1,"error"))),IF(BK572="tau",IF(ABS(BL572)&lt;statistic_interpretations!$B$7,statistic_interpretations!$B$1,IF(ABS(BL572)&lt;statistic_interpretations!$C$7,statistic_interpretations!$C$1,IF(ABS(BL572)&gt;statistic_interpretations!$C$7,statistic_interpretations!$D$1,"error")))))))))</f>
        <v>0</v>
      </c>
      <c r="BP572" t="str">
        <f t="shared" si="70"/>
        <v>sign.</v>
      </c>
    </row>
    <row r="573" spans="1:68" x14ac:dyDescent="0.25">
      <c r="A573" t="str">
        <f>IF(ISBLANK(extractions!A573),"",extractions!A573)</f>
        <v>HHI</v>
      </c>
      <c r="C573" t="str">
        <f>IF(ISBLANK(extractions!B573),"",extractions!B573)</f>
        <v>scale</v>
      </c>
      <c r="D573" t="str">
        <f>IF(ISBLANK(extractions!C573),"",extractions!C573)</f>
        <v xml:space="preserve">Hirsch-Herffndahl Index, where a market  is defined as a Metropolitan Statistical Area, and an agency’s market share is defined as  the percent of the MSA’s population that lives in the agency’s jurisdiction. </v>
      </c>
      <c r="E573" t="str">
        <f>IF(ISBLANK(extractions!D573),"",extractions!D573)</f>
        <v>-</v>
      </c>
      <c r="F573" t="str">
        <f>IF(ISBLANK(extractions!E573),"",extractions!E573)</f>
        <v>none</v>
      </c>
      <c r="G573" t="str">
        <f>IF(ISBLANK(extractions!G573),"",extractions!G573)</f>
        <v>dispatch time;travel time</v>
      </c>
      <c r="H573" t="str">
        <f>IF(ISBLANK(extractions!H573),"",extractions!H573)</f>
        <v>scale</v>
      </c>
      <c r="I573" t="str">
        <f>IF(ISBLANK(extractions!I573),"",extractions!I573)</f>
        <v>(min - estimated min)/incident</v>
      </c>
      <c r="J573" t="str">
        <f>IF(ISBLANK(extractions!J573),"",extractions!J573)</f>
        <v>-</v>
      </c>
      <c r="K573" t="str">
        <f>IF(ISBLANK(extractions!K573),"",extractions!K573)</f>
        <v>interest</v>
      </c>
      <c r="L573" t="str">
        <f>IF(ISBLANK(extractions!L573),"",extractions!L573)</f>
        <v>Bennett (2018)</v>
      </c>
      <c r="M573" t="s">
        <v>1202</v>
      </c>
      <c r="N573" t="str">
        <f>IF(ISBLANK(extractions!M573),"",extractions!M573)</f>
        <v>Table 5 - priority 2</v>
      </c>
      <c r="O573" t="str">
        <f>IF(ISBLANK(extractions!N573),"",extractions!N573)</f>
        <v>Two Stage Least Squares Regressions of Residuals with constant monthly fixed effect</v>
      </c>
      <c r="P573" t="s">
        <v>148</v>
      </c>
      <c r="S573" t="s">
        <v>202</v>
      </c>
      <c r="T573" t="s">
        <v>1188</v>
      </c>
      <c r="U573" t="str">
        <f>IF(ISBLANK(extractions!O573),"",extractions!O573)</f>
        <v>The magnitude  of the effect for priority 2 and priority 3 calls is similar although in the opposite direction.The magnitude of the effect for priority 2 calls is similar to priority 1 although in the opposite direction. Since these priority 2 calls have longer residual response times however, as a percentage they represent a smaller change. Approximately 8% of the means for priority 2 calls.</v>
      </c>
      <c r="V573" t="str">
        <f>IF(ISBLANK(extractions!P573),"",extractions!P573)</f>
        <v>Sample</v>
      </c>
      <c r="W573" t="str">
        <f>IF(ISBLANK(extractions!Q573),"",extractions!Q573)</f>
        <v>USA</v>
      </c>
      <c r="X573" t="str">
        <f>IF(ISBLANK(extractions!R573),"",extractions!R573)</f>
        <v>stratified random sampling</v>
      </c>
      <c r="Y573" t="str">
        <f>IF(ISBLANK(extractions!S573),"",extractions!S573)</f>
        <v/>
      </c>
      <c r="Z573" t="str">
        <f>IF(ISBLANK(extractions!T573),"",extractions!T573)</f>
        <v/>
      </c>
      <c r="AA573" t="str">
        <f>IF(ISBLANK(extractions!U573),"",extractions!U573)</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3">
        <f>IF(ISBLANK(extractions!V573),"",extractions!V573)</f>
        <v>1608127</v>
      </c>
      <c r="AC573" t="str">
        <f>IF(ISBLANK(extractions!W573),"",extractions!W573)</f>
        <v>CFS</v>
      </c>
      <c r="AD573" t="str">
        <f>IF(ISBLANK(extractions!X573),"",extractions!X573)</f>
        <v>Priority 2 calls</v>
      </c>
      <c r="AE573" t="str">
        <f>IF(ISBLANK(extractions!Y573),"",extractions!Y573)</f>
        <v xml:space="preserve">B </v>
      </c>
      <c r="AF573">
        <f>IF(ISBLANK(extractions!Z573),"",extractions!Z573)</f>
        <v>2E-3</v>
      </c>
      <c r="AG573">
        <f>IF(ISBLANK(extractions!AA573),"",extractions!AA573)</f>
        <v>1E-3</v>
      </c>
      <c r="AH573" t="str">
        <f>IF(ISBLANK(extractions!AB573),"",extractions!AB573)</f>
        <v>**</v>
      </c>
      <c r="AI573">
        <f>IF(ISBLANK(extractions!AC573),"",extractions!AC573)</f>
        <v>1</v>
      </c>
      <c r="AJ573" t="str">
        <f>IF(ISBLANK(extractions!AD573),"",extractions!AD573)</f>
        <v>jan</v>
      </c>
      <c r="AK573">
        <f>IF(ISBLANK(extractions!AE573),"",extractions!AE573)</f>
        <v>2015</v>
      </c>
      <c r="AL573">
        <f>IF(ISBLANK(extractions!AF573),"",extractions!AF573)</f>
        <v>31</v>
      </c>
      <c r="AM573" t="str">
        <f>IF(ISBLANK(extractions!AG573),"",extractions!AG573)</f>
        <v>dec</v>
      </c>
      <c r="AN573">
        <f>IF(ISBLANK(extractions!AH573),"",extractions!AH573)</f>
        <v>2016</v>
      </c>
      <c r="AO573" t="str">
        <f>IF(ISBLANK(extractions!AI573),"",extractions!AI573)</f>
        <v/>
      </c>
      <c r="AP573" t="str">
        <f>IF(ISBLANK(extractions!AJ573),"",extractions!AJ573)</f>
        <v/>
      </c>
      <c r="AQ573" t="str">
        <f>IF(ISBLANK(extractions!AK573),"",extractions!AK573)</f>
        <v/>
      </c>
      <c r="AR573" t="str">
        <f>IF(ISBLANK(extractions!AL573),"",extractions!AL573)</f>
        <v/>
      </c>
      <c r="AS573" t="str">
        <f>IF(ISBLANK(extractions!AM573),"",extractions!AM573)</f>
        <v/>
      </c>
      <c r="AT573" t="str">
        <f>IF(ISBLANK(extractions!AN573),"",extractions!AN573)</f>
        <v/>
      </c>
      <c r="AU573" t="str">
        <f>IF(ISBLANK(extractions!AO573),"",extractions!AO573)</f>
        <v/>
      </c>
      <c r="AV573" t="str">
        <f>IF(ISBLANK(extractions!AP573),"",extractions!AP573)</f>
        <v/>
      </c>
      <c r="AW573">
        <f>IF(ISBLANK(extractions!AQ573),"",extractions!AQ573)</f>
        <v>35.5</v>
      </c>
      <c r="AX573">
        <f>IF(ISBLANK(extractions!AR573),"",extractions!AR573)</f>
        <v>2880</v>
      </c>
      <c r="AY573" t="str">
        <f>IF(ISBLANK(extractions!AS573),"",extractions!AS573)</f>
        <v/>
      </c>
      <c r="AZ573" t="str">
        <f>IF(ISBLANK(extractions!AT573),"",extractions!AT573)</f>
        <v/>
      </c>
      <c r="BA573">
        <f>IF(ISBLANK(extractions!AU573),"",extractions!AU573)</f>
        <v>92.8</v>
      </c>
      <c r="BB573">
        <f>IF(ISBLANK(extractions!AV573),"",extractions!AV573)</f>
        <v>1463</v>
      </c>
      <c r="BC573">
        <f>IF(ISBLANK(extractions!AW573),"",extractions!AW573)</f>
        <v>10.4</v>
      </c>
      <c r="BD573">
        <f>IF(ISBLANK(extractions!AX573),"",extractions!AX573)</f>
        <v>3000</v>
      </c>
      <c r="BG573" t="str">
        <f t="shared" si="71"/>
        <v/>
      </c>
      <c r="BK573" s="9" t="str">
        <f t="shared" si="68"/>
        <v xml:space="preserve">B </v>
      </c>
      <c r="BL573" s="9">
        <f t="shared" si="66"/>
        <v>2E-3</v>
      </c>
      <c r="BM573" s="13" t="str">
        <f t="shared" si="67"/>
        <v>**</v>
      </c>
      <c r="BN573" t="str">
        <f t="shared" si="69"/>
        <v>+</v>
      </c>
      <c r="BO573" s="9" t="b">
        <f>IF(BK573="Beta",IF(ABS(BL573)&lt;statistic_interpretations!$B$5,statistic_interpretations!$B$1,IF(ABS(BL573)&lt;statistic_interpretations!$C$5,statistic_interpretations!$C$1,IF(ABS(BL573)&gt;statistic_interpretations!$C$5,statistic_interpretations!$D$1,"error"))),IF(BK573="R",IF(ABS(BL573)&lt;statistic_interpretations!$B$2,statistic_interpretations!$B$1,IF(ABS(BL573)&lt;statistic_interpretations!$C$2,statistic_interpretations!$C$1,IF(ABS(BL573)&gt;statistic_interpretations!$C$2,statistic_interpretations!$D$1,"error"))),IF(BK573="D",IF(ABS(BL573)&lt;statistic_interpretations!$B$3,statistic_interpretations!$B$1,IF(ABS(BL573)&lt;statistic_interpretations!$C$3,statistic_interpretations!$C$1,IF(ABS(BL573)&gt;statistic_interpretations!$C$3,statistic_interpretations!$D$1,"error"))),IF(BK573="%",IF(ABS(BL573)&lt;statistic_interpretations!$B$9,statistic_interpretations!$B$1,IF(ABS(BL573)&lt;statistic_interpretations!$C$9,statistic_interpretations!$C$1,IF(ABS(BL573)&gt;statistic_interpretations!$C$9,statistic_interpretations!$D$1,"error"))),IF(BK573="χ2",IF(ABS(BL573)&lt;statistic_interpretations!$B$8,statistic_interpretations!$B$1,IF(ABS(BL573)&lt;statistic_interpretations!$C$8,statistic_interpretations!$C$1,IF(ABS(BL573)&gt;statistic_interpretations!$C$8,statistic_interpretations!$D$1,"error"))),IF(BK573="tau",IF(ABS(BL573)&lt;statistic_interpretations!$B$7,statistic_interpretations!$B$1,IF(ABS(BL573)&lt;statistic_interpretations!$C$7,statistic_interpretations!$C$1,IF(ABS(BL573)&gt;statistic_interpretations!$C$7,statistic_interpretations!$D$1,"error")))))))))</f>
        <v>0</v>
      </c>
      <c r="BP573" t="str">
        <f t="shared" si="70"/>
        <v>sign.</v>
      </c>
    </row>
    <row r="574" spans="1:68" x14ac:dyDescent="0.25">
      <c r="A574" t="str">
        <f>IF(ISBLANK(extractions!A574),"",extractions!A574)</f>
        <v>White</v>
      </c>
      <c r="C574" t="str">
        <f>IF(ISBLANK(extractions!B574),"",extractions!B574)</f>
        <v>scale</v>
      </c>
      <c r="D574" t="str">
        <f>IF(ISBLANK(extractions!C574),"",extractions!C574)</f>
        <v xml:space="preserve">“White” is the share of the census block group reporting “white only” as their race. </v>
      </c>
      <c r="E574" t="str">
        <f>IF(ISBLANK(extractions!D574),"",extractions!D574)</f>
        <v>-</v>
      </c>
      <c r="F574" t="str">
        <f>IF(ISBLANK(extractions!E574),"",extractions!E574)</f>
        <v>no. whites/all people</v>
      </c>
      <c r="G574" t="str">
        <f>IF(ISBLANK(extractions!G574),"",extractions!G574)</f>
        <v>dispatch time;travel time</v>
      </c>
      <c r="H574" t="str">
        <f>IF(ISBLANK(extractions!H574),"",extractions!H574)</f>
        <v>scale</v>
      </c>
      <c r="I574" t="str">
        <f>IF(ISBLANK(extractions!I574),"",extractions!I574)</f>
        <v>(min - estimated min)/incident</v>
      </c>
      <c r="J574" t="str">
        <f>IF(ISBLANK(extractions!J574),"",extractions!J574)</f>
        <v>-</v>
      </c>
      <c r="K574" t="str">
        <f>IF(ISBLANK(extractions!K574),"",extractions!K574)</f>
        <v>interest</v>
      </c>
      <c r="L574" t="str">
        <f>IF(ISBLANK(extractions!L574),"",extractions!L574)</f>
        <v>Bennett (2018)</v>
      </c>
      <c r="M574" t="s">
        <v>1202</v>
      </c>
      <c r="N574" t="str">
        <f>IF(ISBLANK(extractions!M574),"",extractions!M574)</f>
        <v>Table 5 - priority 2</v>
      </c>
      <c r="O574" t="str">
        <f>IF(ISBLANK(extractions!N574),"",extractions!N574)</f>
        <v>Two Stage Least Squares Regressions of Residuals with constant monthly fixed effect</v>
      </c>
      <c r="P574" t="s">
        <v>148</v>
      </c>
      <c r="S574" t="s">
        <v>204</v>
      </c>
      <c r="T574" t="s">
        <v>897</v>
      </c>
      <c r="U574" t="str">
        <f>IF(ISBLANK(extractions!O574),"",extractions!O574)</f>
        <v xml:space="preserve"> The effect is statistically  signiffcant across all priority codes and while for priority 1 calls the effect is positive, for  priority 2 and priority 3 calls the effect is negative. A 10 percentage point increase in the  share of a block group that is white increases residual response times for priority 1 calls  by about one minute and decreases residual response times by about one and half minutes  for both priority 2 and 3 calls. The implication that minority communities receive better  service in some circumstances, is in some sense surprising.</v>
      </c>
      <c r="V574" t="str">
        <f>IF(ISBLANK(extractions!P574),"",extractions!P574)</f>
        <v>Sample</v>
      </c>
      <c r="W574" t="str">
        <f>IF(ISBLANK(extractions!Q574),"",extractions!Q574)</f>
        <v>USA</v>
      </c>
      <c r="X574" t="str">
        <f>IF(ISBLANK(extractions!R574),"",extractions!R574)</f>
        <v>stratified random sampling</v>
      </c>
      <c r="Y574" t="str">
        <f>IF(ISBLANK(extractions!S574),"",extractions!S574)</f>
        <v/>
      </c>
      <c r="Z574" t="str">
        <f>IF(ISBLANK(extractions!T574),"",extractions!T574)</f>
        <v/>
      </c>
      <c r="AA574" t="str">
        <f>IF(ISBLANK(extractions!U574),"",extractions!U574)</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4">
        <f>IF(ISBLANK(extractions!V574),"",extractions!V574)</f>
        <v>1608127</v>
      </c>
      <c r="AC574" t="str">
        <f>IF(ISBLANK(extractions!W574),"",extractions!W574)</f>
        <v>CFS</v>
      </c>
      <c r="AD574" t="str">
        <f>IF(ISBLANK(extractions!X574),"",extractions!X574)</f>
        <v>Priority 2 calls</v>
      </c>
      <c r="AE574" t="str">
        <f>IF(ISBLANK(extractions!Y574),"",extractions!Y574)</f>
        <v xml:space="preserve">B </v>
      </c>
      <c r="AF574">
        <f>IF(ISBLANK(extractions!Z574),"",extractions!Z574)</f>
        <v>-15.856</v>
      </c>
      <c r="AG574">
        <f>IF(ISBLANK(extractions!AA574),"",extractions!AA574)</f>
        <v>1.9950000000000001</v>
      </c>
      <c r="AH574" t="str">
        <f>IF(ISBLANK(extractions!AB574),"",extractions!AB574)</f>
        <v>**</v>
      </c>
      <c r="AI574">
        <f>IF(ISBLANK(extractions!AC574),"",extractions!AC574)</f>
        <v>1</v>
      </c>
      <c r="AJ574" t="str">
        <f>IF(ISBLANK(extractions!AD574),"",extractions!AD574)</f>
        <v>jan</v>
      </c>
      <c r="AK574">
        <f>IF(ISBLANK(extractions!AE574),"",extractions!AE574)</f>
        <v>2015</v>
      </c>
      <c r="AL574">
        <f>IF(ISBLANK(extractions!AF574),"",extractions!AF574)</f>
        <v>31</v>
      </c>
      <c r="AM574" t="str">
        <f>IF(ISBLANK(extractions!AG574),"",extractions!AG574)</f>
        <v>dec</v>
      </c>
      <c r="AN574">
        <f>IF(ISBLANK(extractions!AH574),"",extractions!AH574)</f>
        <v>2016</v>
      </c>
      <c r="AO574" t="str">
        <f>IF(ISBLANK(extractions!AI574),"",extractions!AI574)</f>
        <v/>
      </c>
      <c r="AP574" t="str">
        <f>IF(ISBLANK(extractions!AJ574),"",extractions!AJ574)</f>
        <v/>
      </c>
      <c r="AQ574" t="str">
        <f>IF(ISBLANK(extractions!AK574),"",extractions!AK574)</f>
        <v/>
      </c>
      <c r="AR574" t="str">
        <f>IF(ISBLANK(extractions!AL574),"",extractions!AL574)</f>
        <v/>
      </c>
      <c r="AS574" t="str">
        <f>IF(ISBLANK(extractions!AM574),"",extractions!AM574)</f>
        <v/>
      </c>
      <c r="AT574" t="str">
        <f>IF(ISBLANK(extractions!AN574),"",extractions!AN574)</f>
        <v/>
      </c>
      <c r="AU574" t="str">
        <f>IF(ISBLANK(extractions!AO574),"",extractions!AO574)</f>
        <v/>
      </c>
      <c r="AV574" t="str">
        <f>IF(ISBLANK(extractions!AP574),"",extractions!AP574)</f>
        <v/>
      </c>
      <c r="AW574">
        <f>IF(ISBLANK(extractions!AQ574),"",extractions!AQ574)</f>
        <v>35.5</v>
      </c>
      <c r="AX574">
        <f>IF(ISBLANK(extractions!AR574),"",extractions!AR574)</f>
        <v>0.59</v>
      </c>
      <c r="AY574" t="str">
        <f>IF(ISBLANK(extractions!AS574),"",extractions!AS574)</f>
        <v/>
      </c>
      <c r="AZ574" t="str">
        <f>IF(ISBLANK(extractions!AT574),"",extractions!AT574)</f>
        <v/>
      </c>
      <c r="BA574">
        <f>IF(ISBLANK(extractions!AU574),"",extractions!AU574)</f>
        <v>92.8</v>
      </c>
      <c r="BB574">
        <f>IF(ISBLANK(extractions!AV574),"",extractions!AV574)</f>
        <v>0.34</v>
      </c>
      <c r="BC574">
        <f>IF(ISBLANK(extractions!AW574),"",extractions!AW574)</f>
        <v>10.4</v>
      </c>
      <c r="BD574" t="str">
        <f>IF(ISBLANK(extractions!AX574),"",extractions!AX574)</f>
        <v/>
      </c>
      <c r="BG574" t="str">
        <f t="shared" si="71"/>
        <v/>
      </c>
      <c r="BK574" s="9" t="str">
        <f t="shared" si="68"/>
        <v xml:space="preserve">B </v>
      </c>
      <c r="BL574" s="9">
        <f t="shared" si="66"/>
        <v>-15.856</v>
      </c>
      <c r="BM574" s="13" t="str">
        <f t="shared" si="67"/>
        <v>**</v>
      </c>
      <c r="BN574" t="str">
        <f t="shared" si="69"/>
        <v>-</v>
      </c>
      <c r="BO574" s="9" t="b">
        <f>IF(BK574="Beta",IF(ABS(BL574)&lt;statistic_interpretations!$B$5,statistic_interpretations!$B$1,IF(ABS(BL574)&lt;statistic_interpretations!$C$5,statistic_interpretations!$C$1,IF(ABS(BL574)&gt;statistic_interpretations!$C$5,statistic_interpretations!$D$1,"error"))),IF(BK574="R",IF(ABS(BL574)&lt;statistic_interpretations!$B$2,statistic_interpretations!$B$1,IF(ABS(BL574)&lt;statistic_interpretations!$C$2,statistic_interpretations!$C$1,IF(ABS(BL574)&gt;statistic_interpretations!$C$2,statistic_interpretations!$D$1,"error"))),IF(BK574="D",IF(ABS(BL574)&lt;statistic_interpretations!$B$3,statistic_interpretations!$B$1,IF(ABS(BL574)&lt;statistic_interpretations!$C$3,statistic_interpretations!$C$1,IF(ABS(BL574)&gt;statistic_interpretations!$C$3,statistic_interpretations!$D$1,"error"))),IF(BK574="%",IF(ABS(BL574)&lt;statistic_interpretations!$B$9,statistic_interpretations!$B$1,IF(ABS(BL574)&lt;statistic_interpretations!$C$9,statistic_interpretations!$C$1,IF(ABS(BL574)&gt;statistic_interpretations!$C$9,statistic_interpretations!$D$1,"error"))),IF(BK574="χ2",IF(ABS(BL574)&lt;statistic_interpretations!$B$8,statistic_interpretations!$B$1,IF(ABS(BL574)&lt;statistic_interpretations!$C$8,statistic_interpretations!$C$1,IF(ABS(BL574)&gt;statistic_interpretations!$C$8,statistic_interpretations!$D$1,"error"))),IF(BK574="tau",IF(ABS(BL574)&lt;statistic_interpretations!$B$7,statistic_interpretations!$B$1,IF(ABS(BL574)&lt;statistic_interpretations!$C$7,statistic_interpretations!$C$1,IF(ABS(BL574)&gt;statistic_interpretations!$C$7,statistic_interpretations!$D$1,"error")))))))))</f>
        <v>0</v>
      </c>
      <c r="BP574" t="str">
        <f t="shared" si="70"/>
        <v>sign.</v>
      </c>
    </row>
    <row r="575" spans="1:68" x14ac:dyDescent="0.25">
      <c r="A575" t="str">
        <f>IF(ISBLANK(extractions!A575),"",extractions!A575)</f>
        <v>Married</v>
      </c>
      <c r="C575" t="str">
        <f>IF(ISBLANK(extractions!B575),"",extractions!B575)</f>
        <v>scale</v>
      </c>
      <c r="D575" t="str">
        <f>IF(ISBLANK(extractions!C575),"",extractions!C575)</f>
        <v xml:space="preserve"> “Married” is the share of the population that is living  in a married household.</v>
      </c>
      <c r="E575" t="str">
        <f>IF(ISBLANK(extractions!D575),"",extractions!D575)</f>
        <v>-</v>
      </c>
      <c r="F575" t="str">
        <f>IF(ISBLANK(extractions!E575),"",extractions!E575)</f>
        <v>no. married households/all households</v>
      </c>
      <c r="G575" t="str">
        <f>IF(ISBLANK(extractions!G575),"",extractions!G575)</f>
        <v>dispatch time;travel time</v>
      </c>
      <c r="H575" t="str">
        <f>IF(ISBLANK(extractions!H575),"",extractions!H575)</f>
        <v>scale</v>
      </c>
      <c r="I575" t="str">
        <f>IF(ISBLANK(extractions!I575),"",extractions!I575)</f>
        <v>(min - estimated min)/incident</v>
      </c>
      <c r="J575" t="str">
        <f>IF(ISBLANK(extractions!J575),"",extractions!J575)</f>
        <v>-</v>
      </c>
      <c r="K575" t="str">
        <f>IF(ISBLANK(extractions!K575),"",extractions!K575)</f>
        <v>interest</v>
      </c>
      <c r="L575" t="str">
        <f>IF(ISBLANK(extractions!L575),"",extractions!L575)</f>
        <v>Bennett (2018)</v>
      </c>
      <c r="M575" t="s">
        <v>1202</v>
      </c>
      <c r="N575" t="str">
        <f>IF(ISBLANK(extractions!M575),"",extractions!M575)</f>
        <v>Table 5 - priority 2</v>
      </c>
      <c r="O575" t="str">
        <f>IF(ISBLANK(extractions!N575),"",extractions!N575)</f>
        <v>Two Stage Least Squares Regressions of Residuals with constant monthly fixed effect</v>
      </c>
      <c r="P575" t="s">
        <v>148</v>
      </c>
      <c r="S575" t="s">
        <v>204</v>
      </c>
      <c r="T575" t="s">
        <v>897</v>
      </c>
      <c r="U575" t="str">
        <f>IF(ISBLANK(extractions!O575),"",extractions!O575)</f>
        <v>The effects of demographic characteristics are also significant determinants of residual response times. While the signs of the effects tend to be consistent across priority codes.</v>
      </c>
      <c r="V575" t="str">
        <f>IF(ISBLANK(extractions!P575),"",extractions!P575)</f>
        <v>Sample</v>
      </c>
      <c r="W575" t="str">
        <f>IF(ISBLANK(extractions!Q575),"",extractions!Q575)</f>
        <v>USA</v>
      </c>
      <c r="X575" t="str">
        <f>IF(ISBLANK(extractions!R575),"",extractions!R575)</f>
        <v>stratified random sampling</v>
      </c>
      <c r="Y575" t="str">
        <f>IF(ISBLANK(extractions!S575),"",extractions!S575)</f>
        <v/>
      </c>
      <c r="Z575" t="str">
        <f>IF(ISBLANK(extractions!T575),"",extractions!T575)</f>
        <v/>
      </c>
      <c r="AA575" t="str">
        <f>IF(ISBLANK(extractions!U575),"",extractions!U575)</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5">
        <f>IF(ISBLANK(extractions!V575),"",extractions!V575)</f>
        <v>1608127</v>
      </c>
      <c r="AC575" t="str">
        <f>IF(ISBLANK(extractions!W575),"",extractions!W575)</f>
        <v>CFS</v>
      </c>
      <c r="AD575" t="str">
        <f>IF(ISBLANK(extractions!X575),"",extractions!X575)</f>
        <v>Priority 2 calls</v>
      </c>
      <c r="AE575" t="str">
        <f>IF(ISBLANK(extractions!Y575),"",extractions!Y575)</f>
        <v xml:space="preserve">B </v>
      </c>
      <c r="AF575">
        <f>IF(ISBLANK(extractions!Z575),"",extractions!Z575)</f>
        <v>-2.7919999999999998</v>
      </c>
      <c r="AG575">
        <f>IF(ISBLANK(extractions!AA575),"",extractions!AA575)</f>
        <v>5.5069999999999997</v>
      </c>
      <c r="AH575" t="str">
        <f>IF(ISBLANK(extractions!AB575),"",extractions!AB575)</f>
        <v>#</v>
      </c>
      <c r="AI575">
        <f>IF(ISBLANK(extractions!AC575),"",extractions!AC575)</f>
        <v>1</v>
      </c>
      <c r="AJ575" t="str">
        <f>IF(ISBLANK(extractions!AD575),"",extractions!AD575)</f>
        <v>jan</v>
      </c>
      <c r="AK575">
        <f>IF(ISBLANK(extractions!AE575),"",extractions!AE575)</f>
        <v>2015</v>
      </c>
      <c r="AL575">
        <f>IF(ISBLANK(extractions!AF575),"",extractions!AF575)</f>
        <v>31</v>
      </c>
      <c r="AM575" t="str">
        <f>IF(ISBLANK(extractions!AG575),"",extractions!AG575)</f>
        <v>dec</v>
      </c>
      <c r="AN575">
        <f>IF(ISBLANK(extractions!AH575),"",extractions!AH575)</f>
        <v>2016</v>
      </c>
      <c r="AO575" t="str">
        <f>IF(ISBLANK(extractions!AI575),"",extractions!AI575)</f>
        <v/>
      </c>
      <c r="AP575" t="str">
        <f>IF(ISBLANK(extractions!AJ575),"",extractions!AJ575)</f>
        <v/>
      </c>
      <c r="AQ575" t="str">
        <f>IF(ISBLANK(extractions!AK575),"",extractions!AK575)</f>
        <v/>
      </c>
      <c r="AR575" t="str">
        <f>IF(ISBLANK(extractions!AL575),"",extractions!AL575)</f>
        <v/>
      </c>
      <c r="AS575" t="str">
        <f>IF(ISBLANK(extractions!AM575),"",extractions!AM575)</f>
        <v/>
      </c>
      <c r="AT575" t="str">
        <f>IF(ISBLANK(extractions!AN575),"",extractions!AN575)</f>
        <v/>
      </c>
      <c r="AU575" t="str">
        <f>IF(ISBLANK(extractions!AO575),"",extractions!AO575)</f>
        <v/>
      </c>
      <c r="AV575" t="str">
        <f>IF(ISBLANK(extractions!AP575),"",extractions!AP575)</f>
        <v/>
      </c>
      <c r="AW575">
        <f>IF(ISBLANK(extractions!AQ575),"",extractions!AQ575)</f>
        <v>35.5</v>
      </c>
      <c r="AX575">
        <f>IF(ISBLANK(extractions!AR575),"",extractions!AR575)</f>
        <v>0.36</v>
      </c>
      <c r="AY575" t="str">
        <f>IF(ISBLANK(extractions!AS575),"",extractions!AS575)</f>
        <v/>
      </c>
      <c r="AZ575" t="str">
        <f>IF(ISBLANK(extractions!AT575),"",extractions!AT575)</f>
        <v/>
      </c>
      <c r="BA575">
        <f>IF(ISBLANK(extractions!AU575),"",extractions!AU575)</f>
        <v>92.8</v>
      </c>
      <c r="BB575">
        <f>IF(ISBLANK(extractions!AV575),"",extractions!AV575)</f>
        <v>0.21</v>
      </c>
      <c r="BC575">
        <f>IF(ISBLANK(extractions!AW575),"",extractions!AW575)</f>
        <v>10.4</v>
      </c>
      <c r="BD575" t="str">
        <f>IF(ISBLANK(extractions!AX575),"",extractions!AX575)</f>
        <v/>
      </c>
      <c r="BG575" t="str">
        <f t="shared" si="71"/>
        <v/>
      </c>
      <c r="BK575" s="9" t="str">
        <f t="shared" si="68"/>
        <v xml:space="preserve">B </v>
      </c>
      <c r="BL575" s="9">
        <f t="shared" si="66"/>
        <v>-2.7919999999999998</v>
      </c>
      <c r="BM575" s="13" t="str">
        <f t="shared" si="67"/>
        <v/>
      </c>
      <c r="BN575" t="str">
        <f t="shared" si="69"/>
        <v>-</v>
      </c>
      <c r="BO575" s="9" t="b">
        <f>IF(BK575="Beta",IF(ABS(BL575)&lt;statistic_interpretations!$B$5,statistic_interpretations!$B$1,IF(ABS(BL575)&lt;statistic_interpretations!$C$5,statistic_interpretations!$C$1,IF(ABS(BL575)&gt;statistic_interpretations!$C$5,statistic_interpretations!$D$1,"error"))),IF(BK575="R",IF(ABS(BL575)&lt;statistic_interpretations!$B$2,statistic_interpretations!$B$1,IF(ABS(BL575)&lt;statistic_interpretations!$C$2,statistic_interpretations!$C$1,IF(ABS(BL575)&gt;statistic_interpretations!$C$2,statistic_interpretations!$D$1,"error"))),IF(BK575="D",IF(ABS(BL575)&lt;statistic_interpretations!$B$3,statistic_interpretations!$B$1,IF(ABS(BL575)&lt;statistic_interpretations!$C$3,statistic_interpretations!$C$1,IF(ABS(BL575)&gt;statistic_interpretations!$C$3,statistic_interpretations!$D$1,"error"))),IF(BK575="%",IF(ABS(BL575)&lt;statistic_interpretations!$B$9,statistic_interpretations!$B$1,IF(ABS(BL575)&lt;statistic_interpretations!$C$9,statistic_interpretations!$C$1,IF(ABS(BL575)&gt;statistic_interpretations!$C$9,statistic_interpretations!$D$1,"error"))),IF(BK575="χ2",IF(ABS(BL575)&lt;statistic_interpretations!$B$8,statistic_interpretations!$B$1,IF(ABS(BL575)&lt;statistic_interpretations!$C$8,statistic_interpretations!$C$1,IF(ABS(BL575)&gt;statistic_interpretations!$C$8,statistic_interpretations!$D$1,"error"))),IF(BK575="tau",IF(ABS(BL575)&lt;statistic_interpretations!$B$7,statistic_interpretations!$B$1,IF(ABS(BL575)&lt;statistic_interpretations!$C$7,statistic_interpretations!$C$1,IF(ABS(BL575)&gt;statistic_interpretations!$C$7,statistic_interpretations!$D$1,"error")))))))))</f>
        <v>0</v>
      </c>
      <c r="BP575" t="str">
        <f t="shared" si="70"/>
        <v>non sign.</v>
      </c>
    </row>
    <row r="576" spans="1:68" x14ac:dyDescent="0.25">
      <c r="A576" t="str">
        <f>IF(ISBLANK(extractions!A576),"",extractions!A576)</f>
        <v>Poverty</v>
      </c>
      <c r="C576" t="str">
        <f>IF(ISBLANK(extractions!B576),"",extractions!B576)</f>
        <v>scale</v>
      </c>
      <c r="D576" t="str">
        <f>IF(ISBLANK(extractions!C576),"",extractions!C576)</f>
        <v xml:space="preserve"> “Poverty” is the share of the population living below the federal poverty line.</v>
      </c>
      <c r="E576" t="str">
        <f>IF(ISBLANK(extractions!D576),"",extractions!D576)</f>
        <v>-</v>
      </c>
      <c r="F576" t="str">
        <f>IF(ISBLANK(extractions!E576),"",extractions!E576)</f>
        <v>no people under federal poverty line/all people</v>
      </c>
      <c r="G576" t="str">
        <f>IF(ISBLANK(extractions!G576),"",extractions!G576)</f>
        <v>dispatch time;travel time</v>
      </c>
      <c r="H576" t="str">
        <f>IF(ISBLANK(extractions!H576),"",extractions!H576)</f>
        <v>scale</v>
      </c>
      <c r="I576" t="str">
        <f>IF(ISBLANK(extractions!I576),"",extractions!I576)</f>
        <v>(min - estimated min)/incident</v>
      </c>
      <c r="J576" t="str">
        <f>IF(ISBLANK(extractions!J576),"",extractions!J576)</f>
        <v>-</v>
      </c>
      <c r="K576" t="str">
        <f>IF(ISBLANK(extractions!K576),"",extractions!K576)</f>
        <v>interest</v>
      </c>
      <c r="L576" t="str">
        <f>IF(ISBLANK(extractions!L576),"",extractions!L576)</f>
        <v>Bennett (2018)</v>
      </c>
      <c r="M576" t="s">
        <v>1202</v>
      </c>
      <c r="N576" t="str">
        <f>IF(ISBLANK(extractions!M576),"",extractions!M576)</f>
        <v>Table 5 - priority 2</v>
      </c>
      <c r="O576" t="str">
        <f>IF(ISBLANK(extractions!N576),"",extractions!N576)</f>
        <v>Two Stage Least Squares Regressions of Residuals with constant monthly fixed effect</v>
      </c>
      <c r="P576" t="s">
        <v>148</v>
      </c>
      <c r="S576" t="s">
        <v>204</v>
      </c>
      <c r="T576" t="s">
        <v>897</v>
      </c>
      <c r="U576" t="str">
        <f>IF(ISBLANK(extractions!O576),"",extractions!O576)</f>
        <v>The effects of demographic characteristics are also significant determinants of residual response times. While the signs of the effects tend to be consistent across priority codes.</v>
      </c>
      <c r="V576" t="str">
        <f>IF(ISBLANK(extractions!P576),"",extractions!P576)</f>
        <v>Sample</v>
      </c>
      <c r="W576" t="str">
        <f>IF(ISBLANK(extractions!Q576),"",extractions!Q576)</f>
        <v>USA</v>
      </c>
      <c r="X576" t="str">
        <f>IF(ISBLANK(extractions!R576),"",extractions!R576)</f>
        <v>stratified random sampling</v>
      </c>
      <c r="Y576" t="str">
        <f>IF(ISBLANK(extractions!S576),"",extractions!S576)</f>
        <v/>
      </c>
      <c r="Z576" t="str">
        <f>IF(ISBLANK(extractions!T576),"",extractions!T576)</f>
        <v/>
      </c>
      <c r="AA576" t="str">
        <f>IF(ISBLANK(extractions!U576),"",extractions!U576)</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6">
        <f>IF(ISBLANK(extractions!V576),"",extractions!V576)</f>
        <v>1608127</v>
      </c>
      <c r="AC576" t="str">
        <f>IF(ISBLANK(extractions!W576),"",extractions!W576)</f>
        <v>CFS</v>
      </c>
      <c r="AD576" t="str">
        <f>IF(ISBLANK(extractions!X576),"",extractions!X576)</f>
        <v>Priority 2 calls</v>
      </c>
      <c r="AE576" t="str">
        <f>IF(ISBLANK(extractions!Y576),"",extractions!Y576)</f>
        <v xml:space="preserve">B </v>
      </c>
      <c r="AF576">
        <f>IF(ISBLANK(extractions!Z576),"",extractions!Z576)</f>
        <v>8.4079999999999995</v>
      </c>
      <c r="AG576">
        <f>IF(ISBLANK(extractions!AA576),"",extractions!AA576)</f>
        <v>3.52</v>
      </c>
      <c r="AH576" t="str">
        <f>IF(ISBLANK(extractions!AB576),"",extractions!AB576)</f>
        <v>**</v>
      </c>
      <c r="AI576">
        <f>IF(ISBLANK(extractions!AC576),"",extractions!AC576)</f>
        <v>1</v>
      </c>
      <c r="AJ576" t="str">
        <f>IF(ISBLANK(extractions!AD576),"",extractions!AD576)</f>
        <v>jan</v>
      </c>
      <c r="AK576">
        <f>IF(ISBLANK(extractions!AE576),"",extractions!AE576)</f>
        <v>2015</v>
      </c>
      <c r="AL576">
        <f>IF(ISBLANK(extractions!AF576),"",extractions!AF576)</f>
        <v>31</v>
      </c>
      <c r="AM576" t="str">
        <f>IF(ISBLANK(extractions!AG576),"",extractions!AG576)</f>
        <v>dec</v>
      </c>
      <c r="AN576">
        <f>IF(ISBLANK(extractions!AH576),"",extractions!AH576)</f>
        <v>2016</v>
      </c>
      <c r="AO576" t="str">
        <f>IF(ISBLANK(extractions!AI576),"",extractions!AI576)</f>
        <v/>
      </c>
      <c r="AP576" t="str">
        <f>IF(ISBLANK(extractions!AJ576),"",extractions!AJ576)</f>
        <v/>
      </c>
      <c r="AQ576" t="str">
        <f>IF(ISBLANK(extractions!AK576),"",extractions!AK576)</f>
        <v/>
      </c>
      <c r="AR576" t="str">
        <f>IF(ISBLANK(extractions!AL576),"",extractions!AL576)</f>
        <v/>
      </c>
      <c r="AS576" t="str">
        <f>IF(ISBLANK(extractions!AM576),"",extractions!AM576)</f>
        <v/>
      </c>
      <c r="AT576" t="str">
        <f>IF(ISBLANK(extractions!AN576),"",extractions!AN576)</f>
        <v/>
      </c>
      <c r="AU576" t="str">
        <f>IF(ISBLANK(extractions!AO576),"",extractions!AO576)</f>
        <v/>
      </c>
      <c r="AV576" t="str">
        <f>IF(ISBLANK(extractions!AP576),"",extractions!AP576)</f>
        <v/>
      </c>
      <c r="AW576">
        <f>IF(ISBLANK(extractions!AQ576),"",extractions!AQ576)</f>
        <v>35.5</v>
      </c>
      <c r="AX576">
        <f>IF(ISBLANK(extractions!AR576),"",extractions!AR576)</f>
        <v>0.21</v>
      </c>
      <c r="AY576" t="str">
        <f>IF(ISBLANK(extractions!AS576),"",extractions!AS576)</f>
        <v/>
      </c>
      <c r="AZ576" t="str">
        <f>IF(ISBLANK(extractions!AT576),"",extractions!AT576)</f>
        <v/>
      </c>
      <c r="BA576">
        <f>IF(ISBLANK(extractions!AU576),"",extractions!AU576)</f>
        <v>92.8</v>
      </c>
      <c r="BB576">
        <f>IF(ISBLANK(extractions!AV576),"",extractions!AV576)</f>
        <v>0.18</v>
      </c>
      <c r="BC576">
        <f>IF(ISBLANK(extractions!AW576),"",extractions!AW576)</f>
        <v>10.4</v>
      </c>
      <c r="BD576" t="str">
        <f>IF(ISBLANK(extractions!AX576),"",extractions!AX576)</f>
        <v/>
      </c>
      <c r="BG576" t="str">
        <f t="shared" si="71"/>
        <v/>
      </c>
      <c r="BK576" s="9" t="str">
        <f t="shared" si="68"/>
        <v xml:space="preserve">B </v>
      </c>
      <c r="BL576" s="9">
        <f t="shared" si="66"/>
        <v>8.4079999999999995</v>
      </c>
      <c r="BM576" s="13" t="str">
        <f t="shared" si="67"/>
        <v>**</v>
      </c>
      <c r="BN576" t="str">
        <f t="shared" si="69"/>
        <v>+</v>
      </c>
      <c r="BO576" s="9" t="b">
        <f>IF(BK576="Beta",IF(ABS(BL576)&lt;statistic_interpretations!$B$5,statistic_interpretations!$B$1,IF(ABS(BL576)&lt;statistic_interpretations!$C$5,statistic_interpretations!$C$1,IF(ABS(BL576)&gt;statistic_interpretations!$C$5,statistic_interpretations!$D$1,"error"))),IF(BK576="R",IF(ABS(BL576)&lt;statistic_interpretations!$B$2,statistic_interpretations!$B$1,IF(ABS(BL576)&lt;statistic_interpretations!$C$2,statistic_interpretations!$C$1,IF(ABS(BL576)&gt;statistic_interpretations!$C$2,statistic_interpretations!$D$1,"error"))),IF(BK576="D",IF(ABS(BL576)&lt;statistic_interpretations!$B$3,statistic_interpretations!$B$1,IF(ABS(BL576)&lt;statistic_interpretations!$C$3,statistic_interpretations!$C$1,IF(ABS(BL576)&gt;statistic_interpretations!$C$3,statistic_interpretations!$D$1,"error"))),IF(BK576="%",IF(ABS(BL576)&lt;statistic_interpretations!$B$9,statistic_interpretations!$B$1,IF(ABS(BL576)&lt;statistic_interpretations!$C$9,statistic_interpretations!$C$1,IF(ABS(BL576)&gt;statistic_interpretations!$C$9,statistic_interpretations!$D$1,"error"))),IF(BK576="χ2",IF(ABS(BL576)&lt;statistic_interpretations!$B$8,statistic_interpretations!$B$1,IF(ABS(BL576)&lt;statistic_interpretations!$C$8,statistic_interpretations!$C$1,IF(ABS(BL576)&gt;statistic_interpretations!$C$8,statistic_interpretations!$D$1,"error"))),IF(BK576="tau",IF(ABS(BL576)&lt;statistic_interpretations!$B$7,statistic_interpretations!$B$1,IF(ABS(BL576)&lt;statistic_interpretations!$C$7,statistic_interpretations!$C$1,IF(ABS(BL576)&gt;statistic_interpretations!$C$7,statistic_interpretations!$D$1,"error")))))))))</f>
        <v>0</v>
      </c>
      <c r="BP576" t="str">
        <f t="shared" si="70"/>
        <v>sign.</v>
      </c>
    </row>
    <row r="577" spans="1:68" x14ac:dyDescent="0.25">
      <c r="A577" t="str">
        <f>IF(ISBLANK(extractions!A577),"",extractions!A577)</f>
        <v>Unemployed</v>
      </c>
      <c r="C577" t="str">
        <f>IF(ISBLANK(extractions!B577),"",extractions!B577)</f>
        <v>scale</v>
      </c>
      <c r="D577" t="str">
        <f>IF(ISBLANK(extractions!C577),"",extractions!C577)</f>
        <v>“Unemployed” is the share of the working  age population who are unemployed.</v>
      </c>
      <c r="E577" t="str">
        <f>IF(ISBLANK(extractions!D577),"",extractions!D577)</f>
        <v>-</v>
      </c>
      <c r="F577" t="str">
        <f>IF(ISBLANK(extractions!E577),"",extractions!E577)</f>
        <v>no. unemployed/no. above working age</v>
      </c>
      <c r="G577" t="str">
        <f>IF(ISBLANK(extractions!G577),"",extractions!G577)</f>
        <v>dispatch time;travel time</v>
      </c>
      <c r="H577" t="str">
        <f>IF(ISBLANK(extractions!H577),"",extractions!H577)</f>
        <v>scale</v>
      </c>
      <c r="I577" t="str">
        <f>IF(ISBLANK(extractions!I577),"",extractions!I577)</f>
        <v>(min - estimated min)/incident</v>
      </c>
      <c r="J577" t="str">
        <f>IF(ISBLANK(extractions!J577),"",extractions!J577)</f>
        <v>-</v>
      </c>
      <c r="K577" t="str">
        <f>IF(ISBLANK(extractions!K577),"",extractions!K577)</f>
        <v>interest</v>
      </c>
      <c r="L577" t="str">
        <f>IF(ISBLANK(extractions!L577),"",extractions!L577)</f>
        <v>Bennett (2018)</v>
      </c>
      <c r="M577" t="s">
        <v>1202</v>
      </c>
      <c r="N577" t="str">
        <f>IF(ISBLANK(extractions!M577),"",extractions!M577)</f>
        <v>Table 5 - priority 2</v>
      </c>
      <c r="O577" t="str">
        <f>IF(ISBLANK(extractions!N577),"",extractions!N577)</f>
        <v>Two Stage Least Squares Regressions of Residuals with constant monthly fixed effect</v>
      </c>
      <c r="P577" t="s">
        <v>148</v>
      </c>
      <c r="S577" t="s">
        <v>204</v>
      </c>
      <c r="T577" t="s">
        <v>897</v>
      </c>
      <c r="U577" t="str">
        <f>IF(ISBLANK(extractions!O577),"",extractions!O577)</f>
        <v>The effects of demographic characteristics are also significant determinants of residual response times. While the signs of the effects tend to be consistent across priority codes.</v>
      </c>
      <c r="V577" t="str">
        <f>IF(ISBLANK(extractions!P577),"",extractions!P577)</f>
        <v>Sample</v>
      </c>
      <c r="W577" t="str">
        <f>IF(ISBLANK(extractions!Q577),"",extractions!Q577)</f>
        <v>USA</v>
      </c>
      <c r="X577" t="str">
        <f>IF(ISBLANK(extractions!R577),"",extractions!R577)</f>
        <v>stratified random sampling</v>
      </c>
      <c r="Y577" t="str">
        <f>IF(ISBLANK(extractions!S577),"",extractions!S577)</f>
        <v/>
      </c>
      <c r="Z577" t="str">
        <f>IF(ISBLANK(extractions!T577),"",extractions!T577)</f>
        <v/>
      </c>
      <c r="AA577" t="str">
        <f>IF(ISBLANK(extractions!U577),"",extractions!U577)</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7">
        <f>IF(ISBLANK(extractions!V577),"",extractions!V577)</f>
        <v>1608127</v>
      </c>
      <c r="AC577" t="str">
        <f>IF(ISBLANK(extractions!W577),"",extractions!W577)</f>
        <v>CFS</v>
      </c>
      <c r="AD577" t="str">
        <f>IF(ISBLANK(extractions!X577),"",extractions!X577)</f>
        <v>Priority 2 calls</v>
      </c>
      <c r="AE577" t="str">
        <f>IF(ISBLANK(extractions!Y577),"",extractions!Y577)</f>
        <v xml:space="preserve">B </v>
      </c>
      <c r="AF577">
        <f>IF(ISBLANK(extractions!Z577),"",extractions!Z577)</f>
        <v>-28.184999999999999</v>
      </c>
      <c r="AG577">
        <f>IF(ISBLANK(extractions!AA577),"",extractions!AA577)</f>
        <v>9.7899999999999991</v>
      </c>
      <c r="AH577" t="str">
        <f>IF(ISBLANK(extractions!AB577),"",extractions!AB577)</f>
        <v>**</v>
      </c>
      <c r="AI577">
        <f>IF(ISBLANK(extractions!AC577),"",extractions!AC577)</f>
        <v>1</v>
      </c>
      <c r="AJ577" t="str">
        <f>IF(ISBLANK(extractions!AD577),"",extractions!AD577)</f>
        <v>jan</v>
      </c>
      <c r="AK577">
        <f>IF(ISBLANK(extractions!AE577),"",extractions!AE577)</f>
        <v>2015</v>
      </c>
      <c r="AL577">
        <f>IF(ISBLANK(extractions!AF577),"",extractions!AF577)</f>
        <v>31</v>
      </c>
      <c r="AM577" t="str">
        <f>IF(ISBLANK(extractions!AG577),"",extractions!AG577)</f>
        <v>dec</v>
      </c>
      <c r="AN577">
        <f>IF(ISBLANK(extractions!AH577),"",extractions!AH577)</f>
        <v>2016</v>
      </c>
      <c r="AO577" t="str">
        <f>IF(ISBLANK(extractions!AI577),"",extractions!AI577)</f>
        <v/>
      </c>
      <c r="AP577" t="str">
        <f>IF(ISBLANK(extractions!AJ577),"",extractions!AJ577)</f>
        <v/>
      </c>
      <c r="AQ577" t="str">
        <f>IF(ISBLANK(extractions!AK577),"",extractions!AK577)</f>
        <v/>
      </c>
      <c r="AR577" t="str">
        <f>IF(ISBLANK(extractions!AL577),"",extractions!AL577)</f>
        <v/>
      </c>
      <c r="AS577" t="str">
        <f>IF(ISBLANK(extractions!AM577),"",extractions!AM577)</f>
        <v/>
      </c>
      <c r="AT577" t="str">
        <f>IF(ISBLANK(extractions!AN577),"",extractions!AN577)</f>
        <v/>
      </c>
      <c r="AU577" t="str">
        <f>IF(ISBLANK(extractions!AO577),"",extractions!AO577)</f>
        <v/>
      </c>
      <c r="AV577" t="str">
        <f>IF(ISBLANK(extractions!AP577),"",extractions!AP577)</f>
        <v/>
      </c>
      <c r="AW577">
        <f>IF(ISBLANK(extractions!AQ577),"",extractions!AQ577)</f>
        <v>35.5</v>
      </c>
      <c r="AX577">
        <f>IF(ISBLANK(extractions!AR577),"",extractions!AR577)</f>
        <v>7.0000000000000007E-2</v>
      </c>
      <c r="AY577" t="str">
        <f>IF(ISBLANK(extractions!AS577),"",extractions!AS577)</f>
        <v/>
      </c>
      <c r="AZ577" t="str">
        <f>IF(ISBLANK(extractions!AT577),"",extractions!AT577)</f>
        <v/>
      </c>
      <c r="BA577">
        <f>IF(ISBLANK(extractions!AU577),"",extractions!AU577)</f>
        <v>92.8</v>
      </c>
      <c r="BB577">
        <f>IF(ISBLANK(extractions!AV577),"",extractions!AV577)</f>
        <v>0.06</v>
      </c>
      <c r="BC577">
        <f>IF(ISBLANK(extractions!AW577),"",extractions!AW577)</f>
        <v>10.4</v>
      </c>
      <c r="BD577" t="str">
        <f>IF(ISBLANK(extractions!AX577),"",extractions!AX577)</f>
        <v/>
      </c>
      <c r="BG577" t="str">
        <f t="shared" si="71"/>
        <v/>
      </c>
      <c r="BK577" s="9" t="str">
        <f t="shared" si="68"/>
        <v xml:space="preserve">B </v>
      </c>
      <c r="BL577" s="9">
        <f t="shared" si="66"/>
        <v>-28.184999999999999</v>
      </c>
      <c r="BM577" s="13" t="str">
        <f t="shared" si="67"/>
        <v>**</v>
      </c>
      <c r="BN577" t="str">
        <f t="shared" si="69"/>
        <v>-</v>
      </c>
      <c r="BO577" s="9" t="b">
        <f>IF(BK577="Beta",IF(ABS(BL577)&lt;statistic_interpretations!$B$5,statistic_interpretations!$B$1,IF(ABS(BL577)&lt;statistic_interpretations!$C$5,statistic_interpretations!$C$1,IF(ABS(BL577)&gt;statistic_interpretations!$C$5,statistic_interpretations!$D$1,"error"))),IF(BK577="R",IF(ABS(BL577)&lt;statistic_interpretations!$B$2,statistic_interpretations!$B$1,IF(ABS(BL577)&lt;statistic_interpretations!$C$2,statistic_interpretations!$C$1,IF(ABS(BL577)&gt;statistic_interpretations!$C$2,statistic_interpretations!$D$1,"error"))),IF(BK577="D",IF(ABS(BL577)&lt;statistic_interpretations!$B$3,statistic_interpretations!$B$1,IF(ABS(BL577)&lt;statistic_interpretations!$C$3,statistic_interpretations!$C$1,IF(ABS(BL577)&gt;statistic_interpretations!$C$3,statistic_interpretations!$D$1,"error"))),IF(BK577="%",IF(ABS(BL577)&lt;statistic_interpretations!$B$9,statistic_interpretations!$B$1,IF(ABS(BL577)&lt;statistic_interpretations!$C$9,statistic_interpretations!$C$1,IF(ABS(BL577)&gt;statistic_interpretations!$C$9,statistic_interpretations!$D$1,"error"))),IF(BK577="χ2",IF(ABS(BL577)&lt;statistic_interpretations!$B$8,statistic_interpretations!$B$1,IF(ABS(BL577)&lt;statistic_interpretations!$C$8,statistic_interpretations!$C$1,IF(ABS(BL577)&gt;statistic_interpretations!$C$8,statistic_interpretations!$D$1,"error"))),IF(BK577="tau",IF(ABS(BL577)&lt;statistic_interpretations!$B$7,statistic_interpretations!$B$1,IF(ABS(BL577)&lt;statistic_interpretations!$C$7,statistic_interpretations!$C$1,IF(ABS(BL577)&gt;statistic_interpretations!$C$7,statistic_interpretations!$D$1,"error")))))))))</f>
        <v>0</v>
      </c>
      <c r="BP577" t="str">
        <f t="shared" si="70"/>
        <v>sign.</v>
      </c>
    </row>
    <row r="578" spans="1:68" x14ac:dyDescent="0.25">
      <c r="A578" t="str">
        <f>IF(ISBLANK(extractions!A578),"",extractions!A578)</f>
        <v>Vacant</v>
      </c>
      <c r="C578" t="str">
        <f>IF(ISBLANK(extractions!B578),"",extractions!B578)</f>
        <v>scale</v>
      </c>
      <c r="D578" t="str">
        <f>IF(ISBLANK(extractions!C578),"",extractions!C578)</f>
        <v>“Vacant” is the share of all housing units that are unoccupied.</v>
      </c>
      <c r="E578" t="str">
        <f>IF(ISBLANK(extractions!D578),"",extractions!D578)</f>
        <v>-</v>
      </c>
      <c r="F578" t="str">
        <f>IF(ISBLANK(extractions!E578),"",extractions!E578)</f>
        <v>unoccupied houses/all houses</v>
      </c>
      <c r="G578" t="str">
        <f>IF(ISBLANK(extractions!G578),"",extractions!G578)</f>
        <v>dispatch time;travel time</v>
      </c>
      <c r="H578" t="str">
        <f>IF(ISBLANK(extractions!H578),"",extractions!H578)</f>
        <v>scale</v>
      </c>
      <c r="I578" t="str">
        <f>IF(ISBLANK(extractions!I578),"",extractions!I578)</f>
        <v>(min - estimated min)/incident</v>
      </c>
      <c r="J578" t="str">
        <f>IF(ISBLANK(extractions!J578),"",extractions!J578)</f>
        <v>-</v>
      </c>
      <c r="K578" t="str">
        <f>IF(ISBLANK(extractions!K578),"",extractions!K578)</f>
        <v>interest</v>
      </c>
      <c r="L578" t="str">
        <f>IF(ISBLANK(extractions!L578),"",extractions!L578)</f>
        <v>Bennett (2018)</v>
      </c>
      <c r="M578" t="s">
        <v>1202</v>
      </c>
      <c r="N578" t="str">
        <f>IF(ISBLANK(extractions!M578),"",extractions!M578)</f>
        <v>Table 5 - priority 2</v>
      </c>
      <c r="O578" t="str">
        <f>IF(ISBLANK(extractions!N578),"",extractions!N578)</f>
        <v>Two Stage Least Squares Regressions of Residuals with constant monthly fixed effect</v>
      </c>
      <c r="P578" t="s">
        <v>148</v>
      </c>
      <c r="S578" t="s">
        <v>204</v>
      </c>
      <c r="T578" t="s">
        <v>897</v>
      </c>
      <c r="U578" t="str">
        <f>IF(ISBLANK(extractions!O578),"",extractions!O578)</f>
        <v>The effects of demographic characteristics are also significant determinants of residual response times. While the signs of the effects tend to be consistent across priority codes.</v>
      </c>
      <c r="V578" t="str">
        <f>IF(ISBLANK(extractions!P578),"",extractions!P578)</f>
        <v>Sample</v>
      </c>
      <c r="W578" t="str">
        <f>IF(ISBLANK(extractions!Q578),"",extractions!Q578)</f>
        <v>USA</v>
      </c>
      <c r="X578" t="str">
        <f>IF(ISBLANK(extractions!R578),"",extractions!R578)</f>
        <v>stratified random sampling</v>
      </c>
      <c r="Y578" t="str">
        <f>IF(ISBLANK(extractions!S578),"",extractions!S578)</f>
        <v/>
      </c>
      <c r="Z578" t="str">
        <f>IF(ISBLANK(extractions!T578),"",extractions!T578)</f>
        <v/>
      </c>
      <c r="AA578" t="str">
        <f>IF(ISBLANK(extractions!U578),"",extractions!U578)</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8">
        <f>IF(ISBLANK(extractions!V578),"",extractions!V578)</f>
        <v>1608127</v>
      </c>
      <c r="AC578" t="str">
        <f>IF(ISBLANK(extractions!W578),"",extractions!W578)</f>
        <v>CFS</v>
      </c>
      <c r="AD578" t="str">
        <f>IF(ISBLANK(extractions!X578),"",extractions!X578)</f>
        <v>Priority 2 calls</v>
      </c>
      <c r="AE578" t="str">
        <f>IF(ISBLANK(extractions!Y578),"",extractions!Y578)</f>
        <v xml:space="preserve">B </v>
      </c>
      <c r="AF578">
        <f>IF(ISBLANK(extractions!Z578),"",extractions!Z578)</f>
        <v>-7.2759999999999998</v>
      </c>
      <c r="AG578">
        <f>IF(ISBLANK(extractions!AA578),"",extractions!AA578)</f>
        <v>5.28</v>
      </c>
      <c r="AH578" t="str">
        <f>IF(ISBLANK(extractions!AB578),"",extractions!AB578)</f>
        <v>**</v>
      </c>
      <c r="AI578">
        <f>IF(ISBLANK(extractions!AC578),"",extractions!AC578)</f>
        <v>1</v>
      </c>
      <c r="AJ578" t="str">
        <f>IF(ISBLANK(extractions!AD578),"",extractions!AD578)</f>
        <v>jan</v>
      </c>
      <c r="AK578">
        <f>IF(ISBLANK(extractions!AE578),"",extractions!AE578)</f>
        <v>2015</v>
      </c>
      <c r="AL578">
        <f>IF(ISBLANK(extractions!AF578),"",extractions!AF578)</f>
        <v>31</v>
      </c>
      <c r="AM578" t="str">
        <f>IF(ISBLANK(extractions!AG578),"",extractions!AG578)</f>
        <v>dec</v>
      </c>
      <c r="AN578">
        <f>IF(ISBLANK(extractions!AH578),"",extractions!AH578)</f>
        <v>2016</v>
      </c>
      <c r="AO578" t="str">
        <f>IF(ISBLANK(extractions!AI578),"",extractions!AI578)</f>
        <v/>
      </c>
      <c r="AP578" t="str">
        <f>IF(ISBLANK(extractions!AJ578),"",extractions!AJ578)</f>
        <v/>
      </c>
      <c r="AQ578" t="str">
        <f>IF(ISBLANK(extractions!AK578),"",extractions!AK578)</f>
        <v/>
      </c>
      <c r="AR578" t="str">
        <f>IF(ISBLANK(extractions!AL578),"",extractions!AL578)</f>
        <v/>
      </c>
      <c r="AS578" t="str">
        <f>IF(ISBLANK(extractions!AM578),"",extractions!AM578)</f>
        <v/>
      </c>
      <c r="AT578" t="str">
        <f>IF(ISBLANK(extractions!AN578),"",extractions!AN578)</f>
        <v/>
      </c>
      <c r="AU578" t="str">
        <f>IF(ISBLANK(extractions!AO578),"",extractions!AO578)</f>
        <v/>
      </c>
      <c r="AV578" t="str">
        <f>IF(ISBLANK(extractions!AP578),"",extractions!AP578)</f>
        <v/>
      </c>
      <c r="AW578">
        <f>IF(ISBLANK(extractions!AQ578),"",extractions!AQ578)</f>
        <v>35.5</v>
      </c>
      <c r="AX578">
        <f>IF(ISBLANK(extractions!AR578),"",extractions!AR578)</f>
        <v>0.15</v>
      </c>
      <c r="AY578" t="str">
        <f>IF(ISBLANK(extractions!AS578),"",extractions!AS578)</f>
        <v/>
      </c>
      <c r="AZ578" t="str">
        <f>IF(ISBLANK(extractions!AT578),"",extractions!AT578)</f>
        <v/>
      </c>
      <c r="BA578">
        <f>IF(ISBLANK(extractions!AU578),"",extractions!AU578)</f>
        <v>92.8</v>
      </c>
      <c r="BB578">
        <f>IF(ISBLANK(extractions!AV578),"",extractions!AV578)</f>
        <v>0.14000000000000001</v>
      </c>
      <c r="BC578">
        <f>IF(ISBLANK(extractions!AW578),"",extractions!AW578)</f>
        <v>10.4</v>
      </c>
      <c r="BD578" t="str">
        <f>IF(ISBLANK(extractions!AX578),"",extractions!AX578)</f>
        <v/>
      </c>
      <c r="BG578" t="str">
        <f t="shared" si="71"/>
        <v/>
      </c>
      <c r="BK578" s="9" t="str">
        <f t="shared" si="68"/>
        <v xml:space="preserve">B </v>
      </c>
      <c r="BL578" s="9">
        <f t="shared" ref="BL578:BL607" si="72">IF(ISNUMBER(BF578)=TRUE,BF578,IF(ISNUMBER(BE578)=TRUE,BE578,IF(ISNUMBER(BG578)=TRUE,BG578,IF(ISNUMBER(BI578)=TRUE,BI578,IF(ISNUMBER(BH578)=TRUE,BH578,AF578)))))</f>
        <v>-7.2759999999999998</v>
      </c>
      <c r="BM578" s="13" t="str">
        <f t="shared" ref="BM578:BM605" si="73">IF(AH578="#", "",IF(ISNUMBER(AH578), IF(AH578&lt;=0.001, "***",IF(AH578&lt;=0.01, "**",IF(AH578&lt;=0.05, "*", ""))),IF(AH578="","",AH578)))</f>
        <v>**</v>
      </c>
      <c r="BN578" t="str">
        <f t="shared" si="69"/>
        <v>-</v>
      </c>
      <c r="BO578" s="9" t="b">
        <f>IF(BK578="Beta",IF(ABS(BL578)&lt;statistic_interpretations!$B$5,statistic_interpretations!$B$1,IF(ABS(BL578)&lt;statistic_interpretations!$C$5,statistic_interpretations!$C$1,IF(ABS(BL578)&gt;statistic_interpretations!$C$5,statistic_interpretations!$D$1,"error"))),IF(BK578="R",IF(ABS(BL578)&lt;statistic_interpretations!$B$2,statistic_interpretations!$B$1,IF(ABS(BL578)&lt;statistic_interpretations!$C$2,statistic_interpretations!$C$1,IF(ABS(BL578)&gt;statistic_interpretations!$C$2,statistic_interpretations!$D$1,"error"))),IF(BK578="D",IF(ABS(BL578)&lt;statistic_interpretations!$B$3,statistic_interpretations!$B$1,IF(ABS(BL578)&lt;statistic_interpretations!$C$3,statistic_interpretations!$C$1,IF(ABS(BL578)&gt;statistic_interpretations!$C$3,statistic_interpretations!$D$1,"error"))),IF(BK578="%",IF(ABS(BL578)&lt;statistic_interpretations!$B$9,statistic_interpretations!$B$1,IF(ABS(BL578)&lt;statistic_interpretations!$C$9,statistic_interpretations!$C$1,IF(ABS(BL578)&gt;statistic_interpretations!$C$9,statistic_interpretations!$D$1,"error"))),IF(BK578="χ2",IF(ABS(BL578)&lt;statistic_interpretations!$B$8,statistic_interpretations!$B$1,IF(ABS(BL578)&lt;statistic_interpretations!$C$8,statistic_interpretations!$C$1,IF(ABS(BL578)&gt;statistic_interpretations!$C$8,statistic_interpretations!$D$1,"error"))),IF(BK578="tau",IF(ABS(BL578)&lt;statistic_interpretations!$B$7,statistic_interpretations!$B$1,IF(ABS(BL578)&lt;statistic_interpretations!$C$7,statistic_interpretations!$C$1,IF(ABS(BL578)&gt;statistic_interpretations!$C$7,statistic_interpretations!$D$1,"error")))))))))</f>
        <v>0</v>
      </c>
      <c r="BP578" t="str">
        <f t="shared" si="70"/>
        <v>sign.</v>
      </c>
    </row>
    <row r="579" spans="1:68" x14ac:dyDescent="0.25">
      <c r="A579" t="str">
        <f>IF(ISBLANK(extractions!A579),"",extractions!A579)</f>
        <v>Renting</v>
      </c>
      <c r="C579" t="str">
        <f>IF(ISBLANK(extractions!B579),"",extractions!B579)</f>
        <v>scale</v>
      </c>
      <c r="D579" t="str">
        <f>IF(ISBLANK(extractions!C579),"",extractions!C579)</f>
        <v>“Renting” is the share of households living  in rented units as opposed to living in a unit they own.</v>
      </c>
      <c r="E579" t="str">
        <f>IF(ISBLANK(extractions!D579),"",extractions!D579)</f>
        <v>-</v>
      </c>
      <c r="F579" t="str">
        <f>IF(ISBLANK(extractions!E579),"",extractions!E579)</f>
        <v>no.-of-households-in-rented-apartments/no.-of-all-households</v>
      </c>
      <c r="G579" t="str">
        <f>IF(ISBLANK(extractions!G579),"",extractions!G579)</f>
        <v>dispatch time;travel time</v>
      </c>
      <c r="H579" t="str">
        <f>IF(ISBLANK(extractions!H579),"",extractions!H579)</f>
        <v>scale</v>
      </c>
      <c r="I579" t="str">
        <f>IF(ISBLANK(extractions!I579),"",extractions!I579)</f>
        <v>(min - estimated min)/incident</v>
      </c>
      <c r="J579" t="str">
        <f>IF(ISBLANK(extractions!J579),"",extractions!J579)</f>
        <v>-</v>
      </c>
      <c r="K579" t="str">
        <f>IF(ISBLANK(extractions!K579),"",extractions!K579)</f>
        <v>interest</v>
      </c>
      <c r="L579" t="str">
        <f>IF(ISBLANK(extractions!L579),"",extractions!L579)</f>
        <v>Bennett (2018)</v>
      </c>
      <c r="M579" t="s">
        <v>1202</v>
      </c>
      <c r="N579" t="str">
        <f>IF(ISBLANK(extractions!M579),"",extractions!M579)</f>
        <v>Table 5 - priority 2</v>
      </c>
      <c r="O579" t="str">
        <f>IF(ISBLANK(extractions!N579),"",extractions!N579)</f>
        <v>Two Stage Least Squares Regressions of Residuals with constant monthly fixed effect</v>
      </c>
      <c r="P579" t="s">
        <v>148</v>
      </c>
      <c r="S579" t="s">
        <v>204</v>
      </c>
      <c r="T579" t="s">
        <v>897</v>
      </c>
      <c r="U579" t="str">
        <f>IF(ISBLANK(extractions!O579),"",extractions!O579)</f>
        <v>Interestingly, across all priority codes the share of households living in renter occupied  housing improves residual response times, and the effect is particularly large for priority 3  calls. In other words communities with more renters can expect faster response times across  all priority codes. If Tiebout style competition for residents is a mechanism for determining  response times, then police may choose to dedicate more resources to relatively more mobile  residents like those who rent instead of own their housing.</v>
      </c>
      <c r="V579" t="str">
        <f>IF(ISBLANK(extractions!P579),"",extractions!P579)</f>
        <v>Sample</v>
      </c>
      <c r="W579" t="str">
        <f>IF(ISBLANK(extractions!Q579),"",extractions!Q579)</f>
        <v>USA</v>
      </c>
      <c r="X579" t="str">
        <f>IF(ISBLANK(extractions!R579),"",extractions!R579)</f>
        <v>stratified random sampling</v>
      </c>
      <c r="Y579" t="str">
        <f>IF(ISBLANK(extractions!S579),"",extractions!S579)</f>
        <v/>
      </c>
      <c r="Z579" t="str">
        <f>IF(ISBLANK(extractions!T579),"",extractions!T579)</f>
        <v/>
      </c>
      <c r="AA579" t="str">
        <f>IF(ISBLANK(extractions!U579),"",extractions!U579)</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79">
        <f>IF(ISBLANK(extractions!V579),"",extractions!V579)</f>
        <v>1608127</v>
      </c>
      <c r="AC579" t="str">
        <f>IF(ISBLANK(extractions!W579),"",extractions!W579)</f>
        <v>CFS</v>
      </c>
      <c r="AD579" t="str">
        <f>IF(ISBLANK(extractions!X579),"",extractions!X579)</f>
        <v>Priority 2 calls</v>
      </c>
      <c r="AE579" t="str">
        <f>IF(ISBLANK(extractions!Y579),"",extractions!Y579)</f>
        <v xml:space="preserve">B </v>
      </c>
      <c r="AF579">
        <f>IF(ISBLANK(extractions!Z579),"",extractions!Z579)</f>
        <v>-12.311999999999999</v>
      </c>
      <c r="AG579">
        <f>IF(ISBLANK(extractions!AA579),"",extractions!AA579)</f>
        <v>2.302</v>
      </c>
      <c r="AH579" t="str">
        <f>IF(ISBLANK(extractions!AB579),"",extractions!AB579)</f>
        <v>**</v>
      </c>
      <c r="AI579">
        <f>IF(ISBLANK(extractions!AC579),"",extractions!AC579)</f>
        <v>1</v>
      </c>
      <c r="AJ579" t="str">
        <f>IF(ISBLANK(extractions!AD579),"",extractions!AD579)</f>
        <v>jan</v>
      </c>
      <c r="AK579">
        <f>IF(ISBLANK(extractions!AE579),"",extractions!AE579)</f>
        <v>2015</v>
      </c>
      <c r="AL579">
        <f>IF(ISBLANK(extractions!AF579),"",extractions!AF579)</f>
        <v>31</v>
      </c>
      <c r="AM579" t="str">
        <f>IF(ISBLANK(extractions!AG579),"",extractions!AG579)</f>
        <v>dec</v>
      </c>
      <c r="AN579">
        <f>IF(ISBLANK(extractions!AH579),"",extractions!AH579)</f>
        <v>2016</v>
      </c>
      <c r="AO579" t="str">
        <f>IF(ISBLANK(extractions!AI579),"",extractions!AI579)</f>
        <v/>
      </c>
      <c r="AP579" t="str">
        <f>IF(ISBLANK(extractions!AJ579),"",extractions!AJ579)</f>
        <v/>
      </c>
      <c r="AQ579" t="str">
        <f>IF(ISBLANK(extractions!AK579),"",extractions!AK579)</f>
        <v/>
      </c>
      <c r="AR579" t="str">
        <f>IF(ISBLANK(extractions!AL579),"",extractions!AL579)</f>
        <v/>
      </c>
      <c r="AS579" t="str">
        <f>IF(ISBLANK(extractions!AM579),"",extractions!AM579)</f>
        <v/>
      </c>
      <c r="AT579" t="str">
        <f>IF(ISBLANK(extractions!AN579),"",extractions!AN579)</f>
        <v/>
      </c>
      <c r="AU579" t="str">
        <f>IF(ISBLANK(extractions!AO579),"",extractions!AO579)</f>
        <v/>
      </c>
      <c r="AV579" t="str">
        <f>IF(ISBLANK(extractions!AP579),"",extractions!AP579)</f>
        <v/>
      </c>
      <c r="AW579">
        <f>IF(ISBLANK(extractions!AQ579),"",extractions!AQ579)</f>
        <v>35.5</v>
      </c>
      <c r="AX579">
        <f>IF(ISBLANK(extractions!AR579),"",extractions!AR579)</f>
        <v>0.44</v>
      </c>
      <c r="AY579" t="str">
        <f>IF(ISBLANK(extractions!AS579),"",extractions!AS579)</f>
        <v/>
      </c>
      <c r="AZ579" t="str">
        <f>IF(ISBLANK(extractions!AT579),"",extractions!AT579)</f>
        <v/>
      </c>
      <c r="BA579">
        <f>IF(ISBLANK(extractions!AU579),"",extractions!AU579)</f>
        <v>92.8</v>
      </c>
      <c r="BB579">
        <f>IF(ISBLANK(extractions!AV579),"",extractions!AV579)</f>
        <v>0.26</v>
      </c>
      <c r="BC579">
        <f>IF(ISBLANK(extractions!AW579),"",extractions!AW579)</f>
        <v>10.4</v>
      </c>
      <c r="BD579" t="str">
        <f>IF(ISBLANK(extractions!AX579),"",extractions!AX579)</f>
        <v/>
      </c>
      <c r="BG579" t="str">
        <f t="shared" si="71"/>
        <v/>
      </c>
      <c r="BK579" s="9" t="str">
        <f t="shared" ref="BK579:BK631" si="74">IF(ISNUMBER(BF579)=TRUE,$BF$1,IF(ISNUMBER(BE579)=TRUE,$BE$1,IF(ISNUMBER(BG579)=TRUE,$BG$1,IF(ISNUMBER(BI579)=TRUE,$BI$1,IF(ISNUMBER(BH579)=TRUE,$BH$1,AE579)))))</f>
        <v xml:space="preserve">B </v>
      </c>
      <c r="BL579" s="9">
        <f t="shared" si="72"/>
        <v>-12.311999999999999</v>
      </c>
      <c r="BM579" s="13" t="str">
        <f t="shared" si="73"/>
        <v>**</v>
      </c>
      <c r="BN579" t="str">
        <f t="shared" ref="BN579:BN631" si="75">IF(BL579&gt;0, "+", "-")</f>
        <v>-</v>
      </c>
      <c r="BO579" s="9" t="b">
        <f>IF(BK579="Beta",IF(ABS(BL579)&lt;statistic_interpretations!$B$5,statistic_interpretations!$B$1,IF(ABS(BL579)&lt;statistic_interpretations!$C$5,statistic_interpretations!$C$1,IF(ABS(BL579)&gt;statistic_interpretations!$C$5,statistic_interpretations!$D$1,"error"))),IF(BK579="R",IF(ABS(BL579)&lt;statistic_interpretations!$B$2,statistic_interpretations!$B$1,IF(ABS(BL579)&lt;statistic_interpretations!$C$2,statistic_interpretations!$C$1,IF(ABS(BL579)&gt;statistic_interpretations!$C$2,statistic_interpretations!$D$1,"error"))),IF(BK579="D",IF(ABS(BL579)&lt;statistic_interpretations!$B$3,statistic_interpretations!$B$1,IF(ABS(BL579)&lt;statistic_interpretations!$C$3,statistic_interpretations!$C$1,IF(ABS(BL579)&gt;statistic_interpretations!$C$3,statistic_interpretations!$D$1,"error"))),IF(BK579="%",IF(ABS(BL579)&lt;statistic_interpretations!$B$9,statistic_interpretations!$B$1,IF(ABS(BL579)&lt;statistic_interpretations!$C$9,statistic_interpretations!$C$1,IF(ABS(BL579)&gt;statistic_interpretations!$C$9,statistic_interpretations!$D$1,"error"))),IF(BK579="χ2",IF(ABS(BL579)&lt;statistic_interpretations!$B$8,statistic_interpretations!$B$1,IF(ABS(BL579)&lt;statistic_interpretations!$C$8,statistic_interpretations!$C$1,IF(ABS(BL579)&gt;statistic_interpretations!$C$8,statistic_interpretations!$D$1,"error"))),IF(BK579="tau",IF(ABS(BL579)&lt;statistic_interpretations!$B$7,statistic_interpretations!$B$1,IF(ABS(BL579)&lt;statistic_interpretations!$C$7,statistic_interpretations!$C$1,IF(ABS(BL579)&gt;statistic_interpretations!$C$7,statistic_interpretations!$D$1,"error")))))))))</f>
        <v>0</v>
      </c>
      <c r="BP579" t="str">
        <f t="shared" ref="BP579:BP631" si="76">IF(V579="Population","not applicable",IF(BM579="","non sign.",IF(BM579="?","unknown","sign.")))</f>
        <v>sign.</v>
      </c>
    </row>
    <row r="580" spans="1:68" x14ac:dyDescent="0.25">
      <c r="A580" t="str">
        <f>IF(ISBLANK(extractions!A580),"",extractions!A580)</f>
        <v>Officer employed</v>
      </c>
      <c r="C580" t="str">
        <f>IF(ISBLANK(extractions!B580),"",extractions!B580)</f>
        <v>scale</v>
      </c>
      <c r="D580" t="str">
        <f>IF(ISBLANK(extractions!C580),"",extractions!C580)</f>
        <v>no. of sworn officers employed by agency per 1000 residents of jurisdiction</v>
      </c>
      <c r="E580" t="str">
        <f>IF(ISBLANK(extractions!D580),"",extractions!D580)</f>
        <v>-</v>
      </c>
      <c r="F580" t="str">
        <f>IF(ISBLANK(extractions!E580),"",extractions!E580)</f>
        <v>officers/1000residents</v>
      </c>
      <c r="G580" t="str">
        <f>IF(ISBLANK(extractions!G580),"",extractions!G580)</f>
        <v>dispatch time;travel time</v>
      </c>
      <c r="H580" t="str">
        <f>IF(ISBLANK(extractions!H580),"",extractions!H580)</f>
        <v>scale</v>
      </c>
      <c r="I580" t="str">
        <f>IF(ISBLANK(extractions!I580),"",extractions!I580)</f>
        <v>(min - estimated min)/incident</v>
      </c>
      <c r="J580" t="str">
        <f>IF(ISBLANK(extractions!J580),"",extractions!J580)</f>
        <v>-</v>
      </c>
      <c r="K580" t="str">
        <f>IF(ISBLANK(extractions!K580),"",extractions!K580)</f>
        <v>control</v>
      </c>
      <c r="L580" t="str">
        <f>IF(ISBLANK(extractions!L580),"",extractions!L580)</f>
        <v>Bennett (2018)</v>
      </c>
      <c r="M580" t="s">
        <v>1202</v>
      </c>
      <c r="N580" t="str">
        <f>IF(ISBLANK(extractions!M580),"",extractions!M580)</f>
        <v>Table 5 - priority 2</v>
      </c>
      <c r="O580" t="str">
        <f>IF(ISBLANK(extractions!N580),"",extractions!N580)</f>
        <v>Two Stage Least Squares Regressions of Residuals with constant monthly fixed effect</v>
      </c>
      <c r="P580" t="s">
        <v>148</v>
      </c>
      <c r="S580" t="s">
        <v>202</v>
      </c>
      <c r="T580" t="s">
        <v>1188</v>
      </c>
      <c r="U580" t="str">
        <f>IF(ISBLANK(extractions!O580),"",extractions!O580)</f>
        <v>-</v>
      </c>
      <c r="V580" t="str">
        <f>IF(ISBLANK(extractions!P580),"",extractions!P580)</f>
        <v>Sample</v>
      </c>
      <c r="W580" t="str">
        <f>IF(ISBLANK(extractions!Q580),"",extractions!Q580)</f>
        <v>USA</v>
      </c>
      <c r="X580" t="str">
        <f>IF(ISBLANK(extractions!R580),"",extractions!R580)</f>
        <v>stratified random sampling</v>
      </c>
      <c r="Y580" t="str">
        <f>IF(ISBLANK(extractions!S580),"",extractions!S580)</f>
        <v/>
      </c>
      <c r="Z580" t="str">
        <f>IF(ISBLANK(extractions!T580),"",extractions!T580)</f>
        <v/>
      </c>
      <c r="AA580" t="str">
        <f>IF(ISBLANK(extractions!U580),"",extractions!U580)</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0">
        <f>IF(ISBLANK(extractions!V580),"",extractions!V580)</f>
        <v>1608127</v>
      </c>
      <c r="AC580" t="str">
        <f>IF(ISBLANK(extractions!W580),"",extractions!W580)</f>
        <v>CFS</v>
      </c>
      <c r="AD580" t="str">
        <f>IF(ISBLANK(extractions!X580),"",extractions!X580)</f>
        <v>Priority 2 calls</v>
      </c>
      <c r="AE580" t="str">
        <f>IF(ISBLANK(extractions!Y580),"",extractions!Y580)</f>
        <v xml:space="preserve">B </v>
      </c>
      <c r="AF580">
        <f>IF(ISBLANK(extractions!Z580),"",extractions!Z580)</f>
        <v>-8.3000000000000004E-2</v>
      </c>
      <c r="AG580">
        <f>IF(ISBLANK(extractions!AA580),"",extractions!AA580)</f>
        <v>9.9000000000000005E-2</v>
      </c>
      <c r="AH580" t="str">
        <f>IF(ISBLANK(extractions!AB580),"",extractions!AB580)</f>
        <v>#</v>
      </c>
      <c r="AI580">
        <f>IF(ISBLANK(extractions!AC580),"",extractions!AC580)</f>
        <v>1</v>
      </c>
      <c r="AJ580" t="str">
        <f>IF(ISBLANK(extractions!AD580),"",extractions!AD580)</f>
        <v>jan</v>
      </c>
      <c r="AK580">
        <f>IF(ISBLANK(extractions!AE580),"",extractions!AE580)</f>
        <v>2015</v>
      </c>
      <c r="AL580">
        <f>IF(ISBLANK(extractions!AF580),"",extractions!AF580)</f>
        <v>31</v>
      </c>
      <c r="AM580" t="str">
        <f>IF(ISBLANK(extractions!AG580),"",extractions!AG580)</f>
        <v>dec</v>
      </c>
      <c r="AN580">
        <f>IF(ISBLANK(extractions!AH580),"",extractions!AH580)</f>
        <v>2016</v>
      </c>
      <c r="AO580" t="str">
        <f>IF(ISBLANK(extractions!AI580),"",extractions!AI580)</f>
        <v/>
      </c>
      <c r="AP580" t="str">
        <f>IF(ISBLANK(extractions!AJ580),"",extractions!AJ580)</f>
        <v/>
      </c>
      <c r="AQ580" t="str">
        <f>IF(ISBLANK(extractions!AK580),"",extractions!AK580)</f>
        <v/>
      </c>
      <c r="AR580" t="str">
        <f>IF(ISBLANK(extractions!AL580),"",extractions!AL580)</f>
        <v/>
      </c>
      <c r="AS580" t="str">
        <f>IF(ISBLANK(extractions!AM580),"",extractions!AM580)</f>
        <v/>
      </c>
      <c r="AT580" t="str">
        <f>IF(ISBLANK(extractions!AN580),"",extractions!AN580)</f>
        <v/>
      </c>
      <c r="AU580" t="str">
        <f>IF(ISBLANK(extractions!AO580),"",extractions!AO580)</f>
        <v/>
      </c>
      <c r="AV580" t="str">
        <f>IF(ISBLANK(extractions!AP580),"",extractions!AP580)</f>
        <v/>
      </c>
      <c r="AW580">
        <f>IF(ISBLANK(extractions!AQ580),"",extractions!AQ580)</f>
        <v>35.5</v>
      </c>
      <c r="AX580">
        <f>IF(ISBLANK(extractions!AR580),"",extractions!AR580)</f>
        <v>18</v>
      </c>
      <c r="AY580" t="str">
        <f>IF(ISBLANK(extractions!AS580),"",extractions!AS580)</f>
        <v/>
      </c>
      <c r="AZ580" t="str">
        <f>IF(ISBLANK(extractions!AT580),"",extractions!AT580)</f>
        <v/>
      </c>
      <c r="BA580">
        <f>IF(ISBLANK(extractions!AU580),"",extractions!AU580)</f>
        <v>92.8</v>
      </c>
      <c r="BB580">
        <f>IF(ISBLANK(extractions!AV580),"",extractions!AV580)</f>
        <v>6.4</v>
      </c>
      <c r="BC580">
        <f>IF(ISBLANK(extractions!AW580),"",extractions!AW580)</f>
        <v>10.4</v>
      </c>
      <c r="BD580">
        <f>IF(ISBLANK(extractions!AX580),"",extractions!AX580)</f>
        <v>12</v>
      </c>
      <c r="BG580" t="str">
        <f t="shared" si="71"/>
        <v/>
      </c>
      <c r="BK580" s="9" t="str">
        <f t="shared" si="74"/>
        <v xml:space="preserve">B </v>
      </c>
      <c r="BL580" s="9">
        <f t="shared" si="72"/>
        <v>-8.3000000000000004E-2</v>
      </c>
      <c r="BM580" s="13" t="str">
        <f t="shared" si="73"/>
        <v/>
      </c>
      <c r="BN580" t="str">
        <f t="shared" si="75"/>
        <v>-</v>
      </c>
      <c r="BO580" s="9" t="b">
        <f>IF(BK580="Beta",IF(ABS(BL580)&lt;statistic_interpretations!$B$5,statistic_interpretations!$B$1,IF(ABS(BL580)&lt;statistic_interpretations!$C$5,statistic_interpretations!$C$1,IF(ABS(BL580)&gt;statistic_interpretations!$C$5,statistic_interpretations!$D$1,"error"))),IF(BK580="R",IF(ABS(BL580)&lt;statistic_interpretations!$B$2,statistic_interpretations!$B$1,IF(ABS(BL580)&lt;statistic_interpretations!$C$2,statistic_interpretations!$C$1,IF(ABS(BL580)&gt;statistic_interpretations!$C$2,statistic_interpretations!$D$1,"error"))),IF(BK580="D",IF(ABS(BL580)&lt;statistic_interpretations!$B$3,statistic_interpretations!$B$1,IF(ABS(BL580)&lt;statistic_interpretations!$C$3,statistic_interpretations!$C$1,IF(ABS(BL580)&gt;statistic_interpretations!$C$3,statistic_interpretations!$D$1,"error"))),IF(BK580="%",IF(ABS(BL580)&lt;statistic_interpretations!$B$9,statistic_interpretations!$B$1,IF(ABS(BL580)&lt;statistic_interpretations!$C$9,statistic_interpretations!$C$1,IF(ABS(BL580)&gt;statistic_interpretations!$C$9,statistic_interpretations!$D$1,"error"))),IF(BK580="χ2",IF(ABS(BL580)&lt;statistic_interpretations!$B$8,statistic_interpretations!$B$1,IF(ABS(BL580)&lt;statistic_interpretations!$C$8,statistic_interpretations!$C$1,IF(ABS(BL580)&gt;statistic_interpretations!$C$8,statistic_interpretations!$D$1,"error"))),IF(BK580="tau",IF(ABS(BL580)&lt;statistic_interpretations!$B$7,statistic_interpretations!$B$1,IF(ABS(BL580)&lt;statistic_interpretations!$C$7,statistic_interpretations!$C$1,IF(ABS(BL580)&gt;statistic_interpretations!$C$7,statistic_interpretations!$D$1,"error")))))))))</f>
        <v>0</v>
      </c>
      <c r="BP580" t="str">
        <f t="shared" si="76"/>
        <v>non sign.</v>
      </c>
    </row>
    <row r="581" spans="1:68" x14ac:dyDescent="0.25">
      <c r="A581" t="str">
        <f>IF(ISBLANK(extractions!A581),"",extractions!A581)</f>
        <v>Civilian employed</v>
      </c>
      <c r="C581" t="str">
        <f>IF(ISBLANK(extractions!B581),"",extractions!B581)</f>
        <v>scale</v>
      </c>
      <c r="D581" t="str">
        <f>IF(ISBLANK(extractions!C581),"",extractions!C581)</f>
        <v>no. of sworn civilians employed by agency per 1000 residents of jurisdiction</v>
      </c>
      <c r="E581" t="str">
        <f>IF(ISBLANK(extractions!D581),"",extractions!D581)</f>
        <v>-</v>
      </c>
      <c r="F581" t="str">
        <f>IF(ISBLANK(extractions!E581),"",extractions!E581)</f>
        <v>civilians/1000residents</v>
      </c>
      <c r="G581" t="str">
        <f>IF(ISBLANK(extractions!G581),"",extractions!G581)</f>
        <v>dispatch time;travel time</v>
      </c>
      <c r="H581" t="str">
        <f>IF(ISBLANK(extractions!H581),"",extractions!H581)</f>
        <v>scale</v>
      </c>
      <c r="I581" t="str">
        <f>IF(ISBLANK(extractions!I581),"",extractions!I581)</f>
        <v>(min - estimated min)/incident</v>
      </c>
      <c r="J581" t="str">
        <f>IF(ISBLANK(extractions!J581),"",extractions!J581)</f>
        <v>-</v>
      </c>
      <c r="K581" t="str">
        <f>IF(ISBLANK(extractions!K581),"",extractions!K581)</f>
        <v>control</v>
      </c>
      <c r="L581" t="str">
        <f>IF(ISBLANK(extractions!L581),"",extractions!L581)</f>
        <v>Bennett (2018)</v>
      </c>
      <c r="M581" t="s">
        <v>1202</v>
      </c>
      <c r="N581" t="str">
        <f>IF(ISBLANK(extractions!M581),"",extractions!M581)</f>
        <v>Table 5 - priority 2</v>
      </c>
      <c r="O581" t="str">
        <f>IF(ISBLANK(extractions!N581),"",extractions!N581)</f>
        <v>Two Stage Least Squares Regressions of Residuals with constant monthly fixed effect</v>
      </c>
      <c r="P581" t="s">
        <v>148</v>
      </c>
      <c r="S581" t="s">
        <v>202</v>
      </c>
      <c r="T581" t="s">
        <v>1188</v>
      </c>
      <c r="U581" t="str">
        <f>IF(ISBLANK(extractions!O581),"",extractions!O581)</f>
        <v>-</v>
      </c>
      <c r="V581" t="str">
        <f>IF(ISBLANK(extractions!P581),"",extractions!P581)</f>
        <v>Sample</v>
      </c>
      <c r="W581" t="str">
        <f>IF(ISBLANK(extractions!Q581),"",extractions!Q581)</f>
        <v>USA</v>
      </c>
      <c r="X581" t="str">
        <f>IF(ISBLANK(extractions!R581),"",extractions!R581)</f>
        <v>stratified random sampling</v>
      </c>
      <c r="Y581" t="str">
        <f>IF(ISBLANK(extractions!S581),"",extractions!S581)</f>
        <v/>
      </c>
      <c r="Z581" t="str">
        <f>IF(ISBLANK(extractions!T581),"",extractions!T581)</f>
        <v/>
      </c>
      <c r="AA581" t="str">
        <f>IF(ISBLANK(extractions!U581),"",extractions!U581)</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1">
        <f>IF(ISBLANK(extractions!V581),"",extractions!V581)</f>
        <v>1608127</v>
      </c>
      <c r="AC581" t="str">
        <f>IF(ISBLANK(extractions!W581),"",extractions!W581)</f>
        <v>CFS</v>
      </c>
      <c r="AD581" t="str">
        <f>IF(ISBLANK(extractions!X581),"",extractions!X581)</f>
        <v>Priority 2 calls</v>
      </c>
      <c r="AE581" t="str">
        <f>IF(ISBLANK(extractions!Y581),"",extractions!Y581)</f>
        <v xml:space="preserve">B </v>
      </c>
      <c r="AF581">
        <f>IF(ISBLANK(extractions!Z581),"",extractions!Z581)</f>
        <v>-0.505</v>
      </c>
      <c r="AG581">
        <f>IF(ISBLANK(extractions!AA581),"",extractions!AA581)</f>
        <v>0.55400000000000005</v>
      </c>
      <c r="AH581" t="str">
        <f>IF(ISBLANK(extractions!AB581),"",extractions!AB581)</f>
        <v>#</v>
      </c>
      <c r="AI581">
        <f>IF(ISBLANK(extractions!AC581),"",extractions!AC581)</f>
        <v>1</v>
      </c>
      <c r="AJ581" t="str">
        <f>IF(ISBLANK(extractions!AD581),"",extractions!AD581)</f>
        <v>jan</v>
      </c>
      <c r="AK581">
        <f>IF(ISBLANK(extractions!AE581),"",extractions!AE581)</f>
        <v>2015</v>
      </c>
      <c r="AL581">
        <f>IF(ISBLANK(extractions!AF581),"",extractions!AF581)</f>
        <v>31</v>
      </c>
      <c r="AM581" t="str">
        <f>IF(ISBLANK(extractions!AG581),"",extractions!AG581)</f>
        <v>dec</v>
      </c>
      <c r="AN581">
        <f>IF(ISBLANK(extractions!AH581),"",extractions!AH581)</f>
        <v>2016</v>
      </c>
      <c r="AO581" t="str">
        <f>IF(ISBLANK(extractions!AI581),"",extractions!AI581)</f>
        <v/>
      </c>
      <c r="AP581" t="str">
        <f>IF(ISBLANK(extractions!AJ581),"",extractions!AJ581)</f>
        <v/>
      </c>
      <c r="AQ581" t="str">
        <f>IF(ISBLANK(extractions!AK581),"",extractions!AK581)</f>
        <v/>
      </c>
      <c r="AR581" t="str">
        <f>IF(ISBLANK(extractions!AL581),"",extractions!AL581)</f>
        <v/>
      </c>
      <c r="AS581" t="str">
        <f>IF(ISBLANK(extractions!AM581),"",extractions!AM581)</f>
        <v/>
      </c>
      <c r="AT581" t="str">
        <f>IF(ISBLANK(extractions!AN581),"",extractions!AN581)</f>
        <v/>
      </c>
      <c r="AU581" t="str">
        <f>IF(ISBLANK(extractions!AO581),"",extractions!AO581)</f>
        <v/>
      </c>
      <c r="AV581" t="str">
        <f>IF(ISBLANK(extractions!AP581),"",extractions!AP581)</f>
        <v/>
      </c>
      <c r="AW581">
        <f>IF(ISBLANK(extractions!AQ581),"",extractions!AQ581)</f>
        <v>35.5</v>
      </c>
      <c r="AX581">
        <f>IF(ISBLANK(extractions!AR581),"",extractions!AR581)</f>
        <v>4.0999999999999996</v>
      </c>
      <c r="AY581" t="str">
        <f>IF(ISBLANK(extractions!AS581),"",extractions!AS581)</f>
        <v/>
      </c>
      <c r="AZ581" t="str">
        <f>IF(ISBLANK(extractions!AT581),"",extractions!AT581)</f>
        <v/>
      </c>
      <c r="BA581">
        <f>IF(ISBLANK(extractions!AU581),"",extractions!AU581)</f>
        <v>92.8</v>
      </c>
      <c r="BB581">
        <f>IF(ISBLANK(extractions!AV581),"",extractions!AV581)</f>
        <v>2.1</v>
      </c>
      <c r="BC581">
        <f>IF(ISBLANK(extractions!AW581),"",extractions!AW581)</f>
        <v>10.4</v>
      </c>
      <c r="BD581">
        <f>IF(ISBLANK(extractions!AX581),"",extractions!AX581)</f>
        <v>4</v>
      </c>
      <c r="BG581" t="str">
        <f t="shared" si="71"/>
        <v/>
      </c>
      <c r="BK581" s="9" t="str">
        <f t="shared" si="74"/>
        <v xml:space="preserve">B </v>
      </c>
      <c r="BL581" s="9">
        <f t="shared" si="72"/>
        <v>-0.505</v>
      </c>
      <c r="BM581" s="13" t="str">
        <f t="shared" si="73"/>
        <v/>
      </c>
      <c r="BN581" t="str">
        <f t="shared" si="75"/>
        <v>-</v>
      </c>
      <c r="BO581" s="9" t="b">
        <f>IF(BK581="Beta",IF(ABS(BL581)&lt;statistic_interpretations!$B$5,statistic_interpretations!$B$1,IF(ABS(BL581)&lt;statistic_interpretations!$C$5,statistic_interpretations!$C$1,IF(ABS(BL581)&gt;statistic_interpretations!$C$5,statistic_interpretations!$D$1,"error"))),IF(BK581="R",IF(ABS(BL581)&lt;statistic_interpretations!$B$2,statistic_interpretations!$B$1,IF(ABS(BL581)&lt;statistic_interpretations!$C$2,statistic_interpretations!$C$1,IF(ABS(BL581)&gt;statistic_interpretations!$C$2,statistic_interpretations!$D$1,"error"))),IF(BK581="D",IF(ABS(BL581)&lt;statistic_interpretations!$B$3,statistic_interpretations!$B$1,IF(ABS(BL581)&lt;statistic_interpretations!$C$3,statistic_interpretations!$C$1,IF(ABS(BL581)&gt;statistic_interpretations!$C$3,statistic_interpretations!$D$1,"error"))),IF(BK581="%",IF(ABS(BL581)&lt;statistic_interpretations!$B$9,statistic_interpretations!$B$1,IF(ABS(BL581)&lt;statistic_interpretations!$C$9,statistic_interpretations!$C$1,IF(ABS(BL581)&gt;statistic_interpretations!$C$9,statistic_interpretations!$D$1,"error"))),IF(BK581="χ2",IF(ABS(BL581)&lt;statistic_interpretations!$B$8,statistic_interpretations!$B$1,IF(ABS(BL581)&lt;statistic_interpretations!$C$8,statistic_interpretations!$C$1,IF(ABS(BL581)&gt;statistic_interpretations!$C$8,statistic_interpretations!$D$1,"error"))),IF(BK581="tau",IF(ABS(BL581)&lt;statistic_interpretations!$B$7,statistic_interpretations!$B$1,IF(ABS(BL581)&lt;statistic_interpretations!$C$7,statistic_interpretations!$C$1,IF(ABS(BL581)&gt;statistic_interpretations!$C$7,statistic_interpretations!$D$1,"error")))))))))</f>
        <v>0</v>
      </c>
      <c r="BP581" t="str">
        <f t="shared" si="76"/>
        <v>non sign.</v>
      </c>
    </row>
    <row r="582" spans="1:68" x14ac:dyDescent="0.25">
      <c r="A582" t="str">
        <f>IF(ISBLANK(extractions!A582),"",extractions!A582)</f>
        <v>Call Volume</v>
      </c>
      <c r="B582" t="s">
        <v>954</v>
      </c>
      <c r="C582" t="str">
        <f>IF(ISBLANK(extractions!B582),"",extractions!B582)</f>
        <v>scale</v>
      </c>
      <c r="D582" t="str">
        <f>IF(ISBLANK(extractions!C582),"",extractions!C582)</f>
        <v>number of calls received in the same hour as the call</v>
      </c>
      <c r="E582" t="str">
        <f>IF(ISBLANK(extractions!D582),"",extractions!D582)</f>
        <v>-</v>
      </c>
      <c r="F582" t="str">
        <f>IF(ISBLANK(extractions!E582),"",extractions!E582)</f>
        <v>CFS/hour</v>
      </c>
      <c r="G582" t="str">
        <f>IF(ISBLANK(extractions!G582),"",extractions!G582)</f>
        <v>dispatch time;travel time</v>
      </c>
      <c r="H582" t="str">
        <f>IF(ISBLANK(extractions!H582),"",extractions!H582)</f>
        <v>scale</v>
      </c>
      <c r="I582" t="str">
        <f>IF(ISBLANK(extractions!I582),"",extractions!I582)</f>
        <v>(min - estimated min)/incident</v>
      </c>
      <c r="J582" t="str">
        <f>IF(ISBLANK(extractions!J582),"",extractions!J582)</f>
        <v>-</v>
      </c>
      <c r="K582" t="str">
        <f>IF(ISBLANK(extractions!K582),"",extractions!K582)</f>
        <v>control</v>
      </c>
      <c r="L582" t="str">
        <f>IF(ISBLANK(extractions!L582),"",extractions!L582)</f>
        <v>Bennett (2018)</v>
      </c>
      <c r="M582" t="s">
        <v>1202</v>
      </c>
      <c r="N582" t="str">
        <f>IF(ISBLANK(extractions!M582),"",extractions!M582)</f>
        <v>Table 5 - priority 2</v>
      </c>
      <c r="O582" t="str">
        <f>IF(ISBLANK(extractions!N582),"",extractions!N582)</f>
        <v>Two Stage Least Squares Regressions of Residuals with constant monthly fixed effect</v>
      </c>
      <c r="P582" t="s">
        <v>148</v>
      </c>
      <c r="S582" t="s">
        <v>1363</v>
      </c>
      <c r="T582" t="s">
        <v>937</v>
      </c>
      <c r="U582" t="str">
        <f>IF(ISBLANK(extractions!O582),"",extractions!O582)</f>
        <v>-</v>
      </c>
      <c r="V582" t="str">
        <f>IF(ISBLANK(extractions!P582),"",extractions!P582)</f>
        <v>Sample</v>
      </c>
      <c r="W582" t="str">
        <f>IF(ISBLANK(extractions!Q582),"",extractions!Q582)</f>
        <v>USA</v>
      </c>
      <c r="X582" t="str">
        <f>IF(ISBLANK(extractions!R582),"",extractions!R582)</f>
        <v>stratified random sampling</v>
      </c>
      <c r="Y582" t="str">
        <f>IF(ISBLANK(extractions!S582),"",extractions!S582)</f>
        <v/>
      </c>
      <c r="Z582" t="str">
        <f>IF(ISBLANK(extractions!T582),"",extractions!T582)</f>
        <v/>
      </c>
      <c r="AA582" t="str">
        <f>IF(ISBLANK(extractions!U582),"",extractions!U582)</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2">
        <f>IF(ISBLANK(extractions!V582),"",extractions!V582)</f>
        <v>1608127</v>
      </c>
      <c r="AC582" t="str">
        <f>IF(ISBLANK(extractions!W582),"",extractions!W582)</f>
        <v>CFS</v>
      </c>
      <c r="AD582" t="str">
        <f>IF(ISBLANK(extractions!X582),"",extractions!X582)</f>
        <v>Priority 2 calls</v>
      </c>
      <c r="AE582" t="str">
        <f>IF(ISBLANK(extractions!Y582),"",extractions!Y582)</f>
        <v xml:space="preserve">B </v>
      </c>
      <c r="AF582">
        <f>IF(ISBLANK(extractions!Z582),"",extractions!Z582)</f>
        <v>1.7929999999999999</v>
      </c>
      <c r="AG582">
        <f>IF(ISBLANK(extractions!AA582),"",extractions!AA582)</f>
        <v>3.2000000000000001E-2</v>
      </c>
      <c r="AH582" t="str">
        <f>IF(ISBLANK(extractions!AB582),"",extractions!AB582)</f>
        <v>**</v>
      </c>
      <c r="AI582">
        <f>IF(ISBLANK(extractions!AC582),"",extractions!AC582)</f>
        <v>1</v>
      </c>
      <c r="AJ582" t="str">
        <f>IF(ISBLANK(extractions!AD582),"",extractions!AD582)</f>
        <v>jan</v>
      </c>
      <c r="AK582">
        <f>IF(ISBLANK(extractions!AE582),"",extractions!AE582)</f>
        <v>2015</v>
      </c>
      <c r="AL582">
        <f>IF(ISBLANK(extractions!AF582),"",extractions!AF582)</f>
        <v>31</v>
      </c>
      <c r="AM582" t="str">
        <f>IF(ISBLANK(extractions!AG582),"",extractions!AG582)</f>
        <v>dec</v>
      </c>
      <c r="AN582">
        <f>IF(ISBLANK(extractions!AH582),"",extractions!AH582)</f>
        <v>2016</v>
      </c>
      <c r="AO582" t="str">
        <f>IF(ISBLANK(extractions!AI582),"",extractions!AI582)</f>
        <v/>
      </c>
      <c r="AP582" t="str">
        <f>IF(ISBLANK(extractions!AJ582),"",extractions!AJ582)</f>
        <v/>
      </c>
      <c r="AQ582" t="str">
        <f>IF(ISBLANK(extractions!AK582),"",extractions!AK582)</f>
        <v/>
      </c>
      <c r="AR582" t="str">
        <f>IF(ISBLANK(extractions!AL582),"",extractions!AL582)</f>
        <v/>
      </c>
      <c r="AS582" t="str">
        <f>IF(ISBLANK(extractions!AM582),"",extractions!AM582)</f>
        <v/>
      </c>
      <c r="AT582" t="str">
        <f>IF(ISBLANK(extractions!AN582),"",extractions!AN582)</f>
        <v/>
      </c>
      <c r="AU582" t="str">
        <f>IF(ISBLANK(extractions!AO582),"",extractions!AO582)</f>
        <v/>
      </c>
      <c r="AV582" t="str">
        <f>IF(ISBLANK(extractions!AP582),"",extractions!AP582)</f>
        <v/>
      </c>
      <c r="AW582">
        <f>IF(ISBLANK(extractions!AQ582),"",extractions!AQ582)</f>
        <v>35.5</v>
      </c>
      <c r="AX582" t="str">
        <f>IF(ISBLANK(extractions!AR582),"",extractions!AR582)</f>
        <v/>
      </c>
      <c r="AY582" t="str">
        <f>IF(ISBLANK(extractions!AS582),"",extractions!AS582)</f>
        <v/>
      </c>
      <c r="AZ582" t="str">
        <f>IF(ISBLANK(extractions!AT582),"",extractions!AT582)</f>
        <v/>
      </c>
      <c r="BA582">
        <f>IF(ISBLANK(extractions!AU582),"",extractions!AU582)</f>
        <v>92.8</v>
      </c>
      <c r="BB582" t="str">
        <f>IF(ISBLANK(extractions!AV582),"",extractions!AV582)</f>
        <v/>
      </c>
      <c r="BC582">
        <f>IF(ISBLANK(extractions!AW582),"",extractions!AW582)</f>
        <v>10.4</v>
      </c>
      <c r="BD582" t="str">
        <f>IF(ISBLANK(extractions!AX582),"",extractions!AX582)</f>
        <v/>
      </c>
      <c r="BG582" t="str">
        <f t="shared" ref="BG582:BG631" si="77">IF(AE582="B",IF(AF582*(BB582/BA582)= 0, "",AF582*(BB582/BA582)),"")</f>
        <v/>
      </c>
      <c r="BK582" s="9" t="str">
        <f t="shared" si="74"/>
        <v xml:space="preserve">B </v>
      </c>
      <c r="BL582" s="9">
        <f t="shared" si="72"/>
        <v>1.7929999999999999</v>
      </c>
      <c r="BM582" s="13" t="str">
        <f t="shared" si="73"/>
        <v>**</v>
      </c>
      <c r="BN582" t="str">
        <f t="shared" si="75"/>
        <v>+</v>
      </c>
      <c r="BO582" s="9" t="b">
        <f>IF(BK582="Beta",IF(ABS(BL582)&lt;statistic_interpretations!$B$5,statistic_interpretations!$B$1,IF(ABS(BL582)&lt;statistic_interpretations!$C$5,statistic_interpretations!$C$1,IF(ABS(BL582)&gt;statistic_interpretations!$C$5,statistic_interpretations!$D$1,"error"))),IF(BK582="R",IF(ABS(BL582)&lt;statistic_interpretations!$B$2,statistic_interpretations!$B$1,IF(ABS(BL582)&lt;statistic_interpretations!$C$2,statistic_interpretations!$C$1,IF(ABS(BL582)&gt;statistic_interpretations!$C$2,statistic_interpretations!$D$1,"error"))),IF(BK582="D",IF(ABS(BL582)&lt;statistic_interpretations!$B$3,statistic_interpretations!$B$1,IF(ABS(BL582)&lt;statistic_interpretations!$C$3,statistic_interpretations!$C$1,IF(ABS(BL582)&gt;statistic_interpretations!$C$3,statistic_interpretations!$D$1,"error"))),IF(BK582="%",IF(ABS(BL582)&lt;statistic_interpretations!$B$9,statistic_interpretations!$B$1,IF(ABS(BL582)&lt;statistic_interpretations!$C$9,statistic_interpretations!$C$1,IF(ABS(BL582)&gt;statistic_interpretations!$C$9,statistic_interpretations!$D$1,"error"))),IF(BK582="χ2",IF(ABS(BL582)&lt;statistic_interpretations!$B$8,statistic_interpretations!$B$1,IF(ABS(BL582)&lt;statistic_interpretations!$C$8,statistic_interpretations!$C$1,IF(ABS(BL582)&gt;statistic_interpretations!$C$8,statistic_interpretations!$D$1,"error"))),IF(BK582="tau",IF(ABS(BL582)&lt;statistic_interpretations!$B$7,statistic_interpretations!$B$1,IF(ABS(BL582)&lt;statistic_interpretations!$C$7,statistic_interpretations!$C$1,IF(ABS(BL582)&gt;statistic_interpretations!$C$7,statistic_interpretations!$D$1,"error")))))))))</f>
        <v>0</v>
      </c>
      <c r="BP582" t="str">
        <f t="shared" si="76"/>
        <v>sign.</v>
      </c>
    </row>
    <row r="583" spans="1:68" x14ac:dyDescent="0.25">
      <c r="A583" t="str">
        <f>IF(ISBLANK(extractions!A583),"",extractions!A583)</f>
        <v>Hourly Max Temp</v>
      </c>
      <c r="C583" t="str">
        <f>IF(ISBLANK(extractions!B583),"",extractions!B583)</f>
        <v>scale</v>
      </c>
      <c r="D583" t="str">
        <f>IF(ISBLANK(extractions!C583),"",extractions!C583)</f>
        <v>“Hourly Max Temp” is the maximum dry  bulb temperature measured from the nearest NOAA station.</v>
      </c>
      <c r="E583" t="str">
        <f>IF(ISBLANK(extractions!D583),"",extractions!D583)</f>
        <v>-</v>
      </c>
      <c r="F583" t="str">
        <f>IF(ISBLANK(extractions!E583),"",extractions!E583)</f>
        <v>Celsius</v>
      </c>
      <c r="G583" t="str">
        <f>IF(ISBLANK(extractions!G583),"",extractions!G583)</f>
        <v>dispatch time;travel time</v>
      </c>
      <c r="H583" t="str">
        <f>IF(ISBLANK(extractions!H583),"",extractions!H583)</f>
        <v>scale</v>
      </c>
      <c r="I583" t="str">
        <f>IF(ISBLANK(extractions!I583),"",extractions!I583)</f>
        <v>(min - estimated min)/incident</v>
      </c>
      <c r="J583" t="str">
        <f>IF(ISBLANK(extractions!J583),"",extractions!J583)</f>
        <v>-</v>
      </c>
      <c r="K583" t="str">
        <f>IF(ISBLANK(extractions!K583),"",extractions!K583)</f>
        <v>control</v>
      </c>
      <c r="L583" t="str">
        <f>IF(ISBLANK(extractions!L583),"",extractions!L583)</f>
        <v>Bennett (2018)</v>
      </c>
      <c r="M583" t="s">
        <v>1202</v>
      </c>
      <c r="N583" t="str">
        <f>IF(ISBLANK(extractions!M583),"",extractions!M583)</f>
        <v>Table 5 - priority 2</v>
      </c>
      <c r="O583" t="str">
        <f>IF(ISBLANK(extractions!N583),"",extractions!N583)</f>
        <v>Two Stage Least Squares Regressions of Residuals with constant monthly fixed effect</v>
      </c>
      <c r="P583" t="s">
        <v>148</v>
      </c>
      <c r="S583" t="s">
        <v>194</v>
      </c>
      <c r="T583" t="s">
        <v>937</v>
      </c>
      <c r="U583" t="str">
        <f>IF(ISBLANK(extractions!O583),"",extractions!O583)</f>
        <v>-</v>
      </c>
      <c r="V583" t="str">
        <f>IF(ISBLANK(extractions!P583),"",extractions!P583)</f>
        <v>Sample</v>
      </c>
      <c r="W583" t="str">
        <f>IF(ISBLANK(extractions!Q583),"",extractions!Q583)</f>
        <v>USA</v>
      </c>
      <c r="X583" t="str">
        <f>IF(ISBLANK(extractions!R583),"",extractions!R583)</f>
        <v>stratified random sampling</v>
      </c>
      <c r="Y583" t="str">
        <f>IF(ISBLANK(extractions!S583),"",extractions!S583)</f>
        <v/>
      </c>
      <c r="Z583" t="str">
        <f>IF(ISBLANK(extractions!T583),"",extractions!T583)</f>
        <v/>
      </c>
      <c r="AA583" t="str">
        <f>IF(ISBLANK(extractions!U583),"",extractions!U583)</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3">
        <f>IF(ISBLANK(extractions!V583),"",extractions!V583)</f>
        <v>1608127</v>
      </c>
      <c r="AC583" t="str">
        <f>IF(ISBLANK(extractions!W583),"",extractions!W583)</f>
        <v>CFS</v>
      </c>
      <c r="AD583" t="str">
        <f>IF(ISBLANK(extractions!X583),"",extractions!X583)</f>
        <v>Priority 2 calls</v>
      </c>
      <c r="AE583" t="str">
        <f>IF(ISBLANK(extractions!Y583),"",extractions!Y583)</f>
        <v xml:space="preserve">B </v>
      </c>
      <c r="AF583">
        <f>IF(ISBLANK(extractions!Z583),"",extractions!Z583)</f>
        <v>1.7000000000000001E-2</v>
      </c>
      <c r="AG583">
        <f>IF(ISBLANK(extractions!AA583),"",extractions!AA583)</f>
        <v>5.5E-2</v>
      </c>
      <c r="AH583" t="str">
        <f>IF(ISBLANK(extractions!AB583),"",extractions!AB583)</f>
        <v>#</v>
      </c>
      <c r="AI583">
        <f>IF(ISBLANK(extractions!AC583),"",extractions!AC583)</f>
        <v>1</v>
      </c>
      <c r="AJ583" t="str">
        <f>IF(ISBLANK(extractions!AD583),"",extractions!AD583)</f>
        <v>jan</v>
      </c>
      <c r="AK583">
        <f>IF(ISBLANK(extractions!AE583),"",extractions!AE583)</f>
        <v>2015</v>
      </c>
      <c r="AL583">
        <f>IF(ISBLANK(extractions!AF583),"",extractions!AF583)</f>
        <v>31</v>
      </c>
      <c r="AM583" t="str">
        <f>IF(ISBLANK(extractions!AG583),"",extractions!AG583)</f>
        <v>dec</v>
      </c>
      <c r="AN583">
        <f>IF(ISBLANK(extractions!AH583),"",extractions!AH583)</f>
        <v>2016</v>
      </c>
      <c r="AO583" t="str">
        <f>IF(ISBLANK(extractions!AI583),"",extractions!AI583)</f>
        <v/>
      </c>
      <c r="AP583" t="str">
        <f>IF(ISBLANK(extractions!AJ583),"",extractions!AJ583)</f>
        <v/>
      </c>
      <c r="AQ583" t="str">
        <f>IF(ISBLANK(extractions!AK583),"",extractions!AK583)</f>
        <v/>
      </c>
      <c r="AR583" t="str">
        <f>IF(ISBLANK(extractions!AL583),"",extractions!AL583)</f>
        <v/>
      </c>
      <c r="AS583" t="str">
        <f>IF(ISBLANK(extractions!AM583),"",extractions!AM583)</f>
        <v/>
      </c>
      <c r="AT583" t="str">
        <f>IF(ISBLANK(extractions!AN583),"",extractions!AN583)</f>
        <v/>
      </c>
      <c r="AU583" t="str">
        <f>IF(ISBLANK(extractions!AO583),"",extractions!AO583)</f>
        <v/>
      </c>
      <c r="AV583" t="str">
        <f>IF(ISBLANK(extractions!AP583),"",extractions!AP583)</f>
        <v/>
      </c>
      <c r="AW583">
        <f>IF(ISBLANK(extractions!AQ583),"",extractions!AQ583)</f>
        <v>35.5</v>
      </c>
      <c r="AX583" t="str">
        <f>IF(ISBLANK(extractions!AR583),"",extractions!AR583)</f>
        <v/>
      </c>
      <c r="AY583" t="str">
        <f>IF(ISBLANK(extractions!AS583),"",extractions!AS583)</f>
        <v/>
      </c>
      <c r="AZ583" t="str">
        <f>IF(ISBLANK(extractions!AT583),"",extractions!AT583)</f>
        <v/>
      </c>
      <c r="BA583">
        <f>IF(ISBLANK(extractions!AU583),"",extractions!AU583)</f>
        <v>92.8</v>
      </c>
      <c r="BB583" t="str">
        <f>IF(ISBLANK(extractions!AV583),"",extractions!AV583)</f>
        <v/>
      </c>
      <c r="BC583">
        <f>IF(ISBLANK(extractions!AW583),"",extractions!AW583)</f>
        <v>10.4</v>
      </c>
      <c r="BD583" t="str">
        <f>IF(ISBLANK(extractions!AX583),"",extractions!AX583)</f>
        <v/>
      </c>
      <c r="BG583" t="str">
        <f t="shared" si="77"/>
        <v/>
      </c>
      <c r="BK583" s="9" t="str">
        <f t="shared" si="74"/>
        <v xml:space="preserve">B </v>
      </c>
      <c r="BL583" s="9">
        <f t="shared" si="72"/>
        <v>1.7000000000000001E-2</v>
      </c>
      <c r="BM583" s="13" t="str">
        <f t="shared" si="73"/>
        <v/>
      </c>
      <c r="BN583" t="str">
        <f t="shared" si="75"/>
        <v>+</v>
      </c>
      <c r="BO583" s="9" t="b">
        <f>IF(BK583="Beta",IF(ABS(BL583)&lt;statistic_interpretations!$B$5,statistic_interpretations!$B$1,IF(ABS(BL583)&lt;statistic_interpretations!$C$5,statistic_interpretations!$C$1,IF(ABS(BL583)&gt;statistic_interpretations!$C$5,statistic_interpretations!$D$1,"error"))),IF(BK583="R",IF(ABS(BL583)&lt;statistic_interpretations!$B$2,statistic_interpretations!$B$1,IF(ABS(BL583)&lt;statistic_interpretations!$C$2,statistic_interpretations!$C$1,IF(ABS(BL583)&gt;statistic_interpretations!$C$2,statistic_interpretations!$D$1,"error"))),IF(BK583="D",IF(ABS(BL583)&lt;statistic_interpretations!$B$3,statistic_interpretations!$B$1,IF(ABS(BL583)&lt;statistic_interpretations!$C$3,statistic_interpretations!$C$1,IF(ABS(BL583)&gt;statistic_interpretations!$C$3,statistic_interpretations!$D$1,"error"))),IF(BK583="%",IF(ABS(BL583)&lt;statistic_interpretations!$B$9,statistic_interpretations!$B$1,IF(ABS(BL583)&lt;statistic_interpretations!$C$9,statistic_interpretations!$C$1,IF(ABS(BL583)&gt;statistic_interpretations!$C$9,statistic_interpretations!$D$1,"error"))),IF(BK583="χ2",IF(ABS(BL583)&lt;statistic_interpretations!$B$8,statistic_interpretations!$B$1,IF(ABS(BL583)&lt;statistic_interpretations!$C$8,statistic_interpretations!$C$1,IF(ABS(BL583)&gt;statistic_interpretations!$C$8,statistic_interpretations!$D$1,"error"))),IF(BK583="tau",IF(ABS(BL583)&lt;statistic_interpretations!$B$7,statistic_interpretations!$B$1,IF(ABS(BL583)&lt;statistic_interpretations!$C$7,statistic_interpretations!$C$1,IF(ABS(BL583)&gt;statistic_interpretations!$C$7,statistic_interpretations!$D$1,"error")))))))))</f>
        <v>0</v>
      </c>
      <c r="BP583" t="str">
        <f t="shared" si="76"/>
        <v>non sign.</v>
      </c>
    </row>
    <row r="584" spans="1:68" x14ac:dyDescent="0.25">
      <c r="A584" t="str">
        <f>IF(ISBLANK(extractions!A584),"",extractions!A584)</f>
        <v>HHI</v>
      </c>
      <c r="C584" t="str">
        <f>IF(ISBLANK(extractions!B584),"",extractions!B584)</f>
        <v>scale</v>
      </c>
      <c r="D584" t="str">
        <f>IF(ISBLANK(extractions!C584),"",extractions!C584)</f>
        <v xml:space="preserve">Hirsch-Herffndahl Index, where a market  is defined as a Metropolitan Statistical Area, and an agency’s market share is defined as  the percent of the MSA’s population that lives in the agency’s jurisdiction. </v>
      </c>
      <c r="E584" t="str">
        <f>IF(ISBLANK(extractions!D584),"",extractions!D584)</f>
        <v>-</v>
      </c>
      <c r="F584" t="str">
        <f>IF(ISBLANK(extractions!E584),"",extractions!E584)</f>
        <v>none</v>
      </c>
      <c r="G584" t="str">
        <f>IF(ISBLANK(extractions!G584),"",extractions!G584)</f>
        <v>dispatch time;travel time</v>
      </c>
      <c r="H584" t="str">
        <f>IF(ISBLANK(extractions!H584),"",extractions!H584)</f>
        <v>scale</v>
      </c>
      <c r="I584" t="str">
        <f>IF(ISBLANK(extractions!I584),"",extractions!I584)</f>
        <v>(min - estimated min)/incident</v>
      </c>
      <c r="J584" t="str">
        <f>IF(ISBLANK(extractions!J584),"",extractions!J584)</f>
        <v>-</v>
      </c>
      <c r="K584" t="str">
        <f>IF(ISBLANK(extractions!K584),"",extractions!K584)</f>
        <v>interest</v>
      </c>
      <c r="L584" t="str">
        <f>IF(ISBLANK(extractions!L584),"",extractions!L584)</f>
        <v>Bennett (2018)</v>
      </c>
      <c r="M584" t="s">
        <v>1202</v>
      </c>
      <c r="N584" t="str">
        <f>IF(ISBLANK(extractions!M584),"",extractions!M584)</f>
        <v>Table 5 - priority 3</v>
      </c>
      <c r="O584" t="str">
        <f>IF(ISBLANK(extractions!N584),"",extractions!N584)</f>
        <v>Two Stage Least Squares Regressions of Residuals with constant monthly fixed effect</v>
      </c>
      <c r="P584" t="s">
        <v>148</v>
      </c>
      <c r="S584" t="s">
        <v>202</v>
      </c>
      <c r="T584" t="s">
        <v>1188</v>
      </c>
      <c r="U584" t="str">
        <f>IF(ISBLANK(extractions!O584),"",extractions!O584)</f>
        <v xml:space="preserve">The magnitude of the effect for priority 3 calls is similar to priority 1 although in the opposite direction. Since these priority 3 calls have longer residual response times however, as a percentage they represent a smaller change. Approximately 11% of the means for priority 3 calls. </v>
      </c>
      <c r="V584" t="str">
        <f>IF(ISBLANK(extractions!P584),"",extractions!P584)</f>
        <v>Sample</v>
      </c>
      <c r="W584" t="str">
        <f>IF(ISBLANK(extractions!Q584),"",extractions!Q584)</f>
        <v>USA</v>
      </c>
      <c r="X584" t="str">
        <f>IF(ISBLANK(extractions!R584),"",extractions!R584)</f>
        <v>stratified random sampling</v>
      </c>
      <c r="Y584" t="str">
        <f>IF(ISBLANK(extractions!S584),"",extractions!S584)</f>
        <v/>
      </c>
      <c r="Z584" t="str">
        <f>IF(ISBLANK(extractions!T584),"",extractions!T584)</f>
        <v/>
      </c>
      <c r="AA584" t="str">
        <f>IF(ISBLANK(extractions!U584),"",extractions!U584)</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4">
        <f>IF(ISBLANK(extractions!V584),"",extractions!V584)</f>
        <v>1156145</v>
      </c>
      <c r="AC584" t="str">
        <f>IF(ISBLANK(extractions!W584),"",extractions!W584)</f>
        <v>CFS</v>
      </c>
      <c r="AD584" t="str">
        <f>IF(ISBLANK(extractions!X584),"",extractions!X584)</f>
        <v>Priority 3 calls</v>
      </c>
      <c r="AE584" t="str">
        <f>IF(ISBLANK(extractions!Y584),"",extractions!Y584)</f>
        <v xml:space="preserve">B </v>
      </c>
      <c r="AF584">
        <f>IF(ISBLANK(extractions!Z584),"",extractions!Z584)</f>
        <v>7.0000000000000001E-3</v>
      </c>
      <c r="AG584">
        <f>IF(ISBLANK(extractions!AA584),"",extractions!AA584)</f>
        <v>1E-3</v>
      </c>
      <c r="AH584" t="str">
        <f>IF(ISBLANK(extractions!AB584),"",extractions!AB584)</f>
        <v>**</v>
      </c>
      <c r="AI584">
        <f>IF(ISBLANK(extractions!AC584),"",extractions!AC584)</f>
        <v>1</v>
      </c>
      <c r="AJ584" t="str">
        <f>IF(ISBLANK(extractions!AD584),"",extractions!AD584)</f>
        <v>jan</v>
      </c>
      <c r="AK584">
        <f>IF(ISBLANK(extractions!AE584),"",extractions!AE584)</f>
        <v>2015</v>
      </c>
      <c r="AL584">
        <f>IF(ISBLANK(extractions!AF584),"",extractions!AF584)</f>
        <v>31</v>
      </c>
      <c r="AM584" t="str">
        <f>IF(ISBLANK(extractions!AG584),"",extractions!AG584)</f>
        <v>dec</v>
      </c>
      <c r="AN584">
        <f>IF(ISBLANK(extractions!AH584),"",extractions!AH584)</f>
        <v>2016</v>
      </c>
      <c r="AO584" t="str">
        <f>IF(ISBLANK(extractions!AI584),"",extractions!AI584)</f>
        <v/>
      </c>
      <c r="AP584" t="str">
        <f>IF(ISBLANK(extractions!AJ584),"",extractions!AJ584)</f>
        <v/>
      </c>
      <c r="AQ584" t="str">
        <f>IF(ISBLANK(extractions!AK584),"",extractions!AK584)</f>
        <v/>
      </c>
      <c r="AR584" t="str">
        <f>IF(ISBLANK(extractions!AL584),"",extractions!AL584)</f>
        <v/>
      </c>
      <c r="AS584" t="str">
        <f>IF(ISBLANK(extractions!AM584),"",extractions!AM584)</f>
        <v/>
      </c>
      <c r="AT584" t="str">
        <f>IF(ISBLANK(extractions!AN584),"",extractions!AN584)</f>
        <v/>
      </c>
      <c r="AU584" t="str">
        <f>IF(ISBLANK(extractions!AO584),"",extractions!AO584)</f>
        <v/>
      </c>
      <c r="AV584" t="str">
        <f>IF(ISBLANK(extractions!AP584),"",extractions!AP584)</f>
        <v/>
      </c>
      <c r="AW584">
        <f>IF(ISBLANK(extractions!AQ584),"",extractions!AQ584)</f>
        <v>90.1</v>
      </c>
      <c r="AX584">
        <f>IF(ISBLANK(extractions!AR584),"",extractions!AR584)</f>
        <v>2880</v>
      </c>
      <c r="AY584" t="str">
        <f>IF(ISBLANK(extractions!AS584),"",extractions!AS584)</f>
        <v/>
      </c>
      <c r="AZ584" t="str">
        <f>IF(ISBLANK(extractions!AT584),"",extractions!AT584)</f>
        <v/>
      </c>
      <c r="BA584">
        <f>IF(ISBLANK(extractions!AU584),"",extractions!AU584)</f>
        <v>173.2</v>
      </c>
      <c r="BB584">
        <f>IF(ISBLANK(extractions!AV584),"",extractions!AV584)</f>
        <v>1463</v>
      </c>
      <c r="BC584">
        <f>IF(ISBLANK(extractions!AW584),"",extractions!AW584)</f>
        <v>20.399999999999999</v>
      </c>
      <c r="BD584">
        <f>IF(ISBLANK(extractions!AX584),"",extractions!AX584)</f>
        <v>3000</v>
      </c>
      <c r="BG584" t="str">
        <f t="shared" si="77"/>
        <v/>
      </c>
      <c r="BK584" s="9" t="str">
        <f t="shared" si="74"/>
        <v xml:space="preserve">B </v>
      </c>
      <c r="BL584" s="9">
        <f t="shared" si="72"/>
        <v>7.0000000000000001E-3</v>
      </c>
      <c r="BM584" s="13" t="str">
        <f t="shared" si="73"/>
        <v>**</v>
      </c>
      <c r="BN584" t="str">
        <f t="shared" si="75"/>
        <v>+</v>
      </c>
      <c r="BO584" s="9" t="b">
        <f>IF(BK584="Beta",IF(ABS(BL584)&lt;statistic_interpretations!$B$5,statistic_interpretations!$B$1,IF(ABS(BL584)&lt;statistic_interpretations!$C$5,statistic_interpretations!$C$1,IF(ABS(BL584)&gt;statistic_interpretations!$C$5,statistic_interpretations!$D$1,"error"))),IF(BK584="R",IF(ABS(BL584)&lt;statistic_interpretations!$B$2,statistic_interpretations!$B$1,IF(ABS(BL584)&lt;statistic_interpretations!$C$2,statistic_interpretations!$C$1,IF(ABS(BL584)&gt;statistic_interpretations!$C$2,statistic_interpretations!$D$1,"error"))),IF(BK584="D",IF(ABS(BL584)&lt;statistic_interpretations!$B$3,statistic_interpretations!$B$1,IF(ABS(BL584)&lt;statistic_interpretations!$C$3,statistic_interpretations!$C$1,IF(ABS(BL584)&gt;statistic_interpretations!$C$3,statistic_interpretations!$D$1,"error"))),IF(BK584="%",IF(ABS(BL584)&lt;statistic_interpretations!$B$9,statistic_interpretations!$B$1,IF(ABS(BL584)&lt;statistic_interpretations!$C$9,statistic_interpretations!$C$1,IF(ABS(BL584)&gt;statistic_interpretations!$C$9,statistic_interpretations!$D$1,"error"))),IF(BK584="χ2",IF(ABS(BL584)&lt;statistic_interpretations!$B$8,statistic_interpretations!$B$1,IF(ABS(BL584)&lt;statistic_interpretations!$C$8,statistic_interpretations!$C$1,IF(ABS(BL584)&gt;statistic_interpretations!$C$8,statistic_interpretations!$D$1,"error"))),IF(BK584="tau",IF(ABS(BL584)&lt;statistic_interpretations!$B$7,statistic_interpretations!$B$1,IF(ABS(BL584)&lt;statistic_interpretations!$C$7,statistic_interpretations!$C$1,IF(ABS(BL584)&gt;statistic_interpretations!$C$7,statistic_interpretations!$D$1,"error")))))))))</f>
        <v>0</v>
      </c>
      <c r="BP584" t="str">
        <f t="shared" si="76"/>
        <v>sign.</v>
      </c>
    </row>
    <row r="585" spans="1:68" x14ac:dyDescent="0.25">
      <c r="A585" t="str">
        <f>IF(ISBLANK(extractions!A585),"",extractions!A585)</f>
        <v>White</v>
      </c>
      <c r="C585" t="str">
        <f>IF(ISBLANK(extractions!B585),"",extractions!B585)</f>
        <v>scale</v>
      </c>
      <c r="D585" t="str">
        <f>IF(ISBLANK(extractions!C585),"",extractions!C585)</f>
        <v xml:space="preserve">“White” is the share of the census block group reporting “white only” as their race. </v>
      </c>
      <c r="E585" t="str">
        <f>IF(ISBLANK(extractions!D585),"",extractions!D585)</f>
        <v>-</v>
      </c>
      <c r="F585" t="str">
        <f>IF(ISBLANK(extractions!E585),"",extractions!E585)</f>
        <v>no. whites/all people</v>
      </c>
      <c r="G585" t="str">
        <f>IF(ISBLANK(extractions!G585),"",extractions!G585)</f>
        <v>dispatch time;travel time</v>
      </c>
      <c r="H585" t="str">
        <f>IF(ISBLANK(extractions!H585),"",extractions!H585)</f>
        <v>scale</v>
      </c>
      <c r="I585" t="str">
        <f>IF(ISBLANK(extractions!I585),"",extractions!I585)</f>
        <v>(min - estimated min)/incident</v>
      </c>
      <c r="J585" t="str">
        <f>IF(ISBLANK(extractions!J585),"",extractions!J585)</f>
        <v>-</v>
      </c>
      <c r="K585" t="str">
        <f>IF(ISBLANK(extractions!K585),"",extractions!K585)</f>
        <v>interest</v>
      </c>
      <c r="L585" t="str">
        <f>IF(ISBLANK(extractions!L585),"",extractions!L585)</f>
        <v>Bennett (2018)</v>
      </c>
      <c r="M585" t="s">
        <v>1202</v>
      </c>
      <c r="N585" t="str">
        <f>IF(ISBLANK(extractions!M585),"",extractions!M585)</f>
        <v>Table 5 - priority 3</v>
      </c>
      <c r="O585" t="str">
        <f>IF(ISBLANK(extractions!N585),"",extractions!N585)</f>
        <v>Two Stage Least Squares Regressions of Residuals with constant monthly fixed effect</v>
      </c>
      <c r="P585" t="s">
        <v>148</v>
      </c>
      <c r="S585" t="s">
        <v>204</v>
      </c>
      <c r="T585" t="s">
        <v>897</v>
      </c>
      <c r="U585" t="str">
        <f>IF(ISBLANK(extractions!O585),"",extractions!O585)</f>
        <v xml:space="preserve"> The effect is statistically  signiffcant across all priority codes and while for priority 1 calls the effect is positive, for  priority 2 and priority 3 calls the effect is negative. A 10 percentage point increase in the  share of a block group that is white increases residual response times for priority 1 calls  by about one minute and decreases residual response times by about one and half minutes  for both priority 2 and 3 calls. The implication that minority communities receive better  service in some circumstances, is in some sense surprising.</v>
      </c>
      <c r="V585" t="str">
        <f>IF(ISBLANK(extractions!P585),"",extractions!P585)</f>
        <v>Sample</v>
      </c>
      <c r="W585" t="str">
        <f>IF(ISBLANK(extractions!Q585),"",extractions!Q585)</f>
        <v>USA</v>
      </c>
      <c r="X585" t="str">
        <f>IF(ISBLANK(extractions!R585),"",extractions!R585)</f>
        <v>stratified random sampling</v>
      </c>
      <c r="Y585" t="str">
        <f>IF(ISBLANK(extractions!S585),"",extractions!S585)</f>
        <v/>
      </c>
      <c r="Z585" t="str">
        <f>IF(ISBLANK(extractions!T585),"",extractions!T585)</f>
        <v/>
      </c>
      <c r="AA585" t="str">
        <f>IF(ISBLANK(extractions!U585),"",extractions!U585)</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5">
        <f>IF(ISBLANK(extractions!V585),"",extractions!V585)</f>
        <v>1156145</v>
      </c>
      <c r="AC585" t="str">
        <f>IF(ISBLANK(extractions!W585),"",extractions!W585)</f>
        <v>CFS</v>
      </c>
      <c r="AD585" t="str">
        <f>IF(ISBLANK(extractions!X585),"",extractions!X585)</f>
        <v>Priority 3 calls</v>
      </c>
      <c r="AE585" t="str">
        <f>IF(ISBLANK(extractions!Y585),"",extractions!Y585)</f>
        <v xml:space="preserve">B </v>
      </c>
      <c r="AF585">
        <f>IF(ISBLANK(extractions!Z585),"",extractions!Z585)</f>
        <v>-15.888999999999999</v>
      </c>
      <c r="AG585">
        <f>IF(ISBLANK(extractions!AA585),"",extractions!AA585)</f>
        <v>4.8609999999999998</v>
      </c>
      <c r="AH585" t="str">
        <f>IF(ISBLANK(extractions!AB585),"",extractions!AB585)</f>
        <v>**</v>
      </c>
      <c r="AI585">
        <f>IF(ISBLANK(extractions!AC585),"",extractions!AC585)</f>
        <v>1</v>
      </c>
      <c r="AJ585" t="str">
        <f>IF(ISBLANK(extractions!AD585),"",extractions!AD585)</f>
        <v>jan</v>
      </c>
      <c r="AK585">
        <f>IF(ISBLANK(extractions!AE585),"",extractions!AE585)</f>
        <v>2015</v>
      </c>
      <c r="AL585">
        <f>IF(ISBLANK(extractions!AF585),"",extractions!AF585)</f>
        <v>31</v>
      </c>
      <c r="AM585" t="str">
        <f>IF(ISBLANK(extractions!AG585),"",extractions!AG585)</f>
        <v>dec</v>
      </c>
      <c r="AN585">
        <f>IF(ISBLANK(extractions!AH585),"",extractions!AH585)</f>
        <v>2016</v>
      </c>
      <c r="AO585" t="str">
        <f>IF(ISBLANK(extractions!AI585),"",extractions!AI585)</f>
        <v/>
      </c>
      <c r="AP585" t="str">
        <f>IF(ISBLANK(extractions!AJ585),"",extractions!AJ585)</f>
        <v/>
      </c>
      <c r="AQ585" t="str">
        <f>IF(ISBLANK(extractions!AK585),"",extractions!AK585)</f>
        <v/>
      </c>
      <c r="AR585" t="str">
        <f>IF(ISBLANK(extractions!AL585),"",extractions!AL585)</f>
        <v/>
      </c>
      <c r="AS585" t="str">
        <f>IF(ISBLANK(extractions!AM585),"",extractions!AM585)</f>
        <v/>
      </c>
      <c r="AT585" t="str">
        <f>IF(ISBLANK(extractions!AN585),"",extractions!AN585)</f>
        <v/>
      </c>
      <c r="AU585" t="str">
        <f>IF(ISBLANK(extractions!AO585),"",extractions!AO585)</f>
        <v/>
      </c>
      <c r="AV585" t="str">
        <f>IF(ISBLANK(extractions!AP585),"",extractions!AP585)</f>
        <v/>
      </c>
      <c r="AW585">
        <f>IF(ISBLANK(extractions!AQ585),"",extractions!AQ585)</f>
        <v>90.1</v>
      </c>
      <c r="AX585">
        <f>IF(ISBLANK(extractions!AR585),"",extractions!AR585)</f>
        <v>0.59</v>
      </c>
      <c r="AY585" t="str">
        <f>IF(ISBLANK(extractions!AS585),"",extractions!AS585)</f>
        <v/>
      </c>
      <c r="AZ585" t="str">
        <f>IF(ISBLANK(extractions!AT585),"",extractions!AT585)</f>
        <v/>
      </c>
      <c r="BA585">
        <f>IF(ISBLANK(extractions!AU585),"",extractions!AU585)</f>
        <v>173.2</v>
      </c>
      <c r="BB585">
        <f>IF(ISBLANK(extractions!AV585),"",extractions!AV585)</f>
        <v>0.34</v>
      </c>
      <c r="BC585">
        <f>IF(ISBLANK(extractions!AW585),"",extractions!AW585)</f>
        <v>20.399999999999999</v>
      </c>
      <c r="BD585" t="str">
        <f>IF(ISBLANK(extractions!AX585),"",extractions!AX585)</f>
        <v/>
      </c>
      <c r="BG585" t="str">
        <f t="shared" si="77"/>
        <v/>
      </c>
      <c r="BK585" s="9" t="str">
        <f t="shared" si="74"/>
        <v xml:space="preserve">B </v>
      </c>
      <c r="BL585" s="9">
        <f t="shared" si="72"/>
        <v>-15.888999999999999</v>
      </c>
      <c r="BM585" s="13" t="str">
        <f t="shared" si="73"/>
        <v>**</v>
      </c>
      <c r="BN585" t="str">
        <f t="shared" si="75"/>
        <v>-</v>
      </c>
      <c r="BO585" s="9" t="b">
        <f>IF(BK585="Beta",IF(ABS(BL585)&lt;statistic_interpretations!$B$5,statistic_interpretations!$B$1,IF(ABS(BL585)&lt;statistic_interpretations!$C$5,statistic_interpretations!$C$1,IF(ABS(BL585)&gt;statistic_interpretations!$C$5,statistic_interpretations!$D$1,"error"))),IF(BK585="R",IF(ABS(BL585)&lt;statistic_interpretations!$B$2,statistic_interpretations!$B$1,IF(ABS(BL585)&lt;statistic_interpretations!$C$2,statistic_interpretations!$C$1,IF(ABS(BL585)&gt;statistic_interpretations!$C$2,statistic_interpretations!$D$1,"error"))),IF(BK585="D",IF(ABS(BL585)&lt;statistic_interpretations!$B$3,statistic_interpretations!$B$1,IF(ABS(BL585)&lt;statistic_interpretations!$C$3,statistic_interpretations!$C$1,IF(ABS(BL585)&gt;statistic_interpretations!$C$3,statistic_interpretations!$D$1,"error"))),IF(BK585="%",IF(ABS(BL585)&lt;statistic_interpretations!$B$9,statistic_interpretations!$B$1,IF(ABS(BL585)&lt;statistic_interpretations!$C$9,statistic_interpretations!$C$1,IF(ABS(BL585)&gt;statistic_interpretations!$C$9,statistic_interpretations!$D$1,"error"))),IF(BK585="χ2",IF(ABS(BL585)&lt;statistic_interpretations!$B$8,statistic_interpretations!$B$1,IF(ABS(BL585)&lt;statistic_interpretations!$C$8,statistic_interpretations!$C$1,IF(ABS(BL585)&gt;statistic_interpretations!$C$8,statistic_interpretations!$D$1,"error"))),IF(BK585="tau",IF(ABS(BL585)&lt;statistic_interpretations!$B$7,statistic_interpretations!$B$1,IF(ABS(BL585)&lt;statistic_interpretations!$C$7,statistic_interpretations!$C$1,IF(ABS(BL585)&gt;statistic_interpretations!$C$7,statistic_interpretations!$D$1,"error")))))))))</f>
        <v>0</v>
      </c>
      <c r="BP585" t="str">
        <f t="shared" si="76"/>
        <v>sign.</v>
      </c>
    </row>
    <row r="586" spans="1:68" x14ac:dyDescent="0.25">
      <c r="A586" t="str">
        <f>IF(ISBLANK(extractions!A586),"",extractions!A586)</f>
        <v>Married</v>
      </c>
      <c r="C586" t="str">
        <f>IF(ISBLANK(extractions!B586),"",extractions!B586)</f>
        <v>scale</v>
      </c>
      <c r="D586" t="str">
        <f>IF(ISBLANK(extractions!C586),"",extractions!C586)</f>
        <v xml:space="preserve"> “Married” is the share of the population that is living  in a married household.</v>
      </c>
      <c r="E586" t="str">
        <f>IF(ISBLANK(extractions!D586),"",extractions!D586)</f>
        <v>-</v>
      </c>
      <c r="F586" t="str">
        <f>IF(ISBLANK(extractions!E586),"",extractions!E586)</f>
        <v>no. married households/all households</v>
      </c>
      <c r="G586" t="str">
        <f>IF(ISBLANK(extractions!G586),"",extractions!G586)</f>
        <v>dispatch time;travel time</v>
      </c>
      <c r="H586" t="str">
        <f>IF(ISBLANK(extractions!H586),"",extractions!H586)</f>
        <v>scale</v>
      </c>
      <c r="I586" t="str">
        <f>IF(ISBLANK(extractions!I586),"",extractions!I586)</f>
        <v>(min - estimated min)/incident</v>
      </c>
      <c r="J586" t="str">
        <f>IF(ISBLANK(extractions!J586),"",extractions!J586)</f>
        <v>-</v>
      </c>
      <c r="K586" t="str">
        <f>IF(ISBLANK(extractions!K586),"",extractions!K586)</f>
        <v>interest</v>
      </c>
      <c r="L586" t="str">
        <f>IF(ISBLANK(extractions!L586),"",extractions!L586)</f>
        <v>Bennett (2018)</v>
      </c>
      <c r="M586" t="s">
        <v>1202</v>
      </c>
      <c r="N586" t="str">
        <f>IF(ISBLANK(extractions!M586),"",extractions!M586)</f>
        <v>Table 5 - priority 3</v>
      </c>
      <c r="O586" t="str">
        <f>IF(ISBLANK(extractions!N586),"",extractions!N586)</f>
        <v>Two Stage Least Squares Regressions of Residuals with constant monthly fixed effect</v>
      </c>
      <c r="P586" t="s">
        <v>148</v>
      </c>
      <c r="S586" t="s">
        <v>204</v>
      </c>
      <c r="T586" t="s">
        <v>897</v>
      </c>
      <c r="U586" t="str">
        <f>IF(ISBLANK(extractions!O586),"",extractions!O586)</f>
        <v>The effects of demographic characteristics are also significant determinants of residual response times. While the signs of the effects tend to be consistent across priority codes.</v>
      </c>
      <c r="V586" t="str">
        <f>IF(ISBLANK(extractions!P586),"",extractions!P586)</f>
        <v>Sample</v>
      </c>
      <c r="W586" t="str">
        <f>IF(ISBLANK(extractions!Q586),"",extractions!Q586)</f>
        <v>USA</v>
      </c>
      <c r="X586" t="str">
        <f>IF(ISBLANK(extractions!R586),"",extractions!R586)</f>
        <v>stratified random sampling</v>
      </c>
      <c r="Y586" t="str">
        <f>IF(ISBLANK(extractions!S586),"",extractions!S586)</f>
        <v/>
      </c>
      <c r="Z586" t="str">
        <f>IF(ISBLANK(extractions!T586),"",extractions!T586)</f>
        <v/>
      </c>
      <c r="AA586" t="str">
        <f>IF(ISBLANK(extractions!U586),"",extractions!U586)</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6">
        <f>IF(ISBLANK(extractions!V586),"",extractions!V586)</f>
        <v>1156145</v>
      </c>
      <c r="AC586" t="str">
        <f>IF(ISBLANK(extractions!W586),"",extractions!W586)</f>
        <v>CFS</v>
      </c>
      <c r="AD586" t="str">
        <f>IF(ISBLANK(extractions!X586),"",extractions!X586)</f>
        <v>Priority 3 calls</v>
      </c>
      <c r="AE586" t="str">
        <f>IF(ISBLANK(extractions!Y586),"",extractions!Y586)</f>
        <v xml:space="preserve">B </v>
      </c>
      <c r="AF586">
        <f>IF(ISBLANK(extractions!Z586),"",extractions!Z586)</f>
        <v>2.8660000000000001</v>
      </c>
      <c r="AG586">
        <f>IF(ISBLANK(extractions!AA586),"",extractions!AA586)</f>
        <v>11.176</v>
      </c>
      <c r="AH586" t="str">
        <f>IF(ISBLANK(extractions!AB586),"",extractions!AB586)</f>
        <v>#</v>
      </c>
      <c r="AI586">
        <f>IF(ISBLANK(extractions!AC586),"",extractions!AC586)</f>
        <v>1</v>
      </c>
      <c r="AJ586" t="str">
        <f>IF(ISBLANK(extractions!AD586),"",extractions!AD586)</f>
        <v>jan</v>
      </c>
      <c r="AK586">
        <f>IF(ISBLANK(extractions!AE586),"",extractions!AE586)</f>
        <v>2015</v>
      </c>
      <c r="AL586">
        <f>IF(ISBLANK(extractions!AF586),"",extractions!AF586)</f>
        <v>31</v>
      </c>
      <c r="AM586" t="str">
        <f>IF(ISBLANK(extractions!AG586),"",extractions!AG586)</f>
        <v>dec</v>
      </c>
      <c r="AN586">
        <f>IF(ISBLANK(extractions!AH586),"",extractions!AH586)</f>
        <v>2016</v>
      </c>
      <c r="AO586" t="str">
        <f>IF(ISBLANK(extractions!AI586),"",extractions!AI586)</f>
        <v/>
      </c>
      <c r="AP586" t="str">
        <f>IF(ISBLANK(extractions!AJ586),"",extractions!AJ586)</f>
        <v/>
      </c>
      <c r="AQ586" t="str">
        <f>IF(ISBLANK(extractions!AK586),"",extractions!AK586)</f>
        <v/>
      </c>
      <c r="AR586" t="str">
        <f>IF(ISBLANK(extractions!AL586),"",extractions!AL586)</f>
        <v/>
      </c>
      <c r="AS586" t="str">
        <f>IF(ISBLANK(extractions!AM586),"",extractions!AM586)</f>
        <v/>
      </c>
      <c r="AT586" t="str">
        <f>IF(ISBLANK(extractions!AN586),"",extractions!AN586)</f>
        <v/>
      </c>
      <c r="AU586" t="str">
        <f>IF(ISBLANK(extractions!AO586),"",extractions!AO586)</f>
        <v/>
      </c>
      <c r="AV586" t="str">
        <f>IF(ISBLANK(extractions!AP586),"",extractions!AP586)</f>
        <v/>
      </c>
      <c r="AW586">
        <f>IF(ISBLANK(extractions!AQ586),"",extractions!AQ586)</f>
        <v>90.1</v>
      </c>
      <c r="AX586">
        <f>IF(ISBLANK(extractions!AR586),"",extractions!AR586)</f>
        <v>0.36</v>
      </c>
      <c r="AY586" t="str">
        <f>IF(ISBLANK(extractions!AS586),"",extractions!AS586)</f>
        <v/>
      </c>
      <c r="AZ586" t="str">
        <f>IF(ISBLANK(extractions!AT586),"",extractions!AT586)</f>
        <v/>
      </c>
      <c r="BA586">
        <f>IF(ISBLANK(extractions!AU586),"",extractions!AU586)</f>
        <v>173.2</v>
      </c>
      <c r="BB586">
        <f>IF(ISBLANK(extractions!AV586),"",extractions!AV586)</f>
        <v>0.21</v>
      </c>
      <c r="BC586">
        <f>IF(ISBLANK(extractions!AW586),"",extractions!AW586)</f>
        <v>20.399999999999999</v>
      </c>
      <c r="BD586" t="str">
        <f>IF(ISBLANK(extractions!AX586),"",extractions!AX586)</f>
        <v/>
      </c>
      <c r="BG586" t="str">
        <f t="shared" si="77"/>
        <v/>
      </c>
      <c r="BK586" s="9" t="str">
        <f t="shared" si="74"/>
        <v xml:space="preserve">B </v>
      </c>
      <c r="BL586" s="9">
        <f t="shared" si="72"/>
        <v>2.8660000000000001</v>
      </c>
      <c r="BM586" s="13" t="str">
        <f t="shared" si="73"/>
        <v/>
      </c>
      <c r="BN586" t="str">
        <f t="shared" si="75"/>
        <v>+</v>
      </c>
      <c r="BO586" s="9" t="b">
        <f>IF(BK586="Beta",IF(ABS(BL586)&lt;statistic_interpretations!$B$5,statistic_interpretations!$B$1,IF(ABS(BL586)&lt;statistic_interpretations!$C$5,statistic_interpretations!$C$1,IF(ABS(BL586)&gt;statistic_interpretations!$C$5,statistic_interpretations!$D$1,"error"))),IF(BK586="R",IF(ABS(BL586)&lt;statistic_interpretations!$B$2,statistic_interpretations!$B$1,IF(ABS(BL586)&lt;statistic_interpretations!$C$2,statistic_interpretations!$C$1,IF(ABS(BL586)&gt;statistic_interpretations!$C$2,statistic_interpretations!$D$1,"error"))),IF(BK586="D",IF(ABS(BL586)&lt;statistic_interpretations!$B$3,statistic_interpretations!$B$1,IF(ABS(BL586)&lt;statistic_interpretations!$C$3,statistic_interpretations!$C$1,IF(ABS(BL586)&gt;statistic_interpretations!$C$3,statistic_interpretations!$D$1,"error"))),IF(BK586="%",IF(ABS(BL586)&lt;statistic_interpretations!$B$9,statistic_interpretations!$B$1,IF(ABS(BL586)&lt;statistic_interpretations!$C$9,statistic_interpretations!$C$1,IF(ABS(BL586)&gt;statistic_interpretations!$C$9,statistic_interpretations!$D$1,"error"))),IF(BK586="χ2",IF(ABS(BL586)&lt;statistic_interpretations!$B$8,statistic_interpretations!$B$1,IF(ABS(BL586)&lt;statistic_interpretations!$C$8,statistic_interpretations!$C$1,IF(ABS(BL586)&gt;statistic_interpretations!$C$8,statistic_interpretations!$D$1,"error"))),IF(BK586="tau",IF(ABS(BL586)&lt;statistic_interpretations!$B$7,statistic_interpretations!$B$1,IF(ABS(BL586)&lt;statistic_interpretations!$C$7,statistic_interpretations!$C$1,IF(ABS(BL586)&gt;statistic_interpretations!$C$7,statistic_interpretations!$D$1,"error")))))))))</f>
        <v>0</v>
      </c>
      <c r="BP586" t="str">
        <f t="shared" si="76"/>
        <v>non sign.</v>
      </c>
    </row>
    <row r="587" spans="1:68" x14ac:dyDescent="0.25">
      <c r="A587" t="str">
        <f>IF(ISBLANK(extractions!A587),"",extractions!A587)</f>
        <v>Poverty</v>
      </c>
      <c r="C587" t="str">
        <f>IF(ISBLANK(extractions!B587),"",extractions!B587)</f>
        <v>scale</v>
      </c>
      <c r="D587" t="str">
        <f>IF(ISBLANK(extractions!C587),"",extractions!C587)</f>
        <v xml:space="preserve"> “Poverty” is the share of the population living below the federal poverty line.</v>
      </c>
      <c r="E587" t="str">
        <f>IF(ISBLANK(extractions!D587),"",extractions!D587)</f>
        <v>-</v>
      </c>
      <c r="F587" t="str">
        <f>IF(ISBLANK(extractions!E587),"",extractions!E587)</f>
        <v>no people under federal poverty line/all people</v>
      </c>
      <c r="G587" t="str">
        <f>IF(ISBLANK(extractions!G587),"",extractions!G587)</f>
        <v>dispatch time;travel time</v>
      </c>
      <c r="H587" t="str">
        <f>IF(ISBLANK(extractions!H587),"",extractions!H587)</f>
        <v>scale</v>
      </c>
      <c r="I587" t="str">
        <f>IF(ISBLANK(extractions!I587),"",extractions!I587)</f>
        <v>(min - estimated min)/incident</v>
      </c>
      <c r="J587" t="str">
        <f>IF(ISBLANK(extractions!J587),"",extractions!J587)</f>
        <v>-</v>
      </c>
      <c r="K587" t="str">
        <f>IF(ISBLANK(extractions!K587),"",extractions!K587)</f>
        <v>interest</v>
      </c>
      <c r="L587" t="str">
        <f>IF(ISBLANK(extractions!L587),"",extractions!L587)</f>
        <v>Bennett (2018)</v>
      </c>
      <c r="M587" t="s">
        <v>1202</v>
      </c>
      <c r="N587" t="str">
        <f>IF(ISBLANK(extractions!M587),"",extractions!M587)</f>
        <v>Table 5 - priority 3</v>
      </c>
      <c r="O587" t="str">
        <f>IF(ISBLANK(extractions!N587),"",extractions!N587)</f>
        <v>Two Stage Least Squares Regressions of Residuals with constant monthly fixed effect</v>
      </c>
      <c r="P587" t="s">
        <v>148</v>
      </c>
      <c r="S587" t="s">
        <v>204</v>
      </c>
      <c r="T587" t="s">
        <v>897</v>
      </c>
      <c r="U587" t="str">
        <f>IF(ISBLANK(extractions!O587),"",extractions!O587)</f>
        <v>The effects of demographic characteristics are also significant determinants of residual response times. While the signs of the effects tend to be consistent across priority codes.</v>
      </c>
      <c r="V587" t="str">
        <f>IF(ISBLANK(extractions!P587),"",extractions!P587)</f>
        <v>Sample</v>
      </c>
      <c r="W587" t="str">
        <f>IF(ISBLANK(extractions!Q587),"",extractions!Q587)</f>
        <v>USA</v>
      </c>
      <c r="X587" t="str">
        <f>IF(ISBLANK(extractions!R587),"",extractions!R587)</f>
        <v>stratified random sampling</v>
      </c>
      <c r="Y587" t="str">
        <f>IF(ISBLANK(extractions!S587),"",extractions!S587)</f>
        <v/>
      </c>
      <c r="Z587" t="str">
        <f>IF(ISBLANK(extractions!T587),"",extractions!T587)</f>
        <v/>
      </c>
      <c r="AA587" t="str">
        <f>IF(ISBLANK(extractions!U587),"",extractions!U587)</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7">
        <f>IF(ISBLANK(extractions!V587),"",extractions!V587)</f>
        <v>1156145</v>
      </c>
      <c r="AC587" t="str">
        <f>IF(ISBLANK(extractions!W587),"",extractions!W587)</f>
        <v>CFS</v>
      </c>
      <c r="AD587" t="str">
        <f>IF(ISBLANK(extractions!X587),"",extractions!X587)</f>
        <v>Priority 3 calls</v>
      </c>
      <c r="AE587" t="str">
        <f>IF(ISBLANK(extractions!Y587),"",extractions!Y587)</f>
        <v xml:space="preserve">B </v>
      </c>
      <c r="AF587">
        <f>IF(ISBLANK(extractions!Z587),"",extractions!Z587)</f>
        <v>23.515999999999998</v>
      </c>
      <c r="AG587">
        <f>IF(ISBLANK(extractions!AA587),"",extractions!AA587)</f>
        <v>7.1790000000000003</v>
      </c>
      <c r="AH587" t="str">
        <f>IF(ISBLANK(extractions!AB587),"",extractions!AB587)</f>
        <v>**</v>
      </c>
      <c r="AI587">
        <f>IF(ISBLANK(extractions!AC587),"",extractions!AC587)</f>
        <v>1</v>
      </c>
      <c r="AJ587" t="str">
        <f>IF(ISBLANK(extractions!AD587),"",extractions!AD587)</f>
        <v>jan</v>
      </c>
      <c r="AK587">
        <f>IF(ISBLANK(extractions!AE587),"",extractions!AE587)</f>
        <v>2015</v>
      </c>
      <c r="AL587">
        <f>IF(ISBLANK(extractions!AF587),"",extractions!AF587)</f>
        <v>31</v>
      </c>
      <c r="AM587" t="str">
        <f>IF(ISBLANK(extractions!AG587),"",extractions!AG587)</f>
        <v>dec</v>
      </c>
      <c r="AN587">
        <f>IF(ISBLANK(extractions!AH587),"",extractions!AH587)</f>
        <v>2016</v>
      </c>
      <c r="AO587" t="str">
        <f>IF(ISBLANK(extractions!AI587),"",extractions!AI587)</f>
        <v/>
      </c>
      <c r="AP587" t="str">
        <f>IF(ISBLANK(extractions!AJ587),"",extractions!AJ587)</f>
        <v/>
      </c>
      <c r="AQ587" t="str">
        <f>IF(ISBLANK(extractions!AK587),"",extractions!AK587)</f>
        <v/>
      </c>
      <c r="AR587" t="str">
        <f>IF(ISBLANK(extractions!AL587),"",extractions!AL587)</f>
        <v/>
      </c>
      <c r="AS587" t="str">
        <f>IF(ISBLANK(extractions!AM587),"",extractions!AM587)</f>
        <v/>
      </c>
      <c r="AT587" t="str">
        <f>IF(ISBLANK(extractions!AN587),"",extractions!AN587)</f>
        <v/>
      </c>
      <c r="AU587" t="str">
        <f>IF(ISBLANK(extractions!AO587),"",extractions!AO587)</f>
        <v/>
      </c>
      <c r="AV587" t="str">
        <f>IF(ISBLANK(extractions!AP587),"",extractions!AP587)</f>
        <v/>
      </c>
      <c r="AW587">
        <f>IF(ISBLANK(extractions!AQ587),"",extractions!AQ587)</f>
        <v>90.1</v>
      </c>
      <c r="AX587">
        <f>IF(ISBLANK(extractions!AR587),"",extractions!AR587)</f>
        <v>0.21</v>
      </c>
      <c r="AY587" t="str">
        <f>IF(ISBLANK(extractions!AS587),"",extractions!AS587)</f>
        <v/>
      </c>
      <c r="AZ587" t="str">
        <f>IF(ISBLANK(extractions!AT587),"",extractions!AT587)</f>
        <v/>
      </c>
      <c r="BA587">
        <f>IF(ISBLANK(extractions!AU587),"",extractions!AU587)</f>
        <v>173.2</v>
      </c>
      <c r="BB587">
        <f>IF(ISBLANK(extractions!AV587),"",extractions!AV587)</f>
        <v>0.18</v>
      </c>
      <c r="BC587">
        <f>IF(ISBLANK(extractions!AW587),"",extractions!AW587)</f>
        <v>20.399999999999999</v>
      </c>
      <c r="BD587" t="str">
        <f>IF(ISBLANK(extractions!AX587),"",extractions!AX587)</f>
        <v/>
      </c>
      <c r="BG587" t="str">
        <f t="shared" si="77"/>
        <v/>
      </c>
      <c r="BK587" s="9" t="str">
        <f t="shared" si="74"/>
        <v xml:space="preserve">B </v>
      </c>
      <c r="BL587" s="9">
        <f t="shared" si="72"/>
        <v>23.515999999999998</v>
      </c>
      <c r="BM587" s="13" t="str">
        <f t="shared" si="73"/>
        <v>**</v>
      </c>
      <c r="BN587" t="str">
        <f t="shared" si="75"/>
        <v>+</v>
      </c>
      <c r="BO587" s="9" t="b">
        <f>IF(BK587="Beta",IF(ABS(BL587)&lt;statistic_interpretations!$B$5,statistic_interpretations!$B$1,IF(ABS(BL587)&lt;statistic_interpretations!$C$5,statistic_interpretations!$C$1,IF(ABS(BL587)&gt;statistic_interpretations!$C$5,statistic_interpretations!$D$1,"error"))),IF(BK587="R",IF(ABS(BL587)&lt;statistic_interpretations!$B$2,statistic_interpretations!$B$1,IF(ABS(BL587)&lt;statistic_interpretations!$C$2,statistic_interpretations!$C$1,IF(ABS(BL587)&gt;statistic_interpretations!$C$2,statistic_interpretations!$D$1,"error"))),IF(BK587="D",IF(ABS(BL587)&lt;statistic_interpretations!$B$3,statistic_interpretations!$B$1,IF(ABS(BL587)&lt;statistic_interpretations!$C$3,statistic_interpretations!$C$1,IF(ABS(BL587)&gt;statistic_interpretations!$C$3,statistic_interpretations!$D$1,"error"))),IF(BK587="%",IF(ABS(BL587)&lt;statistic_interpretations!$B$9,statistic_interpretations!$B$1,IF(ABS(BL587)&lt;statistic_interpretations!$C$9,statistic_interpretations!$C$1,IF(ABS(BL587)&gt;statistic_interpretations!$C$9,statistic_interpretations!$D$1,"error"))),IF(BK587="χ2",IF(ABS(BL587)&lt;statistic_interpretations!$B$8,statistic_interpretations!$B$1,IF(ABS(BL587)&lt;statistic_interpretations!$C$8,statistic_interpretations!$C$1,IF(ABS(BL587)&gt;statistic_interpretations!$C$8,statistic_interpretations!$D$1,"error"))),IF(BK587="tau",IF(ABS(BL587)&lt;statistic_interpretations!$B$7,statistic_interpretations!$B$1,IF(ABS(BL587)&lt;statistic_interpretations!$C$7,statistic_interpretations!$C$1,IF(ABS(BL587)&gt;statistic_interpretations!$C$7,statistic_interpretations!$D$1,"error")))))))))</f>
        <v>0</v>
      </c>
      <c r="BP587" t="str">
        <f t="shared" si="76"/>
        <v>sign.</v>
      </c>
    </row>
    <row r="588" spans="1:68" x14ac:dyDescent="0.25">
      <c r="A588" t="str">
        <f>IF(ISBLANK(extractions!A588),"",extractions!A588)</f>
        <v>Unemployed</v>
      </c>
      <c r="C588" t="str">
        <f>IF(ISBLANK(extractions!B588),"",extractions!B588)</f>
        <v>scale</v>
      </c>
      <c r="D588" t="str">
        <f>IF(ISBLANK(extractions!C588),"",extractions!C588)</f>
        <v>“Unemployed” is the share of the working  age population who are unemployed.</v>
      </c>
      <c r="E588" t="str">
        <f>IF(ISBLANK(extractions!D588),"",extractions!D588)</f>
        <v>-</v>
      </c>
      <c r="F588" t="str">
        <f>IF(ISBLANK(extractions!E588),"",extractions!E588)</f>
        <v>no. unemployed/no. above working age</v>
      </c>
      <c r="G588" t="str">
        <f>IF(ISBLANK(extractions!G588),"",extractions!G588)</f>
        <v>dispatch time;travel time</v>
      </c>
      <c r="H588" t="str">
        <f>IF(ISBLANK(extractions!H588),"",extractions!H588)</f>
        <v>scale</v>
      </c>
      <c r="I588" t="str">
        <f>IF(ISBLANK(extractions!I588),"",extractions!I588)</f>
        <v>(min - estimated min)/incident</v>
      </c>
      <c r="J588" t="str">
        <f>IF(ISBLANK(extractions!J588),"",extractions!J588)</f>
        <v>-</v>
      </c>
      <c r="K588" t="str">
        <f>IF(ISBLANK(extractions!K588),"",extractions!K588)</f>
        <v>interest</v>
      </c>
      <c r="L588" t="str">
        <f>IF(ISBLANK(extractions!L588),"",extractions!L588)</f>
        <v>Bennett (2018)</v>
      </c>
      <c r="M588" t="s">
        <v>1202</v>
      </c>
      <c r="N588" t="str">
        <f>IF(ISBLANK(extractions!M588),"",extractions!M588)</f>
        <v>Table 5 - priority 3</v>
      </c>
      <c r="O588" t="str">
        <f>IF(ISBLANK(extractions!N588),"",extractions!N588)</f>
        <v>Two Stage Least Squares Regressions of Residuals with constant monthly fixed effect</v>
      </c>
      <c r="P588" t="s">
        <v>148</v>
      </c>
      <c r="S588" t="s">
        <v>204</v>
      </c>
      <c r="T588" t="s">
        <v>897</v>
      </c>
      <c r="U588" t="str">
        <f>IF(ISBLANK(extractions!O588),"",extractions!O588)</f>
        <v>The effects of demographic characteristics are also significant determinants of residual response times. While the signs of the effects tend to be consistent across priority codes.</v>
      </c>
      <c r="V588" t="str">
        <f>IF(ISBLANK(extractions!P588),"",extractions!P588)</f>
        <v>Sample</v>
      </c>
      <c r="W588" t="str">
        <f>IF(ISBLANK(extractions!Q588),"",extractions!Q588)</f>
        <v>USA</v>
      </c>
      <c r="X588" t="str">
        <f>IF(ISBLANK(extractions!R588),"",extractions!R588)</f>
        <v>stratified random sampling</v>
      </c>
      <c r="Y588" t="str">
        <f>IF(ISBLANK(extractions!S588),"",extractions!S588)</f>
        <v/>
      </c>
      <c r="Z588" t="str">
        <f>IF(ISBLANK(extractions!T588),"",extractions!T588)</f>
        <v/>
      </c>
      <c r="AA588" t="str">
        <f>IF(ISBLANK(extractions!U588),"",extractions!U588)</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8">
        <f>IF(ISBLANK(extractions!V588),"",extractions!V588)</f>
        <v>1156145</v>
      </c>
      <c r="AC588" t="str">
        <f>IF(ISBLANK(extractions!W588),"",extractions!W588)</f>
        <v>CFS</v>
      </c>
      <c r="AD588" t="str">
        <f>IF(ISBLANK(extractions!X588),"",extractions!X588)</f>
        <v>Priority 3 calls</v>
      </c>
      <c r="AE588" t="str">
        <f>IF(ISBLANK(extractions!Y588),"",extractions!Y588)</f>
        <v xml:space="preserve">B </v>
      </c>
      <c r="AF588">
        <f>IF(ISBLANK(extractions!Z588),"",extractions!Z588)</f>
        <v>-6.1639999999999997</v>
      </c>
      <c r="AG588">
        <f>IF(ISBLANK(extractions!AA588),"",extractions!AA588)</f>
        <v>22.370999999999999</v>
      </c>
      <c r="AH588" t="str">
        <f>IF(ISBLANK(extractions!AB588),"",extractions!AB588)</f>
        <v>#</v>
      </c>
      <c r="AI588">
        <f>IF(ISBLANK(extractions!AC588),"",extractions!AC588)</f>
        <v>1</v>
      </c>
      <c r="AJ588" t="str">
        <f>IF(ISBLANK(extractions!AD588),"",extractions!AD588)</f>
        <v>jan</v>
      </c>
      <c r="AK588">
        <f>IF(ISBLANK(extractions!AE588),"",extractions!AE588)</f>
        <v>2015</v>
      </c>
      <c r="AL588">
        <f>IF(ISBLANK(extractions!AF588),"",extractions!AF588)</f>
        <v>31</v>
      </c>
      <c r="AM588" t="str">
        <f>IF(ISBLANK(extractions!AG588),"",extractions!AG588)</f>
        <v>dec</v>
      </c>
      <c r="AN588">
        <f>IF(ISBLANK(extractions!AH588),"",extractions!AH588)</f>
        <v>2016</v>
      </c>
      <c r="AO588" t="str">
        <f>IF(ISBLANK(extractions!AI588),"",extractions!AI588)</f>
        <v/>
      </c>
      <c r="AP588" t="str">
        <f>IF(ISBLANK(extractions!AJ588),"",extractions!AJ588)</f>
        <v/>
      </c>
      <c r="AQ588" t="str">
        <f>IF(ISBLANK(extractions!AK588),"",extractions!AK588)</f>
        <v/>
      </c>
      <c r="AR588" t="str">
        <f>IF(ISBLANK(extractions!AL588),"",extractions!AL588)</f>
        <v/>
      </c>
      <c r="AS588" t="str">
        <f>IF(ISBLANK(extractions!AM588),"",extractions!AM588)</f>
        <v/>
      </c>
      <c r="AT588" t="str">
        <f>IF(ISBLANK(extractions!AN588),"",extractions!AN588)</f>
        <v/>
      </c>
      <c r="AU588" t="str">
        <f>IF(ISBLANK(extractions!AO588),"",extractions!AO588)</f>
        <v/>
      </c>
      <c r="AV588" t="str">
        <f>IF(ISBLANK(extractions!AP588),"",extractions!AP588)</f>
        <v/>
      </c>
      <c r="AW588">
        <f>IF(ISBLANK(extractions!AQ588),"",extractions!AQ588)</f>
        <v>90.1</v>
      </c>
      <c r="AX588">
        <f>IF(ISBLANK(extractions!AR588),"",extractions!AR588)</f>
        <v>7.0000000000000007E-2</v>
      </c>
      <c r="AY588" t="str">
        <f>IF(ISBLANK(extractions!AS588),"",extractions!AS588)</f>
        <v/>
      </c>
      <c r="AZ588" t="str">
        <f>IF(ISBLANK(extractions!AT588),"",extractions!AT588)</f>
        <v/>
      </c>
      <c r="BA588">
        <f>IF(ISBLANK(extractions!AU588),"",extractions!AU588)</f>
        <v>173.2</v>
      </c>
      <c r="BB588">
        <f>IF(ISBLANK(extractions!AV588),"",extractions!AV588)</f>
        <v>0.06</v>
      </c>
      <c r="BC588">
        <f>IF(ISBLANK(extractions!AW588),"",extractions!AW588)</f>
        <v>20.399999999999999</v>
      </c>
      <c r="BD588" t="str">
        <f>IF(ISBLANK(extractions!AX588),"",extractions!AX588)</f>
        <v/>
      </c>
      <c r="BG588" t="str">
        <f t="shared" si="77"/>
        <v/>
      </c>
      <c r="BK588" s="9" t="str">
        <f t="shared" si="74"/>
        <v xml:space="preserve">B </v>
      </c>
      <c r="BL588" s="9">
        <f t="shared" si="72"/>
        <v>-6.1639999999999997</v>
      </c>
      <c r="BM588" s="13" t="str">
        <f t="shared" si="73"/>
        <v/>
      </c>
      <c r="BN588" t="str">
        <f t="shared" si="75"/>
        <v>-</v>
      </c>
      <c r="BO588" s="9" t="b">
        <f>IF(BK588="Beta",IF(ABS(BL588)&lt;statistic_interpretations!$B$5,statistic_interpretations!$B$1,IF(ABS(BL588)&lt;statistic_interpretations!$C$5,statistic_interpretations!$C$1,IF(ABS(BL588)&gt;statistic_interpretations!$C$5,statistic_interpretations!$D$1,"error"))),IF(BK588="R",IF(ABS(BL588)&lt;statistic_interpretations!$B$2,statistic_interpretations!$B$1,IF(ABS(BL588)&lt;statistic_interpretations!$C$2,statistic_interpretations!$C$1,IF(ABS(BL588)&gt;statistic_interpretations!$C$2,statistic_interpretations!$D$1,"error"))),IF(BK588="D",IF(ABS(BL588)&lt;statistic_interpretations!$B$3,statistic_interpretations!$B$1,IF(ABS(BL588)&lt;statistic_interpretations!$C$3,statistic_interpretations!$C$1,IF(ABS(BL588)&gt;statistic_interpretations!$C$3,statistic_interpretations!$D$1,"error"))),IF(BK588="%",IF(ABS(BL588)&lt;statistic_interpretations!$B$9,statistic_interpretations!$B$1,IF(ABS(BL588)&lt;statistic_interpretations!$C$9,statistic_interpretations!$C$1,IF(ABS(BL588)&gt;statistic_interpretations!$C$9,statistic_interpretations!$D$1,"error"))),IF(BK588="χ2",IF(ABS(BL588)&lt;statistic_interpretations!$B$8,statistic_interpretations!$B$1,IF(ABS(BL588)&lt;statistic_interpretations!$C$8,statistic_interpretations!$C$1,IF(ABS(BL588)&gt;statistic_interpretations!$C$8,statistic_interpretations!$D$1,"error"))),IF(BK588="tau",IF(ABS(BL588)&lt;statistic_interpretations!$B$7,statistic_interpretations!$B$1,IF(ABS(BL588)&lt;statistic_interpretations!$C$7,statistic_interpretations!$C$1,IF(ABS(BL588)&gt;statistic_interpretations!$C$7,statistic_interpretations!$D$1,"error")))))))))</f>
        <v>0</v>
      </c>
      <c r="BP588" t="str">
        <f t="shared" si="76"/>
        <v>non sign.</v>
      </c>
    </row>
    <row r="589" spans="1:68" x14ac:dyDescent="0.25">
      <c r="A589" t="str">
        <f>IF(ISBLANK(extractions!A589),"",extractions!A589)</f>
        <v>Vacant</v>
      </c>
      <c r="C589" t="str">
        <f>IF(ISBLANK(extractions!B589),"",extractions!B589)</f>
        <v>scale</v>
      </c>
      <c r="D589" t="str">
        <f>IF(ISBLANK(extractions!C589),"",extractions!C589)</f>
        <v>“Vacant” is the share of all housing units that are unoccupied.</v>
      </c>
      <c r="E589" t="str">
        <f>IF(ISBLANK(extractions!D589),"",extractions!D589)</f>
        <v>-</v>
      </c>
      <c r="F589" t="str">
        <f>IF(ISBLANK(extractions!E589),"",extractions!E589)</f>
        <v>unoccupied houses/all houses</v>
      </c>
      <c r="G589" t="str">
        <f>IF(ISBLANK(extractions!G589),"",extractions!G589)</f>
        <v>dispatch time;travel time</v>
      </c>
      <c r="H589" t="str">
        <f>IF(ISBLANK(extractions!H589),"",extractions!H589)</f>
        <v>scale</v>
      </c>
      <c r="I589" t="str">
        <f>IF(ISBLANK(extractions!I589),"",extractions!I589)</f>
        <v>(min - estimated min)/incident</v>
      </c>
      <c r="J589" t="str">
        <f>IF(ISBLANK(extractions!J589),"",extractions!J589)</f>
        <v>-</v>
      </c>
      <c r="K589" t="str">
        <f>IF(ISBLANK(extractions!K589),"",extractions!K589)</f>
        <v>interest</v>
      </c>
      <c r="L589" t="str">
        <f>IF(ISBLANK(extractions!L589),"",extractions!L589)</f>
        <v>Bennett (2018)</v>
      </c>
      <c r="M589" t="s">
        <v>1202</v>
      </c>
      <c r="N589" t="str">
        <f>IF(ISBLANK(extractions!M589),"",extractions!M589)</f>
        <v>Table 5 - priority 3</v>
      </c>
      <c r="O589" t="str">
        <f>IF(ISBLANK(extractions!N589),"",extractions!N589)</f>
        <v>Two Stage Least Squares Regressions of Residuals with constant monthly fixed effect</v>
      </c>
      <c r="P589" t="s">
        <v>148</v>
      </c>
      <c r="S589" t="s">
        <v>204</v>
      </c>
      <c r="T589" t="s">
        <v>897</v>
      </c>
      <c r="U589" t="str">
        <f>IF(ISBLANK(extractions!O589),"",extractions!O589)</f>
        <v>The effects of demographic characteristics are also significant determinants of residual response times. While the signs of the effects tend to be consistent across priority codes.</v>
      </c>
      <c r="V589" t="str">
        <f>IF(ISBLANK(extractions!P589),"",extractions!P589)</f>
        <v>Sample</v>
      </c>
      <c r="W589" t="str">
        <f>IF(ISBLANK(extractions!Q589),"",extractions!Q589)</f>
        <v>USA</v>
      </c>
      <c r="X589" t="str">
        <f>IF(ISBLANK(extractions!R589),"",extractions!R589)</f>
        <v>stratified random sampling</v>
      </c>
      <c r="Y589" t="str">
        <f>IF(ISBLANK(extractions!S589),"",extractions!S589)</f>
        <v/>
      </c>
      <c r="Z589" t="str">
        <f>IF(ISBLANK(extractions!T589),"",extractions!T589)</f>
        <v/>
      </c>
      <c r="AA589" t="str">
        <f>IF(ISBLANK(extractions!U589),"",extractions!U589)</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89">
        <f>IF(ISBLANK(extractions!V589),"",extractions!V589)</f>
        <v>1156145</v>
      </c>
      <c r="AC589" t="str">
        <f>IF(ISBLANK(extractions!W589),"",extractions!W589)</f>
        <v>CFS</v>
      </c>
      <c r="AD589" t="str">
        <f>IF(ISBLANK(extractions!X589),"",extractions!X589)</f>
        <v>Priority 3 calls</v>
      </c>
      <c r="AE589" t="str">
        <f>IF(ISBLANK(extractions!Y589),"",extractions!Y589)</f>
        <v xml:space="preserve">B </v>
      </c>
      <c r="AF589">
        <f>IF(ISBLANK(extractions!Z589),"",extractions!Z589)</f>
        <v>-24.48</v>
      </c>
      <c r="AG589">
        <f>IF(ISBLANK(extractions!AA589),"",extractions!AA589)</f>
        <v>10.050000000000001</v>
      </c>
      <c r="AH589" t="str">
        <f>IF(ISBLANK(extractions!AB589),"",extractions!AB589)</f>
        <v>**</v>
      </c>
      <c r="AI589">
        <f>IF(ISBLANK(extractions!AC589),"",extractions!AC589)</f>
        <v>1</v>
      </c>
      <c r="AJ589" t="str">
        <f>IF(ISBLANK(extractions!AD589),"",extractions!AD589)</f>
        <v>jan</v>
      </c>
      <c r="AK589">
        <f>IF(ISBLANK(extractions!AE589),"",extractions!AE589)</f>
        <v>2015</v>
      </c>
      <c r="AL589">
        <f>IF(ISBLANK(extractions!AF589),"",extractions!AF589)</f>
        <v>31</v>
      </c>
      <c r="AM589" t="str">
        <f>IF(ISBLANK(extractions!AG589),"",extractions!AG589)</f>
        <v>dec</v>
      </c>
      <c r="AN589">
        <f>IF(ISBLANK(extractions!AH589),"",extractions!AH589)</f>
        <v>2016</v>
      </c>
      <c r="AO589" t="str">
        <f>IF(ISBLANK(extractions!AI589),"",extractions!AI589)</f>
        <v/>
      </c>
      <c r="AP589" t="str">
        <f>IF(ISBLANK(extractions!AJ589),"",extractions!AJ589)</f>
        <v/>
      </c>
      <c r="AQ589" t="str">
        <f>IF(ISBLANK(extractions!AK589),"",extractions!AK589)</f>
        <v/>
      </c>
      <c r="AR589" t="str">
        <f>IF(ISBLANK(extractions!AL589),"",extractions!AL589)</f>
        <v/>
      </c>
      <c r="AS589" t="str">
        <f>IF(ISBLANK(extractions!AM589),"",extractions!AM589)</f>
        <v/>
      </c>
      <c r="AT589" t="str">
        <f>IF(ISBLANK(extractions!AN589),"",extractions!AN589)</f>
        <v/>
      </c>
      <c r="AU589" t="str">
        <f>IF(ISBLANK(extractions!AO589),"",extractions!AO589)</f>
        <v/>
      </c>
      <c r="AV589" t="str">
        <f>IF(ISBLANK(extractions!AP589),"",extractions!AP589)</f>
        <v/>
      </c>
      <c r="AW589">
        <f>IF(ISBLANK(extractions!AQ589),"",extractions!AQ589)</f>
        <v>90.1</v>
      </c>
      <c r="AX589">
        <f>IF(ISBLANK(extractions!AR589),"",extractions!AR589)</f>
        <v>0.15</v>
      </c>
      <c r="AY589" t="str">
        <f>IF(ISBLANK(extractions!AS589),"",extractions!AS589)</f>
        <v/>
      </c>
      <c r="AZ589" t="str">
        <f>IF(ISBLANK(extractions!AT589),"",extractions!AT589)</f>
        <v/>
      </c>
      <c r="BA589">
        <f>IF(ISBLANK(extractions!AU589),"",extractions!AU589)</f>
        <v>173.2</v>
      </c>
      <c r="BB589">
        <f>IF(ISBLANK(extractions!AV589),"",extractions!AV589)</f>
        <v>0.14000000000000001</v>
      </c>
      <c r="BC589">
        <f>IF(ISBLANK(extractions!AW589),"",extractions!AW589)</f>
        <v>20.399999999999999</v>
      </c>
      <c r="BD589" t="str">
        <f>IF(ISBLANK(extractions!AX589),"",extractions!AX589)</f>
        <v/>
      </c>
      <c r="BG589" t="str">
        <f t="shared" si="77"/>
        <v/>
      </c>
      <c r="BK589" s="9" t="str">
        <f t="shared" si="74"/>
        <v xml:space="preserve">B </v>
      </c>
      <c r="BL589" s="9">
        <f t="shared" si="72"/>
        <v>-24.48</v>
      </c>
      <c r="BM589" s="13" t="str">
        <f t="shared" si="73"/>
        <v>**</v>
      </c>
      <c r="BN589" t="str">
        <f t="shared" si="75"/>
        <v>-</v>
      </c>
      <c r="BO589" s="9" t="b">
        <f>IF(BK589="Beta",IF(ABS(BL589)&lt;statistic_interpretations!$B$5,statistic_interpretations!$B$1,IF(ABS(BL589)&lt;statistic_interpretations!$C$5,statistic_interpretations!$C$1,IF(ABS(BL589)&gt;statistic_interpretations!$C$5,statistic_interpretations!$D$1,"error"))),IF(BK589="R",IF(ABS(BL589)&lt;statistic_interpretations!$B$2,statistic_interpretations!$B$1,IF(ABS(BL589)&lt;statistic_interpretations!$C$2,statistic_interpretations!$C$1,IF(ABS(BL589)&gt;statistic_interpretations!$C$2,statistic_interpretations!$D$1,"error"))),IF(BK589="D",IF(ABS(BL589)&lt;statistic_interpretations!$B$3,statistic_interpretations!$B$1,IF(ABS(BL589)&lt;statistic_interpretations!$C$3,statistic_interpretations!$C$1,IF(ABS(BL589)&gt;statistic_interpretations!$C$3,statistic_interpretations!$D$1,"error"))),IF(BK589="%",IF(ABS(BL589)&lt;statistic_interpretations!$B$9,statistic_interpretations!$B$1,IF(ABS(BL589)&lt;statistic_interpretations!$C$9,statistic_interpretations!$C$1,IF(ABS(BL589)&gt;statistic_interpretations!$C$9,statistic_interpretations!$D$1,"error"))),IF(BK589="χ2",IF(ABS(BL589)&lt;statistic_interpretations!$B$8,statistic_interpretations!$B$1,IF(ABS(BL589)&lt;statistic_interpretations!$C$8,statistic_interpretations!$C$1,IF(ABS(BL589)&gt;statistic_interpretations!$C$8,statistic_interpretations!$D$1,"error"))),IF(BK589="tau",IF(ABS(BL589)&lt;statistic_interpretations!$B$7,statistic_interpretations!$B$1,IF(ABS(BL589)&lt;statistic_interpretations!$C$7,statistic_interpretations!$C$1,IF(ABS(BL589)&gt;statistic_interpretations!$C$7,statistic_interpretations!$D$1,"error")))))))))</f>
        <v>0</v>
      </c>
      <c r="BP589" t="str">
        <f t="shared" si="76"/>
        <v>sign.</v>
      </c>
    </row>
    <row r="590" spans="1:68" x14ac:dyDescent="0.25">
      <c r="A590" t="str">
        <f>IF(ISBLANK(extractions!A590),"",extractions!A590)</f>
        <v>Renting</v>
      </c>
      <c r="C590" t="str">
        <f>IF(ISBLANK(extractions!B590),"",extractions!B590)</f>
        <v>scale</v>
      </c>
      <c r="D590" t="str">
        <f>IF(ISBLANK(extractions!C590),"",extractions!C590)</f>
        <v>“Renting” is the share of households living  in rented units as opposed to living in a unit they own.</v>
      </c>
      <c r="E590" t="str">
        <f>IF(ISBLANK(extractions!D590),"",extractions!D590)</f>
        <v>-</v>
      </c>
      <c r="F590" t="str">
        <f>IF(ISBLANK(extractions!E590),"",extractions!E590)</f>
        <v>no.-of-households-in-rented-apartments/no.-of-all-households</v>
      </c>
      <c r="G590" t="str">
        <f>IF(ISBLANK(extractions!G590),"",extractions!G590)</f>
        <v>dispatch time;travel time</v>
      </c>
      <c r="H590" t="str">
        <f>IF(ISBLANK(extractions!H590),"",extractions!H590)</f>
        <v>scale</v>
      </c>
      <c r="I590" t="str">
        <f>IF(ISBLANK(extractions!I590),"",extractions!I590)</f>
        <v>(min - estimated min)/incident</v>
      </c>
      <c r="J590" t="str">
        <f>IF(ISBLANK(extractions!J590),"",extractions!J590)</f>
        <v>-</v>
      </c>
      <c r="K590" t="str">
        <f>IF(ISBLANK(extractions!K590),"",extractions!K590)</f>
        <v>interest</v>
      </c>
      <c r="L590" t="str">
        <f>IF(ISBLANK(extractions!L590),"",extractions!L590)</f>
        <v>Bennett (2018)</v>
      </c>
      <c r="M590" t="s">
        <v>1202</v>
      </c>
      <c r="N590" t="str">
        <f>IF(ISBLANK(extractions!M590),"",extractions!M590)</f>
        <v>Table 5 - priority 3</v>
      </c>
      <c r="O590" t="str">
        <f>IF(ISBLANK(extractions!N590),"",extractions!N590)</f>
        <v>Two Stage Least Squares Regressions of Residuals with constant monthly fixed effect</v>
      </c>
      <c r="P590" t="s">
        <v>148</v>
      </c>
      <c r="S590" t="s">
        <v>204</v>
      </c>
      <c r="T590" t="s">
        <v>897</v>
      </c>
      <c r="U590" t="str">
        <f>IF(ISBLANK(extractions!O590),"",extractions!O590)</f>
        <v>Interestingly, across all priority codes the share of households living in renter occupied  housing improves residual response times, and the effect is particularly large for priority 3  calls. In other words communities with more renters can expect faster response times across  all priority codes. If Tiebout style competition for residents is a mechanism for determining  response times, then police may choose to dedicate more resources to relatively more mobile  residents like those who rent instead of own their housing.</v>
      </c>
      <c r="V590" t="str">
        <f>IF(ISBLANK(extractions!P590),"",extractions!P590)</f>
        <v>Sample</v>
      </c>
      <c r="W590" t="str">
        <f>IF(ISBLANK(extractions!Q590),"",extractions!Q590)</f>
        <v>USA</v>
      </c>
      <c r="X590" t="str">
        <f>IF(ISBLANK(extractions!R590),"",extractions!R590)</f>
        <v>stratified random sampling</v>
      </c>
      <c r="Y590" t="str">
        <f>IF(ISBLANK(extractions!S590),"",extractions!S590)</f>
        <v/>
      </c>
      <c r="Z590" t="str">
        <f>IF(ISBLANK(extractions!T590),"",extractions!T590)</f>
        <v/>
      </c>
      <c r="AA590" t="str">
        <f>IF(ISBLANK(extractions!U590),"",extractions!U590)</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90">
        <f>IF(ISBLANK(extractions!V590),"",extractions!V590)</f>
        <v>1156145</v>
      </c>
      <c r="AC590" t="str">
        <f>IF(ISBLANK(extractions!W590),"",extractions!W590)</f>
        <v>CFS</v>
      </c>
      <c r="AD590" t="str">
        <f>IF(ISBLANK(extractions!X590),"",extractions!X590)</f>
        <v>Priority 3 calls</v>
      </c>
      <c r="AE590" t="str">
        <f>IF(ISBLANK(extractions!Y590),"",extractions!Y590)</f>
        <v xml:space="preserve">B </v>
      </c>
      <c r="AF590">
        <f>IF(ISBLANK(extractions!Z590),"",extractions!Z590)</f>
        <v>-27.33</v>
      </c>
      <c r="AG590">
        <f>IF(ISBLANK(extractions!AA590),"",extractions!AA590)</f>
        <v>5.2720000000000002</v>
      </c>
      <c r="AH590" t="str">
        <f>IF(ISBLANK(extractions!AB590),"",extractions!AB590)</f>
        <v>**</v>
      </c>
      <c r="AI590">
        <f>IF(ISBLANK(extractions!AC590),"",extractions!AC590)</f>
        <v>1</v>
      </c>
      <c r="AJ590" t="str">
        <f>IF(ISBLANK(extractions!AD590),"",extractions!AD590)</f>
        <v>jan</v>
      </c>
      <c r="AK590">
        <f>IF(ISBLANK(extractions!AE590),"",extractions!AE590)</f>
        <v>2015</v>
      </c>
      <c r="AL590">
        <f>IF(ISBLANK(extractions!AF590),"",extractions!AF590)</f>
        <v>31</v>
      </c>
      <c r="AM590" t="str">
        <f>IF(ISBLANK(extractions!AG590),"",extractions!AG590)</f>
        <v>dec</v>
      </c>
      <c r="AN590">
        <f>IF(ISBLANK(extractions!AH590),"",extractions!AH590)</f>
        <v>2016</v>
      </c>
      <c r="AO590" t="str">
        <f>IF(ISBLANK(extractions!AI590),"",extractions!AI590)</f>
        <v/>
      </c>
      <c r="AP590" t="str">
        <f>IF(ISBLANK(extractions!AJ590),"",extractions!AJ590)</f>
        <v/>
      </c>
      <c r="AQ590" t="str">
        <f>IF(ISBLANK(extractions!AK590),"",extractions!AK590)</f>
        <v/>
      </c>
      <c r="AR590" t="str">
        <f>IF(ISBLANK(extractions!AL590),"",extractions!AL590)</f>
        <v/>
      </c>
      <c r="AS590" t="str">
        <f>IF(ISBLANK(extractions!AM590),"",extractions!AM590)</f>
        <v/>
      </c>
      <c r="AT590" t="str">
        <f>IF(ISBLANK(extractions!AN590),"",extractions!AN590)</f>
        <v/>
      </c>
      <c r="AU590" t="str">
        <f>IF(ISBLANK(extractions!AO590),"",extractions!AO590)</f>
        <v/>
      </c>
      <c r="AV590" t="str">
        <f>IF(ISBLANK(extractions!AP590),"",extractions!AP590)</f>
        <v/>
      </c>
      <c r="AW590">
        <f>IF(ISBLANK(extractions!AQ590),"",extractions!AQ590)</f>
        <v>90.1</v>
      </c>
      <c r="AX590">
        <f>IF(ISBLANK(extractions!AR590),"",extractions!AR590)</f>
        <v>0.44</v>
      </c>
      <c r="AY590" t="str">
        <f>IF(ISBLANK(extractions!AS590),"",extractions!AS590)</f>
        <v/>
      </c>
      <c r="AZ590" t="str">
        <f>IF(ISBLANK(extractions!AT590),"",extractions!AT590)</f>
        <v/>
      </c>
      <c r="BA590">
        <f>IF(ISBLANK(extractions!AU590),"",extractions!AU590)</f>
        <v>173.2</v>
      </c>
      <c r="BB590">
        <f>IF(ISBLANK(extractions!AV590),"",extractions!AV590)</f>
        <v>0.26</v>
      </c>
      <c r="BC590">
        <f>IF(ISBLANK(extractions!AW590),"",extractions!AW590)</f>
        <v>20.399999999999999</v>
      </c>
      <c r="BD590" t="str">
        <f>IF(ISBLANK(extractions!AX590),"",extractions!AX590)</f>
        <v/>
      </c>
      <c r="BG590" t="str">
        <f t="shared" si="77"/>
        <v/>
      </c>
      <c r="BK590" s="9" t="str">
        <f t="shared" si="74"/>
        <v xml:space="preserve">B </v>
      </c>
      <c r="BL590" s="9">
        <f t="shared" si="72"/>
        <v>-27.33</v>
      </c>
      <c r="BM590" s="13" t="str">
        <f t="shared" si="73"/>
        <v>**</v>
      </c>
      <c r="BN590" t="str">
        <f t="shared" si="75"/>
        <v>-</v>
      </c>
      <c r="BO590" s="9" t="b">
        <f>IF(BK590="Beta",IF(ABS(BL590)&lt;statistic_interpretations!$B$5,statistic_interpretations!$B$1,IF(ABS(BL590)&lt;statistic_interpretations!$C$5,statistic_interpretations!$C$1,IF(ABS(BL590)&gt;statistic_interpretations!$C$5,statistic_interpretations!$D$1,"error"))),IF(BK590="R",IF(ABS(BL590)&lt;statistic_interpretations!$B$2,statistic_interpretations!$B$1,IF(ABS(BL590)&lt;statistic_interpretations!$C$2,statistic_interpretations!$C$1,IF(ABS(BL590)&gt;statistic_interpretations!$C$2,statistic_interpretations!$D$1,"error"))),IF(BK590="D",IF(ABS(BL590)&lt;statistic_interpretations!$B$3,statistic_interpretations!$B$1,IF(ABS(BL590)&lt;statistic_interpretations!$C$3,statistic_interpretations!$C$1,IF(ABS(BL590)&gt;statistic_interpretations!$C$3,statistic_interpretations!$D$1,"error"))),IF(BK590="%",IF(ABS(BL590)&lt;statistic_interpretations!$B$9,statistic_interpretations!$B$1,IF(ABS(BL590)&lt;statistic_interpretations!$C$9,statistic_interpretations!$C$1,IF(ABS(BL590)&gt;statistic_interpretations!$C$9,statistic_interpretations!$D$1,"error"))),IF(BK590="χ2",IF(ABS(BL590)&lt;statistic_interpretations!$B$8,statistic_interpretations!$B$1,IF(ABS(BL590)&lt;statistic_interpretations!$C$8,statistic_interpretations!$C$1,IF(ABS(BL590)&gt;statistic_interpretations!$C$8,statistic_interpretations!$D$1,"error"))),IF(BK590="tau",IF(ABS(BL590)&lt;statistic_interpretations!$B$7,statistic_interpretations!$B$1,IF(ABS(BL590)&lt;statistic_interpretations!$C$7,statistic_interpretations!$C$1,IF(ABS(BL590)&gt;statistic_interpretations!$C$7,statistic_interpretations!$D$1,"error")))))))))</f>
        <v>0</v>
      </c>
      <c r="BP590" t="str">
        <f t="shared" si="76"/>
        <v>sign.</v>
      </c>
    </row>
    <row r="591" spans="1:68" x14ac:dyDescent="0.25">
      <c r="A591" t="str">
        <f>IF(ISBLANK(extractions!A591),"",extractions!A591)</f>
        <v>Officer employed</v>
      </c>
      <c r="C591" t="str">
        <f>IF(ISBLANK(extractions!B591),"",extractions!B591)</f>
        <v>scale</v>
      </c>
      <c r="D591" t="str">
        <f>IF(ISBLANK(extractions!C591),"",extractions!C591)</f>
        <v>no. of sworn officers employed by agency per 1000 residents of jurisdiction</v>
      </c>
      <c r="E591" t="str">
        <f>IF(ISBLANK(extractions!D591),"",extractions!D591)</f>
        <v>-</v>
      </c>
      <c r="F591" t="str">
        <f>IF(ISBLANK(extractions!E591),"",extractions!E591)</f>
        <v>officers/1000residents</v>
      </c>
      <c r="G591" t="str">
        <f>IF(ISBLANK(extractions!G591),"",extractions!G591)</f>
        <v>dispatch time;travel time</v>
      </c>
      <c r="H591" t="str">
        <f>IF(ISBLANK(extractions!H591),"",extractions!H591)</f>
        <v>scale</v>
      </c>
      <c r="I591" t="str">
        <f>IF(ISBLANK(extractions!I591),"",extractions!I591)</f>
        <v>(min - estimated min)/incident</v>
      </c>
      <c r="J591" t="str">
        <f>IF(ISBLANK(extractions!J591),"",extractions!J591)</f>
        <v>-</v>
      </c>
      <c r="K591" t="str">
        <f>IF(ISBLANK(extractions!K591),"",extractions!K591)</f>
        <v>control</v>
      </c>
      <c r="L591" t="str">
        <f>IF(ISBLANK(extractions!L591),"",extractions!L591)</f>
        <v>Bennett (2018)</v>
      </c>
      <c r="M591" t="s">
        <v>1202</v>
      </c>
      <c r="N591" t="str">
        <f>IF(ISBLANK(extractions!M591),"",extractions!M591)</f>
        <v>Table 5 - priority 3</v>
      </c>
      <c r="O591" t="str">
        <f>IF(ISBLANK(extractions!N591),"",extractions!N591)</f>
        <v>Two Stage Least Squares Regressions of Residuals with constant monthly fixed effect</v>
      </c>
      <c r="P591" t="s">
        <v>148</v>
      </c>
      <c r="S591" t="s">
        <v>202</v>
      </c>
      <c r="T591" t="s">
        <v>1188</v>
      </c>
      <c r="U591" t="str">
        <f>IF(ISBLANK(extractions!O591),"",extractions!O591)</f>
        <v>-</v>
      </c>
      <c r="V591" t="str">
        <f>IF(ISBLANK(extractions!P591),"",extractions!P591)</f>
        <v>Sample</v>
      </c>
      <c r="W591" t="str">
        <f>IF(ISBLANK(extractions!Q591),"",extractions!Q591)</f>
        <v>USA</v>
      </c>
      <c r="X591" t="str">
        <f>IF(ISBLANK(extractions!R591),"",extractions!R591)</f>
        <v>stratified random sampling</v>
      </c>
      <c r="Y591" t="str">
        <f>IF(ISBLANK(extractions!S591),"",extractions!S591)</f>
        <v/>
      </c>
      <c r="Z591" t="str">
        <f>IF(ISBLANK(extractions!T591),"",extractions!T591)</f>
        <v/>
      </c>
      <c r="AA591" t="str">
        <f>IF(ISBLANK(extractions!U591),"",extractions!U591)</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91">
        <f>IF(ISBLANK(extractions!V591),"",extractions!V591)</f>
        <v>1156145</v>
      </c>
      <c r="AC591" t="str">
        <f>IF(ISBLANK(extractions!W591),"",extractions!W591)</f>
        <v>CFS</v>
      </c>
      <c r="AD591" t="str">
        <f>IF(ISBLANK(extractions!X591),"",extractions!X591)</f>
        <v>Priority 3 calls</v>
      </c>
      <c r="AE591" t="str">
        <f>IF(ISBLANK(extractions!Y591),"",extractions!Y591)</f>
        <v xml:space="preserve">B </v>
      </c>
      <c r="AF591">
        <f>IF(ISBLANK(extractions!Z591),"",extractions!Z591)</f>
        <v>-3.1619999999999999</v>
      </c>
      <c r="AG591">
        <f>IF(ISBLANK(extractions!AA591),"",extractions!AA591)</f>
        <v>0.23499999999999999</v>
      </c>
      <c r="AH591" t="str">
        <f>IF(ISBLANK(extractions!AB591),"",extractions!AB591)</f>
        <v>**</v>
      </c>
      <c r="AI591">
        <f>IF(ISBLANK(extractions!AC591),"",extractions!AC591)</f>
        <v>1</v>
      </c>
      <c r="AJ591" t="str">
        <f>IF(ISBLANK(extractions!AD591),"",extractions!AD591)</f>
        <v>jan</v>
      </c>
      <c r="AK591">
        <f>IF(ISBLANK(extractions!AE591),"",extractions!AE591)</f>
        <v>2015</v>
      </c>
      <c r="AL591">
        <f>IF(ISBLANK(extractions!AF591),"",extractions!AF591)</f>
        <v>31</v>
      </c>
      <c r="AM591" t="str">
        <f>IF(ISBLANK(extractions!AG591),"",extractions!AG591)</f>
        <v>dec</v>
      </c>
      <c r="AN591">
        <f>IF(ISBLANK(extractions!AH591),"",extractions!AH591)</f>
        <v>2016</v>
      </c>
      <c r="AO591" t="str">
        <f>IF(ISBLANK(extractions!AI591),"",extractions!AI591)</f>
        <v/>
      </c>
      <c r="AP591" t="str">
        <f>IF(ISBLANK(extractions!AJ591),"",extractions!AJ591)</f>
        <v/>
      </c>
      <c r="AQ591" t="str">
        <f>IF(ISBLANK(extractions!AK591),"",extractions!AK591)</f>
        <v/>
      </c>
      <c r="AR591" t="str">
        <f>IF(ISBLANK(extractions!AL591),"",extractions!AL591)</f>
        <v/>
      </c>
      <c r="AS591" t="str">
        <f>IF(ISBLANK(extractions!AM591),"",extractions!AM591)</f>
        <v/>
      </c>
      <c r="AT591" t="str">
        <f>IF(ISBLANK(extractions!AN591),"",extractions!AN591)</f>
        <v/>
      </c>
      <c r="AU591" t="str">
        <f>IF(ISBLANK(extractions!AO591),"",extractions!AO591)</f>
        <v/>
      </c>
      <c r="AV591" t="str">
        <f>IF(ISBLANK(extractions!AP591),"",extractions!AP591)</f>
        <v/>
      </c>
      <c r="AW591">
        <f>IF(ISBLANK(extractions!AQ591),"",extractions!AQ591)</f>
        <v>90.1</v>
      </c>
      <c r="AX591">
        <f>IF(ISBLANK(extractions!AR591),"",extractions!AR591)</f>
        <v>18</v>
      </c>
      <c r="AY591" t="str">
        <f>IF(ISBLANK(extractions!AS591),"",extractions!AS591)</f>
        <v/>
      </c>
      <c r="AZ591" t="str">
        <f>IF(ISBLANK(extractions!AT591),"",extractions!AT591)</f>
        <v/>
      </c>
      <c r="BA591">
        <f>IF(ISBLANK(extractions!AU591),"",extractions!AU591)</f>
        <v>173.2</v>
      </c>
      <c r="BB591">
        <f>IF(ISBLANK(extractions!AV591),"",extractions!AV591)</f>
        <v>6.4</v>
      </c>
      <c r="BC591">
        <f>IF(ISBLANK(extractions!AW591),"",extractions!AW591)</f>
        <v>20.399999999999999</v>
      </c>
      <c r="BD591">
        <f>IF(ISBLANK(extractions!AX591),"",extractions!AX591)</f>
        <v>12</v>
      </c>
      <c r="BG591" t="str">
        <f t="shared" si="77"/>
        <v/>
      </c>
      <c r="BK591" s="9" t="str">
        <f t="shared" si="74"/>
        <v xml:space="preserve">B </v>
      </c>
      <c r="BL591" s="9">
        <f t="shared" si="72"/>
        <v>-3.1619999999999999</v>
      </c>
      <c r="BM591" s="13" t="str">
        <f t="shared" si="73"/>
        <v>**</v>
      </c>
      <c r="BN591" t="str">
        <f t="shared" si="75"/>
        <v>-</v>
      </c>
      <c r="BO591" s="9" t="b">
        <f>IF(BK591="Beta",IF(ABS(BL591)&lt;statistic_interpretations!$B$5,statistic_interpretations!$B$1,IF(ABS(BL591)&lt;statistic_interpretations!$C$5,statistic_interpretations!$C$1,IF(ABS(BL591)&gt;statistic_interpretations!$C$5,statistic_interpretations!$D$1,"error"))),IF(BK591="R",IF(ABS(BL591)&lt;statistic_interpretations!$B$2,statistic_interpretations!$B$1,IF(ABS(BL591)&lt;statistic_interpretations!$C$2,statistic_interpretations!$C$1,IF(ABS(BL591)&gt;statistic_interpretations!$C$2,statistic_interpretations!$D$1,"error"))),IF(BK591="D",IF(ABS(BL591)&lt;statistic_interpretations!$B$3,statistic_interpretations!$B$1,IF(ABS(BL591)&lt;statistic_interpretations!$C$3,statistic_interpretations!$C$1,IF(ABS(BL591)&gt;statistic_interpretations!$C$3,statistic_interpretations!$D$1,"error"))),IF(BK591="%",IF(ABS(BL591)&lt;statistic_interpretations!$B$9,statistic_interpretations!$B$1,IF(ABS(BL591)&lt;statistic_interpretations!$C$9,statistic_interpretations!$C$1,IF(ABS(BL591)&gt;statistic_interpretations!$C$9,statistic_interpretations!$D$1,"error"))),IF(BK591="χ2",IF(ABS(BL591)&lt;statistic_interpretations!$B$8,statistic_interpretations!$B$1,IF(ABS(BL591)&lt;statistic_interpretations!$C$8,statistic_interpretations!$C$1,IF(ABS(BL591)&gt;statistic_interpretations!$C$8,statistic_interpretations!$D$1,"error"))),IF(BK591="tau",IF(ABS(BL591)&lt;statistic_interpretations!$B$7,statistic_interpretations!$B$1,IF(ABS(BL591)&lt;statistic_interpretations!$C$7,statistic_interpretations!$C$1,IF(ABS(BL591)&gt;statistic_interpretations!$C$7,statistic_interpretations!$D$1,"error")))))))))</f>
        <v>0</v>
      </c>
      <c r="BP591" t="str">
        <f t="shared" si="76"/>
        <v>sign.</v>
      </c>
    </row>
    <row r="592" spans="1:68" x14ac:dyDescent="0.25">
      <c r="A592" t="str">
        <f>IF(ISBLANK(extractions!A592),"",extractions!A592)</f>
        <v>Civilian employed</v>
      </c>
      <c r="C592" t="str">
        <f>IF(ISBLANK(extractions!B592),"",extractions!B592)</f>
        <v>scale</v>
      </c>
      <c r="D592" t="str">
        <f>IF(ISBLANK(extractions!C592),"",extractions!C592)</f>
        <v>no. of sworn civilians employed by agency per 1000 residents of jurisdiction</v>
      </c>
      <c r="E592" t="str">
        <f>IF(ISBLANK(extractions!D592),"",extractions!D592)</f>
        <v>-</v>
      </c>
      <c r="F592" t="str">
        <f>IF(ISBLANK(extractions!E592),"",extractions!E592)</f>
        <v>civilians/1000residents</v>
      </c>
      <c r="G592" t="str">
        <f>IF(ISBLANK(extractions!G592),"",extractions!G592)</f>
        <v>dispatch time;travel time</v>
      </c>
      <c r="H592" t="str">
        <f>IF(ISBLANK(extractions!H592),"",extractions!H592)</f>
        <v>scale</v>
      </c>
      <c r="I592" t="str">
        <f>IF(ISBLANK(extractions!I592),"",extractions!I592)</f>
        <v>(min - estimated min)/incident</v>
      </c>
      <c r="J592" t="str">
        <f>IF(ISBLANK(extractions!J592),"",extractions!J592)</f>
        <v>-</v>
      </c>
      <c r="K592" t="str">
        <f>IF(ISBLANK(extractions!K592),"",extractions!K592)</f>
        <v>control</v>
      </c>
      <c r="L592" t="str">
        <f>IF(ISBLANK(extractions!L592),"",extractions!L592)</f>
        <v>Bennett (2018)</v>
      </c>
      <c r="M592" t="s">
        <v>1202</v>
      </c>
      <c r="N592" t="str">
        <f>IF(ISBLANK(extractions!M592),"",extractions!M592)</f>
        <v>Table 5 - priority 3</v>
      </c>
      <c r="O592" t="str">
        <f>IF(ISBLANK(extractions!N592),"",extractions!N592)</f>
        <v>Two Stage Least Squares Regressions of Residuals with constant monthly fixed effect</v>
      </c>
      <c r="P592" t="s">
        <v>148</v>
      </c>
      <c r="S592" t="s">
        <v>202</v>
      </c>
      <c r="T592" t="s">
        <v>1188</v>
      </c>
      <c r="U592" t="str">
        <f>IF(ISBLANK(extractions!O592),"",extractions!O592)</f>
        <v>-</v>
      </c>
      <c r="V592" t="str">
        <f>IF(ISBLANK(extractions!P592),"",extractions!P592)</f>
        <v>Sample</v>
      </c>
      <c r="W592" t="str">
        <f>IF(ISBLANK(extractions!Q592),"",extractions!Q592)</f>
        <v>USA</v>
      </c>
      <c r="X592" t="str">
        <f>IF(ISBLANK(extractions!R592),"",extractions!R592)</f>
        <v>stratified random sampling</v>
      </c>
      <c r="Y592" t="str">
        <f>IF(ISBLANK(extractions!S592),"",extractions!S592)</f>
        <v/>
      </c>
      <c r="Z592" t="str">
        <f>IF(ISBLANK(extractions!T592),"",extractions!T592)</f>
        <v/>
      </c>
      <c r="AA592" t="str">
        <f>IF(ISBLANK(extractions!U592),"",extractions!U592)</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92">
        <f>IF(ISBLANK(extractions!V592),"",extractions!V592)</f>
        <v>1156145</v>
      </c>
      <c r="AC592" t="str">
        <f>IF(ISBLANK(extractions!W592),"",extractions!W592)</f>
        <v>CFS</v>
      </c>
      <c r="AD592" t="str">
        <f>IF(ISBLANK(extractions!X592),"",extractions!X592)</f>
        <v>Priority 3 calls</v>
      </c>
      <c r="AE592" t="str">
        <f>IF(ISBLANK(extractions!Y592),"",extractions!Y592)</f>
        <v xml:space="preserve">B </v>
      </c>
      <c r="AF592">
        <f>IF(ISBLANK(extractions!Z592),"",extractions!Z592)</f>
        <v>8.36</v>
      </c>
      <c r="AG592">
        <f>IF(ISBLANK(extractions!AA592),"",extractions!AA592)</f>
        <v>1.2629999999999999</v>
      </c>
      <c r="AH592" t="str">
        <f>IF(ISBLANK(extractions!AB592),"",extractions!AB592)</f>
        <v>**</v>
      </c>
      <c r="AI592">
        <f>IF(ISBLANK(extractions!AC592),"",extractions!AC592)</f>
        <v>1</v>
      </c>
      <c r="AJ592" t="str">
        <f>IF(ISBLANK(extractions!AD592),"",extractions!AD592)</f>
        <v>jan</v>
      </c>
      <c r="AK592">
        <f>IF(ISBLANK(extractions!AE592),"",extractions!AE592)</f>
        <v>2015</v>
      </c>
      <c r="AL592">
        <f>IF(ISBLANK(extractions!AF592),"",extractions!AF592)</f>
        <v>31</v>
      </c>
      <c r="AM592" t="str">
        <f>IF(ISBLANK(extractions!AG592),"",extractions!AG592)</f>
        <v>dec</v>
      </c>
      <c r="AN592">
        <f>IF(ISBLANK(extractions!AH592),"",extractions!AH592)</f>
        <v>2016</v>
      </c>
      <c r="AO592" t="str">
        <f>IF(ISBLANK(extractions!AI592),"",extractions!AI592)</f>
        <v/>
      </c>
      <c r="AP592" t="str">
        <f>IF(ISBLANK(extractions!AJ592),"",extractions!AJ592)</f>
        <v/>
      </c>
      <c r="AQ592" t="str">
        <f>IF(ISBLANK(extractions!AK592),"",extractions!AK592)</f>
        <v/>
      </c>
      <c r="AR592" t="str">
        <f>IF(ISBLANK(extractions!AL592),"",extractions!AL592)</f>
        <v/>
      </c>
      <c r="AS592" t="str">
        <f>IF(ISBLANK(extractions!AM592),"",extractions!AM592)</f>
        <v/>
      </c>
      <c r="AT592" t="str">
        <f>IF(ISBLANK(extractions!AN592),"",extractions!AN592)</f>
        <v/>
      </c>
      <c r="AU592" t="str">
        <f>IF(ISBLANK(extractions!AO592),"",extractions!AO592)</f>
        <v/>
      </c>
      <c r="AV592" t="str">
        <f>IF(ISBLANK(extractions!AP592),"",extractions!AP592)</f>
        <v/>
      </c>
      <c r="AW592">
        <f>IF(ISBLANK(extractions!AQ592),"",extractions!AQ592)</f>
        <v>90.1</v>
      </c>
      <c r="AX592">
        <f>IF(ISBLANK(extractions!AR592),"",extractions!AR592)</f>
        <v>4.0999999999999996</v>
      </c>
      <c r="AY592" t="str">
        <f>IF(ISBLANK(extractions!AS592),"",extractions!AS592)</f>
        <v/>
      </c>
      <c r="AZ592" t="str">
        <f>IF(ISBLANK(extractions!AT592),"",extractions!AT592)</f>
        <v/>
      </c>
      <c r="BA592">
        <f>IF(ISBLANK(extractions!AU592),"",extractions!AU592)</f>
        <v>173.2</v>
      </c>
      <c r="BB592">
        <f>IF(ISBLANK(extractions!AV592),"",extractions!AV592)</f>
        <v>2.1</v>
      </c>
      <c r="BC592">
        <f>IF(ISBLANK(extractions!AW592),"",extractions!AW592)</f>
        <v>20.399999999999999</v>
      </c>
      <c r="BD592">
        <f>IF(ISBLANK(extractions!AX592),"",extractions!AX592)</f>
        <v>4</v>
      </c>
      <c r="BG592" t="str">
        <f t="shared" si="77"/>
        <v/>
      </c>
      <c r="BK592" s="9" t="str">
        <f t="shared" si="74"/>
        <v xml:space="preserve">B </v>
      </c>
      <c r="BL592" s="9">
        <f t="shared" si="72"/>
        <v>8.36</v>
      </c>
      <c r="BM592" s="13" t="str">
        <f t="shared" si="73"/>
        <v>**</v>
      </c>
      <c r="BN592" t="str">
        <f t="shared" si="75"/>
        <v>+</v>
      </c>
      <c r="BO592" s="9" t="b">
        <f>IF(BK592="Beta",IF(ABS(BL592)&lt;statistic_interpretations!$B$5,statistic_interpretations!$B$1,IF(ABS(BL592)&lt;statistic_interpretations!$C$5,statistic_interpretations!$C$1,IF(ABS(BL592)&gt;statistic_interpretations!$C$5,statistic_interpretations!$D$1,"error"))),IF(BK592="R",IF(ABS(BL592)&lt;statistic_interpretations!$B$2,statistic_interpretations!$B$1,IF(ABS(BL592)&lt;statistic_interpretations!$C$2,statistic_interpretations!$C$1,IF(ABS(BL592)&gt;statistic_interpretations!$C$2,statistic_interpretations!$D$1,"error"))),IF(BK592="D",IF(ABS(BL592)&lt;statistic_interpretations!$B$3,statistic_interpretations!$B$1,IF(ABS(BL592)&lt;statistic_interpretations!$C$3,statistic_interpretations!$C$1,IF(ABS(BL592)&gt;statistic_interpretations!$C$3,statistic_interpretations!$D$1,"error"))),IF(BK592="%",IF(ABS(BL592)&lt;statistic_interpretations!$B$9,statistic_interpretations!$B$1,IF(ABS(BL592)&lt;statistic_interpretations!$C$9,statistic_interpretations!$C$1,IF(ABS(BL592)&gt;statistic_interpretations!$C$9,statistic_interpretations!$D$1,"error"))),IF(BK592="χ2",IF(ABS(BL592)&lt;statistic_interpretations!$B$8,statistic_interpretations!$B$1,IF(ABS(BL592)&lt;statistic_interpretations!$C$8,statistic_interpretations!$C$1,IF(ABS(BL592)&gt;statistic_interpretations!$C$8,statistic_interpretations!$D$1,"error"))),IF(BK592="tau",IF(ABS(BL592)&lt;statistic_interpretations!$B$7,statistic_interpretations!$B$1,IF(ABS(BL592)&lt;statistic_interpretations!$C$7,statistic_interpretations!$C$1,IF(ABS(BL592)&gt;statistic_interpretations!$C$7,statistic_interpretations!$D$1,"error")))))))))</f>
        <v>0</v>
      </c>
      <c r="BP592" t="str">
        <f t="shared" si="76"/>
        <v>sign.</v>
      </c>
    </row>
    <row r="593" spans="1:68" x14ac:dyDescent="0.25">
      <c r="A593" t="str">
        <f>IF(ISBLANK(extractions!A593),"",extractions!A593)</f>
        <v>Call Volume</v>
      </c>
      <c r="B593" t="s">
        <v>954</v>
      </c>
      <c r="C593" t="str">
        <f>IF(ISBLANK(extractions!B593),"",extractions!B593)</f>
        <v>scale</v>
      </c>
      <c r="D593" t="str">
        <f>IF(ISBLANK(extractions!C593),"",extractions!C593)</f>
        <v>number of calls received in the same hour as the call</v>
      </c>
      <c r="E593" t="str">
        <f>IF(ISBLANK(extractions!D593),"",extractions!D593)</f>
        <v>-</v>
      </c>
      <c r="F593" t="str">
        <f>IF(ISBLANK(extractions!E593),"",extractions!E593)</f>
        <v>CFS/hour</v>
      </c>
      <c r="G593" t="str">
        <f>IF(ISBLANK(extractions!G593),"",extractions!G593)</f>
        <v>dispatch time;travel time</v>
      </c>
      <c r="H593" t="str">
        <f>IF(ISBLANK(extractions!H593),"",extractions!H593)</f>
        <v>scale</v>
      </c>
      <c r="I593" t="str">
        <f>IF(ISBLANK(extractions!I593),"",extractions!I593)</f>
        <v>(min - estimated min)/incident</v>
      </c>
      <c r="J593" t="str">
        <f>IF(ISBLANK(extractions!J593),"",extractions!J593)</f>
        <v>-</v>
      </c>
      <c r="K593" t="str">
        <f>IF(ISBLANK(extractions!K593),"",extractions!K593)</f>
        <v>control</v>
      </c>
      <c r="L593" t="str">
        <f>IF(ISBLANK(extractions!L593),"",extractions!L593)</f>
        <v>Bennett (2018)</v>
      </c>
      <c r="M593" t="s">
        <v>1202</v>
      </c>
      <c r="N593" t="str">
        <f>IF(ISBLANK(extractions!M593),"",extractions!M593)</f>
        <v>Table 5 - priority 3</v>
      </c>
      <c r="O593" t="str">
        <f>IF(ISBLANK(extractions!N593),"",extractions!N593)</f>
        <v>Two Stage Least Squares Regressions of Residuals with constant monthly fixed effect</v>
      </c>
      <c r="P593" t="s">
        <v>148</v>
      </c>
      <c r="S593" t="s">
        <v>1363</v>
      </c>
      <c r="T593" t="s">
        <v>937</v>
      </c>
      <c r="U593" t="str">
        <f>IF(ISBLANK(extractions!O593),"",extractions!O593)</f>
        <v>-</v>
      </c>
      <c r="V593" t="str">
        <f>IF(ISBLANK(extractions!P593),"",extractions!P593)</f>
        <v>Sample</v>
      </c>
      <c r="W593" t="str">
        <f>IF(ISBLANK(extractions!Q593),"",extractions!Q593)</f>
        <v>USA</v>
      </c>
      <c r="X593" t="str">
        <f>IF(ISBLANK(extractions!R593),"",extractions!R593)</f>
        <v>stratified random sampling</v>
      </c>
      <c r="Y593" t="str">
        <f>IF(ISBLANK(extractions!S593),"",extractions!S593)</f>
        <v/>
      </c>
      <c r="Z593" t="str">
        <f>IF(ISBLANK(extractions!T593),"",extractions!T593)</f>
        <v/>
      </c>
      <c r="AA593" t="str">
        <f>IF(ISBLANK(extractions!U593),"",extractions!U593)</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93">
        <f>IF(ISBLANK(extractions!V593),"",extractions!V593)</f>
        <v>1156145</v>
      </c>
      <c r="AC593" t="str">
        <f>IF(ISBLANK(extractions!W593),"",extractions!W593)</f>
        <v>CFS</v>
      </c>
      <c r="AD593" t="str">
        <f>IF(ISBLANK(extractions!X593),"",extractions!X593)</f>
        <v>Priority 3 calls</v>
      </c>
      <c r="AE593" t="str">
        <f>IF(ISBLANK(extractions!Y593),"",extractions!Y593)</f>
        <v xml:space="preserve">B </v>
      </c>
      <c r="AF593">
        <f>IF(ISBLANK(extractions!Z593),"",extractions!Z593)</f>
        <v>3.4079999999999999</v>
      </c>
      <c r="AG593">
        <f>IF(ISBLANK(extractions!AA593),"",extractions!AA593)</f>
        <v>8.3000000000000004E-2</v>
      </c>
      <c r="AH593" t="str">
        <f>IF(ISBLANK(extractions!AB593),"",extractions!AB593)</f>
        <v>**</v>
      </c>
      <c r="AI593">
        <f>IF(ISBLANK(extractions!AC593),"",extractions!AC593)</f>
        <v>1</v>
      </c>
      <c r="AJ593" t="str">
        <f>IF(ISBLANK(extractions!AD593),"",extractions!AD593)</f>
        <v>jan</v>
      </c>
      <c r="AK593">
        <f>IF(ISBLANK(extractions!AE593),"",extractions!AE593)</f>
        <v>2015</v>
      </c>
      <c r="AL593">
        <f>IF(ISBLANK(extractions!AF593),"",extractions!AF593)</f>
        <v>31</v>
      </c>
      <c r="AM593" t="str">
        <f>IF(ISBLANK(extractions!AG593),"",extractions!AG593)</f>
        <v>dec</v>
      </c>
      <c r="AN593">
        <f>IF(ISBLANK(extractions!AH593),"",extractions!AH593)</f>
        <v>2016</v>
      </c>
      <c r="AO593" t="str">
        <f>IF(ISBLANK(extractions!AI593),"",extractions!AI593)</f>
        <v/>
      </c>
      <c r="AP593" t="str">
        <f>IF(ISBLANK(extractions!AJ593),"",extractions!AJ593)</f>
        <v/>
      </c>
      <c r="AQ593" t="str">
        <f>IF(ISBLANK(extractions!AK593),"",extractions!AK593)</f>
        <v/>
      </c>
      <c r="AR593" t="str">
        <f>IF(ISBLANK(extractions!AL593),"",extractions!AL593)</f>
        <v/>
      </c>
      <c r="AS593" t="str">
        <f>IF(ISBLANK(extractions!AM593),"",extractions!AM593)</f>
        <v/>
      </c>
      <c r="AT593" t="str">
        <f>IF(ISBLANK(extractions!AN593),"",extractions!AN593)</f>
        <v/>
      </c>
      <c r="AU593" t="str">
        <f>IF(ISBLANK(extractions!AO593),"",extractions!AO593)</f>
        <v/>
      </c>
      <c r="AV593" t="str">
        <f>IF(ISBLANK(extractions!AP593),"",extractions!AP593)</f>
        <v/>
      </c>
      <c r="AW593">
        <f>IF(ISBLANK(extractions!AQ593),"",extractions!AQ593)</f>
        <v>90.1</v>
      </c>
      <c r="AX593" t="str">
        <f>IF(ISBLANK(extractions!AR593),"",extractions!AR593)</f>
        <v/>
      </c>
      <c r="AY593" t="str">
        <f>IF(ISBLANK(extractions!AS593),"",extractions!AS593)</f>
        <v/>
      </c>
      <c r="AZ593" t="str">
        <f>IF(ISBLANK(extractions!AT593),"",extractions!AT593)</f>
        <v/>
      </c>
      <c r="BA593">
        <f>IF(ISBLANK(extractions!AU593),"",extractions!AU593)</f>
        <v>173.2</v>
      </c>
      <c r="BB593" t="str">
        <f>IF(ISBLANK(extractions!AV593),"",extractions!AV593)</f>
        <v/>
      </c>
      <c r="BC593">
        <f>IF(ISBLANK(extractions!AW593),"",extractions!AW593)</f>
        <v>20.399999999999999</v>
      </c>
      <c r="BD593" t="str">
        <f>IF(ISBLANK(extractions!AX593),"",extractions!AX593)</f>
        <v/>
      </c>
      <c r="BG593" t="str">
        <f t="shared" si="77"/>
        <v/>
      </c>
      <c r="BK593" s="9" t="str">
        <f t="shared" si="74"/>
        <v xml:space="preserve">B </v>
      </c>
      <c r="BL593" s="9">
        <f t="shared" si="72"/>
        <v>3.4079999999999999</v>
      </c>
      <c r="BM593" s="13" t="str">
        <f t="shared" si="73"/>
        <v>**</v>
      </c>
      <c r="BN593" t="str">
        <f t="shared" si="75"/>
        <v>+</v>
      </c>
      <c r="BO593" s="9" t="b">
        <f>IF(BK593="Beta",IF(ABS(BL593)&lt;statistic_interpretations!$B$5,statistic_interpretations!$B$1,IF(ABS(BL593)&lt;statistic_interpretations!$C$5,statistic_interpretations!$C$1,IF(ABS(BL593)&gt;statistic_interpretations!$C$5,statistic_interpretations!$D$1,"error"))),IF(BK593="R",IF(ABS(BL593)&lt;statistic_interpretations!$B$2,statistic_interpretations!$B$1,IF(ABS(BL593)&lt;statistic_interpretations!$C$2,statistic_interpretations!$C$1,IF(ABS(BL593)&gt;statistic_interpretations!$C$2,statistic_interpretations!$D$1,"error"))),IF(BK593="D",IF(ABS(BL593)&lt;statistic_interpretations!$B$3,statistic_interpretations!$B$1,IF(ABS(BL593)&lt;statistic_interpretations!$C$3,statistic_interpretations!$C$1,IF(ABS(BL593)&gt;statistic_interpretations!$C$3,statistic_interpretations!$D$1,"error"))),IF(BK593="%",IF(ABS(BL593)&lt;statistic_interpretations!$B$9,statistic_interpretations!$B$1,IF(ABS(BL593)&lt;statistic_interpretations!$C$9,statistic_interpretations!$C$1,IF(ABS(BL593)&gt;statistic_interpretations!$C$9,statistic_interpretations!$D$1,"error"))),IF(BK593="χ2",IF(ABS(BL593)&lt;statistic_interpretations!$B$8,statistic_interpretations!$B$1,IF(ABS(BL593)&lt;statistic_interpretations!$C$8,statistic_interpretations!$C$1,IF(ABS(BL593)&gt;statistic_interpretations!$C$8,statistic_interpretations!$D$1,"error"))),IF(BK593="tau",IF(ABS(BL593)&lt;statistic_interpretations!$B$7,statistic_interpretations!$B$1,IF(ABS(BL593)&lt;statistic_interpretations!$C$7,statistic_interpretations!$C$1,IF(ABS(BL593)&gt;statistic_interpretations!$C$7,statistic_interpretations!$D$1,"error")))))))))</f>
        <v>0</v>
      </c>
      <c r="BP593" t="str">
        <f t="shared" si="76"/>
        <v>sign.</v>
      </c>
    </row>
    <row r="594" spans="1:68" x14ac:dyDescent="0.25">
      <c r="A594" t="str">
        <f>IF(ISBLANK(extractions!A594),"",extractions!A594)</f>
        <v>Hourly Max Temp</v>
      </c>
      <c r="C594" t="str">
        <f>IF(ISBLANK(extractions!B594),"",extractions!B594)</f>
        <v>scale</v>
      </c>
      <c r="D594" t="str">
        <f>IF(ISBLANK(extractions!C594),"",extractions!C594)</f>
        <v>“Hourly Max Temp” is the maximum dry  bulb temperature measured from the nearest NOAA station.</v>
      </c>
      <c r="E594" t="str">
        <f>IF(ISBLANK(extractions!D594),"",extractions!D594)</f>
        <v>-</v>
      </c>
      <c r="F594" t="str">
        <f>IF(ISBLANK(extractions!E594),"",extractions!E594)</f>
        <v>Celsius</v>
      </c>
      <c r="G594" t="str">
        <f>IF(ISBLANK(extractions!G594),"",extractions!G594)</f>
        <v>dispatch time;travel time</v>
      </c>
      <c r="H594" t="str">
        <f>IF(ISBLANK(extractions!H594),"",extractions!H594)</f>
        <v>scale</v>
      </c>
      <c r="I594" t="str">
        <f>IF(ISBLANK(extractions!I594),"",extractions!I594)</f>
        <v>(min - estimated min)/incident</v>
      </c>
      <c r="J594" t="str">
        <f>IF(ISBLANK(extractions!J594),"",extractions!J594)</f>
        <v>-</v>
      </c>
      <c r="K594" t="str">
        <f>IF(ISBLANK(extractions!K594),"",extractions!K594)</f>
        <v>control</v>
      </c>
      <c r="L594" t="str">
        <f>IF(ISBLANK(extractions!L594),"",extractions!L594)</f>
        <v>Bennett (2018)</v>
      </c>
      <c r="M594" t="s">
        <v>1202</v>
      </c>
      <c r="N594" t="str">
        <f>IF(ISBLANK(extractions!M594),"",extractions!M594)</f>
        <v>Table 5 - priority 3</v>
      </c>
      <c r="O594" t="str">
        <f>IF(ISBLANK(extractions!N594),"",extractions!N594)</f>
        <v>Two Stage Least Squares Regressions of Residuals with constant monthly fixed effect</v>
      </c>
      <c r="P594" t="s">
        <v>148</v>
      </c>
      <c r="S594" t="s">
        <v>194</v>
      </c>
      <c r="T594" t="s">
        <v>937</v>
      </c>
      <c r="U594" t="str">
        <f>IF(ISBLANK(extractions!O594),"",extractions!O594)</f>
        <v>-</v>
      </c>
      <c r="V594" t="str">
        <f>IF(ISBLANK(extractions!P594),"",extractions!P594)</f>
        <v>Sample</v>
      </c>
      <c r="W594" t="str">
        <f>IF(ISBLANK(extractions!Q594),"",extractions!Q594)</f>
        <v>USA</v>
      </c>
      <c r="X594" t="str">
        <f>IF(ISBLANK(extractions!R594),"",extractions!R594)</f>
        <v>stratified random sampling</v>
      </c>
      <c r="Y594" t="str">
        <f>IF(ISBLANK(extractions!S594),"",extractions!S594)</f>
        <v/>
      </c>
      <c r="Z594" t="str">
        <f>IF(ISBLANK(extractions!T594),"",extractions!T594)</f>
        <v/>
      </c>
      <c r="AA594" t="str">
        <f>IF(ISBLANK(extractions!U594),"",extractions!U594)</f>
        <v>Since the HHI is measured at the level of the MSA I randomly selected MSAs first, and then randomly selected an agency within that MSA to send a request to. To ensure sufficient variation in the HHI, I partitioned MSA’s into quintiles of the HHI and selected 60% of my sample from the top and bottom quintiles with the remaining 40% from the middle three quintiles. When choosing an agency from an MSA, I selected only those with at least 20,000 people living in its jurisdiction to exclude atypical cases such as university police and cities like Vernon California that have very few residents, but a large number of people who commute into the community to work. Although police call logs and CAD data are typically covered by FOIA laws, the agencies that declined to fulfill my FOIA requests typically did so due to technical limitations. Specifically, their CAD systems were not designed to allow users to extract customized reports, and the default reports contained personal information, such as names, that would have to be redacted by hand. These datasets would have been prohibitively expensive to assemble. This raises the possibility that my sampling method is biased by systematically selecting agencies with the technical ability to provide the data I am analyzing. Furthermore, an additional 17 agencies had to be dropped from the sample because the agencies provided me with incomplete data. In these cases, the data was either missing a description of the calls’ priority or an accurate address to which police were dispatched. The final sample consists of 40 agencies representing 7.5 million CAD events, of which, 3.4 million were public calls for service. Table 1, shows a comparison of all agencies that satisfied my sampling restrictions and the 40 agencies in my sample. There are significant differences in the summary statistics of the agencies in sample and the universe. As we might expect, the agencies in sample have larger populations and come from more concentrated MSAs. They also have higher crime rates and fewer officers per resident.</v>
      </c>
      <c r="AB594">
        <f>IF(ISBLANK(extractions!V594),"",extractions!V594)</f>
        <v>1156145</v>
      </c>
      <c r="AC594" t="str">
        <f>IF(ISBLANK(extractions!W594),"",extractions!W594)</f>
        <v>CFS</v>
      </c>
      <c r="AD594" t="str">
        <f>IF(ISBLANK(extractions!X594),"",extractions!X594)</f>
        <v>Priority 3 calls</v>
      </c>
      <c r="AE594" t="str">
        <f>IF(ISBLANK(extractions!Y594),"",extractions!Y594)</f>
        <v xml:space="preserve">B </v>
      </c>
      <c r="AF594">
        <f>IF(ISBLANK(extractions!Z594),"",extractions!Z594)</f>
        <v>0.627</v>
      </c>
      <c r="AG594">
        <f>IF(ISBLANK(extractions!AA594),"",extractions!AA594)</f>
        <v>9.4E-2</v>
      </c>
      <c r="AH594" t="str">
        <f>IF(ISBLANK(extractions!AB594),"",extractions!AB594)</f>
        <v>#</v>
      </c>
      <c r="AI594">
        <f>IF(ISBLANK(extractions!AC594),"",extractions!AC594)</f>
        <v>1</v>
      </c>
      <c r="AJ594" t="str">
        <f>IF(ISBLANK(extractions!AD594),"",extractions!AD594)</f>
        <v>jan</v>
      </c>
      <c r="AK594">
        <f>IF(ISBLANK(extractions!AE594),"",extractions!AE594)</f>
        <v>2015</v>
      </c>
      <c r="AL594">
        <f>IF(ISBLANK(extractions!AF594),"",extractions!AF594)</f>
        <v>31</v>
      </c>
      <c r="AM594" t="str">
        <f>IF(ISBLANK(extractions!AG594),"",extractions!AG594)</f>
        <v>dec</v>
      </c>
      <c r="AN594">
        <f>IF(ISBLANK(extractions!AH594),"",extractions!AH594)</f>
        <v>2016</v>
      </c>
      <c r="AO594" t="str">
        <f>IF(ISBLANK(extractions!AI594),"",extractions!AI594)</f>
        <v/>
      </c>
      <c r="AP594" t="str">
        <f>IF(ISBLANK(extractions!AJ594),"",extractions!AJ594)</f>
        <v/>
      </c>
      <c r="AQ594" t="str">
        <f>IF(ISBLANK(extractions!AK594),"",extractions!AK594)</f>
        <v/>
      </c>
      <c r="AR594" t="str">
        <f>IF(ISBLANK(extractions!AL594),"",extractions!AL594)</f>
        <v/>
      </c>
      <c r="AS594" t="str">
        <f>IF(ISBLANK(extractions!AM594),"",extractions!AM594)</f>
        <v/>
      </c>
      <c r="AT594" t="str">
        <f>IF(ISBLANK(extractions!AN594),"",extractions!AN594)</f>
        <v/>
      </c>
      <c r="AU594" t="str">
        <f>IF(ISBLANK(extractions!AO594),"",extractions!AO594)</f>
        <v/>
      </c>
      <c r="AV594" t="str">
        <f>IF(ISBLANK(extractions!AP594),"",extractions!AP594)</f>
        <v/>
      </c>
      <c r="AW594">
        <f>IF(ISBLANK(extractions!AQ594),"",extractions!AQ594)</f>
        <v>90.1</v>
      </c>
      <c r="AX594" t="str">
        <f>IF(ISBLANK(extractions!AR594),"",extractions!AR594)</f>
        <v/>
      </c>
      <c r="AY594" t="str">
        <f>IF(ISBLANK(extractions!AS594),"",extractions!AS594)</f>
        <v/>
      </c>
      <c r="AZ594" t="str">
        <f>IF(ISBLANK(extractions!AT594),"",extractions!AT594)</f>
        <v/>
      </c>
      <c r="BA594">
        <f>IF(ISBLANK(extractions!AU594),"",extractions!AU594)</f>
        <v>173.2</v>
      </c>
      <c r="BB594" t="str">
        <f>IF(ISBLANK(extractions!AV594),"",extractions!AV594)</f>
        <v/>
      </c>
      <c r="BC594">
        <f>IF(ISBLANK(extractions!AW594),"",extractions!AW594)</f>
        <v>20.399999999999999</v>
      </c>
      <c r="BD594" t="str">
        <f>IF(ISBLANK(extractions!AX594),"",extractions!AX594)</f>
        <v/>
      </c>
      <c r="BG594" t="str">
        <f t="shared" si="77"/>
        <v/>
      </c>
      <c r="BK594" s="9" t="str">
        <f t="shared" si="74"/>
        <v xml:space="preserve">B </v>
      </c>
      <c r="BL594" s="9">
        <f t="shared" si="72"/>
        <v>0.627</v>
      </c>
      <c r="BM594" s="13" t="str">
        <f t="shared" si="73"/>
        <v/>
      </c>
      <c r="BN594" t="str">
        <f t="shared" si="75"/>
        <v>+</v>
      </c>
      <c r="BO594" s="9" t="b">
        <f>IF(BK594="Beta",IF(ABS(BL594)&lt;statistic_interpretations!$B$5,statistic_interpretations!$B$1,IF(ABS(BL594)&lt;statistic_interpretations!$C$5,statistic_interpretations!$C$1,IF(ABS(BL594)&gt;statistic_interpretations!$C$5,statistic_interpretations!$D$1,"error"))),IF(BK594="R",IF(ABS(BL594)&lt;statistic_interpretations!$B$2,statistic_interpretations!$B$1,IF(ABS(BL594)&lt;statistic_interpretations!$C$2,statistic_interpretations!$C$1,IF(ABS(BL594)&gt;statistic_interpretations!$C$2,statistic_interpretations!$D$1,"error"))),IF(BK594="D",IF(ABS(BL594)&lt;statistic_interpretations!$B$3,statistic_interpretations!$B$1,IF(ABS(BL594)&lt;statistic_interpretations!$C$3,statistic_interpretations!$C$1,IF(ABS(BL594)&gt;statistic_interpretations!$C$3,statistic_interpretations!$D$1,"error"))),IF(BK594="%",IF(ABS(BL594)&lt;statistic_interpretations!$B$9,statistic_interpretations!$B$1,IF(ABS(BL594)&lt;statistic_interpretations!$C$9,statistic_interpretations!$C$1,IF(ABS(BL594)&gt;statistic_interpretations!$C$9,statistic_interpretations!$D$1,"error"))),IF(BK594="χ2",IF(ABS(BL594)&lt;statistic_interpretations!$B$8,statistic_interpretations!$B$1,IF(ABS(BL594)&lt;statistic_interpretations!$C$8,statistic_interpretations!$C$1,IF(ABS(BL594)&gt;statistic_interpretations!$C$8,statistic_interpretations!$D$1,"error"))),IF(BK594="tau",IF(ABS(BL594)&lt;statistic_interpretations!$B$7,statistic_interpretations!$B$1,IF(ABS(BL594)&lt;statistic_interpretations!$C$7,statistic_interpretations!$C$1,IF(ABS(BL594)&gt;statistic_interpretations!$C$7,statistic_interpretations!$D$1,"error")))))))))</f>
        <v>0</v>
      </c>
      <c r="BP594" t="str">
        <f t="shared" si="76"/>
        <v>non sign.</v>
      </c>
    </row>
    <row r="595" spans="1:68" x14ac:dyDescent="0.25">
      <c r="A595" t="str">
        <f>IF(ISBLANK(extractions!A595),"",extractions!A595)</f>
        <v>Priority intermediate</v>
      </c>
      <c r="C595" t="str">
        <f>IF(ISBLANK(extractions!B595),"",extractions!B595)</f>
        <v>ordinal</v>
      </c>
      <c r="D595" t="str">
        <f>IF(ISBLANK(extractions!C595),"",extractions!C595)</f>
        <v/>
      </c>
      <c r="E595" t="str">
        <f>IF(ISBLANK(extractions!D595),"",extractions!D595)</f>
        <v>priority highest</v>
      </c>
      <c r="F595" t="str">
        <f>IF(ISBLANK(extractions!E595),"",extractions!E595)</f>
        <v>-</v>
      </c>
      <c r="G595" t="str">
        <f>IF(ISBLANK(extractions!G595),"",extractions!G595)</f>
        <v>dispatch time</v>
      </c>
      <c r="H595" t="str">
        <f>IF(ISBLANK(extractions!H595),"",extractions!H595)</f>
        <v>scale</v>
      </c>
      <c r="I595" t="str">
        <f>IF(ISBLANK(extractions!I595),"",extractions!I595)</f>
        <v>min/incident</v>
      </c>
      <c r="J595" t="str">
        <f>IF(ISBLANK(extractions!J595),"",extractions!J595)</f>
        <v>-</v>
      </c>
      <c r="K595" t="str">
        <f>IF(ISBLANK(extractions!K595),"",extractions!K595)</f>
        <v>interest</v>
      </c>
      <c r="L595" t="str">
        <f>IF(ISBLANK(extractions!L595),"",extractions!L595)</f>
        <v>Maxfield (1982)</v>
      </c>
      <c r="M595" t="s">
        <v>1281</v>
      </c>
      <c r="N595" t="str">
        <f>IF(ISBLANK(extractions!M595),"",extractions!M595)</f>
        <v>Table 2</v>
      </c>
      <c r="O595" t="str">
        <f>IF(ISBLANK(extractions!N595),"",extractions!N595)</f>
        <v>% diff based on descriptives</v>
      </c>
      <c r="P595" t="s">
        <v>1277</v>
      </c>
      <c r="S595" t="s">
        <v>200</v>
      </c>
      <c r="T595" t="s">
        <v>1188</v>
      </c>
      <c r="U595" t="str">
        <f>IF(ISBLANK(extractions!O595),"",extractions!O595)</f>
        <v>The assignment of dispatch priorities to incoming calls does appear to be effective in reducing dispatch delay</v>
      </c>
      <c r="V595" t="str">
        <f>IF(ISBLANK(extractions!P595),"",extractions!P595)</f>
        <v>Population</v>
      </c>
      <c r="W595" t="str">
        <f>IF(ISBLANK(extractions!Q595),"",extractions!Q595)</f>
        <v>San Fransisco</v>
      </c>
      <c r="X595" t="str">
        <f>IF(ISBLANK(extractions!R595),"",extractions!R595)</f>
        <v>-</v>
      </c>
      <c r="Y595" t="str">
        <f>IF(ISBLANK(extractions!S595),"",extractions!S595)</f>
        <v>-</v>
      </c>
      <c r="Z595" t="str">
        <f>IF(ISBLANK(extractions!T595),"",extractions!T595)</f>
        <v/>
      </c>
      <c r="AA595" t="str">
        <f>IF(ISBLANK(extractions!U595),"",extractions!U595)</f>
        <v>This information is recorded on CR slips for every call which generates a dispatch.  Only calls from private citizens were collected. This excludes officer-initiated activity, both on-view incidents detected by police on patrol, and incidents in which a citizen flagged down an officer on the street. Certain types of incidents are, therefore, not represented, crimes of vice and traffic citations being the most frequent.The data included here do represent the vast majority of citizen-initiated calls for service, and as such document the patrol response function in San Francisco during this six-week period.</v>
      </c>
      <c r="AB595">
        <f>IF(ISBLANK(extractions!V595),"",extractions!V595)</f>
        <v>24250</v>
      </c>
      <c r="AC595" t="str">
        <f>IF(ISBLANK(extractions!W595),"",extractions!W595)</f>
        <v>CFS</v>
      </c>
      <c r="AD595" t="str">
        <f>IF(ISBLANK(extractions!X595),"",extractions!X595)</f>
        <v>citizen-initiated CFSs</v>
      </c>
      <c r="AE595" t="str">
        <f>IF(ISBLANK(extractions!Y595),"",extractions!Y595)</f>
        <v>%</v>
      </c>
      <c r="AF595">
        <f>IF(ISBLANK(extractions!Z595),"",extractions!Z595)</f>
        <v>4.34375</v>
      </c>
      <c r="AG595" t="str">
        <f>IF(ISBLANK(extractions!AA595),"",extractions!AA595)</f>
        <v>-</v>
      </c>
      <c r="AH595" t="str">
        <f>IF(ISBLANK(extractions!AB595),"",extractions!AB595)</f>
        <v>?</v>
      </c>
      <c r="AI595">
        <f>IF(ISBLANK(extractions!AC595),"",extractions!AC595)</f>
        <v>1</v>
      </c>
      <c r="AJ595" t="str">
        <f>IF(ISBLANK(extractions!AD595),"",extractions!AD595)</f>
        <v>may</v>
      </c>
      <c r="AK595">
        <f>IF(ISBLANK(extractions!AE595),"",extractions!AE595)</f>
        <v>1977</v>
      </c>
      <c r="AL595">
        <f>IF(ISBLANK(extractions!AF595),"",extractions!AF595)</f>
        <v>10</v>
      </c>
      <c r="AM595" t="str">
        <f>IF(ISBLANK(extractions!AG595),"",extractions!AG595)</f>
        <v>june</v>
      </c>
      <c r="AN595">
        <f>IF(ISBLANK(extractions!AH595),"",extractions!AH595)</f>
        <v>1977</v>
      </c>
      <c r="AO595" t="str">
        <f>IF(ISBLANK(extractions!AI595),"",extractions!AI595)</f>
        <v/>
      </c>
      <c r="AP595" t="str">
        <f>IF(ISBLANK(extractions!AJ595),"",extractions!AJ595)</f>
        <v/>
      </c>
      <c r="AQ595" t="str">
        <f>IF(ISBLANK(extractions!AK595),"",extractions!AK595)</f>
        <v/>
      </c>
      <c r="AR595" t="str">
        <f>IF(ISBLANK(extractions!AL595),"",extractions!AL595)</f>
        <v/>
      </c>
      <c r="AS595" t="str">
        <f>IF(ISBLANK(extractions!AM595),"",extractions!AM595)</f>
        <v/>
      </c>
      <c r="AT595" t="str">
        <f>IF(ISBLANK(extractions!AN595),"",extractions!AN595)</f>
        <v/>
      </c>
      <c r="AU595" t="str">
        <f>IF(ISBLANK(extractions!AO595),"",extractions!AO595)</f>
        <v/>
      </c>
      <c r="AV595" t="str">
        <f>IF(ISBLANK(extractions!AP595),"",extractions!AP595)</f>
        <v/>
      </c>
      <c r="AW595">
        <f>IF(ISBLANK(extractions!AQ595),"",extractions!AQ595)</f>
        <v>3.2</v>
      </c>
      <c r="AX595">
        <f>IF(ISBLANK(extractions!AR595),"",extractions!AR595)</f>
        <v>17.100000000000001</v>
      </c>
      <c r="AY595" t="str">
        <f>IF(ISBLANK(extractions!AS595),"",extractions!AS595)</f>
        <v/>
      </c>
      <c r="AZ595" t="str">
        <f>IF(ISBLANK(extractions!AT595),"",extractions!AT595)</f>
        <v/>
      </c>
      <c r="BA595" t="str">
        <f>IF(ISBLANK(extractions!AU595),"",extractions!AU595)</f>
        <v/>
      </c>
      <c r="BB595" t="str">
        <f>IF(ISBLANK(extractions!AV595),"",extractions!AV595)</f>
        <v/>
      </c>
      <c r="BC595" t="str">
        <f>IF(ISBLANK(extractions!AW595),"",extractions!AW595)</f>
        <v/>
      </c>
      <c r="BD595" t="str">
        <f>IF(ISBLANK(extractions!AX595),"",extractions!AX595)</f>
        <v/>
      </c>
      <c r="BG595" t="str">
        <f t="shared" si="77"/>
        <v/>
      </c>
      <c r="BK595" s="9" t="str">
        <f t="shared" si="74"/>
        <v>%</v>
      </c>
      <c r="BL595" s="9">
        <f t="shared" si="72"/>
        <v>4.34375</v>
      </c>
      <c r="BM595" s="13" t="str">
        <f t="shared" si="73"/>
        <v>?</v>
      </c>
      <c r="BN595" t="str">
        <f t="shared" si="75"/>
        <v>+</v>
      </c>
      <c r="BO595" s="9" t="str">
        <f>IF(BK595="Beta",IF(ABS(BL595)&lt;statistic_interpretations!$B$5,statistic_interpretations!$B$1,IF(ABS(BL595)&lt;statistic_interpretations!$C$5,statistic_interpretations!$C$1,IF(ABS(BL595)&gt;statistic_interpretations!$C$5,statistic_interpretations!$D$1,"error"))),IF(BK595="R",IF(ABS(BL595)&lt;statistic_interpretations!$B$2,statistic_interpretations!$B$1,IF(ABS(BL595)&lt;statistic_interpretations!$C$2,statistic_interpretations!$C$1,IF(ABS(BL595)&gt;statistic_interpretations!$C$2,statistic_interpretations!$D$1,"error"))),IF(BK595="D",IF(ABS(BL595)&lt;statistic_interpretations!$B$3,statistic_interpretations!$B$1,IF(ABS(BL595)&lt;statistic_interpretations!$C$3,statistic_interpretations!$C$1,IF(ABS(BL595)&gt;statistic_interpretations!$C$3,statistic_interpretations!$D$1,"error"))),IF(BK595="%",IF(ABS(BL595)&lt;statistic_interpretations!$B$9,statistic_interpretations!$B$1,IF(ABS(BL595)&lt;statistic_interpretations!$C$9,statistic_interpretations!$C$1,IF(ABS(BL595)&gt;statistic_interpretations!$C$9,statistic_interpretations!$D$1,"error"))),IF(BK595="χ2",IF(ABS(BL595)&lt;statistic_interpretations!$B$8,statistic_interpretations!$B$1,IF(ABS(BL595)&lt;statistic_interpretations!$C$8,statistic_interpretations!$C$1,IF(ABS(BL595)&gt;statistic_interpretations!$C$8,statistic_interpretations!$D$1,"error"))),IF(BK595="tau",IF(ABS(BL595)&lt;statistic_interpretations!$B$7,statistic_interpretations!$B$1,IF(ABS(BL595)&lt;statistic_interpretations!$C$7,statistic_interpretations!$C$1,IF(ABS(BL595)&gt;statistic_interpretations!$C$7,statistic_interpretations!$D$1,"error")))))))))</f>
        <v>Small</v>
      </c>
      <c r="BP595" t="str">
        <f t="shared" si="76"/>
        <v>not applicable</v>
      </c>
    </row>
    <row r="596" spans="1:68" x14ac:dyDescent="0.25">
      <c r="A596" t="str">
        <f>IF(ISBLANK(extractions!A596),"",extractions!A596)</f>
        <v>Priority lowest</v>
      </c>
      <c r="C596" t="str">
        <f>IF(ISBLANK(extractions!B596),"",extractions!B596)</f>
        <v>ordinal</v>
      </c>
      <c r="D596" t="str">
        <f>IF(ISBLANK(extractions!C596),"",extractions!C596)</f>
        <v/>
      </c>
      <c r="E596" t="str">
        <f>IF(ISBLANK(extractions!D596),"",extractions!D596)</f>
        <v>priority highest</v>
      </c>
      <c r="F596" t="str">
        <f>IF(ISBLANK(extractions!E596),"",extractions!E596)</f>
        <v>-</v>
      </c>
      <c r="G596" t="str">
        <f>IF(ISBLANK(extractions!G596),"",extractions!G596)</f>
        <v>dispatch time</v>
      </c>
      <c r="H596" t="str">
        <f>IF(ISBLANK(extractions!H596),"",extractions!H596)</f>
        <v>scale</v>
      </c>
      <c r="I596" t="str">
        <f>IF(ISBLANK(extractions!I596),"",extractions!I596)</f>
        <v>min/incident</v>
      </c>
      <c r="J596" t="str">
        <f>IF(ISBLANK(extractions!J596),"",extractions!J596)</f>
        <v>-</v>
      </c>
      <c r="K596" t="str">
        <f>IF(ISBLANK(extractions!K596),"",extractions!K596)</f>
        <v>interest</v>
      </c>
      <c r="L596" t="str">
        <f>IF(ISBLANK(extractions!L596),"",extractions!L596)</f>
        <v>Maxfield (1982)</v>
      </c>
      <c r="M596" t="s">
        <v>1281</v>
      </c>
      <c r="N596" t="str">
        <f>IF(ISBLANK(extractions!M596),"",extractions!M596)</f>
        <v>Table 2</v>
      </c>
      <c r="O596" t="str">
        <f>IF(ISBLANK(extractions!N596),"",extractions!N596)</f>
        <v>% diff based on descriptives</v>
      </c>
      <c r="P596" t="s">
        <v>1277</v>
      </c>
      <c r="S596" t="s">
        <v>200</v>
      </c>
      <c r="T596" t="s">
        <v>1188</v>
      </c>
      <c r="U596" t="str">
        <f>IF(ISBLANK(extractions!O596),"",extractions!O596)</f>
        <v>The assignment of dispatch priorities to incoming calls does appear to be effective in reducing dispatch delay</v>
      </c>
      <c r="V596" t="str">
        <f>IF(ISBLANK(extractions!P596),"",extractions!P596)</f>
        <v>Population</v>
      </c>
      <c r="W596" t="str">
        <f>IF(ISBLANK(extractions!Q596),"",extractions!Q596)</f>
        <v>San Fransisco</v>
      </c>
      <c r="X596" t="str">
        <f>IF(ISBLANK(extractions!R596),"",extractions!R596)</f>
        <v>-</v>
      </c>
      <c r="Y596" t="str">
        <f>IF(ISBLANK(extractions!S596),"",extractions!S596)</f>
        <v>-</v>
      </c>
      <c r="Z596" t="str">
        <f>IF(ISBLANK(extractions!T596),"",extractions!T596)</f>
        <v/>
      </c>
      <c r="AA596" t="str">
        <f>IF(ISBLANK(extractions!U596),"",extractions!U596)</f>
        <v>This information is recorded on CR slips for every call which generates a dispatch.  Only calls from private citizens were collected. This excludes officer-initiated activity, both on-view incidents detected by police on patrol, and incidents in which a citizen flagged down an officer on the street. Certain types of incidents are, therefore, not represented, crimes of vice and traffic citations being the most frequent.The data included here do represent the vast majority of citizen-initiated calls for service, and as such document the patrol response function in San Francisco during this six-week period.</v>
      </c>
      <c r="AB596">
        <f>IF(ISBLANK(extractions!V596),"",extractions!V596)</f>
        <v>24250</v>
      </c>
      <c r="AC596" t="str">
        <f>IF(ISBLANK(extractions!W596),"",extractions!W596)</f>
        <v>CFS</v>
      </c>
      <c r="AD596" t="str">
        <f>IF(ISBLANK(extractions!X596),"",extractions!X596)</f>
        <v>citizen-initiated CFSs</v>
      </c>
      <c r="AE596" t="str">
        <f>IF(ISBLANK(extractions!Y596),"",extractions!Y596)</f>
        <v>%</v>
      </c>
      <c r="AF596">
        <f>IF(ISBLANK(extractions!Z596),"",extractions!Z596)</f>
        <v>6.28125</v>
      </c>
      <c r="AG596" t="str">
        <f>IF(ISBLANK(extractions!AA596),"",extractions!AA596)</f>
        <v>-</v>
      </c>
      <c r="AH596" t="str">
        <f>IF(ISBLANK(extractions!AB596),"",extractions!AB596)</f>
        <v>?</v>
      </c>
      <c r="AI596">
        <f>IF(ISBLANK(extractions!AC596),"",extractions!AC596)</f>
        <v>1</v>
      </c>
      <c r="AJ596" t="str">
        <f>IF(ISBLANK(extractions!AD596),"",extractions!AD596)</f>
        <v>may</v>
      </c>
      <c r="AK596">
        <f>IF(ISBLANK(extractions!AE596),"",extractions!AE596)</f>
        <v>1977</v>
      </c>
      <c r="AL596">
        <f>IF(ISBLANK(extractions!AF596),"",extractions!AF596)</f>
        <v>10</v>
      </c>
      <c r="AM596" t="str">
        <f>IF(ISBLANK(extractions!AG596),"",extractions!AG596)</f>
        <v>june</v>
      </c>
      <c r="AN596">
        <f>IF(ISBLANK(extractions!AH596),"",extractions!AH596)</f>
        <v>1977</v>
      </c>
      <c r="AO596" t="str">
        <f>IF(ISBLANK(extractions!AI596),"",extractions!AI596)</f>
        <v/>
      </c>
      <c r="AP596" t="str">
        <f>IF(ISBLANK(extractions!AJ596),"",extractions!AJ596)</f>
        <v/>
      </c>
      <c r="AQ596" t="str">
        <f>IF(ISBLANK(extractions!AK596),"",extractions!AK596)</f>
        <v/>
      </c>
      <c r="AR596" t="str">
        <f>IF(ISBLANK(extractions!AL596),"",extractions!AL596)</f>
        <v/>
      </c>
      <c r="AS596" t="str">
        <f>IF(ISBLANK(extractions!AM596),"",extractions!AM596)</f>
        <v/>
      </c>
      <c r="AT596" t="str">
        <f>IF(ISBLANK(extractions!AN596),"",extractions!AN596)</f>
        <v/>
      </c>
      <c r="AU596" t="str">
        <f>IF(ISBLANK(extractions!AO596),"",extractions!AO596)</f>
        <v/>
      </c>
      <c r="AV596" t="str">
        <f>IF(ISBLANK(extractions!AP596),"",extractions!AP596)</f>
        <v/>
      </c>
      <c r="AW596">
        <f>IF(ISBLANK(extractions!AQ596),"",extractions!AQ596)</f>
        <v>3.2</v>
      </c>
      <c r="AX596">
        <f>IF(ISBLANK(extractions!AR596),"",extractions!AR596)</f>
        <v>23.3</v>
      </c>
      <c r="AY596" t="str">
        <f>IF(ISBLANK(extractions!AS596),"",extractions!AS596)</f>
        <v/>
      </c>
      <c r="AZ596" t="str">
        <f>IF(ISBLANK(extractions!AT596),"",extractions!AT596)</f>
        <v/>
      </c>
      <c r="BA596" t="str">
        <f>IF(ISBLANK(extractions!AU596),"",extractions!AU596)</f>
        <v/>
      </c>
      <c r="BB596" t="str">
        <f>IF(ISBLANK(extractions!AV596),"",extractions!AV596)</f>
        <v/>
      </c>
      <c r="BC596" t="str">
        <f>IF(ISBLANK(extractions!AW596),"",extractions!AW596)</f>
        <v/>
      </c>
      <c r="BD596" t="str">
        <f>IF(ISBLANK(extractions!AX596),"",extractions!AX596)</f>
        <v/>
      </c>
      <c r="BG596" t="str">
        <f t="shared" si="77"/>
        <v/>
      </c>
      <c r="BK596" s="9" t="str">
        <f t="shared" si="74"/>
        <v>%</v>
      </c>
      <c r="BL596" s="9">
        <f t="shared" si="72"/>
        <v>6.28125</v>
      </c>
      <c r="BM596" s="13" t="str">
        <f t="shared" si="73"/>
        <v>?</v>
      </c>
      <c r="BN596" t="str">
        <f t="shared" si="75"/>
        <v>+</v>
      </c>
      <c r="BO596" s="9" t="str">
        <f>IF(BK596="Beta",IF(ABS(BL596)&lt;statistic_interpretations!$B$5,statistic_interpretations!$B$1,IF(ABS(BL596)&lt;statistic_interpretations!$C$5,statistic_interpretations!$C$1,IF(ABS(BL596)&gt;statistic_interpretations!$C$5,statistic_interpretations!$D$1,"error"))),IF(BK596="R",IF(ABS(BL596)&lt;statistic_interpretations!$B$2,statistic_interpretations!$B$1,IF(ABS(BL596)&lt;statistic_interpretations!$C$2,statistic_interpretations!$C$1,IF(ABS(BL596)&gt;statistic_interpretations!$C$2,statistic_interpretations!$D$1,"error"))),IF(BK596="D",IF(ABS(BL596)&lt;statistic_interpretations!$B$3,statistic_interpretations!$B$1,IF(ABS(BL596)&lt;statistic_interpretations!$C$3,statistic_interpretations!$C$1,IF(ABS(BL596)&gt;statistic_interpretations!$C$3,statistic_interpretations!$D$1,"error"))),IF(BK596="%",IF(ABS(BL596)&lt;statistic_interpretations!$B$9,statistic_interpretations!$B$1,IF(ABS(BL596)&lt;statistic_interpretations!$C$9,statistic_interpretations!$C$1,IF(ABS(BL596)&gt;statistic_interpretations!$C$9,statistic_interpretations!$D$1,"error"))),IF(BK596="χ2",IF(ABS(BL596)&lt;statistic_interpretations!$B$8,statistic_interpretations!$B$1,IF(ABS(BL596)&lt;statistic_interpretations!$C$8,statistic_interpretations!$C$1,IF(ABS(BL596)&gt;statistic_interpretations!$C$8,statistic_interpretations!$D$1,"error"))),IF(BK596="tau",IF(ABS(BL596)&lt;statistic_interpretations!$B$7,statistic_interpretations!$B$1,IF(ABS(BL596)&lt;statistic_interpretations!$C$7,statistic_interpretations!$C$1,IF(ABS(BL596)&gt;statistic_interpretations!$C$7,statistic_interpretations!$D$1,"error")))))))))</f>
        <v>Small</v>
      </c>
      <c r="BP596" t="str">
        <f t="shared" si="76"/>
        <v>not applicable</v>
      </c>
    </row>
    <row r="597" spans="1:68" x14ac:dyDescent="0.25">
      <c r="A597" t="str">
        <f>IF(ISBLANK(extractions!A597),"",extractions!A597)</f>
        <v>Call Volume</v>
      </c>
      <c r="B597" t="s">
        <v>954</v>
      </c>
      <c r="C597" t="str">
        <f>IF(ISBLANK(extractions!B597),"",extractions!B597)</f>
        <v>scale</v>
      </c>
      <c r="D597" t="str">
        <f>IF(ISBLANK(extractions!C597),"",extractions!C597)</f>
        <v/>
      </c>
      <c r="E597" t="str">
        <f>IF(ISBLANK(extractions!D597),"",extractions!D597)</f>
        <v/>
      </c>
      <c r="F597" t="str">
        <f>IF(ISBLANK(extractions!E597),"",extractions!E597)</f>
        <v>no. of calls/hour</v>
      </c>
      <c r="G597" t="str">
        <f>IF(ISBLANK(extractions!G597),"",extractions!G597)</f>
        <v>dispatch time</v>
      </c>
      <c r="H597" t="str">
        <f>IF(ISBLANK(extractions!H597),"",extractions!H597)</f>
        <v>scale</v>
      </c>
      <c r="I597" t="str">
        <f>IF(ISBLANK(extractions!I597),"",extractions!I597)</f>
        <v>min/incident</v>
      </c>
      <c r="J597" t="str">
        <f>IF(ISBLANK(extractions!J597),"",extractions!J597)</f>
        <v>-</v>
      </c>
      <c r="K597" t="str">
        <f>IF(ISBLANK(extractions!K597),"",extractions!K597)</f>
        <v>interest</v>
      </c>
      <c r="L597" t="str">
        <f>IF(ISBLANK(extractions!L597),"",extractions!L597)</f>
        <v>Maxfield (1982)</v>
      </c>
      <c r="M597" t="s">
        <v>1281</v>
      </c>
      <c r="N597" t="str">
        <f>IF(ISBLANK(extractions!M597),"",extractions!M597)</f>
        <v>in text</v>
      </c>
      <c r="O597" t="str">
        <f>IF(ISBLANK(extractions!N597),"",extractions!N597)</f>
        <v>Bivariate regression</v>
      </c>
      <c r="P597" t="s">
        <v>148</v>
      </c>
      <c r="S597" t="s">
        <v>1363</v>
      </c>
      <c r="T597" t="s">
        <v>1188</v>
      </c>
      <c r="U597" t="str">
        <f>IF(ISBLANK(extractions!O597),"",extractions!O597)</f>
        <v>This shows that high levels of  demand do produce increased delays in the processing  of calls, and result in some stacking. In high demand  periods there is a steady deterioration in the speed with  which units are dispatched, with an average delay of  more than 20 minutes for three hours of the da</v>
      </c>
      <c r="V597" t="str">
        <f>IF(ISBLANK(extractions!P597),"",extractions!P597)</f>
        <v>Population</v>
      </c>
      <c r="W597" t="str">
        <f>IF(ISBLANK(extractions!Q597),"",extractions!Q597)</f>
        <v>San Fransisco</v>
      </c>
      <c r="X597" t="str">
        <f>IF(ISBLANK(extractions!R597),"",extractions!R597)</f>
        <v>-</v>
      </c>
      <c r="Y597" t="str">
        <f>IF(ISBLANK(extractions!S597),"",extractions!S597)</f>
        <v>-</v>
      </c>
      <c r="Z597" t="str">
        <f>IF(ISBLANK(extractions!T597),"",extractions!T597)</f>
        <v/>
      </c>
      <c r="AA597" t="str">
        <f>IF(ISBLANK(extractions!U597),"",extractions!U597)</f>
        <v>This information is recorded on CR slips for every call which generates a dispatch.  Only calls from private citizens were collected. This excludes officer-initiated activity, both on-view incidents detected by police on patrol, and incidents in which a citizen flagged down an officer on the street. Certain types of incidents are, therefore, not represented, crimes of vice and traffic citations being the most frequent.The data included here do represent the vast majority of citizen-initiated calls for service, and as such document the patrol response function in San Francisco during this six-week period.</v>
      </c>
      <c r="AB597">
        <f>IF(ISBLANK(extractions!V597),"",extractions!V597)</f>
        <v>24</v>
      </c>
      <c r="AC597" t="str">
        <f>IF(ISBLANK(extractions!W597),"",extractions!W597)</f>
        <v>hours</v>
      </c>
      <c r="AD597" t="str">
        <f>IF(ISBLANK(extractions!X597),"",extractions!X597)</f>
        <v>citizen-initiated CFSs</v>
      </c>
      <c r="AE597" t="str">
        <f>IF(ISBLANK(extractions!Y597),"",extractions!Y597)</f>
        <v>R</v>
      </c>
      <c r="AF597">
        <f>IF(ISBLANK(extractions!Z597),"",extractions!Z597)</f>
        <v>0.78</v>
      </c>
      <c r="AG597" t="str">
        <f>IF(ISBLANK(extractions!AA597),"",extractions!AA597)</f>
        <v>-</v>
      </c>
      <c r="AH597" t="str">
        <f>IF(ISBLANK(extractions!AB597),"",extractions!AB597)</f>
        <v>?</v>
      </c>
      <c r="AI597">
        <f>IF(ISBLANK(extractions!AC597),"",extractions!AC597)</f>
        <v>1</v>
      </c>
      <c r="AJ597" t="str">
        <f>IF(ISBLANK(extractions!AD597),"",extractions!AD597)</f>
        <v>may</v>
      </c>
      <c r="AK597">
        <f>IF(ISBLANK(extractions!AE597),"",extractions!AE597)</f>
        <v>1977</v>
      </c>
      <c r="AL597">
        <f>IF(ISBLANK(extractions!AF597),"",extractions!AF597)</f>
        <v>10</v>
      </c>
      <c r="AM597" t="str">
        <f>IF(ISBLANK(extractions!AG597),"",extractions!AG597)</f>
        <v>june</v>
      </c>
      <c r="AN597">
        <f>IF(ISBLANK(extractions!AH597),"",extractions!AH597)</f>
        <v>1977</v>
      </c>
      <c r="AO597" t="str">
        <f>IF(ISBLANK(extractions!AI597),"",extractions!AI597)</f>
        <v/>
      </c>
      <c r="AP597" t="str">
        <f>IF(ISBLANK(extractions!AJ597),"",extractions!AJ597)</f>
        <v/>
      </c>
      <c r="AQ597" t="str">
        <f>IF(ISBLANK(extractions!AK597),"",extractions!AK597)</f>
        <v/>
      </c>
      <c r="AR597" t="str">
        <f>IF(ISBLANK(extractions!AL597),"",extractions!AL597)</f>
        <v/>
      </c>
      <c r="AS597" t="str">
        <f>IF(ISBLANK(extractions!AM597),"",extractions!AM597)</f>
        <v/>
      </c>
      <c r="AT597" t="str">
        <f>IF(ISBLANK(extractions!AN597),"",extractions!AN597)</f>
        <v/>
      </c>
      <c r="AU597" t="str">
        <f>IF(ISBLANK(extractions!AO597),"",extractions!AO597)</f>
        <v/>
      </c>
      <c r="AV597" t="str">
        <f>IF(ISBLANK(extractions!AP597),"",extractions!AP597)</f>
        <v/>
      </c>
      <c r="AW597" t="str">
        <f>IF(ISBLANK(extractions!AQ597),"",extractions!AQ597)</f>
        <v/>
      </c>
      <c r="AX597" t="str">
        <f>IF(ISBLANK(extractions!AR597),"",extractions!AR597)</f>
        <v/>
      </c>
      <c r="AY597" t="str">
        <f>IF(ISBLANK(extractions!AS597),"",extractions!AS597)</f>
        <v/>
      </c>
      <c r="AZ597" t="str">
        <f>IF(ISBLANK(extractions!AT597),"",extractions!AT597)</f>
        <v/>
      </c>
      <c r="BA597" t="str">
        <f>IF(ISBLANK(extractions!AU597),"",extractions!AU597)</f>
        <v/>
      </c>
      <c r="BB597" t="str">
        <f>IF(ISBLANK(extractions!AV597),"",extractions!AV597)</f>
        <v/>
      </c>
      <c r="BC597" t="str">
        <f>IF(ISBLANK(extractions!AW597),"",extractions!AW597)</f>
        <v/>
      </c>
      <c r="BD597" t="str">
        <f>IF(ISBLANK(extractions!AX597),"",extractions!AX597)</f>
        <v/>
      </c>
      <c r="BG597" t="str">
        <f t="shared" si="77"/>
        <v/>
      </c>
      <c r="BK597" s="9" t="str">
        <f t="shared" si="74"/>
        <v>R</v>
      </c>
      <c r="BL597" s="9">
        <f t="shared" si="72"/>
        <v>0.78</v>
      </c>
      <c r="BM597" s="13" t="str">
        <f t="shared" si="73"/>
        <v>?</v>
      </c>
      <c r="BN597" t="str">
        <f t="shared" si="75"/>
        <v>+</v>
      </c>
      <c r="BO597" s="9" t="str">
        <f>IF(BK597="Beta",IF(ABS(BL597)&lt;statistic_interpretations!$B$5,statistic_interpretations!$B$1,IF(ABS(BL597)&lt;statistic_interpretations!$C$5,statistic_interpretations!$C$1,IF(ABS(BL597)&gt;statistic_interpretations!$C$5,statistic_interpretations!$D$1,"error"))),IF(BK597="R",IF(ABS(BL597)&lt;statistic_interpretations!$B$2,statistic_interpretations!$B$1,IF(ABS(BL597)&lt;statistic_interpretations!$C$2,statistic_interpretations!$C$1,IF(ABS(BL597)&gt;statistic_interpretations!$C$2,statistic_interpretations!$D$1,"error"))),IF(BK597="D",IF(ABS(BL597)&lt;statistic_interpretations!$B$3,statistic_interpretations!$B$1,IF(ABS(BL597)&lt;statistic_interpretations!$C$3,statistic_interpretations!$C$1,IF(ABS(BL597)&gt;statistic_interpretations!$C$3,statistic_interpretations!$D$1,"error"))),IF(BK597="%",IF(ABS(BL597)&lt;statistic_interpretations!$B$9,statistic_interpretations!$B$1,IF(ABS(BL597)&lt;statistic_interpretations!$C$9,statistic_interpretations!$C$1,IF(ABS(BL597)&gt;statistic_interpretations!$C$9,statistic_interpretations!$D$1,"error"))),IF(BK597="χ2",IF(ABS(BL597)&lt;statistic_interpretations!$B$8,statistic_interpretations!$B$1,IF(ABS(BL597)&lt;statistic_interpretations!$C$8,statistic_interpretations!$C$1,IF(ABS(BL597)&gt;statistic_interpretations!$C$8,statistic_interpretations!$D$1,"error"))),IF(BK597="tau",IF(ABS(BL597)&lt;statistic_interpretations!$B$7,statistic_interpretations!$B$1,IF(ABS(BL597)&lt;statistic_interpretations!$C$7,statistic_interpretations!$C$1,IF(ABS(BL597)&gt;statistic_interpretations!$C$7,statistic_interpretations!$D$1,"error")))))))))</f>
        <v>Large</v>
      </c>
      <c r="BP597" t="str">
        <f t="shared" si="76"/>
        <v>not applicable</v>
      </c>
    </row>
    <row r="598" spans="1:68" x14ac:dyDescent="0.25">
      <c r="A598" t="str">
        <f>IF(ISBLANK(extractions!A598),"",extractions!A598)</f>
        <v>Panda police car</v>
      </c>
      <c r="C598" t="str">
        <f>IF(ISBLANK(extractions!B598),"",extractions!B598)</f>
        <v>nominal</v>
      </c>
      <c r="D598" t="str">
        <f>IF(ISBLANK(extractions!C598),"",extractions!C598)</f>
        <v/>
      </c>
      <c r="E598" t="str">
        <f>IF(ISBLANK(extractions!D598),"",extractions!D598)</f>
        <v>vhf police car</v>
      </c>
      <c r="F598" t="str">
        <f>IF(ISBLANK(extractions!E598),"",extractions!E598)</f>
        <v>-</v>
      </c>
      <c r="G598" t="str">
        <f>IF(ISBLANK(extractions!G598),"",extractions!G598)</f>
        <v>dispatch time</v>
      </c>
      <c r="H598" t="str">
        <f>IF(ISBLANK(extractions!H598),"",extractions!H598)</f>
        <v>scale</v>
      </c>
      <c r="I598" t="str">
        <f>IF(ISBLANK(extractions!I598),"",extractions!I598)</f>
        <v>min/incident</v>
      </c>
      <c r="J598" t="str">
        <f>IF(ISBLANK(extractions!J598),"",extractions!J598)</f>
        <v>-</v>
      </c>
      <c r="K598" t="str">
        <f>IF(ISBLANK(extractions!K598),"",extractions!K598)</f>
        <v>interest</v>
      </c>
      <c r="L598" t="str">
        <f>IF(ISBLANK(extractions!L598),"",extractions!L598)</f>
        <v>Caldwell (1971)</v>
      </c>
      <c r="M598" t="s">
        <v>1292</v>
      </c>
      <c r="N598" t="str">
        <f>IF(ISBLANK(extractions!M598),"",extractions!M598)</f>
        <v xml:space="preserve">Table 3.7 </v>
      </c>
      <c r="O598" t="str">
        <f>IF(ISBLANK(extractions!N598),"",extractions!N598)</f>
        <v>descriptives</v>
      </c>
      <c r="P598" t="s">
        <v>1277</v>
      </c>
      <c r="U598" t="str">
        <f>IF(ISBLANK(extractions!O598),"",extractions!O598)</f>
        <v xml:space="preserve">The breakdown of response characteristics by type of vehicle, included in Table 3.7, shows that the average response time for panda vehicles of 11.6 minutes was 2,6 minutes longer than that for vhf   vehicles. In fact the average travelling time for panda vehicles was 1,8 minutes shorter than that for vhf vehicles but this was detracted from by an average handling time of 5.9 minutes, some 4,4 minutes longer than that for vhf vehicles dispatched directly by H.Q. Control Room, This delay was attribute d to the need for a telephone call from H.Q, Control Room to divisional or sub-divisional control room, to relay details of an emergency incident, before a panda vehicle could be dispatched. </v>
      </c>
      <c r="V598" t="str">
        <f>IF(ISBLANK(extractions!P598),"",extractions!P598)</f>
        <v>Sample</v>
      </c>
      <c r="W598" t="str">
        <f>IF(ISBLANK(extractions!Q598),"",extractions!Q598)</f>
        <v>Durham</v>
      </c>
      <c r="X598" t="str">
        <f>IF(ISBLANK(extractions!R598),"",extractions!R598)</f>
        <v/>
      </c>
      <c r="Y598" t="str">
        <f>IF(ISBLANK(extractions!S598),"",extractions!S598)</f>
        <v/>
      </c>
      <c r="Z598" t="str">
        <f>IF(ISBLANK(extractions!T598),"",extractions!T598)</f>
        <v/>
      </c>
      <c r="AA598" t="str">
        <f>IF(ISBLANK(extractions!U598),"",extractions!U598)</f>
        <v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v>
      </c>
      <c r="AB598">
        <f>IF(ISBLANK(extractions!V598),"",extractions!V598)</f>
        <v>783</v>
      </c>
      <c r="AC598" t="str">
        <f>IF(ISBLANK(extractions!W598),"",extractions!W598)</f>
        <v>CFS</v>
      </c>
      <c r="AD598" t="str">
        <f>IF(ISBLANK(extractions!X598),"",extractions!X598)</f>
        <v>citizen-initiated CFSs</v>
      </c>
      <c r="AE598" t="str">
        <f>IF(ISBLANK(extractions!Y598),"",extractions!Y598)</f>
        <v>D</v>
      </c>
      <c r="AF598" t="str">
        <f>IF(ISBLANK(extractions!Z598),"",extractions!Z598)</f>
        <v/>
      </c>
      <c r="AG598" t="str">
        <f>IF(ISBLANK(extractions!AA598),"",extractions!AA598)</f>
        <v/>
      </c>
      <c r="AH598" t="str">
        <f>IF(ISBLANK(extractions!AB598),"",extractions!AB598)</f>
        <v/>
      </c>
      <c r="AI598">
        <f>IF(ISBLANK(extractions!AC598),"",extractions!AC598)</f>
        <v>2</v>
      </c>
      <c r="AJ598" t="str">
        <f>IF(ISBLANK(extractions!AD598),"",extractions!AD598)</f>
        <v>feb</v>
      </c>
      <c r="AK598">
        <f>IF(ISBLANK(extractions!AE598),"",extractions!AE598)</f>
        <v>1969</v>
      </c>
      <c r="AL598">
        <f>IF(ISBLANK(extractions!AF598),"",extractions!AF598)</f>
        <v>15</v>
      </c>
      <c r="AM598" t="str">
        <f>IF(ISBLANK(extractions!AG598),"",extractions!AG598)</f>
        <v>feb</v>
      </c>
      <c r="AN598">
        <f>IF(ISBLANK(extractions!AH598),"",extractions!AH598)</f>
        <v>1969</v>
      </c>
      <c r="AO598" t="str">
        <f>IF(ISBLANK(extractions!AI598),"",extractions!AI598)</f>
        <v/>
      </c>
      <c r="AP598" t="str">
        <f>IF(ISBLANK(extractions!AJ598),"",extractions!AJ598)</f>
        <v/>
      </c>
      <c r="AQ598" t="str">
        <f>IF(ISBLANK(extractions!AK598),"",extractions!AK598)</f>
        <v/>
      </c>
      <c r="AR598" t="str">
        <f>IF(ISBLANK(extractions!AL598),"",extractions!AL598)</f>
        <v/>
      </c>
      <c r="AS598" t="str">
        <f>IF(ISBLANK(extractions!AM598),"",extractions!AM598)</f>
        <v/>
      </c>
      <c r="AT598" t="str">
        <f>IF(ISBLANK(extractions!AN598),"",extractions!AN598)</f>
        <v/>
      </c>
      <c r="AU598" t="str">
        <f>IF(ISBLANK(extractions!AO598),"",extractions!AO598)</f>
        <v/>
      </c>
      <c r="AV598" t="str">
        <f>IF(ISBLANK(extractions!AP598),"",extractions!AP598)</f>
        <v/>
      </c>
      <c r="AW598">
        <f>IF(ISBLANK(extractions!AQ598),"",extractions!AQ598)</f>
        <v>1.5</v>
      </c>
      <c r="AX598">
        <f>IF(ISBLANK(extractions!AR598),"",extractions!AR598)</f>
        <v>5.9</v>
      </c>
      <c r="AY598">
        <f>IF(ISBLANK(extractions!AS598),"",extractions!AS598)</f>
        <v>1.8</v>
      </c>
      <c r="AZ598">
        <f>IF(ISBLANK(extractions!AT598),"",extractions!AT598)</f>
        <v>6.5</v>
      </c>
      <c r="BA598" t="str">
        <f>IF(ISBLANK(extractions!AU598),"",extractions!AU598)</f>
        <v/>
      </c>
      <c r="BB598" t="str">
        <f>IF(ISBLANK(extractions!AV598),"",extractions!AV598)</f>
        <v/>
      </c>
      <c r="BC598" t="str">
        <f>IF(ISBLANK(extractions!AW598),"",extractions!AW598)</f>
        <v/>
      </c>
      <c r="BD598" t="str">
        <f>IF(ISBLANK(extractions!AX598),"",extractions!AX598)</f>
        <v/>
      </c>
      <c r="BE598" s="9">
        <f t="shared" ref="BE598:BE607" si="78">IFERROR((AX598-AW598)/(SQRT((AY598^2+AZ598^2)/2)),"")</f>
        <v>0.92259204562771346</v>
      </c>
      <c r="BG598" t="str">
        <f t="shared" si="77"/>
        <v/>
      </c>
      <c r="BK598" s="9" t="str">
        <f t="shared" si="74"/>
        <v>D</v>
      </c>
      <c r="BL598" s="9">
        <f t="shared" si="72"/>
        <v>0.92259204562771346</v>
      </c>
      <c r="BM598" s="13" t="str">
        <f t="shared" si="73"/>
        <v/>
      </c>
      <c r="BN598" t="str">
        <f t="shared" si="75"/>
        <v>+</v>
      </c>
      <c r="BO598" s="9" t="str">
        <f>IF(BK598="Beta",IF(ABS(BL598)&lt;statistic_interpretations!$B$5,statistic_interpretations!$B$1,IF(ABS(BL598)&lt;statistic_interpretations!$C$5,statistic_interpretations!$C$1,IF(ABS(BL598)&gt;statistic_interpretations!$C$5,statistic_interpretations!$D$1,"error"))),IF(BK598="R",IF(ABS(BL598)&lt;statistic_interpretations!$B$2,statistic_interpretations!$B$1,IF(ABS(BL598)&lt;statistic_interpretations!$C$2,statistic_interpretations!$C$1,IF(ABS(BL598)&gt;statistic_interpretations!$C$2,statistic_interpretations!$D$1,"error"))),IF(BK598="D",IF(ABS(BL598)&lt;statistic_interpretations!$B$3,statistic_interpretations!$B$1,IF(ABS(BL598)&lt;statistic_interpretations!$C$3,statistic_interpretations!$C$1,IF(ABS(BL598)&gt;statistic_interpretations!$C$3,statistic_interpretations!$D$1,"error"))),IF(BK598="%",IF(ABS(BL598)&lt;statistic_interpretations!$B$9,statistic_interpretations!$B$1,IF(ABS(BL598)&lt;statistic_interpretations!$C$9,statistic_interpretations!$C$1,IF(ABS(BL598)&gt;statistic_interpretations!$C$9,statistic_interpretations!$D$1,"error"))),IF(BK598="χ2",IF(ABS(BL598)&lt;statistic_interpretations!$B$8,statistic_interpretations!$B$1,IF(ABS(BL598)&lt;statistic_interpretations!$C$8,statistic_interpretations!$C$1,IF(ABS(BL598)&gt;statistic_interpretations!$C$8,statistic_interpretations!$D$1,"error"))),IF(BK598="tau",IF(ABS(BL598)&lt;statistic_interpretations!$B$7,statistic_interpretations!$B$1,IF(ABS(BL598)&lt;statistic_interpretations!$C$7,statistic_interpretations!$C$1,IF(ABS(BL598)&gt;statistic_interpretations!$C$7,statistic_interpretations!$D$1,"error")))))))))</f>
        <v>Large</v>
      </c>
      <c r="BP598" t="str">
        <f t="shared" si="76"/>
        <v>non sign.</v>
      </c>
    </row>
    <row r="599" spans="1:68" x14ac:dyDescent="0.25">
      <c r="A599" t="str">
        <f>IF(ISBLANK(extractions!A599),"",extractions!A599)</f>
        <v>Panda police car</v>
      </c>
      <c r="C599" t="str">
        <f>IF(ISBLANK(extractions!B599),"",extractions!B599)</f>
        <v>nominal</v>
      </c>
      <c r="D599" t="str">
        <f>IF(ISBLANK(extractions!C599),"",extractions!C599)</f>
        <v/>
      </c>
      <c r="E599" t="str">
        <f>IF(ISBLANK(extractions!D599),"",extractions!D599)</f>
        <v>vhf police car</v>
      </c>
      <c r="F599" t="str">
        <f>IF(ISBLANK(extractions!E599),"",extractions!E599)</f>
        <v>-</v>
      </c>
      <c r="G599" t="str">
        <f>IF(ISBLANK(extractions!G599),"",extractions!G599)</f>
        <v>travel time</v>
      </c>
      <c r="H599" t="str">
        <f>IF(ISBLANK(extractions!H599),"",extractions!H599)</f>
        <v>scale</v>
      </c>
      <c r="I599" t="str">
        <f>IF(ISBLANK(extractions!I599),"",extractions!I599)</f>
        <v>min/incident</v>
      </c>
      <c r="J599" t="str">
        <f>IF(ISBLANK(extractions!J599),"",extractions!J599)</f>
        <v>-</v>
      </c>
      <c r="K599" t="str">
        <f>IF(ISBLANK(extractions!K599),"",extractions!K599)</f>
        <v>interest</v>
      </c>
      <c r="L599" t="str">
        <f>IF(ISBLANK(extractions!L599),"",extractions!L599)</f>
        <v>Caldwell (1971)</v>
      </c>
      <c r="M599" t="s">
        <v>1292</v>
      </c>
      <c r="N599" t="str">
        <f>IF(ISBLANK(extractions!M599),"",extractions!M599)</f>
        <v xml:space="preserve">Table 3.7 </v>
      </c>
      <c r="O599" t="str">
        <f>IF(ISBLANK(extractions!N599),"",extractions!N599)</f>
        <v>descriptives</v>
      </c>
      <c r="P599" t="s">
        <v>1277</v>
      </c>
      <c r="U599" t="str">
        <f>IF(ISBLANK(extractions!O599),"",extractions!O599)</f>
        <v xml:space="preserve">The breakdown of response characteristics by type of vehicle, included in Table 3.7, shows that the average response time for panda vehicles of 11.6 minutes was 2,6 minutes longer than that for vhf   vehicles. In fact the average travelling time for panda vehicles was 1,8 minutes shorter than that for vhf vehicles but this was detracted from by an average handling time of 5.9 minutes, some 4,4 minutes longer than that for vhf vehicles dispatched directly by H.Q. Control Room, This delay was attribute d to the need for a telephone call from H.Q, Control Room to divisional or sub-divisional control room, to relay details of an emergency incident, before a panda vehicle could be dispatched. </v>
      </c>
      <c r="V599" t="str">
        <f>IF(ISBLANK(extractions!P599),"",extractions!P599)</f>
        <v>Sample</v>
      </c>
      <c r="W599" t="str">
        <f>IF(ISBLANK(extractions!Q599),"",extractions!Q599)</f>
        <v>Durham</v>
      </c>
      <c r="X599" t="str">
        <f>IF(ISBLANK(extractions!R599),"",extractions!R599)</f>
        <v/>
      </c>
      <c r="Y599" t="str">
        <f>IF(ISBLANK(extractions!S599),"",extractions!S599)</f>
        <v/>
      </c>
      <c r="Z599" t="str">
        <f>IF(ISBLANK(extractions!T599),"",extractions!T599)</f>
        <v/>
      </c>
      <c r="AA599" t="str">
        <f>IF(ISBLANK(extractions!U599),"",extractions!U599)</f>
        <v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v>
      </c>
      <c r="AB599">
        <f>IF(ISBLANK(extractions!V599),"",extractions!V599)</f>
        <v>783</v>
      </c>
      <c r="AC599" t="str">
        <f>IF(ISBLANK(extractions!W599),"",extractions!W599)</f>
        <v>CFS</v>
      </c>
      <c r="AD599" t="str">
        <f>IF(ISBLANK(extractions!X599),"",extractions!X599)</f>
        <v>citizen-initiated CFSs</v>
      </c>
      <c r="AE599" t="str">
        <f>IF(ISBLANK(extractions!Y599),"",extractions!Y599)</f>
        <v>D</v>
      </c>
      <c r="AF599" t="str">
        <f>IF(ISBLANK(extractions!Z599),"",extractions!Z599)</f>
        <v/>
      </c>
      <c r="AG599" t="str">
        <f>IF(ISBLANK(extractions!AA599),"",extractions!AA599)</f>
        <v/>
      </c>
      <c r="AH599" t="str">
        <f>IF(ISBLANK(extractions!AB599),"",extractions!AB599)</f>
        <v/>
      </c>
      <c r="AI599">
        <f>IF(ISBLANK(extractions!AC599),"",extractions!AC599)</f>
        <v>2</v>
      </c>
      <c r="AJ599" t="str">
        <f>IF(ISBLANK(extractions!AD599),"",extractions!AD599)</f>
        <v>feb</v>
      </c>
      <c r="AK599">
        <f>IF(ISBLANK(extractions!AE599),"",extractions!AE599)</f>
        <v>1969</v>
      </c>
      <c r="AL599">
        <f>IF(ISBLANK(extractions!AF599),"",extractions!AF599)</f>
        <v>15</v>
      </c>
      <c r="AM599" t="str">
        <f>IF(ISBLANK(extractions!AG599),"",extractions!AG599)</f>
        <v>feb</v>
      </c>
      <c r="AN599">
        <f>IF(ISBLANK(extractions!AH599),"",extractions!AH599)</f>
        <v>1969</v>
      </c>
      <c r="AO599" t="str">
        <f>IF(ISBLANK(extractions!AI599),"",extractions!AI599)</f>
        <v/>
      </c>
      <c r="AP599" t="str">
        <f>IF(ISBLANK(extractions!AJ599),"",extractions!AJ599)</f>
        <v/>
      </c>
      <c r="AQ599" t="str">
        <f>IF(ISBLANK(extractions!AK599),"",extractions!AK599)</f>
        <v/>
      </c>
      <c r="AR599" t="str">
        <f>IF(ISBLANK(extractions!AL599),"",extractions!AL599)</f>
        <v/>
      </c>
      <c r="AS599" t="str">
        <f>IF(ISBLANK(extractions!AM599),"",extractions!AM599)</f>
        <v/>
      </c>
      <c r="AT599" t="str">
        <f>IF(ISBLANK(extractions!AN599),"",extractions!AN599)</f>
        <v/>
      </c>
      <c r="AU599" t="str">
        <f>IF(ISBLANK(extractions!AO599),"",extractions!AO599)</f>
        <v/>
      </c>
      <c r="AV599" t="str">
        <f>IF(ISBLANK(extractions!AP599),"",extractions!AP599)</f>
        <v/>
      </c>
      <c r="AW599">
        <f>IF(ISBLANK(extractions!AQ599),"",extractions!AQ599)</f>
        <v>7.5</v>
      </c>
      <c r="AX599">
        <f>IF(ISBLANK(extractions!AR599),"",extractions!AR599)</f>
        <v>5.7</v>
      </c>
      <c r="AY599">
        <f>IF(ISBLANK(extractions!AS599),"",extractions!AS599)</f>
        <v>9.5</v>
      </c>
      <c r="AZ599">
        <f>IF(ISBLANK(extractions!AT599),"",extractions!AT599)</f>
        <v>6.4</v>
      </c>
      <c r="BA599" t="str">
        <f>IF(ISBLANK(extractions!AU599),"",extractions!AU599)</f>
        <v/>
      </c>
      <c r="BB599" t="str">
        <f>IF(ISBLANK(extractions!AV599),"",extractions!AV599)</f>
        <v/>
      </c>
      <c r="BC599" t="str">
        <f>IF(ISBLANK(extractions!AW599),"",extractions!AW599)</f>
        <v/>
      </c>
      <c r="BD599" t="str">
        <f>IF(ISBLANK(extractions!AX599),"",extractions!AX599)</f>
        <v/>
      </c>
      <c r="BE599" s="9">
        <f t="shared" si="78"/>
        <v>-0.22223069025012743</v>
      </c>
      <c r="BG599" t="str">
        <f t="shared" si="77"/>
        <v/>
      </c>
      <c r="BK599" s="9" t="str">
        <f t="shared" si="74"/>
        <v>D</v>
      </c>
      <c r="BL599" s="9">
        <f t="shared" si="72"/>
        <v>-0.22223069025012743</v>
      </c>
      <c r="BM599" s="13" t="str">
        <f t="shared" si="73"/>
        <v/>
      </c>
      <c r="BN599" t="str">
        <f t="shared" si="75"/>
        <v>-</v>
      </c>
      <c r="BO599" s="9" t="str">
        <f>IF(BK599="Beta",IF(ABS(BL599)&lt;statistic_interpretations!$B$5,statistic_interpretations!$B$1,IF(ABS(BL599)&lt;statistic_interpretations!$C$5,statistic_interpretations!$C$1,IF(ABS(BL599)&gt;statistic_interpretations!$C$5,statistic_interpretations!$D$1,"error"))),IF(BK599="R",IF(ABS(BL599)&lt;statistic_interpretations!$B$2,statistic_interpretations!$B$1,IF(ABS(BL599)&lt;statistic_interpretations!$C$2,statistic_interpretations!$C$1,IF(ABS(BL599)&gt;statistic_interpretations!$C$2,statistic_interpretations!$D$1,"error"))),IF(BK599="D",IF(ABS(BL599)&lt;statistic_interpretations!$B$3,statistic_interpretations!$B$1,IF(ABS(BL599)&lt;statistic_interpretations!$C$3,statistic_interpretations!$C$1,IF(ABS(BL599)&gt;statistic_interpretations!$C$3,statistic_interpretations!$D$1,"error"))),IF(BK599="%",IF(ABS(BL599)&lt;statistic_interpretations!$B$9,statistic_interpretations!$B$1,IF(ABS(BL599)&lt;statistic_interpretations!$C$9,statistic_interpretations!$C$1,IF(ABS(BL599)&gt;statistic_interpretations!$C$9,statistic_interpretations!$D$1,"error"))),IF(BK599="χ2",IF(ABS(BL599)&lt;statistic_interpretations!$B$8,statistic_interpretations!$B$1,IF(ABS(BL599)&lt;statistic_interpretations!$C$8,statistic_interpretations!$C$1,IF(ABS(BL599)&gt;statistic_interpretations!$C$8,statistic_interpretations!$D$1,"error"))),IF(BK599="tau",IF(ABS(BL599)&lt;statistic_interpretations!$B$7,statistic_interpretations!$B$1,IF(ABS(BL599)&lt;statistic_interpretations!$C$7,statistic_interpretations!$C$1,IF(ABS(BL599)&gt;statistic_interpretations!$C$7,statistic_interpretations!$D$1,"error")))))))))</f>
        <v>Small</v>
      </c>
      <c r="BP599" t="str">
        <f t="shared" si="76"/>
        <v>non sign.</v>
      </c>
    </row>
    <row r="600" spans="1:68" x14ac:dyDescent="0.25">
      <c r="A600" t="str">
        <f>IF(ISBLANK(extractions!A600),"",extractions!A600)</f>
        <v>Panda police car</v>
      </c>
      <c r="C600" t="str">
        <f>IF(ISBLANK(extractions!B600),"",extractions!B600)</f>
        <v>nominal</v>
      </c>
      <c r="D600" t="str">
        <f>IF(ISBLANK(extractions!C600),"",extractions!C600)</f>
        <v/>
      </c>
      <c r="E600" t="str">
        <f>IF(ISBLANK(extractions!D600),"",extractions!D600)</f>
        <v>vhf police car</v>
      </c>
      <c r="F600" t="str">
        <f>IF(ISBLANK(extractions!E600),"",extractions!E600)</f>
        <v>-</v>
      </c>
      <c r="G600" t="str">
        <f>IF(ISBLANK(extractions!G600),"",extractions!G600)</f>
        <v>dispatch time</v>
      </c>
      <c r="H600" t="str">
        <f>IF(ISBLANK(extractions!H600),"",extractions!H600)</f>
        <v>scale</v>
      </c>
      <c r="I600" t="str">
        <f>IF(ISBLANK(extractions!I600),"",extractions!I600)</f>
        <v>min/incident</v>
      </c>
      <c r="J600" t="str">
        <f>IF(ISBLANK(extractions!J600),"",extractions!J600)</f>
        <v>-</v>
      </c>
      <c r="K600" t="str">
        <f>IF(ISBLANK(extractions!K600),"",extractions!K600)</f>
        <v>interest</v>
      </c>
      <c r="L600" t="str">
        <f>IF(ISBLANK(extractions!L600),"",extractions!L600)</f>
        <v>Caldwell (1971)</v>
      </c>
      <c r="M600" t="s">
        <v>1292</v>
      </c>
      <c r="N600" t="str">
        <f>IF(ISBLANK(extractions!M600),"",extractions!M600)</f>
        <v>Table 5.14</v>
      </c>
      <c r="O600" t="str">
        <f>IF(ISBLANK(extractions!N600),"",extractions!N600)</f>
        <v>descriptives</v>
      </c>
      <c r="P600" t="s">
        <v>1277</v>
      </c>
      <c r="U600" t="str">
        <f>IF(ISBLANK(extractions!O600),"",extractions!O600)</f>
        <v>-</v>
      </c>
      <c r="V600" t="str">
        <f>IF(ISBLANK(extractions!P600),"",extractions!P600)</f>
        <v>Sample</v>
      </c>
      <c r="W600" t="str">
        <f>IF(ISBLANK(extractions!Q600),"",extractions!Q600)</f>
        <v>Durham</v>
      </c>
      <c r="X600" t="str">
        <f>IF(ISBLANK(extractions!R600),"",extractions!R600)</f>
        <v/>
      </c>
      <c r="Y600" t="str">
        <f>IF(ISBLANK(extractions!S600),"",extractions!S600)</f>
        <v/>
      </c>
      <c r="Z600" t="str">
        <f>IF(ISBLANK(extractions!T600),"",extractions!T600)</f>
        <v/>
      </c>
      <c r="AA600" t="str">
        <f>IF(ISBLANK(extractions!U600),"",extractions!U600)</f>
        <v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v>
      </c>
      <c r="AB600">
        <f>IF(ISBLANK(extractions!V600),"",extractions!V600)</f>
        <v>2742</v>
      </c>
      <c r="AC600" t="str">
        <f>IF(ISBLANK(extractions!W600),"",extractions!W600)</f>
        <v>CFS</v>
      </c>
      <c r="AD600" t="str">
        <f>IF(ISBLANK(extractions!X600),"",extractions!X600)</f>
        <v>citizen-initiated CFSs</v>
      </c>
      <c r="AE600" t="str">
        <f>IF(ISBLANK(extractions!Y600),"",extractions!Y600)</f>
        <v>D</v>
      </c>
      <c r="AF600" t="str">
        <f>IF(ISBLANK(extractions!Z600),"",extractions!Z600)</f>
        <v/>
      </c>
      <c r="AG600" t="str">
        <f>IF(ISBLANK(extractions!AA600),"",extractions!AA600)</f>
        <v/>
      </c>
      <c r="AH600" t="str">
        <f>IF(ISBLANK(extractions!AB600),"",extractions!AB600)</f>
        <v/>
      </c>
      <c r="AI600" t="str">
        <f>IF(ISBLANK(extractions!AC600),"",extractions!AC600)</f>
        <v>4;13;22</v>
      </c>
      <c r="AJ600" t="str">
        <f>IF(ISBLANK(extractions!AD600),"",extractions!AD600)</f>
        <v>jan;feb;mar</v>
      </c>
      <c r="AK600">
        <f>IF(ISBLANK(extractions!AE600),"",extractions!AE600)</f>
        <v>1970</v>
      </c>
      <c r="AL600" t="str">
        <f>IF(ISBLANK(extractions!AF600),"",extractions!AF600)</f>
        <v>13;22;31</v>
      </c>
      <c r="AM600" t="str">
        <f>IF(ISBLANK(extractions!AG600),"",extractions!AG600)</f>
        <v>jan;feb;mar</v>
      </c>
      <c r="AN600">
        <f>IF(ISBLANK(extractions!AH600),"",extractions!AH600)</f>
        <v>1970</v>
      </c>
      <c r="AO600" t="str">
        <f>IF(ISBLANK(extractions!AI600),"",extractions!AI600)</f>
        <v/>
      </c>
      <c r="AP600" t="str">
        <f>IF(ISBLANK(extractions!AJ600),"",extractions!AJ600)</f>
        <v/>
      </c>
      <c r="AQ600" t="str">
        <f>IF(ISBLANK(extractions!AK600),"",extractions!AK600)</f>
        <v/>
      </c>
      <c r="AR600" t="str">
        <f>IF(ISBLANK(extractions!AL600),"",extractions!AL600)</f>
        <v/>
      </c>
      <c r="AS600" t="str">
        <f>IF(ISBLANK(extractions!AM600),"",extractions!AM600)</f>
        <v/>
      </c>
      <c r="AT600" t="str">
        <f>IF(ISBLANK(extractions!AN600),"",extractions!AN600)</f>
        <v/>
      </c>
      <c r="AU600" t="str">
        <f>IF(ISBLANK(extractions!AO600),"",extractions!AO600)</f>
        <v/>
      </c>
      <c r="AV600" t="str">
        <f>IF(ISBLANK(extractions!AP600),"",extractions!AP600)</f>
        <v/>
      </c>
      <c r="AW600">
        <f>IF(ISBLANK(extractions!AQ600),"",extractions!AQ600)</f>
        <v>1.6</v>
      </c>
      <c r="AX600">
        <f>IF(ISBLANK(extractions!AR600),"",extractions!AR600)</f>
        <v>4.0999999999999996</v>
      </c>
      <c r="AY600">
        <f>IF(ISBLANK(extractions!AS600),"",extractions!AS600)</f>
        <v>1.8</v>
      </c>
      <c r="AZ600">
        <f>IF(ISBLANK(extractions!AT600),"",extractions!AT600)</f>
        <v>4.5</v>
      </c>
      <c r="BA600" t="str">
        <f>IF(ISBLANK(extractions!AU600),"",extractions!AU600)</f>
        <v/>
      </c>
      <c r="BB600" t="str">
        <f>IF(ISBLANK(extractions!AV600),"",extractions!AV600)</f>
        <v/>
      </c>
      <c r="BC600" t="str">
        <f>IF(ISBLANK(extractions!AW600),"",extractions!AW600)</f>
        <v/>
      </c>
      <c r="BD600" t="str">
        <f>IF(ISBLANK(extractions!AX600),"",extractions!AX600)</f>
        <v/>
      </c>
      <c r="BE600" s="9">
        <f t="shared" si="78"/>
        <v>0.72948018255401403</v>
      </c>
      <c r="BG600" t="str">
        <f t="shared" si="77"/>
        <v/>
      </c>
      <c r="BK600" s="9" t="str">
        <f t="shared" si="74"/>
        <v>D</v>
      </c>
      <c r="BL600" s="9">
        <f t="shared" si="72"/>
        <v>0.72948018255401403</v>
      </c>
      <c r="BM600" s="13" t="str">
        <f t="shared" si="73"/>
        <v/>
      </c>
      <c r="BN600" t="str">
        <f t="shared" si="75"/>
        <v>+</v>
      </c>
      <c r="BO600" s="9" t="str">
        <f>IF(BK600="Beta",IF(ABS(BL600)&lt;statistic_interpretations!$B$5,statistic_interpretations!$B$1,IF(ABS(BL600)&lt;statistic_interpretations!$C$5,statistic_interpretations!$C$1,IF(ABS(BL600)&gt;statistic_interpretations!$C$5,statistic_interpretations!$D$1,"error"))),IF(BK600="R",IF(ABS(BL600)&lt;statistic_interpretations!$B$2,statistic_interpretations!$B$1,IF(ABS(BL600)&lt;statistic_interpretations!$C$2,statistic_interpretations!$C$1,IF(ABS(BL600)&gt;statistic_interpretations!$C$2,statistic_interpretations!$D$1,"error"))),IF(BK600="D",IF(ABS(BL600)&lt;statistic_interpretations!$B$3,statistic_interpretations!$B$1,IF(ABS(BL600)&lt;statistic_interpretations!$C$3,statistic_interpretations!$C$1,IF(ABS(BL600)&gt;statistic_interpretations!$C$3,statistic_interpretations!$D$1,"error"))),IF(BK600="%",IF(ABS(BL600)&lt;statistic_interpretations!$B$9,statistic_interpretations!$B$1,IF(ABS(BL600)&lt;statistic_interpretations!$C$9,statistic_interpretations!$C$1,IF(ABS(BL600)&gt;statistic_interpretations!$C$9,statistic_interpretations!$D$1,"error"))),IF(BK600="χ2",IF(ABS(BL600)&lt;statistic_interpretations!$B$8,statistic_interpretations!$B$1,IF(ABS(BL600)&lt;statistic_interpretations!$C$8,statistic_interpretations!$C$1,IF(ABS(BL600)&gt;statistic_interpretations!$C$8,statistic_interpretations!$D$1,"error"))),IF(BK600="tau",IF(ABS(BL600)&lt;statistic_interpretations!$B$7,statistic_interpretations!$B$1,IF(ABS(BL600)&lt;statistic_interpretations!$C$7,statistic_interpretations!$C$1,IF(ABS(BL600)&gt;statistic_interpretations!$C$7,statistic_interpretations!$D$1,"error")))))))))</f>
        <v xml:space="preserve">Medium </v>
      </c>
      <c r="BP600" t="str">
        <f t="shared" si="76"/>
        <v>non sign.</v>
      </c>
    </row>
    <row r="601" spans="1:68" x14ac:dyDescent="0.25">
      <c r="A601" t="str">
        <f>IF(ISBLANK(extractions!A601),"",extractions!A601)</f>
        <v>Panda police car</v>
      </c>
      <c r="C601" t="str">
        <f>IF(ISBLANK(extractions!B601),"",extractions!B601)</f>
        <v>nominal</v>
      </c>
      <c r="D601" t="str">
        <f>IF(ISBLANK(extractions!C601),"",extractions!C601)</f>
        <v/>
      </c>
      <c r="E601" t="str">
        <f>IF(ISBLANK(extractions!D601),"",extractions!D601)</f>
        <v>vhf police car</v>
      </c>
      <c r="F601" t="str">
        <f>IF(ISBLANK(extractions!E601),"",extractions!E601)</f>
        <v>-</v>
      </c>
      <c r="G601" t="str">
        <f>IF(ISBLANK(extractions!G601),"",extractions!G601)</f>
        <v>travel time</v>
      </c>
      <c r="H601" t="str">
        <f>IF(ISBLANK(extractions!H601),"",extractions!H601)</f>
        <v>scale</v>
      </c>
      <c r="I601" t="str">
        <f>IF(ISBLANK(extractions!I601),"",extractions!I601)</f>
        <v>min/incident</v>
      </c>
      <c r="J601" t="str">
        <f>IF(ISBLANK(extractions!J601),"",extractions!J601)</f>
        <v>-</v>
      </c>
      <c r="K601" t="str">
        <f>IF(ISBLANK(extractions!K601),"",extractions!K601)</f>
        <v>interest</v>
      </c>
      <c r="L601" t="str">
        <f>IF(ISBLANK(extractions!L601),"",extractions!L601)</f>
        <v>Caldwell (1971)</v>
      </c>
      <c r="M601" t="s">
        <v>1292</v>
      </c>
      <c r="N601" t="str">
        <f>IF(ISBLANK(extractions!M601),"",extractions!M601)</f>
        <v>Table 5.14</v>
      </c>
      <c r="O601" t="str">
        <f>IF(ISBLANK(extractions!N601),"",extractions!N601)</f>
        <v>descriptives</v>
      </c>
      <c r="P601" t="s">
        <v>1277</v>
      </c>
      <c r="U601" t="str">
        <f>IF(ISBLANK(extractions!O601),"",extractions!O601)</f>
        <v>-</v>
      </c>
      <c r="V601" t="str">
        <f>IF(ISBLANK(extractions!P601),"",extractions!P601)</f>
        <v>Sample</v>
      </c>
      <c r="W601" t="str">
        <f>IF(ISBLANK(extractions!Q601),"",extractions!Q601)</f>
        <v>Durham</v>
      </c>
      <c r="X601" t="str">
        <f>IF(ISBLANK(extractions!R601),"",extractions!R601)</f>
        <v/>
      </c>
      <c r="Y601" t="str">
        <f>IF(ISBLANK(extractions!S601),"",extractions!S601)</f>
        <v/>
      </c>
      <c r="Z601" t="str">
        <f>IF(ISBLANK(extractions!T601),"",extractions!T601)</f>
        <v/>
      </c>
      <c r="AA601" t="str">
        <f>IF(ISBLANK(extractions!U601),"",extractions!U601)</f>
        <v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v>
      </c>
      <c r="AB601">
        <f>IF(ISBLANK(extractions!V601),"",extractions!V601)</f>
        <v>2742</v>
      </c>
      <c r="AC601" t="str">
        <f>IF(ISBLANK(extractions!W601),"",extractions!W601)</f>
        <v>CFS</v>
      </c>
      <c r="AD601" t="str">
        <f>IF(ISBLANK(extractions!X601),"",extractions!X601)</f>
        <v>citizen-initiated CFSs</v>
      </c>
      <c r="AE601" t="str">
        <f>IF(ISBLANK(extractions!Y601),"",extractions!Y601)</f>
        <v>D</v>
      </c>
      <c r="AF601" t="str">
        <f>IF(ISBLANK(extractions!Z601),"",extractions!Z601)</f>
        <v/>
      </c>
      <c r="AG601" t="str">
        <f>IF(ISBLANK(extractions!AA601),"",extractions!AA601)</f>
        <v/>
      </c>
      <c r="AH601" t="str">
        <f>IF(ISBLANK(extractions!AB601),"",extractions!AB601)</f>
        <v/>
      </c>
      <c r="AI601" t="str">
        <f>IF(ISBLANK(extractions!AC601),"",extractions!AC601)</f>
        <v>4;13;22</v>
      </c>
      <c r="AJ601" t="str">
        <f>IF(ISBLANK(extractions!AD601),"",extractions!AD601)</f>
        <v>jan;feb;mar</v>
      </c>
      <c r="AK601">
        <f>IF(ISBLANK(extractions!AE601),"",extractions!AE601)</f>
        <v>1970</v>
      </c>
      <c r="AL601" t="str">
        <f>IF(ISBLANK(extractions!AF601),"",extractions!AF601)</f>
        <v>13;22;31</v>
      </c>
      <c r="AM601" t="str">
        <f>IF(ISBLANK(extractions!AG601),"",extractions!AG601)</f>
        <v>jan;feb;mar</v>
      </c>
      <c r="AN601">
        <f>IF(ISBLANK(extractions!AH601),"",extractions!AH601)</f>
        <v>1970</v>
      </c>
      <c r="AO601" t="str">
        <f>IF(ISBLANK(extractions!AI601),"",extractions!AI601)</f>
        <v/>
      </c>
      <c r="AP601" t="str">
        <f>IF(ISBLANK(extractions!AJ601),"",extractions!AJ601)</f>
        <v/>
      </c>
      <c r="AQ601" t="str">
        <f>IF(ISBLANK(extractions!AK601),"",extractions!AK601)</f>
        <v/>
      </c>
      <c r="AR601" t="str">
        <f>IF(ISBLANK(extractions!AL601),"",extractions!AL601)</f>
        <v/>
      </c>
      <c r="AS601" t="str">
        <f>IF(ISBLANK(extractions!AM601),"",extractions!AM601)</f>
        <v/>
      </c>
      <c r="AT601" t="str">
        <f>IF(ISBLANK(extractions!AN601),"",extractions!AN601)</f>
        <v/>
      </c>
      <c r="AU601" t="str">
        <f>IF(ISBLANK(extractions!AO601),"",extractions!AO601)</f>
        <v/>
      </c>
      <c r="AV601" t="str">
        <f>IF(ISBLANK(extractions!AP601),"",extractions!AP601)</f>
        <v/>
      </c>
      <c r="AW601">
        <f>IF(ISBLANK(extractions!AQ601),"",extractions!AQ601)</f>
        <v>5.7</v>
      </c>
      <c r="AX601">
        <f>IF(ISBLANK(extractions!AR601),"",extractions!AR601)</f>
        <v>4.9000000000000004</v>
      </c>
      <c r="AY601">
        <f>IF(ISBLANK(extractions!AS601),"",extractions!AS601)</f>
        <v>5</v>
      </c>
      <c r="AZ601">
        <f>IF(ISBLANK(extractions!AT601),"",extractions!AT601)</f>
        <v>3.9</v>
      </c>
      <c r="BA601" t="str">
        <f>IF(ISBLANK(extractions!AU601),"",extractions!AU601)</f>
        <v/>
      </c>
      <c r="BB601" t="str">
        <f>IF(ISBLANK(extractions!AV601),"",extractions!AV601)</f>
        <v/>
      </c>
      <c r="BC601" t="str">
        <f>IF(ISBLANK(extractions!AW601),"",extractions!AW601)</f>
        <v/>
      </c>
      <c r="BD601" t="str">
        <f>IF(ISBLANK(extractions!AX601),"",extractions!AX601)</f>
        <v/>
      </c>
      <c r="BE601" s="9">
        <f t="shared" si="78"/>
        <v>-0.1784177048212513</v>
      </c>
      <c r="BG601" t="str">
        <f t="shared" si="77"/>
        <v/>
      </c>
      <c r="BK601" s="9" t="str">
        <f t="shared" si="74"/>
        <v>D</v>
      </c>
      <c r="BL601" s="9">
        <f t="shared" si="72"/>
        <v>-0.1784177048212513</v>
      </c>
      <c r="BM601" s="13" t="str">
        <f t="shared" si="73"/>
        <v/>
      </c>
      <c r="BN601" t="str">
        <f t="shared" si="75"/>
        <v>-</v>
      </c>
      <c r="BO601" s="9" t="str">
        <f>IF(BK601="Beta",IF(ABS(BL601)&lt;statistic_interpretations!$B$5,statistic_interpretations!$B$1,IF(ABS(BL601)&lt;statistic_interpretations!$C$5,statistic_interpretations!$C$1,IF(ABS(BL601)&gt;statistic_interpretations!$C$5,statistic_interpretations!$D$1,"error"))),IF(BK601="R",IF(ABS(BL601)&lt;statistic_interpretations!$B$2,statistic_interpretations!$B$1,IF(ABS(BL601)&lt;statistic_interpretations!$C$2,statistic_interpretations!$C$1,IF(ABS(BL601)&gt;statistic_interpretations!$C$2,statistic_interpretations!$D$1,"error"))),IF(BK601="D",IF(ABS(BL601)&lt;statistic_interpretations!$B$3,statistic_interpretations!$B$1,IF(ABS(BL601)&lt;statistic_interpretations!$C$3,statistic_interpretations!$C$1,IF(ABS(BL601)&gt;statistic_interpretations!$C$3,statistic_interpretations!$D$1,"error"))),IF(BK601="%",IF(ABS(BL601)&lt;statistic_interpretations!$B$9,statistic_interpretations!$B$1,IF(ABS(BL601)&lt;statistic_interpretations!$C$9,statistic_interpretations!$C$1,IF(ABS(BL601)&gt;statistic_interpretations!$C$9,statistic_interpretations!$D$1,"error"))),IF(BK601="χ2",IF(ABS(BL601)&lt;statistic_interpretations!$B$8,statistic_interpretations!$B$1,IF(ABS(BL601)&lt;statistic_interpretations!$C$8,statistic_interpretations!$C$1,IF(ABS(BL601)&gt;statistic_interpretations!$C$8,statistic_interpretations!$D$1,"error"))),IF(BK601="tau",IF(ABS(BL601)&lt;statistic_interpretations!$B$7,statistic_interpretations!$B$1,IF(ABS(BL601)&lt;statistic_interpretations!$C$7,statistic_interpretations!$C$1,IF(ABS(BL601)&gt;statistic_interpretations!$C$7,statistic_interpretations!$D$1,"error")))))))))</f>
        <v>Small</v>
      </c>
      <c r="BP601" t="str">
        <f t="shared" si="76"/>
        <v>non sign.</v>
      </c>
    </row>
    <row r="602" spans="1:68" x14ac:dyDescent="0.25">
      <c r="A602" t="str">
        <f>IF(ISBLANK(extractions!A602),"",extractions!A602)</f>
        <v>Panda police car</v>
      </c>
      <c r="C602" t="str">
        <f>IF(ISBLANK(extractions!B602),"",extractions!B602)</f>
        <v>nominal</v>
      </c>
      <c r="D602" t="str">
        <f>IF(ISBLANK(extractions!C602),"",extractions!C602)</f>
        <v/>
      </c>
      <c r="E602" t="str">
        <f>IF(ISBLANK(extractions!D602),"",extractions!D602)</f>
        <v>vhf police car</v>
      </c>
      <c r="F602" t="str">
        <f>IF(ISBLANK(extractions!E602),"",extractions!E602)</f>
        <v>-</v>
      </c>
      <c r="G602" t="str">
        <f>IF(ISBLANK(extractions!G602),"",extractions!G602)</f>
        <v>dispatch time;travel time</v>
      </c>
      <c r="H602" t="str">
        <f>IF(ISBLANK(extractions!H602),"",extractions!H602)</f>
        <v>scale</v>
      </c>
      <c r="I602" t="str">
        <f>IF(ISBLANK(extractions!I602),"",extractions!I602)</f>
        <v>min/incident</v>
      </c>
      <c r="J602" t="str">
        <f>IF(ISBLANK(extractions!J602),"",extractions!J602)</f>
        <v>-</v>
      </c>
      <c r="K602" t="str">
        <f>IF(ISBLANK(extractions!K602),"",extractions!K602)</f>
        <v>interest</v>
      </c>
      <c r="L602" t="str">
        <f>IF(ISBLANK(extractions!L602),"",extractions!L602)</f>
        <v>Caldwell (1971)</v>
      </c>
      <c r="M602" t="s">
        <v>1292</v>
      </c>
      <c r="N602" t="str">
        <f>IF(ISBLANK(extractions!M602),"",extractions!M602)</f>
        <v>Table 5.16</v>
      </c>
      <c r="O602" t="str">
        <f>IF(ISBLANK(extractions!N602),"",extractions!N602)</f>
        <v>descriptives</v>
      </c>
      <c r="P602" t="s">
        <v>1277</v>
      </c>
      <c r="U602" t="str">
        <f>IF(ISBLANK(extractions!O602),"",extractions!O602)</f>
        <v>The response time breakdown by type of vehicle for this period is included in Table 5.16. 54 (.08%) incidents had a response time in excess of one hour (compared with 15 (.04%) for the sample period) and 422 incidents (6%) had no arrival time.</v>
      </c>
      <c r="V602" t="str">
        <f>IF(ISBLANK(extractions!P602),"",extractions!P602)</f>
        <v>Sample</v>
      </c>
      <c r="W602" t="str">
        <f>IF(ISBLANK(extractions!Q602),"",extractions!Q602)</f>
        <v>Durham</v>
      </c>
      <c r="X602" t="str">
        <f>IF(ISBLANK(extractions!R602),"",extractions!R602)</f>
        <v/>
      </c>
      <c r="Y602" t="str">
        <f>IF(ISBLANK(extractions!S602),"",extractions!S602)</f>
        <v/>
      </c>
      <c r="Z602" t="str">
        <f>IF(ISBLANK(extractions!T602),"",extractions!T602)</f>
        <v/>
      </c>
      <c r="AA602" t="str">
        <f>IF(ISBLANK(extractions!U602),"",extractions!U602)</f>
        <v xml:space="preserve">The use of non-generated workload arising from the servicing of '999' calls had the advantage that these calls formed an unbiased sample of the workload on the police created by the public, which was not true of the work self-generated by the mobile police (when the crews detected, or actively searched for, certain offences while patrolling) this being usually dealt with by themselves. This workload was biased as it was   dependent on the policy of both the police force and the individual   police officers (for example, blitz activity using radar traps for speeding offences, inspections on tires, lights). </v>
      </c>
      <c r="AB602">
        <f>IF(ISBLANK(extractions!V602),"",extractions!V602)</f>
        <v>6373</v>
      </c>
      <c r="AC602" t="str">
        <f>IF(ISBLANK(extractions!W602),"",extractions!W602)</f>
        <v>CFS</v>
      </c>
      <c r="AD602" t="str">
        <f>IF(ISBLANK(extractions!X602),"",extractions!X602)</f>
        <v>citizen-initiated CFSs</v>
      </c>
      <c r="AE602" t="str">
        <f>IF(ISBLANK(extractions!Y602),"",extractions!Y602)</f>
        <v>D</v>
      </c>
      <c r="AF602" t="str">
        <f>IF(ISBLANK(extractions!Z602),"",extractions!Z602)</f>
        <v/>
      </c>
      <c r="AG602" t="str">
        <f>IF(ISBLANK(extractions!AA602),"",extractions!AA602)</f>
        <v/>
      </c>
      <c r="AH602" t="str">
        <f>IF(ISBLANK(extractions!AB602),"",extractions!AB602)</f>
        <v/>
      </c>
      <c r="AI602" t="str">
        <f>IF(ISBLANK(extractions!AC602),"",extractions!AC602)</f>
        <v>4;13;22</v>
      </c>
      <c r="AJ602" t="str">
        <f>IF(ISBLANK(extractions!AD602),"",extractions!AD602)</f>
        <v>jan;feb;mar</v>
      </c>
      <c r="AK602">
        <f>IF(ISBLANK(extractions!AE602),"",extractions!AE602)</f>
        <v>1970</v>
      </c>
      <c r="AL602" t="str">
        <f>IF(ISBLANK(extractions!AF602),"",extractions!AF602)</f>
        <v>13;22;31</v>
      </c>
      <c r="AM602" t="str">
        <f>IF(ISBLANK(extractions!AG602),"",extractions!AG602)</f>
        <v>jan;feb;mar</v>
      </c>
      <c r="AN602">
        <f>IF(ISBLANK(extractions!AH602),"",extractions!AH602)</f>
        <v>1970</v>
      </c>
      <c r="AO602" t="str">
        <f>IF(ISBLANK(extractions!AI602),"",extractions!AI602)</f>
        <v/>
      </c>
      <c r="AP602" t="str">
        <f>IF(ISBLANK(extractions!AJ602),"",extractions!AJ602)</f>
        <v/>
      </c>
      <c r="AQ602" t="str">
        <f>IF(ISBLANK(extractions!AK602),"",extractions!AK602)</f>
        <v/>
      </c>
      <c r="AR602" t="str">
        <f>IF(ISBLANK(extractions!AL602),"",extractions!AL602)</f>
        <v/>
      </c>
      <c r="AS602" t="str">
        <f>IF(ISBLANK(extractions!AM602),"",extractions!AM602)</f>
        <v/>
      </c>
      <c r="AT602" t="str">
        <f>IF(ISBLANK(extractions!AN602),"",extractions!AN602)</f>
        <v/>
      </c>
      <c r="AU602" t="str">
        <f>IF(ISBLANK(extractions!AO602),"",extractions!AO602)</f>
        <v/>
      </c>
      <c r="AV602" t="str">
        <f>IF(ISBLANK(extractions!AP602),"",extractions!AP602)</f>
        <v/>
      </c>
      <c r="AW602">
        <f>IF(ISBLANK(extractions!AQ602),"",extractions!AQ602)</f>
        <v>7.6</v>
      </c>
      <c r="AX602">
        <f>IF(ISBLANK(extractions!AR602),"",extractions!AR602)</f>
        <v>10.199999999999999</v>
      </c>
      <c r="AY602">
        <f>IF(ISBLANK(extractions!AS602),"",extractions!AS602)</f>
        <v>6.4</v>
      </c>
      <c r="AZ602">
        <f>IF(ISBLANK(extractions!AT602),"",extractions!AT602)</f>
        <v>11.9</v>
      </c>
      <c r="BA602" t="str">
        <f>IF(ISBLANK(extractions!AU602),"",extractions!AU602)</f>
        <v/>
      </c>
      <c r="BB602" t="str">
        <f>IF(ISBLANK(extractions!AV602),"",extractions!AV602)</f>
        <v/>
      </c>
      <c r="BC602" t="str">
        <f>IF(ISBLANK(extractions!AW602),"",extractions!AW602)</f>
        <v/>
      </c>
      <c r="BD602" t="str">
        <f>IF(ISBLANK(extractions!AX602),"",extractions!AX602)</f>
        <v/>
      </c>
      <c r="BE602" s="9">
        <f t="shared" si="78"/>
        <v>0.27212825576981575</v>
      </c>
      <c r="BG602" t="str">
        <f t="shared" si="77"/>
        <v/>
      </c>
      <c r="BK602" s="9" t="str">
        <f t="shared" si="74"/>
        <v>D</v>
      </c>
      <c r="BL602" s="9">
        <f t="shared" si="72"/>
        <v>0.27212825576981575</v>
      </c>
      <c r="BM602" s="13" t="str">
        <f t="shared" si="73"/>
        <v/>
      </c>
      <c r="BN602" t="str">
        <f t="shared" si="75"/>
        <v>+</v>
      </c>
      <c r="BO602" s="9" t="str">
        <f>IF(BK602="Beta",IF(ABS(BL602)&lt;statistic_interpretations!$B$5,statistic_interpretations!$B$1,IF(ABS(BL602)&lt;statistic_interpretations!$C$5,statistic_interpretations!$C$1,IF(ABS(BL602)&gt;statistic_interpretations!$C$5,statistic_interpretations!$D$1,"error"))),IF(BK602="R",IF(ABS(BL602)&lt;statistic_interpretations!$B$2,statistic_interpretations!$B$1,IF(ABS(BL602)&lt;statistic_interpretations!$C$2,statistic_interpretations!$C$1,IF(ABS(BL602)&gt;statistic_interpretations!$C$2,statistic_interpretations!$D$1,"error"))),IF(BK602="D",IF(ABS(BL602)&lt;statistic_interpretations!$B$3,statistic_interpretations!$B$1,IF(ABS(BL602)&lt;statistic_interpretations!$C$3,statistic_interpretations!$C$1,IF(ABS(BL602)&gt;statistic_interpretations!$C$3,statistic_interpretations!$D$1,"error"))),IF(BK602="%",IF(ABS(BL602)&lt;statistic_interpretations!$B$9,statistic_interpretations!$B$1,IF(ABS(BL602)&lt;statistic_interpretations!$C$9,statistic_interpretations!$C$1,IF(ABS(BL602)&gt;statistic_interpretations!$C$9,statistic_interpretations!$D$1,"error"))),IF(BK602="χ2",IF(ABS(BL602)&lt;statistic_interpretations!$B$8,statistic_interpretations!$B$1,IF(ABS(BL602)&lt;statistic_interpretations!$C$8,statistic_interpretations!$C$1,IF(ABS(BL602)&gt;statistic_interpretations!$C$8,statistic_interpretations!$D$1,"error"))),IF(BK602="tau",IF(ABS(BL602)&lt;statistic_interpretations!$B$7,statistic_interpretations!$B$1,IF(ABS(BL602)&lt;statistic_interpretations!$C$7,statistic_interpretations!$C$1,IF(ABS(BL602)&gt;statistic_interpretations!$C$7,statistic_interpretations!$D$1,"error")))))))))</f>
        <v>Small</v>
      </c>
      <c r="BP602" t="str">
        <f t="shared" si="76"/>
        <v>non sign.</v>
      </c>
    </row>
    <row r="603" spans="1:68" x14ac:dyDescent="0.25">
      <c r="A603" t="str">
        <f>IF(ISBLANK(extractions!A603),"",extractions!A603)</f>
        <v>single one-officer units</v>
      </c>
      <c r="C603" t="str">
        <f>IF(ISBLANK(extractions!B603),"",extractions!B603)</f>
        <v>nominal</v>
      </c>
      <c r="D603" t="str">
        <f>IF(ISBLANK(extractions!C603),"",extractions!C603)</f>
        <v/>
      </c>
      <c r="E603" t="str">
        <f>IF(ISBLANK(extractions!D603),"",extractions!D603)</f>
        <v>single two-officer units</v>
      </c>
      <c r="F603" t="str">
        <f>IF(ISBLANK(extractions!E603),"",extractions!E603)</f>
        <v>-</v>
      </c>
      <c r="G603" t="str">
        <f>IF(ISBLANK(extractions!G603),"",extractions!G603)</f>
        <v>dispatch time;travel time</v>
      </c>
      <c r="H603" t="str">
        <f>IF(ISBLANK(extractions!H603),"",extractions!H603)</f>
        <v>scale</v>
      </c>
      <c r="I603" t="str">
        <f>IF(ISBLANK(extractions!I603),"",extractions!I603)</f>
        <v>min/incident</v>
      </c>
      <c r="J603" t="str">
        <f>IF(ISBLANK(extractions!J603),"",extractions!J603)</f>
        <v>-</v>
      </c>
      <c r="K603" t="str">
        <f>IF(ISBLANK(extractions!K603),"",extractions!K603)</f>
        <v>interest</v>
      </c>
      <c r="L603" t="str">
        <f>IF(ISBLANK(extractions!L603),"",extractions!L603)</f>
        <v>Boydstun et al. (1977)</v>
      </c>
      <c r="M603" t="s">
        <v>1302</v>
      </c>
      <c r="N603" t="str">
        <f>IF(ISBLANK(extractions!M603),"",extractions!M603)</f>
        <v>Table 43 - incident response time</v>
      </c>
      <c r="O603" t="str">
        <f>IF(ISBLANK(extractions!N603),"",extractions!N603)</f>
        <v>z-test</v>
      </c>
      <c r="P603" t="s">
        <v>911</v>
      </c>
      <c r="U603" t="str">
        <f>IF(ISBLANK(extractions!O603),"",extractions!O603)</f>
        <v>On assignments involving a single unit, single two-officer units were found to have significantly shorter overall mean incident response times than did single one-officer units. The overall mean difference was almost four minutes (3.7) per call with the one-officer units averaging 16.7 per call and two-officer units averaging 13 minutes.</v>
      </c>
      <c r="V603" t="str">
        <f>IF(ISBLANK(extractions!P603),"",extractions!P603)</f>
        <v>Sample</v>
      </c>
      <c r="W603" t="str">
        <f>IF(ISBLANK(extractions!Q603),"",extractions!Q603)</f>
        <v xml:space="preserve">San Diego  </v>
      </c>
      <c r="X603" t="str">
        <f>IF(ISBLANK(extractions!R603),"",extractions!R603)</f>
        <v>random sample</v>
      </c>
      <c r="Y603" t="str">
        <f>IF(ISBLANK(extractions!S603),"",extractions!S603)</f>
        <v>none</v>
      </c>
      <c r="Z603" t="str">
        <f>IF(ISBLANK(extractions!T603),"",extractions!T603)</f>
        <v>no controls for assigned workloads. For example, six combination patrol and ambulance units were included in the selected group of 22 two-officer units. These units proved public emergency ambulances services - an additional role not performed by one-officer units. Thus analysis examined performance under measured workloads differences rather than controlling for equal workload exposure.</v>
      </c>
      <c r="AA603" t="str">
        <f>IF(ISBLANK(extractions!U603),"",extractions!U603)</f>
        <v>randomly selecting a Sunday start date and the next six consecutive days from a four week base period beginning October 26 1975 and ending November 22 1975. The 11 additional sampling periods were established by using a four-week skip interval.</v>
      </c>
      <c r="AB603">
        <f>IF(ISBLANK(extractions!V603),"",extractions!V603)</f>
        <v>2619</v>
      </c>
      <c r="AC603" t="str">
        <f>IF(ISBLANK(extractions!W603),"",extractions!W603)</f>
        <v>CFS</v>
      </c>
      <c r="AD603" t="str">
        <f>IF(ISBLANK(extractions!X603),"",extractions!X603)</f>
        <v>incidents involving single one-officer and two-officer unit assignments</v>
      </c>
      <c r="AE603" t="str">
        <f>IF(ISBLANK(extractions!Y603),"",extractions!Y603)</f>
        <v>Z</v>
      </c>
      <c r="AF603">
        <f>IF(ISBLANK(extractions!Z603),"",extractions!Z603)</f>
        <v>6.38</v>
      </c>
      <c r="AG603" t="str">
        <f>IF(ISBLANK(extractions!AA603),"",extractions!AA603)</f>
        <v>-</v>
      </c>
      <c r="AH603">
        <f>IF(ISBLANK(extractions!AB603),"",extractions!AB603)</f>
        <v>1E-3</v>
      </c>
      <c r="AI603">
        <f>IF(ISBLANK(extractions!AC603),"",extractions!AC603)</f>
        <v>26</v>
      </c>
      <c r="AJ603" t="str">
        <f>IF(ISBLANK(extractions!AD603),"",extractions!AD603)</f>
        <v>oct</v>
      </c>
      <c r="AK603">
        <f>IF(ISBLANK(extractions!AE603),"",extractions!AE603)</f>
        <v>1975</v>
      </c>
      <c r="AL603">
        <f>IF(ISBLANK(extractions!AF603),"",extractions!AF603)</f>
        <v>29</v>
      </c>
      <c r="AM603" t="str">
        <f>IF(ISBLANK(extractions!AG603),"",extractions!AG603)</f>
        <v>oct</v>
      </c>
      <c r="AN603">
        <f>IF(ISBLANK(extractions!AH603),"",extractions!AH603)</f>
        <v>1976</v>
      </c>
      <c r="AO603" t="str">
        <f>IF(ISBLANK(extractions!AI603),"",extractions!AI603)</f>
        <v/>
      </c>
      <c r="AP603" t="str">
        <f>IF(ISBLANK(extractions!AJ603),"",extractions!AJ603)</f>
        <v/>
      </c>
      <c r="AQ603" t="str">
        <f>IF(ISBLANK(extractions!AK603),"",extractions!AK603)</f>
        <v/>
      </c>
      <c r="AR603" t="str">
        <f>IF(ISBLANK(extractions!AL603),"",extractions!AL603)</f>
        <v/>
      </c>
      <c r="AS603" t="str">
        <f>IF(ISBLANK(extractions!AM603),"",extractions!AM603)</f>
        <v/>
      </c>
      <c r="AT603" t="str">
        <f>IF(ISBLANK(extractions!AN603),"",extractions!AN603)</f>
        <v/>
      </c>
      <c r="AU603" t="str">
        <f>IF(ISBLANK(extractions!AO603),"",extractions!AO603)</f>
        <v/>
      </c>
      <c r="AV603" t="str">
        <f>IF(ISBLANK(extractions!AP603),"",extractions!AP603)</f>
        <v/>
      </c>
      <c r="AW603" t="str">
        <f>IF(ISBLANK(extractions!AQ603),"",extractions!AQ603)</f>
        <v/>
      </c>
      <c r="AX603" t="str">
        <f>IF(ISBLANK(extractions!AR603),"",extractions!AR603)</f>
        <v/>
      </c>
      <c r="AY603" t="str">
        <f>IF(ISBLANK(extractions!AS603),"",extractions!AS603)</f>
        <v/>
      </c>
      <c r="AZ603" t="str">
        <f>IF(ISBLANK(extractions!AT603),"",extractions!AT603)</f>
        <v/>
      </c>
      <c r="BA603" t="str">
        <f>IF(ISBLANK(extractions!AU603),"",extractions!AU603)</f>
        <v/>
      </c>
      <c r="BB603" t="str">
        <f>IF(ISBLANK(extractions!AV603),"",extractions!AV603)</f>
        <v/>
      </c>
      <c r="BC603" t="str">
        <f>IF(ISBLANK(extractions!AW603),"",extractions!AW603)</f>
        <v/>
      </c>
      <c r="BD603" t="str">
        <f>IF(ISBLANK(extractions!AX603),"",extractions!AX603)</f>
        <v/>
      </c>
      <c r="BE603" s="9">
        <f t="shared" ref="BE603:BE605" si="79">AF603/SQRT(AB603)</f>
        <v>0.12466740785441012</v>
      </c>
      <c r="BG603" t="str">
        <f t="shared" si="77"/>
        <v/>
      </c>
      <c r="BK603" s="9" t="str">
        <f t="shared" si="74"/>
        <v>D</v>
      </c>
      <c r="BL603" s="9">
        <f t="shared" si="72"/>
        <v>0.12466740785441012</v>
      </c>
      <c r="BM603" s="13" t="str">
        <f t="shared" si="73"/>
        <v>***</v>
      </c>
      <c r="BN603" t="str">
        <f t="shared" si="75"/>
        <v>+</v>
      </c>
      <c r="BO603" s="9" t="str">
        <f>IF(BK603="Beta",IF(ABS(BL603)&lt;statistic_interpretations!$B$5,statistic_interpretations!$B$1,IF(ABS(BL603)&lt;statistic_interpretations!$C$5,statistic_interpretations!$C$1,IF(ABS(BL603)&gt;statistic_interpretations!$C$5,statistic_interpretations!$D$1,"error"))),IF(BK603="R",IF(ABS(BL603)&lt;statistic_interpretations!$B$2,statistic_interpretations!$B$1,IF(ABS(BL603)&lt;statistic_interpretations!$C$2,statistic_interpretations!$C$1,IF(ABS(BL603)&gt;statistic_interpretations!$C$2,statistic_interpretations!$D$1,"error"))),IF(BK603="D",IF(ABS(BL603)&lt;statistic_interpretations!$B$3,statistic_interpretations!$B$1,IF(ABS(BL603)&lt;statistic_interpretations!$C$3,statistic_interpretations!$C$1,IF(ABS(BL603)&gt;statistic_interpretations!$C$3,statistic_interpretations!$D$1,"error"))),IF(BK603="%",IF(ABS(BL603)&lt;statistic_interpretations!$B$9,statistic_interpretations!$B$1,IF(ABS(BL603)&lt;statistic_interpretations!$C$9,statistic_interpretations!$C$1,IF(ABS(BL603)&gt;statistic_interpretations!$C$9,statistic_interpretations!$D$1,"error"))),IF(BK603="χ2",IF(ABS(BL603)&lt;statistic_interpretations!$B$8,statistic_interpretations!$B$1,IF(ABS(BL603)&lt;statistic_interpretations!$C$8,statistic_interpretations!$C$1,IF(ABS(BL603)&gt;statistic_interpretations!$C$8,statistic_interpretations!$D$1,"error"))),IF(BK603="tau",IF(ABS(BL603)&lt;statistic_interpretations!$B$7,statistic_interpretations!$B$1,IF(ABS(BL603)&lt;statistic_interpretations!$C$7,statistic_interpretations!$C$1,IF(ABS(BL603)&gt;statistic_interpretations!$C$7,statistic_interpretations!$D$1,"error")))))))))</f>
        <v>Small</v>
      </c>
      <c r="BP603" t="str">
        <f t="shared" si="76"/>
        <v>sign.</v>
      </c>
    </row>
    <row r="604" spans="1:68" x14ac:dyDescent="0.25">
      <c r="A604" t="str">
        <f>IF(ISBLANK(extractions!A604),"",extractions!A604)</f>
        <v>single two officer units</v>
      </c>
      <c r="C604" t="str">
        <f>IF(ISBLANK(extractions!B604),"",extractions!B604)</f>
        <v>nominal</v>
      </c>
      <c r="D604" t="str">
        <f>IF(ISBLANK(extractions!C604),"",extractions!C604)</f>
        <v/>
      </c>
      <c r="E604" t="str">
        <f>IF(ISBLANK(extractions!D604),"",extractions!D604)</f>
        <v>two one-officer units</v>
      </c>
      <c r="F604" t="str">
        <f>IF(ISBLANK(extractions!E604),"",extractions!E604)</f>
        <v>-</v>
      </c>
      <c r="G604" t="str">
        <f>IF(ISBLANK(extractions!G604),"",extractions!G604)</f>
        <v>dispatch time;travel time</v>
      </c>
      <c r="H604" t="str">
        <f>IF(ISBLANK(extractions!H604),"",extractions!H604)</f>
        <v>scale</v>
      </c>
      <c r="I604" t="str">
        <f>IF(ISBLANK(extractions!I604),"",extractions!I604)</f>
        <v>min/incident</v>
      </c>
      <c r="J604" t="str">
        <f>IF(ISBLANK(extractions!J604),"",extractions!J604)</f>
        <v>-</v>
      </c>
      <c r="K604" t="str">
        <f>IF(ISBLANK(extractions!K604),"",extractions!K604)</f>
        <v>interest</v>
      </c>
      <c r="L604" t="str">
        <f>IF(ISBLANK(extractions!L604),"",extractions!L604)</f>
        <v>Boydstun et al. (1977)</v>
      </c>
      <c r="M604" t="s">
        <v>1302</v>
      </c>
      <c r="N604" t="str">
        <f>IF(ISBLANK(extractions!M604),"",extractions!M604)</f>
        <v>Table 43 - incident response time</v>
      </c>
      <c r="O604" t="str">
        <f>IF(ISBLANK(extractions!N604),"",extractions!N604)</f>
        <v>z-test</v>
      </c>
      <c r="P604" t="s">
        <v>911</v>
      </c>
      <c r="U604" t="str">
        <f>IF(ISBLANK(extractions!O604),"",extractions!O604)</f>
        <v>On assignments involving a single unit, single two-officer units were found to have significantly shorter overall mean incident response times than did single one-officer units. The overall mean difference was almost four minutes (3.7) per call with the one-officer units averaging 16.7 per call and two-officer units averaging 13 minutes.</v>
      </c>
      <c r="V604" t="str">
        <f>IF(ISBLANK(extractions!P604),"",extractions!P604)</f>
        <v>Sample</v>
      </c>
      <c r="W604" t="str">
        <f>IF(ISBLANK(extractions!Q604),"",extractions!Q604)</f>
        <v xml:space="preserve">San Diego  </v>
      </c>
      <c r="X604" t="str">
        <f>IF(ISBLANK(extractions!R604),"",extractions!R604)</f>
        <v>random sample</v>
      </c>
      <c r="Y604" t="str">
        <f>IF(ISBLANK(extractions!S604),"",extractions!S604)</f>
        <v>none</v>
      </c>
      <c r="Z604" t="str">
        <f>IF(ISBLANK(extractions!T604),"",extractions!T604)</f>
        <v>no controls for assigned workloads. For example, six combination patrol and ambulance units were included in the selected group of 22 two-officer units. These units proved public emergency ambulances services - an additional role not performed by one-officer units. Thus analysis examined performance under measured workloads differences rather than controlling for equal workload exposure.</v>
      </c>
      <c r="AA604" t="str">
        <f>IF(ISBLANK(extractions!U604),"",extractions!U604)</f>
        <v>randomly selecting a Sunday start date and the next six consecutive days from a four week base period beginning October 26 1975 and ending November 22 1975. The 11 additional sampling periods were established by using a four-week skip interval.</v>
      </c>
      <c r="AB604">
        <f>IF(ISBLANK(extractions!V604),"",extractions!V604)</f>
        <v>2461</v>
      </c>
      <c r="AC604" t="str">
        <f>IF(ISBLANK(extractions!W604),"",extractions!W604)</f>
        <v>CFS</v>
      </c>
      <c r="AD604" t="str">
        <f>IF(ISBLANK(extractions!X604),"",extractions!X604)</f>
        <v>incidents involving single one-officer and two-officer unit assignments</v>
      </c>
      <c r="AE604" t="str">
        <f>IF(ISBLANK(extractions!Y604),"",extractions!Y604)</f>
        <v>Z</v>
      </c>
      <c r="AF604">
        <f>IF(ISBLANK(extractions!Z604),"",extractions!Z604)</f>
        <v>6.08</v>
      </c>
      <c r="AG604" t="str">
        <f>IF(ISBLANK(extractions!AA604),"",extractions!AA604)</f>
        <v>-</v>
      </c>
      <c r="AH604">
        <f>IF(ISBLANK(extractions!AB604),"",extractions!AB604)</f>
        <v>1E-3</v>
      </c>
      <c r="AI604">
        <f>IF(ISBLANK(extractions!AC604),"",extractions!AC604)</f>
        <v>26</v>
      </c>
      <c r="AJ604" t="str">
        <f>IF(ISBLANK(extractions!AD604),"",extractions!AD604)</f>
        <v>oct</v>
      </c>
      <c r="AK604">
        <f>IF(ISBLANK(extractions!AE604),"",extractions!AE604)</f>
        <v>1975</v>
      </c>
      <c r="AL604">
        <f>IF(ISBLANK(extractions!AF604),"",extractions!AF604)</f>
        <v>29</v>
      </c>
      <c r="AM604" t="str">
        <f>IF(ISBLANK(extractions!AG604),"",extractions!AG604)</f>
        <v>oct</v>
      </c>
      <c r="AN604">
        <f>IF(ISBLANK(extractions!AH604),"",extractions!AH604)</f>
        <v>1976</v>
      </c>
      <c r="AO604" t="str">
        <f>IF(ISBLANK(extractions!AI604),"",extractions!AI604)</f>
        <v/>
      </c>
      <c r="AP604" t="str">
        <f>IF(ISBLANK(extractions!AJ604),"",extractions!AJ604)</f>
        <v/>
      </c>
      <c r="AQ604" t="str">
        <f>IF(ISBLANK(extractions!AK604),"",extractions!AK604)</f>
        <v/>
      </c>
      <c r="AR604" t="str">
        <f>IF(ISBLANK(extractions!AL604),"",extractions!AL604)</f>
        <v/>
      </c>
      <c r="AS604" t="str">
        <f>IF(ISBLANK(extractions!AM604),"",extractions!AM604)</f>
        <v/>
      </c>
      <c r="AT604" t="str">
        <f>IF(ISBLANK(extractions!AN604),"",extractions!AN604)</f>
        <v/>
      </c>
      <c r="AU604" t="str">
        <f>IF(ISBLANK(extractions!AO604),"",extractions!AO604)</f>
        <v/>
      </c>
      <c r="AV604" t="str">
        <f>IF(ISBLANK(extractions!AP604),"",extractions!AP604)</f>
        <v/>
      </c>
      <c r="AW604" t="str">
        <f>IF(ISBLANK(extractions!AQ604),"",extractions!AQ604)</f>
        <v/>
      </c>
      <c r="AX604" t="str">
        <f>IF(ISBLANK(extractions!AR604),"",extractions!AR604)</f>
        <v/>
      </c>
      <c r="AY604" t="str">
        <f>IF(ISBLANK(extractions!AS604),"",extractions!AS604)</f>
        <v/>
      </c>
      <c r="AZ604" t="str">
        <f>IF(ISBLANK(extractions!AT604),"",extractions!AT604)</f>
        <v/>
      </c>
      <c r="BA604" t="str">
        <f>IF(ISBLANK(extractions!AU604),"",extractions!AU604)</f>
        <v/>
      </c>
      <c r="BB604" t="str">
        <f>IF(ISBLANK(extractions!AV604),"",extractions!AV604)</f>
        <v/>
      </c>
      <c r="BC604" t="str">
        <f>IF(ISBLANK(extractions!AW604),"",extractions!AW604)</f>
        <v/>
      </c>
      <c r="BD604" t="str">
        <f>IF(ISBLANK(extractions!AX604),"",extractions!AX604)</f>
        <v/>
      </c>
      <c r="BE604" s="9">
        <f t="shared" si="79"/>
        <v>0.12255972347705774</v>
      </c>
      <c r="BG604" t="str">
        <f t="shared" si="77"/>
        <v/>
      </c>
      <c r="BK604" s="9" t="str">
        <f t="shared" si="74"/>
        <v>D</v>
      </c>
      <c r="BL604" s="9">
        <f t="shared" si="72"/>
        <v>0.12255972347705774</v>
      </c>
      <c r="BM604" s="13" t="str">
        <f t="shared" si="73"/>
        <v>***</v>
      </c>
      <c r="BN604" t="str">
        <f t="shared" si="75"/>
        <v>+</v>
      </c>
      <c r="BO604" s="9" t="str">
        <f>IF(BK604="Beta",IF(ABS(BL604)&lt;statistic_interpretations!$B$5,statistic_interpretations!$B$1,IF(ABS(BL604)&lt;statistic_interpretations!$C$5,statistic_interpretations!$C$1,IF(ABS(BL604)&gt;statistic_interpretations!$C$5,statistic_interpretations!$D$1,"error"))),IF(BK604="R",IF(ABS(BL604)&lt;statistic_interpretations!$B$2,statistic_interpretations!$B$1,IF(ABS(BL604)&lt;statistic_interpretations!$C$2,statistic_interpretations!$C$1,IF(ABS(BL604)&gt;statistic_interpretations!$C$2,statistic_interpretations!$D$1,"error"))),IF(BK604="D",IF(ABS(BL604)&lt;statistic_interpretations!$B$3,statistic_interpretations!$B$1,IF(ABS(BL604)&lt;statistic_interpretations!$C$3,statistic_interpretations!$C$1,IF(ABS(BL604)&gt;statistic_interpretations!$C$3,statistic_interpretations!$D$1,"error"))),IF(BK604="%",IF(ABS(BL604)&lt;statistic_interpretations!$B$9,statistic_interpretations!$B$1,IF(ABS(BL604)&lt;statistic_interpretations!$C$9,statistic_interpretations!$C$1,IF(ABS(BL604)&gt;statistic_interpretations!$C$9,statistic_interpretations!$D$1,"error"))),IF(BK604="χ2",IF(ABS(BL604)&lt;statistic_interpretations!$B$8,statistic_interpretations!$B$1,IF(ABS(BL604)&lt;statistic_interpretations!$C$8,statistic_interpretations!$C$1,IF(ABS(BL604)&gt;statistic_interpretations!$C$8,statistic_interpretations!$D$1,"error"))),IF(BK604="tau",IF(ABS(BL604)&lt;statistic_interpretations!$B$7,statistic_interpretations!$B$1,IF(ABS(BL604)&lt;statistic_interpretations!$C$7,statistic_interpretations!$C$1,IF(ABS(BL604)&gt;statistic_interpretations!$C$7,statistic_interpretations!$D$1,"error")))))))))</f>
        <v>Small</v>
      </c>
      <c r="BP604" t="str">
        <f t="shared" si="76"/>
        <v>sign.</v>
      </c>
    </row>
    <row r="605" spans="1:68" x14ac:dyDescent="0.25">
      <c r="A605" t="str">
        <f>IF(ISBLANK(extractions!A605),"",extractions!A605)</f>
        <v>combined (single&amp;two) one-officer units</v>
      </c>
      <c r="C605" t="str">
        <f>IF(ISBLANK(extractions!B605),"",extractions!B605)</f>
        <v>nominal</v>
      </c>
      <c r="D605" t="str">
        <f>IF(ISBLANK(extractions!C605),"",extractions!C605)</f>
        <v/>
      </c>
      <c r="E605" t="str">
        <f>IF(ISBLANK(extractions!D605),"",extractions!D605)</f>
        <v>single two-officer units</v>
      </c>
      <c r="F605" t="str">
        <f>IF(ISBLANK(extractions!E605),"",extractions!E605)</f>
        <v>-</v>
      </c>
      <c r="G605" t="str">
        <f>IF(ISBLANK(extractions!G605),"",extractions!G605)</f>
        <v>dispatch time;travel time</v>
      </c>
      <c r="H605" t="str">
        <f>IF(ISBLANK(extractions!H605),"",extractions!H605)</f>
        <v>scale</v>
      </c>
      <c r="I605" t="str">
        <f>IF(ISBLANK(extractions!I605),"",extractions!I605)</f>
        <v>min/incident</v>
      </c>
      <c r="J605" t="str">
        <f>IF(ISBLANK(extractions!J605),"",extractions!J605)</f>
        <v>-</v>
      </c>
      <c r="K605" t="str">
        <f>IF(ISBLANK(extractions!K605),"",extractions!K605)</f>
        <v>interest</v>
      </c>
      <c r="L605" t="str">
        <f>IF(ISBLANK(extractions!L605),"",extractions!L605)</f>
        <v>Boydstun et al. (1977)</v>
      </c>
      <c r="M605" t="s">
        <v>1302</v>
      </c>
      <c r="N605" t="str">
        <f>IF(ISBLANK(extractions!M605),"",extractions!M605)</f>
        <v>Table 43 - incident response time</v>
      </c>
      <c r="O605" t="str">
        <f>IF(ISBLANK(extractions!N605),"",extractions!N605)</f>
        <v>z-test</v>
      </c>
      <c r="P605" t="s">
        <v>911</v>
      </c>
      <c r="U605" t="str">
        <f>IF(ISBLANK(extractions!O605),"",extractions!O605)</f>
        <v>On assignments involving a single unit, single two-officer units were found to have significantly shorter overall mean incident response times than did single one-officer units. The overall mean difference was almost four minutes (3.7) per call with the one-officer units averaging 16.7 per call and two-officer units averaging 13 minutes.</v>
      </c>
      <c r="V605" t="str">
        <f>IF(ISBLANK(extractions!P605),"",extractions!P605)</f>
        <v>Sample</v>
      </c>
      <c r="W605" t="str">
        <f>IF(ISBLANK(extractions!Q605),"",extractions!Q605)</f>
        <v xml:space="preserve">San Diego  </v>
      </c>
      <c r="X605" t="str">
        <f>IF(ISBLANK(extractions!R605),"",extractions!R605)</f>
        <v>random sample</v>
      </c>
      <c r="Y605" t="str">
        <f>IF(ISBLANK(extractions!S605),"",extractions!S605)</f>
        <v>none</v>
      </c>
      <c r="Z605" t="str">
        <f>IF(ISBLANK(extractions!T605),"",extractions!T605)</f>
        <v>no controls for assigned workloads. For example, six combination patrol and ambulance units were included in the selected group of 22 two-officer units. These units proved public emergency ambulances services - an additional role not performed by one-officer units. Thus analysis examined performance under measured workloads differences rather than controlling for equal workload exposure.</v>
      </c>
      <c r="AA605" t="str">
        <f>IF(ISBLANK(extractions!U605),"",extractions!U605)</f>
        <v>randomly selecting a Sunday start date and the next six consecutive days from a four week base period beginning October 26 1975 and ending November 22 1975. The 11 additional sampling periods were established by using a four-week skip interval.</v>
      </c>
      <c r="AB605">
        <f>IF(ISBLANK(extractions!V605),"",extractions!V605)</f>
        <v>3330</v>
      </c>
      <c r="AC605" t="str">
        <f>IF(ISBLANK(extractions!W605),"",extractions!W605)</f>
        <v>CFS</v>
      </c>
      <c r="AD605" t="str">
        <f>IF(ISBLANK(extractions!X605),"",extractions!X605)</f>
        <v>incidents involving single one-officer and two-officer unit assignments</v>
      </c>
      <c r="AE605" t="str">
        <f>IF(ISBLANK(extractions!Y605),"",extractions!Y605)</f>
        <v>Z</v>
      </c>
      <c r="AF605">
        <f>IF(ISBLANK(extractions!Z605),"",extractions!Z605)</f>
        <v>2</v>
      </c>
      <c r="AG605" t="str">
        <f>IF(ISBLANK(extractions!AA605),"",extractions!AA605)</f>
        <v>-</v>
      </c>
      <c r="AH605">
        <f>IF(ISBLANK(extractions!AB605),"",extractions!AB605)</f>
        <v>0.05</v>
      </c>
      <c r="AI605">
        <f>IF(ISBLANK(extractions!AC605),"",extractions!AC605)</f>
        <v>26</v>
      </c>
      <c r="AJ605" t="str">
        <f>IF(ISBLANK(extractions!AD605),"",extractions!AD605)</f>
        <v>oct</v>
      </c>
      <c r="AK605">
        <f>IF(ISBLANK(extractions!AE605),"",extractions!AE605)</f>
        <v>1975</v>
      </c>
      <c r="AL605">
        <f>IF(ISBLANK(extractions!AF605),"",extractions!AF605)</f>
        <v>29</v>
      </c>
      <c r="AM605" t="str">
        <f>IF(ISBLANK(extractions!AG605),"",extractions!AG605)</f>
        <v>oct</v>
      </c>
      <c r="AN605">
        <f>IF(ISBLANK(extractions!AH605),"",extractions!AH605)</f>
        <v>1976</v>
      </c>
      <c r="AO605" t="str">
        <f>IF(ISBLANK(extractions!AI605),"",extractions!AI605)</f>
        <v/>
      </c>
      <c r="AP605" t="str">
        <f>IF(ISBLANK(extractions!AJ605),"",extractions!AJ605)</f>
        <v/>
      </c>
      <c r="AQ605" t="str">
        <f>IF(ISBLANK(extractions!AK605),"",extractions!AK605)</f>
        <v/>
      </c>
      <c r="AR605" t="str">
        <f>IF(ISBLANK(extractions!AL605),"",extractions!AL605)</f>
        <v/>
      </c>
      <c r="AS605" t="str">
        <f>IF(ISBLANK(extractions!AM605),"",extractions!AM605)</f>
        <v/>
      </c>
      <c r="AT605" t="str">
        <f>IF(ISBLANK(extractions!AN605),"",extractions!AN605)</f>
        <v/>
      </c>
      <c r="AU605" t="str">
        <f>IF(ISBLANK(extractions!AO605),"",extractions!AO605)</f>
        <v/>
      </c>
      <c r="AV605" t="str">
        <f>IF(ISBLANK(extractions!AP605),"",extractions!AP605)</f>
        <v/>
      </c>
      <c r="AW605" t="str">
        <f>IF(ISBLANK(extractions!AQ605),"",extractions!AQ605)</f>
        <v/>
      </c>
      <c r="AX605" t="str">
        <f>IF(ISBLANK(extractions!AR605),"",extractions!AR605)</f>
        <v/>
      </c>
      <c r="AY605" t="str">
        <f>IF(ISBLANK(extractions!AS605),"",extractions!AS605)</f>
        <v/>
      </c>
      <c r="AZ605" t="str">
        <f>IF(ISBLANK(extractions!AT605),"",extractions!AT605)</f>
        <v/>
      </c>
      <c r="BA605" t="str">
        <f>IF(ISBLANK(extractions!AU605),"",extractions!AU605)</f>
        <v/>
      </c>
      <c r="BB605" t="str">
        <f>IF(ISBLANK(extractions!AV605),"",extractions!AV605)</f>
        <v/>
      </c>
      <c r="BC605" t="str">
        <f>IF(ISBLANK(extractions!AW605),"",extractions!AW605)</f>
        <v/>
      </c>
      <c r="BD605" t="str">
        <f>IF(ISBLANK(extractions!AX605),"",extractions!AX605)</f>
        <v/>
      </c>
      <c r="BE605" s="9">
        <f t="shared" si="79"/>
        <v>3.4658349660669087E-2</v>
      </c>
      <c r="BG605" t="str">
        <f t="shared" si="77"/>
        <v/>
      </c>
      <c r="BK605" s="9" t="str">
        <f t="shared" si="74"/>
        <v>D</v>
      </c>
      <c r="BL605" s="9">
        <f t="shared" si="72"/>
        <v>3.4658349660669087E-2</v>
      </c>
      <c r="BM605" s="13" t="str">
        <f>IF(AH605="#", "",IF(ISNUMBER(AH605), IF(AH605&lt;=0.001, "***",IF(AH605&lt;=0.01, "**",IF(AH605&lt;=0.05, "*", ""))),IF(AH605="","",AH605)))</f>
        <v>*</v>
      </c>
      <c r="BN605" t="str">
        <f t="shared" si="75"/>
        <v>+</v>
      </c>
      <c r="BO605" s="9" t="str">
        <f>IF(BK605="Beta",IF(ABS(BL605)&lt;statistic_interpretations!$B$5,statistic_interpretations!$B$1,IF(ABS(BL605)&lt;statistic_interpretations!$C$5,statistic_interpretations!$C$1,IF(ABS(BL605)&gt;statistic_interpretations!$C$5,statistic_interpretations!$D$1,"error"))),IF(BK605="R",IF(ABS(BL605)&lt;statistic_interpretations!$B$2,statistic_interpretations!$B$1,IF(ABS(BL605)&lt;statistic_interpretations!$C$2,statistic_interpretations!$C$1,IF(ABS(BL605)&gt;statistic_interpretations!$C$2,statistic_interpretations!$D$1,"error"))),IF(BK605="D",IF(ABS(BL605)&lt;statistic_interpretations!$B$3,statistic_interpretations!$B$1,IF(ABS(BL605)&lt;statistic_interpretations!$C$3,statistic_interpretations!$C$1,IF(ABS(BL605)&gt;statistic_interpretations!$C$3,statistic_interpretations!$D$1,"error"))),IF(BK605="%",IF(ABS(BL605)&lt;statistic_interpretations!$B$9,statistic_interpretations!$B$1,IF(ABS(BL605)&lt;statistic_interpretations!$C$9,statistic_interpretations!$C$1,IF(ABS(BL605)&gt;statistic_interpretations!$C$9,statistic_interpretations!$D$1,"error"))),IF(BK605="χ2",IF(ABS(BL605)&lt;statistic_interpretations!$B$8,statistic_interpretations!$B$1,IF(ABS(BL605)&lt;statistic_interpretations!$C$8,statistic_interpretations!$C$1,IF(ABS(BL605)&gt;statistic_interpretations!$C$8,statistic_interpretations!$D$1,"error"))),IF(BK605="tau",IF(ABS(BL605)&lt;statistic_interpretations!$B$7,statistic_interpretations!$B$1,IF(ABS(BL605)&lt;statistic_interpretations!$C$7,statistic_interpretations!$C$1,IF(ABS(BL605)&gt;statistic_interpretations!$C$7,statistic_interpretations!$D$1,"error")))))))))</f>
        <v>Small</v>
      </c>
      <c r="BP605" t="str">
        <f t="shared" si="76"/>
        <v>sign.</v>
      </c>
    </row>
    <row r="606" spans="1:68" x14ac:dyDescent="0.25">
      <c r="A606" t="str">
        <f>IF(ISBLANK(extractions!A606),"",extractions!A606)</f>
        <v xml:space="preserve">emergency  </v>
      </c>
      <c r="C606" t="str">
        <f>IF(ISBLANK(extractions!B606),"",extractions!B606)</f>
        <v>nominal</v>
      </c>
      <c r="D606" t="str">
        <f>IF(ISBLANK(extractions!C606),"",extractions!C606)</f>
        <v>emergency is coded as blue cards and non-emergency as white cards</v>
      </c>
      <c r="E606" t="str">
        <f>IF(ISBLANK(extractions!D606),"",extractions!D606)</f>
        <v>non-emergency</v>
      </c>
      <c r="F606" t="str">
        <f>IF(ISBLANK(extractions!E606),"",extractions!E606)</f>
        <v>-</v>
      </c>
      <c r="G606" t="str">
        <f>IF(ISBLANK(extractions!G606),"",extractions!G606)</f>
        <v>dispatch time</v>
      </c>
      <c r="H606" t="str">
        <f>IF(ISBLANK(extractions!H606),"",extractions!H606)</f>
        <v>scale</v>
      </c>
      <c r="I606" t="str">
        <f>IF(ISBLANK(extractions!I606),"",extractions!I606)</f>
        <v>min/incident</v>
      </c>
      <c r="J606" t="str">
        <f>IF(ISBLANK(extractions!J606),"",extractions!J606)</f>
        <v>-</v>
      </c>
      <c r="K606" t="str">
        <f>IF(ISBLANK(extractions!K606),"",extractions!K606)</f>
        <v>interest</v>
      </c>
      <c r="L606" t="str">
        <f>IF(ISBLANK(extractions!L606),"",extractions!L606)</f>
        <v>Isaacs (1967)</v>
      </c>
      <c r="M606" t="s">
        <v>1316</v>
      </c>
      <c r="N606" t="str">
        <f>IF(ISBLANK(extractions!M606),"",extractions!M606)</f>
        <v>Table B-1 - all white and blue</v>
      </c>
      <c r="O606" t="str">
        <f>IF(ISBLANK(extractions!N606),"",extractions!N606)</f>
        <v>% diff based on descriptives</v>
      </c>
      <c r="P606" t="s">
        <v>1277</v>
      </c>
      <c r="U606" t="str">
        <f>IF(ISBLANK(extractions!O606),"",extractions!O606)</f>
        <v>A distinct difference in communications center delay time can be seen in the handling of emergency calls as compared to nonemergency calls. Special procedures for handling emergency calls in the communications center result in reduction of the average time from 5 minutes to less than 2 minutes.</v>
      </c>
      <c r="V606" t="str">
        <f>IF(ISBLANK(extractions!P606),"",extractions!P606)</f>
        <v>Population</v>
      </c>
      <c r="W606" t="str">
        <f>IF(ISBLANK(extractions!Q606),"",extractions!Q606)</f>
        <v xml:space="preserve">Los Angeles </v>
      </c>
      <c r="X606" t="str">
        <f>IF(ISBLANK(extractions!R606),"",extractions!R606)</f>
        <v>-</v>
      </c>
      <c r="Y606" t="str">
        <f>IF(ISBLANK(extractions!S606),"",extractions!S606)</f>
        <v>-</v>
      </c>
      <c r="Z606" t="str">
        <f>IF(ISBLANK(extractions!T606),"",extractions!T606)</f>
        <v/>
      </c>
      <c r="AA606" t="str">
        <f>IF(ISBLANK(extractions!U606),"",extractions!U606)</f>
        <v>We did not include drunk and vagrancy arrests, traffic incidents, and certain other calls for service, such as calls to aid injured persons, which did not appear to be crimes at the time the communications center received the call.</v>
      </c>
      <c r="AB606">
        <f>IF(ISBLANK(extractions!V606),"",extractions!V606)</f>
        <v>4376</v>
      </c>
      <c r="AC606" t="str">
        <f>IF(ISBLANK(extractions!W606),"",extractions!W606)</f>
        <v>CFS</v>
      </c>
      <c r="AD606" t="str">
        <f>IF(ISBLANK(extractions!X606),"",extractions!X606)</f>
        <v>crime related CFS</v>
      </c>
      <c r="AE606" t="str">
        <f>IF(ISBLANK(extractions!Y606),"",extractions!Y606)</f>
        <v>%</v>
      </c>
      <c r="AF606" s="10">
        <f>IF(ISBLANK(extractions!Z606),"",extractions!Z606)</f>
        <v>2.8749999999999996</v>
      </c>
      <c r="AG606" t="str">
        <f>IF(ISBLANK(extractions!AA606),"",extractions!AA606)</f>
        <v>-</v>
      </c>
      <c r="AH606" t="str">
        <f>IF(ISBLANK(extractions!AB606),"",extractions!AB606)</f>
        <v>?</v>
      </c>
      <c r="AI606">
        <f>IF(ISBLANK(extractions!AC606),"",extractions!AC606)</f>
        <v>1</v>
      </c>
      <c r="AJ606" t="str">
        <f>IF(ISBLANK(extractions!AD606),"",extractions!AD606)</f>
        <v>jan</v>
      </c>
      <c r="AK606">
        <f>IF(ISBLANK(extractions!AE606),"",extractions!AE606)</f>
        <v>1966</v>
      </c>
      <c r="AL606">
        <f>IF(ISBLANK(extractions!AF606),"",extractions!AF606)</f>
        <v>31</v>
      </c>
      <c r="AM606" t="str">
        <f>IF(ISBLANK(extractions!AG606),"",extractions!AG606)</f>
        <v>jan</v>
      </c>
      <c r="AN606">
        <f>IF(ISBLANK(extractions!AH606),"",extractions!AH606)</f>
        <v>1966</v>
      </c>
      <c r="AO606" t="str">
        <f>IF(ISBLANK(extractions!AI606),"",extractions!AI606)</f>
        <v/>
      </c>
      <c r="AP606" t="str">
        <f>IF(ISBLANK(extractions!AJ606),"",extractions!AJ606)</f>
        <v/>
      </c>
      <c r="AQ606" t="str">
        <f>IF(ISBLANK(extractions!AK606),"",extractions!AK606)</f>
        <v/>
      </c>
      <c r="AR606" t="str">
        <f>IF(ISBLANK(extractions!AL606),"",extractions!AL606)</f>
        <v/>
      </c>
      <c r="AS606" t="str">
        <f>IF(ISBLANK(extractions!AM606),"",extractions!AM606)</f>
        <v/>
      </c>
      <c r="AT606" t="str">
        <f>IF(ISBLANK(extractions!AN606),"",extractions!AN606)</f>
        <v/>
      </c>
      <c r="AU606" t="str">
        <f>IF(ISBLANK(extractions!AO606),"",extractions!AO606)</f>
        <v/>
      </c>
      <c r="AV606" t="str">
        <f>IF(ISBLANK(extractions!AP606),"",extractions!AP606)</f>
        <v/>
      </c>
      <c r="AW606">
        <f>IF(ISBLANK(extractions!AQ606),"",extractions!AQ606)</f>
        <v>1.52</v>
      </c>
      <c r="AX606">
        <f>IF(ISBLANK(extractions!AR606),"",extractions!AR606)</f>
        <v>5.89</v>
      </c>
      <c r="AY606" t="str">
        <f>IF(ISBLANK(extractions!AS606),"",extractions!AS606)</f>
        <v/>
      </c>
      <c r="AZ606" t="str">
        <f>IF(ISBLANK(extractions!AT606),"",extractions!AT606)</f>
        <v/>
      </c>
      <c r="BA606" t="str">
        <f>IF(ISBLANK(extractions!AU606),"",extractions!AU606)</f>
        <v/>
      </c>
      <c r="BB606" t="str">
        <f>IF(ISBLANK(extractions!AV606),"",extractions!AV606)</f>
        <v/>
      </c>
      <c r="BC606" t="str">
        <f>IF(ISBLANK(extractions!AW606),"",extractions!AW606)</f>
        <v/>
      </c>
      <c r="BD606" t="str">
        <f>IF(ISBLANK(extractions!AX606),"",extractions!AX606)</f>
        <v/>
      </c>
      <c r="BE606" s="9" t="str">
        <f t="shared" si="78"/>
        <v/>
      </c>
      <c r="BG606" t="str">
        <f t="shared" si="77"/>
        <v/>
      </c>
      <c r="BK606" s="9" t="str">
        <f t="shared" si="74"/>
        <v>%</v>
      </c>
      <c r="BL606" s="9">
        <f t="shared" si="72"/>
        <v>2.8749999999999996</v>
      </c>
      <c r="BM606" s="13" t="str">
        <f t="shared" ref="BM606:BM631" si="80">IF(AH606="#", "",IF(ISNUMBER(AH606), IF(AH606&lt;=0.001, "***",IF(AH606&lt;=0.01, "**",IF(AH606&lt;=0.05, "*", ""))),IF(AH606="","",AH606)))</f>
        <v>?</v>
      </c>
      <c r="BN606" t="str">
        <f t="shared" si="75"/>
        <v>+</v>
      </c>
      <c r="BO606" s="9" t="str">
        <f>IF(BK606="Beta",IF(ABS(BL606)&lt;statistic_interpretations!$B$5,statistic_interpretations!$B$1,IF(ABS(BL606)&lt;statistic_interpretations!$C$5,statistic_interpretations!$C$1,IF(ABS(BL606)&gt;statistic_interpretations!$C$5,statistic_interpretations!$D$1,"error"))),IF(BK606="R",IF(ABS(BL606)&lt;statistic_interpretations!$B$2,statistic_interpretations!$B$1,IF(ABS(BL606)&lt;statistic_interpretations!$C$2,statistic_interpretations!$C$1,IF(ABS(BL606)&gt;statistic_interpretations!$C$2,statistic_interpretations!$D$1,"error"))),IF(BK606="D",IF(ABS(BL606)&lt;statistic_interpretations!$B$3,statistic_interpretations!$B$1,IF(ABS(BL606)&lt;statistic_interpretations!$C$3,statistic_interpretations!$C$1,IF(ABS(BL606)&gt;statistic_interpretations!$C$3,statistic_interpretations!$D$1,"error"))),IF(BK606="%",IF(ABS(BL606)&lt;statistic_interpretations!$B$9,statistic_interpretations!$B$1,IF(ABS(BL606)&lt;statistic_interpretations!$C$9,statistic_interpretations!$C$1,IF(ABS(BL606)&gt;statistic_interpretations!$C$9,statistic_interpretations!$D$1,"error"))),IF(BK606="χ2",IF(ABS(BL606)&lt;statistic_interpretations!$B$8,statistic_interpretations!$B$1,IF(ABS(BL606)&lt;statistic_interpretations!$C$8,statistic_interpretations!$C$1,IF(ABS(BL606)&gt;statistic_interpretations!$C$8,statistic_interpretations!$D$1,"error"))),IF(BK606="tau",IF(ABS(BL606)&lt;statistic_interpretations!$B$7,statistic_interpretations!$B$1,IF(ABS(BL606)&lt;statistic_interpretations!$C$7,statistic_interpretations!$C$1,IF(ABS(BL606)&gt;statistic_interpretations!$C$7,statistic_interpretations!$D$1,"error")))))))))</f>
        <v>Small</v>
      </c>
      <c r="BP606" t="str">
        <f t="shared" si="76"/>
        <v>not applicable</v>
      </c>
    </row>
    <row r="607" spans="1:68" x14ac:dyDescent="0.25">
      <c r="A607" t="str">
        <f>IF(ISBLANK(extractions!A607),"",extractions!A607)</f>
        <v xml:space="preserve">emergency  </v>
      </c>
      <c r="C607" t="str">
        <f>IF(ISBLANK(extractions!B607),"",extractions!B607)</f>
        <v>nominal</v>
      </c>
      <c r="D607" t="str">
        <f>IF(ISBLANK(extractions!C607),"",extractions!C607)</f>
        <v>emergency is coded as blue cards and non-emergency as white cards</v>
      </c>
      <c r="E607" t="str">
        <f>IF(ISBLANK(extractions!D607),"",extractions!D607)</f>
        <v>non-emergency</v>
      </c>
      <c r="F607" t="str">
        <f>IF(ISBLANK(extractions!E607),"",extractions!E607)</f>
        <v>-</v>
      </c>
      <c r="G607" t="str">
        <f>IF(ISBLANK(extractions!G607),"",extractions!G607)</f>
        <v>travel time</v>
      </c>
      <c r="H607" t="str">
        <f>IF(ISBLANK(extractions!H607),"",extractions!H607)</f>
        <v>scale</v>
      </c>
      <c r="I607" t="str">
        <f>IF(ISBLANK(extractions!I607),"",extractions!I607)</f>
        <v>min/incident</v>
      </c>
      <c r="J607" t="str">
        <f>IF(ISBLANK(extractions!J607),"",extractions!J607)</f>
        <v>-</v>
      </c>
      <c r="K607" t="str">
        <f>IF(ISBLANK(extractions!K607),"",extractions!K607)</f>
        <v>interest</v>
      </c>
      <c r="L607" t="str">
        <f>IF(ISBLANK(extractions!L607),"",extractions!L607)</f>
        <v>Isaacs (1967)</v>
      </c>
      <c r="M607" t="s">
        <v>1316</v>
      </c>
      <c r="N607" t="str">
        <f>IF(ISBLANK(extractions!M607),"",extractions!M607)</f>
        <v>Table B-4 - all white and blue</v>
      </c>
      <c r="O607" t="str">
        <f>IF(ISBLANK(extractions!N607),"",extractions!N607)</f>
        <v>descriptives</v>
      </c>
      <c r="P607" t="s">
        <v>1277</v>
      </c>
      <c r="U607" t="str">
        <f>IF(ISBLANK(extractions!O607),"",extractions!O607)</f>
        <v>In examining that table, the difference in procedure in dealing with emergency and nonemergency calls is evident. The response time of the emergency calls is approximately half that of the nonemergency calls.</v>
      </c>
      <c r="V607" t="str">
        <f>IF(ISBLANK(extractions!P607),"",extractions!P607)</f>
        <v>Sample</v>
      </c>
      <c r="W607" t="str">
        <f>IF(ISBLANK(extractions!Q607),"",extractions!Q607)</f>
        <v xml:space="preserve">Los Angeles </v>
      </c>
      <c r="X607" t="str">
        <f>IF(ISBLANK(extractions!R607),"",extractions!R607)</f>
        <v>non random sample</v>
      </c>
      <c r="Y607" t="str">
        <f>IF(ISBLANK(extractions!S607),"",extractions!S607)</f>
        <v>potential selection bias because of code 6</v>
      </c>
      <c r="Z607" t="str">
        <f>IF(ISBLANK(extractions!T607),"",extractions!T607)</f>
        <v/>
      </c>
      <c r="AA607" t="str">
        <f>IF(ISBLANK(extractions!U607),"",extractions!U607)</f>
        <v xml:space="preserve">We did not include drunk and vagrancy arrests, traffic incidents, and certain other calls for service, such as calls to aid injured persons, which did not appear to be crimes at the time the communications center received the call. Only includes cfs in which a "code 6" was given "arrived at scene" </v>
      </c>
      <c r="AB607">
        <f>IF(ISBLANK(extractions!V607),"",extractions!V607)</f>
        <v>265</v>
      </c>
      <c r="AC607" t="str">
        <f>IF(ISBLANK(extractions!W607),"",extractions!W607)</f>
        <v>CFS</v>
      </c>
      <c r="AD607" t="str">
        <f>IF(ISBLANK(extractions!X607),"",extractions!X607)</f>
        <v xml:space="preserve">crime related CFS </v>
      </c>
      <c r="AE607" t="str">
        <f>IF(ISBLANK(extractions!Y607),"",extractions!Y607)</f>
        <v>D</v>
      </c>
      <c r="AF607" t="str">
        <f>IF(ISBLANK(extractions!Z607),"",extractions!Z607)</f>
        <v/>
      </c>
      <c r="AG607" t="str">
        <f>IF(ISBLANK(extractions!AA607),"",extractions!AA607)</f>
        <v/>
      </c>
      <c r="AH607" t="str">
        <f>IF(ISBLANK(extractions!AB607),"",extractions!AB607)</f>
        <v/>
      </c>
      <c r="AI607">
        <f>IF(ISBLANK(extractions!AC607),"",extractions!AC607)</f>
        <v>1</v>
      </c>
      <c r="AJ607" t="str">
        <f>IF(ISBLANK(extractions!AD607),"",extractions!AD607)</f>
        <v>jan</v>
      </c>
      <c r="AK607">
        <f>IF(ISBLANK(extractions!AE607),"",extractions!AE607)</f>
        <v>1966</v>
      </c>
      <c r="AL607">
        <f>IF(ISBLANK(extractions!AF607),"",extractions!AF607)</f>
        <v>31</v>
      </c>
      <c r="AM607" t="str">
        <f>IF(ISBLANK(extractions!AG607),"",extractions!AG607)</f>
        <v>jan</v>
      </c>
      <c r="AN607">
        <f>IF(ISBLANK(extractions!AH607),"",extractions!AH607)</f>
        <v>1966</v>
      </c>
      <c r="AO607" t="str">
        <f>IF(ISBLANK(extractions!AI607),"",extractions!AI607)</f>
        <v/>
      </c>
      <c r="AP607" t="str">
        <f>IF(ISBLANK(extractions!AJ607),"",extractions!AJ607)</f>
        <v/>
      </c>
      <c r="AQ607" t="str">
        <f>IF(ISBLANK(extractions!AK607),"",extractions!AK607)</f>
        <v/>
      </c>
      <c r="AR607" t="str">
        <f>IF(ISBLANK(extractions!AL607),"",extractions!AL607)</f>
        <v/>
      </c>
      <c r="AS607" t="str">
        <f>IF(ISBLANK(extractions!AM607),"",extractions!AM607)</f>
        <v/>
      </c>
      <c r="AT607" t="str">
        <f>IF(ISBLANK(extractions!AN607),"",extractions!AN607)</f>
        <v/>
      </c>
      <c r="AU607" t="str">
        <f>IF(ISBLANK(extractions!AO607),"",extractions!AO607)</f>
        <v/>
      </c>
      <c r="AV607" t="str">
        <f>IF(ISBLANK(extractions!AP607),"",extractions!AP607)</f>
        <v/>
      </c>
      <c r="AW607">
        <f>IF(ISBLANK(extractions!AQ607),"",extractions!AQ607)</f>
        <v>3.75</v>
      </c>
      <c r="AX607">
        <f>IF(ISBLANK(extractions!AR607),"",extractions!AR607)</f>
        <v>6.76</v>
      </c>
      <c r="AY607">
        <f>IF(ISBLANK(extractions!AS607),"",extractions!AS607)</f>
        <v>5.61</v>
      </c>
      <c r="AZ607">
        <f>IF(ISBLANK(extractions!AT607),"",extractions!AT607)</f>
        <v>9.1</v>
      </c>
      <c r="BA607" t="str">
        <f>IF(ISBLANK(extractions!AU607),"",extractions!AU607)</f>
        <v/>
      </c>
      <c r="BB607" t="str">
        <f>IF(ISBLANK(extractions!AV607),"",extractions!AV607)</f>
        <v/>
      </c>
      <c r="BC607" t="str">
        <f>IF(ISBLANK(extractions!AW607),"",extractions!AW607)</f>
        <v/>
      </c>
      <c r="BD607" t="str">
        <f>IF(ISBLANK(extractions!AX607),"",extractions!AX607)</f>
        <v/>
      </c>
      <c r="BE607" s="9">
        <f t="shared" si="78"/>
        <v>0.39819186877392765</v>
      </c>
      <c r="BG607" t="str">
        <f t="shared" si="77"/>
        <v/>
      </c>
      <c r="BK607" s="9" t="str">
        <f t="shared" si="74"/>
        <v>D</v>
      </c>
      <c r="BL607" s="9">
        <f>IF(ISNUMBER(BF607)=TRUE,BF607,IF(ISNUMBER(BE607)=TRUE,BE607,IF(ISNUMBER(BG607)=TRUE,BG607,IF(ISNUMBER(BI607)=TRUE,BI607,IF(ISNUMBER(BH607)=TRUE,BH607,AF607)))))</f>
        <v>0.39819186877392765</v>
      </c>
      <c r="BM607" s="13" t="str">
        <f t="shared" si="80"/>
        <v/>
      </c>
      <c r="BN607" t="str">
        <f t="shared" si="75"/>
        <v>+</v>
      </c>
      <c r="BO607" s="9" t="str">
        <f>IF(BK607="Beta",IF(ABS(BL607)&lt;statistic_interpretations!$B$5,statistic_interpretations!$B$1,IF(ABS(BL607)&lt;statistic_interpretations!$C$5,statistic_interpretations!$C$1,IF(ABS(BL607)&gt;statistic_interpretations!$C$5,statistic_interpretations!$D$1,"error"))),IF(BK607="R",IF(ABS(BL607)&lt;statistic_interpretations!$B$2,statistic_interpretations!$B$1,IF(ABS(BL607)&lt;statistic_interpretations!$C$2,statistic_interpretations!$C$1,IF(ABS(BL607)&gt;statistic_interpretations!$C$2,statistic_interpretations!$D$1,"error"))),IF(BK607="D",IF(ABS(BL607)&lt;statistic_interpretations!$B$3,statistic_interpretations!$B$1,IF(ABS(BL607)&lt;statistic_interpretations!$C$3,statistic_interpretations!$C$1,IF(ABS(BL607)&gt;statistic_interpretations!$C$3,statistic_interpretations!$D$1,"error"))),IF(BK607="%",IF(ABS(BL607)&lt;statistic_interpretations!$B$9,statistic_interpretations!$B$1,IF(ABS(BL607)&lt;statistic_interpretations!$C$9,statistic_interpretations!$C$1,IF(ABS(BL607)&gt;statistic_interpretations!$C$9,statistic_interpretations!$D$1,"error"))),IF(BK607="χ2",IF(ABS(BL607)&lt;statistic_interpretations!$B$8,statistic_interpretations!$B$1,IF(ABS(BL607)&lt;statistic_interpretations!$C$8,statistic_interpretations!$C$1,IF(ABS(BL607)&gt;statistic_interpretations!$C$8,statistic_interpretations!$D$1,"error"))),IF(BK607="tau",IF(ABS(BL607)&lt;statistic_interpretations!$B$7,statistic_interpretations!$B$1,IF(ABS(BL607)&lt;statistic_interpretations!$C$7,statistic_interpretations!$C$1,IF(ABS(BL607)&gt;statistic_interpretations!$C$7,statistic_interpretations!$D$1,"error")))))))))</f>
        <v>Small</v>
      </c>
      <c r="BP607" t="str">
        <f t="shared" si="76"/>
        <v>non sign.</v>
      </c>
    </row>
    <row r="608" spans="1:68" x14ac:dyDescent="0.25">
      <c r="A608" t="str">
        <f>IF(ISBLANK(extractions!A608),"",extractions!A608)</f>
        <v>potential one-hour delay</v>
      </c>
      <c r="C608" t="str">
        <f>IF(ISBLANK(extractions!B608),"",extractions!B608)</f>
        <v>nominal</v>
      </c>
      <c r="D608" t="str">
        <f>IF(ISBLANK(extractions!C608),"",extractions!C608)</f>
        <v/>
      </c>
      <c r="E608" t="str">
        <f>IF(ISBLANK(extractions!D608),"",extractions!D608)</f>
        <v xml:space="preserve">immediate dispatch - injury </v>
      </c>
      <c r="F608" t="str">
        <f>IF(ISBLANK(extractions!E608),"",extractions!E608)</f>
        <v>-</v>
      </c>
      <c r="G608" t="str">
        <f>IF(ISBLANK(extractions!G608),"",extractions!G608)</f>
        <v>dispatch time</v>
      </c>
      <c r="H608" t="str">
        <f>IF(ISBLANK(extractions!H608),"",extractions!H608)</f>
        <v>scale</v>
      </c>
      <c r="I608" t="str">
        <f>IF(ISBLANK(extractions!I608),"",extractions!I608)</f>
        <v>min/incident</v>
      </c>
      <c r="J608" t="str">
        <f>IF(ISBLANK(extractions!J608),"",extractions!J608)</f>
        <v>-</v>
      </c>
      <c r="K608" t="str">
        <f>IF(ISBLANK(extractions!K608),"",extractions!K608)</f>
        <v>interest</v>
      </c>
      <c r="L608" t="str">
        <f>IF(ISBLANK(extractions!L608),"",extractions!L608)</f>
        <v>McEwan, Conner &amp; Cohen (1986)</v>
      </c>
      <c r="M608" t="s">
        <v>1326</v>
      </c>
      <c r="N608" t="str">
        <f>IF(ISBLANK(extractions!M608),"",extractions!M608)</f>
        <v>Exhibit 5-3</v>
      </c>
      <c r="O608" t="str">
        <f>IF(ISBLANK(extractions!N608),"",extractions!N608)</f>
        <v>% diff based on descriptives</v>
      </c>
      <c r="P608" t="s">
        <v>1277</v>
      </c>
      <c r="U608" t="str">
        <f>IF(ISBLANK(extractions!O608),"",extractions!O608)</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08" t="str">
        <f>IF(ISBLANK(extractions!P608),"",extractions!P608)</f>
        <v>Population</v>
      </c>
      <c r="W608" t="str">
        <f>IF(ISBLANK(extractions!Q608),"",extractions!Q608)</f>
        <v xml:space="preserve">Garden Grove </v>
      </c>
      <c r="X608" t="str">
        <f>IF(ISBLANK(extractions!R608),"",extractions!R608)</f>
        <v>-</v>
      </c>
      <c r="Y608" t="str">
        <f>IF(ISBLANK(extractions!S608),"",extractions!S608)</f>
        <v/>
      </c>
      <c r="Z608" t="str">
        <f>IF(ISBLANK(extractions!T608),"",extractions!T608)</f>
        <v/>
      </c>
      <c r="AA608" t="str">
        <f>IF(ISBLANK(extractions!U608),"",extractions!U608)</f>
        <v/>
      </c>
      <c r="AB608">
        <f>IF(ISBLANK(extractions!V608),"",extractions!V608)</f>
        <v>4319</v>
      </c>
      <c r="AC608" t="str">
        <f>IF(ISBLANK(extractions!W608),"",extractions!W608)</f>
        <v>CFS</v>
      </c>
      <c r="AD608" t="str">
        <f>IF(ISBLANK(extractions!X608),"",extractions!X608)</f>
        <v>All CFSs</v>
      </c>
      <c r="AE608" t="str">
        <f>IF(ISBLANK(extractions!Y608),"",extractions!Y608)</f>
        <v>%</v>
      </c>
      <c r="AF608" s="10">
        <f>IF(ISBLANK(extractions!Z608),"",extractions!Z608)</f>
        <v>4.5</v>
      </c>
      <c r="AG608" t="str">
        <f>IF(ISBLANK(extractions!AA608),"",extractions!AA608)</f>
        <v>-</v>
      </c>
      <c r="AH608" t="str">
        <f>IF(ISBLANK(extractions!AB608),"",extractions!AB608)</f>
        <v>?</v>
      </c>
      <c r="AI608">
        <f>IF(ISBLANK(extractions!AC608),"",extractions!AC608)</f>
        <v>1</v>
      </c>
      <c r="AJ608" t="str">
        <f>IF(ISBLANK(extractions!AD608),"",extractions!AD608)</f>
        <v>oct</v>
      </c>
      <c r="AK608">
        <f>IF(ISBLANK(extractions!AE608),"",extractions!AE608)</f>
        <v>1982</v>
      </c>
      <c r="AL608">
        <f>IF(ISBLANK(extractions!AF608),"",extractions!AF608)</f>
        <v>30</v>
      </c>
      <c r="AM608" t="str">
        <f>IF(ISBLANK(extractions!AG608),"",extractions!AG608)</f>
        <v xml:space="preserve">mar </v>
      </c>
      <c r="AN608">
        <f>IF(ISBLANK(extractions!AH608),"",extractions!AH608)</f>
        <v>1983</v>
      </c>
      <c r="AO608" t="str">
        <f>IF(ISBLANK(extractions!AI608),"",extractions!AI608)</f>
        <v/>
      </c>
      <c r="AP608" t="str">
        <f>IF(ISBLANK(extractions!AJ608),"",extractions!AJ608)</f>
        <v/>
      </c>
      <c r="AQ608" t="str">
        <f>IF(ISBLANK(extractions!AK608),"",extractions!AK608)</f>
        <v/>
      </c>
      <c r="AR608" t="str">
        <f>IF(ISBLANK(extractions!AL608),"",extractions!AL608)</f>
        <v/>
      </c>
      <c r="AS608" t="str">
        <f>IF(ISBLANK(extractions!AM608),"",extractions!AM608)</f>
        <v/>
      </c>
      <c r="AT608" t="str">
        <f>IF(ISBLANK(extractions!AN608),"",extractions!AN608)</f>
        <v/>
      </c>
      <c r="AU608" t="str">
        <f>IF(ISBLANK(extractions!AO608),"",extractions!AO608)</f>
        <v/>
      </c>
      <c r="AV608" t="str">
        <f>IF(ISBLANK(extractions!AP608),"",extractions!AP608)</f>
        <v/>
      </c>
      <c r="AW608">
        <f>IF(ISBLANK(extractions!AQ608),"",extractions!AQ608)</f>
        <v>1.8</v>
      </c>
      <c r="AX608">
        <f>IF(ISBLANK(extractions!AR608),"",extractions!AR608)</f>
        <v>9.9</v>
      </c>
      <c r="AY608" t="str">
        <f>IF(ISBLANK(extractions!AS608),"",extractions!AS608)</f>
        <v/>
      </c>
      <c r="AZ608" t="str">
        <f>IF(ISBLANK(extractions!AT608),"",extractions!AT608)</f>
        <v/>
      </c>
      <c r="BA608" t="str">
        <f>IF(ISBLANK(extractions!AU608),"",extractions!AU608)</f>
        <v/>
      </c>
      <c r="BB608" t="str">
        <f>IF(ISBLANK(extractions!AV608),"",extractions!AV608)</f>
        <v/>
      </c>
      <c r="BC608" t="str">
        <f>IF(ISBLANK(extractions!AW608),"",extractions!AW608)</f>
        <v/>
      </c>
      <c r="BD608" t="str">
        <f>IF(ISBLANK(extractions!AX608),"",extractions!AX608)</f>
        <v/>
      </c>
      <c r="BG608" t="str">
        <f t="shared" si="77"/>
        <v/>
      </c>
      <c r="BK608" s="9" t="str">
        <f t="shared" si="74"/>
        <v>%</v>
      </c>
      <c r="BL608" s="9">
        <f t="shared" ref="BL608:BL631" si="81">IF(ISNUMBER(BF608)=TRUE,BF608,IF(ISNUMBER(BE608)=TRUE,BE608,IF(ISNUMBER(BG608)=TRUE,BG608,IF(ISNUMBER(BI608)=TRUE,BI608,IF(ISNUMBER(BH608)=TRUE,BH608,AF608)))))</f>
        <v>4.5</v>
      </c>
      <c r="BM608" s="13" t="str">
        <f t="shared" si="80"/>
        <v>?</v>
      </c>
      <c r="BN608" t="str">
        <f t="shared" si="75"/>
        <v>+</v>
      </c>
      <c r="BO608" s="9" t="str">
        <f>IF(BK608="Beta",IF(ABS(BL608)&lt;statistic_interpretations!$B$5,statistic_interpretations!$B$1,IF(ABS(BL608)&lt;statistic_interpretations!$C$5,statistic_interpretations!$C$1,IF(ABS(BL608)&gt;statistic_interpretations!$C$5,statistic_interpretations!$D$1,"error"))),IF(BK608="R",IF(ABS(BL608)&lt;statistic_interpretations!$B$2,statistic_interpretations!$B$1,IF(ABS(BL608)&lt;statistic_interpretations!$C$2,statistic_interpretations!$C$1,IF(ABS(BL608)&gt;statistic_interpretations!$C$2,statistic_interpretations!$D$1,"error"))),IF(BK608="D",IF(ABS(BL608)&lt;statistic_interpretations!$B$3,statistic_interpretations!$B$1,IF(ABS(BL608)&lt;statistic_interpretations!$C$3,statistic_interpretations!$C$1,IF(ABS(BL608)&gt;statistic_interpretations!$C$3,statistic_interpretations!$D$1,"error"))),IF(BK608="%",IF(ABS(BL608)&lt;statistic_interpretations!$B$9,statistic_interpretations!$B$1,IF(ABS(BL608)&lt;statistic_interpretations!$C$9,statistic_interpretations!$C$1,IF(ABS(BL608)&gt;statistic_interpretations!$C$9,statistic_interpretations!$D$1,"error"))),IF(BK608="χ2",IF(ABS(BL608)&lt;statistic_interpretations!$B$8,statistic_interpretations!$B$1,IF(ABS(BL608)&lt;statistic_interpretations!$C$8,statistic_interpretations!$C$1,IF(ABS(BL608)&gt;statistic_interpretations!$C$8,statistic_interpretations!$D$1,"error"))),IF(BK608="tau",IF(ABS(BL608)&lt;statistic_interpretations!$B$7,statistic_interpretations!$B$1,IF(ABS(BL608)&lt;statistic_interpretations!$C$7,statistic_interpretations!$C$1,IF(ABS(BL608)&gt;statistic_interpretations!$C$7,statistic_interpretations!$D$1,"error")))))))))</f>
        <v>Small</v>
      </c>
      <c r="BP608" t="str">
        <f t="shared" si="76"/>
        <v>not applicable</v>
      </c>
    </row>
    <row r="609" spans="1:68" x14ac:dyDescent="0.25">
      <c r="A609" t="str">
        <f>IF(ISBLANK(extractions!A609),"",extractions!A609)</f>
        <v>potential 30-minute delay</v>
      </c>
      <c r="C609" t="str">
        <f>IF(ISBLANK(extractions!B609),"",extractions!B609)</f>
        <v>nominal</v>
      </c>
      <c r="D609" t="str">
        <f>IF(ISBLANK(extractions!C609),"",extractions!C609)</f>
        <v/>
      </c>
      <c r="E609" t="str">
        <f>IF(ISBLANK(extractions!D609),"",extractions!D609)</f>
        <v xml:space="preserve">immediate dispatch - injury </v>
      </c>
      <c r="F609" t="str">
        <f>IF(ISBLANK(extractions!E609),"",extractions!E609)</f>
        <v>-</v>
      </c>
      <c r="G609" t="str">
        <f>IF(ISBLANK(extractions!G609),"",extractions!G609)</f>
        <v>dispatch time</v>
      </c>
      <c r="H609" t="str">
        <f>IF(ISBLANK(extractions!H609),"",extractions!H609)</f>
        <v>scale</v>
      </c>
      <c r="I609" t="str">
        <f>IF(ISBLANK(extractions!I609),"",extractions!I609)</f>
        <v>min/incident</v>
      </c>
      <c r="J609" t="str">
        <f>IF(ISBLANK(extractions!J609),"",extractions!J609)</f>
        <v>-</v>
      </c>
      <c r="K609" t="str">
        <f>IF(ISBLANK(extractions!K609),"",extractions!K609)</f>
        <v>interest</v>
      </c>
      <c r="L609" t="str">
        <f>IF(ISBLANK(extractions!L609),"",extractions!L609)</f>
        <v>McEwan, Conner &amp; Cohen (1986)</v>
      </c>
      <c r="M609" t="s">
        <v>1326</v>
      </c>
      <c r="N609" t="str">
        <f>IF(ISBLANK(extractions!M609),"",extractions!M609)</f>
        <v>Exhibit 5-3</v>
      </c>
      <c r="O609" t="str">
        <f>IF(ISBLANK(extractions!N609),"",extractions!N609)</f>
        <v>% diff based on descriptives</v>
      </c>
      <c r="P609" t="s">
        <v>1277</v>
      </c>
      <c r="U609" t="str">
        <f>IF(ISBLANK(extractions!O609),"",extractions!O609)</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09" t="str">
        <f>IF(ISBLANK(extractions!P609),"",extractions!P609)</f>
        <v>Population</v>
      </c>
      <c r="W609" t="str">
        <f>IF(ISBLANK(extractions!Q609),"",extractions!Q609)</f>
        <v xml:space="preserve">Garden Grove </v>
      </c>
      <c r="X609" t="str">
        <f>IF(ISBLANK(extractions!R609),"",extractions!R609)</f>
        <v>-</v>
      </c>
      <c r="Y609" t="str">
        <f>IF(ISBLANK(extractions!S609),"",extractions!S609)</f>
        <v/>
      </c>
      <c r="Z609" t="str">
        <f>IF(ISBLANK(extractions!T609),"",extractions!T609)</f>
        <v/>
      </c>
      <c r="AA609" t="str">
        <f>IF(ISBLANK(extractions!U609),"",extractions!U609)</f>
        <v/>
      </c>
      <c r="AB609">
        <f>IF(ISBLANK(extractions!V609),"",extractions!V609)</f>
        <v>4040</v>
      </c>
      <c r="AC609" t="str">
        <f>IF(ISBLANK(extractions!W609),"",extractions!W609)</f>
        <v>CFS</v>
      </c>
      <c r="AD609" t="str">
        <f>IF(ISBLANK(extractions!X609),"",extractions!X609)</f>
        <v>All CFSs</v>
      </c>
      <c r="AE609" t="str">
        <f>IF(ISBLANK(extractions!Y609),"",extractions!Y609)</f>
        <v>%</v>
      </c>
      <c r="AF609" s="10">
        <f>IF(ISBLANK(extractions!Z609),"",extractions!Z609)</f>
        <v>4.7222222222222223</v>
      </c>
      <c r="AG609" t="str">
        <f>IF(ISBLANK(extractions!AA609),"",extractions!AA609)</f>
        <v>-</v>
      </c>
      <c r="AH609" t="str">
        <f>IF(ISBLANK(extractions!AB609),"",extractions!AB609)</f>
        <v>?</v>
      </c>
      <c r="AI609">
        <f>IF(ISBLANK(extractions!AC609),"",extractions!AC609)</f>
        <v>1</v>
      </c>
      <c r="AJ609" t="str">
        <f>IF(ISBLANK(extractions!AD609),"",extractions!AD609)</f>
        <v>oct</v>
      </c>
      <c r="AK609">
        <f>IF(ISBLANK(extractions!AE609),"",extractions!AE609)</f>
        <v>1982</v>
      </c>
      <c r="AL609">
        <f>IF(ISBLANK(extractions!AF609),"",extractions!AF609)</f>
        <v>30</v>
      </c>
      <c r="AM609" t="str">
        <f>IF(ISBLANK(extractions!AG609),"",extractions!AG609)</f>
        <v xml:space="preserve">mar </v>
      </c>
      <c r="AN609">
        <f>IF(ISBLANK(extractions!AH609),"",extractions!AH609)</f>
        <v>1983</v>
      </c>
      <c r="AO609" t="str">
        <f>IF(ISBLANK(extractions!AI609),"",extractions!AI609)</f>
        <v/>
      </c>
      <c r="AP609" t="str">
        <f>IF(ISBLANK(extractions!AJ609),"",extractions!AJ609)</f>
        <v/>
      </c>
      <c r="AQ609" t="str">
        <f>IF(ISBLANK(extractions!AK609),"",extractions!AK609)</f>
        <v/>
      </c>
      <c r="AR609" t="str">
        <f>IF(ISBLANK(extractions!AL609),"",extractions!AL609)</f>
        <v/>
      </c>
      <c r="AS609" t="str">
        <f>IF(ISBLANK(extractions!AM609),"",extractions!AM609)</f>
        <v/>
      </c>
      <c r="AT609" t="str">
        <f>IF(ISBLANK(extractions!AN609),"",extractions!AN609)</f>
        <v/>
      </c>
      <c r="AU609" t="str">
        <f>IF(ISBLANK(extractions!AO609),"",extractions!AO609)</f>
        <v/>
      </c>
      <c r="AV609" t="str">
        <f>IF(ISBLANK(extractions!AP609),"",extractions!AP609)</f>
        <v/>
      </c>
      <c r="AW609">
        <f>IF(ISBLANK(extractions!AQ609),"",extractions!AQ609)</f>
        <v>1.8</v>
      </c>
      <c r="AX609">
        <f>IF(ISBLANK(extractions!AR609),"",extractions!AR609)</f>
        <v>10.3</v>
      </c>
      <c r="AY609" t="str">
        <f>IF(ISBLANK(extractions!AS609),"",extractions!AS609)</f>
        <v/>
      </c>
      <c r="AZ609" t="str">
        <f>IF(ISBLANK(extractions!AT609),"",extractions!AT609)</f>
        <v/>
      </c>
      <c r="BA609" t="str">
        <f>IF(ISBLANK(extractions!AU609),"",extractions!AU609)</f>
        <v/>
      </c>
      <c r="BB609" t="str">
        <f>IF(ISBLANK(extractions!AV609),"",extractions!AV609)</f>
        <v/>
      </c>
      <c r="BC609" t="str">
        <f>IF(ISBLANK(extractions!AW609),"",extractions!AW609)</f>
        <v/>
      </c>
      <c r="BD609" t="str">
        <f>IF(ISBLANK(extractions!AX609),"",extractions!AX609)</f>
        <v/>
      </c>
      <c r="BG609" t="str">
        <f t="shared" si="77"/>
        <v/>
      </c>
      <c r="BK609" s="9" t="str">
        <f t="shared" si="74"/>
        <v>%</v>
      </c>
      <c r="BL609" s="9">
        <f t="shared" si="81"/>
        <v>4.7222222222222223</v>
      </c>
      <c r="BM609" s="13" t="str">
        <f t="shared" si="80"/>
        <v>?</v>
      </c>
      <c r="BN609" t="str">
        <f t="shared" si="75"/>
        <v>+</v>
      </c>
      <c r="BO609" s="9" t="str">
        <f>IF(BK609="Beta",IF(ABS(BL609)&lt;statistic_interpretations!$B$5,statistic_interpretations!$B$1,IF(ABS(BL609)&lt;statistic_interpretations!$C$5,statistic_interpretations!$C$1,IF(ABS(BL609)&gt;statistic_interpretations!$C$5,statistic_interpretations!$D$1,"error"))),IF(BK609="R",IF(ABS(BL609)&lt;statistic_interpretations!$B$2,statistic_interpretations!$B$1,IF(ABS(BL609)&lt;statistic_interpretations!$C$2,statistic_interpretations!$C$1,IF(ABS(BL609)&gt;statistic_interpretations!$C$2,statistic_interpretations!$D$1,"error"))),IF(BK609="D",IF(ABS(BL609)&lt;statistic_interpretations!$B$3,statistic_interpretations!$B$1,IF(ABS(BL609)&lt;statistic_interpretations!$C$3,statistic_interpretations!$C$1,IF(ABS(BL609)&gt;statistic_interpretations!$C$3,statistic_interpretations!$D$1,"error"))),IF(BK609="%",IF(ABS(BL609)&lt;statistic_interpretations!$B$9,statistic_interpretations!$B$1,IF(ABS(BL609)&lt;statistic_interpretations!$C$9,statistic_interpretations!$C$1,IF(ABS(BL609)&gt;statistic_interpretations!$C$9,statistic_interpretations!$D$1,"error"))),IF(BK609="χ2",IF(ABS(BL609)&lt;statistic_interpretations!$B$8,statistic_interpretations!$B$1,IF(ABS(BL609)&lt;statistic_interpretations!$C$8,statistic_interpretations!$C$1,IF(ABS(BL609)&gt;statistic_interpretations!$C$8,statistic_interpretations!$D$1,"error"))),IF(BK609="tau",IF(ABS(BL609)&lt;statistic_interpretations!$B$7,statistic_interpretations!$B$1,IF(ABS(BL609)&lt;statistic_interpretations!$C$7,statistic_interpretations!$C$1,IF(ABS(BL609)&gt;statistic_interpretations!$C$7,statistic_interpretations!$D$1,"error")))))))))</f>
        <v>Small</v>
      </c>
      <c r="BP609" t="str">
        <f t="shared" si="76"/>
        <v>not applicable</v>
      </c>
    </row>
    <row r="610" spans="1:68" x14ac:dyDescent="0.25">
      <c r="A610" t="str">
        <f>IF(ISBLANK(extractions!A610),"",extractions!A610)</f>
        <v>potential 15-minute delay</v>
      </c>
      <c r="C610" t="str">
        <f>IF(ISBLANK(extractions!B610),"",extractions!B610)</f>
        <v>nominal</v>
      </c>
      <c r="D610" t="str">
        <f>IF(ISBLANK(extractions!C610),"",extractions!C610)</f>
        <v/>
      </c>
      <c r="E610" t="str">
        <f>IF(ISBLANK(extractions!D610),"",extractions!D610)</f>
        <v xml:space="preserve">immediate dispatch - injury </v>
      </c>
      <c r="F610" t="str">
        <f>IF(ISBLANK(extractions!E610),"",extractions!E610)</f>
        <v>-</v>
      </c>
      <c r="G610" t="str">
        <f>IF(ISBLANK(extractions!G610),"",extractions!G610)</f>
        <v>dispatch time</v>
      </c>
      <c r="H610" t="str">
        <f>IF(ISBLANK(extractions!H610),"",extractions!H610)</f>
        <v>scale</v>
      </c>
      <c r="I610" t="str">
        <f>IF(ISBLANK(extractions!I610),"",extractions!I610)</f>
        <v>min/incident</v>
      </c>
      <c r="J610" t="str">
        <f>IF(ISBLANK(extractions!J610),"",extractions!J610)</f>
        <v>-</v>
      </c>
      <c r="K610" t="str">
        <f>IF(ISBLANK(extractions!K610),"",extractions!K610)</f>
        <v>interest</v>
      </c>
      <c r="L610" t="str">
        <f>IF(ISBLANK(extractions!L610),"",extractions!L610)</f>
        <v>McEwan, Conner &amp; Cohen (1986)</v>
      </c>
      <c r="M610" t="s">
        <v>1326</v>
      </c>
      <c r="N610" t="str">
        <f>IF(ISBLANK(extractions!M610),"",extractions!M610)</f>
        <v>Exhibit 5-3</v>
      </c>
      <c r="O610" t="str">
        <f>IF(ISBLANK(extractions!N610),"",extractions!N610)</f>
        <v>% diff based on descriptives</v>
      </c>
      <c r="P610" t="s">
        <v>1277</v>
      </c>
      <c r="U610" t="str">
        <f>IF(ISBLANK(extractions!O610),"",extractions!O610)</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0" t="str">
        <f>IF(ISBLANK(extractions!P610),"",extractions!P610)</f>
        <v>Population</v>
      </c>
      <c r="W610" t="str">
        <f>IF(ISBLANK(extractions!Q610),"",extractions!Q610)</f>
        <v xml:space="preserve">Garden Grove </v>
      </c>
      <c r="X610" t="str">
        <f>IF(ISBLANK(extractions!R610),"",extractions!R610)</f>
        <v>-</v>
      </c>
      <c r="Y610" t="str">
        <f>IF(ISBLANK(extractions!S610),"",extractions!S610)</f>
        <v/>
      </c>
      <c r="Z610" t="str">
        <f>IF(ISBLANK(extractions!T610),"",extractions!T610)</f>
        <v/>
      </c>
      <c r="AA610" t="str">
        <f>IF(ISBLANK(extractions!U610),"",extractions!U610)</f>
        <v/>
      </c>
      <c r="AB610">
        <f>IF(ISBLANK(extractions!V610),"",extractions!V610)</f>
        <v>8961</v>
      </c>
      <c r="AC610" t="str">
        <f>IF(ISBLANK(extractions!W610),"",extractions!W610)</f>
        <v>CFS</v>
      </c>
      <c r="AD610" t="str">
        <f>IF(ISBLANK(extractions!X610),"",extractions!X610)</f>
        <v>All CFSs</v>
      </c>
      <c r="AE610" t="str">
        <f>IF(ISBLANK(extractions!Y610),"",extractions!Y610)</f>
        <v>%</v>
      </c>
      <c r="AF610" s="10">
        <f>IF(ISBLANK(extractions!Z610),"",extractions!Z610)</f>
        <v>3.666666666666667</v>
      </c>
      <c r="AG610" t="str">
        <f>IF(ISBLANK(extractions!AA610),"",extractions!AA610)</f>
        <v>-</v>
      </c>
      <c r="AH610" t="str">
        <f>IF(ISBLANK(extractions!AB610),"",extractions!AB610)</f>
        <v>?</v>
      </c>
      <c r="AI610">
        <f>IF(ISBLANK(extractions!AC610),"",extractions!AC610)</f>
        <v>1</v>
      </c>
      <c r="AJ610" t="str">
        <f>IF(ISBLANK(extractions!AD610),"",extractions!AD610)</f>
        <v>oct</v>
      </c>
      <c r="AK610">
        <f>IF(ISBLANK(extractions!AE610),"",extractions!AE610)</f>
        <v>1982</v>
      </c>
      <c r="AL610">
        <f>IF(ISBLANK(extractions!AF610),"",extractions!AF610)</f>
        <v>30</v>
      </c>
      <c r="AM610" t="str">
        <f>IF(ISBLANK(extractions!AG610),"",extractions!AG610)</f>
        <v xml:space="preserve">mar </v>
      </c>
      <c r="AN610">
        <f>IF(ISBLANK(extractions!AH610),"",extractions!AH610)</f>
        <v>1983</v>
      </c>
      <c r="AO610" t="str">
        <f>IF(ISBLANK(extractions!AI610),"",extractions!AI610)</f>
        <v/>
      </c>
      <c r="AP610" t="str">
        <f>IF(ISBLANK(extractions!AJ610),"",extractions!AJ610)</f>
        <v/>
      </c>
      <c r="AQ610" t="str">
        <f>IF(ISBLANK(extractions!AK610),"",extractions!AK610)</f>
        <v/>
      </c>
      <c r="AR610" t="str">
        <f>IF(ISBLANK(extractions!AL610),"",extractions!AL610)</f>
        <v/>
      </c>
      <c r="AS610" t="str">
        <f>IF(ISBLANK(extractions!AM610),"",extractions!AM610)</f>
        <v/>
      </c>
      <c r="AT610" t="str">
        <f>IF(ISBLANK(extractions!AN610),"",extractions!AN610)</f>
        <v/>
      </c>
      <c r="AU610" t="str">
        <f>IF(ISBLANK(extractions!AO610),"",extractions!AO610)</f>
        <v/>
      </c>
      <c r="AV610" t="str">
        <f>IF(ISBLANK(extractions!AP610),"",extractions!AP610)</f>
        <v/>
      </c>
      <c r="AW610">
        <f>IF(ISBLANK(extractions!AQ610),"",extractions!AQ610)</f>
        <v>1.8</v>
      </c>
      <c r="AX610">
        <f>IF(ISBLANK(extractions!AR610),"",extractions!AR610)</f>
        <v>8.4</v>
      </c>
      <c r="AY610" t="str">
        <f>IF(ISBLANK(extractions!AS610),"",extractions!AS610)</f>
        <v/>
      </c>
      <c r="AZ610" t="str">
        <f>IF(ISBLANK(extractions!AT610),"",extractions!AT610)</f>
        <v/>
      </c>
      <c r="BA610" t="str">
        <f>IF(ISBLANK(extractions!AU610),"",extractions!AU610)</f>
        <v/>
      </c>
      <c r="BB610" t="str">
        <f>IF(ISBLANK(extractions!AV610),"",extractions!AV610)</f>
        <v/>
      </c>
      <c r="BC610" t="str">
        <f>IF(ISBLANK(extractions!AW610),"",extractions!AW610)</f>
        <v/>
      </c>
      <c r="BD610" t="str">
        <f>IF(ISBLANK(extractions!AX610),"",extractions!AX610)</f>
        <v/>
      </c>
      <c r="BG610" t="str">
        <f t="shared" si="77"/>
        <v/>
      </c>
      <c r="BK610" s="9" t="str">
        <f t="shared" si="74"/>
        <v>%</v>
      </c>
      <c r="BL610" s="9">
        <f t="shared" si="81"/>
        <v>3.666666666666667</v>
      </c>
      <c r="BM610" s="13" t="str">
        <f t="shared" si="80"/>
        <v>?</v>
      </c>
      <c r="BN610" t="str">
        <f t="shared" si="75"/>
        <v>+</v>
      </c>
      <c r="BO610" s="9" t="str">
        <f>IF(BK610="Beta",IF(ABS(BL610)&lt;statistic_interpretations!$B$5,statistic_interpretations!$B$1,IF(ABS(BL610)&lt;statistic_interpretations!$C$5,statistic_interpretations!$C$1,IF(ABS(BL610)&gt;statistic_interpretations!$C$5,statistic_interpretations!$D$1,"error"))),IF(BK610="R",IF(ABS(BL610)&lt;statistic_interpretations!$B$2,statistic_interpretations!$B$1,IF(ABS(BL610)&lt;statistic_interpretations!$C$2,statistic_interpretations!$C$1,IF(ABS(BL610)&gt;statistic_interpretations!$C$2,statistic_interpretations!$D$1,"error"))),IF(BK610="D",IF(ABS(BL610)&lt;statistic_interpretations!$B$3,statistic_interpretations!$B$1,IF(ABS(BL610)&lt;statistic_interpretations!$C$3,statistic_interpretations!$C$1,IF(ABS(BL610)&gt;statistic_interpretations!$C$3,statistic_interpretations!$D$1,"error"))),IF(BK610="%",IF(ABS(BL610)&lt;statistic_interpretations!$B$9,statistic_interpretations!$B$1,IF(ABS(BL610)&lt;statistic_interpretations!$C$9,statistic_interpretations!$C$1,IF(ABS(BL610)&gt;statistic_interpretations!$C$9,statistic_interpretations!$D$1,"error"))),IF(BK610="χ2",IF(ABS(BL610)&lt;statistic_interpretations!$B$8,statistic_interpretations!$B$1,IF(ABS(BL610)&lt;statistic_interpretations!$C$8,statistic_interpretations!$C$1,IF(ABS(BL610)&gt;statistic_interpretations!$C$8,statistic_interpretations!$D$1,"error"))),IF(BK610="tau",IF(ABS(BL610)&lt;statistic_interpretations!$B$7,statistic_interpretations!$B$1,IF(ABS(BL610)&lt;statistic_interpretations!$C$7,statistic_interpretations!$C$1,IF(ABS(BL610)&gt;statistic_interpretations!$C$7,statistic_interpretations!$D$1,"error")))))))))</f>
        <v>Small</v>
      </c>
      <c r="BP610" t="str">
        <f t="shared" si="76"/>
        <v>not applicable</v>
      </c>
    </row>
    <row r="611" spans="1:68" x14ac:dyDescent="0.25">
      <c r="A611" t="str">
        <f>IF(ISBLANK(extractions!A611),"",extractions!A611)</f>
        <v>immediate dispatch - crimes against property</v>
      </c>
      <c r="C611" t="str">
        <f>IF(ISBLANK(extractions!B611),"",extractions!B611)</f>
        <v>nominal</v>
      </c>
      <c r="D611" t="str">
        <f>IF(ISBLANK(extractions!C611),"",extractions!C611)</f>
        <v/>
      </c>
      <c r="E611" t="str">
        <f>IF(ISBLANK(extractions!D611),"",extractions!D611)</f>
        <v xml:space="preserve">immediate dispatch - injury </v>
      </c>
      <c r="F611" t="str">
        <f>IF(ISBLANK(extractions!E611),"",extractions!E611)</f>
        <v>-</v>
      </c>
      <c r="G611" t="str">
        <f>IF(ISBLANK(extractions!G611),"",extractions!G611)</f>
        <v>dispatch time</v>
      </c>
      <c r="H611" t="str">
        <f>IF(ISBLANK(extractions!H611),"",extractions!H611)</f>
        <v>scale</v>
      </c>
      <c r="I611" t="str">
        <f>IF(ISBLANK(extractions!I611),"",extractions!I611)</f>
        <v>min/incident</v>
      </c>
      <c r="J611" t="str">
        <f>IF(ISBLANK(extractions!J611),"",extractions!J611)</f>
        <v>-</v>
      </c>
      <c r="K611" t="str">
        <f>IF(ISBLANK(extractions!K611),"",extractions!K611)</f>
        <v>interest</v>
      </c>
      <c r="L611" t="str">
        <f>IF(ISBLANK(extractions!L611),"",extractions!L611)</f>
        <v>McEwan, Conner &amp; Cohen (1986)</v>
      </c>
      <c r="M611" t="s">
        <v>1326</v>
      </c>
      <c r="N611" t="str">
        <f>IF(ISBLANK(extractions!M611),"",extractions!M611)</f>
        <v>Exhibit 5-3</v>
      </c>
      <c r="O611" t="str">
        <f>IF(ISBLANK(extractions!N611),"",extractions!N611)</f>
        <v>% diff based on descriptives</v>
      </c>
      <c r="P611" t="s">
        <v>1277</v>
      </c>
      <c r="U611" t="str">
        <f>IF(ISBLANK(extractions!O611),"",extractions!O611)</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1" t="str">
        <f>IF(ISBLANK(extractions!P611),"",extractions!P611)</f>
        <v>Population</v>
      </c>
      <c r="W611" t="str">
        <f>IF(ISBLANK(extractions!Q611),"",extractions!Q611)</f>
        <v xml:space="preserve">Garden Grove </v>
      </c>
      <c r="X611" t="str">
        <f>IF(ISBLANK(extractions!R611),"",extractions!R611)</f>
        <v>-</v>
      </c>
      <c r="Y611" t="str">
        <f>IF(ISBLANK(extractions!S611),"",extractions!S611)</f>
        <v/>
      </c>
      <c r="Z611" t="str">
        <f>IF(ISBLANK(extractions!T611),"",extractions!T611)</f>
        <v/>
      </c>
      <c r="AA611" t="str">
        <f>IF(ISBLANK(extractions!U611),"",extractions!U611)</f>
        <v/>
      </c>
      <c r="AB611">
        <f>IF(ISBLANK(extractions!V611),"",extractions!V611)</f>
        <v>8252</v>
      </c>
      <c r="AC611" t="str">
        <f>IF(ISBLANK(extractions!W611),"",extractions!W611)</f>
        <v>CFS</v>
      </c>
      <c r="AD611" t="str">
        <f>IF(ISBLANK(extractions!X611),"",extractions!X611)</f>
        <v>All CFSs</v>
      </c>
      <c r="AE611" t="str">
        <f>IF(ISBLANK(extractions!Y611),"",extractions!Y611)</f>
        <v>%</v>
      </c>
      <c r="AF611" s="10">
        <f>IF(ISBLANK(extractions!Z611),"",extractions!Z611)</f>
        <v>0.88888888888888884</v>
      </c>
      <c r="AG611" t="str">
        <f>IF(ISBLANK(extractions!AA611),"",extractions!AA611)</f>
        <v>-</v>
      </c>
      <c r="AH611" t="str">
        <f>IF(ISBLANK(extractions!AB611),"",extractions!AB611)</f>
        <v>?</v>
      </c>
      <c r="AI611">
        <f>IF(ISBLANK(extractions!AC611),"",extractions!AC611)</f>
        <v>1</v>
      </c>
      <c r="AJ611" t="str">
        <f>IF(ISBLANK(extractions!AD611),"",extractions!AD611)</f>
        <v>oct</v>
      </c>
      <c r="AK611">
        <f>IF(ISBLANK(extractions!AE611),"",extractions!AE611)</f>
        <v>1982</v>
      </c>
      <c r="AL611">
        <f>IF(ISBLANK(extractions!AF611),"",extractions!AF611)</f>
        <v>30</v>
      </c>
      <c r="AM611" t="str">
        <f>IF(ISBLANK(extractions!AG611),"",extractions!AG611)</f>
        <v xml:space="preserve">mar </v>
      </c>
      <c r="AN611">
        <f>IF(ISBLANK(extractions!AH611),"",extractions!AH611)</f>
        <v>1983</v>
      </c>
      <c r="AO611" t="str">
        <f>IF(ISBLANK(extractions!AI611),"",extractions!AI611)</f>
        <v/>
      </c>
      <c r="AP611" t="str">
        <f>IF(ISBLANK(extractions!AJ611),"",extractions!AJ611)</f>
        <v/>
      </c>
      <c r="AQ611" t="str">
        <f>IF(ISBLANK(extractions!AK611),"",extractions!AK611)</f>
        <v/>
      </c>
      <c r="AR611" t="str">
        <f>IF(ISBLANK(extractions!AL611),"",extractions!AL611)</f>
        <v/>
      </c>
      <c r="AS611" t="str">
        <f>IF(ISBLANK(extractions!AM611),"",extractions!AM611)</f>
        <v/>
      </c>
      <c r="AT611" t="str">
        <f>IF(ISBLANK(extractions!AN611),"",extractions!AN611)</f>
        <v/>
      </c>
      <c r="AU611" t="str">
        <f>IF(ISBLANK(extractions!AO611),"",extractions!AO611)</f>
        <v/>
      </c>
      <c r="AV611" t="str">
        <f>IF(ISBLANK(extractions!AP611),"",extractions!AP611)</f>
        <v/>
      </c>
      <c r="AW611">
        <f>IF(ISBLANK(extractions!AQ611),"",extractions!AQ611)</f>
        <v>1.8</v>
      </c>
      <c r="AX611">
        <f>IF(ISBLANK(extractions!AR611),"",extractions!AR611)</f>
        <v>3.4</v>
      </c>
      <c r="AY611" t="str">
        <f>IF(ISBLANK(extractions!AS611),"",extractions!AS611)</f>
        <v/>
      </c>
      <c r="AZ611" t="str">
        <f>IF(ISBLANK(extractions!AT611),"",extractions!AT611)</f>
        <v/>
      </c>
      <c r="BA611" t="str">
        <f>IF(ISBLANK(extractions!AU611),"",extractions!AU611)</f>
        <v/>
      </c>
      <c r="BB611" t="str">
        <f>IF(ISBLANK(extractions!AV611),"",extractions!AV611)</f>
        <v/>
      </c>
      <c r="BC611" t="str">
        <f>IF(ISBLANK(extractions!AW611),"",extractions!AW611)</f>
        <v/>
      </c>
      <c r="BD611" t="str">
        <f>IF(ISBLANK(extractions!AX611),"",extractions!AX611)</f>
        <v/>
      </c>
      <c r="BG611" t="str">
        <f t="shared" si="77"/>
        <v/>
      </c>
      <c r="BK611" s="9" t="str">
        <f t="shared" si="74"/>
        <v>%</v>
      </c>
      <c r="BL611" s="9">
        <f t="shared" si="81"/>
        <v>0.88888888888888884</v>
      </c>
      <c r="BM611" s="13" t="str">
        <f t="shared" si="80"/>
        <v>?</v>
      </c>
      <c r="BN611" t="str">
        <f t="shared" si="75"/>
        <v>+</v>
      </c>
      <c r="BO611" s="9" t="str">
        <f>IF(BK611="Beta",IF(ABS(BL611)&lt;statistic_interpretations!$B$5,statistic_interpretations!$B$1,IF(ABS(BL611)&lt;statistic_interpretations!$C$5,statistic_interpretations!$C$1,IF(ABS(BL611)&gt;statistic_interpretations!$C$5,statistic_interpretations!$D$1,"error"))),IF(BK611="R",IF(ABS(BL611)&lt;statistic_interpretations!$B$2,statistic_interpretations!$B$1,IF(ABS(BL611)&lt;statistic_interpretations!$C$2,statistic_interpretations!$C$1,IF(ABS(BL611)&gt;statistic_interpretations!$C$2,statistic_interpretations!$D$1,"error"))),IF(BK611="D",IF(ABS(BL611)&lt;statistic_interpretations!$B$3,statistic_interpretations!$B$1,IF(ABS(BL611)&lt;statistic_interpretations!$C$3,statistic_interpretations!$C$1,IF(ABS(BL611)&gt;statistic_interpretations!$C$3,statistic_interpretations!$D$1,"error"))),IF(BK611="%",IF(ABS(BL611)&lt;statistic_interpretations!$B$9,statistic_interpretations!$B$1,IF(ABS(BL611)&lt;statistic_interpretations!$C$9,statistic_interpretations!$C$1,IF(ABS(BL611)&gt;statistic_interpretations!$C$9,statistic_interpretations!$D$1,"error"))),IF(BK611="χ2",IF(ABS(BL611)&lt;statistic_interpretations!$B$8,statistic_interpretations!$B$1,IF(ABS(BL611)&lt;statistic_interpretations!$C$8,statistic_interpretations!$C$1,IF(ABS(BL611)&gt;statistic_interpretations!$C$8,statistic_interpretations!$D$1,"error"))),IF(BK611="tau",IF(ABS(BL611)&lt;statistic_interpretations!$B$7,statistic_interpretations!$B$1,IF(ABS(BL611)&lt;statistic_interpretations!$C$7,statistic_interpretations!$C$1,IF(ABS(BL611)&gt;statistic_interpretations!$C$7,statistic_interpretations!$D$1,"error")))))))))</f>
        <v>Small</v>
      </c>
      <c r="BP611" t="str">
        <f t="shared" si="76"/>
        <v>not applicable</v>
      </c>
    </row>
    <row r="612" spans="1:68" x14ac:dyDescent="0.25">
      <c r="A612" t="str">
        <f>IF(ISBLANK(extractions!A612),"",extractions!A612)</f>
        <v>immediate dispatch - crimes against persons</v>
      </c>
      <c r="C612" t="str">
        <f>IF(ISBLANK(extractions!B612),"",extractions!B612)</f>
        <v>nominal</v>
      </c>
      <c r="D612" t="str">
        <f>IF(ISBLANK(extractions!C612),"",extractions!C612)</f>
        <v/>
      </c>
      <c r="E612" t="str">
        <f>IF(ISBLANK(extractions!D612),"",extractions!D612)</f>
        <v xml:space="preserve">immediate dispatch - injury </v>
      </c>
      <c r="F612" t="str">
        <f>IF(ISBLANK(extractions!E612),"",extractions!E612)</f>
        <v>-</v>
      </c>
      <c r="G612" t="str">
        <f>IF(ISBLANK(extractions!G612),"",extractions!G612)</f>
        <v>dispatch time</v>
      </c>
      <c r="H612" t="str">
        <f>IF(ISBLANK(extractions!H612),"",extractions!H612)</f>
        <v>scale</v>
      </c>
      <c r="I612" t="str">
        <f>IF(ISBLANK(extractions!I612),"",extractions!I612)</f>
        <v>min/incident</v>
      </c>
      <c r="J612" t="str">
        <f>IF(ISBLANK(extractions!J612),"",extractions!J612)</f>
        <v>-</v>
      </c>
      <c r="K612" t="str">
        <f>IF(ISBLANK(extractions!K612),"",extractions!K612)</f>
        <v>interest</v>
      </c>
      <c r="L612" t="str">
        <f>IF(ISBLANK(extractions!L612),"",extractions!L612)</f>
        <v>McEwan, Conner &amp; Cohen (1986)</v>
      </c>
      <c r="M612" t="s">
        <v>1326</v>
      </c>
      <c r="N612" t="str">
        <f>IF(ISBLANK(extractions!M612),"",extractions!M612)</f>
        <v>Exhibit 5-3</v>
      </c>
      <c r="O612" t="str">
        <f>IF(ISBLANK(extractions!N612),"",extractions!N612)</f>
        <v>% diff based on descriptives</v>
      </c>
      <c r="P612" t="s">
        <v>1277</v>
      </c>
      <c r="U612" t="str">
        <f>IF(ISBLANK(extractions!O612),"",extractions!O612)</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2" t="str">
        <f>IF(ISBLANK(extractions!P612),"",extractions!P612)</f>
        <v>Population</v>
      </c>
      <c r="W612" t="str">
        <f>IF(ISBLANK(extractions!Q612),"",extractions!Q612)</f>
        <v xml:space="preserve">Garden Grove </v>
      </c>
      <c r="X612" t="str">
        <f>IF(ISBLANK(extractions!R612),"",extractions!R612)</f>
        <v>-</v>
      </c>
      <c r="Y612" t="str">
        <f>IF(ISBLANK(extractions!S612),"",extractions!S612)</f>
        <v/>
      </c>
      <c r="Z612" t="str">
        <f>IF(ISBLANK(extractions!T612),"",extractions!T612)</f>
        <v/>
      </c>
      <c r="AA612" t="str">
        <f>IF(ISBLANK(extractions!U612),"",extractions!U612)</f>
        <v/>
      </c>
      <c r="AB612">
        <f>IF(ISBLANK(extractions!V612),"",extractions!V612)</f>
        <v>2879</v>
      </c>
      <c r="AC612" t="str">
        <f>IF(ISBLANK(extractions!W612),"",extractions!W612)</f>
        <v>CFS</v>
      </c>
      <c r="AD612" t="str">
        <f>IF(ISBLANK(extractions!X612),"",extractions!X612)</f>
        <v>All CFSs</v>
      </c>
      <c r="AE612" t="str">
        <f>IF(ISBLANK(extractions!Y612),"",extractions!Y612)</f>
        <v>%</v>
      </c>
      <c r="AF612" s="10">
        <f>IF(ISBLANK(extractions!Z612),"",extractions!Z612)</f>
        <v>0.33333333333333326</v>
      </c>
      <c r="AG612" t="str">
        <f>IF(ISBLANK(extractions!AA612),"",extractions!AA612)</f>
        <v>-</v>
      </c>
      <c r="AH612" t="str">
        <f>IF(ISBLANK(extractions!AB612),"",extractions!AB612)</f>
        <v>?</v>
      </c>
      <c r="AI612">
        <f>IF(ISBLANK(extractions!AC612),"",extractions!AC612)</f>
        <v>1</v>
      </c>
      <c r="AJ612" t="str">
        <f>IF(ISBLANK(extractions!AD612),"",extractions!AD612)</f>
        <v>oct</v>
      </c>
      <c r="AK612">
        <f>IF(ISBLANK(extractions!AE612),"",extractions!AE612)</f>
        <v>1982</v>
      </c>
      <c r="AL612">
        <f>IF(ISBLANK(extractions!AF612),"",extractions!AF612)</f>
        <v>30</v>
      </c>
      <c r="AM612" t="str">
        <f>IF(ISBLANK(extractions!AG612),"",extractions!AG612)</f>
        <v xml:space="preserve">mar </v>
      </c>
      <c r="AN612">
        <f>IF(ISBLANK(extractions!AH612),"",extractions!AH612)</f>
        <v>1983</v>
      </c>
      <c r="AO612" t="str">
        <f>IF(ISBLANK(extractions!AI612),"",extractions!AI612)</f>
        <v/>
      </c>
      <c r="AP612" t="str">
        <f>IF(ISBLANK(extractions!AJ612),"",extractions!AJ612)</f>
        <v/>
      </c>
      <c r="AQ612" t="str">
        <f>IF(ISBLANK(extractions!AK612),"",extractions!AK612)</f>
        <v/>
      </c>
      <c r="AR612" t="str">
        <f>IF(ISBLANK(extractions!AL612),"",extractions!AL612)</f>
        <v/>
      </c>
      <c r="AS612" t="str">
        <f>IF(ISBLANK(extractions!AM612),"",extractions!AM612)</f>
        <v/>
      </c>
      <c r="AT612" t="str">
        <f>IF(ISBLANK(extractions!AN612),"",extractions!AN612)</f>
        <v/>
      </c>
      <c r="AU612" t="str">
        <f>IF(ISBLANK(extractions!AO612),"",extractions!AO612)</f>
        <v/>
      </c>
      <c r="AV612" t="str">
        <f>IF(ISBLANK(extractions!AP612),"",extractions!AP612)</f>
        <v/>
      </c>
      <c r="AW612">
        <f>IF(ISBLANK(extractions!AQ612),"",extractions!AQ612)</f>
        <v>1.8</v>
      </c>
      <c r="AX612">
        <f>IF(ISBLANK(extractions!AR612),"",extractions!AR612)</f>
        <v>2.4</v>
      </c>
      <c r="AY612" t="str">
        <f>IF(ISBLANK(extractions!AS612),"",extractions!AS612)</f>
        <v/>
      </c>
      <c r="AZ612" t="str">
        <f>IF(ISBLANK(extractions!AT612),"",extractions!AT612)</f>
        <v/>
      </c>
      <c r="BA612" t="str">
        <f>IF(ISBLANK(extractions!AU612),"",extractions!AU612)</f>
        <v/>
      </c>
      <c r="BB612" t="str">
        <f>IF(ISBLANK(extractions!AV612),"",extractions!AV612)</f>
        <v/>
      </c>
      <c r="BC612" t="str">
        <f>IF(ISBLANK(extractions!AW612),"",extractions!AW612)</f>
        <v/>
      </c>
      <c r="BD612" t="str">
        <f>IF(ISBLANK(extractions!AX612),"",extractions!AX612)</f>
        <v/>
      </c>
      <c r="BG612" t="str">
        <f t="shared" si="77"/>
        <v/>
      </c>
      <c r="BK612" s="9" t="str">
        <f t="shared" si="74"/>
        <v>%</v>
      </c>
      <c r="BL612" s="9">
        <f t="shared" si="81"/>
        <v>0.33333333333333326</v>
      </c>
      <c r="BM612" s="13" t="str">
        <f t="shared" si="80"/>
        <v>?</v>
      </c>
      <c r="BN612" t="str">
        <f t="shared" si="75"/>
        <v>+</v>
      </c>
      <c r="BO612" s="9" t="str">
        <f>IF(BK612="Beta",IF(ABS(BL612)&lt;statistic_interpretations!$B$5,statistic_interpretations!$B$1,IF(ABS(BL612)&lt;statistic_interpretations!$C$5,statistic_interpretations!$C$1,IF(ABS(BL612)&gt;statistic_interpretations!$C$5,statistic_interpretations!$D$1,"error"))),IF(BK612="R",IF(ABS(BL612)&lt;statistic_interpretations!$B$2,statistic_interpretations!$B$1,IF(ABS(BL612)&lt;statistic_interpretations!$C$2,statistic_interpretations!$C$1,IF(ABS(BL612)&gt;statistic_interpretations!$C$2,statistic_interpretations!$D$1,"error"))),IF(BK612="D",IF(ABS(BL612)&lt;statistic_interpretations!$B$3,statistic_interpretations!$B$1,IF(ABS(BL612)&lt;statistic_interpretations!$C$3,statistic_interpretations!$C$1,IF(ABS(BL612)&gt;statistic_interpretations!$C$3,statistic_interpretations!$D$1,"error"))),IF(BK612="%",IF(ABS(BL612)&lt;statistic_interpretations!$B$9,statistic_interpretations!$B$1,IF(ABS(BL612)&lt;statistic_interpretations!$C$9,statistic_interpretations!$C$1,IF(ABS(BL612)&gt;statistic_interpretations!$C$9,statistic_interpretations!$D$1,"error"))),IF(BK612="χ2",IF(ABS(BL612)&lt;statistic_interpretations!$B$8,statistic_interpretations!$B$1,IF(ABS(BL612)&lt;statistic_interpretations!$C$8,statistic_interpretations!$C$1,IF(ABS(BL612)&gt;statistic_interpretations!$C$8,statistic_interpretations!$D$1,"error"))),IF(BK612="tau",IF(ABS(BL612)&lt;statistic_interpretations!$B$7,statistic_interpretations!$B$1,IF(ABS(BL612)&lt;statistic_interpretations!$C$7,statistic_interpretations!$C$1,IF(ABS(BL612)&gt;statistic_interpretations!$C$7,statistic_interpretations!$D$1,"error")))))))))</f>
        <v>Small</v>
      </c>
      <c r="BP612" t="str">
        <f t="shared" si="76"/>
        <v>not applicable</v>
      </c>
    </row>
    <row r="613" spans="1:68" x14ac:dyDescent="0.25">
      <c r="A613" t="str">
        <f>IF(ISBLANK(extractions!A613),"",extractions!A613)</f>
        <v>potential one-hour delay</v>
      </c>
      <c r="C613" t="str">
        <f>IF(ISBLANK(extractions!B613),"",extractions!B613)</f>
        <v>nominal</v>
      </c>
      <c r="D613" t="str">
        <f>IF(ISBLANK(extractions!C613),"",extractions!C613)</f>
        <v/>
      </c>
      <c r="E613" t="str">
        <f>IF(ISBLANK(extractions!D613),"",extractions!D613)</f>
        <v xml:space="preserve">immediate dispatch - injury </v>
      </c>
      <c r="F613" t="str">
        <f>IF(ISBLANK(extractions!E613),"",extractions!E613)</f>
        <v>-</v>
      </c>
      <c r="G613" t="str">
        <f>IF(ISBLANK(extractions!G613),"",extractions!G613)</f>
        <v>travel time</v>
      </c>
      <c r="H613" t="str">
        <f>IF(ISBLANK(extractions!H613),"",extractions!H613)</f>
        <v>scale</v>
      </c>
      <c r="I613" t="str">
        <f>IF(ISBLANK(extractions!I613),"",extractions!I613)</f>
        <v>min/incident</v>
      </c>
      <c r="J613" t="str">
        <f>IF(ISBLANK(extractions!J613),"",extractions!J613)</f>
        <v>-</v>
      </c>
      <c r="K613" t="str">
        <f>IF(ISBLANK(extractions!K613),"",extractions!K613)</f>
        <v>interest</v>
      </c>
      <c r="L613" t="str">
        <f>IF(ISBLANK(extractions!L613),"",extractions!L613)</f>
        <v>McEwan, Conner &amp; Cohen (1986)</v>
      </c>
      <c r="M613" t="s">
        <v>1326</v>
      </c>
      <c r="N613" t="str">
        <f>IF(ISBLANK(extractions!M613),"",extractions!M613)</f>
        <v>Exhibit 5-3</v>
      </c>
      <c r="O613" t="str">
        <f>IF(ISBLANK(extractions!N613),"",extractions!N613)</f>
        <v>% diff based on descriptives</v>
      </c>
      <c r="P613" t="s">
        <v>1277</v>
      </c>
      <c r="U613" t="str">
        <f>IF(ISBLANK(extractions!O613),"",extractions!O613)</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3" t="str">
        <f>IF(ISBLANK(extractions!P613),"",extractions!P613)</f>
        <v>Population</v>
      </c>
      <c r="W613" t="str">
        <f>IF(ISBLANK(extractions!Q613),"",extractions!Q613)</f>
        <v xml:space="preserve">Garden Grove </v>
      </c>
      <c r="X613" t="str">
        <f>IF(ISBLANK(extractions!R613),"",extractions!R613)</f>
        <v>-</v>
      </c>
      <c r="Y613" t="str">
        <f>IF(ISBLANK(extractions!S613),"",extractions!S613)</f>
        <v/>
      </c>
      <c r="Z613" t="str">
        <f>IF(ISBLANK(extractions!T613),"",extractions!T613)</f>
        <v/>
      </c>
      <c r="AA613" t="str">
        <f>IF(ISBLANK(extractions!U613),"",extractions!U613)</f>
        <v/>
      </c>
      <c r="AB613">
        <f>IF(ISBLANK(extractions!V613),"",extractions!V613)</f>
        <v>4319</v>
      </c>
      <c r="AC613" t="str">
        <f>IF(ISBLANK(extractions!W613),"",extractions!W613)</f>
        <v>CFS</v>
      </c>
      <c r="AD613" t="str">
        <f>IF(ISBLANK(extractions!X613),"",extractions!X613)</f>
        <v>All CFSs</v>
      </c>
      <c r="AE613" t="str">
        <f>IF(ISBLANK(extractions!Y613),"",extractions!Y613)</f>
        <v>%</v>
      </c>
      <c r="AF613" s="10">
        <f>IF(ISBLANK(extractions!Z613),"",extractions!Z613)</f>
        <v>0.69230769230769229</v>
      </c>
      <c r="AG613" t="str">
        <f>IF(ISBLANK(extractions!AA613),"",extractions!AA613)</f>
        <v>-</v>
      </c>
      <c r="AH613" t="str">
        <f>IF(ISBLANK(extractions!AB613),"",extractions!AB613)</f>
        <v>?</v>
      </c>
      <c r="AI613">
        <f>IF(ISBLANK(extractions!AC613),"",extractions!AC613)</f>
        <v>1</v>
      </c>
      <c r="AJ613" t="str">
        <f>IF(ISBLANK(extractions!AD613),"",extractions!AD613)</f>
        <v>oct</v>
      </c>
      <c r="AK613">
        <f>IF(ISBLANK(extractions!AE613),"",extractions!AE613)</f>
        <v>1982</v>
      </c>
      <c r="AL613">
        <f>IF(ISBLANK(extractions!AF613),"",extractions!AF613)</f>
        <v>30</v>
      </c>
      <c r="AM613" t="str">
        <f>IF(ISBLANK(extractions!AG613),"",extractions!AG613)</f>
        <v xml:space="preserve">mar </v>
      </c>
      <c r="AN613">
        <f>IF(ISBLANK(extractions!AH613),"",extractions!AH613)</f>
        <v>1983</v>
      </c>
      <c r="AO613" t="str">
        <f>IF(ISBLANK(extractions!AI613),"",extractions!AI613)</f>
        <v/>
      </c>
      <c r="AP613" t="str">
        <f>IF(ISBLANK(extractions!AJ613),"",extractions!AJ613)</f>
        <v/>
      </c>
      <c r="AQ613" t="str">
        <f>IF(ISBLANK(extractions!AK613),"",extractions!AK613)</f>
        <v/>
      </c>
      <c r="AR613" t="str">
        <f>IF(ISBLANK(extractions!AL613),"",extractions!AL613)</f>
        <v/>
      </c>
      <c r="AS613" t="str">
        <f>IF(ISBLANK(extractions!AM613),"",extractions!AM613)</f>
        <v/>
      </c>
      <c r="AT613" t="str">
        <f>IF(ISBLANK(extractions!AN613),"",extractions!AN613)</f>
        <v/>
      </c>
      <c r="AU613" t="str">
        <f>IF(ISBLANK(extractions!AO613),"",extractions!AO613)</f>
        <v/>
      </c>
      <c r="AV613" t="str">
        <f>IF(ISBLANK(extractions!AP613),"",extractions!AP613)</f>
        <v/>
      </c>
      <c r="AW613">
        <f>IF(ISBLANK(extractions!AQ613),"",extractions!AQ613)</f>
        <v>3.9</v>
      </c>
      <c r="AX613">
        <f>IF(ISBLANK(extractions!AR613),"",extractions!AR613)</f>
        <v>6.6</v>
      </c>
      <c r="AY613" t="str">
        <f>IF(ISBLANK(extractions!AS613),"",extractions!AS613)</f>
        <v/>
      </c>
      <c r="AZ613" t="str">
        <f>IF(ISBLANK(extractions!AT613),"",extractions!AT613)</f>
        <v/>
      </c>
      <c r="BA613" t="str">
        <f>IF(ISBLANK(extractions!AU613),"",extractions!AU613)</f>
        <v/>
      </c>
      <c r="BB613" t="str">
        <f>IF(ISBLANK(extractions!AV613),"",extractions!AV613)</f>
        <v/>
      </c>
      <c r="BC613" t="str">
        <f>IF(ISBLANK(extractions!AW613),"",extractions!AW613)</f>
        <v/>
      </c>
      <c r="BD613" t="str">
        <f>IF(ISBLANK(extractions!AX613),"",extractions!AX613)</f>
        <v/>
      </c>
      <c r="BG613" t="str">
        <f t="shared" si="77"/>
        <v/>
      </c>
      <c r="BK613" s="9" t="str">
        <f t="shared" si="74"/>
        <v>%</v>
      </c>
      <c r="BL613" s="9">
        <f t="shared" si="81"/>
        <v>0.69230769230769229</v>
      </c>
      <c r="BM613" s="13" t="str">
        <f t="shared" si="80"/>
        <v>?</v>
      </c>
      <c r="BN613" t="str">
        <f t="shared" si="75"/>
        <v>+</v>
      </c>
      <c r="BO613" s="9" t="str">
        <f>IF(BK613="Beta",IF(ABS(BL613)&lt;statistic_interpretations!$B$5,statistic_interpretations!$B$1,IF(ABS(BL613)&lt;statistic_interpretations!$C$5,statistic_interpretations!$C$1,IF(ABS(BL613)&gt;statistic_interpretations!$C$5,statistic_interpretations!$D$1,"error"))),IF(BK613="R",IF(ABS(BL613)&lt;statistic_interpretations!$B$2,statistic_interpretations!$B$1,IF(ABS(BL613)&lt;statistic_interpretations!$C$2,statistic_interpretations!$C$1,IF(ABS(BL613)&gt;statistic_interpretations!$C$2,statistic_interpretations!$D$1,"error"))),IF(BK613="D",IF(ABS(BL613)&lt;statistic_interpretations!$B$3,statistic_interpretations!$B$1,IF(ABS(BL613)&lt;statistic_interpretations!$C$3,statistic_interpretations!$C$1,IF(ABS(BL613)&gt;statistic_interpretations!$C$3,statistic_interpretations!$D$1,"error"))),IF(BK613="%",IF(ABS(BL613)&lt;statistic_interpretations!$B$9,statistic_interpretations!$B$1,IF(ABS(BL613)&lt;statistic_interpretations!$C$9,statistic_interpretations!$C$1,IF(ABS(BL613)&gt;statistic_interpretations!$C$9,statistic_interpretations!$D$1,"error"))),IF(BK613="χ2",IF(ABS(BL613)&lt;statistic_interpretations!$B$8,statistic_interpretations!$B$1,IF(ABS(BL613)&lt;statistic_interpretations!$C$8,statistic_interpretations!$C$1,IF(ABS(BL613)&gt;statistic_interpretations!$C$8,statistic_interpretations!$D$1,"error"))),IF(BK613="tau",IF(ABS(BL613)&lt;statistic_interpretations!$B$7,statistic_interpretations!$B$1,IF(ABS(BL613)&lt;statistic_interpretations!$C$7,statistic_interpretations!$C$1,IF(ABS(BL613)&gt;statistic_interpretations!$C$7,statistic_interpretations!$D$1,"error")))))))))</f>
        <v>Small</v>
      </c>
      <c r="BP613" t="str">
        <f t="shared" si="76"/>
        <v>not applicable</v>
      </c>
    </row>
    <row r="614" spans="1:68" x14ac:dyDescent="0.25">
      <c r="A614" t="str">
        <f>IF(ISBLANK(extractions!A614),"",extractions!A614)</f>
        <v>potential 30-minute delay</v>
      </c>
      <c r="C614" t="str">
        <f>IF(ISBLANK(extractions!B614),"",extractions!B614)</f>
        <v>nominal</v>
      </c>
      <c r="D614" t="str">
        <f>IF(ISBLANK(extractions!C614),"",extractions!C614)</f>
        <v/>
      </c>
      <c r="E614" t="str">
        <f>IF(ISBLANK(extractions!D614),"",extractions!D614)</f>
        <v xml:space="preserve">immediate dispatch - injury </v>
      </c>
      <c r="F614" t="str">
        <f>IF(ISBLANK(extractions!E614),"",extractions!E614)</f>
        <v>-</v>
      </c>
      <c r="G614" t="str">
        <f>IF(ISBLANK(extractions!G614),"",extractions!G614)</f>
        <v>travel time</v>
      </c>
      <c r="H614" t="str">
        <f>IF(ISBLANK(extractions!H614),"",extractions!H614)</f>
        <v>scale</v>
      </c>
      <c r="I614" t="str">
        <f>IF(ISBLANK(extractions!I614),"",extractions!I614)</f>
        <v>min/incident</v>
      </c>
      <c r="J614" t="str">
        <f>IF(ISBLANK(extractions!J614),"",extractions!J614)</f>
        <v>-</v>
      </c>
      <c r="K614" t="str">
        <f>IF(ISBLANK(extractions!K614),"",extractions!K614)</f>
        <v>interest</v>
      </c>
      <c r="L614" t="str">
        <f>IF(ISBLANK(extractions!L614),"",extractions!L614)</f>
        <v>McEwan, Conner &amp; Cohen (1986)</v>
      </c>
      <c r="M614" t="s">
        <v>1326</v>
      </c>
      <c r="N614" t="str">
        <f>IF(ISBLANK(extractions!M614),"",extractions!M614)</f>
        <v>Exhibit 5-3</v>
      </c>
      <c r="O614" t="str">
        <f>IF(ISBLANK(extractions!N614),"",extractions!N614)</f>
        <v>% diff based on descriptives</v>
      </c>
      <c r="P614" t="s">
        <v>1277</v>
      </c>
      <c r="U614" t="str">
        <f>IF(ISBLANK(extractions!O614),"",extractions!O614)</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4" t="str">
        <f>IF(ISBLANK(extractions!P614),"",extractions!P614)</f>
        <v>Population</v>
      </c>
      <c r="W614" t="str">
        <f>IF(ISBLANK(extractions!Q614),"",extractions!Q614)</f>
        <v xml:space="preserve">Garden Grove </v>
      </c>
      <c r="X614" t="str">
        <f>IF(ISBLANK(extractions!R614),"",extractions!R614)</f>
        <v>-</v>
      </c>
      <c r="Y614" t="str">
        <f>IF(ISBLANK(extractions!S614),"",extractions!S614)</f>
        <v/>
      </c>
      <c r="Z614" t="str">
        <f>IF(ISBLANK(extractions!T614),"",extractions!T614)</f>
        <v/>
      </c>
      <c r="AA614" t="str">
        <f>IF(ISBLANK(extractions!U614),"",extractions!U614)</f>
        <v/>
      </c>
      <c r="AB614">
        <f>IF(ISBLANK(extractions!V614),"",extractions!V614)</f>
        <v>4040</v>
      </c>
      <c r="AC614" t="str">
        <f>IF(ISBLANK(extractions!W614),"",extractions!W614)</f>
        <v>CFS</v>
      </c>
      <c r="AD614" t="str">
        <f>IF(ISBLANK(extractions!X614),"",extractions!X614)</f>
        <v>All CFSs</v>
      </c>
      <c r="AE614" t="str">
        <f>IF(ISBLANK(extractions!Y614),"",extractions!Y614)</f>
        <v>%</v>
      </c>
      <c r="AF614" s="10">
        <f>IF(ISBLANK(extractions!Z614),"",extractions!Z614)</f>
        <v>0.61538461538461542</v>
      </c>
      <c r="AG614" t="str">
        <f>IF(ISBLANK(extractions!AA614),"",extractions!AA614)</f>
        <v>-</v>
      </c>
      <c r="AH614" t="str">
        <f>IF(ISBLANK(extractions!AB614),"",extractions!AB614)</f>
        <v>?</v>
      </c>
      <c r="AI614">
        <f>IF(ISBLANK(extractions!AC614),"",extractions!AC614)</f>
        <v>1</v>
      </c>
      <c r="AJ614" t="str">
        <f>IF(ISBLANK(extractions!AD614),"",extractions!AD614)</f>
        <v>oct</v>
      </c>
      <c r="AK614">
        <f>IF(ISBLANK(extractions!AE614),"",extractions!AE614)</f>
        <v>1982</v>
      </c>
      <c r="AL614">
        <f>IF(ISBLANK(extractions!AF614),"",extractions!AF614)</f>
        <v>30</v>
      </c>
      <c r="AM614" t="str">
        <f>IF(ISBLANK(extractions!AG614),"",extractions!AG614)</f>
        <v xml:space="preserve">mar </v>
      </c>
      <c r="AN614">
        <f>IF(ISBLANK(extractions!AH614),"",extractions!AH614)</f>
        <v>1983</v>
      </c>
      <c r="AO614" t="str">
        <f>IF(ISBLANK(extractions!AI614),"",extractions!AI614)</f>
        <v/>
      </c>
      <c r="AP614" t="str">
        <f>IF(ISBLANK(extractions!AJ614),"",extractions!AJ614)</f>
        <v/>
      </c>
      <c r="AQ614" t="str">
        <f>IF(ISBLANK(extractions!AK614),"",extractions!AK614)</f>
        <v/>
      </c>
      <c r="AR614" t="str">
        <f>IF(ISBLANK(extractions!AL614),"",extractions!AL614)</f>
        <v/>
      </c>
      <c r="AS614" t="str">
        <f>IF(ISBLANK(extractions!AM614),"",extractions!AM614)</f>
        <v/>
      </c>
      <c r="AT614" t="str">
        <f>IF(ISBLANK(extractions!AN614),"",extractions!AN614)</f>
        <v/>
      </c>
      <c r="AU614" t="str">
        <f>IF(ISBLANK(extractions!AO614),"",extractions!AO614)</f>
        <v/>
      </c>
      <c r="AV614" t="str">
        <f>IF(ISBLANK(extractions!AP614),"",extractions!AP614)</f>
        <v/>
      </c>
      <c r="AW614">
        <f>IF(ISBLANK(extractions!AQ614),"",extractions!AQ614)</f>
        <v>3.9</v>
      </c>
      <c r="AX614">
        <f>IF(ISBLANK(extractions!AR614),"",extractions!AR614)</f>
        <v>6.3</v>
      </c>
      <c r="AY614" t="str">
        <f>IF(ISBLANK(extractions!AS614),"",extractions!AS614)</f>
        <v/>
      </c>
      <c r="AZ614" t="str">
        <f>IF(ISBLANK(extractions!AT614),"",extractions!AT614)</f>
        <v/>
      </c>
      <c r="BA614" t="str">
        <f>IF(ISBLANK(extractions!AU614),"",extractions!AU614)</f>
        <v/>
      </c>
      <c r="BB614" t="str">
        <f>IF(ISBLANK(extractions!AV614),"",extractions!AV614)</f>
        <v/>
      </c>
      <c r="BC614" t="str">
        <f>IF(ISBLANK(extractions!AW614),"",extractions!AW614)</f>
        <v/>
      </c>
      <c r="BD614" t="str">
        <f>IF(ISBLANK(extractions!AX614),"",extractions!AX614)</f>
        <v/>
      </c>
      <c r="BG614" t="str">
        <f t="shared" si="77"/>
        <v/>
      </c>
      <c r="BK614" s="9" t="str">
        <f t="shared" si="74"/>
        <v>%</v>
      </c>
      <c r="BL614" s="9">
        <f t="shared" si="81"/>
        <v>0.61538461538461542</v>
      </c>
      <c r="BM614" s="13" t="str">
        <f t="shared" si="80"/>
        <v>?</v>
      </c>
      <c r="BN614" t="str">
        <f t="shared" si="75"/>
        <v>+</v>
      </c>
      <c r="BO614" s="9" t="str">
        <f>IF(BK614="Beta",IF(ABS(BL614)&lt;statistic_interpretations!$B$5,statistic_interpretations!$B$1,IF(ABS(BL614)&lt;statistic_interpretations!$C$5,statistic_interpretations!$C$1,IF(ABS(BL614)&gt;statistic_interpretations!$C$5,statistic_interpretations!$D$1,"error"))),IF(BK614="R",IF(ABS(BL614)&lt;statistic_interpretations!$B$2,statistic_interpretations!$B$1,IF(ABS(BL614)&lt;statistic_interpretations!$C$2,statistic_interpretations!$C$1,IF(ABS(BL614)&gt;statistic_interpretations!$C$2,statistic_interpretations!$D$1,"error"))),IF(BK614="D",IF(ABS(BL614)&lt;statistic_interpretations!$B$3,statistic_interpretations!$B$1,IF(ABS(BL614)&lt;statistic_interpretations!$C$3,statistic_interpretations!$C$1,IF(ABS(BL614)&gt;statistic_interpretations!$C$3,statistic_interpretations!$D$1,"error"))),IF(BK614="%",IF(ABS(BL614)&lt;statistic_interpretations!$B$9,statistic_interpretations!$B$1,IF(ABS(BL614)&lt;statistic_interpretations!$C$9,statistic_interpretations!$C$1,IF(ABS(BL614)&gt;statistic_interpretations!$C$9,statistic_interpretations!$D$1,"error"))),IF(BK614="χ2",IF(ABS(BL614)&lt;statistic_interpretations!$B$8,statistic_interpretations!$B$1,IF(ABS(BL614)&lt;statistic_interpretations!$C$8,statistic_interpretations!$C$1,IF(ABS(BL614)&gt;statistic_interpretations!$C$8,statistic_interpretations!$D$1,"error"))),IF(BK614="tau",IF(ABS(BL614)&lt;statistic_interpretations!$B$7,statistic_interpretations!$B$1,IF(ABS(BL614)&lt;statistic_interpretations!$C$7,statistic_interpretations!$C$1,IF(ABS(BL614)&gt;statistic_interpretations!$C$7,statistic_interpretations!$D$1,"error")))))))))</f>
        <v>Small</v>
      </c>
      <c r="BP614" t="str">
        <f t="shared" si="76"/>
        <v>not applicable</v>
      </c>
    </row>
    <row r="615" spans="1:68" x14ac:dyDescent="0.25">
      <c r="A615" t="str">
        <f>IF(ISBLANK(extractions!A615),"",extractions!A615)</f>
        <v>potential 15-minute delay</v>
      </c>
      <c r="C615" t="str">
        <f>IF(ISBLANK(extractions!B615),"",extractions!B615)</f>
        <v>nominal</v>
      </c>
      <c r="D615" t="str">
        <f>IF(ISBLANK(extractions!C615),"",extractions!C615)</f>
        <v/>
      </c>
      <c r="E615" t="str">
        <f>IF(ISBLANK(extractions!D615),"",extractions!D615)</f>
        <v xml:space="preserve">immediate dispatch - injury </v>
      </c>
      <c r="F615" t="str">
        <f>IF(ISBLANK(extractions!E615),"",extractions!E615)</f>
        <v>-</v>
      </c>
      <c r="G615" t="str">
        <f>IF(ISBLANK(extractions!G615),"",extractions!G615)</f>
        <v>travel time</v>
      </c>
      <c r="H615" t="str">
        <f>IF(ISBLANK(extractions!H615),"",extractions!H615)</f>
        <v>scale</v>
      </c>
      <c r="I615" t="str">
        <f>IF(ISBLANK(extractions!I615),"",extractions!I615)</f>
        <v>min/incident</v>
      </c>
      <c r="J615" t="str">
        <f>IF(ISBLANK(extractions!J615),"",extractions!J615)</f>
        <v>-</v>
      </c>
      <c r="K615" t="str">
        <f>IF(ISBLANK(extractions!K615),"",extractions!K615)</f>
        <v>interest</v>
      </c>
      <c r="L615" t="str">
        <f>IF(ISBLANK(extractions!L615),"",extractions!L615)</f>
        <v>McEwan, Conner &amp; Cohen (1986)</v>
      </c>
      <c r="M615" t="s">
        <v>1326</v>
      </c>
      <c r="N615" t="str">
        <f>IF(ISBLANK(extractions!M615),"",extractions!M615)</f>
        <v>Exhibit 5-3</v>
      </c>
      <c r="O615" t="str">
        <f>IF(ISBLANK(extractions!N615),"",extractions!N615)</f>
        <v>% diff based on descriptives</v>
      </c>
      <c r="P615" t="s">
        <v>1277</v>
      </c>
      <c r="U615" t="str">
        <f>IF(ISBLANK(extractions!O615),"",extractions!O615)</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5" t="str">
        <f>IF(ISBLANK(extractions!P615),"",extractions!P615)</f>
        <v>Population</v>
      </c>
      <c r="W615" t="str">
        <f>IF(ISBLANK(extractions!Q615),"",extractions!Q615)</f>
        <v xml:space="preserve">Garden Grove </v>
      </c>
      <c r="X615" t="str">
        <f>IF(ISBLANK(extractions!R615),"",extractions!R615)</f>
        <v>-</v>
      </c>
      <c r="Y615" t="str">
        <f>IF(ISBLANK(extractions!S615),"",extractions!S615)</f>
        <v/>
      </c>
      <c r="Z615" t="str">
        <f>IF(ISBLANK(extractions!T615),"",extractions!T615)</f>
        <v/>
      </c>
      <c r="AA615" t="str">
        <f>IF(ISBLANK(extractions!U615),"",extractions!U615)</f>
        <v/>
      </c>
      <c r="AB615">
        <f>IF(ISBLANK(extractions!V615),"",extractions!V615)</f>
        <v>8961</v>
      </c>
      <c r="AC615" t="str">
        <f>IF(ISBLANK(extractions!W615),"",extractions!W615)</f>
        <v>CFS</v>
      </c>
      <c r="AD615" t="str">
        <f>IF(ISBLANK(extractions!X615),"",extractions!X615)</f>
        <v>All CFSs</v>
      </c>
      <c r="AE615" t="str">
        <f>IF(ISBLANK(extractions!Y615),"",extractions!Y615)</f>
        <v>%</v>
      </c>
      <c r="AF615" s="10">
        <f>IF(ISBLANK(extractions!Z615),"",extractions!Z615)</f>
        <v>0.5641025641025641</v>
      </c>
      <c r="AG615" t="str">
        <f>IF(ISBLANK(extractions!AA615),"",extractions!AA615)</f>
        <v>-</v>
      </c>
      <c r="AH615" t="str">
        <f>IF(ISBLANK(extractions!AB615),"",extractions!AB615)</f>
        <v>?</v>
      </c>
      <c r="AI615">
        <f>IF(ISBLANK(extractions!AC615),"",extractions!AC615)</f>
        <v>1</v>
      </c>
      <c r="AJ615" t="str">
        <f>IF(ISBLANK(extractions!AD615),"",extractions!AD615)</f>
        <v>oct</v>
      </c>
      <c r="AK615">
        <f>IF(ISBLANK(extractions!AE615),"",extractions!AE615)</f>
        <v>1982</v>
      </c>
      <c r="AL615">
        <f>IF(ISBLANK(extractions!AF615),"",extractions!AF615)</f>
        <v>30</v>
      </c>
      <c r="AM615" t="str">
        <f>IF(ISBLANK(extractions!AG615),"",extractions!AG615)</f>
        <v xml:space="preserve">mar </v>
      </c>
      <c r="AN615">
        <f>IF(ISBLANK(extractions!AH615),"",extractions!AH615)</f>
        <v>1983</v>
      </c>
      <c r="AO615" t="str">
        <f>IF(ISBLANK(extractions!AI615),"",extractions!AI615)</f>
        <v/>
      </c>
      <c r="AP615" t="str">
        <f>IF(ISBLANK(extractions!AJ615),"",extractions!AJ615)</f>
        <v/>
      </c>
      <c r="AQ615" t="str">
        <f>IF(ISBLANK(extractions!AK615),"",extractions!AK615)</f>
        <v/>
      </c>
      <c r="AR615" t="str">
        <f>IF(ISBLANK(extractions!AL615),"",extractions!AL615)</f>
        <v/>
      </c>
      <c r="AS615" t="str">
        <f>IF(ISBLANK(extractions!AM615),"",extractions!AM615)</f>
        <v/>
      </c>
      <c r="AT615" t="str">
        <f>IF(ISBLANK(extractions!AN615),"",extractions!AN615)</f>
        <v/>
      </c>
      <c r="AU615" t="str">
        <f>IF(ISBLANK(extractions!AO615),"",extractions!AO615)</f>
        <v/>
      </c>
      <c r="AV615" t="str">
        <f>IF(ISBLANK(extractions!AP615),"",extractions!AP615)</f>
        <v/>
      </c>
      <c r="AW615">
        <f>IF(ISBLANK(extractions!AQ615),"",extractions!AQ615)</f>
        <v>3.9</v>
      </c>
      <c r="AX615">
        <f>IF(ISBLANK(extractions!AR615),"",extractions!AR615)</f>
        <v>6.1</v>
      </c>
      <c r="AY615" t="str">
        <f>IF(ISBLANK(extractions!AS615),"",extractions!AS615)</f>
        <v/>
      </c>
      <c r="AZ615" t="str">
        <f>IF(ISBLANK(extractions!AT615),"",extractions!AT615)</f>
        <v/>
      </c>
      <c r="BA615" t="str">
        <f>IF(ISBLANK(extractions!AU615),"",extractions!AU615)</f>
        <v/>
      </c>
      <c r="BB615" t="str">
        <f>IF(ISBLANK(extractions!AV615),"",extractions!AV615)</f>
        <v/>
      </c>
      <c r="BC615" t="str">
        <f>IF(ISBLANK(extractions!AW615),"",extractions!AW615)</f>
        <v/>
      </c>
      <c r="BD615" t="str">
        <f>IF(ISBLANK(extractions!AX615),"",extractions!AX615)</f>
        <v/>
      </c>
      <c r="BG615" t="str">
        <f t="shared" si="77"/>
        <v/>
      </c>
      <c r="BK615" s="9" t="str">
        <f t="shared" si="74"/>
        <v>%</v>
      </c>
      <c r="BL615" s="9">
        <f t="shared" si="81"/>
        <v>0.5641025641025641</v>
      </c>
      <c r="BM615" s="13" t="str">
        <f t="shared" si="80"/>
        <v>?</v>
      </c>
      <c r="BN615" t="str">
        <f t="shared" si="75"/>
        <v>+</v>
      </c>
      <c r="BO615" s="9" t="str">
        <f>IF(BK615="Beta",IF(ABS(BL615)&lt;statistic_interpretations!$B$5,statistic_interpretations!$B$1,IF(ABS(BL615)&lt;statistic_interpretations!$C$5,statistic_interpretations!$C$1,IF(ABS(BL615)&gt;statistic_interpretations!$C$5,statistic_interpretations!$D$1,"error"))),IF(BK615="R",IF(ABS(BL615)&lt;statistic_interpretations!$B$2,statistic_interpretations!$B$1,IF(ABS(BL615)&lt;statistic_interpretations!$C$2,statistic_interpretations!$C$1,IF(ABS(BL615)&gt;statistic_interpretations!$C$2,statistic_interpretations!$D$1,"error"))),IF(BK615="D",IF(ABS(BL615)&lt;statistic_interpretations!$B$3,statistic_interpretations!$B$1,IF(ABS(BL615)&lt;statistic_interpretations!$C$3,statistic_interpretations!$C$1,IF(ABS(BL615)&gt;statistic_interpretations!$C$3,statistic_interpretations!$D$1,"error"))),IF(BK615="%",IF(ABS(BL615)&lt;statistic_interpretations!$B$9,statistic_interpretations!$B$1,IF(ABS(BL615)&lt;statistic_interpretations!$C$9,statistic_interpretations!$C$1,IF(ABS(BL615)&gt;statistic_interpretations!$C$9,statistic_interpretations!$D$1,"error"))),IF(BK615="χ2",IF(ABS(BL615)&lt;statistic_interpretations!$B$8,statistic_interpretations!$B$1,IF(ABS(BL615)&lt;statistic_interpretations!$C$8,statistic_interpretations!$C$1,IF(ABS(BL615)&gt;statistic_interpretations!$C$8,statistic_interpretations!$D$1,"error"))),IF(BK615="tau",IF(ABS(BL615)&lt;statistic_interpretations!$B$7,statistic_interpretations!$B$1,IF(ABS(BL615)&lt;statistic_interpretations!$C$7,statistic_interpretations!$C$1,IF(ABS(BL615)&gt;statistic_interpretations!$C$7,statistic_interpretations!$D$1,"error")))))))))</f>
        <v>Small</v>
      </c>
      <c r="BP615" t="str">
        <f t="shared" si="76"/>
        <v>not applicable</v>
      </c>
    </row>
    <row r="616" spans="1:68" x14ac:dyDescent="0.25">
      <c r="A616" t="str">
        <f>IF(ISBLANK(extractions!A616),"",extractions!A616)</f>
        <v>immediate dispatch - crimes against property</v>
      </c>
      <c r="C616" t="str">
        <f>IF(ISBLANK(extractions!B616),"",extractions!B616)</f>
        <v>nominal</v>
      </c>
      <c r="D616" t="str">
        <f>IF(ISBLANK(extractions!C616),"",extractions!C616)</f>
        <v/>
      </c>
      <c r="E616" t="str">
        <f>IF(ISBLANK(extractions!D616),"",extractions!D616)</f>
        <v xml:space="preserve">immediate dispatch - injury </v>
      </c>
      <c r="F616" t="str">
        <f>IF(ISBLANK(extractions!E616),"",extractions!E616)</f>
        <v>-</v>
      </c>
      <c r="G616" t="str">
        <f>IF(ISBLANK(extractions!G616),"",extractions!G616)</f>
        <v>travel time</v>
      </c>
      <c r="H616" t="str">
        <f>IF(ISBLANK(extractions!H616),"",extractions!H616)</f>
        <v>scale</v>
      </c>
      <c r="I616" t="str">
        <f>IF(ISBLANK(extractions!I616),"",extractions!I616)</f>
        <v>min/incident</v>
      </c>
      <c r="J616" t="str">
        <f>IF(ISBLANK(extractions!J616),"",extractions!J616)</f>
        <v>-</v>
      </c>
      <c r="K616" t="str">
        <f>IF(ISBLANK(extractions!K616),"",extractions!K616)</f>
        <v>interest</v>
      </c>
      <c r="L616" t="str">
        <f>IF(ISBLANK(extractions!L616),"",extractions!L616)</f>
        <v>McEwan, Conner &amp; Cohen (1986)</v>
      </c>
      <c r="M616" t="s">
        <v>1326</v>
      </c>
      <c r="N616" t="str">
        <f>IF(ISBLANK(extractions!M616),"",extractions!M616)</f>
        <v>Exhibit 5-3</v>
      </c>
      <c r="O616" t="str">
        <f>IF(ISBLANK(extractions!N616),"",extractions!N616)</f>
        <v>% diff based on descriptives</v>
      </c>
      <c r="P616" t="s">
        <v>1277</v>
      </c>
      <c r="U616" t="str">
        <f>IF(ISBLANK(extractions!O616),"",extractions!O616)</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6" t="str">
        <f>IF(ISBLANK(extractions!P616),"",extractions!P616)</f>
        <v>Population</v>
      </c>
      <c r="W616" t="str">
        <f>IF(ISBLANK(extractions!Q616),"",extractions!Q616)</f>
        <v xml:space="preserve">Garden Grove </v>
      </c>
      <c r="X616" t="str">
        <f>IF(ISBLANK(extractions!R616),"",extractions!R616)</f>
        <v>-</v>
      </c>
      <c r="Y616" t="str">
        <f>IF(ISBLANK(extractions!S616),"",extractions!S616)</f>
        <v/>
      </c>
      <c r="Z616" t="str">
        <f>IF(ISBLANK(extractions!T616),"",extractions!T616)</f>
        <v/>
      </c>
      <c r="AA616" t="str">
        <f>IF(ISBLANK(extractions!U616),"",extractions!U616)</f>
        <v/>
      </c>
      <c r="AB616">
        <f>IF(ISBLANK(extractions!V616),"",extractions!V616)</f>
        <v>8252</v>
      </c>
      <c r="AC616" t="str">
        <f>IF(ISBLANK(extractions!W616),"",extractions!W616)</f>
        <v>CFS</v>
      </c>
      <c r="AD616" t="str">
        <f>IF(ISBLANK(extractions!X616),"",extractions!X616)</f>
        <v>All CFSs</v>
      </c>
      <c r="AE616" t="str">
        <f>IF(ISBLANK(extractions!Y616),"",extractions!Y616)</f>
        <v>%</v>
      </c>
      <c r="AF616" s="10">
        <f>IF(ISBLANK(extractions!Z616),"",extractions!Z616)</f>
        <v>0.25641025641025661</v>
      </c>
      <c r="AG616" t="str">
        <f>IF(ISBLANK(extractions!AA616),"",extractions!AA616)</f>
        <v>-</v>
      </c>
      <c r="AH616" t="str">
        <f>IF(ISBLANK(extractions!AB616),"",extractions!AB616)</f>
        <v>?</v>
      </c>
      <c r="AI616">
        <f>IF(ISBLANK(extractions!AC616),"",extractions!AC616)</f>
        <v>1</v>
      </c>
      <c r="AJ616" t="str">
        <f>IF(ISBLANK(extractions!AD616),"",extractions!AD616)</f>
        <v>oct</v>
      </c>
      <c r="AK616">
        <f>IF(ISBLANK(extractions!AE616),"",extractions!AE616)</f>
        <v>1982</v>
      </c>
      <c r="AL616">
        <f>IF(ISBLANK(extractions!AF616),"",extractions!AF616)</f>
        <v>30</v>
      </c>
      <c r="AM616" t="str">
        <f>IF(ISBLANK(extractions!AG616),"",extractions!AG616)</f>
        <v xml:space="preserve">mar </v>
      </c>
      <c r="AN616">
        <f>IF(ISBLANK(extractions!AH616),"",extractions!AH616)</f>
        <v>1983</v>
      </c>
      <c r="AO616" t="str">
        <f>IF(ISBLANK(extractions!AI616),"",extractions!AI616)</f>
        <v/>
      </c>
      <c r="AP616" t="str">
        <f>IF(ISBLANK(extractions!AJ616),"",extractions!AJ616)</f>
        <v/>
      </c>
      <c r="AQ616" t="str">
        <f>IF(ISBLANK(extractions!AK616),"",extractions!AK616)</f>
        <v/>
      </c>
      <c r="AR616" t="str">
        <f>IF(ISBLANK(extractions!AL616),"",extractions!AL616)</f>
        <v/>
      </c>
      <c r="AS616" t="str">
        <f>IF(ISBLANK(extractions!AM616),"",extractions!AM616)</f>
        <v/>
      </c>
      <c r="AT616" t="str">
        <f>IF(ISBLANK(extractions!AN616),"",extractions!AN616)</f>
        <v/>
      </c>
      <c r="AU616" t="str">
        <f>IF(ISBLANK(extractions!AO616),"",extractions!AO616)</f>
        <v/>
      </c>
      <c r="AV616" t="str">
        <f>IF(ISBLANK(extractions!AP616),"",extractions!AP616)</f>
        <v/>
      </c>
      <c r="AW616">
        <f>IF(ISBLANK(extractions!AQ616),"",extractions!AQ616)</f>
        <v>3.9</v>
      </c>
      <c r="AX616">
        <f>IF(ISBLANK(extractions!AR616),"",extractions!AR616)</f>
        <v>4.9000000000000004</v>
      </c>
      <c r="AY616" t="str">
        <f>IF(ISBLANK(extractions!AS616),"",extractions!AS616)</f>
        <v/>
      </c>
      <c r="AZ616" t="str">
        <f>IF(ISBLANK(extractions!AT616),"",extractions!AT616)</f>
        <v/>
      </c>
      <c r="BA616" t="str">
        <f>IF(ISBLANK(extractions!AU616),"",extractions!AU616)</f>
        <v/>
      </c>
      <c r="BB616" t="str">
        <f>IF(ISBLANK(extractions!AV616),"",extractions!AV616)</f>
        <v/>
      </c>
      <c r="BC616" t="str">
        <f>IF(ISBLANK(extractions!AW616),"",extractions!AW616)</f>
        <v/>
      </c>
      <c r="BD616" t="str">
        <f>IF(ISBLANK(extractions!AX616),"",extractions!AX616)</f>
        <v/>
      </c>
      <c r="BG616" t="str">
        <f t="shared" si="77"/>
        <v/>
      </c>
      <c r="BK616" s="9" t="str">
        <f t="shared" si="74"/>
        <v>%</v>
      </c>
      <c r="BL616" s="9">
        <f t="shared" si="81"/>
        <v>0.25641025641025661</v>
      </c>
      <c r="BM616" s="13" t="str">
        <f t="shared" si="80"/>
        <v>?</v>
      </c>
      <c r="BN616" t="str">
        <f t="shared" si="75"/>
        <v>+</v>
      </c>
      <c r="BO616" s="9" t="str">
        <f>IF(BK616="Beta",IF(ABS(BL616)&lt;statistic_interpretations!$B$5,statistic_interpretations!$B$1,IF(ABS(BL616)&lt;statistic_interpretations!$C$5,statistic_interpretations!$C$1,IF(ABS(BL616)&gt;statistic_interpretations!$C$5,statistic_interpretations!$D$1,"error"))),IF(BK616="R",IF(ABS(BL616)&lt;statistic_interpretations!$B$2,statistic_interpretations!$B$1,IF(ABS(BL616)&lt;statistic_interpretations!$C$2,statistic_interpretations!$C$1,IF(ABS(BL616)&gt;statistic_interpretations!$C$2,statistic_interpretations!$D$1,"error"))),IF(BK616="D",IF(ABS(BL616)&lt;statistic_interpretations!$B$3,statistic_interpretations!$B$1,IF(ABS(BL616)&lt;statistic_interpretations!$C$3,statistic_interpretations!$C$1,IF(ABS(BL616)&gt;statistic_interpretations!$C$3,statistic_interpretations!$D$1,"error"))),IF(BK616="%",IF(ABS(BL616)&lt;statistic_interpretations!$B$9,statistic_interpretations!$B$1,IF(ABS(BL616)&lt;statistic_interpretations!$C$9,statistic_interpretations!$C$1,IF(ABS(BL616)&gt;statistic_interpretations!$C$9,statistic_interpretations!$D$1,"error"))),IF(BK616="χ2",IF(ABS(BL616)&lt;statistic_interpretations!$B$8,statistic_interpretations!$B$1,IF(ABS(BL616)&lt;statistic_interpretations!$C$8,statistic_interpretations!$C$1,IF(ABS(BL616)&gt;statistic_interpretations!$C$8,statistic_interpretations!$D$1,"error"))),IF(BK616="tau",IF(ABS(BL616)&lt;statistic_interpretations!$B$7,statistic_interpretations!$B$1,IF(ABS(BL616)&lt;statistic_interpretations!$C$7,statistic_interpretations!$C$1,IF(ABS(BL616)&gt;statistic_interpretations!$C$7,statistic_interpretations!$D$1,"error")))))))))</f>
        <v>Small</v>
      </c>
      <c r="BP616" t="str">
        <f t="shared" si="76"/>
        <v>not applicable</v>
      </c>
    </row>
    <row r="617" spans="1:68" x14ac:dyDescent="0.25">
      <c r="A617" t="str">
        <f>IF(ISBLANK(extractions!A617),"",extractions!A617)</f>
        <v>immediate dispatch - crimes against persons</v>
      </c>
      <c r="C617" t="str">
        <f>IF(ISBLANK(extractions!B617),"",extractions!B617)</f>
        <v>nominal</v>
      </c>
      <c r="D617" t="str">
        <f>IF(ISBLANK(extractions!C617),"",extractions!C617)</f>
        <v/>
      </c>
      <c r="E617" t="str">
        <f>IF(ISBLANK(extractions!D617),"",extractions!D617)</f>
        <v xml:space="preserve">immediate dispatch - injury </v>
      </c>
      <c r="F617" t="str">
        <f>IF(ISBLANK(extractions!E617),"",extractions!E617)</f>
        <v>-</v>
      </c>
      <c r="G617" t="str">
        <f>IF(ISBLANK(extractions!G617),"",extractions!G617)</f>
        <v>travel time</v>
      </c>
      <c r="H617" t="str">
        <f>IF(ISBLANK(extractions!H617),"",extractions!H617)</f>
        <v>scale</v>
      </c>
      <c r="I617" t="str">
        <f>IF(ISBLANK(extractions!I617),"",extractions!I617)</f>
        <v>min/incident</v>
      </c>
      <c r="J617" t="str">
        <f>IF(ISBLANK(extractions!J617),"",extractions!J617)</f>
        <v>-</v>
      </c>
      <c r="K617" t="str">
        <f>IF(ISBLANK(extractions!K617),"",extractions!K617)</f>
        <v>interest</v>
      </c>
      <c r="L617" t="str">
        <f>IF(ISBLANK(extractions!L617),"",extractions!L617)</f>
        <v>McEwan, Conner &amp; Cohen (1986)</v>
      </c>
      <c r="M617" t="s">
        <v>1326</v>
      </c>
      <c r="N617" t="str">
        <f>IF(ISBLANK(extractions!M617),"",extractions!M617)</f>
        <v>Exhibit 5-3</v>
      </c>
      <c r="O617" t="str">
        <f>IF(ISBLANK(extractions!N617),"",extractions!N617)</f>
        <v>% diff based on descriptives</v>
      </c>
      <c r="P617" t="s">
        <v>1277</v>
      </c>
      <c r="U617" t="str">
        <f>IF(ISBLANK(extractions!O617),"",extractions!O617)</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7" t="str">
        <f>IF(ISBLANK(extractions!P617),"",extractions!P617)</f>
        <v>Population</v>
      </c>
      <c r="W617" t="str">
        <f>IF(ISBLANK(extractions!Q617),"",extractions!Q617)</f>
        <v xml:space="preserve">Garden Grove </v>
      </c>
      <c r="X617" t="str">
        <f>IF(ISBLANK(extractions!R617),"",extractions!R617)</f>
        <v>-</v>
      </c>
      <c r="Y617" t="str">
        <f>IF(ISBLANK(extractions!S617),"",extractions!S617)</f>
        <v/>
      </c>
      <c r="Z617" t="str">
        <f>IF(ISBLANK(extractions!T617),"",extractions!T617)</f>
        <v/>
      </c>
      <c r="AA617" t="str">
        <f>IF(ISBLANK(extractions!U617),"",extractions!U617)</f>
        <v/>
      </c>
      <c r="AB617">
        <f>IF(ISBLANK(extractions!V617),"",extractions!V617)</f>
        <v>2879</v>
      </c>
      <c r="AC617" t="str">
        <f>IF(ISBLANK(extractions!W617),"",extractions!W617)</f>
        <v>CFS</v>
      </c>
      <c r="AD617" t="str">
        <f>IF(ISBLANK(extractions!X617),"",extractions!X617)</f>
        <v>All CFSs</v>
      </c>
      <c r="AE617" t="str">
        <f>IF(ISBLANK(extractions!Y617),"",extractions!Y617)</f>
        <v>%</v>
      </c>
      <c r="AF617" s="10">
        <f>IF(ISBLANK(extractions!Z617),"",extractions!Z617)</f>
        <v>0.15384615384615397</v>
      </c>
      <c r="AG617" t="str">
        <f>IF(ISBLANK(extractions!AA617),"",extractions!AA617)</f>
        <v>-</v>
      </c>
      <c r="AH617" t="str">
        <f>IF(ISBLANK(extractions!AB617),"",extractions!AB617)</f>
        <v>?</v>
      </c>
      <c r="AI617">
        <f>IF(ISBLANK(extractions!AC617),"",extractions!AC617)</f>
        <v>1</v>
      </c>
      <c r="AJ617" t="str">
        <f>IF(ISBLANK(extractions!AD617),"",extractions!AD617)</f>
        <v>oct</v>
      </c>
      <c r="AK617">
        <f>IF(ISBLANK(extractions!AE617),"",extractions!AE617)</f>
        <v>1982</v>
      </c>
      <c r="AL617">
        <f>IF(ISBLANK(extractions!AF617),"",extractions!AF617)</f>
        <v>30</v>
      </c>
      <c r="AM617" t="str">
        <f>IF(ISBLANK(extractions!AG617),"",extractions!AG617)</f>
        <v xml:space="preserve">mar </v>
      </c>
      <c r="AN617">
        <f>IF(ISBLANK(extractions!AH617),"",extractions!AH617)</f>
        <v>1983</v>
      </c>
      <c r="AO617" t="str">
        <f>IF(ISBLANK(extractions!AI617),"",extractions!AI617)</f>
        <v/>
      </c>
      <c r="AP617" t="str">
        <f>IF(ISBLANK(extractions!AJ617),"",extractions!AJ617)</f>
        <v/>
      </c>
      <c r="AQ617" t="str">
        <f>IF(ISBLANK(extractions!AK617),"",extractions!AK617)</f>
        <v/>
      </c>
      <c r="AR617" t="str">
        <f>IF(ISBLANK(extractions!AL617),"",extractions!AL617)</f>
        <v/>
      </c>
      <c r="AS617" t="str">
        <f>IF(ISBLANK(extractions!AM617),"",extractions!AM617)</f>
        <v/>
      </c>
      <c r="AT617" t="str">
        <f>IF(ISBLANK(extractions!AN617),"",extractions!AN617)</f>
        <v/>
      </c>
      <c r="AU617" t="str">
        <f>IF(ISBLANK(extractions!AO617),"",extractions!AO617)</f>
        <v/>
      </c>
      <c r="AV617" t="str">
        <f>IF(ISBLANK(extractions!AP617),"",extractions!AP617)</f>
        <v/>
      </c>
      <c r="AW617">
        <f>IF(ISBLANK(extractions!AQ617),"",extractions!AQ617)</f>
        <v>3.9</v>
      </c>
      <c r="AX617">
        <f>IF(ISBLANK(extractions!AR617),"",extractions!AR617)</f>
        <v>4.5</v>
      </c>
      <c r="AY617" t="str">
        <f>IF(ISBLANK(extractions!AS617),"",extractions!AS617)</f>
        <v/>
      </c>
      <c r="AZ617" t="str">
        <f>IF(ISBLANK(extractions!AT617),"",extractions!AT617)</f>
        <v/>
      </c>
      <c r="BA617" t="str">
        <f>IF(ISBLANK(extractions!AU617),"",extractions!AU617)</f>
        <v/>
      </c>
      <c r="BB617" t="str">
        <f>IF(ISBLANK(extractions!AV617),"",extractions!AV617)</f>
        <v/>
      </c>
      <c r="BC617" t="str">
        <f>IF(ISBLANK(extractions!AW617),"",extractions!AW617)</f>
        <v/>
      </c>
      <c r="BD617" t="str">
        <f>IF(ISBLANK(extractions!AX617),"",extractions!AX617)</f>
        <v/>
      </c>
      <c r="BG617" t="str">
        <f t="shared" si="77"/>
        <v/>
      </c>
      <c r="BK617" s="9" t="str">
        <f t="shared" si="74"/>
        <v>%</v>
      </c>
      <c r="BL617" s="9">
        <f t="shared" si="81"/>
        <v>0.15384615384615397</v>
      </c>
      <c r="BM617" s="13" t="str">
        <f t="shared" si="80"/>
        <v>?</v>
      </c>
      <c r="BN617" t="str">
        <f t="shared" si="75"/>
        <v>+</v>
      </c>
      <c r="BO617" s="9" t="str">
        <f>IF(BK617="Beta",IF(ABS(BL617)&lt;statistic_interpretations!$B$5,statistic_interpretations!$B$1,IF(ABS(BL617)&lt;statistic_interpretations!$C$5,statistic_interpretations!$C$1,IF(ABS(BL617)&gt;statistic_interpretations!$C$5,statistic_interpretations!$D$1,"error"))),IF(BK617="R",IF(ABS(BL617)&lt;statistic_interpretations!$B$2,statistic_interpretations!$B$1,IF(ABS(BL617)&lt;statistic_interpretations!$C$2,statistic_interpretations!$C$1,IF(ABS(BL617)&gt;statistic_interpretations!$C$2,statistic_interpretations!$D$1,"error"))),IF(BK617="D",IF(ABS(BL617)&lt;statistic_interpretations!$B$3,statistic_interpretations!$B$1,IF(ABS(BL617)&lt;statistic_interpretations!$C$3,statistic_interpretations!$C$1,IF(ABS(BL617)&gt;statistic_interpretations!$C$3,statistic_interpretations!$D$1,"error"))),IF(BK617="%",IF(ABS(BL617)&lt;statistic_interpretations!$B$9,statistic_interpretations!$B$1,IF(ABS(BL617)&lt;statistic_interpretations!$C$9,statistic_interpretations!$C$1,IF(ABS(BL617)&gt;statistic_interpretations!$C$9,statistic_interpretations!$D$1,"error"))),IF(BK617="χ2",IF(ABS(BL617)&lt;statistic_interpretations!$B$8,statistic_interpretations!$B$1,IF(ABS(BL617)&lt;statistic_interpretations!$C$8,statistic_interpretations!$C$1,IF(ABS(BL617)&gt;statistic_interpretations!$C$8,statistic_interpretations!$D$1,"error"))),IF(BK617="tau",IF(ABS(BL617)&lt;statistic_interpretations!$B$7,statistic_interpretations!$B$1,IF(ABS(BL617)&lt;statistic_interpretations!$C$7,statistic_interpretations!$C$1,IF(ABS(BL617)&gt;statistic_interpretations!$C$7,statistic_interpretations!$D$1,"error")))))))))</f>
        <v>Small</v>
      </c>
      <c r="BP617" t="str">
        <f t="shared" si="76"/>
        <v>not applicable</v>
      </c>
    </row>
    <row r="618" spans="1:68" x14ac:dyDescent="0.25">
      <c r="A618" t="str">
        <f>IF(ISBLANK(extractions!A618),"",extractions!A618)</f>
        <v>just occurred</v>
      </c>
      <c r="C618" t="str">
        <f>IF(ISBLANK(extractions!B618),"",extractions!B618)</f>
        <v>nominal</v>
      </c>
      <c r="D618" t="str">
        <f>IF(ISBLANK(extractions!C618),"",extractions!C618)</f>
        <v/>
      </c>
      <c r="E618" t="str">
        <f>IF(ISBLANK(extractions!D618),"",extractions!D618)</f>
        <v>in-progress</v>
      </c>
      <c r="F618" t="str">
        <f>IF(ISBLANK(extractions!E618),"",extractions!E618)</f>
        <v>-</v>
      </c>
      <c r="G618" t="str">
        <f>IF(ISBLANK(extractions!G618),"",extractions!G618)</f>
        <v>dispatch time</v>
      </c>
      <c r="H618" t="str">
        <f>IF(ISBLANK(extractions!H618),"",extractions!H618)</f>
        <v>scale</v>
      </c>
      <c r="I618" t="str">
        <f>IF(ISBLANK(extractions!I618),"",extractions!I618)</f>
        <v>min/incident</v>
      </c>
      <c r="J618" t="str">
        <f>IF(ISBLANK(extractions!J618),"",extractions!J618)</f>
        <v>-</v>
      </c>
      <c r="K618" t="str">
        <f>IF(ISBLANK(extractions!K618),"",extractions!K618)</f>
        <v>interest</v>
      </c>
      <c r="L618" t="str">
        <f>IF(ISBLANK(extractions!L618),"",extractions!L618)</f>
        <v>McEwan, Conner &amp; Cohen (1986)</v>
      </c>
      <c r="M618" t="s">
        <v>1326</v>
      </c>
      <c r="N618" t="str">
        <f>IF(ISBLANK(extractions!M618),"",extractions!M618)</f>
        <v>Exhibit 5-3</v>
      </c>
      <c r="O618" t="str">
        <f>IF(ISBLANK(extractions!N618),"",extractions!N618)</f>
        <v>% diff based on descriptives</v>
      </c>
      <c r="P618" t="s">
        <v>1277</v>
      </c>
      <c r="U618" t="str">
        <f>IF(ISBLANK(extractions!O618),"",extractions!O618)</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8" t="str">
        <f>IF(ISBLANK(extractions!P618),"",extractions!P618)</f>
        <v>Population</v>
      </c>
      <c r="W618" t="str">
        <f>IF(ISBLANK(extractions!Q618),"",extractions!Q618)</f>
        <v xml:space="preserve">Garden Grove </v>
      </c>
      <c r="X618" t="str">
        <f>IF(ISBLANK(extractions!R618),"",extractions!R618)</f>
        <v>-</v>
      </c>
      <c r="Y618" t="str">
        <f>IF(ISBLANK(extractions!S618),"",extractions!S618)</f>
        <v/>
      </c>
      <c r="Z618" t="str">
        <f>IF(ISBLANK(extractions!T618),"",extractions!T618)</f>
        <v/>
      </c>
      <c r="AA618" t="str">
        <f>IF(ISBLANK(extractions!U618),"",extractions!U618)</f>
        <v/>
      </c>
      <c r="AB618">
        <f>IF(ISBLANK(extractions!V618),"",extractions!V618)</f>
        <v>19804</v>
      </c>
      <c r="AC618" t="str">
        <f>IF(ISBLANK(extractions!W618),"",extractions!W618)</f>
        <v>CFS</v>
      </c>
      <c r="AD618" t="str">
        <f>IF(ISBLANK(extractions!X618),"",extractions!X618)</f>
        <v>All CFSs</v>
      </c>
      <c r="AE618" t="str">
        <f>IF(ISBLANK(extractions!Y618),"",extractions!Y618)</f>
        <v>%</v>
      </c>
      <c r="AF618" s="10">
        <f>IF(ISBLANK(extractions!Z618),"",extractions!Z618)</f>
        <v>0.31481481481481466</v>
      </c>
      <c r="AG618" t="str">
        <f>IF(ISBLANK(extractions!AA618),"",extractions!AA618)</f>
        <v>-</v>
      </c>
      <c r="AH618" t="str">
        <f>IF(ISBLANK(extractions!AB618),"",extractions!AB618)</f>
        <v>?</v>
      </c>
      <c r="AI618">
        <f>IF(ISBLANK(extractions!AC618),"",extractions!AC618)</f>
        <v>1</v>
      </c>
      <c r="AJ618" t="str">
        <f>IF(ISBLANK(extractions!AD618),"",extractions!AD618)</f>
        <v>oct</v>
      </c>
      <c r="AK618">
        <f>IF(ISBLANK(extractions!AE618),"",extractions!AE618)</f>
        <v>1982</v>
      </c>
      <c r="AL618">
        <f>IF(ISBLANK(extractions!AF618),"",extractions!AF618)</f>
        <v>30</v>
      </c>
      <c r="AM618" t="str">
        <f>IF(ISBLANK(extractions!AG618),"",extractions!AG618)</f>
        <v xml:space="preserve">mar </v>
      </c>
      <c r="AN618">
        <f>IF(ISBLANK(extractions!AH618),"",extractions!AH618)</f>
        <v>1983</v>
      </c>
      <c r="AO618" t="str">
        <f>IF(ISBLANK(extractions!AI618),"",extractions!AI618)</f>
        <v/>
      </c>
      <c r="AP618" t="str">
        <f>IF(ISBLANK(extractions!AJ618),"",extractions!AJ618)</f>
        <v/>
      </c>
      <c r="AQ618" t="str">
        <f>IF(ISBLANK(extractions!AK618),"",extractions!AK618)</f>
        <v/>
      </c>
      <c r="AR618" t="str">
        <f>IF(ISBLANK(extractions!AL618),"",extractions!AL618)</f>
        <v/>
      </c>
      <c r="AS618" t="str">
        <f>IF(ISBLANK(extractions!AM618),"",extractions!AM618)</f>
        <v/>
      </c>
      <c r="AT618" t="str">
        <f>IF(ISBLANK(extractions!AN618),"",extractions!AN618)</f>
        <v/>
      </c>
      <c r="AU618" t="str">
        <f>IF(ISBLANK(extractions!AO618),"",extractions!AO618)</f>
        <v/>
      </c>
      <c r="AV618" t="str">
        <f>IF(ISBLANK(extractions!AP618),"",extractions!AP618)</f>
        <v/>
      </c>
      <c r="AW618">
        <f>IF(ISBLANK(extractions!AQ618),"",extractions!AQ618)</f>
        <v>5.4</v>
      </c>
      <c r="AX618">
        <f>IF(ISBLANK(extractions!AR618),"",extractions!AR618)</f>
        <v>7.1</v>
      </c>
      <c r="AY618" t="str">
        <f>IF(ISBLANK(extractions!AS618),"",extractions!AS618)</f>
        <v/>
      </c>
      <c r="AZ618" t="str">
        <f>IF(ISBLANK(extractions!AT618),"",extractions!AT618)</f>
        <v/>
      </c>
      <c r="BA618" t="str">
        <f>IF(ISBLANK(extractions!AU618),"",extractions!AU618)</f>
        <v/>
      </c>
      <c r="BB618" t="str">
        <f>IF(ISBLANK(extractions!AV618),"",extractions!AV618)</f>
        <v/>
      </c>
      <c r="BC618" t="str">
        <f>IF(ISBLANK(extractions!AW618),"",extractions!AW618)</f>
        <v/>
      </c>
      <c r="BD618" t="str">
        <f>IF(ISBLANK(extractions!AX618),"",extractions!AX618)</f>
        <v/>
      </c>
      <c r="BG618" t="str">
        <f t="shared" si="77"/>
        <v/>
      </c>
      <c r="BK618" s="9" t="str">
        <f t="shared" si="74"/>
        <v>%</v>
      </c>
      <c r="BL618" s="9">
        <f t="shared" si="81"/>
        <v>0.31481481481481466</v>
      </c>
      <c r="BM618" s="13" t="str">
        <f t="shared" si="80"/>
        <v>?</v>
      </c>
      <c r="BN618" t="str">
        <f t="shared" si="75"/>
        <v>+</v>
      </c>
      <c r="BO618" s="9" t="str">
        <f>IF(BK618="Beta",IF(ABS(BL618)&lt;statistic_interpretations!$B$5,statistic_interpretations!$B$1,IF(ABS(BL618)&lt;statistic_interpretations!$C$5,statistic_interpretations!$C$1,IF(ABS(BL618)&gt;statistic_interpretations!$C$5,statistic_interpretations!$D$1,"error"))),IF(BK618="R",IF(ABS(BL618)&lt;statistic_interpretations!$B$2,statistic_interpretations!$B$1,IF(ABS(BL618)&lt;statistic_interpretations!$C$2,statistic_interpretations!$C$1,IF(ABS(BL618)&gt;statistic_interpretations!$C$2,statistic_interpretations!$D$1,"error"))),IF(BK618="D",IF(ABS(BL618)&lt;statistic_interpretations!$B$3,statistic_interpretations!$B$1,IF(ABS(BL618)&lt;statistic_interpretations!$C$3,statistic_interpretations!$C$1,IF(ABS(BL618)&gt;statistic_interpretations!$C$3,statistic_interpretations!$D$1,"error"))),IF(BK618="%",IF(ABS(BL618)&lt;statistic_interpretations!$B$9,statistic_interpretations!$B$1,IF(ABS(BL618)&lt;statistic_interpretations!$C$9,statistic_interpretations!$C$1,IF(ABS(BL618)&gt;statistic_interpretations!$C$9,statistic_interpretations!$D$1,"error"))),IF(BK618="χ2",IF(ABS(BL618)&lt;statistic_interpretations!$B$8,statistic_interpretations!$B$1,IF(ABS(BL618)&lt;statistic_interpretations!$C$8,statistic_interpretations!$C$1,IF(ABS(BL618)&gt;statistic_interpretations!$C$8,statistic_interpretations!$D$1,"error"))),IF(BK618="tau",IF(ABS(BL618)&lt;statistic_interpretations!$B$7,statistic_interpretations!$B$1,IF(ABS(BL618)&lt;statistic_interpretations!$C$7,statistic_interpretations!$C$1,IF(ABS(BL618)&gt;statistic_interpretations!$C$7,statistic_interpretations!$D$1,"error")))))))))</f>
        <v>Small</v>
      </c>
      <c r="BP618" t="str">
        <f t="shared" si="76"/>
        <v>not applicable</v>
      </c>
    </row>
    <row r="619" spans="1:68" x14ac:dyDescent="0.25">
      <c r="A619" t="str">
        <f>IF(ISBLANK(extractions!A619),"",extractions!A619)</f>
        <v>cold</v>
      </c>
      <c r="C619" t="str">
        <f>IF(ISBLANK(extractions!B619),"",extractions!B619)</f>
        <v>nominal</v>
      </c>
      <c r="D619" t="str">
        <f>IF(ISBLANK(extractions!C619),"",extractions!C619)</f>
        <v/>
      </c>
      <c r="E619" t="str">
        <f>IF(ISBLANK(extractions!D619),"",extractions!D619)</f>
        <v>in-progress</v>
      </c>
      <c r="F619" t="str">
        <f>IF(ISBLANK(extractions!E619),"",extractions!E619)</f>
        <v>-</v>
      </c>
      <c r="G619" t="str">
        <f>IF(ISBLANK(extractions!G619),"",extractions!G619)</f>
        <v>dispatch time</v>
      </c>
      <c r="H619" t="str">
        <f>IF(ISBLANK(extractions!H619),"",extractions!H619)</f>
        <v>scale</v>
      </c>
      <c r="I619" t="str">
        <f>IF(ISBLANK(extractions!I619),"",extractions!I619)</f>
        <v>min/incident</v>
      </c>
      <c r="J619" t="str">
        <f>IF(ISBLANK(extractions!J619),"",extractions!J619)</f>
        <v>-</v>
      </c>
      <c r="K619" t="str">
        <f>IF(ISBLANK(extractions!K619),"",extractions!K619)</f>
        <v>interest</v>
      </c>
      <c r="L619" t="str">
        <f>IF(ISBLANK(extractions!L619),"",extractions!L619)</f>
        <v>McEwan, Conner &amp; Cohen (1986)</v>
      </c>
      <c r="M619" t="s">
        <v>1326</v>
      </c>
      <c r="N619" t="str">
        <f>IF(ISBLANK(extractions!M619),"",extractions!M619)</f>
        <v>Exhibit 5-3</v>
      </c>
      <c r="O619" t="str">
        <f>IF(ISBLANK(extractions!N619),"",extractions!N619)</f>
        <v>% diff based on descriptives</v>
      </c>
      <c r="P619" t="s">
        <v>1277</v>
      </c>
      <c r="U619" t="str">
        <f>IF(ISBLANK(extractions!O619),"",extractions!O619)</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19" t="str">
        <f>IF(ISBLANK(extractions!P619),"",extractions!P619)</f>
        <v>Population</v>
      </c>
      <c r="W619" t="str">
        <f>IF(ISBLANK(extractions!Q619),"",extractions!Q619)</f>
        <v xml:space="preserve">Garden Grove </v>
      </c>
      <c r="X619" t="str">
        <f>IF(ISBLANK(extractions!R619),"",extractions!R619)</f>
        <v>-</v>
      </c>
      <c r="Y619" t="str">
        <f>IF(ISBLANK(extractions!S619),"",extractions!S619)</f>
        <v/>
      </c>
      <c r="Z619" t="str">
        <f>IF(ISBLANK(extractions!T619),"",extractions!T619)</f>
        <v/>
      </c>
      <c r="AA619" t="str">
        <f>IF(ISBLANK(extractions!U619),"",extractions!U619)</f>
        <v/>
      </c>
      <c r="AB619">
        <f>IF(ISBLANK(extractions!V619),"",extractions!V619)</f>
        <v>16712</v>
      </c>
      <c r="AC619" t="str">
        <f>IF(ISBLANK(extractions!W619),"",extractions!W619)</f>
        <v>CFS</v>
      </c>
      <c r="AD619" t="str">
        <f>IF(ISBLANK(extractions!X619),"",extractions!X619)</f>
        <v>All CFSs</v>
      </c>
      <c r="AE619" t="str">
        <f>IF(ISBLANK(extractions!Y619),"",extractions!Y619)</f>
        <v>%</v>
      </c>
      <c r="AF619" s="10">
        <f>IF(ISBLANK(extractions!Z619),"",extractions!Z619)</f>
        <v>1.8703703703703702</v>
      </c>
      <c r="AG619" t="str">
        <f>IF(ISBLANK(extractions!AA619),"",extractions!AA619)</f>
        <v>-</v>
      </c>
      <c r="AH619" t="str">
        <f>IF(ISBLANK(extractions!AB619),"",extractions!AB619)</f>
        <v>?</v>
      </c>
      <c r="AI619">
        <f>IF(ISBLANK(extractions!AC619),"",extractions!AC619)</f>
        <v>1</v>
      </c>
      <c r="AJ619" t="str">
        <f>IF(ISBLANK(extractions!AD619),"",extractions!AD619)</f>
        <v>oct</v>
      </c>
      <c r="AK619">
        <f>IF(ISBLANK(extractions!AE619),"",extractions!AE619)</f>
        <v>1982</v>
      </c>
      <c r="AL619">
        <f>IF(ISBLANK(extractions!AF619),"",extractions!AF619)</f>
        <v>30</v>
      </c>
      <c r="AM619" t="str">
        <f>IF(ISBLANK(extractions!AG619),"",extractions!AG619)</f>
        <v xml:space="preserve">mar </v>
      </c>
      <c r="AN619">
        <f>IF(ISBLANK(extractions!AH619),"",extractions!AH619)</f>
        <v>1983</v>
      </c>
      <c r="AO619" t="str">
        <f>IF(ISBLANK(extractions!AI619),"",extractions!AI619)</f>
        <v/>
      </c>
      <c r="AP619" t="str">
        <f>IF(ISBLANK(extractions!AJ619),"",extractions!AJ619)</f>
        <v/>
      </c>
      <c r="AQ619" t="str">
        <f>IF(ISBLANK(extractions!AK619),"",extractions!AK619)</f>
        <v/>
      </c>
      <c r="AR619" t="str">
        <f>IF(ISBLANK(extractions!AL619),"",extractions!AL619)</f>
        <v/>
      </c>
      <c r="AS619" t="str">
        <f>IF(ISBLANK(extractions!AM619),"",extractions!AM619)</f>
        <v/>
      </c>
      <c r="AT619" t="str">
        <f>IF(ISBLANK(extractions!AN619),"",extractions!AN619)</f>
        <v/>
      </c>
      <c r="AU619" t="str">
        <f>IF(ISBLANK(extractions!AO619),"",extractions!AO619)</f>
        <v/>
      </c>
      <c r="AV619" t="str">
        <f>IF(ISBLANK(extractions!AP619),"",extractions!AP619)</f>
        <v/>
      </c>
      <c r="AW619">
        <f>IF(ISBLANK(extractions!AQ619),"",extractions!AQ619)</f>
        <v>5.4</v>
      </c>
      <c r="AX619">
        <f>IF(ISBLANK(extractions!AR619),"",extractions!AR619)</f>
        <v>15.5</v>
      </c>
      <c r="AY619" t="str">
        <f>IF(ISBLANK(extractions!AS619),"",extractions!AS619)</f>
        <v/>
      </c>
      <c r="AZ619" t="str">
        <f>IF(ISBLANK(extractions!AT619),"",extractions!AT619)</f>
        <v/>
      </c>
      <c r="BA619" t="str">
        <f>IF(ISBLANK(extractions!AU619),"",extractions!AU619)</f>
        <v/>
      </c>
      <c r="BB619" t="str">
        <f>IF(ISBLANK(extractions!AV619),"",extractions!AV619)</f>
        <v/>
      </c>
      <c r="BC619" t="str">
        <f>IF(ISBLANK(extractions!AW619),"",extractions!AW619)</f>
        <v/>
      </c>
      <c r="BD619" t="str">
        <f>IF(ISBLANK(extractions!AX619),"",extractions!AX619)</f>
        <v/>
      </c>
      <c r="BG619" t="str">
        <f t="shared" si="77"/>
        <v/>
      </c>
      <c r="BK619" s="9" t="str">
        <f t="shared" si="74"/>
        <v>%</v>
      </c>
      <c r="BL619" s="9">
        <f t="shared" si="81"/>
        <v>1.8703703703703702</v>
      </c>
      <c r="BM619" s="13" t="str">
        <f t="shared" si="80"/>
        <v>?</v>
      </c>
      <c r="BN619" t="str">
        <f t="shared" si="75"/>
        <v>+</v>
      </c>
      <c r="BO619" s="9" t="str">
        <f>IF(BK619="Beta",IF(ABS(BL619)&lt;statistic_interpretations!$B$5,statistic_interpretations!$B$1,IF(ABS(BL619)&lt;statistic_interpretations!$C$5,statistic_interpretations!$C$1,IF(ABS(BL619)&gt;statistic_interpretations!$C$5,statistic_interpretations!$D$1,"error"))),IF(BK619="R",IF(ABS(BL619)&lt;statistic_interpretations!$B$2,statistic_interpretations!$B$1,IF(ABS(BL619)&lt;statistic_interpretations!$C$2,statistic_interpretations!$C$1,IF(ABS(BL619)&gt;statistic_interpretations!$C$2,statistic_interpretations!$D$1,"error"))),IF(BK619="D",IF(ABS(BL619)&lt;statistic_interpretations!$B$3,statistic_interpretations!$B$1,IF(ABS(BL619)&lt;statistic_interpretations!$C$3,statistic_interpretations!$C$1,IF(ABS(BL619)&gt;statistic_interpretations!$C$3,statistic_interpretations!$D$1,"error"))),IF(BK619="%",IF(ABS(BL619)&lt;statistic_interpretations!$B$9,statistic_interpretations!$B$1,IF(ABS(BL619)&lt;statistic_interpretations!$C$9,statistic_interpretations!$C$1,IF(ABS(BL619)&gt;statistic_interpretations!$C$9,statistic_interpretations!$D$1,"error"))),IF(BK619="χ2",IF(ABS(BL619)&lt;statistic_interpretations!$B$8,statistic_interpretations!$B$1,IF(ABS(BL619)&lt;statistic_interpretations!$C$8,statistic_interpretations!$C$1,IF(ABS(BL619)&gt;statistic_interpretations!$C$8,statistic_interpretations!$D$1,"error"))),IF(BK619="tau",IF(ABS(BL619)&lt;statistic_interpretations!$B$7,statistic_interpretations!$B$1,IF(ABS(BL619)&lt;statistic_interpretations!$C$7,statistic_interpretations!$C$1,IF(ABS(BL619)&gt;statistic_interpretations!$C$7,statistic_interpretations!$D$1,"error")))))))))</f>
        <v>Small</v>
      </c>
      <c r="BP619" t="str">
        <f t="shared" si="76"/>
        <v>not applicable</v>
      </c>
    </row>
    <row r="620" spans="1:68" x14ac:dyDescent="0.25">
      <c r="A620" t="str">
        <f>IF(ISBLANK(extractions!A620),"",extractions!A620)</f>
        <v>just occurred</v>
      </c>
      <c r="C620" t="str">
        <f>IF(ISBLANK(extractions!B620),"",extractions!B620)</f>
        <v>nominal</v>
      </c>
      <c r="D620" t="str">
        <f>IF(ISBLANK(extractions!C620),"",extractions!C620)</f>
        <v/>
      </c>
      <c r="E620" t="str">
        <f>IF(ISBLANK(extractions!D620),"",extractions!D620)</f>
        <v>in-progress</v>
      </c>
      <c r="F620" t="str">
        <f>IF(ISBLANK(extractions!E620),"",extractions!E620)</f>
        <v>-</v>
      </c>
      <c r="G620" t="str">
        <f>IF(ISBLANK(extractions!G620),"",extractions!G620)</f>
        <v>travel time</v>
      </c>
      <c r="H620" t="str">
        <f>IF(ISBLANK(extractions!H620),"",extractions!H620)</f>
        <v>scale</v>
      </c>
      <c r="I620" t="str">
        <f>IF(ISBLANK(extractions!I620),"",extractions!I620)</f>
        <v>min/incident</v>
      </c>
      <c r="J620" t="str">
        <f>IF(ISBLANK(extractions!J620),"",extractions!J620)</f>
        <v>-</v>
      </c>
      <c r="K620" t="str">
        <f>IF(ISBLANK(extractions!K620),"",extractions!K620)</f>
        <v>interest</v>
      </c>
      <c r="L620" t="str">
        <f>IF(ISBLANK(extractions!L620),"",extractions!L620)</f>
        <v>McEwan, Conner &amp; Cohen (1986)</v>
      </c>
      <c r="M620" t="s">
        <v>1326</v>
      </c>
      <c r="N620" t="str">
        <f>IF(ISBLANK(extractions!M620),"",extractions!M620)</f>
        <v>Exhibit 5-3</v>
      </c>
      <c r="O620" t="str">
        <f>IF(ISBLANK(extractions!N620),"",extractions!N620)</f>
        <v>% diff based on descriptives</v>
      </c>
      <c r="P620" t="s">
        <v>1277</v>
      </c>
      <c r="U620" t="str">
        <f>IF(ISBLANK(extractions!O620),"",extractions!O620)</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20" t="str">
        <f>IF(ISBLANK(extractions!P620),"",extractions!P620)</f>
        <v>Population</v>
      </c>
      <c r="W620" t="str">
        <f>IF(ISBLANK(extractions!Q620),"",extractions!Q620)</f>
        <v xml:space="preserve">Garden Grove </v>
      </c>
      <c r="X620" t="str">
        <f>IF(ISBLANK(extractions!R620),"",extractions!R620)</f>
        <v>-</v>
      </c>
      <c r="Y620" t="str">
        <f>IF(ISBLANK(extractions!S620),"",extractions!S620)</f>
        <v/>
      </c>
      <c r="Z620" t="str">
        <f>IF(ISBLANK(extractions!T620),"",extractions!T620)</f>
        <v/>
      </c>
      <c r="AA620" t="str">
        <f>IF(ISBLANK(extractions!U620),"",extractions!U620)</f>
        <v/>
      </c>
      <c r="AB620">
        <f>IF(ISBLANK(extractions!V620),"",extractions!V620)</f>
        <v>19804</v>
      </c>
      <c r="AC620" t="str">
        <f>IF(ISBLANK(extractions!W620),"",extractions!W620)</f>
        <v>CFS</v>
      </c>
      <c r="AD620" t="str">
        <f>IF(ISBLANK(extractions!X620),"",extractions!X620)</f>
        <v>All CFSs</v>
      </c>
      <c r="AE620" t="str">
        <f>IF(ISBLANK(extractions!Y620),"",extractions!Y620)</f>
        <v>%</v>
      </c>
      <c r="AF620" s="10">
        <f>IF(ISBLANK(extractions!Z620),"",extractions!Z620)</f>
        <v>0</v>
      </c>
      <c r="AG620" t="str">
        <f>IF(ISBLANK(extractions!AA620),"",extractions!AA620)</f>
        <v>-</v>
      </c>
      <c r="AH620" t="str">
        <f>IF(ISBLANK(extractions!AB620),"",extractions!AB620)</f>
        <v>?</v>
      </c>
      <c r="AI620">
        <f>IF(ISBLANK(extractions!AC620),"",extractions!AC620)</f>
        <v>1</v>
      </c>
      <c r="AJ620" t="str">
        <f>IF(ISBLANK(extractions!AD620),"",extractions!AD620)</f>
        <v>oct</v>
      </c>
      <c r="AK620">
        <f>IF(ISBLANK(extractions!AE620),"",extractions!AE620)</f>
        <v>1982</v>
      </c>
      <c r="AL620">
        <f>IF(ISBLANK(extractions!AF620),"",extractions!AF620)</f>
        <v>30</v>
      </c>
      <c r="AM620" t="str">
        <f>IF(ISBLANK(extractions!AG620),"",extractions!AG620)</f>
        <v xml:space="preserve">mar </v>
      </c>
      <c r="AN620">
        <f>IF(ISBLANK(extractions!AH620),"",extractions!AH620)</f>
        <v>1983</v>
      </c>
      <c r="AO620" t="str">
        <f>IF(ISBLANK(extractions!AI620),"",extractions!AI620)</f>
        <v/>
      </c>
      <c r="AP620" t="str">
        <f>IF(ISBLANK(extractions!AJ620),"",extractions!AJ620)</f>
        <v/>
      </c>
      <c r="AQ620" t="str">
        <f>IF(ISBLANK(extractions!AK620),"",extractions!AK620)</f>
        <v/>
      </c>
      <c r="AR620" t="str">
        <f>IF(ISBLANK(extractions!AL620),"",extractions!AL620)</f>
        <v/>
      </c>
      <c r="AS620" t="str">
        <f>IF(ISBLANK(extractions!AM620),"",extractions!AM620)</f>
        <v/>
      </c>
      <c r="AT620" t="str">
        <f>IF(ISBLANK(extractions!AN620),"",extractions!AN620)</f>
        <v/>
      </c>
      <c r="AU620" t="str">
        <f>IF(ISBLANK(extractions!AO620),"",extractions!AO620)</f>
        <v/>
      </c>
      <c r="AV620" t="str">
        <f>IF(ISBLANK(extractions!AP620),"",extractions!AP620)</f>
        <v/>
      </c>
      <c r="AW620">
        <f>IF(ISBLANK(extractions!AQ620),"",extractions!AQ620)</f>
        <v>5.4</v>
      </c>
      <c r="AX620">
        <f>IF(ISBLANK(extractions!AR620),"",extractions!AR620)</f>
        <v>5.4</v>
      </c>
      <c r="AY620" t="str">
        <f>IF(ISBLANK(extractions!AS620),"",extractions!AS620)</f>
        <v/>
      </c>
      <c r="AZ620" t="str">
        <f>IF(ISBLANK(extractions!AT620),"",extractions!AT620)</f>
        <v/>
      </c>
      <c r="BA620" t="str">
        <f>IF(ISBLANK(extractions!AU620),"",extractions!AU620)</f>
        <v/>
      </c>
      <c r="BB620" t="str">
        <f>IF(ISBLANK(extractions!AV620),"",extractions!AV620)</f>
        <v/>
      </c>
      <c r="BC620" t="str">
        <f>IF(ISBLANK(extractions!AW620),"",extractions!AW620)</f>
        <v/>
      </c>
      <c r="BD620" t="str">
        <f>IF(ISBLANK(extractions!AX620),"",extractions!AX620)</f>
        <v/>
      </c>
      <c r="BG620" t="str">
        <f t="shared" si="77"/>
        <v/>
      </c>
      <c r="BK620" s="9" t="str">
        <f t="shared" si="74"/>
        <v>%</v>
      </c>
      <c r="BL620" s="9">
        <f t="shared" si="81"/>
        <v>0</v>
      </c>
      <c r="BM620" s="13" t="str">
        <f t="shared" si="80"/>
        <v>?</v>
      </c>
      <c r="BN620" t="str">
        <f t="shared" si="75"/>
        <v>-</v>
      </c>
      <c r="BO620" s="9" t="str">
        <f>IF(BK620="Beta",IF(ABS(BL620)&lt;statistic_interpretations!$B$5,statistic_interpretations!$B$1,IF(ABS(BL620)&lt;statistic_interpretations!$C$5,statistic_interpretations!$C$1,IF(ABS(BL620)&gt;statistic_interpretations!$C$5,statistic_interpretations!$D$1,"error"))),IF(BK620="R",IF(ABS(BL620)&lt;statistic_interpretations!$B$2,statistic_interpretations!$B$1,IF(ABS(BL620)&lt;statistic_interpretations!$C$2,statistic_interpretations!$C$1,IF(ABS(BL620)&gt;statistic_interpretations!$C$2,statistic_interpretations!$D$1,"error"))),IF(BK620="D",IF(ABS(BL620)&lt;statistic_interpretations!$B$3,statistic_interpretations!$B$1,IF(ABS(BL620)&lt;statistic_interpretations!$C$3,statistic_interpretations!$C$1,IF(ABS(BL620)&gt;statistic_interpretations!$C$3,statistic_interpretations!$D$1,"error"))),IF(BK620="%",IF(ABS(BL620)&lt;statistic_interpretations!$B$9,statistic_interpretations!$B$1,IF(ABS(BL620)&lt;statistic_interpretations!$C$9,statistic_interpretations!$C$1,IF(ABS(BL620)&gt;statistic_interpretations!$C$9,statistic_interpretations!$D$1,"error"))),IF(BK620="χ2",IF(ABS(BL620)&lt;statistic_interpretations!$B$8,statistic_interpretations!$B$1,IF(ABS(BL620)&lt;statistic_interpretations!$C$8,statistic_interpretations!$C$1,IF(ABS(BL620)&gt;statistic_interpretations!$C$8,statistic_interpretations!$D$1,"error"))),IF(BK620="tau",IF(ABS(BL620)&lt;statistic_interpretations!$B$7,statistic_interpretations!$B$1,IF(ABS(BL620)&lt;statistic_interpretations!$C$7,statistic_interpretations!$C$1,IF(ABS(BL620)&gt;statistic_interpretations!$C$7,statistic_interpretations!$D$1,"error")))))))))</f>
        <v>Small</v>
      </c>
      <c r="BP620" t="str">
        <f t="shared" si="76"/>
        <v>not applicable</v>
      </c>
    </row>
    <row r="621" spans="1:68" x14ac:dyDescent="0.25">
      <c r="A621" t="str">
        <f>IF(ISBLANK(extractions!A621),"",extractions!A621)</f>
        <v>cold</v>
      </c>
      <c r="C621" t="str">
        <f>IF(ISBLANK(extractions!B621),"",extractions!B621)</f>
        <v>nominal</v>
      </c>
      <c r="D621" t="str">
        <f>IF(ISBLANK(extractions!C621),"",extractions!C621)</f>
        <v/>
      </c>
      <c r="E621" t="str">
        <f>IF(ISBLANK(extractions!D621),"",extractions!D621)</f>
        <v>in-progress</v>
      </c>
      <c r="F621" t="str">
        <f>IF(ISBLANK(extractions!E621),"",extractions!E621)</f>
        <v>-</v>
      </c>
      <c r="G621" t="str">
        <f>IF(ISBLANK(extractions!G621),"",extractions!G621)</f>
        <v>travel time</v>
      </c>
      <c r="H621" t="str">
        <f>IF(ISBLANK(extractions!H621),"",extractions!H621)</f>
        <v>scale</v>
      </c>
      <c r="I621" t="str">
        <f>IF(ISBLANK(extractions!I621),"",extractions!I621)</f>
        <v>min/incident</v>
      </c>
      <c r="J621" t="str">
        <f>IF(ISBLANK(extractions!J621),"",extractions!J621)</f>
        <v>-</v>
      </c>
      <c r="K621" t="str">
        <f>IF(ISBLANK(extractions!K621),"",extractions!K621)</f>
        <v>interest</v>
      </c>
      <c r="L621" t="str">
        <f>IF(ISBLANK(extractions!L621),"",extractions!L621)</f>
        <v>McEwan, Conner &amp; Cohen (1986)</v>
      </c>
      <c r="M621" t="s">
        <v>1326</v>
      </c>
      <c r="N621" t="str">
        <f>IF(ISBLANK(extractions!M621),"",extractions!M621)</f>
        <v>Exhibit 5-3</v>
      </c>
      <c r="O621" t="str">
        <f>IF(ISBLANK(extractions!N621),"",extractions!N621)</f>
        <v>% diff based on descriptives</v>
      </c>
      <c r="P621" t="s">
        <v>1277</v>
      </c>
      <c r="U621" t="str">
        <f>IF(ISBLANK(extractions!O621),"",extractions!O621)</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21" t="str">
        <f>IF(ISBLANK(extractions!P621),"",extractions!P621)</f>
        <v>Population</v>
      </c>
      <c r="W621" t="str">
        <f>IF(ISBLANK(extractions!Q621),"",extractions!Q621)</f>
        <v xml:space="preserve">Garden Grove </v>
      </c>
      <c r="X621" t="str">
        <f>IF(ISBLANK(extractions!R621),"",extractions!R621)</f>
        <v>-</v>
      </c>
      <c r="Y621" t="str">
        <f>IF(ISBLANK(extractions!S621),"",extractions!S621)</f>
        <v/>
      </c>
      <c r="Z621" t="str">
        <f>IF(ISBLANK(extractions!T621),"",extractions!T621)</f>
        <v/>
      </c>
      <c r="AA621" t="str">
        <f>IF(ISBLANK(extractions!U621),"",extractions!U621)</f>
        <v/>
      </c>
      <c r="AB621">
        <f>IF(ISBLANK(extractions!V621),"",extractions!V621)</f>
        <v>16712</v>
      </c>
      <c r="AC621" t="str">
        <f>IF(ISBLANK(extractions!W621),"",extractions!W621)</f>
        <v>CFS</v>
      </c>
      <c r="AD621" t="str">
        <f>IF(ISBLANK(extractions!X621),"",extractions!X621)</f>
        <v>All CFSs</v>
      </c>
      <c r="AE621" t="str">
        <f>IF(ISBLANK(extractions!Y621),"",extractions!Y621)</f>
        <v>%</v>
      </c>
      <c r="AF621" s="10">
        <f>IF(ISBLANK(extractions!Z621),"",extractions!Z621)</f>
        <v>0.44444444444444442</v>
      </c>
      <c r="AG621" t="str">
        <f>IF(ISBLANK(extractions!AA621),"",extractions!AA621)</f>
        <v>-</v>
      </c>
      <c r="AH621" t="str">
        <f>IF(ISBLANK(extractions!AB621),"",extractions!AB621)</f>
        <v>?</v>
      </c>
      <c r="AI621">
        <f>IF(ISBLANK(extractions!AC621),"",extractions!AC621)</f>
        <v>1</v>
      </c>
      <c r="AJ621" t="str">
        <f>IF(ISBLANK(extractions!AD621),"",extractions!AD621)</f>
        <v>oct</v>
      </c>
      <c r="AK621">
        <f>IF(ISBLANK(extractions!AE621),"",extractions!AE621)</f>
        <v>1982</v>
      </c>
      <c r="AL621">
        <f>IF(ISBLANK(extractions!AF621),"",extractions!AF621)</f>
        <v>30</v>
      </c>
      <c r="AM621" t="str">
        <f>IF(ISBLANK(extractions!AG621),"",extractions!AG621)</f>
        <v xml:space="preserve">mar </v>
      </c>
      <c r="AN621">
        <f>IF(ISBLANK(extractions!AH621),"",extractions!AH621)</f>
        <v>1983</v>
      </c>
      <c r="AO621" t="str">
        <f>IF(ISBLANK(extractions!AI621),"",extractions!AI621)</f>
        <v/>
      </c>
      <c r="AP621" t="str">
        <f>IF(ISBLANK(extractions!AJ621),"",extractions!AJ621)</f>
        <v/>
      </c>
      <c r="AQ621" t="str">
        <f>IF(ISBLANK(extractions!AK621),"",extractions!AK621)</f>
        <v/>
      </c>
      <c r="AR621" t="str">
        <f>IF(ISBLANK(extractions!AL621),"",extractions!AL621)</f>
        <v/>
      </c>
      <c r="AS621" t="str">
        <f>IF(ISBLANK(extractions!AM621),"",extractions!AM621)</f>
        <v/>
      </c>
      <c r="AT621" t="str">
        <f>IF(ISBLANK(extractions!AN621),"",extractions!AN621)</f>
        <v/>
      </c>
      <c r="AU621" t="str">
        <f>IF(ISBLANK(extractions!AO621),"",extractions!AO621)</f>
        <v/>
      </c>
      <c r="AV621" t="str">
        <f>IF(ISBLANK(extractions!AP621),"",extractions!AP621)</f>
        <v/>
      </c>
      <c r="AW621">
        <f>IF(ISBLANK(extractions!AQ621),"",extractions!AQ621)</f>
        <v>5.4</v>
      </c>
      <c r="AX621">
        <f>IF(ISBLANK(extractions!AR621),"",extractions!AR621)</f>
        <v>7.8</v>
      </c>
      <c r="AY621" t="str">
        <f>IF(ISBLANK(extractions!AS621),"",extractions!AS621)</f>
        <v/>
      </c>
      <c r="AZ621" t="str">
        <f>IF(ISBLANK(extractions!AT621),"",extractions!AT621)</f>
        <v/>
      </c>
      <c r="BA621" t="str">
        <f>IF(ISBLANK(extractions!AU621),"",extractions!AU621)</f>
        <v/>
      </c>
      <c r="BB621" t="str">
        <f>IF(ISBLANK(extractions!AV621),"",extractions!AV621)</f>
        <v/>
      </c>
      <c r="BC621" t="str">
        <f>IF(ISBLANK(extractions!AW621),"",extractions!AW621)</f>
        <v/>
      </c>
      <c r="BD621" t="str">
        <f>IF(ISBLANK(extractions!AX621),"",extractions!AX621)</f>
        <v/>
      </c>
      <c r="BG621" t="str">
        <f t="shared" si="77"/>
        <v/>
      </c>
      <c r="BK621" s="9" t="str">
        <f t="shared" si="74"/>
        <v>%</v>
      </c>
      <c r="BL621" s="9">
        <f t="shared" si="81"/>
        <v>0.44444444444444442</v>
      </c>
      <c r="BM621" s="13" t="str">
        <f t="shared" si="80"/>
        <v>?</v>
      </c>
      <c r="BN621" t="str">
        <f t="shared" si="75"/>
        <v>+</v>
      </c>
      <c r="BO621" s="9" t="str">
        <f>IF(BK621="Beta",IF(ABS(BL621)&lt;statistic_interpretations!$B$5,statistic_interpretations!$B$1,IF(ABS(BL621)&lt;statistic_interpretations!$C$5,statistic_interpretations!$C$1,IF(ABS(BL621)&gt;statistic_interpretations!$C$5,statistic_interpretations!$D$1,"error"))),IF(BK621="R",IF(ABS(BL621)&lt;statistic_interpretations!$B$2,statistic_interpretations!$B$1,IF(ABS(BL621)&lt;statistic_interpretations!$C$2,statistic_interpretations!$C$1,IF(ABS(BL621)&gt;statistic_interpretations!$C$2,statistic_interpretations!$D$1,"error"))),IF(BK621="D",IF(ABS(BL621)&lt;statistic_interpretations!$B$3,statistic_interpretations!$B$1,IF(ABS(BL621)&lt;statistic_interpretations!$C$3,statistic_interpretations!$C$1,IF(ABS(BL621)&gt;statistic_interpretations!$C$3,statistic_interpretations!$D$1,"error"))),IF(BK621="%",IF(ABS(BL621)&lt;statistic_interpretations!$B$9,statistic_interpretations!$B$1,IF(ABS(BL621)&lt;statistic_interpretations!$C$9,statistic_interpretations!$C$1,IF(ABS(BL621)&gt;statistic_interpretations!$C$9,statistic_interpretations!$D$1,"error"))),IF(BK621="χ2",IF(ABS(BL621)&lt;statistic_interpretations!$B$8,statistic_interpretations!$B$1,IF(ABS(BL621)&lt;statistic_interpretations!$C$8,statistic_interpretations!$C$1,IF(ABS(BL621)&gt;statistic_interpretations!$C$8,statistic_interpretations!$D$1,"error"))),IF(BK621="tau",IF(ABS(BL621)&lt;statistic_interpretations!$B$7,statistic_interpretations!$B$1,IF(ABS(BL621)&lt;statistic_interpretations!$C$7,statistic_interpretations!$C$1,IF(ABS(BL621)&gt;statistic_interpretations!$C$7,statistic_interpretations!$D$1,"error")))))))))</f>
        <v>Small</v>
      </c>
      <c r="BP621" t="str">
        <f t="shared" si="76"/>
        <v>not applicable</v>
      </c>
    </row>
    <row r="622" spans="1:68" x14ac:dyDescent="0.25">
      <c r="A622" t="str">
        <f>IF(ISBLANK(extractions!A622),"",extractions!A622)</f>
        <v xml:space="preserve">no injury  </v>
      </c>
      <c r="C622" t="str">
        <f>IF(ISBLANK(extractions!B622),"",extractions!B622)</f>
        <v>nominal</v>
      </c>
      <c r="D622" t="str">
        <f>IF(ISBLANK(extractions!C622),"",extractions!C622)</f>
        <v/>
      </c>
      <c r="E622" t="str">
        <f>IF(ISBLANK(extractions!D622),"",extractions!D622)</f>
        <v>injury</v>
      </c>
      <c r="F622" t="str">
        <f>IF(ISBLANK(extractions!E622),"",extractions!E622)</f>
        <v>-</v>
      </c>
      <c r="G622" t="str">
        <f>IF(ISBLANK(extractions!G622),"",extractions!G622)</f>
        <v>dispatch time</v>
      </c>
      <c r="H622" t="str">
        <f>IF(ISBLANK(extractions!H622),"",extractions!H622)</f>
        <v>scale</v>
      </c>
      <c r="I622" t="str">
        <f>IF(ISBLANK(extractions!I622),"",extractions!I622)</f>
        <v>min/incident</v>
      </c>
      <c r="J622" t="str">
        <f>IF(ISBLANK(extractions!J622),"",extractions!J622)</f>
        <v>-</v>
      </c>
      <c r="K622" t="str">
        <f>IF(ISBLANK(extractions!K622),"",extractions!K622)</f>
        <v>interest</v>
      </c>
      <c r="L622" t="str">
        <f>IF(ISBLANK(extractions!L622),"",extractions!L622)</f>
        <v>McEwan, Conner &amp; Cohen (1986)</v>
      </c>
      <c r="M622" t="s">
        <v>1326</v>
      </c>
      <c r="N622" t="str">
        <f>IF(ISBLANK(extractions!M622),"",extractions!M622)</f>
        <v>Exhibit 5-3</v>
      </c>
      <c r="O622" t="str">
        <f>IF(ISBLANK(extractions!N622),"",extractions!N622)</f>
        <v>% diff based on descriptives</v>
      </c>
      <c r="P622" t="s">
        <v>1277</v>
      </c>
      <c r="U622" t="str">
        <f>IF(ISBLANK(extractions!O622),"",extractions!O622)</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22" t="str">
        <f>IF(ISBLANK(extractions!P622),"",extractions!P622)</f>
        <v>Population</v>
      </c>
      <c r="W622" t="str">
        <f>IF(ISBLANK(extractions!Q622),"",extractions!Q622)</f>
        <v xml:space="preserve">Garden Grove </v>
      </c>
      <c r="X622" t="str">
        <f>IF(ISBLANK(extractions!R622),"",extractions!R622)</f>
        <v>-</v>
      </c>
      <c r="Y622" t="str">
        <f>IF(ISBLANK(extractions!S622),"",extractions!S622)</f>
        <v/>
      </c>
      <c r="Z622" t="str">
        <f>IF(ISBLANK(extractions!T622),"",extractions!T622)</f>
        <v/>
      </c>
      <c r="AA622" t="str">
        <f>IF(ISBLANK(extractions!U622),"",extractions!U622)</f>
        <v/>
      </c>
      <c r="AB622">
        <f>IF(ISBLANK(extractions!V622),"",extractions!V622)</f>
        <v>21491</v>
      </c>
      <c r="AC622" t="str">
        <f>IF(ISBLANK(extractions!W622),"",extractions!W622)</f>
        <v>CFS</v>
      </c>
      <c r="AD622" t="str">
        <f>IF(ISBLANK(extractions!X622),"",extractions!X622)</f>
        <v>All CFSs</v>
      </c>
      <c r="AE622" t="str">
        <f>IF(ISBLANK(extractions!Y622),"",extractions!Y622)</f>
        <v>%</v>
      </c>
      <c r="AF622" s="10">
        <f>IF(ISBLANK(extractions!Z622),"",extractions!Z622)</f>
        <v>2.1363636363636362</v>
      </c>
      <c r="AG622" t="str">
        <f>IF(ISBLANK(extractions!AA622),"",extractions!AA622)</f>
        <v>-</v>
      </c>
      <c r="AH622" t="str">
        <f>IF(ISBLANK(extractions!AB622),"",extractions!AB622)</f>
        <v>?</v>
      </c>
      <c r="AI622">
        <f>IF(ISBLANK(extractions!AC622),"",extractions!AC622)</f>
        <v>1</v>
      </c>
      <c r="AJ622" t="str">
        <f>IF(ISBLANK(extractions!AD622),"",extractions!AD622)</f>
        <v>oct</v>
      </c>
      <c r="AK622">
        <f>IF(ISBLANK(extractions!AE622),"",extractions!AE622)</f>
        <v>1982</v>
      </c>
      <c r="AL622">
        <f>IF(ISBLANK(extractions!AF622),"",extractions!AF622)</f>
        <v>30</v>
      </c>
      <c r="AM622" t="str">
        <f>IF(ISBLANK(extractions!AG622),"",extractions!AG622)</f>
        <v xml:space="preserve">mar </v>
      </c>
      <c r="AN622">
        <f>IF(ISBLANK(extractions!AH622),"",extractions!AH622)</f>
        <v>1983</v>
      </c>
      <c r="AO622" t="str">
        <f>IF(ISBLANK(extractions!AI622),"",extractions!AI622)</f>
        <v/>
      </c>
      <c r="AP622" t="str">
        <f>IF(ISBLANK(extractions!AJ622),"",extractions!AJ622)</f>
        <v/>
      </c>
      <c r="AQ622" t="str">
        <f>IF(ISBLANK(extractions!AK622),"",extractions!AK622)</f>
        <v/>
      </c>
      <c r="AR622" t="str">
        <f>IF(ISBLANK(extractions!AL622),"",extractions!AL622)</f>
        <v/>
      </c>
      <c r="AS622" t="str">
        <f>IF(ISBLANK(extractions!AM622),"",extractions!AM622)</f>
        <v/>
      </c>
      <c r="AT622" t="str">
        <f>IF(ISBLANK(extractions!AN622),"",extractions!AN622)</f>
        <v/>
      </c>
      <c r="AU622" t="str">
        <f>IF(ISBLANK(extractions!AO622),"",extractions!AO622)</f>
        <v/>
      </c>
      <c r="AV622" t="str">
        <f>IF(ISBLANK(extractions!AP622),"",extractions!AP622)</f>
        <v/>
      </c>
      <c r="AW622">
        <f>IF(ISBLANK(extractions!AQ622),"",extractions!AQ622)</f>
        <v>2.2000000000000002</v>
      </c>
      <c r="AX622">
        <f>IF(ISBLANK(extractions!AR622),"",extractions!AR622)</f>
        <v>6.9</v>
      </c>
      <c r="AY622" t="str">
        <f>IF(ISBLANK(extractions!AS622),"",extractions!AS622)</f>
        <v/>
      </c>
      <c r="AZ622" t="str">
        <f>IF(ISBLANK(extractions!AT622),"",extractions!AT622)</f>
        <v/>
      </c>
      <c r="BA622" t="str">
        <f>IF(ISBLANK(extractions!AU622),"",extractions!AU622)</f>
        <v/>
      </c>
      <c r="BB622" t="str">
        <f>IF(ISBLANK(extractions!AV622),"",extractions!AV622)</f>
        <v/>
      </c>
      <c r="BC622" t="str">
        <f>IF(ISBLANK(extractions!AW622),"",extractions!AW622)</f>
        <v/>
      </c>
      <c r="BD622" t="str">
        <f>IF(ISBLANK(extractions!AX622),"",extractions!AX622)</f>
        <v/>
      </c>
      <c r="BG622" t="str">
        <f t="shared" si="77"/>
        <v/>
      </c>
      <c r="BK622" s="9" t="str">
        <f t="shared" si="74"/>
        <v>%</v>
      </c>
      <c r="BL622" s="9">
        <f t="shared" si="81"/>
        <v>2.1363636363636362</v>
      </c>
      <c r="BM622" s="13" t="str">
        <f t="shared" si="80"/>
        <v>?</v>
      </c>
      <c r="BN622" t="str">
        <f t="shared" si="75"/>
        <v>+</v>
      </c>
      <c r="BO622" s="9" t="str">
        <f>IF(BK622="Beta",IF(ABS(BL622)&lt;statistic_interpretations!$B$5,statistic_interpretations!$B$1,IF(ABS(BL622)&lt;statistic_interpretations!$C$5,statistic_interpretations!$C$1,IF(ABS(BL622)&gt;statistic_interpretations!$C$5,statistic_interpretations!$D$1,"error"))),IF(BK622="R",IF(ABS(BL622)&lt;statistic_interpretations!$B$2,statistic_interpretations!$B$1,IF(ABS(BL622)&lt;statistic_interpretations!$C$2,statistic_interpretations!$C$1,IF(ABS(BL622)&gt;statistic_interpretations!$C$2,statistic_interpretations!$D$1,"error"))),IF(BK622="D",IF(ABS(BL622)&lt;statistic_interpretations!$B$3,statistic_interpretations!$B$1,IF(ABS(BL622)&lt;statistic_interpretations!$C$3,statistic_interpretations!$C$1,IF(ABS(BL622)&gt;statistic_interpretations!$C$3,statistic_interpretations!$D$1,"error"))),IF(BK622="%",IF(ABS(BL622)&lt;statistic_interpretations!$B$9,statistic_interpretations!$B$1,IF(ABS(BL622)&lt;statistic_interpretations!$C$9,statistic_interpretations!$C$1,IF(ABS(BL622)&gt;statistic_interpretations!$C$9,statistic_interpretations!$D$1,"error"))),IF(BK622="χ2",IF(ABS(BL622)&lt;statistic_interpretations!$B$8,statistic_interpretations!$B$1,IF(ABS(BL622)&lt;statistic_interpretations!$C$8,statistic_interpretations!$C$1,IF(ABS(BL622)&gt;statistic_interpretations!$C$8,statistic_interpretations!$D$1,"error"))),IF(BK622="tau",IF(ABS(BL622)&lt;statistic_interpretations!$B$7,statistic_interpretations!$B$1,IF(ABS(BL622)&lt;statistic_interpretations!$C$7,statistic_interpretations!$C$1,IF(ABS(BL622)&gt;statistic_interpretations!$C$7,statistic_interpretations!$D$1,"error")))))))))</f>
        <v>Small</v>
      </c>
      <c r="BP622" t="str">
        <f t="shared" si="76"/>
        <v>not applicable</v>
      </c>
    </row>
    <row r="623" spans="1:68" x14ac:dyDescent="0.25">
      <c r="A623" t="str">
        <f>IF(ISBLANK(extractions!A623),"",extractions!A623)</f>
        <v xml:space="preserve">no injury  </v>
      </c>
      <c r="C623" t="str">
        <f>IF(ISBLANK(extractions!B623),"",extractions!B623)</f>
        <v>nominal</v>
      </c>
      <c r="D623" t="str">
        <f>IF(ISBLANK(extractions!C623),"",extractions!C623)</f>
        <v/>
      </c>
      <c r="E623" t="str">
        <f>IF(ISBLANK(extractions!D623),"",extractions!D623)</f>
        <v>injury</v>
      </c>
      <c r="F623" t="str">
        <f>IF(ISBLANK(extractions!E623),"",extractions!E623)</f>
        <v>-</v>
      </c>
      <c r="G623" t="str">
        <f>IF(ISBLANK(extractions!G623),"",extractions!G623)</f>
        <v>travel time</v>
      </c>
      <c r="H623" t="str">
        <f>IF(ISBLANK(extractions!H623),"",extractions!H623)</f>
        <v>scale</v>
      </c>
      <c r="I623" t="str">
        <f>IF(ISBLANK(extractions!I623),"",extractions!I623)</f>
        <v>min/incident</v>
      </c>
      <c r="J623" t="str">
        <f>IF(ISBLANK(extractions!J623),"",extractions!J623)</f>
        <v>-</v>
      </c>
      <c r="K623" t="str">
        <f>IF(ISBLANK(extractions!K623),"",extractions!K623)</f>
        <v>interest</v>
      </c>
      <c r="L623" t="str">
        <f>IF(ISBLANK(extractions!L623),"",extractions!L623)</f>
        <v>McEwan, Conner &amp; Cohen (1986)</v>
      </c>
      <c r="M623" t="s">
        <v>1326</v>
      </c>
      <c r="N623" t="str">
        <f>IF(ISBLANK(extractions!M623),"",extractions!M623)</f>
        <v>Exhibit 5-3</v>
      </c>
      <c r="O623" t="str">
        <f>IF(ISBLANK(extractions!N623),"",extractions!N623)</f>
        <v>% diff based on descriptives</v>
      </c>
      <c r="P623" t="s">
        <v>1277</v>
      </c>
      <c r="U623" t="str">
        <f>IF(ISBLANK(extractions!O623),"",extractions!O623)</f>
        <v>These averages on total response time show that the DPR project has had a significant impact on both the operations of the communications center and field operations. Calls which should have received rapid response by the police were being handled in an expeditious manner. The ability of the call takers to recognize these situations increased under the DPR project, and the officers in field operations responded to the changes.</v>
      </c>
      <c r="V623" t="str">
        <f>IF(ISBLANK(extractions!P623),"",extractions!P623)</f>
        <v>Population</v>
      </c>
      <c r="W623" t="str">
        <f>IF(ISBLANK(extractions!Q623),"",extractions!Q623)</f>
        <v xml:space="preserve">Garden Grove </v>
      </c>
      <c r="X623" t="str">
        <f>IF(ISBLANK(extractions!R623),"",extractions!R623)</f>
        <v>-</v>
      </c>
      <c r="Y623" t="str">
        <f>IF(ISBLANK(extractions!S623),"",extractions!S623)</f>
        <v/>
      </c>
      <c r="Z623" t="str">
        <f>IF(ISBLANK(extractions!T623),"",extractions!T623)</f>
        <v/>
      </c>
      <c r="AA623" t="str">
        <f>IF(ISBLANK(extractions!U623),"",extractions!U623)</f>
        <v/>
      </c>
      <c r="AB623">
        <f>IF(ISBLANK(extractions!V623),"",extractions!V623)</f>
        <v>21491</v>
      </c>
      <c r="AC623" t="str">
        <f>IF(ISBLANK(extractions!W623),"",extractions!W623)</f>
        <v>CFS</v>
      </c>
      <c r="AD623" t="str">
        <f>IF(ISBLANK(extractions!X623),"",extractions!X623)</f>
        <v>All CFSs</v>
      </c>
      <c r="AE623" t="str">
        <f>IF(ISBLANK(extractions!Y623),"",extractions!Y623)</f>
        <v>%</v>
      </c>
      <c r="AF623" s="10">
        <f>IF(ISBLANK(extractions!Z623),"",extractions!Z623)</f>
        <v>0.39024390243902451</v>
      </c>
      <c r="AG623" t="str">
        <f>IF(ISBLANK(extractions!AA623),"",extractions!AA623)</f>
        <v>-</v>
      </c>
      <c r="AH623" t="str">
        <f>IF(ISBLANK(extractions!AB623),"",extractions!AB623)</f>
        <v>?</v>
      </c>
      <c r="AI623">
        <f>IF(ISBLANK(extractions!AC623),"",extractions!AC623)</f>
        <v>1</v>
      </c>
      <c r="AJ623" t="str">
        <f>IF(ISBLANK(extractions!AD623),"",extractions!AD623)</f>
        <v>oct</v>
      </c>
      <c r="AK623">
        <f>IF(ISBLANK(extractions!AE623),"",extractions!AE623)</f>
        <v>1982</v>
      </c>
      <c r="AL623">
        <f>IF(ISBLANK(extractions!AF623),"",extractions!AF623)</f>
        <v>30</v>
      </c>
      <c r="AM623" t="str">
        <f>IF(ISBLANK(extractions!AG623),"",extractions!AG623)</f>
        <v xml:space="preserve">mar </v>
      </c>
      <c r="AN623">
        <f>IF(ISBLANK(extractions!AH623),"",extractions!AH623)</f>
        <v>1983</v>
      </c>
      <c r="AO623" t="str">
        <f>IF(ISBLANK(extractions!AI623),"",extractions!AI623)</f>
        <v/>
      </c>
      <c r="AP623" t="str">
        <f>IF(ISBLANK(extractions!AJ623),"",extractions!AJ623)</f>
        <v/>
      </c>
      <c r="AQ623" t="str">
        <f>IF(ISBLANK(extractions!AK623),"",extractions!AK623)</f>
        <v/>
      </c>
      <c r="AR623" t="str">
        <f>IF(ISBLANK(extractions!AL623),"",extractions!AL623)</f>
        <v/>
      </c>
      <c r="AS623" t="str">
        <f>IF(ISBLANK(extractions!AM623),"",extractions!AM623)</f>
        <v/>
      </c>
      <c r="AT623" t="str">
        <f>IF(ISBLANK(extractions!AN623),"",extractions!AN623)</f>
        <v/>
      </c>
      <c r="AU623" t="str">
        <f>IF(ISBLANK(extractions!AO623),"",extractions!AO623)</f>
        <v/>
      </c>
      <c r="AV623" t="str">
        <f>IF(ISBLANK(extractions!AP623),"",extractions!AP623)</f>
        <v/>
      </c>
      <c r="AW623">
        <f>IF(ISBLANK(extractions!AQ623),"",extractions!AQ623)</f>
        <v>4.0999999999999996</v>
      </c>
      <c r="AX623">
        <f>IF(ISBLANK(extractions!AR623),"",extractions!AR623)</f>
        <v>5.7</v>
      </c>
      <c r="AY623" t="str">
        <f>IF(ISBLANK(extractions!AS623),"",extractions!AS623)</f>
        <v/>
      </c>
      <c r="AZ623" t="str">
        <f>IF(ISBLANK(extractions!AT623),"",extractions!AT623)</f>
        <v/>
      </c>
      <c r="BA623" t="str">
        <f>IF(ISBLANK(extractions!AU623),"",extractions!AU623)</f>
        <v/>
      </c>
      <c r="BB623" t="str">
        <f>IF(ISBLANK(extractions!AV623),"",extractions!AV623)</f>
        <v/>
      </c>
      <c r="BC623" t="str">
        <f>IF(ISBLANK(extractions!AW623),"",extractions!AW623)</f>
        <v/>
      </c>
      <c r="BD623" t="str">
        <f>IF(ISBLANK(extractions!AX623),"",extractions!AX623)</f>
        <v/>
      </c>
      <c r="BG623" t="str">
        <f t="shared" si="77"/>
        <v/>
      </c>
      <c r="BK623" s="9" t="str">
        <f t="shared" si="74"/>
        <v>%</v>
      </c>
      <c r="BL623" s="9">
        <f t="shared" si="81"/>
        <v>0.39024390243902451</v>
      </c>
      <c r="BM623" s="13" t="str">
        <f t="shared" si="80"/>
        <v>?</v>
      </c>
      <c r="BN623" t="str">
        <f t="shared" si="75"/>
        <v>+</v>
      </c>
      <c r="BO623" s="9" t="str">
        <f>IF(BK623="Beta",IF(ABS(BL623)&lt;statistic_interpretations!$B$5,statistic_interpretations!$B$1,IF(ABS(BL623)&lt;statistic_interpretations!$C$5,statistic_interpretations!$C$1,IF(ABS(BL623)&gt;statistic_interpretations!$C$5,statistic_interpretations!$D$1,"error"))),IF(BK623="R",IF(ABS(BL623)&lt;statistic_interpretations!$B$2,statistic_interpretations!$B$1,IF(ABS(BL623)&lt;statistic_interpretations!$C$2,statistic_interpretations!$C$1,IF(ABS(BL623)&gt;statistic_interpretations!$C$2,statistic_interpretations!$D$1,"error"))),IF(BK623="D",IF(ABS(BL623)&lt;statistic_interpretations!$B$3,statistic_interpretations!$B$1,IF(ABS(BL623)&lt;statistic_interpretations!$C$3,statistic_interpretations!$C$1,IF(ABS(BL623)&gt;statistic_interpretations!$C$3,statistic_interpretations!$D$1,"error"))),IF(BK623="%",IF(ABS(BL623)&lt;statistic_interpretations!$B$9,statistic_interpretations!$B$1,IF(ABS(BL623)&lt;statistic_interpretations!$C$9,statistic_interpretations!$C$1,IF(ABS(BL623)&gt;statistic_interpretations!$C$9,statistic_interpretations!$D$1,"error"))),IF(BK623="χ2",IF(ABS(BL623)&lt;statistic_interpretations!$B$8,statistic_interpretations!$B$1,IF(ABS(BL623)&lt;statistic_interpretations!$C$8,statistic_interpretations!$C$1,IF(ABS(BL623)&gt;statistic_interpretations!$C$8,statistic_interpretations!$D$1,"error"))),IF(BK623="tau",IF(ABS(BL623)&lt;statistic_interpretations!$B$7,statistic_interpretations!$B$1,IF(ABS(BL623)&lt;statistic_interpretations!$C$7,statistic_interpretations!$C$1,IF(ABS(BL623)&gt;statistic_interpretations!$C$7,statistic_interpretations!$D$1,"error")))))))))</f>
        <v>Small</v>
      </c>
      <c r="BP623" t="str">
        <f t="shared" si="76"/>
        <v>not applicable</v>
      </c>
    </row>
    <row r="624" spans="1:68" x14ac:dyDescent="0.25">
      <c r="A624" t="str">
        <f>IF(ISBLANK(extractions!A624),"",extractions!A624)</f>
        <v>differential police reponse system</v>
      </c>
      <c r="C624" t="str">
        <f>IF(ISBLANK(extractions!B624),"",extractions!B624)</f>
        <v>nominal</v>
      </c>
      <c r="D624" t="str">
        <f>IF(ISBLANK(extractions!C624),"",extractions!C624)</f>
        <v/>
      </c>
      <c r="E624" t="str">
        <f>IF(ISBLANK(extractions!D624),"",extractions!D624)</f>
        <v xml:space="preserve">control days/no differential police response </v>
      </c>
      <c r="F624" t="str">
        <f>IF(ISBLANK(extractions!E624),"",extractions!E624)</f>
        <v>-</v>
      </c>
      <c r="G624" t="str">
        <f>IF(ISBLANK(extractions!G624),"",extractions!G624)</f>
        <v>dispatch time</v>
      </c>
      <c r="H624" t="str">
        <f>IF(ISBLANK(extractions!H624),"",extractions!H624)</f>
        <v>scale</v>
      </c>
      <c r="I624" t="str">
        <f>IF(ISBLANK(extractions!I624),"",extractions!I624)</f>
        <v>min/incident</v>
      </c>
      <c r="J624" t="str">
        <f>IF(ISBLANK(extractions!J624),"",extractions!J624)</f>
        <v>-</v>
      </c>
      <c r="K624" t="str">
        <f>IF(ISBLANK(extractions!K624),"",extractions!K624)</f>
        <v>interest</v>
      </c>
      <c r="L624" t="str">
        <f>IF(ISBLANK(extractions!L624),"",extractions!L624)</f>
        <v>McEwan, Conner &amp; Cohen (1986)</v>
      </c>
      <c r="M624" t="s">
        <v>1326</v>
      </c>
      <c r="N624" t="str">
        <f>IF(ISBLANK(extractions!M624),"",extractions!M624)</f>
        <v>in text (page 101)</v>
      </c>
      <c r="O624" t="str">
        <f>IF(ISBLANK(extractions!N624),"",extractions!N624)</f>
        <v>% diff based on descriptives</v>
      </c>
      <c r="P624" t="s">
        <v>1277</v>
      </c>
      <c r="U624" t="str">
        <f>IF(ISBLANK(extractions!O624),"",extractions!O624)</f>
        <v>Under the new call classification system, a Priority 2 call was to be delayed in the communications center if the unit in the area of responsibility was busy on another call. That these delays were actually taking place is indicated by the fact that the average communications center time for Priority 2 calls was 14.9 minutes during the experimental period, as compared to only 4.6 minutes during the control days. The average of 4.6 minutes can be attributed to the fact that some delays occurred naturally when all units were busy. Further analysis showed that during the experimental days, 20.7 percent of the Priority 2 calls were being delayed for more than thirty minutes as compared to only 2.1 percent during the control days. By way of contrast, the average communications center times for Priority 0 and Priority 1 calls were all under two minutes for the control and experimental days.</v>
      </c>
      <c r="V624" t="str">
        <f>IF(ISBLANK(extractions!P624),"",extractions!P624)</f>
        <v>Population</v>
      </c>
      <c r="W624" t="str">
        <f>IF(ISBLANK(extractions!Q624),"",extractions!Q624)</f>
        <v>Greensboro</v>
      </c>
      <c r="X624" t="str">
        <f>IF(ISBLANK(extractions!R624),"",extractions!R624)</f>
        <v>-</v>
      </c>
      <c r="Y624" t="str">
        <f>IF(ISBLANK(extractions!S624),"",extractions!S624)</f>
        <v/>
      </c>
      <c r="Z624" t="str">
        <f>IF(ISBLANK(extractions!T624),"",extractions!T624)</f>
        <v/>
      </c>
      <c r="AA624" t="str">
        <f>IF(ISBLANK(extractions!U624),"",extractions!U624)</f>
        <v/>
      </c>
      <c r="AB624">
        <f>IF(ISBLANK(extractions!V624),"",extractions!V624)</f>
        <v>3792</v>
      </c>
      <c r="AC624" t="str">
        <f>IF(ISBLANK(extractions!W624),"",extractions!W624)</f>
        <v>CFS</v>
      </c>
      <c r="AD624" t="str">
        <f>IF(ISBLANK(extractions!X624),"",extractions!X624)</f>
        <v>All CFSs</v>
      </c>
      <c r="AE624" t="str">
        <f>IF(ISBLANK(extractions!Y624),"",extractions!Y624)</f>
        <v>%</v>
      </c>
      <c r="AF624" s="10">
        <f>IF(ISBLANK(extractions!Z624),"",extractions!Z624)</f>
        <v>2.2391304347826089</v>
      </c>
      <c r="AG624" t="str">
        <f>IF(ISBLANK(extractions!AA624),"",extractions!AA624)</f>
        <v>-</v>
      </c>
      <c r="AH624" t="str">
        <f>IF(ISBLANK(extractions!AB624),"",extractions!AB624)</f>
        <v>?</v>
      </c>
      <c r="AI624">
        <f>IF(ISBLANK(extractions!AC624),"",extractions!AC624)</f>
        <v>1</v>
      </c>
      <c r="AJ624" t="str">
        <f>IF(ISBLANK(extractions!AD624),"",extractions!AD624)</f>
        <v>jan</v>
      </c>
      <c r="AK624">
        <f>IF(ISBLANK(extractions!AE624),"",extractions!AE624)</f>
        <v>1983</v>
      </c>
      <c r="AL624">
        <f>IF(ISBLANK(extractions!AF624),"",extractions!AF624)</f>
        <v>30</v>
      </c>
      <c r="AM624" t="str">
        <f>IF(ISBLANK(extractions!AG624),"",extractions!AG624)</f>
        <v>may</v>
      </c>
      <c r="AN624">
        <f>IF(ISBLANK(extractions!AH624),"",extractions!AH624)</f>
        <v>1983</v>
      </c>
      <c r="AO624" t="str">
        <f>IF(ISBLANK(extractions!AI624),"",extractions!AI624)</f>
        <v/>
      </c>
      <c r="AP624" t="str">
        <f>IF(ISBLANK(extractions!AJ624),"",extractions!AJ624)</f>
        <v/>
      </c>
      <c r="AQ624" t="str">
        <f>IF(ISBLANK(extractions!AK624),"",extractions!AK624)</f>
        <v/>
      </c>
      <c r="AR624" t="str">
        <f>IF(ISBLANK(extractions!AL624),"",extractions!AL624)</f>
        <v/>
      </c>
      <c r="AS624" t="str">
        <f>IF(ISBLANK(extractions!AM624),"",extractions!AM624)</f>
        <v/>
      </c>
      <c r="AT624" t="str">
        <f>IF(ISBLANK(extractions!AN624),"",extractions!AN624)</f>
        <v/>
      </c>
      <c r="AU624" t="str">
        <f>IF(ISBLANK(extractions!AO624),"",extractions!AO624)</f>
        <v/>
      </c>
      <c r="AV624" t="str">
        <f>IF(ISBLANK(extractions!AP624),"",extractions!AP624)</f>
        <v/>
      </c>
      <c r="AW624">
        <f>IF(ISBLANK(extractions!AQ624),"",extractions!AQ624)</f>
        <v>4.5999999999999996</v>
      </c>
      <c r="AX624">
        <f>IF(ISBLANK(extractions!AR624),"",extractions!AR624)</f>
        <v>14.9</v>
      </c>
      <c r="AY624" t="str">
        <f>IF(ISBLANK(extractions!AS624),"",extractions!AS624)</f>
        <v/>
      </c>
      <c r="AZ624" t="str">
        <f>IF(ISBLANK(extractions!AT624),"",extractions!AT624)</f>
        <v/>
      </c>
      <c r="BA624" t="str">
        <f>IF(ISBLANK(extractions!AU624),"",extractions!AU624)</f>
        <v/>
      </c>
      <c r="BB624" t="str">
        <f>IF(ISBLANK(extractions!AV624),"",extractions!AV624)</f>
        <v/>
      </c>
      <c r="BC624" t="str">
        <f>IF(ISBLANK(extractions!AW624),"",extractions!AW624)</f>
        <v/>
      </c>
      <c r="BD624" t="str">
        <f>IF(ISBLANK(extractions!AX624),"",extractions!AX624)</f>
        <v/>
      </c>
      <c r="BG624" t="str">
        <f t="shared" si="77"/>
        <v/>
      </c>
      <c r="BK624" s="9" t="str">
        <f t="shared" si="74"/>
        <v>%</v>
      </c>
      <c r="BL624" s="9">
        <f t="shared" si="81"/>
        <v>2.2391304347826089</v>
      </c>
      <c r="BM624" s="13" t="str">
        <f t="shared" si="80"/>
        <v>?</v>
      </c>
      <c r="BN624" t="str">
        <f t="shared" si="75"/>
        <v>+</v>
      </c>
      <c r="BO624" s="9" t="str">
        <f>IF(BK624="Beta",IF(ABS(BL624)&lt;statistic_interpretations!$B$5,statistic_interpretations!$B$1,IF(ABS(BL624)&lt;statistic_interpretations!$C$5,statistic_interpretations!$C$1,IF(ABS(BL624)&gt;statistic_interpretations!$C$5,statistic_interpretations!$D$1,"error"))),IF(BK624="R",IF(ABS(BL624)&lt;statistic_interpretations!$B$2,statistic_interpretations!$B$1,IF(ABS(BL624)&lt;statistic_interpretations!$C$2,statistic_interpretations!$C$1,IF(ABS(BL624)&gt;statistic_interpretations!$C$2,statistic_interpretations!$D$1,"error"))),IF(BK624="D",IF(ABS(BL624)&lt;statistic_interpretations!$B$3,statistic_interpretations!$B$1,IF(ABS(BL624)&lt;statistic_interpretations!$C$3,statistic_interpretations!$C$1,IF(ABS(BL624)&gt;statistic_interpretations!$C$3,statistic_interpretations!$D$1,"error"))),IF(BK624="%",IF(ABS(BL624)&lt;statistic_interpretations!$B$9,statistic_interpretations!$B$1,IF(ABS(BL624)&lt;statistic_interpretations!$C$9,statistic_interpretations!$C$1,IF(ABS(BL624)&gt;statistic_interpretations!$C$9,statistic_interpretations!$D$1,"error"))),IF(BK624="χ2",IF(ABS(BL624)&lt;statistic_interpretations!$B$8,statistic_interpretations!$B$1,IF(ABS(BL624)&lt;statistic_interpretations!$C$8,statistic_interpretations!$C$1,IF(ABS(BL624)&gt;statistic_interpretations!$C$8,statistic_interpretations!$D$1,"error"))),IF(BK624="tau",IF(ABS(BL624)&lt;statistic_interpretations!$B$7,statistic_interpretations!$B$1,IF(ABS(BL624)&lt;statistic_interpretations!$C$7,statistic_interpretations!$C$1,IF(ABS(BL624)&gt;statistic_interpretations!$C$7,statistic_interpretations!$D$1,"error")))))))))</f>
        <v>Small</v>
      </c>
      <c r="BP624" t="str">
        <f t="shared" si="76"/>
        <v>not applicable</v>
      </c>
    </row>
    <row r="625" spans="1:68" x14ac:dyDescent="0.25">
      <c r="A625" t="str">
        <f>IF(ISBLANK(extractions!A625),"",extractions!A625)</f>
        <v>differential police reponse system</v>
      </c>
      <c r="C625" t="str">
        <f>IF(ISBLANK(extractions!B625),"",extractions!B625)</f>
        <v>nominal</v>
      </c>
      <c r="D625" t="str">
        <f>IF(ISBLANK(extractions!C625),"",extractions!C625)</f>
        <v/>
      </c>
      <c r="E625" t="str">
        <f>IF(ISBLANK(extractions!D625),"",extractions!D625)</f>
        <v xml:space="preserve">control days/no differential police response </v>
      </c>
      <c r="F625" t="str">
        <f>IF(ISBLANK(extractions!E625),"",extractions!E625)</f>
        <v>-</v>
      </c>
      <c r="G625" t="str">
        <f>IF(ISBLANK(extractions!G625),"",extractions!G625)</f>
        <v>travel time</v>
      </c>
      <c r="H625" t="str">
        <f>IF(ISBLANK(extractions!H625),"",extractions!H625)</f>
        <v>scale</v>
      </c>
      <c r="I625" t="str">
        <f>IF(ISBLANK(extractions!I625),"",extractions!I625)</f>
        <v>min/incident</v>
      </c>
      <c r="J625" t="str">
        <f>IF(ISBLANK(extractions!J625),"",extractions!J625)</f>
        <v>-</v>
      </c>
      <c r="K625" t="str">
        <f>IF(ISBLANK(extractions!K625),"",extractions!K625)</f>
        <v>interest</v>
      </c>
      <c r="L625" t="str">
        <f>IF(ISBLANK(extractions!L625),"",extractions!L625)</f>
        <v>McEwan, Conner &amp; Cohen (1986)</v>
      </c>
      <c r="M625" t="s">
        <v>1326</v>
      </c>
      <c r="N625" t="str">
        <f>IF(ISBLANK(extractions!M625),"",extractions!M625)</f>
        <v>in text (page 101)</v>
      </c>
      <c r="O625" t="str">
        <f>IF(ISBLANK(extractions!N625),"",extractions!N625)</f>
        <v>% diff based on descriptives</v>
      </c>
      <c r="P625" t="s">
        <v>1277</v>
      </c>
      <c r="U625" t="str">
        <f>IF(ISBLANK(extractions!O625),"",extractions!O625)</f>
        <v>One of the hypotheses of the field test was that the average travel time to emergency calls would decrease substantially, since the reduced workload would increase the chances that the unit in the area of responsibility would be available for the emergency call. However, there was only a small difference in average travel times between the control and experimental days. For Priority 0 calls, the average travel time during the control days was 4.93 minutes, as compared to 4.50 minutes during the experimental days, for a difference of only about one-half minute. By way of comparison, the travel times for Priority 1 calls were 5.48 minutes during the control days and 5.69 minutes during the experimental days and for Priority 2 calls, 6.86 minutes and 6.53 minutes, respectively. In   summary, the travel time to emergency calls was not changed significantly as a result of the alternative responses, even though it was less than the other priority types.</v>
      </c>
      <c r="V625" t="str">
        <f>IF(ISBLANK(extractions!P625),"",extractions!P625)</f>
        <v>Population</v>
      </c>
      <c r="W625" t="str">
        <f>IF(ISBLANK(extractions!Q625),"",extractions!Q625)</f>
        <v>Greensboro</v>
      </c>
      <c r="X625" t="str">
        <f>IF(ISBLANK(extractions!R625),"",extractions!R625)</f>
        <v>-</v>
      </c>
      <c r="Y625" t="str">
        <f>IF(ISBLANK(extractions!S625),"",extractions!S625)</f>
        <v/>
      </c>
      <c r="Z625" t="str">
        <f>IF(ISBLANK(extractions!T625),"",extractions!T625)</f>
        <v/>
      </c>
      <c r="AA625" t="str">
        <f>IF(ISBLANK(extractions!U625),"",extractions!U625)</f>
        <v/>
      </c>
      <c r="AB625">
        <f>IF(ISBLANK(extractions!V625),"",extractions!V625)</f>
        <v>3792</v>
      </c>
      <c r="AC625" t="str">
        <f>IF(ISBLANK(extractions!W625),"",extractions!W625)</f>
        <v>CFS</v>
      </c>
      <c r="AD625" t="str">
        <f>IF(ISBLANK(extractions!X625),"",extractions!X625)</f>
        <v>All CFSs</v>
      </c>
      <c r="AE625" t="str">
        <f>IF(ISBLANK(extractions!Y625),"",extractions!Y625)</f>
        <v>%</v>
      </c>
      <c r="AF625" s="10">
        <f>IF(ISBLANK(extractions!Z625),"",extractions!Z625)</f>
        <v>-8.7221095334685583E-2</v>
      </c>
      <c r="AG625" t="str">
        <f>IF(ISBLANK(extractions!AA625),"",extractions!AA625)</f>
        <v>-</v>
      </c>
      <c r="AH625" t="str">
        <f>IF(ISBLANK(extractions!AB625),"",extractions!AB625)</f>
        <v>?</v>
      </c>
      <c r="AI625">
        <f>IF(ISBLANK(extractions!AC625),"",extractions!AC625)</f>
        <v>1</v>
      </c>
      <c r="AJ625" t="str">
        <f>IF(ISBLANK(extractions!AD625),"",extractions!AD625)</f>
        <v>jan</v>
      </c>
      <c r="AK625">
        <f>IF(ISBLANK(extractions!AE625),"",extractions!AE625)</f>
        <v>1983</v>
      </c>
      <c r="AL625">
        <f>IF(ISBLANK(extractions!AF625),"",extractions!AF625)</f>
        <v>30</v>
      </c>
      <c r="AM625" t="str">
        <f>IF(ISBLANK(extractions!AG625),"",extractions!AG625)</f>
        <v>may</v>
      </c>
      <c r="AN625">
        <f>IF(ISBLANK(extractions!AH625),"",extractions!AH625)</f>
        <v>1983</v>
      </c>
      <c r="AO625" t="str">
        <f>IF(ISBLANK(extractions!AI625),"",extractions!AI625)</f>
        <v/>
      </c>
      <c r="AP625" t="str">
        <f>IF(ISBLANK(extractions!AJ625),"",extractions!AJ625)</f>
        <v/>
      </c>
      <c r="AQ625" t="str">
        <f>IF(ISBLANK(extractions!AK625),"",extractions!AK625)</f>
        <v/>
      </c>
      <c r="AR625" t="str">
        <f>IF(ISBLANK(extractions!AL625),"",extractions!AL625)</f>
        <v/>
      </c>
      <c r="AS625" t="str">
        <f>IF(ISBLANK(extractions!AM625),"",extractions!AM625)</f>
        <v/>
      </c>
      <c r="AT625" t="str">
        <f>IF(ISBLANK(extractions!AN625),"",extractions!AN625)</f>
        <v/>
      </c>
      <c r="AU625" t="str">
        <f>IF(ISBLANK(extractions!AO625),"",extractions!AO625)</f>
        <v/>
      </c>
      <c r="AV625" t="str">
        <f>IF(ISBLANK(extractions!AP625),"",extractions!AP625)</f>
        <v/>
      </c>
      <c r="AW625">
        <f>IF(ISBLANK(extractions!AQ625),"",extractions!AQ625)</f>
        <v>4.93</v>
      </c>
      <c r="AX625">
        <f>IF(ISBLANK(extractions!AR625),"",extractions!AR625)</f>
        <v>4.5</v>
      </c>
      <c r="AY625" t="str">
        <f>IF(ISBLANK(extractions!AS625),"",extractions!AS625)</f>
        <v/>
      </c>
      <c r="AZ625" t="str">
        <f>IF(ISBLANK(extractions!AT625),"",extractions!AT625)</f>
        <v/>
      </c>
      <c r="BA625" t="str">
        <f>IF(ISBLANK(extractions!AU625),"",extractions!AU625)</f>
        <v/>
      </c>
      <c r="BB625" t="str">
        <f>IF(ISBLANK(extractions!AV625),"",extractions!AV625)</f>
        <v/>
      </c>
      <c r="BC625" t="str">
        <f>IF(ISBLANK(extractions!AW625),"",extractions!AW625)</f>
        <v/>
      </c>
      <c r="BD625" t="str">
        <f>IF(ISBLANK(extractions!AX625),"",extractions!AX625)</f>
        <v/>
      </c>
      <c r="BG625" t="str">
        <f t="shared" si="77"/>
        <v/>
      </c>
      <c r="BK625" s="9" t="str">
        <f t="shared" si="74"/>
        <v>%</v>
      </c>
      <c r="BL625" s="9">
        <f t="shared" si="81"/>
        <v>-8.7221095334685583E-2</v>
      </c>
      <c r="BM625" s="13" t="str">
        <f t="shared" si="80"/>
        <v>?</v>
      </c>
      <c r="BN625" t="str">
        <f t="shared" si="75"/>
        <v>-</v>
      </c>
      <c r="BO625" s="9" t="str">
        <f>IF(BK625="Beta",IF(ABS(BL625)&lt;statistic_interpretations!$B$5,statistic_interpretations!$B$1,IF(ABS(BL625)&lt;statistic_interpretations!$C$5,statistic_interpretations!$C$1,IF(ABS(BL625)&gt;statistic_interpretations!$C$5,statistic_interpretations!$D$1,"error"))),IF(BK625="R",IF(ABS(BL625)&lt;statistic_interpretations!$B$2,statistic_interpretations!$B$1,IF(ABS(BL625)&lt;statistic_interpretations!$C$2,statistic_interpretations!$C$1,IF(ABS(BL625)&gt;statistic_interpretations!$C$2,statistic_interpretations!$D$1,"error"))),IF(BK625="D",IF(ABS(BL625)&lt;statistic_interpretations!$B$3,statistic_interpretations!$B$1,IF(ABS(BL625)&lt;statistic_interpretations!$C$3,statistic_interpretations!$C$1,IF(ABS(BL625)&gt;statistic_interpretations!$C$3,statistic_interpretations!$D$1,"error"))),IF(BK625="%",IF(ABS(BL625)&lt;statistic_interpretations!$B$9,statistic_interpretations!$B$1,IF(ABS(BL625)&lt;statistic_interpretations!$C$9,statistic_interpretations!$C$1,IF(ABS(BL625)&gt;statistic_interpretations!$C$9,statistic_interpretations!$D$1,"error"))),IF(BK625="χ2",IF(ABS(BL625)&lt;statistic_interpretations!$B$8,statistic_interpretations!$B$1,IF(ABS(BL625)&lt;statistic_interpretations!$C$8,statistic_interpretations!$C$1,IF(ABS(BL625)&gt;statistic_interpretations!$C$8,statistic_interpretations!$D$1,"error"))),IF(BK625="tau",IF(ABS(BL625)&lt;statistic_interpretations!$B$7,statistic_interpretations!$B$1,IF(ABS(BL625)&lt;statistic_interpretations!$C$7,statistic_interpretations!$C$1,IF(ABS(BL625)&gt;statistic_interpretations!$C$7,statistic_interpretations!$D$1,"error")))))))))</f>
        <v>Small</v>
      </c>
      <c r="BP625" t="str">
        <f t="shared" si="76"/>
        <v>not applicable</v>
      </c>
    </row>
    <row r="626" spans="1:68" x14ac:dyDescent="0.25">
      <c r="A626" t="str">
        <f>IF(ISBLANK(extractions!A626),"",extractions!A626)</f>
        <v>differential police reponse system</v>
      </c>
      <c r="C626" t="str">
        <f>IF(ISBLANK(extractions!B626),"",extractions!B626)</f>
        <v>nominal</v>
      </c>
      <c r="D626" t="str">
        <f>IF(ISBLANK(extractions!C626),"",extractions!C626)</f>
        <v/>
      </c>
      <c r="E626" t="str">
        <f>IF(ISBLANK(extractions!D626),"",extractions!D626)</f>
        <v xml:space="preserve">control days/no differential police response </v>
      </c>
      <c r="F626" t="str">
        <f>IF(ISBLANK(extractions!E626),"",extractions!E626)</f>
        <v>-</v>
      </c>
      <c r="G626" t="str">
        <f>IF(ISBLANK(extractions!G626),"",extractions!G626)</f>
        <v>travel time</v>
      </c>
      <c r="H626" t="str">
        <f>IF(ISBLANK(extractions!H626),"",extractions!H626)</f>
        <v>scale</v>
      </c>
      <c r="I626" t="str">
        <f>IF(ISBLANK(extractions!I626),"",extractions!I626)</f>
        <v>min/incident</v>
      </c>
      <c r="J626" t="str">
        <f>IF(ISBLANK(extractions!J626),"",extractions!J626)</f>
        <v>-</v>
      </c>
      <c r="K626" t="str">
        <f>IF(ISBLANK(extractions!K626),"",extractions!K626)</f>
        <v>interest</v>
      </c>
      <c r="L626" t="str">
        <f>IF(ISBLANK(extractions!L626),"",extractions!L626)</f>
        <v>McEwan, Conner &amp; Cohen (1986)</v>
      </c>
      <c r="M626" t="s">
        <v>1326</v>
      </c>
      <c r="N626" t="str">
        <f>IF(ISBLANK(extractions!M626),"",extractions!M626)</f>
        <v>in text (page 101)</v>
      </c>
      <c r="O626" t="str">
        <f>IF(ISBLANK(extractions!N626),"",extractions!N626)</f>
        <v>% diff based on descriptives</v>
      </c>
      <c r="P626" t="s">
        <v>1277</v>
      </c>
      <c r="U626" t="str">
        <f>IF(ISBLANK(extractions!O626),"",extractions!O626)</f>
        <v>One of the hypotheses of the field test was that the average travel time to emergency calls would decrease substantially, since the reduced workload would increase the chances that the unit in the area of responsibility would be available for the emergency call. However, there was only a small difference in average travel times between the control and experimental days. For Priority 0 calls, the average travel time during the control days was 4.93 minutes, as compared to 4.50 minutes during the experimental days, for a difference of only about one-half minute. By way of comparison, the travel times for Priority 1 calls were 5.48 minutes during the control days and 5.69 minutes during the experimental days and for Priority 2 calls, 6.86 minutes and 6.53 minutes, respectively. In   summary, the travel time to emergency calls was not changed significantly as a result of the alternative responses, even though it was less than the other priority types.</v>
      </c>
      <c r="V626" t="str">
        <f>IF(ISBLANK(extractions!P626),"",extractions!P626)</f>
        <v>Population</v>
      </c>
      <c r="W626" t="str">
        <f>IF(ISBLANK(extractions!Q626),"",extractions!Q626)</f>
        <v>Greensboro</v>
      </c>
      <c r="X626" t="str">
        <f>IF(ISBLANK(extractions!R626),"",extractions!R626)</f>
        <v>-</v>
      </c>
      <c r="Y626" t="str">
        <f>IF(ISBLANK(extractions!S626),"",extractions!S626)</f>
        <v/>
      </c>
      <c r="Z626" t="str">
        <f>IF(ISBLANK(extractions!T626),"",extractions!T626)</f>
        <v/>
      </c>
      <c r="AA626" t="str">
        <f>IF(ISBLANK(extractions!U626),"",extractions!U626)</f>
        <v/>
      </c>
      <c r="AB626">
        <f>IF(ISBLANK(extractions!V626),"",extractions!V626)</f>
        <v>3792</v>
      </c>
      <c r="AC626" t="str">
        <f>IF(ISBLANK(extractions!W626),"",extractions!W626)</f>
        <v>CFS</v>
      </c>
      <c r="AD626" t="str">
        <f>IF(ISBLANK(extractions!X626),"",extractions!X626)</f>
        <v>All CFSs</v>
      </c>
      <c r="AE626" t="str">
        <f>IF(ISBLANK(extractions!Y626),"",extractions!Y626)</f>
        <v>%</v>
      </c>
      <c r="AF626" s="10">
        <f>IF(ISBLANK(extractions!Z626),"",extractions!Z626)</f>
        <v>3.8321167883211604E-2</v>
      </c>
      <c r="AG626" t="str">
        <f>IF(ISBLANK(extractions!AA626),"",extractions!AA626)</f>
        <v>-</v>
      </c>
      <c r="AH626" t="str">
        <f>IF(ISBLANK(extractions!AB626),"",extractions!AB626)</f>
        <v>?</v>
      </c>
      <c r="AI626">
        <f>IF(ISBLANK(extractions!AC626),"",extractions!AC626)</f>
        <v>1</v>
      </c>
      <c r="AJ626" t="str">
        <f>IF(ISBLANK(extractions!AD626),"",extractions!AD626)</f>
        <v>jan</v>
      </c>
      <c r="AK626">
        <f>IF(ISBLANK(extractions!AE626),"",extractions!AE626)</f>
        <v>1983</v>
      </c>
      <c r="AL626">
        <f>IF(ISBLANK(extractions!AF626),"",extractions!AF626)</f>
        <v>30</v>
      </c>
      <c r="AM626" t="str">
        <f>IF(ISBLANK(extractions!AG626),"",extractions!AG626)</f>
        <v>may</v>
      </c>
      <c r="AN626">
        <f>IF(ISBLANK(extractions!AH626),"",extractions!AH626)</f>
        <v>1983</v>
      </c>
      <c r="AO626" t="str">
        <f>IF(ISBLANK(extractions!AI626),"",extractions!AI626)</f>
        <v/>
      </c>
      <c r="AP626" t="str">
        <f>IF(ISBLANK(extractions!AJ626),"",extractions!AJ626)</f>
        <v/>
      </c>
      <c r="AQ626" t="str">
        <f>IF(ISBLANK(extractions!AK626),"",extractions!AK626)</f>
        <v/>
      </c>
      <c r="AR626" t="str">
        <f>IF(ISBLANK(extractions!AL626),"",extractions!AL626)</f>
        <v/>
      </c>
      <c r="AS626" t="str">
        <f>IF(ISBLANK(extractions!AM626),"",extractions!AM626)</f>
        <v/>
      </c>
      <c r="AT626" t="str">
        <f>IF(ISBLANK(extractions!AN626),"",extractions!AN626)</f>
        <v/>
      </c>
      <c r="AU626" t="str">
        <f>IF(ISBLANK(extractions!AO626),"",extractions!AO626)</f>
        <v/>
      </c>
      <c r="AV626" t="str">
        <f>IF(ISBLANK(extractions!AP626),"",extractions!AP626)</f>
        <v/>
      </c>
      <c r="AW626">
        <f>IF(ISBLANK(extractions!AQ626),"",extractions!AQ626)</f>
        <v>5.48</v>
      </c>
      <c r="AX626">
        <f>IF(ISBLANK(extractions!AR626),"",extractions!AR626)</f>
        <v>5.69</v>
      </c>
      <c r="AY626" t="str">
        <f>IF(ISBLANK(extractions!AS626),"",extractions!AS626)</f>
        <v/>
      </c>
      <c r="AZ626" t="str">
        <f>IF(ISBLANK(extractions!AT626),"",extractions!AT626)</f>
        <v/>
      </c>
      <c r="BA626" t="str">
        <f>IF(ISBLANK(extractions!AU626),"",extractions!AU626)</f>
        <v/>
      </c>
      <c r="BB626" t="str">
        <f>IF(ISBLANK(extractions!AV626),"",extractions!AV626)</f>
        <v/>
      </c>
      <c r="BC626" t="str">
        <f>IF(ISBLANK(extractions!AW626),"",extractions!AW626)</f>
        <v/>
      </c>
      <c r="BD626" t="str">
        <f>IF(ISBLANK(extractions!AX626),"",extractions!AX626)</f>
        <v/>
      </c>
      <c r="BG626" t="str">
        <f t="shared" si="77"/>
        <v/>
      </c>
      <c r="BK626" s="9" t="str">
        <f t="shared" si="74"/>
        <v>%</v>
      </c>
      <c r="BL626" s="9">
        <f t="shared" si="81"/>
        <v>3.8321167883211604E-2</v>
      </c>
      <c r="BM626" s="13" t="str">
        <f t="shared" si="80"/>
        <v>?</v>
      </c>
      <c r="BN626" t="str">
        <f t="shared" si="75"/>
        <v>+</v>
      </c>
      <c r="BO626" s="9" t="str">
        <f>IF(BK626="Beta",IF(ABS(BL626)&lt;statistic_interpretations!$B$5,statistic_interpretations!$B$1,IF(ABS(BL626)&lt;statistic_interpretations!$C$5,statistic_interpretations!$C$1,IF(ABS(BL626)&gt;statistic_interpretations!$C$5,statistic_interpretations!$D$1,"error"))),IF(BK626="R",IF(ABS(BL626)&lt;statistic_interpretations!$B$2,statistic_interpretations!$B$1,IF(ABS(BL626)&lt;statistic_interpretations!$C$2,statistic_interpretations!$C$1,IF(ABS(BL626)&gt;statistic_interpretations!$C$2,statistic_interpretations!$D$1,"error"))),IF(BK626="D",IF(ABS(BL626)&lt;statistic_interpretations!$B$3,statistic_interpretations!$B$1,IF(ABS(BL626)&lt;statistic_interpretations!$C$3,statistic_interpretations!$C$1,IF(ABS(BL626)&gt;statistic_interpretations!$C$3,statistic_interpretations!$D$1,"error"))),IF(BK626="%",IF(ABS(BL626)&lt;statistic_interpretations!$B$9,statistic_interpretations!$B$1,IF(ABS(BL626)&lt;statistic_interpretations!$C$9,statistic_interpretations!$C$1,IF(ABS(BL626)&gt;statistic_interpretations!$C$9,statistic_interpretations!$D$1,"error"))),IF(BK626="χ2",IF(ABS(BL626)&lt;statistic_interpretations!$B$8,statistic_interpretations!$B$1,IF(ABS(BL626)&lt;statistic_interpretations!$C$8,statistic_interpretations!$C$1,IF(ABS(BL626)&gt;statistic_interpretations!$C$8,statistic_interpretations!$D$1,"error"))),IF(BK626="tau",IF(ABS(BL626)&lt;statistic_interpretations!$B$7,statistic_interpretations!$B$1,IF(ABS(BL626)&lt;statistic_interpretations!$C$7,statistic_interpretations!$C$1,IF(ABS(BL626)&gt;statistic_interpretations!$C$7,statistic_interpretations!$D$1,"error")))))))))</f>
        <v>Small</v>
      </c>
      <c r="BP626" t="str">
        <f t="shared" si="76"/>
        <v>not applicable</v>
      </c>
    </row>
    <row r="627" spans="1:68" x14ac:dyDescent="0.25">
      <c r="A627" t="str">
        <f>IF(ISBLANK(extractions!A627),"",extractions!A627)</f>
        <v>differential police reponse system</v>
      </c>
      <c r="C627" t="str">
        <f>IF(ISBLANK(extractions!B627),"",extractions!B627)</f>
        <v>nominal</v>
      </c>
      <c r="D627" t="str">
        <f>IF(ISBLANK(extractions!C627),"",extractions!C627)</f>
        <v/>
      </c>
      <c r="E627" t="str">
        <f>IF(ISBLANK(extractions!D627),"",extractions!D627)</f>
        <v xml:space="preserve">control days/no differential police response </v>
      </c>
      <c r="F627" t="str">
        <f>IF(ISBLANK(extractions!E627),"",extractions!E627)</f>
        <v>-</v>
      </c>
      <c r="G627" t="str">
        <f>IF(ISBLANK(extractions!G627),"",extractions!G627)</f>
        <v>travel time</v>
      </c>
      <c r="H627" t="str">
        <f>IF(ISBLANK(extractions!H627),"",extractions!H627)</f>
        <v>scale</v>
      </c>
      <c r="I627" t="str">
        <f>IF(ISBLANK(extractions!I627),"",extractions!I627)</f>
        <v>min/incident</v>
      </c>
      <c r="J627" t="str">
        <f>IF(ISBLANK(extractions!J627),"",extractions!J627)</f>
        <v>-</v>
      </c>
      <c r="K627" t="str">
        <f>IF(ISBLANK(extractions!K627),"",extractions!K627)</f>
        <v>interest</v>
      </c>
      <c r="L627" t="str">
        <f>IF(ISBLANK(extractions!L627),"",extractions!L627)</f>
        <v>McEwan, Conner &amp; Cohen (1986)</v>
      </c>
      <c r="M627" t="s">
        <v>1326</v>
      </c>
      <c r="N627" t="str">
        <f>IF(ISBLANK(extractions!M627),"",extractions!M627)</f>
        <v>in text (page 101)</v>
      </c>
      <c r="O627" t="str">
        <f>IF(ISBLANK(extractions!N627),"",extractions!N627)</f>
        <v>% diff based on descriptives</v>
      </c>
      <c r="P627" t="s">
        <v>1277</v>
      </c>
      <c r="U627" t="str">
        <f>IF(ISBLANK(extractions!O627),"",extractions!O627)</f>
        <v>One of the hypotheses of the field test was that the average travel time to emergency calls would decrease substantially, since the reduced workload would increase the chances that the unit in the area of responsibility would be available for the emergency call. However, there was only a small difference in average travel times between the control and experimental days. For Priority 0 calls, the average travel time during the control days was 4.93 minutes, as compared to 4.50 minutes during the experimental days, for a difference of only about one-half minute. By way of comparison, the travel times for Priority 1 calls were 5.48 minutes during the control days and 5.69 minutes during the experimental days and for Priority 2 calls, 6.86 minutes and 6.53 minutes, respectively. In   summary, the travel time to emergency calls was not changed significantly as a result of the alternative responses, even though it was less than the other priority types.</v>
      </c>
      <c r="V627" t="str">
        <f>IF(ISBLANK(extractions!P627),"",extractions!P627)</f>
        <v>Population</v>
      </c>
      <c r="W627" t="str">
        <f>IF(ISBLANK(extractions!Q627),"",extractions!Q627)</f>
        <v>Greensboro</v>
      </c>
      <c r="X627" t="str">
        <f>IF(ISBLANK(extractions!R627),"",extractions!R627)</f>
        <v>-</v>
      </c>
      <c r="Y627" t="str">
        <f>IF(ISBLANK(extractions!S627),"",extractions!S627)</f>
        <v/>
      </c>
      <c r="Z627" t="str">
        <f>IF(ISBLANK(extractions!T627),"",extractions!T627)</f>
        <v/>
      </c>
      <c r="AA627" t="str">
        <f>IF(ISBLANK(extractions!U627),"",extractions!U627)</f>
        <v/>
      </c>
      <c r="AB627">
        <f>IF(ISBLANK(extractions!V627),"",extractions!V627)</f>
        <v>3792</v>
      </c>
      <c r="AC627" t="str">
        <f>IF(ISBLANK(extractions!W627),"",extractions!W627)</f>
        <v>CFS</v>
      </c>
      <c r="AD627" t="str">
        <f>IF(ISBLANK(extractions!X627),"",extractions!X627)</f>
        <v>All CFSs</v>
      </c>
      <c r="AE627" t="str">
        <f>IF(ISBLANK(extractions!Y627),"",extractions!Y627)</f>
        <v>%</v>
      </c>
      <c r="AF627" s="10">
        <f>IF(ISBLANK(extractions!Z627),"",extractions!Z627)</f>
        <v>-4.8104956268221533E-2</v>
      </c>
      <c r="AG627" t="str">
        <f>IF(ISBLANK(extractions!AA627),"",extractions!AA627)</f>
        <v>-</v>
      </c>
      <c r="AH627" t="str">
        <f>IF(ISBLANK(extractions!AB627),"",extractions!AB627)</f>
        <v>?</v>
      </c>
      <c r="AI627">
        <f>IF(ISBLANK(extractions!AC627),"",extractions!AC627)</f>
        <v>1</v>
      </c>
      <c r="AJ627" t="str">
        <f>IF(ISBLANK(extractions!AD627),"",extractions!AD627)</f>
        <v>jan</v>
      </c>
      <c r="AK627">
        <f>IF(ISBLANK(extractions!AE627),"",extractions!AE627)</f>
        <v>1983</v>
      </c>
      <c r="AL627">
        <f>IF(ISBLANK(extractions!AF627),"",extractions!AF627)</f>
        <v>30</v>
      </c>
      <c r="AM627" t="str">
        <f>IF(ISBLANK(extractions!AG627),"",extractions!AG627)</f>
        <v>may</v>
      </c>
      <c r="AN627">
        <f>IF(ISBLANK(extractions!AH627),"",extractions!AH627)</f>
        <v>1983</v>
      </c>
      <c r="AO627" t="str">
        <f>IF(ISBLANK(extractions!AI627),"",extractions!AI627)</f>
        <v/>
      </c>
      <c r="AP627" t="str">
        <f>IF(ISBLANK(extractions!AJ627),"",extractions!AJ627)</f>
        <v/>
      </c>
      <c r="AQ627" t="str">
        <f>IF(ISBLANK(extractions!AK627),"",extractions!AK627)</f>
        <v/>
      </c>
      <c r="AR627" t="str">
        <f>IF(ISBLANK(extractions!AL627),"",extractions!AL627)</f>
        <v/>
      </c>
      <c r="AS627" t="str">
        <f>IF(ISBLANK(extractions!AM627),"",extractions!AM627)</f>
        <v/>
      </c>
      <c r="AT627" t="str">
        <f>IF(ISBLANK(extractions!AN627),"",extractions!AN627)</f>
        <v/>
      </c>
      <c r="AU627" t="str">
        <f>IF(ISBLANK(extractions!AO627),"",extractions!AO627)</f>
        <v/>
      </c>
      <c r="AV627" t="str">
        <f>IF(ISBLANK(extractions!AP627),"",extractions!AP627)</f>
        <v/>
      </c>
      <c r="AW627">
        <f>IF(ISBLANK(extractions!AQ627),"",extractions!AQ627)</f>
        <v>6.86</v>
      </c>
      <c r="AX627">
        <f>IF(ISBLANK(extractions!AR627),"",extractions!AR627)</f>
        <v>6.53</v>
      </c>
      <c r="AY627" t="str">
        <f>IF(ISBLANK(extractions!AS627),"",extractions!AS627)</f>
        <v/>
      </c>
      <c r="AZ627" t="str">
        <f>IF(ISBLANK(extractions!AT627),"",extractions!AT627)</f>
        <v/>
      </c>
      <c r="BA627" t="str">
        <f>IF(ISBLANK(extractions!AU627),"",extractions!AU627)</f>
        <v/>
      </c>
      <c r="BB627" t="str">
        <f>IF(ISBLANK(extractions!AV627),"",extractions!AV627)</f>
        <v/>
      </c>
      <c r="BC627" t="str">
        <f>IF(ISBLANK(extractions!AW627),"",extractions!AW627)</f>
        <v/>
      </c>
      <c r="BD627" t="str">
        <f>IF(ISBLANK(extractions!AX627),"",extractions!AX627)</f>
        <v/>
      </c>
      <c r="BG627" t="str">
        <f t="shared" si="77"/>
        <v/>
      </c>
      <c r="BK627" s="9" t="str">
        <f t="shared" si="74"/>
        <v>%</v>
      </c>
      <c r="BL627" s="9">
        <f t="shared" si="81"/>
        <v>-4.8104956268221533E-2</v>
      </c>
      <c r="BM627" s="13" t="str">
        <f t="shared" si="80"/>
        <v>?</v>
      </c>
      <c r="BN627" t="str">
        <f t="shared" si="75"/>
        <v>-</v>
      </c>
      <c r="BO627" s="9" t="str">
        <f>IF(BK627="Beta",IF(ABS(BL627)&lt;statistic_interpretations!$B$5,statistic_interpretations!$B$1,IF(ABS(BL627)&lt;statistic_interpretations!$C$5,statistic_interpretations!$C$1,IF(ABS(BL627)&gt;statistic_interpretations!$C$5,statistic_interpretations!$D$1,"error"))),IF(BK627="R",IF(ABS(BL627)&lt;statistic_interpretations!$B$2,statistic_interpretations!$B$1,IF(ABS(BL627)&lt;statistic_interpretations!$C$2,statistic_interpretations!$C$1,IF(ABS(BL627)&gt;statistic_interpretations!$C$2,statistic_interpretations!$D$1,"error"))),IF(BK627="D",IF(ABS(BL627)&lt;statistic_interpretations!$B$3,statistic_interpretations!$B$1,IF(ABS(BL627)&lt;statistic_interpretations!$C$3,statistic_interpretations!$C$1,IF(ABS(BL627)&gt;statistic_interpretations!$C$3,statistic_interpretations!$D$1,"error"))),IF(BK627="%",IF(ABS(BL627)&lt;statistic_interpretations!$B$9,statistic_interpretations!$B$1,IF(ABS(BL627)&lt;statistic_interpretations!$C$9,statistic_interpretations!$C$1,IF(ABS(BL627)&gt;statistic_interpretations!$C$9,statistic_interpretations!$D$1,"error"))),IF(BK627="χ2",IF(ABS(BL627)&lt;statistic_interpretations!$B$8,statistic_interpretations!$B$1,IF(ABS(BL627)&lt;statistic_interpretations!$C$8,statistic_interpretations!$C$1,IF(ABS(BL627)&gt;statistic_interpretations!$C$8,statistic_interpretations!$D$1,"error"))),IF(BK627="tau",IF(ABS(BL627)&lt;statistic_interpretations!$B$7,statistic_interpretations!$B$1,IF(ABS(BL627)&lt;statistic_interpretations!$C$7,statistic_interpretations!$C$1,IF(ABS(BL627)&gt;statistic_interpretations!$C$7,statistic_interpretations!$D$1,"error")))))))))</f>
        <v>Small</v>
      </c>
      <c r="BP627" t="str">
        <f t="shared" si="76"/>
        <v>not applicable</v>
      </c>
    </row>
    <row r="628" spans="1:68" x14ac:dyDescent="0.25">
      <c r="A628" t="str">
        <f>IF(ISBLANK(extractions!A628),"",extractions!A628)</f>
        <v>immediate dispatch</v>
      </c>
      <c r="C628" t="str">
        <f>IF(ISBLANK(extractions!B628),"",extractions!B628)</f>
        <v>nominal</v>
      </c>
      <c r="D628" t="str">
        <f>IF(ISBLANK(extractions!C628),"",extractions!C628)</f>
        <v/>
      </c>
      <c r="E628" t="str">
        <f>IF(ISBLANK(extractions!D628),"",extractions!D628)</f>
        <v>emergency dispatch</v>
      </c>
      <c r="F628" t="str">
        <f>IF(ISBLANK(extractions!E628),"",extractions!E628)</f>
        <v>-</v>
      </c>
      <c r="G628" t="str">
        <f>IF(ISBLANK(extractions!G628),"",extractions!G628)</f>
        <v>dispatch time</v>
      </c>
      <c r="H628" t="str">
        <f>IF(ISBLANK(extractions!H628),"",extractions!H628)</f>
        <v>scale</v>
      </c>
      <c r="I628" t="str">
        <f>IF(ISBLANK(extractions!I628),"",extractions!I628)</f>
        <v>min/incident</v>
      </c>
      <c r="J628" t="str">
        <f>IF(ISBLANK(extractions!J628),"",extractions!J628)</f>
        <v>-</v>
      </c>
      <c r="K628" t="str">
        <f>IF(ISBLANK(extractions!K628),"",extractions!K628)</f>
        <v>interest</v>
      </c>
      <c r="L628" t="str">
        <f>IF(ISBLANK(extractions!L628),"",extractions!L628)</f>
        <v>McEwan, Conner &amp; Cohen (1986)</v>
      </c>
      <c r="M628" t="s">
        <v>1326</v>
      </c>
      <c r="N628" t="str">
        <f>IF(ISBLANK(extractions!M628),"",extractions!M628)</f>
        <v>in text (page 115)</v>
      </c>
      <c r="O628" t="str">
        <f>IF(ISBLANK(extractions!N628),"",extractions!N628)</f>
        <v>% diff based on descriptives</v>
      </c>
      <c r="P628" t="s">
        <v>1277</v>
      </c>
      <c r="U628" t="str">
        <f>IF(ISBLANK(extractions!O628),"",extractions!O628)</f>
        <v>The impact on the time in the communications center was reflected in the averages of 2.3 minutes for emergency calls, 5.9 minutes on immediate calls, and 11.1 minutes for potentially delayed calls. The group of control calls from position 16 were delayed slightly longer, with an average of 15.0 minutes per call.</v>
      </c>
      <c r="V628" t="str">
        <f>IF(ISBLANK(extractions!P628),"",extractions!P628)</f>
        <v>Population</v>
      </c>
      <c r="W628" t="str">
        <f>IF(ISBLANK(extractions!Q628),"",extractions!Q628)</f>
        <v>Toledo</v>
      </c>
      <c r="X628" t="str">
        <f>IF(ISBLANK(extractions!R628),"",extractions!R628)</f>
        <v>-</v>
      </c>
      <c r="Y628" t="str">
        <f>IF(ISBLANK(extractions!S628),"",extractions!S628)</f>
        <v/>
      </c>
      <c r="Z628" t="str">
        <f>IF(ISBLANK(extractions!T628),"",extractions!T628)</f>
        <v/>
      </c>
      <c r="AA628" t="str">
        <f>IF(ISBLANK(extractions!U628),"",extractions!U628)</f>
        <v/>
      </c>
      <c r="AB628">
        <f>IF(ISBLANK(extractions!V628),"",extractions!V628)</f>
        <v>15053</v>
      </c>
      <c r="AC628" t="str">
        <f>IF(ISBLANK(extractions!W628),"",extractions!W628)</f>
        <v>CFS</v>
      </c>
      <c r="AD628" t="str">
        <f>IF(ISBLANK(extractions!X628),"",extractions!X628)</f>
        <v>All CFSs</v>
      </c>
      <c r="AE628" t="str">
        <f>IF(ISBLANK(extractions!Y628),"",extractions!Y628)</f>
        <v>%</v>
      </c>
      <c r="AF628" s="10">
        <f>IF(ISBLANK(extractions!Z628),"",extractions!Z628)</f>
        <v>1.5652173913043481</v>
      </c>
      <c r="AG628" t="str">
        <f>IF(ISBLANK(extractions!AA628),"",extractions!AA628)</f>
        <v>-</v>
      </c>
      <c r="AH628" t="str">
        <f>IF(ISBLANK(extractions!AB628),"",extractions!AB628)</f>
        <v>?</v>
      </c>
      <c r="AI628">
        <f>IF(ISBLANK(extractions!AC628),"",extractions!AC628)</f>
        <v>1</v>
      </c>
      <c r="AJ628" t="str">
        <f>IF(ISBLANK(extractions!AD628),"",extractions!AD628)</f>
        <v>nov</v>
      </c>
      <c r="AK628">
        <f>IF(ISBLANK(extractions!AE628),"",extractions!AE628)</f>
        <v>1982</v>
      </c>
      <c r="AL628">
        <f>IF(ISBLANK(extractions!AF628),"",extractions!AF628)</f>
        <v>30</v>
      </c>
      <c r="AM628" t="str">
        <f>IF(ISBLANK(extractions!AG628),"",extractions!AG628)</f>
        <v>april</v>
      </c>
      <c r="AN628">
        <f>IF(ISBLANK(extractions!AH628),"",extractions!AH628)</f>
        <v>1983</v>
      </c>
      <c r="AO628" t="str">
        <f>IF(ISBLANK(extractions!AI628),"",extractions!AI628)</f>
        <v/>
      </c>
      <c r="AP628" t="str">
        <f>IF(ISBLANK(extractions!AJ628),"",extractions!AJ628)</f>
        <v/>
      </c>
      <c r="AQ628" t="str">
        <f>IF(ISBLANK(extractions!AK628),"",extractions!AK628)</f>
        <v/>
      </c>
      <c r="AR628" t="str">
        <f>IF(ISBLANK(extractions!AL628),"",extractions!AL628)</f>
        <v/>
      </c>
      <c r="AS628" t="str">
        <f>IF(ISBLANK(extractions!AM628),"",extractions!AM628)</f>
        <v/>
      </c>
      <c r="AT628" t="str">
        <f>IF(ISBLANK(extractions!AN628),"",extractions!AN628)</f>
        <v/>
      </c>
      <c r="AU628" t="str">
        <f>IF(ISBLANK(extractions!AO628),"",extractions!AO628)</f>
        <v/>
      </c>
      <c r="AV628" t="str">
        <f>IF(ISBLANK(extractions!AP628),"",extractions!AP628)</f>
        <v/>
      </c>
      <c r="AW628">
        <f>IF(ISBLANK(extractions!AQ628),"",extractions!AQ628)</f>
        <v>2.2999999999999998</v>
      </c>
      <c r="AX628">
        <f>IF(ISBLANK(extractions!AR628),"",extractions!AR628)</f>
        <v>5.9</v>
      </c>
      <c r="AY628" t="str">
        <f>IF(ISBLANK(extractions!AS628),"",extractions!AS628)</f>
        <v/>
      </c>
      <c r="AZ628" t="str">
        <f>IF(ISBLANK(extractions!AT628),"",extractions!AT628)</f>
        <v/>
      </c>
      <c r="BA628" t="str">
        <f>IF(ISBLANK(extractions!AU628),"",extractions!AU628)</f>
        <v/>
      </c>
      <c r="BB628" t="str">
        <f>IF(ISBLANK(extractions!AV628),"",extractions!AV628)</f>
        <v/>
      </c>
      <c r="BC628" t="str">
        <f>IF(ISBLANK(extractions!AW628),"",extractions!AW628)</f>
        <v/>
      </c>
      <c r="BD628" t="str">
        <f>IF(ISBLANK(extractions!AX628),"",extractions!AX628)</f>
        <v/>
      </c>
      <c r="BG628" t="str">
        <f t="shared" si="77"/>
        <v/>
      </c>
      <c r="BK628" s="9" t="str">
        <f t="shared" si="74"/>
        <v>%</v>
      </c>
      <c r="BL628" s="9">
        <f t="shared" si="81"/>
        <v>1.5652173913043481</v>
      </c>
      <c r="BM628" s="13" t="str">
        <f t="shared" si="80"/>
        <v>?</v>
      </c>
      <c r="BN628" t="str">
        <f t="shared" si="75"/>
        <v>+</v>
      </c>
      <c r="BO628" s="9" t="str">
        <f>IF(BK628="Beta",IF(ABS(BL628)&lt;statistic_interpretations!$B$5,statistic_interpretations!$B$1,IF(ABS(BL628)&lt;statistic_interpretations!$C$5,statistic_interpretations!$C$1,IF(ABS(BL628)&gt;statistic_interpretations!$C$5,statistic_interpretations!$D$1,"error"))),IF(BK628="R",IF(ABS(BL628)&lt;statistic_interpretations!$B$2,statistic_interpretations!$B$1,IF(ABS(BL628)&lt;statistic_interpretations!$C$2,statistic_interpretations!$C$1,IF(ABS(BL628)&gt;statistic_interpretations!$C$2,statistic_interpretations!$D$1,"error"))),IF(BK628="D",IF(ABS(BL628)&lt;statistic_interpretations!$B$3,statistic_interpretations!$B$1,IF(ABS(BL628)&lt;statistic_interpretations!$C$3,statistic_interpretations!$C$1,IF(ABS(BL628)&gt;statistic_interpretations!$C$3,statistic_interpretations!$D$1,"error"))),IF(BK628="%",IF(ABS(BL628)&lt;statistic_interpretations!$B$9,statistic_interpretations!$B$1,IF(ABS(BL628)&lt;statistic_interpretations!$C$9,statistic_interpretations!$C$1,IF(ABS(BL628)&gt;statistic_interpretations!$C$9,statistic_interpretations!$D$1,"error"))),IF(BK628="χ2",IF(ABS(BL628)&lt;statistic_interpretations!$B$8,statistic_interpretations!$B$1,IF(ABS(BL628)&lt;statistic_interpretations!$C$8,statistic_interpretations!$C$1,IF(ABS(BL628)&gt;statistic_interpretations!$C$8,statistic_interpretations!$D$1,"error"))),IF(BK628="tau",IF(ABS(BL628)&lt;statistic_interpretations!$B$7,statistic_interpretations!$B$1,IF(ABS(BL628)&lt;statistic_interpretations!$C$7,statistic_interpretations!$C$1,IF(ABS(BL628)&gt;statistic_interpretations!$C$7,statistic_interpretations!$D$1,"error")))))))))</f>
        <v>Small</v>
      </c>
      <c r="BP628" t="str">
        <f t="shared" si="76"/>
        <v>not applicable</v>
      </c>
    </row>
    <row r="629" spans="1:68" x14ac:dyDescent="0.25">
      <c r="A629" t="str">
        <f>IF(ISBLANK(extractions!A629),"",extractions!A629)</f>
        <v>potentially delayed dispatch</v>
      </c>
      <c r="C629" t="str">
        <f>IF(ISBLANK(extractions!B629),"",extractions!B629)</f>
        <v>nominal</v>
      </c>
      <c r="D629" t="str">
        <f>IF(ISBLANK(extractions!C629),"",extractions!C629)</f>
        <v/>
      </c>
      <c r="E629" t="str">
        <f>IF(ISBLANK(extractions!D629),"",extractions!D629)</f>
        <v>emergency dispatch</v>
      </c>
      <c r="F629" t="str">
        <f>IF(ISBLANK(extractions!E629),"",extractions!E629)</f>
        <v>-</v>
      </c>
      <c r="G629" t="str">
        <f>IF(ISBLANK(extractions!G629),"",extractions!G629)</f>
        <v>dispatch time</v>
      </c>
      <c r="H629" t="str">
        <f>IF(ISBLANK(extractions!H629),"",extractions!H629)</f>
        <v>scale</v>
      </c>
      <c r="I629" t="str">
        <f>IF(ISBLANK(extractions!I629),"",extractions!I629)</f>
        <v>min/incident</v>
      </c>
      <c r="J629" t="str">
        <f>IF(ISBLANK(extractions!J629),"",extractions!J629)</f>
        <v>-</v>
      </c>
      <c r="K629" t="str">
        <f>IF(ISBLANK(extractions!K629),"",extractions!K629)</f>
        <v>interest</v>
      </c>
      <c r="L629" t="str">
        <f>IF(ISBLANK(extractions!L629),"",extractions!L629)</f>
        <v>McEwan, Conner &amp; Cohen (1986)</v>
      </c>
      <c r="M629" t="s">
        <v>1326</v>
      </c>
      <c r="N629" t="str">
        <f>IF(ISBLANK(extractions!M629),"",extractions!M629)</f>
        <v>in text (page 115)</v>
      </c>
      <c r="O629" t="str">
        <f>IF(ISBLANK(extractions!N629),"",extractions!N629)</f>
        <v>% diff based on descriptives</v>
      </c>
      <c r="P629" t="s">
        <v>1277</v>
      </c>
      <c r="U629" t="str">
        <f>IF(ISBLANK(extractions!O629),"",extractions!O629)</f>
        <v>The impact on the time in the communications center was reflected in the averages of 2.3 minutes for emergency calls, 5.9 minutes on immediate calls, and 11.1 minutes for potentially delayed calls. The group of control calls from position 16 were delayed slightly longer, with an average of 15.0 minutes per call.</v>
      </c>
      <c r="V629" t="str">
        <f>IF(ISBLANK(extractions!P629),"",extractions!P629)</f>
        <v>Population</v>
      </c>
      <c r="W629" t="str">
        <f>IF(ISBLANK(extractions!Q629),"",extractions!Q629)</f>
        <v>Toledo</v>
      </c>
      <c r="X629" t="str">
        <f>IF(ISBLANK(extractions!R629),"",extractions!R629)</f>
        <v>-</v>
      </c>
      <c r="Y629" t="str">
        <f>IF(ISBLANK(extractions!S629),"",extractions!S629)</f>
        <v/>
      </c>
      <c r="Z629" t="str">
        <f>IF(ISBLANK(extractions!T629),"",extractions!T629)</f>
        <v/>
      </c>
      <c r="AA629" t="str">
        <f>IF(ISBLANK(extractions!U629),"",extractions!U629)</f>
        <v/>
      </c>
      <c r="AB629">
        <f>IF(ISBLANK(extractions!V629),"",extractions!V629)</f>
        <v>24085</v>
      </c>
      <c r="AC629" t="str">
        <f>IF(ISBLANK(extractions!W629),"",extractions!W629)</f>
        <v>CFS</v>
      </c>
      <c r="AD629" t="str">
        <f>IF(ISBLANK(extractions!X629),"",extractions!X629)</f>
        <v>All CFSs</v>
      </c>
      <c r="AE629" t="str">
        <f>IF(ISBLANK(extractions!Y629),"",extractions!Y629)</f>
        <v>%</v>
      </c>
      <c r="AF629" s="10">
        <f>IF(ISBLANK(extractions!Z629),"",extractions!Z629)</f>
        <v>3.8260869565217392</v>
      </c>
      <c r="AG629" t="str">
        <f>IF(ISBLANK(extractions!AA629),"",extractions!AA629)</f>
        <v>-</v>
      </c>
      <c r="AH629" t="str">
        <f>IF(ISBLANK(extractions!AB629),"",extractions!AB629)</f>
        <v>?</v>
      </c>
      <c r="AI629">
        <f>IF(ISBLANK(extractions!AC629),"",extractions!AC629)</f>
        <v>1</v>
      </c>
      <c r="AJ629" t="str">
        <f>IF(ISBLANK(extractions!AD629),"",extractions!AD629)</f>
        <v>nov</v>
      </c>
      <c r="AK629">
        <f>IF(ISBLANK(extractions!AE629),"",extractions!AE629)</f>
        <v>1982</v>
      </c>
      <c r="AL629">
        <f>IF(ISBLANK(extractions!AF629),"",extractions!AF629)</f>
        <v>30</v>
      </c>
      <c r="AM629" t="str">
        <f>IF(ISBLANK(extractions!AG629),"",extractions!AG629)</f>
        <v>april</v>
      </c>
      <c r="AN629">
        <f>IF(ISBLANK(extractions!AH629),"",extractions!AH629)</f>
        <v>1983</v>
      </c>
      <c r="AO629" t="str">
        <f>IF(ISBLANK(extractions!AI629),"",extractions!AI629)</f>
        <v/>
      </c>
      <c r="AP629" t="str">
        <f>IF(ISBLANK(extractions!AJ629),"",extractions!AJ629)</f>
        <v/>
      </c>
      <c r="AQ629" t="str">
        <f>IF(ISBLANK(extractions!AK629),"",extractions!AK629)</f>
        <v/>
      </c>
      <c r="AR629" t="str">
        <f>IF(ISBLANK(extractions!AL629),"",extractions!AL629)</f>
        <v/>
      </c>
      <c r="AS629" t="str">
        <f>IF(ISBLANK(extractions!AM629),"",extractions!AM629)</f>
        <v/>
      </c>
      <c r="AT629" t="str">
        <f>IF(ISBLANK(extractions!AN629),"",extractions!AN629)</f>
        <v/>
      </c>
      <c r="AU629" t="str">
        <f>IF(ISBLANK(extractions!AO629),"",extractions!AO629)</f>
        <v/>
      </c>
      <c r="AV629" t="str">
        <f>IF(ISBLANK(extractions!AP629),"",extractions!AP629)</f>
        <v/>
      </c>
      <c r="AW629">
        <f>IF(ISBLANK(extractions!AQ629),"",extractions!AQ629)</f>
        <v>2.2999999999999998</v>
      </c>
      <c r="AX629">
        <f>IF(ISBLANK(extractions!AR629),"",extractions!AR629)</f>
        <v>11.1</v>
      </c>
      <c r="AY629" t="str">
        <f>IF(ISBLANK(extractions!AS629),"",extractions!AS629)</f>
        <v/>
      </c>
      <c r="AZ629" t="str">
        <f>IF(ISBLANK(extractions!AT629),"",extractions!AT629)</f>
        <v/>
      </c>
      <c r="BA629" t="str">
        <f>IF(ISBLANK(extractions!AU629),"",extractions!AU629)</f>
        <v/>
      </c>
      <c r="BB629" t="str">
        <f>IF(ISBLANK(extractions!AV629),"",extractions!AV629)</f>
        <v/>
      </c>
      <c r="BC629" t="str">
        <f>IF(ISBLANK(extractions!AW629),"",extractions!AW629)</f>
        <v/>
      </c>
      <c r="BD629" t="str">
        <f>IF(ISBLANK(extractions!AX629),"",extractions!AX629)</f>
        <v/>
      </c>
      <c r="BG629" t="str">
        <f t="shared" si="77"/>
        <v/>
      </c>
      <c r="BK629" s="9" t="str">
        <f t="shared" si="74"/>
        <v>%</v>
      </c>
      <c r="BL629" s="9">
        <f t="shared" si="81"/>
        <v>3.8260869565217392</v>
      </c>
      <c r="BM629" s="13" t="str">
        <f t="shared" si="80"/>
        <v>?</v>
      </c>
      <c r="BN629" t="str">
        <f t="shared" si="75"/>
        <v>+</v>
      </c>
      <c r="BO629" s="9" t="str">
        <f>IF(BK629="Beta",IF(ABS(BL629)&lt;statistic_interpretations!$B$5,statistic_interpretations!$B$1,IF(ABS(BL629)&lt;statistic_interpretations!$C$5,statistic_interpretations!$C$1,IF(ABS(BL629)&gt;statistic_interpretations!$C$5,statistic_interpretations!$D$1,"error"))),IF(BK629="R",IF(ABS(BL629)&lt;statistic_interpretations!$B$2,statistic_interpretations!$B$1,IF(ABS(BL629)&lt;statistic_interpretations!$C$2,statistic_interpretations!$C$1,IF(ABS(BL629)&gt;statistic_interpretations!$C$2,statistic_interpretations!$D$1,"error"))),IF(BK629="D",IF(ABS(BL629)&lt;statistic_interpretations!$B$3,statistic_interpretations!$B$1,IF(ABS(BL629)&lt;statistic_interpretations!$C$3,statistic_interpretations!$C$1,IF(ABS(BL629)&gt;statistic_interpretations!$C$3,statistic_interpretations!$D$1,"error"))),IF(BK629="%",IF(ABS(BL629)&lt;statistic_interpretations!$B$9,statistic_interpretations!$B$1,IF(ABS(BL629)&lt;statistic_interpretations!$C$9,statistic_interpretations!$C$1,IF(ABS(BL629)&gt;statistic_interpretations!$C$9,statistic_interpretations!$D$1,"error"))),IF(BK629="χ2",IF(ABS(BL629)&lt;statistic_interpretations!$B$8,statistic_interpretations!$B$1,IF(ABS(BL629)&lt;statistic_interpretations!$C$8,statistic_interpretations!$C$1,IF(ABS(BL629)&gt;statistic_interpretations!$C$8,statistic_interpretations!$D$1,"error"))),IF(BK629="tau",IF(ABS(BL629)&lt;statistic_interpretations!$B$7,statistic_interpretations!$B$1,IF(ABS(BL629)&lt;statistic_interpretations!$C$7,statistic_interpretations!$C$1,IF(ABS(BL629)&gt;statistic_interpretations!$C$7,statistic_interpretations!$D$1,"error")))))))))</f>
        <v>Small</v>
      </c>
      <c r="BP629" t="str">
        <f t="shared" si="76"/>
        <v>not applicable</v>
      </c>
    </row>
    <row r="630" spans="1:68" x14ac:dyDescent="0.25">
      <c r="A630" t="str">
        <f>IF(ISBLANK(extractions!A630),"",extractions!A630)</f>
        <v>immediate dispatch</v>
      </c>
      <c r="C630" t="str">
        <f>IF(ISBLANK(extractions!B630),"",extractions!B630)</f>
        <v>nominal</v>
      </c>
      <c r="D630" t="str">
        <f>IF(ISBLANK(extractions!C630),"",extractions!C630)</f>
        <v/>
      </c>
      <c r="E630" t="str">
        <f>IF(ISBLANK(extractions!D630),"",extractions!D630)</f>
        <v>emergency dispatch</v>
      </c>
      <c r="F630" t="str">
        <f>IF(ISBLANK(extractions!E630),"",extractions!E630)</f>
        <v>-</v>
      </c>
      <c r="G630" t="str">
        <f>IF(ISBLANK(extractions!G630),"",extractions!G630)</f>
        <v>travel time</v>
      </c>
      <c r="H630" t="str">
        <f>IF(ISBLANK(extractions!H630),"",extractions!H630)</f>
        <v>scale</v>
      </c>
      <c r="I630" t="str">
        <f>IF(ISBLANK(extractions!I630),"",extractions!I630)</f>
        <v>min/incident</v>
      </c>
      <c r="J630" t="str">
        <f>IF(ISBLANK(extractions!J630),"",extractions!J630)</f>
        <v>-</v>
      </c>
      <c r="K630" t="str">
        <f>IF(ISBLANK(extractions!K630),"",extractions!K630)</f>
        <v>interest</v>
      </c>
      <c r="L630" t="str">
        <f>IF(ISBLANK(extractions!L630),"",extractions!L630)</f>
        <v>McEwan, Conner &amp; Cohen (1986)</v>
      </c>
      <c r="M630" t="s">
        <v>1326</v>
      </c>
      <c r="N630" t="str">
        <f>IF(ISBLANK(extractions!M630),"",extractions!M630)</f>
        <v>in text (page 115)</v>
      </c>
      <c r="O630" t="str">
        <f>IF(ISBLANK(extractions!N630),"",extractions!N630)</f>
        <v>% diff based on descriptives</v>
      </c>
      <c r="P630" t="s">
        <v>1277</v>
      </c>
      <c r="U630" t="str">
        <f>IF(ISBLANK(extractions!O630),"",extractions!O630)</f>
        <v>Travel times and on-scene times followed these same patterns. The average travel time to emergency calls was 4.8 minutes, to immediate calls was 6.8 minutes, and to potentially delayed calls was 8.0 minutes. On scene times were almost exactly the same for all three types of calls: 21.2   minutes for emergency calls, 20.9 minutes for intermediate calls, and 21.2 minutes for potentially delayed calls.</v>
      </c>
      <c r="V630" t="str">
        <f>IF(ISBLANK(extractions!P630),"",extractions!P630)</f>
        <v>Population</v>
      </c>
      <c r="W630" t="str">
        <f>IF(ISBLANK(extractions!Q630),"",extractions!Q630)</f>
        <v>Toledo</v>
      </c>
      <c r="X630" t="str">
        <f>IF(ISBLANK(extractions!R630),"",extractions!R630)</f>
        <v>-</v>
      </c>
      <c r="Y630" t="str">
        <f>IF(ISBLANK(extractions!S630),"",extractions!S630)</f>
        <v/>
      </c>
      <c r="Z630" t="str">
        <f>IF(ISBLANK(extractions!T630),"",extractions!T630)</f>
        <v/>
      </c>
      <c r="AA630" t="str">
        <f>IF(ISBLANK(extractions!U630),"",extractions!U630)</f>
        <v/>
      </c>
      <c r="AB630">
        <f>IF(ISBLANK(extractions!V630),"",extractions!V630)</f>
        <v>15053</v>
      </c>
      <c r="AC630" t="str">
        <f>IF(ISBLANK(extractions!W630),"",extractions!W630)</f>
        <v>CFS</v>
      </c>
      <c r="AD630" t="str">
        <f>IF(ISBLANK(extractions!X630),"",extractions!X630)</f>
        <v>All CFSs</v>
      </c>
      <c r="AE630" t="str">
        <f>IF(ISBLANK(extractions!Y630),"",extractions!Y630)</f>
        <v>%</v>
      </c>
      <c r="AF630" s="10">
        <f>IF(ISBLANK(extractions!Z630),"",extractions!Z630)</f>
        <v>0.41666666666666674</v>
      </c>
      <c r="AG630" t="str">
        <f>IF(ISBLANK(extractions!AA630),"",extractions!AA630)</f>
        <v>-</v>
      </c>
      <c r="AH630" t="str">
        <f>IF(ISBLANK(extractions!AB630),"",extractions!AB630)</f>
        <v>?</v>
      </c>
      <c r="AI630">
        <f>IF(ISBLANK(extractions!AC630),"",extractions!AC630)</f>
        <v>1</v>
      </c>
      <c r="AJ630" t="str">
        <f>IF(ISBLANK(extractions!AD630),"",extractions!AD630)</f>
        <v>nov</v>
      </c>
      <c r="AK630">
        <f>IF(ISBLANK(extractions!AE630),"",extractions!AE630)</f>
        <v>1982</v>
      </c>
      <c r="AL630">
        <f>IF(ISBLANK(extractions!AF630),"",extractions!AF630)</f>
        <v>30</v>
      </c>
      <c r="AM630" t="str">
        <f>IF(ISBLANK(extractions!AG630),"",extractions!AG630)</f>
        <v>april</v>
      </c>
      <c r="AN630">
        <f>IF(ISBLANK(extractions!AH630),"",extractions!AH630)</f>
        <v>1983</v>
      </c>
      <c r="AO630" t="str">
        <f>IF(ISBLANK(extractions!AI630),"",extractions!AI630)</f>
        <v/>
      </c>
      <c r="AP630" t="str">
        <f>IF(ISBLANK(extractions!AJ630),"",extractions!AJ630)</f>
        <v/>
      </c>
      <c r="AQ630" t="str">
        <f>IF(ISBLANK(extractions!AK630),"",extractions!AK630)</f>
        <v/>
      </c>
      <c r="AR630" t="str">
        <f>IF(ISBLANK(extractions!AL630),"",extractions!AL630)</f>
        <v/>
      </c>
      <c r="AS630" t="str">
        <f>IF(ISBLANK(extractions!AM630),"",extractions!AM630)</f>
        <v/>
      </c>
      <c r="AT630" t="str">
        <f>IF(ISBLANK(extractions!AN630),"",extractions!AN630)</f>
        <v/>
      </c>
      <c r="AU630" t="str">
        <f>IF(ISBLANK(extractions!AO630),"",extractions!AO630)</f>
        <v/>
      </c>
      <c r="AV630" t="str">
        <f>IF(ISBLANK(extractions!AP630),"",extractions!AP630)</f>
        <v/>
      </c>
      <c r="AW630">
        <f>IF(ISBLANK(extractions!AQ630),"",extractions!AQ630)</f>
        <v>4.8</v>
      </c>
      <c r="AX630">
        <f>IF(ISBLANK(extractions!AR630),"",extractions!AR630)</f>
        <v>6.8</v>
      </c>
      <c r="AY630" t="str">
        <f>IF(ISBLANK(extractions!AS630),"",extractions!AS630)</f>
        <v/>
      </c>
      <c r="AZ630" t="str">
        <f>IF(ISBLANK(extractions!AT630),"",extractions!AT630)</f>
        <v/>
      </c>
      <c r="BA630" t="str">
        <f>IF(ISBLANK(extractions!AU630),"",extractions!AU630)</f>
        <v/>
      </c>
      <c r="BB630" t="str">
        <f>IF(ISBLANK(extractions!AV630),"",extractions!AV630)</f>
        <v/>
      </c>
      <c r="BC630" t="str">
        <f>IF(ISBLANK(extractions!AW630),"",extractions!AW630)</f>
        <v/>
      </c>
      <c r="BD630" t="str">
        <f>IF(ISBLANK(extractions!AX630),"",extractions!AX630)</f>
        <v/>
      </c>
      <c r="BG630" t="str">
        <f t="shared" si="77"/>
        <v/>
      </c>
      <c r="BK630" s="9" t="str">
        <f t="shared" si="74"/>
        <v>%</v>
      </c>
      <c r="BL630" s="9">
        <f t="shared" si="81"/>
        <v>0.41666666666666674</v>
      </c>
      <c r="BM630" s="13" t="str">
        <f t="shared" si="80"/>
        <v>?</v>
      </c>
      <c r="BN630" t="str">
        <f t="shared" si="75"/>
        <v>+</v>
      </c>
      <c r="BO630" s="9" t="str">
        <f>IF(BK630="Beta",IF(ABS(BL630)&lt;statistic_interpretations!$B$5,statistic_interpretations!$B$1,IF(ABS(BL630)&lt;statistic_interpretations!$C$5,statistic_interpretations!$C$1,IF(ABS(BL630)&gt;statistic_interpretations!$C$5,statistic_interpretations!$D$1,"error"))),IF(BK630="R",IF(ABS(BL630)&lt;statistic_interpretations!$B$2,statistic_interpretations!$B$1,IF(ABS(BL630)&lt;statistic_interpretations!$C$2,statistic_interpretations!$C$1,IF(ABS(BL630)&gt;statistic_interpretations!$C$2,statistic_interpretations!$D$1,"error"))),IF(BK630="D",IF(ABS(BL630)&lt;statistic_interpretations!$B$3,statistic_interpretations!$B$1,IF(ABS(BL630)&lt;statistic_interpretations!$C$3,statistic_interpretations!$C$1,IF(ABS(BL630)&gt;statistic_interpretations!$C$3,statistic_interpretations!$D$1,"error"))),IF(BK630="%",IF(ABS(BL630)&lt;statistic_interpretations!$B$9,statistic_interpretations!$B$1,IF(ABS(BL630)&lt;statistic_interpretations!$C$9,statistic_interpretations!$C$1,IF(ABS(BL630)&gt;statistic_interpretations!$C$9,statistic_interpretations!$D$1,"error"))),IF(BK630="χ2",IF(ABS(BL630)&lt;statistic_interpretations!$B$8,statistic_interpretations!$B$1,IF(ABS(BL630)&lt;statistic_interpretations!$C$8,statistic_interpretations!$C$1,IF(ABS(BL630)&gt;statistic_interpretations!$C$8,statistic_interpretations!$D$1,"error"))),IF(BK630="tau",IF(ABS(BL630)&lt;statistic_interpretations!$B$7,statistic_interpretations!$B$1,IF(ABS(BL630)&lt;statistic_interpretations!$C$7,statistic_interpretations!$C$1,IF(ABS(BL630)&gt;statistic_interpretations!$C$7,statistic_interpretations!$D$1,"error")))))))))</f>
        <v>Small</v>
      </c>
      <c r="BP630" t="str">
        <f t="shared" si="76"/>
        <v>not applicable</v>
      </c>
    </row>
    <row r="631" spans="1:68" x14ac:dyDescent="0.25">
      <c r="A631" t="str">
        <f>IF(ISBLANK(extractions!A631),"",extractions!A631)</f>
        <v>potentially delayed dispatch</v>
      </c>
      <c r="C631" t="str">
        <f>IF(ISBLANK(extractions!B631),"",extractions!B631)</f>
        <v>nominal</v>
      </c>
      <c r="D631" t="str">
        <f>IF(ISBLANK(extractions!C631),"",extractions!C631)</f>
        <v/>
      </c>
      <c r="E631" t="str">
        <f>IF(ISBLANK(extractions!D631),"",extractions!D631)</f>
        <v>emergency dispatch</v>
      </c>
      <c r="F631" t="str">
        <f>IF(ISBLANK(extractions!E631),"",extractions!E631)</f>
        <v>-</v>
      </c>
      <c r="G631" t="str">
        <f>IF(ISBLANK(extractions!G631),"",extractions!G631)</f>
        <v>travel time</v>
      </c>
      <c r="H631" t="str">
        <f>IF(ISBLANK(extractions!H631),"",extractions!H631)</f>
        <v>scale</v>
      </c>
      <c r="I631" t="str">
        <f>IF(ISBLANK(extractions!I631),"",extractions!I631)</f>
        <v>min/incident</v>
      </c>
      <c r="J631" t="str">
        <f>IF(ISBLANK(extractions!J631),"",extractions!J631)</f>
        <v>-</v>
      </c>
      <c r="K631" t="str">
        <f>IF(ISBLANK(extractions!K631),"",extractions!K631)</f>
        <v>interest</v>
      </c>
      <c r="L631" t="str">
        <f>IF(ISBLANK(extractions!L631),"",extractions!L631)</f>
        <v>McEwan, Conner &amp; Cohen (1986)</v>
      </c>
      <c r="M631" t="s">
        <v>1326</v>
      </c>
      <c r="N631" t="str">
        <f>IF(ISBLANK(extractions!M631),"",extractions!M631)</f>
        <v>in text (page 115)</v>
      </c>
      <c r="O631" t="str">
        <f>IF(ISBLANK(extractions!N631),"",extractions!N631)</f>
        <v>% diff based on descriptives</v>
      </c>
      <c r="P631" t="s">
        <v>1277</v>
      </c>
      <c r="U631" t="str">
        <f>IF(ISBLANK(extractions!O631),"",extractions!O631)</f>
        <v>Travel times and on-scene times followed these same patterns. The average travel time to emergency calls was 4.8 minutes, to immediate calls was 6.8 minutes, and to potentially delayed calls was 8.0 minutes. On scene times were almost exactly the same for all three types of calls: 21.2   minutes for emergency calls, 20.9 minutes for intermediate calls, and 21.2 minutes for potentially delayed calls.</v>
      </c>
      <c r="V631" t="str">
        <f>IF(ISBLANK(extractions!P631),"",extractions!P631)</f>
        <v>Population</v>
      </c>
      <c r="W631" t="str">
        <f>IF(ISBLANK(extractions!Q631),"",extractions!Q631)</f>
        <v>Toledo</v>
      </c>
      <c r="X631" t="str">
        <f>IF(ISBLANK(extractions!R631),"",extractions!R631)</f>
        <v>-</v>
      </c>
      <c r="Y631" t="str">
        <f>IF(ISBLANK(extractions!S631),"",extractions!S631)</f>
        <v/>
      </c>
      <c r="Z631" t="str">
        <f>IF(ISBLANK(extractions!T631),"",extractions!T631)</f>
        <v/>
      </c>
      <c r="AA631" t="str">
        <f>IF(ISBLANK(extractions!U631),"",extractions!U631)</f>
        <v/>
      </c>
      <c r="AB631">
        <f>IF(ISBLANK(extractions!V631),"",extractions!V631)</f>
        <v>24085</v>
      </c>
      <c r="AC631" t="str">
        <f>IF(ISBLANK(extractions!W631),"",extractions!W631)</f>
        <v>CFS</v>
      </c>
      <c r="AD631" t="str">
        <f>IF(ISBLANK(extractions!X631),"",extractions!X631)</f>
        <v>All CFSs</v>
      </c>
      <c r="AE631" t="str">
        <f>IF(ISBLANK(extractions!Y631),"",extractions!Y631)</f>
        <v>%</v>
      </c>
      <c r="AF631" s="10">
        <f>IF(ISBLANK(extractions!Z631),"",extractions!Z631)</f>
        <v>0.66666666666666674</v>
      </c>
      <c r="AG631" t="str">
        <f>IF(ISBLANK(extractions!AA631),"",extractions!AA631)</f>
        <v>-</v>
      </c>
      <c r="AH631" t="str">
        <f>IF(ISBLANK(extractions!AB631),"",extractions!AB631)</f>
        <v>?</v>
      </c>
      <c r="AI631">
        <f>IF(ISBLANK(extractions!AC631),"",extractions!AC631)</f>
        <v>1</v>
      </c>
      <c r="AJ631" t="str">
        <f>IF(ISBLANK(extractions!AD631),"",extractions!AD631)</f>
        <v>nov</v>
      </c>
      <c r="AK631">
        <f>IF(ISBLANK(extractions!AE631),"",extractions!AE631)</f>
        <v>1982</v>
      </c>
      <c r="AL631">
        <f>IF(ISBLANK(extractions!AF631),"",extractions!AF631)</f>
        <v>30</v>
      </c>
      <c r="AM631" t="str">
        <f>IF(ISBLANK(extractions!AG631),"",extractions!AG631)</f>
        <v>april</v>
      </c>
      <c r="AN631">
        <f>IF(ISBLANK(extractions!AH631),"",extractions!AH631)</f>
        <v>1983</v>
      </c>
      <c r="AO631" t="str">
        <f>IF(ISBLANK(extractions!AI631),"",extractions!AI631)</f>
        <v/>
      </c>
      <c r="AP631" t="str">
        <f>IF(ISBLANK(extractions!AJ631),"",extractions!AJ631)</f>
        <v/>
      </c>
      <c r="AQ631" t="str">
        <f>IF(ISBLANK(extractions!AK631),"",extractions!AK631)</f>
        <v/>
      </c>
      <c r="AR631" t="str">
        <f>IF(ISBLANK(extractions!AL631),"",extractions!AL631)</f>
        <v/>
      </c>
      <c r="AS631" t="str">
        <f>IF(ISBLANK(extractions!AM631),"",extractions!AM631)</f>
        <v/>
      </c>
      <c r="AT631" t="str">
        <f>IF(ISBLANK(extractions!AN631),"",extractions!AN631)</f>
        <v/>
      </c>
      <c r="AU631" t="str">
        <f>IF(ISBLANK(extractions!AO631),"",extractions!AO631)</f>
        <v/>
      </c>
      <c r="AV631" t="str">
        <f>IF(ISBLANK(extractions!AP631),"",extractions!AP631)</f>
        <v/>
      </c>
      <c r="AW631">
        <f>IF(ISBLANK(extractions!AQ631),"",extractions!AQ631)</f>
        <v>4.8</v>
      </c>
      <c r="AX631">
        <f>IF(ISBLANK(extractions!AR631),"",extractions!AR631)</f>
        <v>8</v>
      </c>
      <c r="AY631" t="str">
        <f>IF(ISBLANK(extractions!AS631),"",extractions!AS631)</f>
        <v/>
      </c>
      <c r="AZ631" t="str">
        <f>IF(ISBLANK(extractions!AT631),"",extractions!AT631)</f>
        <v/>
      </c>
      <c r="BA631" t="str">
        <f>IF(ISBLANK(extractions!AU631),"",extractions!AU631)</f>
        <v/>
      </c>
      <c r="BB631" t="str">
        <f>IF(ISBLANK(extractions!AV631),"",extractions!AV631)</f>
        <v/>
      </c>
      <c r="BC631" t="str">
        <f>IF(ISBLANK(extractions!AW631),"",extractions!AW631)</f>
        <v/>
      </c>
      <c r="BD631" t="str">
        <f>IF(ISBLANK(extractions!AX631),"",extractions!AX631)</f>
        <v/>
      </c>
      <c r="BG631" t="str">
        <f t="shared" si="77"/>
        <v/>
      </c>
      <c r="BK631" s="9" t="str">
        <f t="shared" si="74"/>
        <v>%</v>
      </c>
      <c r="BL631" s="9">
        <f t="shared" si="81"/>
        <v>0.66666666666666674</v>
      </c>
      <c r="BM631" s="13" t="str">
        <f t="shared" si="80"/>
        <v>?</v>
      </c>
      <c r="BN631" t="str">
        <f t="shared" si="75"/>
        <v>+</v>
      </c>
      <c r="BO631" s="9" t="str">
        <f>IF(BK631="Beta",IF(ABS(BL631)&lt;statistic_interpretations!$B$5,statistic_interpretations!$B$1,IF(ABS(BL631)&lt;statistic_interpretations!$C$5,statistic_interpretations!$C$1,IF(ABS(BL631)&gt;statistic_interpretations!$C$5,statistic_interpretations!$D$1,"error"))),IF(BK631="R",IF(ABS(BL631)&lt;statistic_interpretations!$B$2,statistic_interpretations!$B$1,IF(ABS(BL631)&lt;statistic_interpretations!$C$2,statistic_interpretations!$C$1,IF(ABS(BL631)&gt;statistic_interpretations!$C$2,statistic_interpretations!$D$1,"error"))),IF(BK631="D",IF(ABS(BL631)&lt;statistic_interpretations!$B$3,statistic_interpretations!$B$1,IF(ABS(BL631)&lt;statistic_interpretations!$C$3,statistic_interpretations!$C$1,IF(ABS(BL631)&gt;statistic_interpretations!$C$3,statistic_interpretations!$D$1,"error"))),IF(BK631="%",IF(ABS(BL631)&lt;statistic_interpretations!$B$9,statistic_interpretations!$B$1,IF(ABS(BL631)&lt;statistic_interpretations!$C$9,statistic_interpretations!$C$1,IF(ABS(BL631)&gt;statistic_interpretations!$C$9,statistic_interpretations!$D$1,"error"))),IF(BK631="χ2",IF(ABS(BL631)&lt;statistic_interpretations!$B$8,statistic_interpretations!$B$1,IF(ABS(BL631)&lt;statistic_interpretations!$C$8,statistic_interpretations!$C$1,IF(ABS(BL631)&gt;statistic_interpretations!$C$8,statistic_interpretations!$D$1,"error"))),IF(BK631="tau",IF(ABS(BL631)&lt;statistic_interpretations!$B$7,statistic_interpretations!$B$1,IF(ABS(BL631)&lt;statistic_interpretations!$C$7,statistic_interpretations!$C$1,IF(ABS(BL631)&gt;statistic_interpretations!$C$7,statistic_interpretations!$D$1,"error")))))))))</f>
        <v>Small</v>
      </c>
      <c r="BP631" t="str">
        <f t="shared" si="76"/>
        <v>not applicable</v>
      </c>
    </row>
  </sheetData>
  <autoFilter ref="A1:AC549" xr:uid="{ACA97184-70B2-4DC9-A985-DDC6C4726D3C}"/>
  <conditionalFormatting sqref="AB27:AB42 AC42:AC45 AC60 AC62:AC67">
    <cfRule type="expression" dxfId="90" priority="116">
      <formula>$D27="No"</formula>
    </cfRule>
  </conditionalFormatting>
  <conditionalFormatting sqref="AC47:AC58">
    <cfRule type="expression" dxfId="89" priority="111">
      <formula>$D47="No"</formula>
    </cfRule>
  </conditionalFormatting>
  <conditionalFormatting sqref="AB43">
    <cfRule type="expression" dxfId="88" priority="114">
      <formula>$D43="No"</formula>
    </cfRule>
  </conditionalFormatting>
  <conditionalFormatting sqref="AB44">
    <cfRule type="expression" dxfId="87" priority="113">
      <formula>$D44="No"</formula>
    </cfRule>
  </conditionalFormatting>
  <conditionalFormatting sqref="AC46">
    <cfRule type="expression" dxfId="86" priority="112">
      <formula>$D46="No"</formula>
    </cfRule>
  </conditionalFormatting>
  <conditionalFormatting sqref="AC48">
    <cfRule type="expression" dxfId="85" priority="110">
      <formula>$D48="No"</formula>
    </cfRule>
  </conditionalFormatting>
  <conditionalFormatting sqref="AC59">
    <cfRule type="expression" dxfId="84" priority="109">
      <formula>$D59="No"</formula>
    </cfRule>
  </conditionalFormatting>
  <conditionalFormatting sqref="AC61">
    <cfRule type="expression" dxfId="83" priority="108">
      <formula>$D61="No"</formula>
    </cfRule>
  </conditionalFormatting>
  <conditionalFormatting sqref="E5:E103 E375:E382 E392:E403 E452:E477 E492:E501 E405:E430 E105:E365 E537:E549 E512 E551:E601 E603:E1048576">
    <cfRule type="expression" dxfId="82" priority="107">
      <formula>$C5="scale"</formula>
    </cfRule>
  </conditionalFormatting>
  <conditionalFormatting sqref="G109:H111 K109:K110 F5:F348 F404 F431">
    <cfRule type="expression" dxfId="81" priority="103">
      <formula>$C5="dichotomous"</formula>
    </cfRule>
    <cfRule type="expression" dxfId="80" priority="104">
      <formula>$C5="ordinal"</formula>
    </cfRule>
    <cfRule type="expression" dxfId="79" priority="105">
      <formula>$C5="nominal"</formula>
    </cfRule>
  </conditionalFormatting>
  <conditionalFormatting sqref="AC68">
    <cfRule type="expression" dxfId="78" priority="102">
      <formula>$D68="No"</formula>
    </cfRule>
  </conditionalFormatting>
  <conditionalFormatting sqref="AC69">
    <cfRule type="expression" dxfId="77" priority="101">
      <formula>$D69="No"</formula>
    </cfRule>
  </conditionalFormatting>
  <conditionalFormatting sqref="F383">
    <cfRule type="expression" dxfId="76" priority="95">
      <formula>$C383="dichotomous"</formula>
    </cfRule>
    <cfRule type="expression" dxfId="75" priority="96">
      <formula>$C383="ordinal"</formula>
    </cfRule>
    <cfRule type="expression" dxfId="74" priority="97">
      <formula>$C383="nominal"</formula>
    </cfRule>
  </conditionalFormatting>
  <conditionalFormatting sqref="E366:E374">
    <cfRule type="expression" dxfId="73" priority="94">
      <formula>$C366="scale"</formula>
    </cfRule>
  </conditionalFormatting>
  <conditionalFormatting sqref="E384:E391">
    <cfRule type="expression" dxfId="72" priority="93">
      <formula>$C384="scale"</formula>
    </cfRule>
  </conditionalFormatting>
  <conditionalFormatting sqref="E432:E451">
    <cfRule type="expression" dxfId="71" priority="92">
      <formula>$C432="scale"</formula>
    </cfRule>
  </conditionalFormatting>
  <conditionalFormatting sqref="E478:E484">
    <cfRule type="expression" dxfId="70" priority="88">
      <formula>$C478="scale"</formula>
    </cfRule>
  </conditionalFormatting>
  <conditionalFormatting sqref="E485:E491">
    <cfRule type="expression" dxfId="69" priority="87">
      <formula>$C485="scale"</formula>
    </cfRule>
  </conditionalFormatting>
  <conditionalFormatting sqref="E502:E506">
    <cfRule type="expression" dxfId="68" priority="86">
      <formula>$C502="scale"</formula>
    </cfRule>
  </conditionalFormatting>
  <conditionalFormatting sqref="E507:E510">
    <cfRule type="expression" dxfId="67" priority="82">
      <formula>$C507="scale"</formula>
    </cfRule>
  </conditionalFormatting>
  <conditionalFormatting sqref="E511">
    <cfRule type="expression" dxfId="66" priority="78">
      <formula>$C511="scale"</formula>
    </cfRule>
  </conditionalFormatting>
  <conditionalFormatting sqref="E513:E515">
    <cfRule type="expression" dxfId="65" priority="74">
      <formula>$C513="scale"</formula>
    </cfRule>
  </conditionalFormatting>
  <conditionalFormatting sqref="E517:E522">
    <cfRule type="expression" dxfId="64" priority="70">
      <formula>$C517="scale"</formula>
    </cfRule>
  </conditionalFormatting>
  <conditionalFormatting sqref="E523:E529">
    <cfRule type="expression" dxfId="63" priority="66">
      <formula>$C523="scale"</formula>
    </cfRule>
  </conditionalFormatting>
  <conditionalFormatting sqref="E530:E549">
    <cfRule type="expression" dxfId="62" priority="65">
      <formula>$C530="scale"</formula>
    </cfRule>
  </conditionalFormatting>
  <conditionalFormatting sqref="E516">
    <cfRule type="expression" dxfId="61" priority="61">
      <formula>$C516="scale"</formula>
    </cfRule>
  </conditionalFormatting>
  <conditionalFormatting sqref="AA27:AA41 AA5:AA24 AA43">
    <cfRule type="expression" dxfId="60" priority="60">
      <formula>$D5="No"</formula>
    </cfRule>
  </conditionalFormatting>
  <conditionalFormatting sqref="AA45:AA52">
    <cfRule type="expression" dxfId="59" priority="59">
      <formula>$D45="No"</formula>
    </cfRule>
  </conditionalFormatting>
  <conditionalFormatting sqref="AA25">
    <cfRule type="expression" dxfId="58" priority="58">
      <formula>$D25="No"</formula>
    </cfRule>
  </conditionalFormatting>
  <conditionalFormatting sqref="E104">
    <cfRule type="expression" dxfId="57" priority="54">
      <formula>$C104="dichotomous"</formula>
    </cfRule>
    <cfRule type="expression" dxfId="56" priority="55">
      <formula>$C104="ordinal"</formula>
    </cfRule>
    <cfRule type="expression" dxfId="55" priority="56">
      <formula>$C104="nominal"</formula>
    </cfRule>
  </conditionalFormatting>
  <conditionalFormatting sqref="F349:F382">
    <cfRule type="expression" dxfId="54" priority="51">
      <formula>$C349="dichotomous"</formula>
    </cfRule>
    <cfRule type="expression" dxfId="53" priority="52">
      <formula>$C349="ordinal"</formula>
    </cfRule>
    <cfRule type="expression" dxfId="52" priority="53">
      <formula>$C349="nominal"</formula>
    </cfRule>
  </conditionalFormatting>
  <conditionalFormatting sqref="E383">
    <cfRule type="expression" dxfId="51" priority="48">
      <formula>$C383="dichotomous"</formula>
    </cfRule>
    <cfRule type="expression" dxfId="50" priority="49">
      <formula>$C383="ordinal"</formula>
    </cfRule>
    <cfRule type="expression" dxfId="49" priority="50">
      <formula>$C383="nominal"</formula>
    </cfRule>
  </conditionalFormatting>
  <conditionalFormatting sqref="F384:F403">
    <cfRule type="expression" dxfId="48" priority="45">
      <formula>$C384="dichotomous"</formula>
    </cfRule>
    <cfRule type="expression" dxfId="47" priority="46">
      <formula>$C384="ordinal"</formula>
    </cfRule>
    <cfRule type="expression" dxfId="46" priority="47">
      <formula>$C384="nominal"</formula>
    </cfRule>
  </conditionalFormatting>
  <conditionalFormatting sqref="E404">
    <cfRule type="expression" dxfId="45" priority="42">
      <formula>$C404="dichotomous"</formula>
    </cfRule>
    <cfRule type="expression" dxfId="44" priority="43">
      <formula>$C404="ordinal"</formula>
    </cfRule>
    <cfRule type="expression" dxfId="43" priority="44">
      <formula>$C404="nominal"</formula>
    </cfRule>
  </conditionalFormatting>
  <conditionalFormatting sqref="F405:F430">
    <cfRule type="expression" dxfId="42" priority="39">
      <formula>$C405="dichotomous"</formula>
    </cfRule>
    <cfRule type="expression" dxfId="41" priority="40">
      <formula>$C405="ordinal"</formula>
    </cfRule>
    <cfRule type="expression" dxfId="40" priority="41">
      <formula>$C405="nominal"</formula>
    </cfRule>
  </conditionalFormatting>
  <conditionalFormatting sqref="E431">
    <cfRule type="expression" dxfId="39" priority="36">
      <formula>$C431="dichotomous"</formula>
    </cfRule>
    <cfRule type="expression" dxfId="38" priority="37">
      <formula>$C431="ordinal"</formula>
    </cfRule>
    <cfRule type="expression" dxfId="37" priority="38">
      <formula>$C431="nominal"</formula>
    </cfRule>
  </conditionalFormatting>
  <conditionalFormatting sqref="F432:F549">
    <cfRule type="expression" dxfId="36" priority="33">
      <formula>$C432="dichotomous"</formula>
    </cfRule>
    <cfRule type="expression" dxfId="35" priority="34">
      <formula>$C432="ordinal"</formula>
    </cfRule>
    <cfRule type="expression" dxfId="34" priority="35">
      <formula>$C432="nominal"</formula>
    </cfRule>
  </conditionalFormatting>
  <conditionalFormatting sqref="AA44">
    <cfRule type="expression" dxfId="33" priority="32">
      <formula>$D44="No"</formula>
    </cfRule>
  </conditionalFormatting>
  <conditionalFormatting sqref="AA46:AA59">
    <cfRule type="expression" dxfId="32" priority="31">
      <formula>$D46="No"</formula>
    </cfRule>
  </conditionalFormatting>
  <conditionalFormatting sqref="AA26">
    <cfRule type="expression" dxfId="31" priority="29">
      <formula>$D26="No"</formula>
    </cfRule>
  </conditionalFormatting>
  <conditionalFormatting sqref="AA62:AA67 AA101:AA109 AA334">
    <cfRule type="expression" dxfId="30" priority="28">
      <formula>$D62="No"</formula>
    </cfRule>
  </conditionalFormatting>
  <conditionalFormatting sqref="AA71">
    <cfRule type="expression" dxfId="29" priority="26">
      <formula>$D71="No"</formula>
    </cfRule>
  </conditionalFormatting>
  <conditionalFormatting sqref="AA72:AA79">
    <cfRule type="expression" dxfId="28" priority="25">
      <formula>$D72="No"</formula>
    </cfRule>
  </conditionalFormatting>
  <conditionalFormatting sqref="AA88:AA100">
    <cfRule type="expression" dxfId="27" priority="24">
      <formula>$D88="No"</formula>
    </cfRule>
  </conditionalFormatting>
  <conditionalFormatting sqref="AA110">
    <cfRule type="expression" dxfId="26" priority="22">
      <formula>$D110="No"</formula>
    </cfRule>
  </conditionalFormatting>
  <conditionalFormatting sqref="AA111">
    <cfRule type="expression" dxfId="25" priority="21">
      <formula>$D111="No"</formula>
    </cfRule>
  </conditionalFormatting>
  <conditionalFormatting sqref="AA70">
    <cfRule type="expression" dxfId="24" priority="20">
      <formula>$D70="No"</formula>
    </cfRule>
  </conditionalFormatting>
  <conditionalFormatting sqref="AA42">
    <cfRule type="expression" dxfId="23" priority="19">
      <formula>$D42="No"</formula>
    </cfRule>
  </conditionalFormatting>
  <conditionalFormatting sqref="AA113:AA260">
    <cfRule type="expression" dxfId="22" priority="18">
      <formula>$D113="No"</formula>
    </cfRule>
  </conditionalFormatting>
  <conditionalFormatting sqref="AA261:AA300">
    <cfRule type="expression" dxfId="21" priority="16">
      <formula>$D261="No"</formula>
    </cfRule>
  </conditionalFormatting>
  <conditionalFormatting sqref="AA301:AA314">
    <cfRule type="expression" dxfId="20" priority="15">
      <formula>$D301="No"</formula>
    </cfRule>
  </conditionalFormatting>
  <conditionalFormatting sqref="AA315:AA331">
    <cfRule type="expression" dxfId="19" priority="14">
      <formula>$D315="No"</formula>
    </cfRule>
  </conditionalFormatting>
  <conditionalFormatting sqref="AA333">
    <cfRule type="expression" dxfId="18" priority="12">
      <formula>$D333="No"</formula>
    </cfRule>
  </conditionalFormatting>
  <conditionalFormatting sqref="AA332">
    <cfRule type="expression" dxfId="17" priority="11">
      <formula>$D332="No"</formula>
    </cfRule>
  </conditionalFormatting>
  <conditionalFormatting sqref="AA68:AA69">
    <cfRule type="expression" dxfId="16" priority="10">
      <formula>$D68="No"</formula>
    </cfRule>
  </conditionalFormatting>
  <conditionalFormatting sqref="AA335">
    <cfRule type="expression" dxfId="15" priority="9">
      <formula>$D335="No"</formula>
    </cfRule>
  </conditionalFormatting>
  <conditionalFormatting sqref="AA336:AA348">
    <cfRule type="expression" dxfId="14" priority="8">
      <formula>$D336="No"</formula>
    </cfRule>
  </conditionalFormatting>
  <conditionalFormatting sqref="AA112">
    <cfRule type="expression" dxfId="13" priority="7">
      <formula>$D112="No"</formula>
    </cfRule>
  </conditionalFormatting>
  <conditionalFormatting sqref="E2:E1048576">
    <cfRule type="expression" dxfId="12" priority="6">
      <formula>$C2="scale"</formula>
    </cfRule>
  </conditionalFormatting>
  <conditionalFormatting sqref="F2:F1048576">
    <cfRule type="expression" dxfId="11" priority="3">
      <formula>$C2="dichotomous"</formula>
    </cfRule>
    <cfRule type="expression" dxfId="10" priority="4">
      <formula>$C2="ordinal"</formula>
    </cfRule>
    <cfRule type="expression" dxfId="9" priority="5">
      <formula>$C2="nominal"</formula>
    </cfRule>
  </conditionalFormatting>
  <conditionalFormatting sqref="AA2:AA4">
    <cfRule type="expression" dxfId="8" priority="2">
      <formula>$D2="No"</formula>
    </cfRule>
  </conditionalFormatting>
  <conditionalFormatting sqref="E602:E610">
    <cfRule type="expression" dxfId="7" priority="1">
      <formula>$C602="scale"</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04FED-635B-42A3-ACF4-DE329A43D1E8}">
  <dimension ref="A1:M631"/>
  <sheetViews>
    <sheetView workbookViewId="0">
      <pane xSplit="1" ySplit="1" topLeftCell="D598" activePane="bottomRight" state="frozen"/>
      <selection pane="topRight" activeCell="B1" sqref="B1"/>
      <selection pane="bottomLeft" activeCell="A2" sqref="A2"/>
      <selection pane="bottomRight" activeCell="K601" sqref="K601"/>
    </sheetView>
  </sheetViews>
  <sheetFormatPr defaultRowHeight="15" x14ac:dyDescent="0.25"/>
  <cols>
    <col min="1" max="1" width="33.28515625" bestFit="1" customWidth="1"/>
    <col min="2" max="2" width="44.85546875" bestFit="1" customWidth="1"/>
    <col min="3" max="4" width="42.140625" customWidth="1"/>
    <col min="5" max="5" width="11.42578125" bestFit="1" customWidth="1"/>
    <col min="6" max="6" width="12.7109375" bestFit="1" customWidth="1"/>
    <col min="7" max="7" width="16.7109375" bestFit="1" customWidth="1"/>
    <col min="8" max="8" width="31.140625" bestFit="1" customWidth="1"/>
    <col min="9" max="9" width="16.140625" customWidth="1"/>
    <col min="10" max="10" width="24.140625" customWidth="1"/>
    <col min="11" max="11" width="19" style="13" customWidth="1"/>
    <col min="12" max="12" width="19" customWidth="1"/>
  </cols>
  <sheetData>
    <row r="1" spans="1:13" s="1" customFormat="1" x14ac:dyDescent="0.25">
      <c r="A1" s="20" t="str">
        <f>IF(ISBLANK(interpretations!L1),"",interpretations!L1)</f>
        <v>Study</v>
      </c>
      <c r="B1" s="20" t="str">
        <f>IF(ISBLANK(interpretations!A1),"",interpretations!A1)</f>
        <v>IV</v>
      </c>
      <c r="C1" s="20" t="str">
        <f>IF(ISBLANK(interpretations!S1),"",interpretations!S1)</f>
        <v>Subcategory</v>
      </c>
      <c r="D1" s="20" t="str">
        <f>IF(ISBLANK(interpretations!T1),"",interpretations!T1)</f>
        <v>Category</v>
      </c>
      <c r="E1" s="24" t="str">
        <f>interpretations!BN1</f>
        <v>Direction</v>
      </c>
      <c r="F1" s="25" t="str">
        <f>interpretations!BO1</f>
        <v xml:space="preserve">Effect size </v>
      </c>
      <c r="G1" s="25" t="str">
        <f>interpretations!BP1</f>
        <v>Significance_final</v>
      </c>
      <c r="H1" s="19" t="str">
        <f>interpretations!E1</f>
        <v>IV_reference_category</v>
      </c>
      <c r="I1" s="19" t="str">
        <f>interpretations!F1</f>
        <v>IV_unit</v>
      </c>
      <c r="J1" s="19" t="str">
        <f>interpretations!G1</f>
        <v>DV_component</v>
      </c>
      <c r="K1" s="19" t="str">
        <f>interpretations!I1</f>
        <v>DV_unit</v>
      </c>
      <c r="L1" s="25" t="str">
        <f>interpretations!BK1</f>
        <v>Metric</v>
      </c>
      <c r="M1" s="25" t="str">
        <f>interpretations!BL1</f>
        <v xml:space="preserve">Effect size </v>
      </c>
    </row>
    <row r="2" spans="1:13" x14ac:dyDescent="0.25">
      <c r="A2" t="str">
        <f>IF(ISBLANK(interpretations!L2),"",interpretations!L2)</f>
        <v>Mohammadi et al. (2013)</v>
      </c>
      <c r="B2" t="str">
        <f>IF(ISBLANK(interpretations!A2),"",interpretations!A2)</f>
        <v>Lighting conditions</v>
      </c>
      <c r="C2" t="str">
        <f>IF(ISBLANK(interpretations!S2),"",interpretations!S2)</f>
        <v>time of day</v>
      </c>
      <c r="D2" t="str">
        <f>IF(ISBLANK(interpretations!T2),"",interpretations!T2)</f>
        <v xml:space="preserve">exogenous </v>
      </c>
      <c r="E2" s="13" t="str">
        <f>IF(interpretations!BN2=0,"",interpretations!BN2)</f>
        <v>+</v>
      </c>
      <c r="F2" s="30" t="b">
        <f>IF(interpretations!BO2=0,"",interpretations!BO2)</f>
        <v>0</v>
      </c>
      <c r="G2" s="30" t="str">
        <f>interpretations!BP2</f>
        <v>not applicable</v>
      </c>
      <c r="H2" s="13" t="str">
        <f>interpretations!E2</f>
        <v>day;night;sunrise/sunset</v>
      </c>
      <c r="I2" s="13" t="str">
        <f>interpretations!F2</f>
        <v>-</v>
      </c>
      <c r="J2" s="13" t="str">
        <f>interpretations!G2</f>
        <v>reporting time;dispatch time;travel time</v>
      </c>
      <c r="K2" s="13" t="str">
        <f>interpretations!I2</f>
        <v>min/incident</v>
      </c>
      <c r="L2" t="str">
        <f>interpretations!BK2</f>
        <v/>
      </c>
      <c r="M2" t="str">
        <f>interpretations!BL2</f>
        <v>?</v>
      </c>
    </row>
    <row r="3" spans="1:13" x14ac:dyDescent="0.25">
      <c r="A3" t="str">
        <f>IF(ISBLANK(interpretations!L3),"",interpretations!L3)</f>
        <v>Mohammadi et al. (2013)</v>
      </c>
      <c r="B3" t="str">
        <f>IF(ISBLANK(interpretations!A3),"",interpretations!A3)</f>
        <v xml:space="preserve">Vital status </v>
      </c>
      <c r="C3" t="str">
        <f>IF(ISBLANK(interpretations!S3),"",interpretations!S3)</f>
        <v>victim characteristics</v>
      </c>
      <c r="D3" t="str">
        <f>IF(ISBLANK(interpretations!T3),"",interpretations!T3)</f>
        <v>human involvement characteristics</v>
      </c>
      <c r="E3" s="13" t="str">
        <f>IF(interpretations!BN3=0,"",interpretations!BN3)</f>
        <v>+</v>
      </c>
      <c r="F3" s="30" t="b">
        <f>IF(interpretations!BO3=0,"",interpretations!BO3)</f>
        <v>0</v>
      </c>
      <c r="G3" s="30" t="str">
        <f>interpretations!BP3</f>
        <v>not applicable</v>
      </c>
      <c r="H3" s="13" t="str">
        <f>interpretations!E3</f>
        <v>not-injured;injured;death</v>
      </c>
      <c r="I3" s="13" t="str">
        <f>interpretations!F3</f>
        <v>-</v>
      </c>
      <c r="J3" s="13" t="str">
        <f>interpretations!G3</f>
        <v>reporting time;dispatch time;travel time</v>
      </c>
      <c r="K3" s="13" t="str">
        <f>interpretations!I3</f>
        <v>min/incident</v>
      </c>
      <c r="L3" t="str">
        <f>interpretations!BK3</f>
        <v/>
      </c>
      <c r="M3" t="str">
        <f>interpretations!BL3</f>
        <v>?</v>
      </c>
    </row>
    <row r="4" spans="1:13" x14ac:dyDescent="0.25">
      <c r="A4" t="str">
        <f>IF(ISBLANK(interpretations!L4),"",interpretations!L4)</f>
        <v>Mohammadi et al. (2013)</v>
      </c>
      <c r="B4" t="str">
        <f>IF(ISBLANK(interpretations!A4),"",interpretations!A4)</f>
        <v>Road type</v>
      </c>
      <c r="C4" t="str">
        <f>IF(ISBLANK(interpretations!S4),"",interpretations!S4)</f>
        <v>road type</v>
      </c>
      <c r="D4" t="str">
        <f>IF(ISBLANK(interpretations!T4),"",interpretations!T4)</f>
        <v xml:space="preserve">exogenous </v>
      </c>
      <c r="E4" s="13" t="str">
        <f>IF(interpretations!BN4=0,"",interpretations!BN4)</f>
        <v>+</v>
      </c>
      <c r="F4" s="30" t="b">
        <f>IF(interpretations!BO4=0,"",interpretations!BO4)</f>
        <v>0</v>
      </c>
      <c r="G4" s="30" t="str">
        <f>interpretations!BP4</f>
        <v>not applicable</v>
      </c>
      <c r="H4" s="13" t="str">
        <f>interpretations!E4</f>
        <v>asphalt;non asphalt</v>
      </c>
      <c r="I4" s="13" t="str">
        <f>interpretations!F4</f>
        <v>-</v>
      </c>
      <c r="J4" s="13" t="str">
        <f>interpretations!G4</f>
        <v>reporting time;dispatch time;travel time</v>
      </c>
      <c r="K4" s="13" t="str">
        <f>interpretations!I4</f>
        <v>min/incident</v>
      </c>
      <c r="L4" t="str">
        <f>interpretations!BK4</f>
        <v/>
      </c>
      <c r="M4" t="str">
        <f>interpretations!BL4</f>
        <v>?</v>
      </c>
    </row>
    <row r="5" spans="1:13" x14ac:dyDescent="0.25">
      <c r="A5" t="str">
        <f>IF(ISBLANK(interpretations!L5),"",interpretations!L5)</f>
        <v>Coyne et al. (2014)</v>
      </c>
      <c r="B5" t="str">
        <f>IF(ISBLANK(interpretations!A5),"",interpretations!A5)</f>
        <v>reserve density</v>
      </c>
      <c r="C5" t="str">
        <f>IF(ISBLANK(interpretations!S5),"",interpretations!S5)</f>
        <v>workload</v>
      </c>
      <c r="D5" t="str">
        <f>IF(ISBLANK(interpretations!T5),"",interpretations!T5)</f>
        <v>police discretion</v>
      </c>
      <c r="E5" s="13" t="str">
        <f>IF(interpretations!BN5=0,"",interpretations!BN5)</f>
        <v>+</v>
      </c>
      <c r="F5" s="30" t="str">
        <f>IF(interpretations!BO5=0,"",interpretations!BO5)</f>
        <v>Small</v>
      </c>
      <c r="G5" s="30" t="str">
        <f>interpretations!BP5</f>
        <v>not applicable</v>
      </c>
      <c r="H5" s="13" t="str">
        <f>interpretations!E5</f>
        <v>-</v>
      </c>
      <c r="I5" s="13" t="str">
        <f>interpretations!F5</f>
        <v>mobilized reservists/1000people</v>
      </c>
      <c r="J5" s="13" t="str">
        <f>interpretations!G5</f>
        <v>dispatch time;travel time</v>
      </c>
      <c r="K5" s="13" t="str">
        <f>interpretations!I5</f>
        <v>min/incident</v>
      </c>
      <c r="L5" t="str">
        <f>interpretations!BK5</f>
        <v>Beta</v>
      </c>
      <c r="M5">
        <f>interpretations!BL5</f>
        <v>5.8178571428571428E-3</v>
      </c>
    </row>
    <row r="6" spans="1:13" x14ac:dyDescent="0.25">
      <c r="A6" t="str">
        <f>IF(ISBLANK(interpretations!L6),"",interpretations!L6)</f>
        <v>Coyne et al. (2014)</v>
      </c>
      <c r="B6" t="str">
        <f>IF(ISBLANK(interpretations!A6),"",interpretations!A6)</f>
        <v>highway</v>
      </c>
      <c r="C6" t="str">
        <f>IF(ISBLANK(interpretations!S6),"",interpretations!S6)</f>
        <v>road type</v>
      </c>
      <c r="D6" t="str">
        <f>IF(ISBLANK(interpretations!T6),"",interpretations!T6)</f>
        <v xml:space="preserve">exogenous </v>
      </c>
      <c r="E6" s="13" t="str">
        <f>IF(interpretations!BN6=0,"",interpretations!BN6)</f>
        <v>-</v>
      </c>
      <c r="F6" s="30" t="str">
        <f>IF(interpretations!BO6=0,"",interpretations!BO6)</f>
        <v>Small</v>
      </c>
      <c r="G6" s="30" t="str">
        <f>interpretations!BP6</f>
        <v>not applicable</v>
      </c>
      <c r="H6" s="13" t="str">
        <f>interpretations!E6</f>
        <v>other road type</v>
      </c>
      <c r="I6" s="13" t="str">
        <f>interpretations!F6</f>
        <v>-</v>
      </c>
      <c r="J6" s="13" t="str">
        <f>interpretations!G6</f>
        <v>dispatch time;travel time</v>
      </c>
      <c r="K6" s="13" t="str">
        <f>interpretations!I6</f>
        <v>min/incident</v>
      </c>
      <c r="L6" t="str">
        <f>interpretations!BK6</f>
        <v>Beta</v>
      </c>
      <c r="M6">
        <f>interpretations!BL6</f>
        <v>-2.5392857142857144E-3</v>
      </c>
    </row>
    <row r="7" spans="1:13" x14ac:dyDescent="0.25">
      <c r="A7" t="str">
        <f>IF(ISBLANK(interpretations!L7),"",interpretations!L7)</f>
        <v>Coyne et al. (2014)</v>
      </c>
      <c r="B7" t="str">
        <f>IF(ISBLANK(interpretations!A7),"",interpretations!A7)</f>
        <v>surface type</v>
      </c>
      <c r="C7" t="str">
        <f>IF(ISBLANK(interpretations!S7),"",interpretations!S7)</f>
        <v>road type</v>
      </c>
      <c r="D7" t="str">
        <f>IF(ISBLANK(interpretations!T7),"",interpretations!T7)</f>
        <v xml:space="preserve">exogenous </v>
      </c>
      <c r="E7" s="13" t="str">
        <f>IF(interpretations!BN7=0,"",interpretations!BN7)</f>
        <v>+</v>
      </c>
      <c r="F7" s="30" t="str">
        <f>IF(interpretations!BO7=0,"",interpretations!BO7)</f>
        <v>Small</v>
      </c>
      <c r="G7" s="30" t="str">
        <f>interpretations!BP7</f>
        <v>not applicable</v>
      </c>
      <c r="H7" s="13" t="str">
        <f>interpretations!E7</f>
        <v>other surface</v>
      </c>
      <c r="I7" s="13" t="str">
        <f>interpretations!F7</f>
        <v>-</v>
      </c>
      <c r="J7" s="13" t="str">
        <f>interpretations!G7</f>
        <v>dispatch time;travel time</v>
      </c>
      <c r="K7" s="13" t="str">
        <f>interpretations!I7</f>
        <v>min/incident</v>
      </c>
      <c r="L7" t="str">
        <f>interpretations!BK7</f>
        <v>Beta</v>
      </c>
      <c r="M7">
        <f>interpretations!BL7</f>
        <v>2.7678571428571433E-4</v>
      </c>
    </row>
    <row r="8" spans="1:13" x14ac:dyDescent="0.25">
      <c r="A8" t="str">
        <f>IF(ISBLANK(interpretations!L8),"",interpretations!L8)</f>
        <v>Coyne et al. (2014)</v>
      </c>
      <c r="B8" t="str">
        <f>IF(ISBLANK(interpretations!A8),"",interpretations!A8)</f>
        <v>dry surface</v>
      </c>
      <c r="C8" t="str">
        <f>IF(ISBLANK(interpretations!S8),"",interpretations!S8)</f>
        <v>road type</v>
      </c>
      <c r="D8" t="str">
        <f>IF(ISBLANK(interpretations!T8),"",interpretations!T8)</f>
        <v xml:space="preserve">exogenous </v>
      </c>
      <c r="E8" s="13" t="str">
        <f>IF(interpretations!BN8=0,"",interpretations!BN8)</f>
        <v>-</v>
      </c>
      <c r="F8" s="30" t="str">
        <f>IF(interpretations!BO8=0,"",interpretations!BO8)</f>
        <v>Small</v>
      </c>
      <c r="G8" s="30" t="str">
        <f>interpretations!BP8</f>
        <v>not applicable</v>
      </c>
      <c r="H8" s="13" t="str">
        <f>interpretations!E8</f>
        <v>wet surface</v>
      </c>
      <c r="I8" s="13" t="str">
        <f>interpretations!F8</f>
        <v>-</v>
      </c>
      <c r="J8" s="13" t="str">
        <f>interpretations!G8</f>
        <v>dispatch time;travel time</v>
      </c>
      <c r="K8" s="13" t="str">
        <f>interpretations!I8</f>
        <v>min/incident</v>
      </c>
      <c r="L8" t="str">
        <f>interpretations!BK8</f>
        <v>Beta</v>
      </c>
      <c r="M8">
        <f>interpretations!BL8</f>
        <v>-1.3678571428571429E-3</v>
      </c>
    </row>
    <row r="9" spans="1:13" x14ac:dyDescent="0.25">
      <c r="A9" t="str">
        <f>IF(ISBLANK(interpretations!L9),"",interpretations!L9)</f>
        <v>Coyne et al. (2014)</v>
      </c>
      <c r="B9" t="str">
        <f>IF(ISBLANK(interpretations!A9),"",interpretations!A9)</f>
        <v>daylight</v>
      </c>
      <c r="C9" t="str">
        <f>IF(ISBLANK(interpretations!S9),"",interpretations!S9)</f>
        <v>weather type</v>
      </c>
      <c r="D9" t="str">
        <f>IF(ISBLANK(interpretations!T9),"",interpretations!T9)</f>
        <v xml:space="preserve">exogenous </v>
      </c>
      <c r="E9" s="13" t="str">
        <f>IF(interpretations!BN9=0,"",interpretations!BN9)</f>
        <v>-</v>
      </c>
      <c r="F9" s="30" t="str">
        <f>IF(interpretations!BO9=0,"",interpretations!BO9)</f>
        <v>Small</v>
      </c>
      <c r="G9" s="30" t="str">
        <f>interpretations!BP9</f>
        <v>not applicable</v>
      </c>
      <c r="H9" s="13" t="str">
        <f>interpretations!E9</f>
        <v>dark</v>
      </c>
      <c r="I9" s="13" t="str">
        <f>interpretations!F9</f>
        <v>-</v>
      </c>
      <c r="J9" s="13" t="str">
        <f>interpretations!G9</f>
        <v>dispatch time;travel time</v>
      </c>
      <c r="K9" s="13" t="str">
        <f>interpretations!I9</f>
        <v>min/incident</v>
      </c>
      <c r="L9" t="str">
        <f>interpretations!BK9</f>
        <v>Beta</v>
      </c>
      <c r="M9">
        <f>interpretations!BL9</f>
        <v>-2.6785714285714286E-3</v>
      </c>
    </row>
    <row r="10" spans="1:13" x14ac:dyDescent="0.25">
      <c r="A10" t="str">
        <f>IF(ISBLANK(interpretations!L10),"",interpretations!L10)</f>
        <v>Coyne et al. (2014)</v>
      </c>
      <c r="B10" t="str">
        <f>IF(ISBLANK(interpretations!A10),"",interpretations!A10)</f>
        <v>dark</v>
      </c>
      <c r="C10" t="str">
        <f>IF(ISBLANK(interpretations!S10),"",interpretations!S10)</f>
        <v>weather type</v>
      </c>
      <c r="D10" t="str">
        <f>IF(ISBLANK(interpretations!T10),"",interpretations!T10)</f>
        <v xml:space="preserve">exogenous </v>
      </c>
      <c r="E10" s="13" t="str">
        <f>IF(interpretations!BN10=0,"",interpretations!BN10)</f>
        <v>+</v>
      </c>
      <c r="F10" s="30" t="str">
        <f>IF(interpretations!BO10=0,"",interpretations!BO10)</f>
        <v>Small</v>
      </c>
      <c r="G10" s="30" t="str">
        <f>interpretations!BP10</f>
        <v>not applicable</v>
      </c>
      <c r="H10" s="13" t="str">
        <f>interpretations!E10</f>
        <v>daylight</v>
      </c>
      <c r="I10" s="13" t="str">
        <f>interpretations!F10</f>
        <v>-</v>
      </c>
      <c r="J10" s="13" t="str">
        <f>interpretations!G10</f>
        <v>dispatch time;travel time</v>
      </c>
      <c r="K10" s="13" t="str">
        <f>interpretations!I10</f>
        <v>min/incident</v>
      </c>
      <c r="L10" t="str">
        <f>interpretations!BK10</f>
        <v>Beta</v>
      </c>
      <c r="M10">
        <f>interpretations!BL10</f>
        <v>8.9285714285714294E-4</v>
      </c>
    </row>
    <row r="11" spans="1:13" x14ac:dyDescent="0.25">
      <c r="A11" t="str">
        <f>IF(ISBLANK(interpretations!L11),"",interpretations!L11)</f>
        <v>Coyne et al. (2014)</v>
      </c>
      <c r="B11" t="str">
        <f>IF(ISBLANK(interpretations!A11),"",interpretations!A11)</f>
        <v>rain</v>
      </c>
      <c r="C11" t="str">
        <f>IF(ISBLANK(interpretations!S11),"",interpretations!S11)</f>
        <v>weather type</v>
      </c>
      <c r="D11" t="str">
        <f>IF(ISBLANK(interpretations!T11),"",interpretations!T11)</f>
        <v xml:space="preserve">exogenous </v>
      </c>
      <c r="E11" s="13" t="str">
        <f>IF(interpretations!BN11=0,"",interpretations!BN11)</f>
        <v>-</v>
      </c>
      <c r="F11" s="30" t="str">
        <f>IF(interpretations!BO11=0,"",interpretations!BO11)</f>
        <v>Small</v>
      </c>
      <c r="G11" s="30" t="str">
        <f>interpretations!BP11</f>
        <v>not applicable</v>
      </c>
      <c r="H11" s="13" t="str">
        <f>interpretations!E11</f>
        <v>no rain</v>
      </c>
      <c r="I11" s="13" t="str">
        <f>interpretations!F11</f>
        <v>-</v>
      </c>
      <c r="J11" s="13" t="str">
        <f>interpretations!G11</f>
        <v>dispatch time;travel time</v>
      </c>
      <c r="K11" s="13" t="str">
        <f>interpretations!I11</f>
        <v>min/incident</v>
      </c>
      <c r="L11" t="str">
        <f>interpretations!BK11</f>
        <v>Beta</v>
      </c>
      <c r="M11">
        <f>interpretations!BL11</f>
        <v>-1.9500000000000003E-3</v>
      </c>
    </row>
    <row r="12" spans="1:13" x14ac:dyDescent="0.25">
      <c r="A12" t="str">
        <f>IF(ISBLANK(interpretations!L12),"",interpretations!L12)</f>
        <v>Coyne et al. (2014)</v>
      </c>
      <c r="B12" t="str">
        <f>IF(ISBLANK(interpretations!A12),"",interpretations!A12)</f>
        <v>snow</v>
      </c>
      <c r="C12" t="str">
        <f>IF(ISBLANK(interpretations!S12),"",interpretations!S12)</f>
        <v>weather type</v>
      </c>
      <c r="D12" t="str">
        <f>IF(ISBLANK(interpretations!T12),"",interpretations!T12)</f>
        <v xml:space="preserve">exogenous </v>
      </c>
      <c r="E12" s="13" t="str">
        <f>IF(interpretations!BN12=0,"",interpretations!BN12)</f>
        <v>+</v>
      </c>
      <c r="F12" s="30" t="str">
        <f>IF(interpretations!BO12=0,"",interpretations!BO12)</f>
        <v>Small</v>
      </c>
      <c r="G12" s="30" t="str">
        <f>interpretations!BP12</f>
        <v>not applicable</v>
      </c>
      <c r="H12" s="13" t="str">
        <f>interpretations!E12</f>
        <v>no snow</v>
      </c>
      <c r="I12" s="13" t="str">
        <f>interpretations!F12</f>
        <v>-</v>
      </c>
      <c r="J12" s="13" t="str">
        <f>interpretations!G12</f>
        <v>dispatch time;travel time</v>
      </c>
      <c r="K12" s="13" t="str">
        <f>interpretations!I12</f>
        <v>min/incident</v>
      </c>
      <c r="L12" t="str">
        <f>interpretations!BK12</f>
        <v>Beta</v>
      </c>
      <c r="M12">
        <f>interpretations!BL12</f>
        <v>2.5357142857142857E-3</v>
      </c>
    </row>
    <row r="13" spans="1:13" x14ac:dyDescent="0.25">
      <c r="A13" t="str">
        <f>IF(ISBLANK(interpretations!L13),"",interpretations!L13)</f>
        <v>Coyne et al. (2014)</v>
      </c>
      <c r="B13" t="str">
        <f>IF(ISBLANK(interpretations!A13),"",interpretations!A13)</f>
        <v>clear</v>
      </c>
      <c r="C13" t="str">
        <f>IF(ISBLANK(interpretations!S13),"",interpretations!S13)</f>
        <v>weather type</v>
      </c>
      <c r="D13" t="str">
        <f>IF(ISBLANK(interpretations!T13),"",interpretations!T13)</f>
        <v xml:space="preserve">exogenous </v>
      </c>
      <c r="E13" s="13" t="str">
        <f>IF(interpretations!BN13=0,"",interpretations!BN13)</f>
        <v>-</v>
      </c>
      <c r="F13" s="30" t="str">
        <f>IF(interpretations!BO13=0,"",interpretations!BO13)</f>
        <v>Small</v>
      </c>
      <c r="G13" s="30" t="str">
        <f>interpretations!BP13</f>
        <v>not applicable</v>
      </c>
      <c r="H13" s="13" t="str">
        <f>interpretations!E13</f>
        <v>no clear skies</v>
      </c>
      <c r="I13" s="13" t="str">
        <f>interpretations!F13</f>
        <v>-</v>
      </c>
      <c r="J13" s="13" t="str">
        <f>interpretations!G13</f>
        <v>dispatch time;travel time</v>
      </c>
      <c r="K13" s="13" t="str">
        <f>interpretations!I13</f>
        <v>min/incident</v>
      </c>
      <c r="L13" t="str">
        <f>interpretations!BK13</f>
        <v>Beta</v>
      </c>
      <c r="M13">
        <f>interpretations!BL13</f>
        <v>-2.910714285714286E-3</v>
      </c>
    </row>
    <row r="14" spans="1:13" x14ac:dyDescent="0.25">
      <c r="A14" t="str">
        <f>IF(ISBLANK(interpretations!L14),"",interpretations!L14)</f>
        <v>Coyne et al. (2014)</v>
      </c>
      <c r="B14" t="str">
        <f>IF(ISBLANK(interpretations!A14),"",interpretations!A14)</f>
        <v>weekend</v>
      </c>
      <c r="C14" t="str">
        <f>IF(ISBLANK(interpretations!S14),"",interpretations!S14)</f>
        <v>day of the week</v>
      </c>
      <c r="D14" t="str">
        <f>IF(ISBLANK(interpretations!T14),"",interpretations!T14)</f>
        <v xml:space="preserve">exogenous </v>
      </c>
      <c r="E14" s="13" t="str">
        <f>IF(interpretations!BN14=0,"",interpretations!BN14)</f>
        <v>+</v>
      </c>
      <c r="F14" s="30" t="str">
        <f>IF(interpretations!BO14=0,"",interpretations!BO14)</f>
        <v>Small</v>
      </c>
      <c r="G14" s="30" t="str">
        <f>interpretations!BP14</f>
        <v>not applicable</v>
      </c>
      <c r="H14" s="13" t="str">
        <f>interpretations!E14</f>
        <v>weekdays</v>
      </c>
      <c r="I14" s="13" t="str">
        <f>interpretations!F14</f>
        <v>-</v>
      </c>
      <c r="J14" s="13" t="str">
        <f>interpretations!G14</f>
        <v>dispatch time;travel time</v>
      </c>
      <c r="K14" s="13" t="str">
        <f>interpretations!I14</f>
        <v>min/incident</v>
      </c>
      <c r="L14" t="str">
        <f>interpretations!BK14</f>
        <v>Beta</v>
      </c>
      <c r="M14">
        <f>interpretations!BL14</f>
        <v>1.7857142857142859E-3</v>
      </c>
    </row>
    <row r="15" spans="1:13" x14ac:dyDescent="0.25">
      <c r="A15" t="str">
        <f>IF(ISBLANK(interpretations!L15),"",interpretations!L15)</f>
        <v>Coyne et al. (2014)</v>
      </c>
      <c r="B15" t="str">
        <f>IF(ISBLANK(interpretations!A15),"",interpretations!A15)</f>
        <v>lane 3-4</v>
      </c>
      <c r="C15" t="str">
        <f>IF(ISBLANK(interpretations!S15),"",interpretations!S15)</f>
        <v>road type</v>
      </c>
      <c r="D15" t="str">
        <f>IF(ISBLANK(interpretations!T15),"",interpretations!T15)</f>
        <v xml:space="preserve">exogenous </v>
      </c>
      <c r="E15" s="13" t="str">
        <f>IF(interpretations!BN15=0,"",interpretations!BN15)</f>
        <v>-</v>
      </c>
      <c r="F15" s="30" t="str">
        <f>IF(interpretations!BO15=0,"",interpretations!BO15)</f>
        <v>Small</v>
      </c>
      <c r="G15" s="30" t="str">
        <f>interpretations!BP15</f>
        <v>not applicable</v>
      </c>
      <c r="H15" s="13" t="str">
        <f>interpretations!E15</f>
        <v>lane 1 - 2</v>
      </c>
      <c r="I15" s="13" t="str">
        <f>interpretations!F15</f>
        <v>-</v>
      </c>
      <c r="J15" s="13" t="str">
        <f>interpretations!G15</f>
        <v>dispatch time;travel time</v>
      </c>
      <c r="K15" s="13" t="str">
        <f>interpretations!I15</f>
        <v>min/incident</v>
      </c>
      <c r="L15" t="str">
        <f>interpretations!BK15</f>
        <v>Beta</v>
      </c>
      <c r="M15">
        <f>interpretations!BL15</f>
        <v>-7.9821428571428595E-3</v>
      </c>
    </row>
    <row r="16" spans="1:13" x14ac:dyDescent="0.25">
      <c r="A16" t="str">
        <f>IF(ISBLANK(interpretations!L16),"",interpretations!L16)</f>
        <v>Coyne et al. (2014)</v>
      </c>
      <c r="B16" t="str">
        <f>IF(ISBLANK(interpretations!A16),"",interpretations!A16)</f>
        <v>lane 5-6</v>
      </c>
      <c r="C16" t="str">
        <f>IF(ISBLANK(interpretations!S16),"",interpretations!S16)</f>
        <v>road type</v>
      </c>
      <c r="D16" t="str">
        <f>IF(ISBLANK(interpretations!T16),"",interpretations!T16)</f>
        <v xml:space="preserve">exogenous </v>
      </c>
      <c r="E16" s="13" t="str">
        <f>IF(interpretations!BN16=0,"",interpretations!BN16)</f>
        <v>-</v>
      </c>
      <c r="F16" s="30" t="str">
        <f>IF(interpretations!BO16=0,"",interpretations!BO16)</f>
        <v>Small</v>
      </c>
      <c r="G16" s="30" t="str">
        <f>interpretations!BP16</f>
        <v>not applicable</v>
      </c>
      <c r="H16" s="13" t="str">
        <f>interpretations!E16</f>
        <v>lane 1 - 2</v>
      </c>
      <c r="I16" s="13" t="str">
        <f>interpretations!F16</f>
        <v>-</v>
      </c>
      <c r="J16" s="13" t="str">
        <f>interpretations!G16</f>
        <v>dispatch time;travel time</v>
      </c>
      <c r="K16" s="13" t="str">
        <f>interpretations!I16</f>
        <v>min/incident</v>
      </c>
      <c r="L16" t="str">
        <f>interpretations!BK16</f>
        <v>Beta</v>
      </c>
      <c r="M16">
        <f>interpretations!BL16</f>
        <v>-4.9250000000000014E-3</v>
      </c>
    </row>
    <row r="17" spans="1:13" x14ac:dyDescent="0.25">
      <c r="A17" t="str">
        <f>IF(ISBLANK(interpretations!L17),"",interpretations!L17)</f>
        <v>Coyne et al. (2014)</v>
      </c>
      <c r="B17" t="str">
        <f>IF(ISBLANK(interpretations!A17),"",interpretations!A17)</f>
        <v>lane 7 and greater</v>
      </c>
      <c r="C17" t="str">
        <f>IF(ISBLANK(interpretations!S17),"",interpretations!S17)</f>
        <v>road type</v>
      </c>
      <c r="D17" t="str">
        <f>IF(ISBLANK(interpretations!T17),"",interpretations!T17)</f>
        <v xml:space="preserve">exogenous </v>
      </c>
      <c r="E17" s="13" t="str">
        <f>IF(interpretations!BN17=0,"",interpretations!BN17)</f>
        <v>-</v>
      </c>
      <c r="F17" s="30" t="str">
        <f>IF(interpretations!BO17=0,"",interpretations!BO17)</f>
        <v>Small</v>
      </c>
      <c r="G17" s="30" t="str">
        <f>interpretations!BP17</f>
        <v>not applicable</v>
      </c>
      <c r="H17" s="13" t="str">
        <f>interpretations!E17</f>
        <v>lane 1 - 2</v>
      </c>
      <c r="I17" s="13" t="str">
        <f>interpretations!F17</f>
        <v>-</v>
      </c>
      <c r="J17" s="13" t="str">
        <f>interpretations!G17</f>
        <v>dispatch time;travel time</v>
      </c>
      <c r="K17" s="13" t="str">
        <f>interpretations!I17</f>
        <v>min/incident</v>
      </c>
      <c r="L17" t="str">
        <f>interpretations!BK17</f>
        <v>Beta</v>
      </c>
      <c r="M17">
        <f>interpretations!BL17</f>
        <v>-1.8125000000000001E-3</v>
      </c>
    </row>
    <row r="18" spans="1:13" x14ac:dyDescent="0.25">
      <c r="A18" t="str">
        <f>IF(ISBLANK(interpretations!L18),"",interpretations!L18)</f>
        <v>Coyne et al. (2014)</v>
      </c>
      <c r="B18" t="str">
        <f>IF(ISBLANK(interpretations!A18),"",interpretations!A18)</f>
        <v>speed 25-40</v>
      </c>
      <c r="C18" t="str">
        <f>IF(ISBLANK(interpretations!S18),"",interpretations!S18)</f>
        <v>travel speed</v>
      </c>
      <c r="D18" t="str">
        <f>IF(ISBLANK(interpretations!T18),"",interpretations!T18)</f>
        <v>travel speed</v>
      </c>
      <c r="E18" s="13" t="str">
        <f>IF(interpretations!BN18=0,"",interpretations!BN18)</f>
        <v>-</v>
      </c>
      <c r="F18" s="30" t="str">
        <f>IF(interpretations!BO18=0,"",interpretations!BO18)</f>
        <v>Small</v>
      </c>
      <c r="G18" s="30" t="str">
        <f>interpretations!BP18</f>
        <v>not applicable</v>
      </c>
      <c r="H18" s="13" t="str">
        <f>interpretations!E18</f>
        <v>speed 5-20</v>
      </c>
      <c r="I18" s="13" t="str">
        <f>interpretations!F18</f>
        <v>-</v>
      </c>
      <c r="J18" s="13" t="str">
        <f>interpretations!G18</f>
        <v>dispatch time;travel time</v>
      </c>
      <c r="K18" s="13" t="str">
        <f>interpretations!I18</f>
        <v>min/incident</v>
      </c>
      <c r="L18" t="str">
        <f>interpretations!BK18</f>
        <v>Beta</v>
      </c>
      <c r="M18">
        <f>interpretations!BL18</f>
        <v>-4.4464285714285725E-3</v>
      </c>
    </row>
    <row r="19" spans="1:13" x14ac:dyDescent="0.25">
      <c r="A19" t="str">
        <f>IF(ISBLANK(interpretations!L19),"",interpretations!L19)</f>
        <v>Coyne et al. (2014)</v>
      </c>
      <c r="B19" t="str">
        <f>IF(ISBLANK(interpretations!A19),"",interpretations!A19)</f>
        <v>speed 45-60</v>
      </c>
      <c r="C19" t="str">
        <f>IF(ISBLANK(interpretations!S19),"",interpretations!S19)</f>
        <v>travel speed</v>
      </c>
      <c r="D19" t="str">
        <f>IF(ISBLANK(interpretations!T19),"",interpretations!T19)</f>
        <v>travel speed</v>
      </c>
      <c r="E19" s="13" t="str">
        <f>IF(interpretations!BN19=0,"",interpretations!BN19)</f>
        <v>+</v>
      </c>
      <c r="F19" s="30" t="str">
        <f>IF(interpretations!BO19=0,"",interpretations!BO19)</f>
        <v>Small</v>
      </c>
      <c r="G19" s="30" t="str">
        <f>interpretations!BP19</f>
        <v>not applicable</v>
      </c>
      <c r="H19" s="13" t="str">
        <f>interpretations!E19</f>
        <v>speed 5-20</v>
      </c>
      <c r="I19" s="13" t="str">
        <f>interpretations!F19</f>
        <v>-</v>
      </c>
      <c r="J19" s="13" t="str">
        <f>interpretations!G19</f>
        <v>dispatch time;travel time</v>
      </c>
      <c r="K19" s="13" t="str">
        <f>interpretations!I19</f>
        <v>min/incident</v>
      </c>
      <c r="L19" t="str">
        <f>interpretations!BK19</f>
        <v>Beta</v>
      </c>
      <c r="M19">
        <f>interpretations!BL19</f>
        <v>1.4996428571428574E-2</v>
      </c>
    </row>
    <row r="20" spans="1:13" x14ac:dyDescent="0.25">
      <c r="A20" t="str">
        <f>IF(ISBLANK(interpretations!L20),"",interpretations!L20)</f>
        <v>Coyne et al. (2014)</v>
      </c>
      <c r="B20" t="str">
        <f>IF(ISBLANK(interpretations!A20),"",interpretations!A20)</f>
        <v>speed 60PLUS</v>
      </c>
      <c r="C20" t="str">
        <f>IF(ISBLANK(interpretations!S20),"",interpretations!S20)</f>
        <v>travel speed</v>
      </c>
      <c r="D20" t="str">
        <f>IF(ISBLANK(interpretations!T20),"",interpretations!T20)</f>
        <v>travel speed</v>
      </c>
      <c r="E20" s="13" t="str">
        <f>IF(interpretations!BN20=0,"",interpretations!BN20)</f>
        <v>+</v>
      </c>
      <c r="F20" s="30" t="str">
        <f>IF(interpretations!BO20=0,"",interpretations!BO20)</f>
        <v>Small</v>
      </c>
      <c r="G20" s="30" t="str">
        <f>interpretations!BP20</f>
        <v>not applicable</v>
      </c>
      <c r="H20" s="13" t="str">
        <f>interpretations!E20</f>
        <v>speed 5-20</v>
      </c>
      <c r="I20" s="13" t="str">
        <f>interpretations!F20</f>
        <v>-</v>
      </c>
      <c r="J20" s="13" t="str">
        <f>interpretations!G20</f>
        <v>dispatch time;travel time</v>
      </c>
      <c r="K20" s="13" t="str">
        <f>interpretations!I20</f>
        <v>min/incident</v>
      </c>
      <c r="L20" t="str">
        <f>interpretations!BK20</f>
        <v>Beta</v>
      </c>
      <c r="M20">
        <f>interpretations!BL20</f>
        <v>1.7142857142857144E-2</v>
      </c>
    </row>
    <row r="21" spans="1:13" x14ac:dyDescent="0.25">
      <c r="A21" t="str">
        <f>IF(ISBLANK(interpretations!L21),"",interpretations!L21)</f>
        <v>Mares &amp; Blackburn (2020)</v>
      </c>
      <c r="B21" t="str">
        <f>IF(ISBLANK(interpretations!A21),"",interpretations!A21)</f>
        <v>AGDS implementation</v>
      </c>
      <c r="C21" t="str">
        <f>IF(ISBLANK(interpretations!S21),"",interpretations!S21)</f>
        <v>technology</v>
      </c>
      <c r="D21" t="str">
        <f>IF(ISBLANK(interpretations!T21),"",interpretations!T21)</f>
        <v>technology</v>
      </c>
      <c r="E21" s="13" t="str">
        <f>IF(interpretations!BN21=0,"",interpretations!BN21)</f>
        <v>-</v>
      </c>
      <c r="F21" s="30" t="str">
        <f>IF(interpretations!BO21=0,"",interpretations!BO21)</f>
        <v>Small</v>
      </c>
      <c r="G21" s="30" t="str">
        <f>interpretations!BP21</f>
        <v>not applicable</v>
      </c>
      <c r="H21" s="13" t="str">
        <f>interpretations!E21</f>
        <v>call originated from CFS</v>
      </c>
      <c r="I21" s="13" t="str">
        <f>interpretations!F21</f>
        <v>-</v>
      </c>
      <c r="J21" s="13" t="str">
        <f>interpretations!G21</f>
        <v>dispatch time</v>
      </c>
      <c r="K21" s="13" t="str">
        <f>interpretations!I21</f>
        <v>min/incident</v>
      </c>
      <c r="L21" t="str">
        <f>interpretations!BK21</f>
        <v>R</v>
      </c>
      <c r="M21">
        <f>interpretations!BL21</f>
        <v>-7.3135370776063718E-2</v>
      </c>
    </row>
    <row r="22" spans="1:13" x14ac:dyDescent="0.25">
      <c r="A22" t="str">
        <f>IF(ISBLANK(interpretations!L22),"",interpretations!L22)</f>
        <v>Mares &amp; Blackburn (2020)</v>
      </c>
      <c r="B22" t="str">
        <f>IF(ISBLANK(interpretations!A22),"",interpretations!A22)</f>
        <v>AGDS implementation</v>
      </c>
      <c r="C22" t="str">
        <f>IF(ISBLANK(interpretations!S22),"",interpretations!S22)</f>
        <v>technology</v>
      </c>
      <c r="D22" t="str">
        <f>IF(ISBLANK(interpretations!T22),"",interpretations!T22)</f>
        <v>technology</v>
      </c>
      <c r="E22" s="13" t="str">
        <f>IF(interpretations!BN22=0,"",interpretations!BN22)</f>
        <v>-</v>
      </c>
      <c r="F22" s="30" t="str">
        <f>IF(interpretations!BO22=0,"",interpretations!BO22)</f>
        <v>Small</v>
      </c>
      <c r="G22" s="30" t="str">
        <f>interpretations!BP22</f>
        <v>not applicable</v>
      </c>
      <c r="H22" s="13" t="str">
        <f>interpretations!E22</f>
        <v>call originated from CFS</v>
      </c>
      <c r="I22" s="13" t="str">
        <f>interpretations!F22</f>
        <v>-</v>
      </c>
      <c r="J22" s="13" t="str">
        <f>interpretations!G22</f>
        <v>travel time</v>
      </c>
      <c r="K22" s="13" t="str">
        <f>interpretations!I22</f>
        <v>min/incident</v>
      </c>
      <c r="L22" t="str">
        <f>interpretations!BK22</f>
        <v>R</v>
      </c>
      <c r="M22">
        <f>interpretations!BL22</f>
        <v>-1.6664288238777466E-2</v>
      </c>
    </row>
    <row r="23" spans="1:13" x14ac:dyDescent="0.25">
      <c r="A23" t="str">
        <f>IF(ISBLANK(interpretations!L23),"",interpretations!L23)</f>
        <v>Mares &amp; Blackburn (2020)</v>
      </c>
      <c r="B23" t="str">
        <f>IF(ISBLANK(interpretations!A23),"",interpretations!A23)</f>
        <v>AGDS implementation</v>
      </c>
      <c r="C23" t="str">
        <f>IF(ISBLANK(interpretations!S23),"",interpretations!S23)</f>
        <v>technology</v>
      </c>
      <c r="D23" t="str">
        <f>IF(ISBLANK(interpretations!T23),"",interpretations!T23)</f>
        <v>technology</v>
      </c>
      <c r="E23" s="13" t="str">
        <f>IF(interpretations!BN23=0,"",interpretations!BN23)</f>
        <v>+</v>
      </c>
      <c r="F23" s="30" t="str">
        <f>IF(interpretations!BO23=0,"",interpretations!BO23)</f>
        <v>Small</v>
      </c>
      <c r="G23" s="30" t="str">
        <f>interpretations!BP23</f>
        <v>not applicable</v>
      </c>
      <c r="H23" s="13" t="str">
        <f>interpretations!E23</f>
        <v>call originated from CFS</v>
      </c>
      <c r="I23" s="13" t="str">
        <f>interpretations!F23</f>
        <v>-</v>
      </c>
      <c r="J23" s="13" t="str">
        <f>interpretations!G23</f>
        <v>dispatch time</v>
      </c>
      <c r="K23" s="13" t="str">
        <f>interpretations!I23</f>
        <v>min/incident</v>
      </c>
      <c r="L23" t="str">
        <f>interpretations!BK23</f>
        <v>R</v>
      </c>
      <c r="M23">
        <f>interpretations!BL23</f>
        <v>9.4431686976200659E-3</v>
      </c>
    </row>
    <row r="24" spans="1:13" x14ac:dyDescent="0.25">
      <c r="A24" t="str">
        <f>IF(ISBLANK(interpretations!L24),"",interpretations!L24)</f>
        <v>Mares &amp; Blackburn (2020)</v>
      </c>
      <c r="B24" t="str">
        <f>IF(ISBLANK(interpretations!A24),"",interpretations!A24)</f>
        <v>AGDS implementation</v>
      </c>
      <c r="C24" t="str">
        <f>IF(ISBLANK(interpretations!S24),"",interpretations!S24)</f>
        <v>technology</v>
      </c>
      <c r="D24" t="str">
        <f>IF(ISBLANK(interpretations!T24),"",interpretations!T24)</f>
        <v>technology</v>
      </c>
      <c r="E24" s="13" t="str">
        <f>IF(interpretations!BN24=0,"",interpretations!BN24)</f>
        <v>+</v>
      </c>
      <c r="F24" s="30" t="str">
        <f>IF(interpretations!BO24=0,"",interpretations!BO24)</f>
        <v>Small</v>
      </c>
      <c r="G24" s="30" t="str">
        <f>interpretations!BP24</f>
        <v>not applicable</v>
      </c>
      <c r="H24" s="13" t="str">
        <f>interpretations!E24</f>
        <v>call originated from CFS</v>
      </c>
      <c r="I24" s="13" t="str">
        <f>interpretations!F24</f>
        <v>-</v>
      </c>
      <c r="J24" s="13" t="str">
        <f>interpretations!G24</f>
        <v>travel time</v>
      </c>
      <c r="K24" s="13" t="str">
        <f>interpretations!I24</f>
        <v>min/incident</v>
      </c>
      <c r="L24" t="str">
        <f>interpretations!BK24</f>
        <v>R</v>
      </c>
      <c r="M24">
        <f>interpretations!BL24</f>
        <v>1.0887304698577734E-2</v>
      </c>
    </row>
    <row r="25" spans="1:13" x14ac:dyDescent="0.25">
      <c r="A25" t="str">
        <f>IF(ISBLANK(interpretations!L25),"",interpretations!L25)</f>
        <v>Choi, Librett &amp; Collins (2013)</v>
      </c>
      <c r="B25" t="str">
        <f>IF(ISBLANK(interpretations!A25),"",interpretations!A25)</f>
        <v>AGDS implementation</v>
      </c>
      <c r="C25" t="str">
        <f>IF(ISBLANK(interpretations!S25),"",interpretations!S25)</f>
        <v>technology</v>
      </c>
      <c r="D25" t="str">
        <f>IF(ISBLANK(interpretations!T25),"",interpretations!T25)</f>
        <v>technology</v>
      </c>
      <c r="E25" s="13" t="str">
        <f>IF(interpretations!BN25=0,"",interpretations!BN25)</f>
        <v>-</v>
      </c>
      <c r="F25" s="30" t="str">
        <f>IF(interpretations!BO25=0,"",interpretations!BO25)</f>
        <v>Small</v>
      </c>
      <c r="G25" s="30" t="str">
        <f>interpretations!BP25</f>
        <v>not applicable</v>
      </c>
      <c r="H25" s="13" t="str">
        <f>interpretations!E25</f>
        <v>pre AGDS implementation</v>
      </c>
      <c r="I25" s="13" t="str">
        <f>interpretations!F25</f>
        <v>-</v>
      </c>
      <c r="J25" s="13" t="str">
        <f>interpretations!G25</f>
        <v>dispatch time</v>
      </c>
      <c r="K25" s="13" t="str">
        <f>interpretations!I25</f>
        <v>min/incident</v>
      </c>
      <c r="L25" t="str">
        <f>interpretations!BK25</f>
        <v>R</v>
      </c>
      <c r="M25">
        <f>interpretations!BL25</f>
        <v>-7.0447204546316783E-2</v>
      </c>
    </row>
    <row r="26" spans="1:13" x14ac:dyDescent="0.25">
      <c r="A26" t="str">
        <f>IF(ISBLANK(interpretations!L26),"",interpretations!L26)</f>
        <v>Choi, Librett &amp; Collins (2013)</v>
      </c>
      <c r="B26" t="str">
        <f>IF(ISBLANK(interpretations!A26),"",interpretations!A26)</f>
        <v>AGDS implementation</v>
      </c>
      <c r="C26" t="str">
        <f>IF(ISBLANK(interpretations!S26),"",interpretations!S26)</f>
        <v>technology</v>
      </c>
      <c r="D26" t="str">
        <f>IF(ISBLANK(interpretations!T26),"",interpretations!T26)</f>
        <v>technology</v>
      </c>
      <c r="E26" s="13" t="str">
        <f>IF(interpretations!BN26=0,"",interpretations!BN26)</f>
        <v>-</v>
      </c>
      <c r="F26" s="30" t="str">
        <f>IF(interpretations!BO26=0,"",interpretations!BO26)</f>
        <v>Small</v>
      </c>
      <c r="G26" s="30" t="str">
        <f>interpretations!BP26</f>
        <v>not applicable</v>
      </c>
      <c r="H26" s="13" t="str">
        <f>interpretations!E26</f>
        <v>pre AGDS implementation</v>
      </c>
      <c r="I26" s="13" t="str">
        <f>interpretations!F26</f>
        <v>-</v>
      </c>
      <c r="J26" s="13" t="str">
        <f>interpretations!G26</f>
        <v>travel time</v>
      </c>
      <c r="K26" s="13" t="str">
        <f>interpretations!I26</f>
        <v>min/incident</v>
      </c>
      <c r="L26" t="str">
        <f>interpretations!BK26</f>
        <v>R</v>
      </c>
      <c r="M26">
        <f>interpretations!BL26</f>
        <v>-0.17200573386175794</v>
      </c>
    </row>
    <row r="27" spans="1:13" x14ac:dyDescent="0.25">
      <c r="A27" t="str">
        <f>IF(ISBLANK(interpretations!L27),"",interpretations!L27)</f>
        <v>Salimbene &amp; Zhang (2020)</v>
      </c>
      <c r="B27" t="str">
        <f>IF(ISBLANK(interpretations!A27),"",interpretations!A27)</f>
        <v>violent crime</v>
      </c>
      <c r="C27" t="str">
        <f>IF(ISBLANK(interpretations!S27),"",interpretations!S27)</f>
        <v>crime type</v>
      </c>
      <c r="D27" t="str">
        <f>IF(ISBLANK(interpretations!T27),"",interpretations!T27)</f>
        <v>crime type</v>
      </c>
      <c r="E27" s="13" t="str">
        <f>IF(interpretations!BN27=0,"",interpretations!BN27)</f>
        <v>+</v>
      </c>
      <c r="F27" s="30" t="str">
        <f>IF(interpretations!BO27=0,"",interpretations!BO27)</f>
        <v>Small</v>
      </c>
      <c r="G27" s="30" t="str">
        <f>interpretations!BP27</f>
        <v>not applicable</v>
      </c>
      <c r="H27" s="13" t="str">
        <f>interpretations!E27</f>
        <v>disorder crime</v>
      </c>
      <c r="I27" s="13" t="str">
        <f>interpretations!F27</f>
        <v>-</v>
      </c>
      <c r="J27" s="13" t="str">
        <f>interpretations!G27</f>
        <v>dispatch time;travel time</v>
      </c>
      <c r="K27" s="13" t="str">
        <f>interpretations!I27</f>
        <v>min/incident</v>
      </c>
      <c r="L27" t="str">
        <f>interpretations!BK27</f>
        <v>Beta</v>
      </c>
      <c r="M27">
        <f>interpretations!BL27</f>
        <v>5.1629387119020841E-2</v>
      </c>
    </row>
    <row r="28" spans="1:13" x14ac:dyDescent="0.25">
      <c r="A28" t="str">
        <f>IF(ISBLANK(interpretations!L28),"",interpretations!L28)</f>
        <v>Salimbene &amp; Zhang (2020)</v>
      </c>
      <c r="B28" t="str">
        <f>IF(ISBLANK(interpretations!A28),"",interpretations!A28)</f>
        <v>property crime</v>
      </c>
      <c r="C28" t="str">
        <f>IF(ISBLANK(interpretations!S28),"",interpretations!S28)</f>
        <v>crime type</v>
      </c>
      <c r="D28" t="str">
        <f>IF(ISBLANK(interpretations!T28),"",interpretations!T28)</f>
        <v>crime type</v>
      </c>
      <c r="E28" s="13" t="str">
        <f>IF(interpretations!BN28=0,"",interpretations!BN28)</f>
        <v>+</v>
      </c>
      <c r="F28" s="30" t="str">
        <f>IF(interpretations!BO28=0,"",interpretations!BO28)</f>
        <v>Small</v>
      </c>
      <c r="G28" s="30" t="str">
        <f>interpretations!BP28</f>
        <v>not applicable</v>
      </c>
      <c r="H28" s="13" t="str">
        <f>interpretations!E28</f>
        <v>disorder crime</v>
      </c>
      <c r="I28" s="13" t="str">
        <f>interpretations!F28</f>
        <v>-</v>
      </c>
      <c r="J28" s="13" t="str">
        <f>interpretations!G28</f>
        <v>dispatch time;travel time</v>
      </c>
      <c r="K28" s="13" t="str">
        <f>interpretations!I28</f>
        <v>min/incident</v>
      </c>
      <c r="L28" t="str">
        <f>interpretations!BK28</f>
        <v>Beta</v>
      </c>
      <c r="M28">
        <f>interpretations!BL28</f>
        <v>8.2391351326880108E-2</v>
      </c>
    </row>
    <row r="29" spans="1:13" x14ac:dyDescent="0.25">
      <c r="A29" t="str">
        <f>IF(ISBLANK(interpretations!L29),"",interpretations!L29)</f>
        <v>Salimbene &amp; Zhang (2020)</v>
      </c>
      <c r="B29" t="str">
        <f>IF(ISBLANK(interpretations!A29),"",interpretations!A29)</f>
        <v xml:space="preserve">other crime types </v>
      </c>
      <c r="C29" t="str">
        <f>IF(ISBLANK(interpretations!S29),"",interpretations!S29)</f>
        <v>crime type</v>
      </c>
      <c r="D29" t="str">
        <f>IF(ISBLANK(interpretations!T29),"",interpretations!T29)</f>
        <v>crime type</v>
      </c>
      <c r="E29" s="13" t="str">
        <f>IF(interpretations!BN29=0,"",interpretations!BN29)</f>
        <v>+</v>
      </c>
      <c r="F29" s="30" t="str">
        <f>IF(interpretations!BO29=0,"",interpretations!BO29)</f>
        <v>Small</v>
      </c>
      <c r="G29" s="30" t="str">
        <f>interpretations!BP29</f>
        <v>not applicable</v>
      </c>
      <c r="H29" s="13" t="str">
        <f>interpretations!E29</f>
        <v>disorder crime</v>
      </c>
      <c r="I29" s="13" t="str">
        <f>interpretations!F29</f>
        <v>-</v>
      </c>
      <c r="J29" s="13" t="str">
        <f>interpretations!G29</f>
        <v>dispatch time;travel time</v>
      </c>
      <c r="K29" s="13" t="str">
        <f>interpretations!I29</f>
        <v>min/incident</v>
      </c>
      <c r="L29" t="str">
        <f>interpretations!BK29</f>
        <v>Beta</v>
      </c>
      <c r="M29">
        <f>interpretations!BL29</f>
        <v>1.0141285089440398E-2</v>
      </c>
    </row>
    <row r="30" spans="1:13" x14ac:dyDescent="0.25">
      <c r="A30" t="str">
        <f>IF(ISBLANK(interpretations!L30),"",interpretations!L30)</f>
        <v>Salimbene &amp; Zhang (2020)</v>
      </c>
      <c r="B30" t="str">
        <f>IF(ISBLANK(interpretations!A30),"",interpretations!A30)</f>
        <v>Call priority 1</v>
      </c>
      <c r="C30" t="str">
        <f>IF(ISBLANK(interpretations!S30),"",interpretations!S30)</f>
        <v>call priority</v>
      </c>
      <c r="D30" t="str">
        <f>IF(ISBLANK(interpretations!T30),"",interpretations!T30)</f>
        <v>police discretion</v>
      </c>
      <c r="E30" s="13" t="str">
        <f>IF(interpretations!BN30=0,"",interpretations!BN30)</f>
        <v>-</v>
      </c>
      <c r="F30" s="30" t="str">
        <f>IF(interpretations!BO30=0,"",interpretations!BO30)</f>
        <v xml:space="preserve">Medium </v>
      </c>
      <c r="G30" s="30" t="str">
        <f>interpretations!BP30</f>
        <v>not applicable</v>
      </c>
      <c r="H30" s="13" t="str">
        <f>interpretations!E30</f>
        <v>call priority 4</v>
      </c>
      <c r="I30" s="13" t="str">
        <f>interpretations!F30</f>
        <v>-</v>
      </c>
      <c r="J30" s="13" t="str">
        <f>interpretations!G30</f>
        <v>dispatch time;travel time</v>
      </c>
      <c r="K30" s="13" t="str">
        <f>interpretations!I30</f>
        <v>min/incident</v>
      </c>
      <c r="L30" t="str">
        <f>interpretations!BK30</f>
        <v>Beta</v>
      </c>
      <c r="M30">
        <f>interpretations!BL30</f>
        <v>-0.37891900429823699</v>
      </c>
    </row>
    <row r="31" spans="1:13" x14ac:dyDescent="0.25">
      <c r="A31" t="str">
        <f>IF(ISBLANK(interpretations!L31),"",interpretations!L31)</f>
        <v>Salimbene &amp; Zhang (2020)</v>
      </c>
      <c r="B31" t="str">
        <f>IF(ISBLANK(interpretations!A31),"",interpretations!A31)</f>
        <v>Call priority 2</v>
      </c>
      <c r="C31" t="str">
        <f>IF(ISBLANK(interpretations!S31),"",interpretations!S31)</f>
        <v>call priority</v>
      </c>
      <c r="D31" t="str">
        <f>IF(ISBLANK(interpretations!T31),"",interpretations!T31)</f>
        <v>police discretion</v>
      </c>
      <c r="E31" s="13" t="str">
        <f>IF(interpretations!BN31=0,"",interpretations!BN31)</f>
        <v>-</v>
      </c>
      <c r="F31" s="30" t="str">
        <f>IF(interpretations!BO31=0,"",interpretations!BO31)</f>
        <v>Small</v>
      </c>
      <c r="G31" s="30" t="str">
        <f>interpretations!BP31</f>
        <v>not applicable</v>
      </c>
      <c r="H31" s="13" t="str">
        <f>interpretations!E31</f>
        <v>call priority 4</v>
      </c>
      <c r="I31" s="13" t="str">
        <f>interpretations!F31</f>
        <v>-</v>
      </c>
      <c r="J31" s="13" t="str">
        <f>interpretations!G31</f>
        <v>dispatch time;travel time</v>
      </c>
      <c r="K31" s="13" t="str">
        <f>interpretations!I31</f>
        <v>min/incident</v>
      </c>
      <c r="L31" t="str">
        <f>interpretations!BK31</f>
        <v>Beta</v>
      </c>
      <c r="M31">
        <f>interpretations!BL31</f>
        <v>-0.29754944847153436</v>
      </c>
    </row>
    <row r="32" spans="1:13" x14ac:dyDescent="0.25">
      <c r="A32" t="str">
        <f>IF(ISBLANK(interpretations!L32),"",interpretations!L32)</f>
        <v>Salimbene &amp; Zhang (2020)</v>
      </c>
      <c r="B32" t="str">
        <f>IF(ISBLANK(interpretations!A32),"",interpretations!A32)</f>
        <v>Call priority 3</v>
      </c>
      <c r="C32" t="str">
        <f>IF(ISBLANK(interpretations!S32),"",interpretations!S32)</f>
        <v>call priority</v>
      </c>
      <c r="D32" t="str">
        <f>IF(ISBLANK(interpretations!T32),"",interpretations!T32)</f>
        <v>police discretion</v>
      </c>
      <c r="E32" s="13" t="str">
        <f>IF(interpretations!BN32=0,"",interpretations!BN32)</f>
        <v>-</v>
      </c>
      <c r="F32" s="30" t="str">
        <f>IF(interpretations!BO32=0,"",interpretations!BO32)</f>
        <v>Small</v>
      </c>
      <c r="G32" s="30" t="str">
        <f>interpretations!BP32</f>
        <v>not applicable</v>
      </c>
      <c r="H32" s="13" t="str">
        <f>interpretations!E32</f>
        <v>call priority 4</v>
      </c>
      <c r="I32" s="13" t="str">
        <f>interpretations!F32</f>
        <v>-</v>
      </c>
      <c r="J32" s="13" t="str">
        <f>interpretations!G32</f>
        <v>dispatch time;travel time</v>
      </c>
      <c r="K32" s="13" t="str">
        <f>interpretations!I32</f>
        <v>min/incident</v>
      </c>
      <c r="L32" t="str">
        <f>interpretations!BK32</f>
        <v>Beta</v>
      </c>
      <c r="M32">
        <f>interpretations!BL32</f>
        <v>-0.13983541357537413</v>
      </c>
    </row>
    <row r="33" spans="1:13" x14ac:dyDescent="0.25">
      <c r="A33" t="str">
        <f>IF(ISBLANK(interpretations!L33),"",interpretations!L33)</f>
        <v>Salimbene &amp; Zhang (2020)</v>
      </c>
      <c r="B33" t="str">
        <f>IF(ISBLANK(interpretations!A33),"",interpretations!A33)</f>
        <v>Mid-day shift (15:00 - 22:59)</v>
      </c>
      <c r="C33" t="str">
        <f>IF(ISBLANK(interpretations!S33),"",interpretations!S33)</f>
        <v>shift</v>
      </c>
      <c r="D33" t="str">
        <f>IF(ISBLANK(interpretations!T33),"",interpretations!T33)</f>
        <v>police discretion</v>
      </c>
      <c r="E33" s="13" t="str">
        <f>IF(interpretations!BN33=0,"",interpretations!BN33)</f>
        <v>+</v>
      </c>
      <c r="F33" s="30" t="str">
        <f>IF(interpretations!BO33=0,"",interpretations!BO33)</f>
        <v>Small</v>
      </c>
      <c r="G33" s="30" t="str">
        <f>interpretations!BP33</f>
        <v>not applicable</v>
      </c>
      <c r="H33" s="13" t="str">
        <f>interpretations!E33</f>
        <v>day shift (07:00 - 14:59)</v>
      </c>
      <c r="I33" s="13" t="str">
        <f>interpretations!F33</f>
        <v>-</v>
      </c>
      <c r="J33" s="13" t="str">
        <f>interpretations!G33</f>
        <v>dispatch time;travel time</v>
      </c>
      <c r="K33" s="13" t="str">
        <f>interpretations!I33</f>
        <v>min/incident</v>
      </c>
      <c r="L33" t="str">
        <f>interpretations!BK33</f>
        <v>Beta</v>
      </c>
      <c r="M33">
        <f>interpretations!BL33</f>
        <v>4.2752013916043195E-3</v>
      </c>
    </row>
    <row r="34" spans="1:13" x14ac:dyDescent="0.25">
      <c r="A34" t="str">
        <f>IF(ISBLANK(interpretations!L34),"",interpretations!L34)</f>
        <v>Salimbene &amp; Zhang (2020)</v>
      </c>
      <c r="B34" t="str">
        <f>IF(ISBLANK(interpretations!A34),"",interpretations!A34)</f>
        <v>Night shift (23:00 - 06:59)</v>
      </c>
      <c r="C34" t="str">
        <f>IF(ISBLANK(interpretations!S34),"",interpretations!S34)</f>
        <v>shift</v>
      </c>
      <c r="D34" t="str">
        <f>IF(ISBLANK(interpretations!T34),"",interpretations!T34)</f>
        <v>police discretion</v>
      </c>
      <c r="E34" s="13" t="str">
        <f>IF(interpretations!BN34=0,"",interpretations!BN34)</f>
        <v>-</v>
      </c>
      <c r="F34" s="30" t="str">
        <f>IF(interpretations!BO34=0,"",interpretations!BO34)</f>
        <v>Small</v>
      </c>
      <c r="G34" s="30" t="str">
        <f>interpretations!BP34</f>
        <v>not applicable</v>
      </c>
      <c r="H34" s="13" t="str">
        <f>interpretations!E34</f>
        <v>day shift (07:00 - 14:59)</v>
      </c>
      <c r="I34" s="13" t="str">
        <f>interpretations!F34</f>
        <v>-</v>
      </c>
      <c r="J34" s="13" t="str">
        <f>interpretations!G34</f>
        <v>dispatch time;travel time</v>
      </c>
      <c r="K34" s="13" t="str">
        <f>interpretations!I34</f>
        <v>min/incident</v>
      </c>
      <c r="L34" t="str">
        <f>interpretations!BK34</f>
        <v>Beta</v>
      </c>
      <c r="M34">
        <f>interpretations!BL34</f>
        <v>-0.10237801501877086</v>
      </c>
    </row>
    <row r="35" spans="1:13" x14ac:dyDescent="0.25">
      <c r="A35" t="str">
        <f>IF(ISBLANK(interpretations!L35),"",interpretations!L35)</f>
        <v>Salimbene &amp; Zhang (2020)</v>
      </c>
      <c r="B35" t="str">
        <f>IF(ISBLANK(interpretations!A35),"",interpretations!A35)</f>
        <v>Department size</v>
      </c>
      <c r="C35" t="str">
        <f>IF(ISBLANK(interpretations!S35),"",interpretations!S35)</f>
        <v>department size</v>
      </c>
      <c r="D35" t="str">
        <f>IF(ISBLANK(interpretations!T35),"",interpretations!T35)</f>
        <v>police discretion</v>
      </c>
      <c r="E35" s="13" t="str">
        <f>IF(interpretations!BN35=0,"",interpretations!BN35)</f>
        <v>-</v>
      </c>
      <c r="F35" s="30" t="str">
        <f>IF(interpretations!BO35=0,"",interpretations!BO35)</f>
        <v>Small</v>
      </c>
      <c r="G35" s="30" t="str">
        <f>interpretations!BP35</f>
        <v>not applicable</v>
      </c>
      <c r="H35" s="13" t="str">
        <f>interpretations!E35</f>
        <v>-</v>
      </c>
      <c r="I35" s="13" t="str">
        <f>interpretations!F35</f>
        <v>officers/citizens</v>
      </c>
      <c r="J35" s="13" t="str">
        <f>interpretations!G35</f>
        <v>dispatch time;travel time</v>
      </c>
      <c r="K35" s="13" t="str">
        <f>interpretations!I35</f>
        <v>min/incident</v>
      </c>
      <c r="L35" t="str">
        <f>interpretations!BK35</f>
        <v>Beta</v>
      </c>
      <c r="M35">
        <f>interpretations!BL35</f>
        <v>-0.13319999999999999</v>
      </c>
    </row>
    <row r="36" spans="1:13" x14ac:dyDescent="0.25">
      <c r="A36" t="str">
        <f>IF(ISBLANK(interpretations!L36),"",interpretations!L36)</f>
        <v>Salimbene &amp; Zhang (2020)</v>
      </c>
      <c r="B36" t="str">
        <f>IF(ISBLANK(interpretations!A36),"",interpretations!A36)</f>
        <v>Workload</v>
      </c>
      <c r="C36" t="str">
        <f>IF(ISBLANK(interpretations!S36),"",interpretations!S36)</f>
        <v>workload</v>
      </c>
      <c r="D36" t="str">
        <f>IF(ISBLANK(interpretations!T36),"",interpretations!T36)</f>
        <v>police discretion</v>
      </c>
      <c r="E36" s="13" t="str">
        <f>IF(interpretations!BN36=0,"",interpretations!BN36)</f>
        <v>-</v>
      </c>
      <c r="F36" s="30" t="str">
        <f>IF(interpretations!BO36=0,"",interpretations!BO36)</f>
        <v>Small</v>
      </c>
      <c r="G36" s="30" t="str">
        <f>interpretations!BP36</f>
        <v>not applicable</v>
      </c>
      <c r="H36" s="13" t="str">
        <f>interpretations!E36</f>
        <v>-</v>
      </c>
      <c r="I36" s="13" t="str">
        <f>interpretations!F36</f>
        <v>CFS/officer</v>
      </c>
      <c r="J36" s="13" t="str">
        <f>interpretations!G36</f>
        <v>dispatch time;travel time</v>
      </c>
      <c r="K36" s="13" t="str">
        <f>interpretations!I36</f>
        <v>min/incident</v>
      </c>
      <c r="L36" t="str">
        <f>interpretations!BK36</f>
        <v>Beta</v>
      </c>
      <c r="M36">
        <f>interpretations!BL36</f>
        <v>-6.5528571428571422E-2</v>
      </c>
    </row>
    <row r="37" spans="1:13" x14ac:dyDescent="0.25">
      <c r="A37" t="str">
        <f>IF(ISBLANK(interpretations!L37),"",interpretations!L37)</f>
        <v>Salimbene &amp; Zhang (2020)</v>
      </c>
      <c r="B37" t="str">
        <f>IF(ISBLANK(interpretations!A37),"",interpretations!A37)</f>
        <v>Mobility</v>
      </c>
      <c r="C37" t="str">
        <f>IF(ISBLANK(interpretations!S37),"",interpretations!S37)</f>
        <v>community characteristics</v>
      </c>
      <c r="D37" t="str">
        <f>IF(ISBLANK(interpretations!T37),"",interpretations!T37)</f>
        <v>human involvement characteristics</v>
      </c>
      <c r="E37" s="13" t="str">
        <f>IF(interpretations!BN37=0,"",interpretations!BN37)</f>
        <v>+</v>
      </c>
      <c r="F37" s="30" t="str">
        <f>IF(interpretations!BO37=0,"",interpretations!BO37)</f>
        <v>Small</v>
      </c>
      <c r="G37" s="30" t="str">
        <f>interpretations!BP37</f>
        <v>not applicable</v>
      </c>
      <c r="H37" s="13" t="str">
        <f>interpretations!E37</f>
        <v>-</v>
      </c>
      <c r="I37" s="13" t="str">
        <f>interpretations!F37</f>
        <v>%people</v>
      </c>
      <c r="J37" s="13" t="str">
        <f>interpretations!G37</f>
        <v>dispatch time;travel time</v>
      </c>
      <c r="K37" s="13" t="str">
        <f>interpretations!I37</f>
        <v>min/incident</v>
      </c>
      <c r="L37" t="str">
        <f>interpretations!BK37</f>
        <v>Beta</v>
      </c>
      <c r="M37">
        <f>interpretations!BL37</f>
        <v>0.11700000000000001</v>
      </c>
    </row>
    <row r="38" spans="1:13" x14ac:dyDescent="0.25">
      <c r="A38" t="str">
        <f>IF(ISBLANK(interpretations!L38),"",interpretations!L38)</f>
        <v>Salimbene &amp; Zhang (2020)</v>
      </c>
      <c r="B38" t="str">
        <f>IF(ISBLANK(interpretations!A38),"",interpretations!A38)</f>
        <v>Poverty</v>
      </c>
      <c r="C38" t="str">
        <f>IF(ISBLANK(interpretations!S38),"",interpretations!S38)</f>
        <v>community characteristics</v>
      </c>
      <c r="D38" t="str">
        <f>IF(ISBLANK(interpretations!T38),"",interpretations!T38)</f>
        <v>human involvement characteristics</v>
      </c>
      <c r="E38" s="13" t="str">
        <f>IF(interpretations!BN38=0,"",interpretations!BN38)</f>
        <v>+</v>
      </c>
      <c r="F38" s="30" t="str">
        <f>IF(interpretations!BO38=0,"",interpretations!BO38)</f>
        <v>Small</v>
      </c>
      <c r="G38" s="30" t="str">
        <f>interpretations!BP38</f>
        <v>not applicable</v>
      </c>
      <c r="H38" s="13" t="str">
        <f>interpretations!E38</f>
        <v>-</v>
      </c>
      <c r="I38" s="13" t="str">
        <f>interpretations!F38</f>
        <v>%people</v>
      </c>
      <c r="J38" s="13" t="str">
        <f>interpretations!G38</f>
        <v>dispatch time;travel time</v>
      </c>
      <c r="K38" s="13" t="str">
        <f>interpretations!I38</f>
        <v>min/incident</v>
      </c>
      <c r="L38" t="str">
        <f>interpretations!BK38</f>
        <v>Beta</v>
      </c>
      <c r="M38">
        <f>interpretations!BL38</f>
        <v>7.980000000000001E-2</v>
      </c>
    </row>
    <row r="39" spans="1:13" x14ac:dyDescent="0.25">
      <c r="A39" t="str">
        <f>IF(ISBLANK(interpretations!L39),"",interpretations!L39)</f>
        <v>Salimbene &amp; Zhang (2020)</v>
      </c>
      <c r="B39" t="str">
        <f>IF(ISBLANK(interpretations!A39),"",interpretations!A39)</f>
        <v>RDI</v>
      </c>
      <c r="C39" t="str">
        <f>IF(ISBLANK(interpretations!S39),"",interpretations!S39)</f>
        <v>community characteristics</v>
      </c>
      <c r="D39" t="str">
        <f>IF(ISBLANK(interpretations!T39),"",interpretations!T39)</f>
        <v>human involvement characteristics</v>
      </c>
      <c r="E39" s="13" t="str">
        <f>IF(interpretations!BN39=0,"",interpretations!BN39)</f>
        <v>+</v>
      </c>
      <c r="F39" s="30" t="str">
        <f>IF(interpretations!BO39=0,"",interpretations!BO39)</f>
        <v>Small</v>
      </c>
      <c r="G39" s="30" t="str">
        <f>interpretations!BP39</f>
        <v>not applicable</v>
      </c>
      <c r="H39" s="13" t="str">
        <f>interpretations!E39</f>
        <v>-</v>
      </c>
      <c r="I39" s="13" t="str">
        <f>interpretations!F39</f>
        <v>-</v>
      </c>
      <c r="J39" s="13" t="str">
        <f>interpretations!G39</f>
        <v>dispatch time;travel time</v>
      </c>
      <c r="K39" s="13" t="str">
        <f>interpretations!I39</f>
        <v>min/incident</v>
      </c>
      <c r="L39" t="str">
        <f>interpretations!BK39</f>
        <v>Beta</v>
      </c>
      <c r="M39">
        <f>interpretations!BL39</f>
        <v>1.2777142857142857E-2</v>
      </c>
    </row>
    <row r="40" spans="1:13" x14ac:dyDescent="0.25">
      <c r="A40" t="str">
        <f>IF(ISBLANK(interpretations!L40),"",interpretations!L40)</f>
        <v>Salimbene &amp; Zhang (2020)</v>
      </c>
      <c r="B40" t="str">
        <f>IF(ISBLANK(interpretations!A40),"",interpretations!A40)</f>
        <v>% Black</v>
      </c>
      <c r="C40" t="str">
        <f>IF(ISBLANK(interpretations!S40),"",interpretations!S40)</f>
        <v>community characteristics</v>
      </c>
      <c r="D40" t="str">
        <f>IF(ISBLANK(interpretations!T40),"",interpretations!T40)</f>
        <v>human involvement characteristics</v>
      </c>
      <c r="E40" s="13" t="str">
        <f>IF(interpretations!BN40=0,"",interpretations!BN40)</f>
        <v>-</v>
      </c>
      <c r="F40" s="30" t="str">
        <f>IF(interpretations!BO40=0,"",interpretations!BO40)</f>
        <v>Small</v>
      </c>
      <c r="G40" s="30" t="str">
        <f>interpretations!BP40</f>
        <v>not applicable</v>
      </c>
      <c r="H40" s="13" t="str">
        <f>interpretations!E40</f>
        <v>-</v>
      </c>
      <c r="I40" s="13" t="str">
        <f>interpretations!F40</f>
        <v>%Blacks</v>
      </c>
      <c r="J40" s="13" t="str">
        <f>interpretations!G40</f>
        <v>dispatch time;travel time</v>
      </c>
      <c r="K40" s="13" t="str">
        <f>interpretations!I40</f>
        <v>min/incident</v>
      </c>
      <c r="L40" t="str">
        <f>interpretations!BK40</f>
        <v>Beta</v>
      </c>
      <c r="M40">
        <f>interpretations!BL40</f>
        <v>-0.11642857142857144</v>
      </c>
    </row>
    <row r="41" spans="1:13" x14ac:dyDescent="0.25">
      <c r="A41" t="str">
        <f>IF(ISBLANK(interpretations!L41),"",interpretations!L41)</f>
        <v>Salimbene &amp; Zhang (2020)</v>
      </c>
      <c r="B41" t="str">
        <f>IF(ISBLANK(interpretations!A41),"",interpretations!A41)</f>
        <v>% Latino</v>
      </c>
      <c r="C41" t="str">
        <f>IF(ISBLANK(interpretations!S41),"",interpretations!S41)</f>
        <v>community characteristics</v>
      </c>
      <c r="D41" t="str">
        <f>IF(ISBLANK(interpretations!T41),"",interpretations!T41)</f>
        <v>human involvement characteristics</v>
      </c>
      <c r="E41" s="13" t="str">
        <f>IF(interpretations!BN41=0,"",interpretations!BN41)</f>
        <v>-</v>
      </c>
      <c r="F41" s="30" t="str">
        <f>IF(interpretations!BO41=0,"",interpretations!BO41)</f>
        <v>Small</v>
      </c>
      <c r="G41" s="30" t="str">
        <f>interpretations!BP41</f>
        <v>not applicable</v>
      </c>
      <c r="H41" s="13" t="str">
        <f>interpretations!E41</f>
        <v>-</v>
      </c>
      <c r="I41" s="13" t="str">
        <f>interpretations!F41</f>
        <v>%Latino</v>
      </c>
      <c r="J41" s="13" t="str">
        <f>interpretations!G41</f>
        <v>dispatch time;travel time</v>
      </c>
      <c r="K41" s="13" t="str">
        <f>interpretations!I41</f>
        <v>min/incident</v>
      </c>
      <c r="L41" t="str">
        <f>interpretations!BK41</f>
        <v>Beta</v>
      </c>
      <c r="M41">
        <f>interpretations!BL41</f>
        <v>-4.4228571428571433E-3</v>
      </c>
    </row>
    <row r="42" spans="1:13" x14ac:dyDescent="0.25">
      <c r="A42" t="str">
        <f>IF(ISBLANK(interpretations!L42),"",interpretations!L42)</f>
        <v>Russo (2006)</v>
      </c>
      <c r="B42" t="str">
        <f>IF(ISBLANK(interpretations!A42),"",interpretations!A42)</f>
        <v>AVL implementation</v>
      </c>
      <c r="C42" t="str">
        <f>IF(ISBLANK(interpretations!S42),"",interpretations!S42)</f>
        <v>technology</v>
      </c>
      <c r="D42" t="str">
        <f>IF(ISBLANK(interpretations!T42),"",interpretations!T42)</f>
        <v>technology</v>
      </c>
      <c r="E42" s="13" t="str">
        <f>IF(interpretations!BN42=0,"",interpretations!BN42)</f>
        <v>+</v>
      </c>
      <c r="F42" s="30" t="b">
        <f>IF(interpretations!BO42=0,"",interpretations!BO42)</f>
        <v>0</v>
      </c>
      <c r="G42" s="30" t="str">
        <f>interpretations!BP42</f>
        <v>not applicable</v>
      </c>
      <c r="H42" s="13" t="str">
        <f>interpretations!E42</f>
        <v>pre AVL implementation</v>
      </c>
      <c r="I42" s="13" t="str">
        <f>interpretations!F42</f>
        <v/>
      </c>
      <c r="J42" s="13" t="str">
        <f>interpretations!G42</f>
        <v>dispatch time;travel time</v>
      </c>
      <c r="K42" s="13" t="str">
        <f>interpretations!I42</f>
        <v>average min/week</v>
      </c>
      <c r="L42" t="str">
        <f>interpretations!BK42</f>
        <v>B</v>
      </c>
      <c r="M42">
        <f>interpretations!BL42</f>
        <v>1.0999999999999999E-2</v>
      </c>
    </row>
    <row r="43" spans="1:13" x14ac:dyDescent="0.25">
      <c r="A43" t="str">
        <f>IF(ISBLANK(interpretations!L43),"",interpretations!L43)</f>
        <v>Blackstone, Hakim &amp; Meehan (2020)</v>
      </c>
      <c r="B43" t="str">
        <f>IF(ISBLANK(interpretations!A43),"",interpretations!A43)</f>
        <v>number of burglaries</v>
      </c>
      <c r="C43" t="str">
        <f>IF(ISBLANK(interpretations!S43),"",interpretations!S43)</f>
        <v>workload</v>
      </c>
      <c r="D43" t="str">
        <f>IF(ISBLANK(interpretations!T43),"",interpretations!T43)</f>
        <v>police discretion</v>
      </c>
      <c r="E43" s="13" t="str">
        <f>IF(interpretations!BN43=0,"",interpretations!BN43)</f>
        <v>+</v>
      </c>
      <c r="F43" s="30" t="str">
        <f>IF(interpretations!BO43=0,"",interpretations!BO43)</f>
        <v xml:space="preserve">Medium </v>
      </c>
      <c r="G43" s="30" t="str">
        <f>interpretations!BP43</f>
        <v>not applicable</v>
      </c>
      <c r="H43" s="13" t="str">
        <f>interpretations!E43</f>
        <v>-</v>
      </c>
      <c r="I43" s="13" t="str">
        <f>interpretations!F43</f>
        <v>total number of burglaries/year</v>
      </c>
      <c r="J43" s="13" t="str">
        <f>interpretations!G43</f>
        <v>dispatch time;travel time</v>
      </c>
      <c r="K43" s="13" t="str">
        <f>interpretations!I43</f>
        <v>average min/year</v>
      </c>
      <c r="L43" t="str">
        <f>interpretations!BK43</f>
        <v>R</v>
      </c>
      <c r="M43">
        <f>interpretations!BL43</f>
        <v>0.4</v>
      </c>
    </row>
    <row r="44" spans="1:13" x14ac:dyDescent="0.25">
      <c r="A44" t="str">
        <f>IF(ISBLANK(interpretations!L44),"",interpretations!L44)</f>
        <v>Blackstone, Hakim &amp; Meehan (2020)</v>
      </c>
      <c r="B44" t="str">
        <f>IF(ISBLANK(interpretations!A44),"",interpretations!A44)</f>
        <v>False alarm responses</v>
      </c>
      <c r="C44" t="str">
        <f>IF(ISBLANK(interpretations!S44),"",interpretations!S44)</f>
        <v>workload</v>
      </c>
      <c r="D44" t="str">
        <f>IF(ISBLANK(interpretations!T44),"",interpretations!T44)</f>
        <v>police discretion</v>
      </c>
      <c r="E44" s="13" t="str">
        <f>IF(interpretations!BN44=0,"",interpretations!BN44)</f>
        <v>+</v>
      </c>
      <c r="F44" s="30" t="str">
        <f>IF(interpretations!BO44=0,"",interpretations!BO44)</f>
        <v>Large</v>
      </c>
      <c r="G44" s="30" t="str">
        <f>interpretations!BP44</f>
        <v>not applicable</v>
      </c>
      <c r="H44" s="13" t="str">
        <f>interpretations!E44</f>
        <v>-</v>
      </c>
      <c r="I44" s="13" t="str">
        <f>interpretations!F44</f>
        <v>total number of false alarms/year</v>
      </c>
      <c r="J44" s="13" t="str">
        <f>interpretations!G44</f>
        <v>dispatch time;travel time</v>
      </c>
      <c r="K44" s="13" t="str">
        <f>interpretations!I44</f>
        <v>average min/year</v>
      </c>
      <c r="L44" t="str">
        <f>interpretations!BK44</f>
        <v>R</v>
      </c>
      <c r="M44">
        <f>interpretations!BL44</f>
        <v>0.77</v>
      </c>
    </row>
    <row r="45" spans="1:13" x14ac:dyDescent="0.25">
      <c r="A45" t="str">
        <f>IF(ISBLANK(interpretations!L45),"",interpretations!L45)</f>
        <v>Spelman &amp; Brown (1984)</v>
      </c>
      <c r="B45" t="str">
        <f>IF(ISBLANK(interpretations!A45),"",interpretations!A45)</f>
        <v>Crime type - location Jacksonville</v>
      </c>
      <c r="C45" t="str">
        <f>IF(ISBLANK(interpretations!S45),"",interpretations!S45)</f>
        <v>crime type</v>
      </c>
      <c r="D45" t="str">
        <f>IF(ISBLANK(interpretations!T45),"",interpretations!T45)</f>
        <v>crime type</v>
      </c>
      <c r="E45" s="13" t="str">
        <f>IF(interpretations!BN45=0,"",interpretations!BN45)</f>
        <v>+</v>
      </c>
      <c r="F45" s="30" t="b">
        <f>IF(interpretations!BO45=0,"",interpretations!BO45)</f>
        <v>0</v>
      </c>
      <c r="G45" s="30" t="str">
        <f>interpretations!BP45</f>
        <v>sign.</v>
      </c>
      <c r="H45" s="13" t="str">
        <f>interpretations!E45</f>
        <v/>
      </c>
      <c r="I45" s="13" t="str">
        <f>interpretations!F45</f>
        <v>-</v>
      </c>
      <c r="J45" s="13" t="str">
        <f>interpretations!G45</f>
        <v>reporting time</v>
      </c>
      <c r="K45" s="13" t="str">
        <f>interpretations!I45</f>
        <v>min/incident</v>
      </c>
      <c r="L45" t="str">
        <f>interpretations!BK45</f>
        <v>Z</v>
      </c>
      <c r="M45">
        <f>interpretations!BL45</f>
        <v>6.9210000000000003</v>
      </c>
    </row>
    <row r="46" spans="1:13" x14ac:dyDescent="0.25">
      <c r="A46" t="str">
        <f>IF(ISBLANK(interpretations!L46),"",interpretations!L46)</f>
        <v>Spelman &amp; Brown (1984)</v>
      </c>
      <c r="B46" t="str">
        <f>IF(ISBLANK(interpretations!A46),"",interpretations!A46)</f>
        <v>Crime type - location Peoria</v>
      </c>
      <c r="C46" t="str">
        <f>IF(ISBLANK(interpretations!S46),"",interpretations!S46)</f>
        <v>crime type</v>
      </c>
      <c r="D46" t="str">
        <f>IF(ISBLANK(interpretations!T46),"",interpretations!T46)</f>
        <v>crime type</v>
      </c>
      <c r="E46" s="13" t="str">
        <f>IF(interpretations!BN46=0,"",interpretations!BN46)</f>
        <v>+</v>
      </c>
      <c r="F46" s="30" t="b">
        <f>IF(interpretations!BO46=0,"",interpretations!BO46)</f>
        <v>0</v>
      </c>
      <c r="G46" s="30" t="str">
        <f>interpretations!BP46</f>
        <v>sign.</v>
      </c>
      <c r="H46" s="13" t="str">
        <f>interpretations!E46</f>
        <v/>
      </c>
      <c r="I46" s="13" t="str">
        <f>interpretations!F46</f>
        <v>-</v>
      </c>
      <c r="J46" s="13" t="str">
        <f>interpretations!G46</f>
        <v>reporting time</v>
      </c>
      <c r="K46" s="13" t="str">
        <f>interpretations!I46</f>
        <v>min/incident</v>
      </c>
      <c r="L46" t="str">
        <f>interpretations!BK46</f>
        <v>Z</v>
      </c>
      <c r="M46">
        <f>interpretations!BL46</f>
        <v>4.9749999999999996</v>
      </c>
    </row>
    <row r="47" spans="1:13" x14ac:dyDescent="0.25">
      <c r="A47" t="str">
        <f>IF(ISBLANK(interpretations!L47),"",interpretations!L47)</f>
        <v>Spelman &amp; Brown (1984)</v>
      </c>
      <c r="B47" t="str">
        <f>IF(ISBLANK(interpretations!A47),"",interpretations!A47)</f>
        <v>Crime type - location Rochester</v>
      </c>
      <c r="C47" t="str">
        <f>IF(ISBLANK(interpretations!S47),"",interpretations!S47)</f>
        <v>crime type</v>
      </c>
      <c r="D47" t="str">
        <f>IF(ISBLANK(interpretations!T47),"",interpretations!T47)</f>
        <v>crime type</v>
      </c>
      <c r="E47" s="13" t="str">
        <f>IF(interpretations!BN47=0,"",interpretations!BN47)</f>
        <v>+</v>
      </c>
      <c r="F47" s="30" t="b">
        <f>IF(interpretations!BO47=0,"",interpretations!BO47)</f>
        <v>0</v>
      </c>
      <c r="G47" s="30" t="str">
        <f>interpretations!BP47</f>
        <v>sign.</v>
      </c>
      <c r="H47" s="13" t="str">
        <f>interpretations!E47</f>
        <v/>
      </c>
      <c r="I47" s="13" t="str">
        <f>interpretations!F47</f>
        <v>-</v>
      </c>
      <c r="J47" s="13" t="str">
        <f>interpretations!G47</f>
        <v>reporting time</v>
      </c>
      <c r="K47" s="13" t="str">
        <f>interpretations!I47</f>
        <v>min/incident</v>
      </c>
      <c r="L47" t="str">
        <f>interpretations!BK47</f>
        <v>Z</v>
      </c>
      <c r="M47">
        <f>interpretations!BL47</f>
        <v>3.0579999999999998</v>
      </c>
    </row>
    <row r="48" spans="1:13" x14ac:dyDescent="0.25">
      <c r="A48" t="str">
        <f>IF(ISBLANK(interpretations!L48),"",interpretations!L48)</f>
        <v>Spelman &amp; Brown (1984)</v>
      </c>
      <c r="B48" t="str">
        <f>IF(ISBLANK(interpretations!A48),"",interpretations!A48)</f>
        <v>Crime type - location San Diego</v>
      </c>
      <c r="C48" t="str">
        <f>IF(ISBLANK(interpretations!S48),"",interpretations!S48)</f>
        <v>crime type</v>
      </c>
      <c r="D48" t="str">
        <f>IF(ISBLANK(interpretations!T48),"",interpretations!T48)</f>
        <v>crime type</v>
      </c>
      <c r="E48" s="13" t="str">
        <f>IF(interpretations!BN48=0,"",interpretations!BN48)</f>
        <v>+</v>
      </c>
      <c r="F48" s="30" t="b">
        <f>IF(interpretations!BO48=0,"",interpretations!BO48)</f>
        <v>0</v>
      </c>
      <c r="G48" s="30" t="str">
        <f>interpretations!BP48</f>
        <v>sign.</v>
      </c>
      <c r="H48" s="13" t="str">
        <f>interpretations!E48</f>
        <v/>
      </c>
      <c r="I48" s="13" t="str">
        <f>interpretations!F48</f>
        <v>-</v>
      </c>
      <c r="J48" s="13" t="str">
        <f>interpretations!G48</f>
        <v>reporting time</v>
      </c>
      <c r="K48" s="13" t="str">
        <f>interpretations!I48</f>
        <v>min/incident</v>
      </c>
      <c r="L48" t="str">
        <f>interpretations!BK48</f>
        <v>Z</v>
      </c>
      <c r="M48">
        <f>interpretations!BL48</f>
        <v>6.1219999999999999</v>
      </c>
    </row>
    <row r="49" spans="1:13" x14ac:dyDescent="0.25">
      <c r="A49" t="str">
        <f>IF(ISBLANK(interpretations!L49),"",interpretations!L49)</f>
        <v>Spelman &amp; Brown (1984)</v>
      </c>
      <c r="B49" t="str">
        <f>IF(ISBLANK(interpretations!A49),"",interpretations!A49)</f>
        <v>Location - discovery crime</v>
      </c>
      <c r="C49" t="str">
        <f>IF(ISBLANK(interpretations!S49),"",interpretations!S49)</f>
        <v>geography</v>
      </c>
      <c r="D49" t="str">
        <f>IF(ISBLANK(interpretations!T49),"",interpretations!T49)</f>
        <v>police discretion</v>
      </c>
      <c r="E49" s="13" t="str">
        <f>IF(interpretations!BN49=0,"",interpretations!BN49)</f>
        <v>+</v>
      </c>
      <c r="F49" s="30" t="b">
        <f>IF(interpretations!BO49=0,"",interpretations!BO49)</f>
        <v>0</v>
      </c>
      <c r="G49" s="30" t="str">
        <f>interpretations!BP49</f>
        <v>non sign.</v>
      </c>
      <c r="H49" s="13" t="str">
        <f>interpretations!E49</f>
        <v/>
      </c>
      <c r="I49" s="13" t="str">
        <f>interpretations!F49</f>
        <v>-</v>
      </c>
      <c r="J49" s="13" t="str">
        <f>interpretations!G49</f>
        <v>reporting time</v>
      </c>
      <c r="K49" s="13" t="str">
        <f>interpretations!I49</f>
        <v>min/incident</v>
      </c>
      <c r="L49" t="str">
        <f>interpretations!BK49</f>
        <v>Cramer's V</v>
      </c>
      <c r="M49">
        <f>interpretations!BL49</f>
        <v>5.9058547966505982E-2</v>
      </c>
    </row>
    <row r="50" spans="1:13" x14ac:dyDescent="0.25">
      <c r="A50" t="str">
        <f>IF(ISBLANK(interpretations!L50),"",interpretations!L50)</f>
        <v>Spelman &amp; Brown (1984)</v>
      </c>
      <c r="B50" t="str">
        <f>IF(ISBLANK(interpretations!A50),"",interpretations!A50)</f>
        <v>Location - involvement property</v>
      </c>
      <c r="C50" t="str">
        <f>IF(ISBLANK(interpretations!S50),"",interpretations!S50)</f>
        <v>geography</v>
      </c>
      <c r="D50" t="str">
        <f>IF(ISBLANK(interpretations!T50),"",interpretations!T50)</f>
        <v>police discretion</v>
      </c>
      <c r="E50" s="13" t="str">
        <f>IF(interpretations!BN50=0,"",interpretations!BN50)</f>
        <v>+</v>
      </c>
      <c r="F50" s="30" t="b">
        <f>IF(interpretations!BO50=0,"",interpretations!BO50)</f>
        <v>0</v>
      </c>
      <c r="G50" s="30" t="str">
        <f>interpretations!BP50</f>
        <v>sign.</v>
      </c>
      <c r="H50" s="13" t="str">
        <f>interpretations!E50</f>
        <v/>
      </c>
      <c r="I50" s="13" t="str">
        <f>interpretations!F50</f>
        <v>-</v>
      </c>
      <c r="J50" s="13" t="str">
        <f>interpretations!G50</f>
        <v>reporting time</v>
      </c>
      <c r="K50" s="13" t="str">
        <f>interpretations!I50</f>
        <v>min/incident</v>
      </c>
      <c r="L50" t="str">
        <f>interpretations!BK50</f>
        <v>Cramer's V</v>
      </c>
      <c r="M50">
        <f>interpretations!BL50</f>
        <v>7.8105328644961503E-2</v>
      </c>
    </row>
    <row r="51" spans="1:13" x14ac:dyDescent="0.25">
      <c r="A51" t="str">
        <f>IF(ISBLANK(interpretations!L51),"",interpretations!L51)</f>
        <v>Spelman &amp; Brown (1984)</v>
      </c>
      <c r="B51" t="str">
        <f>IF(ISBLANK(interpretations!A51),"",interpretations!A51)</f>
        <v>Location - involvement personal</v>
      </c>
      <c r="C51" t="str">
        <f>IF(ISBLANK(interpretations!S51),"",interpretations!S51)</f>
        <v>geography</v>
      </c>
      <c r="D51" t="str">
        <f>IF(ISBLANK(interpretations!T51),"",interpretations!T51)</f>
        <v>police discretion</v>
      </c>
      <c r="E51" s="13" t="str">
        <f>IF(interpretations!BN51=0,"",interpretations!BN51)</f>
        <v>+</v>
      </c>
      <c r="F51" s="30" t="b">
        <f>IF(interpretations!BO51=0,"",interpretations!BO51)</f>
        <v>0</v>
      </c>
      <c r="G51" s="30" t="str">
        <f>interpretations!BP51</f>
        <v>sign.</v>
      </c>
      <c r="H51" s="13" t="str">
        <f>interpretations!E51</f>
        <v/>
      </c>
      <c r="I51" s="13" t="str">
        <f>interpretations!F51</f>
        <v>-</v>
      </c>
      <c r="J51" s="13" t="str">
        <f>interpretations!G51</f>
        <v>reporting time</v>
      </c>
      <c r="K51" s="13" t="str">
        <f>interpretations!I51</f>
        <v>min/incident</v>
      </c>
      <c r="L51" t="str">
        <f>interpretations!BK51</f>
        <v>Cramer's V</v>
      </c>
      <c r="M51">
        <f>interpretations!BL51</f>
        <v>0.1055053094797879</v>
      </c>
    </row>
    <row r="52" spans="1:13" x14ac:dyDescent="0.25">
      <c r="A52" t="str">
        <f>IF(ISBLANK(interpretations!L52),"",interpretations!L52)</f>
        <v>Spelman &amp; Brown (1984)</v>
      </c>
      <c r="B52" t="str">
        <f>IF(ISBLANK(interpretations!A52),"",interpretations!A52)</f>
        <v>Location - Involvement rape</v>
      </c>
      <c r="C52" t="str">
        <f>IF(ISBLANK(interpretations!S52),"",interpretations!S52)</f>
        <v>geography</v>
      </c>
      <c r="D52" t="str">
        <f>IF(ISBLANK(interpretations!T52),"",interpretations!T52)</f>
        <v>police discretion</v>
      </c>
      <c r="E52" s="13" t="str">
        <f>IF(interpretations!BN52=0,"",interpretations!BN52)</f>
        <v>+</v>
      </c>
      <c r="F52" s="30" t="b">
        <f>IF(interpretations!BO52=0,"",interpretations!BO52)</f>
        <v>0</v>
      </c>
      <c r="G52" s="30" t="str">
        <f>interpretations!BP52</f>
        <v>non sign.</v>
      </c>
      <c r="H52" s="13" t="str">
        <f>interpretations!E52</f>
        <v/>
      </c>
      <c r="I52" s="13" t="str">
        <f>interpretations!F52</f>
        <v>-</v>
      </c>
      <c r="J52" s="13" t="str">
        <f>interpretations!G52</f>
        <v>reporting time</v>
      </c>
      <c r="K52" s="13" t="str">
        <f>interpretations!I52</f>
        <v>min/incident</v>
      </c>
      <c r="L52" t="str">
        <f>interpretations!BK52</f>
        <v>Cramer's V</v>
      </c>
      <c r="M52">
        <f>interpretations!BL52</f>
        <v>9.086819087254791E-2</v>
      </c>
    </row>
    <row r="53" spans="1:13" x14ac:dyDescent="0.25">
      <c r="A53" t="str">
        <f>IF(ISBLANK(interpretations!L53),"",interpretations!L53)</f>
        <v>Kayes et al. (2019)</v>
      </c>
      <c r="B53" t="str">
        <f>IF(ISBLANK(interpretations!A53),"",interpretations!A53)</f>
        <v>RTMC (wi 10m)</v>
      </c>
      <c r="C53" t="str">
        <f>IF(ISBLANK(interpretations!S53),"",interpretations!S53)</f>
        <v>geography</v>
      </c>
      <c r="D53" t="str">
        <f>IF(ISBLANK(interpretations!T53),"",interpretations!T53)</f>
        <v>police discretion</v>
      </c>
      <c r="E53" s="13" t="str">
        <f>IF(interpretations!BN53=0,"",interpretations!BN53)</f>
        <v>+</v>
      </c>
      <c r="F53" s="30" t="b">
        <f>IF(interpretations!BO53=0,"",interpretations!BO53)</f>
        <v>0</v>
      </c>
      <c r="G53" s="30" t="str">
        <f>interpretations!BP53</f>
        <v>not applicable</v>
      </c>
      <c r="H53" s="13" t="str">
        <f>interpretations!E53</f>
        <v>no RTMC wi 10km</v>
      </c>
      <c r="I53" s="13" t="str">
        <f>interpretations!F53</f>
        <v>-</v>
      </c>
      <c r="J53" s="13" t="str">
        <f>interpretations!G53</f>
        <v>dispatch time;travel time</v>
      </c>
      <c r="K53" s="13" t="str">
        <f>interpretations!I53</f>
        <v>&lt; 5min, 5-10min, 10-15min, &gt;15min</v>
      </c>
      <c r="L53" t="str">
        <f>interpretations!BK53</f>
        <v>Cramer's V</v>
      </c>
      <c r="M53">
        <f>interpretations!BL53</f>
        <v>3.2786416143016528E-2</v>
      </c>
    </row>
    <row r="54" spans="1:13" x14ac:dyDescent="0.25">
      <c r="A54" t="str">
        <f>IF(ISBLANK(interpretations!L54),"",interpretations!L54)</f>
        <v>Kayes et al. (2019)</v>
      </c>
      <c r="B54" t="str">
        <f>IF(ISBLANK(interpretations!A54),"",interpretations!A54)</f>
        <v>Rest areas</v>
      </c>
      <c r="C54" t="str">
        <f>IF(ISBLANK(interpretations!S54),"",interpretations!S54)</f>
        <v>road facilities</v>
      </c>
      <c r="D54" t="str">
        <f>IF(ISBLANK(interpretations!T54),"",interpretations!T54)</f>
        <v xml:space="preserve">exogenous </v>
      </c>
      <c r="E54" s="13" t="str">
        <f>IF(interpretations!BN54=0,"",interpretations!BN54)</f>
        <v>+</v>
      </c>
      <c r="F54" s="30" t="b">
        <f>IF(interpretations!BO54=0,"",interpretations!BO54)</f>
        <v>0</v>
      </c>
      <c r="G54" s="30" t="str">
        <f>interpretations!BP54</f>
        <v>not applicable</v>
      </c>
      <c r="H54" s="13" t="str">
        <f>interpretations!E54</f>
        <v>No rest area near</v>
      </c>
      <c r="I54" s="13" t="str">
        <f>interpretations!F54</f>
        <v>-</v>
      </c>
      <c r="J54" s="13" t="str">
        <f>interpretations!G54</f>
        <v>dispatch time;travel time</v>
      </c>
      <c r="K54" s="13" t="str">
        <f>interpretations!I54</f>
        <v>&lt; 5min, 5-10min, 10-15min, &gt;15min</v>
      </c>
      <c r="L54" t="str">
        <f>interpretations!BK54</f>
        <v>Cramer's V</v>
      </c>
      <c r="M54">
        <f>interpretations!BL54</f>
        <v>3.5270268688521338E-2</v>
      </c>
    </row>
    <row r="55" spans="1:13" x14ac:dyDescent="0.25">
      <c r="A55" t="str">
        <f>IF(ISBLANK(interpretations!L55),"",interpretations!L55)</f>
        <v>Kayes et al. (2019)</v>
      </c>
      <c r="B55" t="str">
        <f>IF(ISBLANK(interpretations!A55),"",interpretations!A55)</f>
        <v>Local roads</v>
      </c>
      <c r="C55" t="str">
        <f>IF(ISBLANK(interpretations!S55),"",interpretations!S55)</f>
        <v>road type</v>
      </c>
      <c r="D55" t="str">
        <f>IF(ISBLANK(interpretations!T55),"",interpretations!T55)</f>
        <v xml:space="preserve">exogenous </v>
      </c>
      <c r="E55" s="13" t="str">
        <f>IF(interpretations!BN55=0,"",interpretations!BN55)</f>
        <v>+</v>
      </c>
      <c r="F55" s="30" t="b">
        <f>IF(interpretations!BO55=0,"",interpretations!BO55)</f>
        <v>0</v>
      </c>
      <c r="G55" s="30" t="str">
        <f>interpretations!BP55</f>
        <v>not applicable</v>
      </c>
      <c r="H55" s="13" t="str">
        <f>interpretations!E55</f>
        <v>no local road</v>
      </c>
      <c r="I55" s="13" t="str">
        <f>interpretations!F55</f>
        <v>-</v>
      </c>
      <c r="J55" s="13" t="str">
        <f>interpretations!G55</f>
        <v>dispatch time;travel time</v>
      </c>
      <c r="K55" s="13" t="str">
        <f>interpretations!I55</f>
        <v>&lt; 5min, 5-10min, 10-15min, &gt;15min</v>
      </c>
      <c r="L55" t="str">
        <f>interpretations!BK55</f>
        <v>Cramer's V</v>
      </c>
      <c r="M55">
        <f>interpretations!BL55</f>
        <v>3.2761559114315893E-2</v>
      </c>
    </row>
    <row r="56" spans="1:13" x14ac:dyDescent="0.25">
      <c r="A56" t="str">
        <f>IF(ISBLANK(interpretations!L56),"",interpretations!L56)</f>
        <v>Kayes et al. (2019)</v>
      </c>
      <c r="B56" t="str">
        <f>IF(ISBLANK(interpretations!A56),"",interpretations!A56)</f>
        <v xml:space="preserve">Limited access facilities </v>
      </c>
      <c r="C56" t="str">
        <f>IF(ISBLANK(interpretations!S56),"",interpretations!S56)</f>
        <v>road facilities</v>
      </c>
      <c r="D56" t="str">
        <f>IF(ISBLANK(interpretations!T56),"",interpretations!T56)</f>
        <v xml:space="preserve">exogenous </v>
      </c>
      <c r="E56" s="13" t="str">
        <f>IF(interpretations!BN56=0,"",interpretations!BN56)</f>
        <v>+</v>
      </c>
      <c r="F56" s="30" t="b">
        <f>IF(interpretations!BO56=0,"",interpretations!BO56)</f>
        <v>0</v>
      </c>
      <c r="G56" s="30" t="str">
        <f>interpretations!BP56</f>
        <v>not applicable</v>
      </c>
      <c r="H56" s="13" t="str">
        <f>interpretations!E56</f>
        <v>non-limited acces facility</v>
      </c>
      <c r="I56" s="13" t="str">
        <f>interpretations!F56</f>
        <v>-</v>
      </c>
      <c r="J56" s="13" t="str">
        <f>interpretations!G56</f>
        <v>dispatch time;travel time</v>
      </c>
      <c r="K56" s="13" t="str">
        <f>interpretations!I56</f>
        <v>&lt; 5min, 5-10min, 10-15min, &gt;15min</v>
      </c>
      <c r="L56" t="str">
        <f>interpretations!BK56</f>
        <v>Cramer's V</v>
      </c>
      <c r="M56">
        <f>interpretations!BL56</f>
        <v>7.5378204589175352E-2</v>
      </c>
    </row>
    <row r="57" spans="1:13" x14ac:dyDescent="0.25">
      <c r="A57" t="str">
        <f>IF(ISBLANK(interpretations!L57),"",interpretations!L57)</f>
        <v>Kayes et al. (2019)</v>
      </c>
      <c r="B57" t="str">
        <f>IF(ISBLANK(interpretations!A57),"",interpretations!A57)</f>
        <v>Rural roads</v>
      </c>
      <c r="C57" t="str">
        <f>IF(ISBLANK(interpretations!S57),"",interpretations!S57)</f>
        <v>road type</v>
      </c>
      <c r="D57" t="str">
        <f>IF(ISBLANK(interpretations!T57),"",interpretations!T57)</f>
        <v xml:space="preserve">exogenous </v>
      </c>
      <c r="E57" s="13" t="str">
        <f>IF(interpretations!BN57=0,"",interpretations!BN57)</f>
        <v>+</v>
      </c>
      <c r="F57" s="30" t="b">
        <f>IF(interpretations!BO57=0,"",interpretations!BO57)</f>
        <v>0</v>
      </c>
      <c r="G57" s="30" t="str">
        <f>interpretations!BP57</f>
        <v>not applicable</v>
      </c>
      <c r="H57" s="13" t="str">
        <f>interpretations!E57</f>
        <v>non rural road</v>
      </c>
      <c r="I57" s="13" t="str">
        <f>interpretations!F57</f>
        <v>-</v>
      </c>
      <c r="J57" s="13" t="str">
        <f>interpretations!G57</f>
        <v>dispatch time;travel time</v>
      </c>
      <c r="K57" s="13" t="str">
        <f>interpretations!I57</f>
        <v>&lt; 5min, 5-10min, 10-15min, &gt;15min</v>
      </c>
      <c r="L57" t="str">
        <f>interpretations!BK57</f>
        <v>Cramer's V</v>
      </c>
      <c r="M57">
        <f>interpretations!BL57</f>
        <v>6.4681579456423263E-2</v>
      </c>
    </row>
    <row r="58" spans="1:13" x14ac:dyDescent="0.25">
      <c r="A58" t="str">
        <f>IF(ISBLANK(interpretations!L58),"",interpretations!L58)</f>
        <v>Kayes et al. (2019)</v>
      </c>
      <c r="B58" t="str">
        <f>IF(ISBLANK(interpretations!A58),"",interpretations!A58)</f>
        <v>State roads</v>
      </c>
      <c r="C58" t="str">
        <f>IF(ISBLANK(interpretations!S58),"",interpretations!S58)</f>
        <v>road type</v>
      </c>
      <c r="D58" t="str">
        <f>IF(ISBLANK(interpretations!T58),"",interpretations!T58)</f>
        <v xml:space="preserve">exogenous </v>
      </c>
      <c r="E58" s="13" t="str">
        <f>IF(interpretations!BN58=0,"",interpretations!BN58)</f>
        <v>+</v>
      </c>
      <c r="F58" s="30" t="b">
        <f>IF(interpretations!BO58=0,"",interpretations!BO58)</f>
        <v>0</v>
      </c>
      <c r="G58" s="30" t="str">
        <f>interpretations!BP58</f>
        <v>not applicable</v>
      </c>
      <c r="H58" s="13" t="str">
        <f>interpretations!E58</f>
        <v>non state road</v>
      </c>
      <c r="I58" s="13" t="str">
        <f>interpretations!F58</f>
        <v>-</v>
      </c>
      <c r="J58" s="13" t="str">
        <f>interpretations!G58</f>
        <v>dispatch time;travel time</v>
      </c>
      <c r="K58" s="13" t="str">
        <f>interpretations!I58</f>
        <v>&lt; 5min, 5-10min, 10-15min, &gt;15min</v>
      </c>
      <c r="L58" t="str">
        <f>interpretations!BK58</f>
        <v>Cramer's V</v>
      </c>
      <c r="M58">
        <f>interpretations!BL58</f>
        <v>3.3928161797138236E-2</v>
      </c>
    </row>
    <row r="59" spans="1:13" x14ac:dyDescent="0.25">
      <c r="A59" t="str">
        <f>IF(ISBLANK(interpretations!L59),"",interpretations!L59)</f>
        <v>Kayes et al. (2019)</v>
      </c>
      <c r="B59" t="str">
        <f>IF(ISBLANK(interpretations!A59),"",interpretations!A59)</f>
        <v>Toll roads</v>
      </c>
      <c r="C59" t="str">
        <f>IF(ISBLANK(interpretations!S59),"",interpretations!S59)</f>
        <v>road type</v>
      </c>
      <c r="D59" t="str">
        <f>IF(ISBLANK(interpretations!T59),"",interpretations!T59)</f>
        <v xml:space="preserve">exogenous </v>
      </c>
      <c r="E59" s="13" t="str">
        <f>IF(interpretations!BN59=0,"",interpretations!BN59)</f>
        <v>+</v>
      </c>
      <c r="F59" s="30" t="b">
        <f>IF(interpretations!BO59=0,"",interpretations!BO59)</f>
        <v>0</v>
      </c>
      <c r="G59" s="30" t="str">
        <f>interpretations!BP59</f>
        <v>not applicable</v>
      </c>
      <c r="H59" s="13" t="str">
        <f>interpretations!E59</f>
        <v>non toll road</v>
      </c>
      <c r="I59" s="13" t="str">
        <f>interpretations!F59</f>
        <v>-</v>
      </c>
      <c r="J59" s="13" t="str">
        <f>interpretations!G59</f>
        <v>dispatch time;travel time</v>
      </c>
      <c r="K59" s="13" t="str">
        <f>interpretations!I59</f>
        <v>&lt; 5min, 5-10min, 10-15min, &gt;15min</v>
      </c>
      <c r="L59" t="str">
        <f>interpretations!BK59</f>
        <v>Cramer's V</v>
      </c>
      <c r="M59">
        <f>interpretations!BL59</f>
        <v>3.9688374089422149E-2</v>
      </c>
    </row>
    <row r="60" spans="1:13" x14ac:dyDescent="0.25">
      <c r="A60" t="str">
        <f>IF(ISBLANK(interpretations!L60),"",interpretations!L60)</f>
        <v>Vigoa (2010)</v>
      </c>
      <c r="B60" t="str">
        <f>IF(ISBLANK(interpretations!A60),"",interpretations!A60)</f>
        <v>patrol time - emergency response</v>
      </c>
      <c r="C60" t="str">
        <f>IF(ISBLANK(interpretations!S60),"",interpretations!S60)</f>
        <v>workload</v>
      </c>
      <c r="D60" t="str">
        <f>IF(ISBLANK(interpretations!T60),"",interpretations!T60)</f>
        <v>police discretion</v>
      </c>
      <c r="E60" s="13" t="str">
        <f>IF(interpretations!BN60=0,"",interpretations!BN60)</f>
        <v>+</v>
      </c>
      <c r="F60" s="30" t="str">
        <f>IF(interpretations!BO60=0,"",interpretations!BO60)</f>
        <v>Small</v>
      </c>
      <c r="G60" s="30" t="str">
        <f>interpretations!BP60</f>
        <v>not applicable</v>
      </c>
      <c r="H60" s="13" t="str">
        <f>interpretations!E60</f>
        <v>-</v>
      </c>
      <c r="I60" s="13" t="str">
        <f>interpretations!F60</f>
        <v>min</v>
      </c>
      <c r="J60" s="13" t="str">
        <f>interpretations!G60</f>
        <v>dispatch time;travel time</v>
      </c>
      <c r="K60" s="13" t="str">
        <f>interpretations!I60</f>
        <v>min/incident</v>
      </c>
      <c r="L60" t="str">
        <f>interpretations!BK60</f>
        <v>R</v>
      </c>
      <c r="M60">
        <f>interpretations!BL60</f>
        <v>0.27990729280348031</v>
      </c>
    </row>
    <row r="61" spans="1:13" x14ac:dyDescent="0.25">
      <c r="A61" t="str">
        <f>IF(ISBLANK(interpretations!L61),"",interpretations!L61)</f>
        <v>Vigoa (2010)</v>
      </c>
      <c r="B61" t="str">
        <f>IF(ISBLANK(interpretations!A61),"",interpretations!A61)</f>
        <v>patrol time - non emergency response</v>
      </c>
      <c r="C61" t="str">
        <f>IF(ISBLANK(interpretations!S61),"",interpretations!S61)</f>
        <v>workload</v>
      </c>
      <c r="D61" t="str">
        <f>IF(ISBLANK(interpretations!T61),"",interpretations!T61)</f>
        <v>police discretion</v>
      </c>
      <c r="E61" s="13" t="str">
        <f>IF(interpretations!BN61=0,"",interpretations!BN61)</f>
        <v>+</v>
      </c>
      <c r="F61" s="30" t="str">
        <f>IF(interpretations!BO61=0,"",interpretations!BO61)</f>
        <v>Large</v>
      </c>
      <c r="G61" s="30" t="str">
        <f>interpretations!BP61</f>
        <v>not applicable</v>
      </c>
      <c r="H61" s="13" t="str">
        <f>interpretations!E61</f>
        <v>-</v>
      </c>
      <c r="I61" s="13" t="str">
        <f>interpretations!F61</f>
        <v>min</v>
      </c>
      <c r="J61" s="13" t="str">
        <f>interpretations!G61</f>
        <v>dispatch time;travel time</v>
      </c>
      <c r="K61" s="13" t="str">
        <f>interpretations!I61</f>
        <v>min/incident</v>
      </c>
      <c r="L61" t="str">
        <f>interpretations!BK61</f>
        <v>R</v>
      </c>
      <c r="M61">
        <f>interpretations!BL61</f>
        <v>0.98340446900085388</v>
      </c>
    </row>
    <row r="62" spans="1:13" x14ac:dyDescent="0.25">
      <c r="A62" t="str">
        <f>IF(ISBLANK(interpretations!L62),"",interpretations!L62)</f>
        <v>Propheter (2020)</v>
      </c>
      <c r="B62" t="str">
        <f>IF(ISBLANK(interpretations!A62),"",interpretations!A62)</f>
        <v>event Golden 1 Center</v>
      </c>
      <c r="C62" t="str">
        <f>IF(ISBLANK(interpretations!S62),"",interpretations!S62)</f>
        <v>event</v>
      </c>
      <c r="D62" t="str">
        <f>IF(ISBLANK(interpretations!T62),"",interpretations!T62)</f>
        <v xml:space="preserve">exogenous </v>
      </c>
      <c r="E62" s="13" t="str">
        <f>IF(interpretations!BN62=0,"",interpretations!BN62)</f>
        <v>-</v>
      </c>
      <c r="F62" s="30" t="b">
        <f>IF(interpretations!BO62=0,"",interpretations!BO62)</f>
        <v>0</v>
      </c>
      <c r="G62" s="30" t="str">
        <f>interpretations!BP62</f>
        <v>not applicable</v>
      </c>
      <c r="H62" s="13" t="str">
        <f>interpretations!E62</f>
        <v>no event</v>
      </c>
      <c r="I62" s="13" t="str">
        <f>interpretations!F62</f>
        <v>-</v>
      </c>
      <c r="J62" s="13" t="str">
        <f>interpretations!G62</f>
        <v>travel time</v>
      </c>
      <c r="K62" s="13" t="str">
        <f>interpretations!I62</f>
        <v>sec/incident</v>
      </c>
      <c r="L62" t="str">
        <f>interpretations!BK62</f>
        <v>B</v>
      </c>
      <c r="M62">
        <f>interpretations!BL62</f>
        <v>0</v>
      </c>
    </row>
    <row r="63" spans="1:13" x14ac:dyDescent="0.25">
      <c r="A63" t="str">
        <f>IF(ISBLANK(interpretations!L63),"",interpretations!L63)</f>
        <v>Propheter (2020)</v>
      </c>
      <c r="B63" t="str">
        <f>IF(ISBLANK(interpretations!A63),"",interpretations!A63)</f>
        <v>rush hour Golden 1 Center</v>
      </c>
      <c r="C63" t="str">
        <f>IF(ISBLANK(interpretations!S63),"",interpretations!S63)</f>
        <v>traffic</v>
      </c>
      <c r="D63" t="str">
        <f>IF(ISBLANK(interpretations!T63),"",interpretations!T63)</f>
        <v xml:space="preserve">exogenous </v>
      </c>
      <c r="E63" s="13" t="str">
        <f>IF(interpretations!BN63=0,"",interpretations!BN63)</f>
        <v>-</v>
      </c>
      <c r="F63" s="30" t="b">
        <f>IF(interpretations!BO63=0,"",interpretations!BO63)</f>
        <v>0</v>
      </c>
      <c r="G63" s="30" t="str">
        <f>interpretations!BP63</f>
        <v>not applicable</v>
      </c>
      <c r="H63" s="13" t="str">
        <f>interpretations!E63</f>
        <v>no rush hour</v>
      </c>
      <c r="I63" s="13" t="str">
        <f>interpretations!F63</f>
        <v>-</v>
      </c>
      <c r="J63" s="13" t="str">
        <f>interpretations!G63</f>
        <v>travel time</v>
      </c>
      <c r="K63" s="13" t="str">
        <f>interpretations!I63</f>
        <v>sec/incident</v>
      </c>
      <c r="L63" t="str">
        <f>interpretations!BK63</f>
        <v>B</v>
      </c>
      <c r="M63">
        <f>interpretations!BL63</f>
        <v>-5.2999999999999999E-2</v>
      </c>
    </row>
    <row r="64" spans="1:13" x14ac:dyDescent="0.25">
      <c r="A64" t="str">
        <f>IF(ISBLANK(interpretations!L64),"",interpretations!L64)</f>
        <v>Propheter (2020)</v>
      </c>
      <c r="B64" t="str">
        <f>IF(ISBLANK(interpretations!A64),"",interpretations!A64)</f>
        <v>number of officers on beat duty Golden 1 Center</v>
      </c>
      <c r="C64" t="str">
        <f>IF(ISBLANK(interpretations!S64),"",interpretations!S64)</f>
        <v>workload</v>
      </c>
      <c r="D64" t="str">
        <f>IF(ISBLANK(interpretations!T64),"",interpretations!T64)</f>
        <v>police discretion</v>
      </c>
      <c r="E64" s="13" t="str">
        <f>IF(interpretations!BN64=0,"",interpretations!BN64)</f>
        <v>-</v>
      </c>
      <c r="F64" s="30" t="b">
        <f>IF(interpretations!BO64=0,"",interpretations!BO64)</f>
        <v>0</v>
      </c>
      <c r="G64" s="30" t="str">
        <f>interpretations!BP64</f>
        <v>not applicable</v>
      </c>
      <c r="H64" s="13" t="str">
        <f>interpretations!E64</f>
        <v>-</v>
      </c>
      <c r="I64" s="13" t="str">
        <f>interpretations!F64</f>
        <v xml:space="preserve">officers </v>
      </c>
      <c r="J64" s="13" t="str">
        <f>interpretations!G64</f>
        <v>travel time</v>
      </c>
      <c r="K64" s="13" t="str">
        <f>interpretations!I64</f>
        <v>sec/incident</v>
      </c>
      <c r="L64" t="str">
        <f>interpretations!BK64</f>
        <v>B</v>
      </c>
      <c r="M64">
        <f>interpretations!BL64</f>
        <v>-2E-3</v>
      </c>
    </row>
    <row r="65" spans="1:13" x14ac:dyDescent="0.25">
      <c r="A65" t="str">
        <f>IF(ISBLANK(interpretations!L65),"",interpretations!L65)</f>
        <v>Propheter (2020)</v>
      </c>
      <c r="B65" t="str">
        <f>IF(ISBLANK(interpretations!A65),"",interpretations!A65)</f>
        <v>event Arco Arena</v>
      </c>
      <c r="C65" t="str">
        <f>IF(ISBLANK(interpretations!S65),"",interpretations!S65)</f>
        <v>event</v>
      </c>
      <c r="D65" t="str">
        <f>IF(ISBLANK(interpretations!T65),"",interpretations!T65)</f>
        <v xml:space="preserve">exogenous </v>
      </c>
      <c r="E65" s="13" t="str">
        <f>IF(interpretations!BN65=0,"",interpretations!BN65)</f>
        <v>+</v>
      </c>
      <c r="F65" s="30" t="b">
        <f>IF(interpretations!BO65=0,"",interpretations!BO65)</f>
        <v>0</v>
      </c>
      <c r="G65" s="30" t="str">
        <f>interpretations!BP65</f>
        <v>not applicable</v>
      </c>
      <c r="H65" s="13" t="str">
        <f>interpretations!E65</f>
        <v>no event</v>
      </c>
      <c r="I65" s="13" t="str">
        <f>interpretations!F65</f>
        <v>-</v>
      </c>
      <c r="J65" s="13" t="str">
        <f>interpretations!G65</f>
        <v>travel time</v>
      </c>
      <c r="K65" s="13" t="str">
        <f>interpretations!I65</f>
        <v>sec/incident</v>
      </c>
      <c r="L65" t="str">
        <f>interpretations!BK65</f>
        <v>B</v>
      </c>
      <c r="M65">
        <f>interpretations!BL65</f>
        <v>8.5999999999999993E-2</v>
      </c>
    </row>
    <row r="66" spans="1:13" x14ac:dyDescent="0.25">
      <c r="A66" t="str">
        <f>IF(ISBLANK(interpretations!L66),"",interpretations!L66)</f>
        <v>Propheter (2020)</v>
      </c>
      <c r="B66" t="str">
        <f>IF(ISBLANK(interpretations!A66),"",interpretations!A66)</f>
        <v>rush hour Arco Arena</v>
      </c>
      <c r="C66" t="str">
        <f>IF(ISBLANK(interpretations!S66),"",interpretations!S66)</f>
        <v>traffic</v>
      </c>
      <c r="D66" t="str">
        <f>IF(ISBLANK(interpretations!T66),"",interpretations!T66)</f>
        <v xml:space="preserve">exogenous </v>
      </c>
      <c r="E66" s="13" t="str">
        <f>IF(interpretations!BN66=0,"",interpretations!BN66)</f>
        <v>-</v>
      </c>
      <c r="F66" s="30" t="b">
        <f>IF(interpretations!BO66=0,"",interpretations!BO66)</f>
        <v>0</v>
      </c>
      <c r="G66" s="30" t="str">
        <f>interpretations!BP66</f>
        <v>not applicable</v>
      </c>
      <c r="H66" s="13" t="str">
        <f>interpretations!E66</f>
        <v>no rush hour</v>
      </c>
      <c r="I66" s="13" t="str">
        <f>interpretations!F66</f>
        <v>-</v>
      </c>
      <c r="J66" s="13" t="str">
        <f>interpretations!G66</f>
        <v>travel time</v>
      </c>
      <c r="K66" s="13" t="str">
        <f>interpretations!I66</f>
        <v>sec/incident</v>
      </c>
      <c r="L66" t="str">
        <f>interpretations!BK66</f>
        <v>B</v>
      </c>
      <c r="M66">
        <f>interpretations!BL66</f>
        <v>-6.5000000000000002E-2</v>
      </c>
    </row>
    <row r="67" spans="1:13" x14ac:dyDescent="0.25">
      <c r="A67" t="str">
        <f>IF(ISBLANK(interpretations!L67),"",interpretations!L67)</f>
        <v>Propheter (2020)</v>
      </c>
      <c r="B67" t="str">
        <f>IF(ISBLANK(interpretations!A67),"",interpretations!A67)</f>
        <v>number of officers on beat duty Arco Arena</v>
      </c>
      <c r="C67" t="str">
        <f>IF(ISBLANK(interpretations!S67),"",interpretations!S67)</f>
        <v>workload</v>
      </c>
      <c r="D67" t="str">
        <f>IF(ISBLANK(interpretations!T67),"",interpretations!T67)</f>
        <v>police discretion</v>
      </c>
      <c r="E67" s="13" t="str">
        <f>IF(interpretations!BN67=0,"",interpretations!BN67)</f>
        <v>-</v>
      </c>
      <c r="F67" s="30" t="b">
        <f>IF(interpretations!BO67=0,"",interpretations!BO67)</f>
        <v>0</v>
      </c>
      <c r="G67" s="30" t="str">
        <f>interpretations!BP67</f>
        <v>not applicable</v>
      </c>
      <c r="H67" s="13" t="str">
        <f>interpretations!E67</f>
        <v>-</v>
      </c>
      <c r="I67" s="13" t="str">
        <f>interpretations!F67</f>
        <v>officers</v>
      </c>
      <c r="J67" s="13" t="str">
        <f>interpretations!G67</f>
        <v>travel time</v>
      </c>
      <c r="K67" s="13" t="str">
        <f>interpretations!I67</f>
        <v>sec/incident</v>
      </c>
      <c r="L67" t="str">
        <f>interpretations!BK67</f>
        <v>B</v>
      </c>
      <c r="M67">
        <f>interpretations!BL67</f>
        <v>-4.0000000000000001E-3</v>
      </c>
    </row>
    <row r="68" spans="1:13" x14ac:dyDescent="0.25">
      <c r="A68" t="str">
        <f>IF(ISBLANK(interpretations!L68),"",interpretations!L68)</f>
        <v>Mares &amp; Blackburn (2012)</v>
      </c>
      <c r="B68" t="str">
        <f>IF(ISBLANK(interpretations!A68),"",interpretations!A68)</f>
        <v>AGLS implementation</v>
      </c>
      <c r="C68" t="str">
        <f>IF(ISBLANK(interpretations!S68),"",interpretations!S68)</f>
        <v>technology</v>
      </c>
      <c r="D68" t="str">
        <f>IF(ISBLANK(interpretations!T68),"",interpretations!T68)</f>
        <v>technology</v>
      </c>
      <c r="E68" s="13" t="str">
        <f>IF(interpretations!BN68=0,"",interpretations!BN68)</f>
        <v>-</v>
      </c>
      <c r="F68" s="30" t="str">
        <f>IF(interpretations!BO68=0,"",interpretations!BO68)</f>
        <v>Small</v>
      </c>
      <c r="G68" s="30" t="str">
        <f>interpretations!BP68</f>
        <v>not applicable</v>
      </c>
      <c r="H68" s="13" t="str">
        <f>interpretations!E68</f>
        <v>source of call citizen CFS</v>
      </c>
      <c r="I68" s="13" t="str">
        <f>interpretations!F68</f>
        <v>-</v>
      </c>
      <c r="J68" s="13" t="str">
        <f>interpretations!G68</f>
        <v>dispatch time</v>
      </c>
      <c r="K68" s="13" t="str">
        <f>interpretations!I68</f>
        <v>min/incident</v>
      </c>
      <c r="L68" t="str">
        <f>interpretations!BK68</f>
        <v>R</v>
      </c>
      <c r="M68">
        <f>interpretations!BL68</f>
        <v>-8.4004914754167492E-2</v>
      </c>
    </row>
    <row r="69" spans="1:13" x14ac:dyDescent="0.25">
      <c r="A69" t="str">
        <f>IF(ISBLANK(interpretations!L69),"",interpretations!L69)</f>
        <v>Mares &amp; Blackburn (2012)</v>
      </c>
      <c r="B69" t="str">
        <f>IF(ISBLANK(interpretations!A69),"",interpretations!A69)</f>
        <v>AGLS implementation</v>
      </c>
      <c r="C69" t="str">
        <f>IF(ISBLANK(interpretations!S69),"",interpretations!S69)</f>
        <v>technology</v>
      </c>
      <c r="D69" t="str">
        <f>IF(ISBLANK(interpretations!T69),"",interpretations!T69)</f>
        <v>technology</v>
      </c>
      <c r="E69" s="13" t="str">
        <f>IF(interpretations!BN69=0,"",interpretations!BN69)</f>
        <v>-</v>
      </c>
      <c r="F69" s="30" t="str">
        <f>IF(interpretations!BO69=0,"",interpretations!BO69)</f>
        <v>Small</v>
      </c>
      <c r="G69" s="30" t="str">
        <f>interpretations!BP69</f>
        <v>not applicable</v>
      </c>
      <c r="H69" s="13" t="str">
        <f>interpretations!E69</f>
        <v>source of call citizen CFS</v>
      </c>
      <c r="I69" s="13" t="str">
        <f>interpretations!F69</f>
        <v>-</v>
      </c>
      <c r="J69" s="13" t="str">
        <f>interpretations!G69</f>
        <v>travel time</v>
      </c>
      <c r="K69" s="13" t="str">
        <f>interpretations!I69</f>
        <v>min/incident</v>
      </c>
      <c r="L69" t="str">
        <f>interpretations!BK69</f>
        <v>R</v>
      </c>
      <c r="M69">
        <f>interpretations!BL69</f>
        <v>-2.7514174538503071E-2</v>
      </c>
    </row>
    <row r="70" spans="1:13" x14ac:dyDescent="0.25">
      <c r="A70" t="str">
        <f>IF(ISBLANK(interpretations!L70),"",interpretations!L70)</f>
        <v>Larson &amp; Simon (1979)</v>
      </c>
      <c r="B70" t="str">
        <f>IF(ISBLANK(interpretations!A70),"",interpretations!A70)</f>
        <v>AVM implementation</v>
      </c>
      <c r="C70" t="str">
        <f>IF(ISBLANK(interpretations!S70),"",interpretations!S70)</f>
        <v>technology</v>
      </c>
      <c r="D70" t="str">
        <f>IF(ISBLANK(interpretations!T70),"",interpretations!T70)</f>
        <v>technology</v>
      </c>
      <c r="E70" s="13" t="str">
        <f>IF(interpretations!BN70=0,"",interpretations!BN70)</f>
        <v>+</v>
      </c>
      <c r="F70" s="30" t="e">
        <f>IF(interpretations!BO70=0,"",interpretations!BO70)</f>
        <v>#VALUE!</v>
      </c>
      <c r="G70" s="30" t="str">
        <f>interpretations!BP70</f>
        <v>not applicable</v>
      </c>
      <c r="H70" s="13" t="str">
        <f>interpretations!E70</f>
        <v xml:space="preserve">pre AVM </v>
      </c>
      <c r="I70" s="13" t="str">
        <f>interpretations!F70</f>
        <v>-</v>
      </c>
      <c r="J70" s="13" t="str">
        <f>interpretations!G70</f>
        <v>travel time</v>
      </c>
      <c r="K70" s="13" t="str">
        <f>interpretations!I70</f>
        <v>min/incident</v>
      </c>
      <c r="L70" t="str">
        <f>interpretations!BK70</f>
        <v>%</v>
      </c>
      <c r="M70" t="str">
        <f>interpretations!BL70</f>
        <v>(-)4 to 15</v>
      </c>
    </row>
    <row r="71" spans="1:13" x14ac:dyDescent="0.25">
      <c r="A71" t="str">
        <f>IF(ISBLANK(interpretations!L71),"",interpretations!L71)</f>
        <v>Myrick et al. (1979)</v>
      </c>
      <c r="B71" t="str">
        <f>IF(ISBLANK(interpretations!A71),"",interpretations!A71)</f>
        <v>type of injury call</v>
      </c>
      <c r="C71" t="str">
        <f>IF(ISBLANK(interpretations!S71),"",interpretations!S71)</f>
        <v>crime type</v>
      </c>
      <c r="D71" t="str">
        <f>IF(ISBLANK(interpretations!T71),"",interpretations!T71)</f>
        <v>crime type</v>
      </c>
      <c r="E71" s="13" t="str">
        <f>IF(interpretations!BN71=0,"",interpretations!BN71)</f>
        <v>-</v>
      </c>
      <c r="F71" s="30" t="str">
        <f>IF(interpretations!BO71=0,"",interpretations!BO71)</f>
        <v>Small</v>
      </c>
      <c r="G71" s="30" t="str">
        <f>interpretations!BP71</f>
        <v>not applicable</v>
      </c>
      <c r="H71" s="13" t="str">
        <f>interpretations!E71</f>
        <v>traffic call</v>
      </c>
      <c r="I71" s="13" t="str">
        <f>interpretations!F71</f>
        <v>-</v>
      </c>
      <c r="J71" s="13" t="str">
        <f>interpretations!G71</f>
        <v>dispatch time;travel time</v>
      </c>
      <c r="K71" s="13" t="str">
        <f>interpretations!I71</f>
        <v>min/incident</v>
      </c>
      <c r="L71" t="str">
        <f>interpretations!BK71</f>
        <v>%</v>
      </c>
      <c r="M71">
        <f>interpretations!BL71</f>
        <v>-0.21575984990619146</v>
      </c>
    </row>
    <row r="72" spans="1:13" x14ac:dyDescent="0.25">
      <c r="A72" t="str">
        <f>IF(ISBLANK(interpretations!L72),"",interpretations!L72)</f>
        <v>Cihan (2015)</v>
      </c>
      <c r="B72" t="str">
        <f>IF(ISBLANK(interpretations!A72),"",interpretations!A72)</f>
        <v>concentrated disadvantage</v>
      </c>
      <c r="C72" t="str">
        <f>IF(ISBLANK(interpretations!S72),"",interpretations!S72)</f>
        <v>community characteristics</v>
      </c>
      <c r="D72" t="str">
        <f>IF(ISBLANK(interpretations!T72),"",interpretations!T72)</f>
        <v>human involvement characteristics</v>
      </c>
      <c r="E72" s="13" t="str">
        <f>IF(interpretations!BN72=0,"",interpretations!BN72)</f>
        <v>-</v>
      </c>
      <c r="F72" s="30" t="b">
        <f>IF(interpretations!BO72=0,"",interpretations!BO72)</f>
        <v>0</v>
      </c>
      <c r="G72" s="30" t="str">
        <f>interpretations!BP72</f>
        <v>not applicable</v>
      </c>
      <c r="H72" s="13" t="str">
        <f>interpretations!E72</f>
        <v>-</v>
      </c>
      <c r="I72" s="13" t="str">
        <f>interpretations!F72</f>
        <v>none</v>
      </c>
      <c r="J72" s="13" t="str">
        <f>interpretations!G72</f>
        <v>dispatch time;travel time</v>
      </c>
      <c r="K72" s="13" t="str">
        <f>interpretations!I72</f>
        <v>min/incident</v>
      </c>
      <c r="L72" t="str">
        <f>interpretations!BK72</f>
        <v>B</v>
      </c>
      <c r="M72">
        <f>interpretations!BL72</f>
        <v>-0.02</v>
      </c>
    </row>
    <row r="73" spans="1:13" x14ac:dyDescent="0.25">
      <c r="A73" t="str">
        <f>IF(ISBLANK(interpretations!L73),"",interpretations!L73)</f>
        <v>Cihan (2015)</v>
      </c>
      <c r="B73" t="str">
        <f>IF(ISBLANK(interpretations!A73),"",interpretations!A73)</f>
        <v>immigration concentration</v>
      </c>
      <c r="C73" t="str">
        <f>IF(ISBLANK(interpretations!S73),"",interpretations!S73)</f>
        <v>community characteristics</v>
      </c>
      <c r="D73" t="str">
        <f>IF(ISBLANK(interpretations!T73),"",interpretations!T73)</f>
        <v>human involvement characteristics</v>
      </c>
      <c r="E73" s="13" t="str">
        <f>IF(interpretations!BN73=0,"",interpretations!BN73)</f>
        <v>-</v>
      </c>
      <c r="F73" s="30" t="b">
        <f>IF(interpretations!BO73=0,"",interpretations!BO73)</f>
        <v>0</v>
      </c>
      <c r="G73" s="30" t="str">
        <f>interpretations!BP73</f>
        <v>not applicable</v>
      </c>
      <c r="H73" s="13" t="str">
        <f>interpretations!E73</f>
        <v>-</v>
      </c>
      <c r="I73" s="13" t="str">
        <f>interpretations!F73</f>
        <v>none</v>
      </c>
      <c r="J73" s="13" t="str">
        <f>interpretations!G73</f>
        <v>dispatch time;travel time</v>
      </c>
      <c r="K73" s="13" t="str">
        <f>interpretations!I73</f>
        <v>min/incident</v>
      </c>
      <c r="L73" t="str">
        <f>interpretations!BK73</f>
        <v>B</v>
      </c>
      <c r="M73">
        <f>interpretations!BL73</f>
        <v>-0.04</v>
      </c>
    </row>
    <row r="74" spans="1:13" x14ac:dyDescent="0.25">
      <c r="A74" t="str">
        <f>IF(ISBLANK(interpretations!L74),"",interpretations!L74)</f>
        <v>Cihan (2015)</v>
      </c>
      <c r="B74" t="str">
        <f>IF(ISBLANK(interpretations!A74),"",interpretations!A74)</f>
        <v>residential stability</v>
      </c>
      <c r="C74" t="str">
        <f>IF(ISBLANK(interpretations!S74),"",interpretations!S74)</f>
        <v>community characteristics</v>
      </c>
      <c r="D74" t="str">
        <f>IF(ISBLANK(interpretations!T74),"",interpretations!T74)</f>
        <v>human involvement characteristics</v>
      </c>
      <c r="E74" s="13" t="str">
        <f>IF(interpretations!BN74=0,"",interpretations!BN74)</f>
        <v>+</v>
      </c>
      <c r="F74" s="30" t="b">
        <f>IF(interpretations!BO74=0,"",interpretations!BO74)</f>
        <v>0</v>
      </c>
      <c r="G74" s="30" t="str">
        <f>interpretations!BP74</f>
        <v>not applicable</v>
      </c>
      <c r="H74" s="13" t="str">
        <f>interpretations!E74</f>
        <v>-</v>
      </c>
      <c r="I74" s="13" t="str">
        <f>interpretations!F74</f>
        <v>none</v>
      </c>
      <c r="J74" s="13" t="str">
        <f>interpretations!G74</f>
        <v>dispatch time;travel time</v>
      </c>
      <c r="K74" s="13" t="str">
        <f>interpretations!I74</f>
        <v>min/incident</v>
      </c>
      <c r="L74" t="str">
        <f>interpretations!BK74</f>
        <v>B</v>
      </c>
      <c r="M74">
        <f>interpretations!BL74</f>
        <v>0.02</v>
      </c>
    </row>
    <row r="75" spans="1:13" x14ac:dyDescent="0.25">
      <c r="A75" t="str">
        <f>IF(ISBLANK(interpretations!L75),"",interpretations!L75)</f>
        <v>Cihan (2015)</v>
      </c>
      <c r="B75" t="str">
        <f>IF(ISBLANK(interpretations!A75),"",interpretations!A75)</f>
        <v>Call rate</v>
      </c>
      <c r="C75" t="str">
        <f>IF(ISBLANK(interpretations!S75),"",interpretations!S75)</f>
        <v>demand</v>
      </c>
      <c r="D75" t="str">
        <f>IF(ISBLANK(interpretations!T75),"",interpretations!T75)</f>
        <v xml:space="preserve">exogenous </v>
      </c>
      <c r="E75" s="13" t="str">
        <f>IF(interpretations!BN75=0,"",interpretations!BN75)</f>
        <v>-</v>
      </c>
      <c r="F75" s="30" t="str">
        <f>IF(interpretations!BO75=0,"",interpretations!BO75)</f>
        <v>Large</v>
      </c>
      <c r="G75" s="30" t="str">
        <f>interpretations!BP75</f>
        <v>not applicable</v>
      </c>
      <c r="H75" s="13" t="str">
        <f>interpretations!E75</f>
        <v>-</v>
      </c>
      <c r="I75" s="13" t="str">
        <f>interpretations!F75</f>
        <v>CFS / (neighborhood*year*1000citizens)</v>
      </c>
      <c r="J75" s="13" t="str">
        <f>interpretations!G75</f>
        <v>dispatch time;travel time</v>
      </c>
      <c r="K75" s="13" t="str">
        <f>interpretations!I75</f>
        <v>min/incident</v>
      </c>
      <c r="L75" t="str">
        <f>interpretations!BK75</f>
        <v>Beta</v>
      </c>
      <c r="M75">
        <f>interpretations!BL75</f>
        <v>-26.178423236514522</v>
      </c>
    </row>
    <row r="76" spans="1:13" x14ac:dyDescent="0.25">
      <c r="A76" t="str">
        <f>IF(ISBLANK(interpretations!L76),"",interpretations!L76)</f>
        <v>Cihan (2015)</v>
      </c>
      <c r="B76" t="str">
        <f>IF(ISBLANK(interpretations!A76),"",interpretations!A76)</f>
        <v>weekends</v>
      </c>
      <c r="C76" t="str">
        <f>IF(ISBLANK(interpretations!S76),"",interpretations!S76)</f>
        <v>day of the week</v>
      </c>
      <c r="D76" t="str">
        <f>IF(ISBLANK(interpretations!T76),"",interpretations!T76)</f>
        <v xml:space="preserve">exogenous </v>
      </c>
      <c r="E76" s="13" t="str">
        <f>IF(interpretations!BN76=0,"",interpretations!BN76)</f>
        <v>-</v>
      </c>
      <c r="F76" s="30" t="str">
        <f>IF(interpretations!BO76=0,"",interpretations!BO76)</f>
        <v>Small</v>
      </c>
      <c r="G76" s="30" t="str">
        <f>interpretations!BP76</f>
        <v>not applicable</v>
      </c>
      <c r="H76" s="13" t="str">
        <f>interpretations!E76</f>
        <v>weekdays</v>
      </c>
      <c r="I76" s="13" t="str">
        <f>interpretations!F76</f>
        <v>-</v>
      </c>
      <c r="J76" s="13" t="str">
        <f>interpretations!G76</f>
        <v>dispatch time;travel time</v>
      </c>
      <c r="K76" s="13" t="str">
        <f>interpretations!I76</f>
        <v>min/incident</v>
      </c>
      <c r="L76" t="str">
        <f>interpretations!BK76</f>
        <v>Beta</v>
      </c>
      <c r="M76">
        <f>interpretations!BL76</f>
        <v>-3.8711713824699087E-3</v>
      </c>
    </row>
    <row r="77" spans="1:13" x14ac:dyDescent="0.25">
      <c r="A77" t="str">
        <f>IF(ISBLANK(interpretations!L77),"",interpretations!L77)</f>
        <v>Cihan (2015)</v>
      </c>
      <c r="B77" t="str">
        <f>IF(ISBLANK(interpretations!A77),"",interpretations!A77)</f>
        <v>911 calls</v>
      </c>
      <c r="C77" t="str">
        <f>IF(ISBLANK(interpretations!S77),"",interpretations!S77)</f>
        <v>crime characteristics</v>
      </c>
      <c r="D77" t="str">
        <f>IF(ISBLANK(interpretations!T77),"",interpretations!T77)</f>
        <v xml:space="preserve">exogenous </v>
      </c>
      <c r="E77" s="13" t="str">
        <f>IF(interpretations!BN77=0,"",interpretations!BN77)</f>
        <v>-</v>
      </c>
      <c r="F77" s="30" t="str">
        <f>IF(interpretations!BO77=0,"",interpretations!BO77)</f>
        <v>Small</v>
      </c>
      <c r="G77" s="30" t="str">
        <f>interpretations!BP77</f>
        <v>not applicable</v>
      </c>
      <c r="H77" s="13" t="str">
        <f>interpretations!E77</f>
        <v>10 digit calls (source of the call)</v>
      </c>
      <c r="I77" s="13" t="str">
        <f>interpretations!F77</f>
        <v>-</v>
      </c>
      <c r="J77" s="13" t="str">
        <f>interpretations!G77</f>
        <v>dispatch time;travel time</v>
      </c>
      <c r="K77" s="13" t="str">
        <f>interpretations!I77</f>
        <v>min/incident</v>
      </c>
      <c r="L77" t="str">
        <f>interpretations!BK77</f>
        <v>Beta</v>
      </c>
      <c r="M77">
        <f>interpretations!BL77</f>
        <v>-4.1419019795743669E-3</v>
      </c>
    </row>
    <row r="78" spans="1:13" x14ac:dyDescent="0.25">
      <c r="A78" t="str">
        <f>IF(ISBLANK(interpretations!L78),"",interpretations!L78)</f>
        <v>Cihan (2015)</v>
      </c>
      <c r="B78" t="str">
        <f>IF(ISBLANK(interpretations!A78),"",interpretations!A78)</f>
        <v>night time</v>
      </c>
      <c r="C78" t="str">
        <f>IF(ISBLANK(interpretations!S78),"",interpretations!S78)</f>
        <v>time of day</v>
      </c>
      <c r="D78" t="str">
        <f>IF(ISBLANK(interpretations!T78),"",interpretations!T78)</f>
        <v xml:space="preserve">exogenous </v>
      </c>
      <c r="E78" s="13" t="str">
        <f>IF(interpretations!BN78=0,"",interpretations!BN78)</f>
        <v>-</v>
      </c>
      <c r="F78" s="30" t="str">
        <f>IF(interpretations!BO78=0,"",interpretations!BO78)</f>
        <v>Small</v>
      </c>
      <c r="G78" s="30" t="str">
        <f>interpretations!BP78</f>
        <v>not applicable</v>
      </c>
      <c r="H78" s="13" t="str">
        <f>interpretations!E78</f>
        <v>daytime</v>
      </c>
      <c r="I78" s="13" t="str">
        <f>interpretations!F78</f>
        <v>-</v>
      </c>
      <c r="J78" s="13" t="str">
        <f>interpretations!G78</f>
        <v>dispatch time;travel time</v>
      </c>
      <c r="K78" s="13" t="str">
        <f>interpretations!I78</f>
        <v>min/incident</v>
      </c>
      <c r="L78" t="str">
        <f>interpretations!BK78</f>
        <v>Beta</v>
      </c>
      <c r="M78">
        <f>interpretations!BL78</f>
        <v>-8.2921135248443453E-3</v>
      </c>
    </row>
    <row r="79" spans="1:13" x14ac:dyDescent="0.25">
      <c r="A79" t="str">
        <f>IF(ISBLANK(interpretations!L79),"",interpretations!L79)</f>
        <v>Cihan (2015)</v>
      </c>
      <c r="B79" t="str">
        <f>IF(ISBLANK(interpretations!A79),"",interpretations!A79)</f>
        <v>weapon involved</v>
      </c>
      <c r="C79" t="str">
        <f>IF(ISBLANK(interpretations!S79),"",interpretations!S79)</f>
        <v xml:space="preserve">crime characteristics </v>
      </c>
      <c r="D79" t="str">
        <f>IF(ISBLANK(interpretations!T79),"",interpretations!T79)</f>
        <v>crime characteristics</v>
      </c>
      <c r="E79" s="13" t="str">
        <f>IF(interpretations!BN79=0,"",interpretations!BN79)</f>
        <v>-</v>
      </c>
      <c r="F79" s="30" t="str">
        <f>IF(interpretations!BO79=0,"",interpretations!BO79)</f>
        <v>Small</v>
      </c>
      <c r="G79" s="30" t="str">
        <f>interpretations!BP79</f>
        <v>not applicable</v>
      </c>
      <c r="H79" s="13" t="str">
        <f>interpretations!E79</f>
        <v>no weapon involved</v>
      </c>
      <c r="I79" s="13" t="str">
        <f>interpretations!F79</f>
        <v>-</v>
      </c>
      <c r="J79" s="13" t="str">
        <f>interpretations!G79</f>
        <v>dispatch time;travel time</v>
      </c>
      <c r="K79" s="13" t="str">
        <f>interpretations!I79</f>
        <v>min/incident</v>
      </c>
      <c r="L79" t="str">
        <f>interpretations!BK79</f>
        <v>Beta</v>
      </c>
      <c r="M79">
        <f>interpretations!BL79</f>
        <v>-1.5941388142986345E-3</v>
      </c>
    </row>
    <row r="80" spans="1:13" x14ac:dyDescent="0.25">
      <c r="A80" t="str">
        <f>IF(ISBLANK(interpretations!L80),"",interpretations!L80)</f>
        <v>Mazerolle et al. (2003)</v>
      </c>
      <c r="B80" t="str">
        <f>IF(ISBLANK(interpretations!A80),"",interpretations!A80)</f>
        <v>311 implementation</v>
      </c>
      <c r="C80" t="str">
        <f>IF(ISBLANK(interpretations!S80),"",interpretations!S80)</f>
        <v>dispatch strategy</v>
      </c>
      <c r="D80" t="str">
        <f>IF(ISBLANK(interpretations!T80),"",interpretations!T80)</f>
        <v>police discretion</v>
      </c>
      <c r="E80" s="13" t="str">
        <f>IF(interpretations!BN80=0,"",interpretations!BN80)</f>
        <v>+</v>
      </c>
      <c r="F80" s="30" t="b">
        <f>IF(interpretations!BO80=0,"",interpretations!BO80)</f>
        <v>0</v>
      </c>
      <c r="G80" s="30" t="str">
        <f>interpretations!BP80</f>
        <v>not applicable</v>
      </c>
      <c r="H80" s="13" t="str">
        <f>interpretations!E80</f>
        <v>post 311</v>
      </c>
      <c r="I80" s="13" t="str">
        <f>interpretations!F80</f>
        <v>-</v>
      </c>
      <c r="J80" s="13" t="str">
        <f>interpretations!G80</f>
        <v>dispatch time</v>
      </c>
      <c r="K80" s="13" t="str">
        <f>interpretations!I80</f>
        <v>min/incident</v>
      </c>
      <c r="L80" t="str">
        <f>interpretations!BK80</f>
        <v>-</v>
      </c>
      <c r="M80" t="str">
        <f>interpretations!BL80</f>
        <v>+</v>
      </c>
    </row>
    <row r="81" spans="1:13" x14ac:dyDescent="0.25">
      <c r="A81" t="str">
        <f>IF(ISBLANK(interpretations!L81),"",interpretations!L81)</f>
        <v>Mazerolle et al. (2003)</v>
      </c>
      <c r="B81" t="str">
        <f>IF(ISBLANK(interpretations!A81),"",interpretations!A81)</f>
        <v>311 implementation</v>
      </c>
      <c r="C81" t="str">
        <f>IF(ISBLANK(interpretations!S81),"",interpretations!S81)</f>
        <v>dispatch strategy</v>
      </c>
      <c r="D81" t="str">
        <f>IF(ISBLANK(interpretations!T81),"",interpretations!T81)</f>
        <v>police discretion</v>
      </c>
      <c r="E81" s="13" t="str">
        <f>IF(interpretations!BN81=0,"",interpretations!BN81)</f>
        <v>+</v>
      </c>
      <c r="F81" s="30" t="b">
        <f>IF(interpretations!BO81=0,"",interpretations!BO81)</f>
        <v>0</v>
      </c>
      <c r="G81" s="30" t="str">
        <f>interpretations!BP81</f>
        <v>not applicable</v>
      </c>
      <c r="H81" s="13" t="str">
        <f>interpretations!E81</f>
        <v>post 311</v>
      </c>
      <c r="I81" s="13" t="str">
        <f>interpretations!F81</f>
        <v>-</v>
      </c>
      <c r="J81" s="13" t="str">
        <f>interpretations!G81</f>
        <v>travel time</v>
      </c>
      <c r="K81" s="13" t="str">
        <f>interpretations!I81</f>
        <v>min/incident</v>
      </c>
      <c r="L81" t="str">
        <f>interpretations!BK81</f>
        <v>-</v>
      </c>
      <c r="M81" t="str">
        <f>interpretations!BL81</f>
        <v>+</v>
      </c>
    </row>
    <row r="82" spans="1:13" x14ac:dyDescent="0.25">
      <c r="A82" t="str">
        <f>IF(ISBLANK(interpretations!L82),"",interpretations!L82)</f>
        <v>Mazerolle et al. (2003)</v>
      </c>
      <c r="B82" t="str">
        <f>IF(ISBLANK(interpretations!A82),"",interpretations!A82)</f>
        <v>311 implementation</v>
      </c>
      <c r="C82" t="str">
        <f>IF(ISBLANK(interpretations!S82),"",interpretations!S82)</f>
        <v>dispatch strategy</v>
      </c>
      <c r="D82" t="str">
        <f>IF(ISBLANK(interpretations!T82),"",interpretations!T82)</f>
        <v>police discretion</v>
      </c>
      <c r="E82" s="13" t="str">
        <f>IF(interpretations!BN82=0,"",interpretations!BN82)</f>
        <v>+</v>
      </c>
      <c r="F82" s="30" t="b">
        <f>IF(interpretations!BO82=0,"",interpretations!BO82)</f>
        <v>0</v>
      </c>
      <c r="G82" s="30" t="str">
        <f>interpretations!BP82</f>
        <v>not applicable</v>
      </c>
      <c r="H82" s="13" t="str">
        <f>interpretations!E82</f>
        <v>post 311</v>
      </c>
      <c r="I82" s="13" t="str">
        <f>interpretations!F82</f>
        <v>-</v>
      </c>
      <c r="J82" s="13" t="str">
        <f>interpretations!G82</f>
        <v>dispatch time</v>
      </c>
      <c r="K82" s="13" t="str">
        <f>interpretations!I82</f>
        <v>min/incident</v>
      </c>
      <c r="L82" t="str">
        <f>interpretations!BK82</f>
        <v>-</v>
      </c>
      <c r="M82" t="str">
        <f>interpretations!BL82</f>
        <v>+</v>
      </c>
    </row>
    <row r="83" spans="1:13" x14ac:dyDescent="0.25">
      <c r="A83" t="str">
        <f>IF(ISBLANK(interpretations!L83),"",interpretations!L83)</f>
        <v>Mazerolle et al. (2003)</v>
      </c>
      <c r="B83" t="str">
        <f>IF(ISBLANK(interpretations!A83),"",interpretations!A83)</f>
        <v>311 implementation</v>
      </c>
      <c r="C83" t="str">
        <f>IF(ISBLANK(interpretations!S83),"",interpretations!S83)</f>
        <v>dispatch strategy</v>
      </c>
      <c r="D83" t="str">
        <f>IF(ISBLANK(interpretations!T83),"",interpretations!T83)</f>
        <v>police discretion</v>
      </c>
      <c r="E83" s="13" t="str">
        <f>IF(interpretations!BN83=0,"",interpretations!BN83)</f>
        <v>+</v>
      </c>
      <c r="F83" s="30" t="b">
        <f>IF(interpretations!BO83=0,"",interpretations!BO83)</f>
        <v>0</v>
      </c>
      <c r="G83" s="30" t="str">
        <f>interpretations!BP83</f>
        <v>not applicable</v>
      </c>
      <c r="H83" s="13" t="str">
        <f>interpretations!E83</f>
        <v>post 311</v>
      </c>
      <c r="I83" s="13" t="str">
        <f>interpretations!F83</f>
        <v>-</v>
      </c>
      <c r="J83" s="13" t="str">
        <f>interpretations!G83</f>
        <v>travel time</v>
      </c>
      <c r="K83" s="13" t="str">
        <f>interpretations!I83</f>
        <v>min/incident</v>
      </c>
      <c r="L83" t="str">
        <f>interpretations!BK83</f>
        <v>-</v>
      </c>
      <c r="M83" t="str">
        <f>interpretations!BL83</f>
        <v>+</v>
      </c>
    </row>
    <row r="84" spans="1:13" x14ac:dyDescent="0.25">
      <c r="A84" t="str">
        <f>IF(ISBLANK(interpretations!L84),"",interpretations!L84)</f>
        <v>Mazerolle et al. (2003)</v>
      </c>
      <c r="B84" t="str">
        <f>IF(ISBLANK(interpretations!A84),"",interpretations!A84)</f>
        <v>311 implementation</v>
      </c>
      <c r="C84" t="str">
        <f>IF(ISBLANK(interpretations!S84),"",interpretations!S84)</f>
        <v>dispatch strategy</v>
      </c>
      <c r="D84" t="str">
        <f>IF(ISBLANK(interpretations!T84),"",interpretations!T84)</f>
        <v>police discretion</v>
      </c>
      <c r="E84" s="13" t="str">
        <f>IF(interpretations!BN84=0,"",interpretations!BN84)</f>
        <v>+</v>
      </c>
      <c r="F84" s="30" t="b">
        <f>IF(interpretations!BO84=0,"",interpretations!BO84)</f>
        <v>0</v>
      </c>
      <c r="G84" s="30" t="str">
        <f>interpretations!BP84</f>
        <v>not applicable</v>
      </c>
      <c r="H84" s="13" t="str">
        <f>interpretations!E84</f>
        <v>post 311</v>
      </c>
      <c r="I84" s="13" t="str">
        <f>interpretations!F84</f>
        <v>-</v>
      </c>
      <c r="J84" s="13" t="str">
        <f>interpretations!G84</f>
        <v>dispatch time</v>
      </c>
      <c r="K84" s="13" t="str">
        <f>interpretations!I84</f>
        <v>min/incident</v>
      </c>
      <c r="L84" t="str">
        <f>interpretations!BK84</f>
        <v>-</v>
      </c>
      <c r="M84" t="str">
        <f>interpretations!BL84</f>
        <v>+</v>
      </c>
    </row>
    <row r="85" spans="1:13" x14ac:dyDescent="0.25">
      <c r="A85" t="str">
        <f>IF(ISBLANK(interpretations!L85),"",interpretations!L85)</f>
        <v>Mazerolle et al. (2003)</v>
      </c>
      <c r="B85" t="str">
        <f>IF(ISBLANK(interpretations!A85),"",interpretations!A85)</f>
        <v>311 implementation</v>
      </c>
      <c r="C85" t="str">
        <f>IF(ISBLANK(interpretations!S85),"",interpretations!S85)</f>
        <v>dispatch strategy</v>
      </c>
      <c r="D85" t="str">
        <f>IF(ISBLANK(interpretations!T85),"",interpretations!T85)</f>
        <v>police discretion</v>
      </c>
      <c r="E85" s="13" t="str">
        <f>IF(interpretations!BN85=0,"",interpretations!BN85)</f>
        <v>+</v>
      </c>
      <c r="F85" s="30" t="b">
        <f>IF(interpretations!BO85=0,"",interpretations!BO85)</f>
        <v>0</v>
      </c>
      <c r="G85" s="30" t="str">
        <f>interpretations!BP85</f>
        <v>not applicable</v>
      </c>
      <c r="H85" s="13" t="str">
        <f>interpretations!E85</f>
        <v>post 311</v>
      </c>
      <c r="I85" s="13" t="str">
        <f>interpretations!F85</f>
        <v>-</v>
      </c>
      <c r="J85" s="13" t="str">
        <f>interpretations!G85</f>
        <v>travel time</v>
      </c>
      <c r="K85" s="13" t="str">
        <f>interpretations!I85</f>
        <v>min/incident</v>
      </c>
      <c r="L85" t="str">
        <f>interpretations!BK85</f>
        <v>-</v>
      </c>
      <c r="M85" t="str">
        <f>interpretations!BL85</f>
        <v>+</v>
      </c>
    </row>
    <row r="86" spans="1:13" x14ac:dyDescent="0.25">
      <c r="A86" t="str">
        <f>IF(ISBLANK(interpretations!L86),"",interpretations!L86)</f>
        <v>Mazerolle et al. (2003)</v>
      </c>
      <c r="B86" t="str">
        <f>IF(ISBLANK(interpretations!A86),"",interpretations!A86)</f>
        <v>311 implementation</v>
      </c>
      <c r="C86" t="str">
        <f>IF(ISBLANK(interpretations!S86),"",interpretations!S86)</f>
        <v>dispatch strategy</v>
      </c>
      <c r="D86" t="str">
        <f>IF(ISBLANK(interpretations!T86),"",interpretations!T86)</f>
        <v>police discretion</v>
      </c>
      <c r="E86" s="13" t="str">
        <f>IF(interpretations!BN86=0,"",interpretations!BN86)</f>
        <v>+</v>
      </c>
      <c r="F86" s="30" t="b">
        <f>IF(interpretations!BO86=0,"",interpretations!BO86)</f>
        <v>0</v>
      </c>
      <c r="G86" s="30" t="str">
        <f>interpretations!BP86</f>
        <v>not applicable</v>
      </c>
      <c r="H86" s="13" t="str">
        <f>interpretations!E86</f>
        <v>post 311</v>
      </c>
      <c r="I86" s="13" t="str">
        <f>interpretations!F86</f>
        <v>-</v>
      </c>
      <c r="J86" s="13" t="str">
        <f>interpretations!G86</f>
        <v>dispatch time</v>
      </c>
      <c r="K86" s="13" t="str">
        <f>interpretations!I86</f>
        <v>min/incident</v>
      </c>
      <c r="L86" t="str">
        <f>interpretations!BK86</f>
        <v>-</v>
      </c>
      <c r="M86" t="str">
        <f>interpretations!BL86</f>
        <v>+</v>
      </c>
    </row>
    <row r="87" spans="1:13" x14ac:dyDescent="0.25">
      <c r="A87" t="str">
        <f>IF(ISBLANK(interpretations!L87),"",interpretations!L87)</f>
        <v>Mazerolle et al. (2003)</v>
      </c>
      <c r="B87" t="str">
        <f>IF(ISBLANK(interpretations!A87),"",interpretations!A87)</f>
        <v>311 implementation</v>
      </c>
      <c r="C87" t="str">
        <f>IF(ISBLANK(interpretations!S87),"",interpretations!S87)</f>
        <v>dispatch strategy</v>
      </c>
      <c r="D87" t="str">
        <f>IF(ISBLANK(interpretations!T87),"",interpretations!T87)</f>
        <v>police discretion</v>
      </c>
      <c r="E87" s="13" t="str">
        <f>IF(interpretations!BN87=0,"",interpretations!BN87)</f>
        <v>+</v>
      </c>
      <c r="F87" s="30" t="b">
        <f>IF(interpretations!BO87=0,"",interpretations!BO87)</f>
        <v>0</v>
      </c>
      <c r="G87" s="30" t="str">
        <f>interpretations!BP87</f>
        <v>not applicable</v>
      </c>
      <c r="H87" s="13" t="str">
        <f>interpretations!E87</f>
        <v>post 311</v>
      </c>
      <c r="I87" s="13" t="str">
        <f>interpretations!F87</f>
        <v>-</v>
      </c>
      <c r="J87" s="13" t="str">
        <f>interpretations!G87</f>
        <v>travel time</v>
      </c>
      <c r="K87" s="13" t="str">
        <f>interpretations!I87</f>
        <v>min/incident</v>
      </c>
      <c r="L87" t="str">
        <f>interpretations!BK87</f>
        <v>-</v>
      </c>
      <c r="M87" t="str">
        <f>interpretations!BL87</f>
        <v>+</v>
      </c>
    </row>
    <row r="88" spans="1:13" x14ac:dyDescent="0.25">
      <c r="A88" t="str">
        <f>IF(ISBLANK(interpretations!L88),"",interpretations!L88)</f>
        <v>Kessler (1985)</v>
      </c>
      <c r="B88" t="str">
        <f>IF(ISBLANK(interpretations!A88),"",interpretations!A88)</f>
        <v>Two one-officer cars</v>
      </c>
      <c r="C88" t="str">
        <f>IF(ISBLANK(interpretations!S88),"",interpretations!S88)</f>
        <v>dispatch strategy</v>
      </c>
      <c r="D88" t="str">
        <f>IF(ISBLANK(interpretations!T88),"",interpretations!T88)</f>
        <v>police discretion</v>
      </c>
      <c r="E88" s="13" t="str">
        <f>IF(interpretations!BN88=0,"",interpretations!BN88)</f>
        <v>-</v>
      </c>
      <c r="F88" s="30" t="str">
        <f>IF(interpretations!BO88=0,"",interpretations!BO88)</f>
        <v>Small</v>
      </c>
      <c r="G88" s="30" t="str">
        <f>interpretations!BP88</f>
        <v>unknown</v>
      </c>
      <c r="H88" s="13" t="str">
        <f>interpretations!E88</f>
        <v>one two-officer car</v>
      </c>
      <c r="I88" s="13" t="str">
        <f>interpretations!F88</f>
        <v>-</v>
      </c>
      <c r="J88" s="13" t="str">
        <f>interpretations!G88</f>
        <v>travel time</v>
      </c>
      <c r="K88" s="13" t="str">
        <f>interpretations!I88</f>
        <v>min/incident</v>
      </c>
      <c r="L88" t="str">
        <f>interpretations!BK88</f>
        <v>Beta</v>
      </c>
      <c r="M88">
        <f>interpretations!BL88</f>
        <v>-0.23</v>
      </c>
    </row>
    <row r="89" spans="1:13" x14ac:dyDescent="0.25">
      <c r="A89" t="str">
        <f>IF(ISBLANK(interpretations!L89),"",interpretations!L89)</f>
        <v>Kessler (1985)</v>
      </c>
      <c r="B89" t="str">
        <f>IF(ISBLANK(interpretations!A89),"",interpretations!A89)</f>
        <v>Officer in car at  time of dispatch</v>
      </c>
      <c r="C89" t="str">
        <f>IF(ISBLANK(interpretations!S89),"",interpretations!S89)</f>
        <v>dispatch strategy</v>
      </c>
      <c r="D89" t="str">
        <f>IF(ISBLANK(interpretations!T89),"",interpretations!T89)</f>
        <v>police discretion</v>
      </c>
      <c r="E89" s="13" t="str">
        <f>IF(interpretations!BN89=0,"",interpretations!BN89)</f>
        <v>-</v>
      </c>
      <c r="F89" s="30" t="str">
        <f>IF(interpretations!BO89=0,"",interpretations!BO89)</f>
        <v>Small</v>
      </c>
      <c r="G89" s="30" t="str">
        <f>interpretations!BP89</f>
        <v>unknown</v>
      </c>
      <c r="H89" s="13" t="str">
        <f>interpretations!E89</f>
        <v>not in car</v>
      </c>
      <c r="I89" s="13" t="str">
        <f>interpretations!F89</f>
        <v>-</v>
      </c>
      <c r="J89" s="13" t="str">
        <f>interpretations!G89</f>
        <v>travel time</v>
      </c>
      <c r="K89" s="13" t="str">
        <f>interpretations!I89</f>
        <v>min/incident</v>
      </c>
      <c r="L89" t="str">
        <f>interpretations!BK89</f>
        <v>Beta</v>
      </c>
      <c r="M89">
        <f>interpretations!BL89</f>
        <v>-0.12</v>
      </c>
    </row>
    <row r="90" spans="1:13" x14ac:dyDescent="0.25">
      <c r="A90" t="str">
        <f>IF(ISBLANK(interpretations!L90),"",interpretations!L90)</f>
        <v>Kessler (1985)</v>
      </c>
      <c r="B90" t="str">
        <f>IF(ISBLANK(interpretations!A90),"",interpretations!A90)</f>
        <v>Car in beat of  incident</v>
      </c>
      <c r="C90" t="str">
        <f>IF(ISBLANK(interpretations!S90),"",interpretations!S90)</f>
        <v xml:space="preserve">travel distance </v>
      </c>
      <c r="D90" t="str">
        <f>IF(ISBLANK(interpretations!T90),"",interpretations!T90)</f>
        <v>police discretion</v>
      </c>
      <c r="E90" s="13" t="str">
        <f>IF(interpretations!BN90=0,"",interpretations!BN90)</f>
        <v>-</v>
      </c>
      <c r="F90" s="30" t="str">
        <f>IF(interpretations!BO90=0,"",interpretations!BO90)</f>
        <v>Small</v>
      </c>
      <c r="G90" s="30" t="str">
        <f>interpretations!BP90</f>
        <v>unknown</v>
      </c>
      <c r="H90" s="13" t="str">
        <f>interpretations!E90</f>
        <v>not in beat</v>
      </c>
      <c r="I90" s="13" t="str">
        <f>interpretations!F90</f>
        <v>-</v>
      </c>
      <c r="J90" s="13" t="str">
        <f>interpretations!G90</f>
        <v>travel time</v>
      </c>
      <c r="K90" s="13" t="str">
        <f>interpretations!I90</f>
        <v>min/incident</v>
      </c>
      <c r="L90" t="str">
        <f>interpretations!BK90</f>
        <v>Beta</v>
      </c>
      <c r="M90">
        <f>interpretations!BL90</f>
        <v>-0.23</v>
      </c>
    </row>
    <row r="91" spans="1:13" x14ac:dyDescent="0.25">
      <c r="A91" t="str">
        <f>IF(ISBLANK(interpretations!L91),"",interpretations!L91)</f>
        <v>Kessler (1985)</v>
      </c>
      <c r="B91" t="str">
        <f>IF(ISBLANK(interpretations!A91),"",interpretations!A91)</f>
        <v>Emergency equipment  used</v>
      </c>
      <c r="C91" t="str">
        <f>IF(ISBLANK(interpretations!S91),"",interpretations!S91)</f>
        <v>crime characteristics</v>
      </c>
      <c r="D91" t="str">
        <f>IF(ISBLANK(interpretations!T91),"",interpretations!T91)</f>
        <v>crime characteristics</v>
      </c>
      <c r="E91" s="13" t="str">
        <f>IF(interpretations!BN91=0,"",interpretations!BN91)</f>
        <v>+</v>
      </c>
      <c r="F91" s="30" t="str">
        <f>IF(interpretations!BO91=0,"",interpretations!BO91)</f>
        <v>Small</v>
      </c>
      <c r="G91" s="30" t="str">
        <f>interpretations!BP91</f>
        <v>unknown</v>
      </c>
      <c r="H91" s="13" t="str">
        <f>interpretations!E91</f>
        <v>emergency equipement not used</v>
      </c>
      <c r="I91" s="13" t="str">
        <f>interpretations!F91</f>
        <v>-</v>
      </c>
      <c r="J91" s="13" t="str">
        <f>interpretations!G91</f>
        <v>travel time</v>
      </c>
      <c r="K91" s="13" t="str">
        <f>interpretations!I91</f>
        <v>min/incident</v>
      </c>
      <c r="L91" t="str">
        <f>interpretations!BK91</f>
        <v>Beta</v>
      </c>
      <c r="M91">
        <f>interpretations!BL91</f>
        <v>0.13</v>
      </c>
    </row>
    <row r="92" spans="1:13" x14ac:dyDescent="0.25">
      <c r="A92" t="str">
        <f>IF(ISBLANK(interpretations!L92),"",interpretations!L92)</f>
        <v>Kessler (1985)</v>
      </c>
      <c r="B92" t="str">
        <f>IF(ISBLANK(interpretations!A92),"",interpretations!A92)</f>
        <v>Call is busted</v>
      </c>
      <c r="C92" t="str">
        <f>IF(ISBLANK(interpretations!S92),"",interpretations!S92)</f>
        <v>dispatch strategy</v>
      </c>
      <c r="D92" t="str">
        <f>IF(ISBLANK(interpretations!T92),"",interpretations!T92)</f>
        <v>police discretion</v>
      </c>
      <c r="E92" s="13" t="str">
        <f>IF(interpretations!BN92=0,"",interpretations!BN92)</f>
        <v>-</v>
      </c>
      <c r="F92" s="30" t="str">
        <f>IF(interpretations!BO92=0,"",interpretations!BO92)</f>
        <v>Small</v>
      </c>
      <c r="G92" s="30" t="str">
        <f>interpretations!BP92</f>
        <v>unknown</v>
      </c>
      <c r="H92" s="13" t="str">
        <f>interpretations!E92</f>
        <v>not busted</v>
      </c>
      <c r="I92" s="13" t="str">
        <f>interpretations!F92</f>
        <v>-</v>
      </c>
      <c r="J92" s="13" t="str">
        <f>interpretations!G92</f>
        <v>travel time</v>
      </c>
      <c r="K92" s="13" t="str">
        <f>interpretations!I92</f>
        <v>min/incident</v>
      </c>
      <c r="L92" t="str">
        <f>interpretations!BK92</f>
        <v>Beta</v>
      </c>
      <c r="M92">
        <f>interpretations!BL92</f>
        <v>-0.09</v>
      </c>
    </row>
    <row r="93" spans="1:13" x14ac:dyDescent="0.25">
      <c r="A93" t="str">
        <f>IF(ISBLANK(interpretations!L93),"",interpretations!L93)</f>
        <v>Kessler (1985)</v>
      </c>
      <c r="B93" t="str">
        <f>IF(ISBLANK(interpretations!A93),"",interpretations!A93)</f>
        <v xml:space="preserve">Rape  </v>
      </c>
      <c r="C93" t="str">
        <f>IF(ISBLANK(interpretations!S93),"",interpretations!S93)</f>
        <v>crime type</v>
      </c>
      <c r="D93" t="str">
        <f>IF(ISBLANK(interpretations!T93),"",interpretations!T93)</f>
        <v>crime type</v>
      </c>
      <c r="E93" s="13" t="str">
        <f>IF(interpretations!BN93=0,"",interpretations!BN93)</f>
        <v>+</v>
      </c>
      <c r="F93" s="30" t="str">
        <f>IF(interpretations!BO93=0,"",interpretations!BO93)</f>
        <v>Small</v>
      </c>
      <c r="G93" s="30" t="str">
        <f>interpretations!BP93</f>
        <v>unknown</v>
      </c>
      <c r="H93" s="13" t="str">
        <f>interpretations!E93</f>
        <v>robbery</v>
      </c>
      <c r="I93" s="13" t="str">
        <f>interpretations!F93</f>
        <v>-</v>
      </c>
      <c r="J93" s="13" t="str">
        <f>interpretations!G93</f>
        <v>travel time</v>
      </c>
      <c r="K93" s="13" t="str">
        <f>interpretations!I93</f>
        <v>min/incident</v>
      </c>
      <c r="L93" t="str">
        <f>interpretations!BK93</f>
        <v>Beta</v>
      </c>
      <c r="M93">
        <f>interpretations!BL93</f>
        <v>0.04</v>
      </c>
    </row>
    <row r="94" spans="1:13" x14ac:dyDescent="0.25">
      <c r="A94" t="str">
        <f>IF(ISBLANK(interpretations!L94),"",interpretations!L94)</f>
        <v>Kessler (1985)</v>
      </c>
      <c r="B94" t="str">
        <f>IF(ISBLANK(interpretations!A94),"",interpretations!A94)</f>
        <v>Assault</v>
      </c>
      <c r="C94" t="str">
        <f>IF(ISBLANK(interpretations!S94),"",interpretations!S94)</f>
        <v>crime type</v>
      </c>
      <c r="D94" t="str">
        <f>IF(ISBLANK(interpretations!T94),"",interpretations!T94)</f>
        <v>crime type</v>
      </c>
      <c r="E94" s="13" t="str">
        <f>IF(interpretations!BN94=0,"",interpretations!BN94)</f>
        <v>+</v>
      </c>
      <c r="F94" s="30" t="str">
        <f>IF(interpretations!BO94=0,"",interpretations!BO94)</f>
        <v>Small</v>
      </c>
      <c r="G94" s="30" t="str">
        <f>interpretations!BP94</f>
        <v>unknown</v>
      </c>
      <c r="H94" s="13" t="str">
        <f>interpretations!E94</f>
        <v>robbery</v>
      </c>
      <c r="I94" s="13" t="str">
        <f>interpretations!F94</f>
        <v>-</v>
      </c>
      <c r="J94" s="13" t="str">
        <f>interpretations!G94</f>
        <v>travel time</v>
      </c>
      <c r="K94" s="13" t="str">
        <f>interpretations!I94</f>
        <v>min/incident</v>
      </c>
      <c r="L94" t="str">
        <f>interpretations!BK94</f>
        <v>Beta</v>
      </c>
      <c r="M94">
        <f>interpretations!BL94</f>
        <v>7.0000000000000007E-2</v>
      </c>
    </row>
    <row r="95" spans="1:13" x14ac:dyDescent="0.25">
      <c r="A95" t="str">
        <f>IF(ISBLANK(interpretations!L95),"",interpretations!L95)</f>
        <v>Kessler (1985)</v>
      </c>
      <c r="B95" t="str">
        <f>IF(ISBLANK(interpretations!A95),"",interpretations!A95)</f>
        <v>Involvement burglary</v>
      </c>
      <c r="C95" t="str">
        <f>IF(ISBLANK(interpretations!S95),"",interpretations!S95)</f>
        <v>crime type</v>
      </c>
      <c r="D95" t="str">
        <f>IF(ISBLANK(interpretations!T95),"",interpretations!T95)</f>
        <v>crime type</v>
      </c>
      <c r="E95" s="13" t="str">
        <f>IF(interpretations!BN95=0,"",interpretations!BN95)</f>
        <v>-</v>
      </c>
      <c r="F95" s="30" t="str">
        <f>IF(interpretations!BO95=0,"",interpretations!BO95)</f>
        <v>Small</v>
      </c>
      <c r="G95" s="30" t="str">
        <f>interpretations!BP95</f>
        <v>unknown</v>
      </c>
      <c r="H95" s="13" t="str">
        <f>interpretations!E95</f>
        <v>robbery</v>
      </c>
      <c r="I95" s="13" t="str">
        <f>interpretations!F95</f>
        <v>-</v>
      </c>
      <c r="J95" s="13" t="str">
        <f>interpretations!G95</f>
        <v>travel time</v>
      </c>
      <c r="K95" s="13" t="str">
        <f>interpretations!I95</f>
        <v>min/incident</v>
      </c>
      <c r="L95" t="str">
        <f>interpretations!BK95</f>
        <v>Beta</v>
      </c>
      <c r="M95">
        <f>interpretations!BL95</f>
        <v>-2E-3</v>
      </c>
    </row>
    <row r="96" spans="1:13" x14ac:dyDescent="0.25">
      <c r="A96" t="str">
        <f>IF(ISBLANK(interpretations!L96),"",interpretations!L96)</f>
        <v>Kessler (1985)</v>
      </c>
      <c r="B96" t="str">
        <f>IF(ISBLANK(interpretations!A96),"",interpretations!A96)</f>
        <v>Discovery burglary</v>
      </c>
      <c r="C96" t="str">
        <f>IF(ISBLANK(interpretations!S96),"",interpretations!S96)</f>
        <v>crime type</v>
      </c>
      <c r="D96" t="str">
        <f>IF(ISBLANK(interpretations!T96),"",interpretations!T96)</f>
        <v>crime type</v>
      </c>
      <c r="E96" s="13" t="str">
        <f>IF(interpretations!BN96=0,"",interpretations!BN96)</f>
        <v>+</v>
      </c>
      <c r="F96" s="30" t="str">
        <f>IF(interpretations!BO96=0,"",interpretations!BO96)</f>
        <v>Small</v>
      </c>
      <c r="G96" s="30" t="str">
        <f>interpretations!BP96</f>
        <v>unknown</v>
      </c>
      <c r="H96" s="13" t="str">
        <f>interpretations!E96</f>
        <v>robbery</v>
      </c>
      <c r="I96" s="13" t="str">
        <f>interpretations!F96</f>
        <v>-</v>
      </c>
      <c r="J96" s="13" t="str">
        <f>interpretations!G96</f>
        <v>travel time</v>
      </c>
      <c r="K96" s="13" t="str">
        <f>interpretations!I96</f>
        <v>min/incident</v>
      </c>
      <c r="L96" t="str">
        <f>interpretations!BK96</f>
        <v>Beta</v>
      </c>
      <c r="M96">
        <f>interpretations!BL96</f>
        <v>0.23</v>
      </c>
    </row>
    <row r="97" spans="1:13" x14ac:dyDescent="0.25">
      <c r="A97" t="str">
        <f>IF(ISBLANK(interpretations!L97),"",interpretations!L97)</f>
        <v>Kessler (1985)</v>
      </c>
      <c r="B97" t="str">
        <f>IF(ISBLANK(interpretations!A97),"",interpretations!A97)</f>
        <v>Involvement larceny</v>
      </c>
      <c r="C97" t="str">
        <f>IF(ISBLANK(interpretations!S97),"",interpretations!S97)</f>
        <v>crime type</v>
      </c>
      <c r="D97" t="str">
        <f>IF(ISBLANK(interpretations!T97),"",interpretations!T97)</f>
        <v>crime type</v>
      </c>
      <c r="E97" s="13" t="str">
        <f>IF(interpretations!BN97=0,"",interpretations!BN97)</f>
        <v>+</v>
      </c>
      <c r="F97" s="30" t="str">
        <f>IF(interpretations!BO97=0,"",interpretations!BO97)</f>
        <v>Small</v>
      </c>
      <c r="G97" s="30" t="str">
        <f>interpretations!BP97</f>
        <v>unknown</v>
      </c>
      <c r="H97" s="13" t="str">
        <f>interpretations!E97</f>
        <v>robbery</v>
      </c>
      <c r="I97" s="13" t="str">
        <f>interpretations!F97</f>
        <v>-</v>
      </c>
      <c r="J97" s="13" t="str">
        <f>interpretations!G97</f>
        <v>travel time</v>
      </c>
      <c r="K97" s="13" t="str">
        <f>interpretations!I97</f>
        <v>min/incident</v>
      </c>
      <c r="L97" t="str">
        <f>interpretations!BK97</f>
        <v>Beta</v>
      </c>
      <c r="M97">
        <f>interpretations!BL97</f>
        <v>0.11</v>
      </c>
    </row>
    <row r="98" spans="1:13" x14ac:dyDescent="0.25">
      <c r="A98" t="str">
        <f>IF(ISBLANK(interpretations!L98),"",interpretations!L98)</f>
        <v>Kessler (1985)</v>
      </c>
      <c r="B98" t="str">
        <f>IF(ISBLANK(interpretations!A98),"",interpretations!A98)</f>
        <v>Discovery larceny</v>
      </c>
      <c r="C98" t="str">
        <f>IF(ISBLANK(interpretations!S98),"",interpretations!S98)</f>
        <v>crime type</v>
      </c>
      <c r="D98" t="str">
        <f>IF(ISBLANK(interpretations!T98),"",interpretations!T98)</f>
        <v>crime type</v>
      </c>
      <c r="E98" s="13" t="str">
        <f>IF(interpretations!BN98=0,"",interpretations!BN98)</f>
        <v>+</v>
      </c>
      <c r="F98" s="30" t="str">
        <f>IF(interpretations!BO98=0,"",interpretations!BO98)</f>
        <v>Small</v>
      </c>
      <c r="G98" s="30" t="str">
        <f>interpretations!BP98</f>
        <v>unknown</v>
      </c>
      <c r="H98" s="13" t="str">
        <f>interpretations!E98</f>
        <v>robbery</v>
      </c>
      <c r="I98" s="13" t="str">
        <f>interpretations!F98</f>
        <v>-</v>
      </c>
      <c r="J98" s="13" t="str">
        <f>interpretations!G98</f>
        <v>travel time</v>
      </c>
      <c r="K98" s="13" t="str">
        <f>interpretations!I98</f>
        <v>min/incident</v>
      </c>
      <c r="L98" t="str">
        <f>interpretations!BK98</f>
        <v>Beta</v>
      </c>
      <c r="M98">
        <f>interpretations!BL98</f>
        <v>0.13</v>
      </c>
    </row>
    <row r="99" spans="1:13" x14ac:dyDescent="0.25">
      <c r="A99" t="str">
        <f>IF(ISBLANK(interpretations!L99),"",interpretations!L99)</f>
        <v>Kessler (1985)</v>
      </c>
      <c r="B99" t="str">
        <f>IF(ISBLANK(interpretations!A99),"",interpretations!A99)</f>
        <v>Involvement auto theft</v>
      </c>
      <c r="C99" t="str">
        <f>IF(ISBLANK(interpretations!S99),"",interpretations!S99)</f>
        <v>crime type</v>
      </c>
      <c r="D99" t="str">
        <f>IF(ISBLANK(interpretations!T99),"",interpretations!T99)</f>
        <v>crime type</v>
      </c>
      <c r="E99" s="13" t="str">
        <f>IF(interpretations!BN99=0,"",interpretations!BN99)</f>
        <v>+</v>
      </c>
      <c r="F99" s="30" t="e">
        <f>IF(interpretations!BO99=0,"",interpretations!BO99)</f>
        <v>#VALUE!</v>
      </c>
      <c r="G99" s="30" t="str">
        <f>interpretations!BP99</f>
        <v>unknown</v>
      </c>
      <c r="H99" s="13" t="str">
        <f>interpretations!E99</f>
        <v>robbery</v>
      </c>
      <c r="I99" s="13" t="str">
        <f>interpretations!F99</f>
        <v>-</v>
      </c>
      <c r="J99" s="13" t="str">
        <f>interpretations!G99</f>
        <v>travel time</v>
      </c>
      <c r="K99" s="13" t="str">
        <f>interpretations!I99</f>
        <v>min/incident</v>
      </c>
      <c r="L99" t="str">
        <f>interpretations!BK99</f>
        <v>Beta</v>
      </c>
      <c r="M99" t="str">
        <f>interpretations!BL99</f>
        <v>-</v>
      </c>
    </row>
    <row r="100" spans="1:13" x14ac:dyDescent="0.25">
      <c r="A100" t="str">
        <f>IF(ISBLANK(interpretations!L100),"",interpretations!L100)</f>
        <v>Kessler (1985)</v>
      </c>
      <c r="B100" t="str">
        <f>IF(ISBLANK(interpretations!A100),"",interpretations!A100)</f>
        <v>Discovery auto theft</v>
      </c>
      <c r="C100" t="str">
        <f>IF(ISBLANK(interpretations!S100),"",interpretations!S100)</f>
        <v>crime type</v>
      </c>
      <c r="D100" t="str">
        <f>IF(ISBLANK(interpretations!T100),"",interpretations!T100)</f>
        <v>crime type</v>
      </c>
      <c r="E100" s="13" t="str">
        <f>IF(interpretations!BN100=0,"",interpretations!BN100)</f>
        <v>+</v>
      </c>
      <c r="F100" s="30" t="str">
        <f>IF(interpretations!BO100=0,"",interpretations!BO100)</f>
        <v>Small</v>
      </c>
      <c r="G100" s="30" t="str">
        <f>interpretations!BP100</f>
        <v>unknown</v>
      </c>
      <c r="H100" s="13" t="str">
        <f>interpretations!E100</f>
        <v>robbery</v>
      </c>
      <c r="I100" s="13" t="str">
        <f>interpretations!F100</f>
        <v>-</v>
      </c>
      <c r="J100" s="13" t="str">
        <f>interpretations!G100</f>
        <v>travel time</v>
      </c>
      <c r="K100" s="13" t="str">
        <f>interpretations!I100</f>
        <v>min/incident</v>
      </c>
      <c r="L100" t="str">
        <f>interpretations!BK100</f>
        <v>Beta</v>
      </c>
      <c r="M100">
        <f>interpretations!BL100</f>
        <v>0.12</v>
      </c>
    </row>
    <row r="101" spans="1:13" x14ac:dyDescent="0.25">
      <c r="A101" t="str">
        <f>IF(ISBLANK(interpretations!L101),"",interpretations!L101)</f>
        <v>Cihan, Zhang and Hoover (2012)</v>
      </c>
      <c r="B101" t="str">
        <f>IF(ISBLANK(interpretations!A101),"",interpretations!A101)</f>
        <v>concentrated disadvantage</v>
      </c>
      <c r="C101" t="str">
        <f>IF(ISBLANK(interpretations!S101),"",interpretations!S101)</f>
        <v>community characteristics</v>
      </c>
      <c r="D101" t="str">
        <f>IF(ISBLANK(interpretations!T101),"",interpretations!T101)</f>
        <v>human involvement characteristics</v>
      </c>
      <c r="E101" s="13" t="str">
        <f>IF(interpretations!BN101=0,"",interpretations!BN101)</f>
        <v>-</v>
      </c>
      <c r="F101" s="30" t="b">
        <f>IF(interpretations!BO101=0,"",interpretations!BO101)</f>
        <v>0</v>
      </c>
      <c r="G101" s="30" t="str">
        <f>interpretations!BP101</f>
        <v>not applicable</v>
      </c>
      <c r="H101" s="13" t="str">
        <f>interpretations!E101</f>
        <v>-</v>
      </c>
      <c r="I101" s="13" t="str">
        <f>interpretations!F101</f>
        <v xml:space="preserve">none </v>
      </c>
      <c r="J101" s="13" t="str">
        <f>interpretations!G101</f>
        <v>dispatch time;travel time</v>
      </c>
      <c r="K101" s="13" t="str">
        <f>interpretations!I101</f>
        <v>min/incident</v>
      </c>
      <c r="L101" t="str">
        <f>interpretations!BK101</f>
        <v>B</v>
      </c>
      <c r="M101">
        <f>interpretations!BL101</f>
        <v>-0.01</v>
      </c>
    </row>
    <row r="102" spans="1:13" x14ac:dyDescent="0.25">
      <c r="A102" t="str">
        <f>IF(ISBLANK(interpretations!L102),"",interpretations!L102)</f>
        <v>Cihan, Zhang and Hoover (2012)</v>
      </c>
      <c r="B102" t="str">
        <f>IF(ISBLANK(interpretations!A102),"",interpretations!A102)</f>
        <v>immigration concentration</v>
      </c>
      <c r="C102" t="str">
        <f>IF(ISBLANK(interpretations!S102),"",interpretations!S102)</f>
        <v>community characteristics</v>
      </c>
      <c r="D102" t="str">
        <f>IF(ISBLANK(interpretations!T102),"",interpretations!T102)</f>
        <v>human involvement characteristics</v>
      </c>
      <c r="E102" s="13" t="str">
        <f>IF(interpretations!BN102=0,"",interpretations!BN102)</f>
        <v>-</v>
      </c>
      <c r="F102" s="30" t="b">
        <f>IF(interpretations!BO102=0,"",interpretations!BO102)</f>
        <v>0</v>
      </c>
      <c r="G102" s="30" t="str">
        <f>interpretations!BP102</f>
        <v>not applicable</v>
      </c>
      <c r="H102" s="13" t="str">
        <f>interpretations!E102</f>
        <v>-</v>
      </c>
      <c r="I102" s="13" t="str">
        <f>interpretations!F102</f>
        <v xml:space="preserve">none </v>
      </c>
      <c r="J102" s="13" t="str">
        <f>interpretations!G102</f>
        <v>dispatch time;travel time</v>
      </c>
      <c r="K102" s="13" t="str">
        <f>interpretations!I102</f>
        <v>min/incident</v>
      </c>
      <c r="L102" t="str">
        <f>interpretations!BK102</f>
        <v>B</v>
      </c>
      <c r="M102">
        <f>interpretations!BL102</f>
        <v>-0.02</v>
      </c>
    </row>
    <row r="103" spans="1:13" x14ac:dyDescent="0.25">
      <c r="A103" t="str">
        <f>IF(ISBLANK(interpretations!L103),"",interpretations!L103)</f>
        <v>Cihan, Zhang and Hoover (2012)</v>
      </c>
      <c r="B103" t="str">
        <f>IF(ISBLANK(interpretations!A103),"",interpretations!A103)</f>
        <v>residential stability</v>
      </c>
      <c r="C103" t="str">
        <f>IF(ISBLANK(interpretations!S103),"",interpretations!S103)</f>
        <v>community characteristics</v>
      </c>
      <c r="D103" t="str">
        <f>IF(ISBLANK(interpretations!T103),"",interpretations!T103)</f>
        <v>human involvement characteristics</v>
      </c>
      <c r="E103" s="13" t="str">
        <f>IF(interpretations!BN103=0,"",interpretations!BN103)</f>
        <v>+</v>
      </c>
      <c r="F103" s="30" t="b">
        <f>IF(interpretations!BO103=0,"",interpretations!BO103)</f>
        <v>0</v>
      </c>
      <c r="G103" s="30" t="str">
        <f>interpretations!BP103</f>
        <v>not applicable</v>
      </c>
      <c r="H103" s="13" t="str">
        <f>interpretations!E103</f>
        <v>-</v>
      </c>
      <c r="I103" s="13" t="str">
        <f>interpretations!F103</f>
        <v xml:space="preserve">none </v>
      </c>
      <c r="J103" s="13" t="str">
        <f>interpretations!G103</f>
        <v>dispatch time;travel time</v>
      </c>
      <c r="K103" s="13" t="str">
        <f>interpretations!I103</f>
        <v>min/incident</v>
      </c>
      <c r="L103" t="str">
        <f>interpretations!BK103</f>
        <v>B</v>
      </c>
      <c r="M103">
        <f>interpretations!BL103</f>
        <v>0.01</v>
      </c>
    </row>
    <row r="104" spans="1:13" x14ac:dyDescent="0.25">
      <c r="A104" t="str">
        <f>IF(ISBLANK(interpretations!L104),"",interpretations!L104)</f>
        <v>Cihan, Zhang and Hoover (2012)</v>
      </c>
      <c r="B104" t="str">
        <f>IF(ISBLANK(interpretations!A104),"",interpretations!A104)</f>
        <v>Call rate</v>
      </c>
      <c r="C104" t="str">
        <f>IF(ISBLANK(interpretations!S104),"",interpretations!S104)</f>
        <v>demand</v>
      </c>
      <c r="D104" t="str">
        <f>IF(ISBLANK(interpretations!T104),"",interpretations!T104)</f>
        <v xml:space="preserve">exogenous </v>
      </c>
      <c r="E104" s="13" t="str">
        <f>IF(interpretations!BN104=0,"",interpretations!BN104)</f>
        <v>-</v>
      </c>
      <c r="F104" s="30" t="str">
        <f>IF(interpretations!BO104=0,"",interpretations!BO104)</f>
        <v>Large</v>
      </c>
      <c r="G104" s="30" t="str">
        <f>interpretations!BP104</f>
        <v>not applicable</v>
      </c>
      <c r="H104" s="13" t="str">
        <f>interpretations!E104</f>
        <v>-</v>
      </c>
      <c r="I104" s="13" t="str">
        <f>interpretations!F104</f>
        <v xml:space="preserve">none </v>
      </c>
      <c r="J104" s="13" t="str">
        <f>interpretations!G104</f>
        <v>dispatch time;travel time</v>
      </c>
      <c r="K104" s="13" t="str">
        <f>interpretations!I104</f>
        <v>min/incident</v>
      </c>
      <c r="L104" t="str">
        <f>interpretations!BK104</f>
        <v>Beta</v>
      </c>
      <c r="M104">
        <f>interpretations!BL104</f>
        <v>-8.1368421052631579</v>
      </c>
    </row>
    <row r="105" spans="1:13" x14ac:dyDescent="0.25">
      <c r="A105" t="str">
        <f>IF(ISBLANK(interpretations!L105),"",interpretations!L105)</f>
        <v>Cihan, Zhang and Hoover (2012)</v>
      </c>
      <c r="B105" t="str">
        <f>IF(ISBLANK(interpretations!A105),"",interpretations!A105)</f>
        <v>weekends</v>
      </c>
      <c r="C105" t="str">
        <f>IF(ISBLANK(interpretations!S105),"",interpretations!S105)</f>
        <v>day of the week</v>
      </c>
      <c r="D105" t="str">
        <f>IF(ISBLANK(interpretations!T105),"",interpretations!T105)</f>
        <v xml:space="preserve">exogenous </v>
      </c>
      <c r="E105" s="13" t="str">
        <f>IF(interpretations!BN105=0,"",interpretations!BN105)</f>
        <v>+</v>
      </c>
      <c r="F105" s="30" t="b">
        <f>IF(interpretations!BO105=0,"",interpretations!BO105)</f>
        <v>0</v>
      </c>
      <c r="G105" s="30" t="str">
        <f>interpretations!BP105</f>
        <v>not applicable</v>
      </c>
      <c r="H105" s="13" t="str">
        <f>interpretations!E105</f>
        <v>weekdays</v>
      </c>
      <c r="I105" s="13" t="str">
        <f>interpretations!F105</f>
        <v>-</v>
      </c>
      <c r="J105" s="13" t="str">
        <f>interpretations!G105</f>
        <v>dispatch time;travel time</v>
      </c>
      <c r="K105" s="13" t="str">
        <f>interpretations!I105</f>
        <v>min/incident</v>
      </c>
      <c r="L105" t="str">
        <f>interpretations!BK105</f>
        <v>B</v>
      </c>
      <c r="M105">
        <f>interpretations!BL105</f>
        <v>0.01</v>
      </c>
    </row>
    <row r="106" spans="1:13" x14ac:dyDescent="0.25">
      <c r="A106" t="str">
        <f>IF(ISBLANK(interpretations!L106),"",interpretations!L106)</f>
        <v>Cihan, Zhang and Hoover (2012)</v>
      </c>
      <c r="B106" t="str">
        <f>IF(ISBLANK(interpretations!A106),"",interpretations!A106)</f>
        <v>source of call</v>
      </c>
      <c r="C106" t="str">
        <f>IF(ISBLANK(interpretations!S106),"",interpretations!S106)</f>
        <v>crime characteristics</v>
      </c>
      <c r="D106" t="str">
        <f>IF(ISBLANK(interpretations!T106),"",interpretations!T106)</f>
        <v>police discretion</v>
      </c>
      <c r="E106" s="13" t="str">
        <f>IF(interpretations!BN106=0,"",interpretations!BN106)</f>
        <v>+</v>
      </c>
      <c r="F106" s="30" t="str">
        <f>IF(interpretations!BO106=0,"",interpretations!BO106)</f>
        <v>Small</v>
      </c>
      <c r="G106" s="30" t="str">
        <f>interpretations!BP106</f>
        <v>not applicable</v>
      </c>
      <c r="H106" s="13" t="str">
        <f>interpretations!E106</f>
        <v>10 digit calls (source of the call)</v>
      </c>
      <c r="I106" s="13" t="str">
        <f>interpretations!F106</f>
        <v>-</v>
      </c>
      <c r="J106" s="13" t="str">
        <f>interpretations!G106</f>
        <v>dispatch time;travel time</v>
      </c>
      <c r="K106" s="13" t="str">
        <f>interpretations!I106</f>
        <v>min/incident</v>
      </c>
      <c r="L106" t="str">
        <f>interpretations!BK106</f>
        <v>Beta</v>
      </c>
      <c r="M106">
        <f>interpretations!BL106</f>
        <v>3.6301075803228003E-3</v>
      </c>
    </row>
    <row r="107" spans="1:13" x14ac:dyDescent="0.25">
      <c r="A107" t="str">
        <f>IF(ISBLANK(interpretations!L107),"",interpretations!L107)</f>
        <v>Cihan, Zhang and Hoover (2012)</v>
      </c>
      <c r="B107" t="str">
        <f>IF(ISBLANK(interpretations!A107),"",interpretations!A107)</f>
        <v>type of burglary</v>
      </c>
      <c r="C107" t="str">
        <f>IF(ISBLANK(interpretations!S107),"",interpretations!S107)</f>
        <v>crime type</v>
      </c>
      <c r="D107" t="str">
        <f>IF(ISBLANK(interpretations!T107),"",interpretations!T107)</f>
        <v>crime type</v>
      </c>
      <c r="E107" s="13" t="str">
        <f>IF(interpretations!BN107=0,"",interpretations!BN107)</f>
        <v>+</v>
      </c>
      <c r="F107" s="30" t="str">
        <f>IF(interpretations!BO107=0,"",interpretations!BO107)</f>
        <v>Small</v>
      </c>
      <c r="G107" s="30" t="str">
        <f>interpretations!BP107</f>
        <v>not applicable</v>
      </c>
      <c r="H107" s="13" t="str">
        <f>interpretations!E107</f>
        <v>commercial</v>
      </c>
      <c r="I107" s="13" t="str">
        <f>interpretations!F107</f>
        <v>-</v>
      </c>
      <c r="J107" s="13" t="str">
        <f>interpretations!G107</f>
        <v>dispatch time;travel time</v>
      </c>
      <c r="K107" s="13" t="str">
        <f>interpretations!I107</f>
        <v>min/incident</v>
      </c>
      <c r="L107" t="str">
        <f>interpretations!BK107</f>
        <v>Beta</v>
      </c>
      <c r="M107">
        <f>interpretations!BL107</f>
        <v>1.8984925184211257E-2</v>
      </c>
    </row>
    <row r="108" spans="1:13" x14ac:dyDescent="0.25">
      <c r="A108" t="str">
        <f>IF(ISBLANK(interpretations!L108),"",interpretations!L108)</f>
        <v>Cihan, Zhang and Hoover (2012)</v>
      </c>
      <c r="B108" t="str">
        <f>IF(ISBLANK(interpretations!A108),"",interpretations!A108)</f>
        <v>night time</v>
      </c>
      <c r="C108" t="str">
        <f>IF(ISBLANK(interpretations!S108),"",interpretations!S108)</f>
        <v>time of day</v>
      </c>
      <c r="D108" t="str">
        <f>IF(ISBLANK(interpretations!T108),"",interpretations!T108)</f>
        <v xml:space="preserve">exogenous </v>
      </c>
      <c r="E108" s="13" t="str">
        <f>IF(interpretations!BN108=0,"",interpretations!BN108)</f>
        <v>-</v>
      </c>
      <c r="F108" s="30" t="str">
        <f>IF(interpretations!BO108=0,"",interpretations!BO108)</f>
        <v>Small</v>
      </c>
      <c r="G108" s="30" t="str">
        <f>interpretations!BP108</f>
        <v>not applicable</v>
      </c>
      <c r="H108" s="13" t="str">
        <f>interpretations!E108</f>
        <v>daytime</v>
      </c>
      <c r="I108" s="13" t="str">
        <f>interpretations!F108</f>
        <v>-</v>
      </c>
      <c r="J108" s="13" t="str">
        <f>interpretations!G108</f>
        <v>dispatch time;travel time</v>
      </c>
      <c r="K108" s="13" t="str">
        <f>interpretations!I108</f>
        <v>min/incident</v>
      </c>
      <c r="L108" t="str">
        <f>interpretations!BK108</f>
        <v>Beta</v>
      </c>
      <c r="M108">
        <f>interpretations!BL108</f>
        <v>-1.4962217099347669E-2</v>
      </c>
    </row>
    <row r="109" spans="1:13" x14ac:dyDescent="0.25">
      <c r="A109" t="str">
        <f>IF(ISBLANK(interpretations!L109),"",interpretations!L109)</f>
        <v>Pate et al. (1976)</v>
      </c>
      <c r="B109" t="str">
        <f>IF(ISBLANK(interpretations!A109),"",interpretations!A109)</f>
        <v>distance travelled</v>
      </c>
      <c r="C109" t="str">
        <f>IF(ISBLANK(interpretations!S109),"",interpretations!S109)</f>
        <v xml:space="preserve">travel distance </v>
      </c>
      <c r="D109" t="str">
        <f>IF(ISBLANK(interpretations!T109),"",interpretations!T109)</f>
        <v>travel distance</v>
      </c>
      <c r="E109" s="13" t="str">
        <f>IF(interpretations!BN109=0,"",interpretations!BN109)</f>
        <v>+</v>
      </c>
      <c r="F109" s="30" t="str">
        <f>IF(interpretations!BO109=0,"",interpretations!BO109)</f>
        <v xml:space="preserve">Medium </v>
      </c>
      <c r="G109" s="30" t="str">
        <f>interpretations!BP109</f>
        <v>sign.</v>
      </c>
      <c r="H109" s="13" t="str">
        <f>interpretations!E109</f>
        <v>-</v>
      </c>
      <c r="I109" s="13" t="str">
        <f>interpretations!F109</f>
        <v>km</v>
      </c>
      <c r="J109" s="13" t="str">
        <f>interpretations!G109</f>
        <v>travel time</v>
      </c>
      <c r="K109" s="13" t="str">
        <f>interpretations!I109</f>
        <v>min/incident</v>
      </c>
      <c r="L109" t="str">
        <f>interpretations!BK109</f>
        <v>R</v>
      </c>
      <c r="M109">
        <f>interpretations!BL109</f>
        <v>0.53200000000000003</v>
      </c>
    </row>
    <row r="110" spans="1:13" x14ac:dyDescent="0.25">
      <c r="A110" t="str">
        <f>IF(ISBLANK(interpretations!L110),"",interpretations!L110)</f>
        <v>Pate et al. (1976)</v>
      </c>
      <c r="B110" t="str">
        <f>IF(ISBLANK(interpretations!A110),"",interpretations!A110)</f>
        <v xml:space="preserve">Talking Delay </v>
      </c>
      <c r="C110" t="str">
        <f>IF(ISBLANK(interpretations!S110),"",interpretations!S110)</f>
        <v>call priority</v>
      </c>
      <c r="D110" t="str">
        <f>IF(ISBLANK(interpretations!T110),"",interpretations!T110)</f>
        <v>police discretion</v>
      </c>
      <c r="E110" s="13" t="str">
        <f>IF(interpretations!BN110=0,"",interpretations!BN110)</f>
        <v>+</v>
      </c>
      <c r="F110" s="30" t="str">
        <f>IF(interpretations!BO110=0,"",interpretations!BO110)</f>
        <v xml:space="preserve">Medium </v>
      </c>
      <c r="G110" s="30" t="str">
        <f>interpretations!BP110</f>
        <v>sign.</v>
      </c>
      <c r="H110" s="13" t="str">
        <f>interpretations!E110</f>
        <v>-</v>
      </c>
      <c r="I110" s="13" t="str">
        <f>interpretations!F110</f>
        <v>s</v>
      </c>
      <c r="J110" s="13" t="str">
        <f>interpretations!G110</f>
        <v>travel time</v>
      </c>
      <c r="K110" s="13" t="str">
        <f>interpretations!I110</f>
        <v>min/incident</v>
      </c>
      <c r="L110" t="str">
        <f>interpretations!BK110</f>
        <v>R</v>
      </c>
      <c r="M110">
        <f>interpretations!BL110</f>
        <v>0.55000000000000004</v>
      </c>
    </row>
    <row r="111" spans="1:13" x14ac:dyDescent="0.25">
      <c r="A111" t="str">
        <f>IF(ISBLANK(interpretations!L111),"",interpretations!L111)</f>
        <v>Pate et al. (1976)</v>
      </c>
      <c r="B111" t="str">
        <f>IF(ISBLANK(interpretations!A111),"",interpretations!A111)</f>
        <v>travel speed</v>
      </c>
      <c r="C111" t="str">
        <f>IF(ISBLANK(interpretations!S111),"",interpretations!S111)</f>
        <v>travel speed</v>
      </c>
      <c r="D111" t="str">
        <f>IF(ISBLANK(interpretations!T111),"",interpretations!T111)</f>
        <v>travel speed</v>
      </c>
      <c r="E111" s="13" t="str">
        <f>IF(interpretations!BN111=0,"",interpretations!BN111)</f>
        <v>+</v>
      </c>
      <c r="F111" s="30" t="str">
        <f>IF(interpretations!BO111=0,"",interpretations!BO111)</f>
        <v>Small</v>
      </c>
      <c r="G111" s="30" t="str">
        <f>interpretations!BP111</f>
        <v>non sign.</v>
      </c>
      <c r="H111" s="13" t="str">
        <f>interpretations!E111</f>
        <v>-</v>
      </c>
      <c r="I111" s="13" t="str">
        <f>interpretations!F111</f>
        <v>km/h</v>
      </c>
      <c r="J111" s="13" t="str">
        <f>interpretations!G111</f>
        <v>travel time</v>
      </c>
      <c r="K111" s="13" t="str">
        <f>interpretations!I111</f>
        <v>min/incident</v>
      </c>
      <c r="L111" t="str">
        <f>interpretations!BK111</f>
        <v>R</v>
      </c>
      <c r="M111">
        <f>interpretations!BL111</f>
        <v>1.6E-2</v>
      </c>
    </row>
    <row r="112" spans="1:13" x14ac:dyDescent="0.25">
      <c r="A112" t="str">
        <f>IF(ISBLANK(interpretations!L112),"",interpretations!L112)</f>
        <v>Stevens, Webster and Stipak (1980)</v>
      </c>
      <c r="B112" t="str">
        <f>IF(ISBLANK(interpretations!A112),"",interpretations!A112)</f>
        <v>Murder-manslaughter</v>
      </c>
      <c r="C112" t="str">
        <f>IF(ISBLANK(interpretations!S112),"",interpretations!S112)</f>
        <v>crime type</v>
      </c>
      <c r="D112" t="str">
        <f>IF(ISBLANK(interpretations!T112),"",interpretations!T112)</f>
        <v>crime type</v>
      </c>
      <c r="E112" s="13" t="str">
        <f>IF(interpretations!BN112=0,"",interpretations!BN112)</f>
        <v>-</v>
      </c>
      <c r="F112" s="30" t="b">
        <f>IF(interpretations!BO112=0,"",interpretations!BO112)</f>
        <v>0</v>
      </c>
      <c r="G112" s="30" t="str">
        <f>interpretations!BP112</f>
        <v>unknown</v>
      </c>
      <c r="H112" s="13" t="str">
        <f>interpretations!E112</f>
        <v>Grand Mean (08:04 min)</v>
      </c>
      <c r="I112" s="13" t="str">
        <f>interpretations!F112</f>
        <v>-</v>
      </c>
      <c r="J112" s="13" t="str">
        <f>interpretations!G112</f>
        <v>dispatch time;travel time</v>
      </c>
      <c r="K112" s="13" t="str">
        <f>interpretations!I112</f>
        <v>min/incident</v>
      </c>
      <c r="L112" t="str">
        <f>interpretations!BK112</f>
        <v>B</v>
      </c>
      <c r="M112">
        <f>interpretations!BL112</f>
        <v>-6.35</v>
      </c>
    </row>
    <row r="113" spans="1:13" x14ac:dyDescent="0.25">
      <c r="A113" t="str">
        <f>IF(ISBLANK(interpretations!L113),"",interpretations!L113)</f>
        <v>Stevens, Webster and Stipak (1980)</v>
      </c>
      <c r="B113" t="str">
        <f>IF(ISBLANK(interpretations!A113),"",interpretations!A113)</f>
        <v>Aggrevated assault</v>
      </c>
      <c r="C113" t="str">
        <f>IF(ISBLANK(interpretations!S113),"",interpretations!S113)</f>
        <v>crime type</v>
      </c>
      <c r="D113" t="str">
        <f>IF(ISBLANK(interpretations!T113),"",interpretations!T113)</f>
        <v>crime type</v>
      </c>
      <c r="E113" s="13" t="str">
        <f>IF(interpretations!BN113=0,"",interpretations!BN113)</f>
        <v>-</v>
      </c>
      <c r="F113" s="30" t="b">
        <f>IF(interpretations!BO113=0,"",interpretations!BO113)</f>
        <v>0</v>
      </c>
      <c r="G113" s="30" t="str">
        <f>interpretations!BP113</f>
        <v>unknown</v>
      </c>
      <c r="H113" s="13" t="str">
        <f>interpretations!E113</f>
        <v>Grand Mean (08:04 min)</v>
      </c>
      <c r="I113" s="13" t="str">
        <f>interpretations!F113</f>
        <v>-</v>
      </c>
      <c r="J113" s="13" t="str">
        <f>interpretations!G113</f>
        <v>dispatch time;travel time</v>
      </c>
      <c r="K113" s="13" t="str">
        <f>interpretations!I113</f>
        <v>min/incident</v>
      </c>
      <c r="L113" t="str">
        <f>interpretations!BK113</f>
        <v>B</v>
      </c>
      <c r="M113">
        <f>interpretations!BL113</f>
        <v>-3.19</v>
      </c>
    </row>
    <row r="114" spans="1:13" x14ac:dyDescent="0.25">
      <c r="A114" t="str">
        <f>IF(ISBLANK(interpretations!L114),"",interpretations!L114)</f>
        <v>Stevens, Webster and Stipak (1980)</v>
      </c>
      <c r="B114" t="str">
        <f>IF(ISBLANK(interpretations!A114),"",interpretations!A114)</f>
        <v>Robbery</v>
      </c>
      <c r="C114" t="str">
        <f>IF(ISBLANK(interpretations!S114),"",interpretations!S114)</f>
        <v>crime type</v>
      </c>
      <c r="D114" t="str">
        <f>IF(ISBLANK(interpretations!T114),"",interpretations!T114)</f>
        <v>crime type</v>
      </c>
      <c r="E114" s="13" t="str">
        <f>IF(interpretations!BN114=0,"",interpretations!BN114)</f>
        <v>-</v>
      </c>
      <c r="F114" s="30" t="b">
        <f>IF(interpretations!BO114=0,"",interpretations!BO114)</f>
        <v>0</v>
      </c>
      <c r="G114" s="30" t="str">
        <f>interpretations!BP114</f>
        <v>unknown</v>
      </c>
      <c r="H114" s="13" t="str">
        <f>interpretations!E114</f>
        <v>Grand Mean (08:04 min)</v>
      </c>
      <c r="I114" s="13" t="str">
        <f>interpretations!F114</f>
        <v>-</v>
      </c>
      <c r="J114" s="13" t="str">
        <f>interpretations!G114</f>
        <v>dispatch time;travel time</v>
      </c>
      <c r="K114" s="13" t="str">
        <f>interpretations!I114</f>
        <v>min/incident</v>
      </c>
      <c r="L114" t="str">
        <f>interpretations!BK114</f>
        <v>B</v>
      </c>
      <c r="M114">
        <f>interpretations!BL114</f>
        <v>-2.13</v>
      </c>
    </row>
    <row r="115" spans="1:13" x14ac:dyDescent="0.25">
      <c r="A115" t="str">
        <f>IF(ISBLANK(interpretations!L115),"",interpretations!L115)</f>
        <v>Stevens, Webster and Stipak (1980)</v>
      </c>
      <c r="B115" t="str">
        <f>IF(ISBLANK(interpretations!A115),"",interpretations!A115)</f>
        <v xml:space="preserve">Rape  </v>
      </c>
      <c r="C115" t="str">
        <f>IF(ISBLANK(interpretations!S115),"",interpretations!S115)</f>
        <v>crime type</v>
      </c>
      <c r="D115" t="str">
        <f>IF(ISBLANK(interpretations!T115),"",interpretations!T115)</f>
        <v>crime type</v>
      </c>
      <c r="E115" s="13" t="str">
        <f>IF(interpretations!BN115=0,"",interpretations!BN115)</f>
        <v>-</v>
      </c>
      <c r="F115" s="30" t="b">
        <f>IF(interpretations!BO115=0,"",interpretations!BO115)</f>
        <v>0</v>
      </c>
      <c r="G115" s="30" t="str">
        <f>interpretations!BP115</f>
        <v>unknown</v>
      </c>
      <c r="H115" s="13" t="str">
        <f>interpretations!E115</f>
        <v>Grand Mean (08:04 min)</v>
      </c>
      <c r="I115" s="13" t="str">
        <f>interpretations!F115</f>
        <v>-</v>
      </c>
      <c r="J115" s="13" t="str">
        <f>interpretations!G115</f>
        <v>dispatch time;travel time</v>
      </c>
      <c r="K115" s="13" t="str">
        <f>interpretations!I115</f>
        <v>min/incident</v>
      </c>
      <c r="L115" t="str">
        <f>interpretations!BK115</f>
        <v>B</v>
      </c>
      <c r="M115">
        <f>interpretations!BL115</f>
        <v>-0.73</v>
      </c>
    </row>
    <row r="116" spans="1:13" x14ac:dyDescent="0.25">
      <c r="A116" t="str">
        <f>IF(ISBLANK(interpretations!L116),"",interpretations!L116)</f>
        <v>Stevens, Webster and Stipak (1980)</v>
      </c>
      <c r="B116" t="str">
        <f>IF(ISBLANK(interpretations!A116),"",interpretations!A116)</f>
        <v>Auto theft</v>
      </c>
      <c r="C116" t="str">
        <f>IF(ISBLANK(interpretations!S116),"",interpretations!S116)</f>
        <v>crime type</v>
      </c>
      <c r="D116" t="str">
        <f>IF(ISBLANK(interpretations!T116),"",interpretations!T116)</f>
        <v>crime type</v>
      </c>
      <c r="E116" s="13" t="str">
        <f>IF(interpretations!BN116=0,"",interpretations!BN116)</f>
        <v>+</v>
      </c>
      <c r="F116" s="30" t="b">
        <f>IF(interpretations!BO116=0,"",interpretations!BO116)</f>
        <v>0</v>
      </c>
      <c r="G116" s="30" t="str">
        <f>interpretations!BP116</f>
        <v>unknown</v>
      </c>
      <c r="H116" s="13" t="str">
        <f>interpretations!E116</f>
        <v>Grand Mean (08:04 min)</v>
      </c>
      <c r="I116" s="13" t="str">
        <f>interpretations!F116</f>
        <v>-</v>
      </c>
      <c r="J116" s="13" t="str">
        <f>interpretations!G116</f>
        <v>dispatch time;travel time</v>
      </c>
      <c r="K116" s="13" t="str">
        <f>interpretations!I116</f>
        <v>min/incident</v>
      </c>
      <c r="L116" t="str">
        <f>interpretations!BK116</f>
        <v>B</v>
      </c>
      <c r="M116">
        <f>interpretations!BL116</f>
        <v>0.8</v>
      </c>
    </row>
    <row r="117" spans="1:13" x14ac:dyDescent="0.25">
      <c r="A117" t="str">
        <f>IF(ISBLANK(interpretations!L117),"",interpretations!L117)</f>
        <v>Stevens, Webster and Stipak (1980)</v>
      </c>
      <c r="B117" t="str">
        <f>IF(ISBLANK(interpretations!A117),"",interpretations!A117)</f>
        <v>Burglary</v>
      </c>
      <c r="C117" t="str">
        <f>IF(ISBLANK(interpretations!S117),"",interpretations!S117)</f>
        <v>crime type</v>
      </c>
      <c r="D117" t="str">
        <f>IF(ISBLANK(interpretations!T117),"",interpretations!T117)</f>
        <v>crime type</v>
      </c>
      <c r="E117" s="13" t="str">
        <f>IF(interpretations!BN117=0,"",interpretations!BN117)</f>
        <v>+</v>
      </c>
      <c r="F117" s="30" t="b">
        <f>IF(interpretations!BO117=0,"",interpretations!BO117)</f>
        <v>0</v>
      </c>
      <c r="G117" s="30" t="str">
        <f>interpretations!BP117</f>
        <v>unknown</v>
      </c>
      <c r="H117" s="13" t="str">
        <f>interpretations!E117</f>
        <v>Grand Mean (08:04 min)</v>
      </c>
      <c r="I117" s="13" t="str">
        <f>interpretations!F117</f>
        <v>-</v>
      </c>
      <c r="J117" s="13" t="str">
        <f>interpretations!G117</f>
        <v>dispatch time;travel time</v>
      </c>
      <c r="K117" s="13" t="str">
        <f>interpretations!I117</f>
        <v>min/incident</v>
      </c>
      <c r="L117" t="str">
        <f>interpretations!BK117</f>
        <v>B</v>
      </c>
      <c r="M117">
        <f>interpretations!BL117</f>
        <v>1.94</v>
      </c>
    </row>
    <row r="118" spans="1:13" x14ac:dyDescent="0.25">
      <c r="A118" t="str">
        <f>IF(ISBLANK(interpretations!L118),"",interpretations!L118)</f>
        <v>Stevens, Webster and Stipak (1980)</v>
      </c>
      <c r="B118" t="str">
        <f>IF(ISBLANK(interpretations!A118),"",interpretations!A118)</f>
        <v>Theft</v>
      </c>
      <c r="C118" t="str">
        <f>IF(ISBLANK(interpretations!S118),"",interpretations!S118)</f>
        <v>crime type</v>
      </c>
      <c r="D118" t="str">
        <f>IF(ISBLANK(interpretations!T118),"",interpretations!T118)</f>
        <v>crime type</v>
      </c>
      <c r="E118" s="13" t="str">
        <f>IF(interpretations!BN118=0,"",interpretations!BN118)</f>
        <v>+</v>
      </c>
      <c r="F118" s="30" t="b">
        <f>IF(interpretations!BO118=0,"",interpretations!BO118)</f>
        <v>0</v>
      </c>
      <c r="G118" s="30" t="str">
        <f>interpretations!BP118</f>
        <v>unknown</v>
      </c>
      <c r="H118" s="13" t="str">
        <f>interpretations!E118</f>
        <v>Grand Mean (08:04 min)</v>
      </c>
      <c r="I118" s="13" t="str">
        <f>interpretations!F118</f>
        <v>-</v>
      </c>
      <c r="J118" s="13" t="str">
        <f>interpretations!G118</f>
        <v>dispatch time;travel time</v>
      </c>
      <c r="K118" s="13" t="str">
        <f>interpretations!I118</f>
        <v>min/incident</v>
      </c>
      <c r="L118" t="str">
        <f>interpretations!BK118</f>
        <v>B</v>
      </c>
      <c r="M118">
        <f>interpretations!BL118</f>
        <v>3.37</v>
      </c>
    </row>
    <row r="119" spans="1:13" x14ac:dyDescent="0.25">
      <c r="A119" t="str">
        <f>IF(ISBLANK(interpretations!L119),"",interpretations!L119)</f>
        <v>Stevens, Webster and Stipak (1980)</v>
      </c>
      <c r="B119" t="str">
        <f>IF(ISBLANK(interpretations!A119),"",interpretations!A119)</f>
        <v>Drunk driving</v>
      </c>
      <c r="C119" t="str">
        <f>IF(ISBLANK(interpretations!S119),"",interpretations!S119)</f>
        <v>crime type</v>
      </c>
      <c r="D119" t="str">
        <f>IF(ISBLANK(interpretations!T119),"",interpretations!T119)</f>
        <v>crime type</v>
      </c>
      <c r="E119" s="13" t="str">
        <f>IF(interpretations!BN119=0,"",interpretations!BN119)</f>
        <v>-</v>
      </c>
      <c r="F119" s="30" t="b">
        <f>IF(interpretations!BO119=0,"",interpretations!BO119)</f>
        <v>0</v>
      </c>
      <c r="G119" s="30" t="str">
        <f>interpretations!BP119</f>
        <v>unknown</v>
      </c>
      <c r="H119" s="13" t="str">
        <f>interpretations!E119</f>
        <v>Grand Mean (08:04 min)</v>
      </c>
      <c r="I119" s="13" t="str">
        <f>interpretations!F119</f>
        <v>-</v>
      </c>
      <c r="J119" s="13" t="str">
        <f>interpretations!G119</f>
        <v>dispatch time;travel time</v>
      </c>
      <c r="K119" s="13" t="str">
        <f>interpretations!I119</f>
        <v>min/incident</v>
      </c>
      <c r="L119" t="str">
        <f>interpretations!BK119</f>
        <v>B</v>
      </c>
      <c r="M119">
        <f>interpretations!BL119</f>
        <v>-5.01</v>
      </c>
    </row>
    <row r="120" spans="1:13" x14ac:dyDescent="0.25">
      <c r="A120" t="str">
        <f>IF(ISBLANK(interpretations!L120),"",interpretations!L120)</f>
        <v>Stevens, Webster and Stipak (1980)</v>
      </c>
      <c r="B120" t="str">
        <f>IF(ISBLANK(interpretations!A120),"",interpretations!A120)</f>
        <v>Narcotics</v>
      </c>
      <c r="C120" t="str">
        <f>IF(ISBLANK(interpretations!S120),"",interpretations!S120)</f>
        <v>crime type</v>
      </c>
      <c r="D120" t="str">
        <f>IF(ISBLANK(interpretations!T120),"",interpretations!T120)</f>
        <v>crime type</v>
      </c>
      <c r="E120" s="13" t="str">
        <f>IF(interpretations!BN120=0,"",interpretations!BN120)</f>
        <v>-</v>
      </c>
      <c r="F120" s="30" t="b">
        <f>IF(interpretations!BO120=0,"",interpretations!BO120)</f>
        <v>0</v>
      </c>
      <c r="G120" s="30" t="str">
        <f>interpretations!BP120</f>
        <v>unknown</v>
      </c>
      <c r="H120" s="13" t="str">
        <f>interpretations!E120</f>
        <v>Grand Mean (08:04 min)</v>
      </c>
      <c r="I120" s="13" t="str">
        <f>interpretations!F120</f>
        <v>-</v>
      </c>
      <c r="J120" s="13" t="str">
        <f>interpretations!G120</f>
        <v>dispatch time;travel time</v>
      </c>
      <c r="K120" s="13" t="str">
        <f>interpretations!I120</f>
        <v>min/incident</v>
      </c>
      <c r="L120" t="str">
        <f>interpretations!BK120</f>
        <v>B</v>
      </c>
      <c r="M120">
        <f>interpretations!BL120</f>
        <v>-4.41</v>
      </c>
    </row>
    <row r="121" spans="1:13" x14ac:dyDescent="0.25">
      <c r="A121" t="str">
        <f>IF(ISBLANK(interpretations!L121),"",interpretations!L121)</f>
        <v>Stevens, Webster and Stipak (1980)</v>
      </c>
      <c r="B121" t="str">
        <f>IF(ISBLANK(interpretations!A121),"",interpretations!A121)</f>
        <v>Weapons</v>
      </c>
      <c r="C121" t="str">
        <f>IF(ISBLANK(interpretations!S121),"",interpretations!S121)</f>
        <v>crime type</v>
      </c>
      <c r="D121" t="str">
        <f>IF(ISBLANK(interpretations!T121),"",interpretations!T121)</f>
        <v>crime type</v>
      </c>
      <c r="E121" s="13" t="str">
        <f>IF(interpretations!BN121=0,"",interpretations!BN121)</f>
        <v>-</v>
      </c>
      <c r="F121" s="30" t="b">
        <f>IF(interpretations!BO121=0,"",interpretations!BO121)</f>
        <v>0</v>
      </c>
      <c r="G121" s="30" t="str">
        <f>interpretations!BP121</f>
        <v>unknown</v>
      </c>
      <c r="H121" s="13" t="str">
        <f>interpretations!E121</f>
        <v>Grand Mean (08:04 min)</v>
      </c>
      <c r="I121" s="13" t="str">
        <f>interpretations!F121</f>
        <v>-</v>
      </c>
      <c r="J121" s="13" t="str">
        <f>interpretations!G121</f>
        <v>dispatch time;travel time</v>
      </c>
      <c r="K121" s="13" t="str">
        <f>interpretations!I121</f>
        <v>min/incident</v>
      </c>
      <c r="L121" t="str">
        <f>interpretations!BK121</f>
        <v>B</v>
      </c>
      <c r="M121">
        <f>interpretations!BL121</f>
        <v>-3.38</v>
      </c>
    </row>
    <row r="122" spans="1:13" x14ac:dyDescent="0.25">
      <c r="A122" t="str">
        <f>IF(ISBLANK(interpretations!L122),"",interpretations!L122)</f>
        <v>Stevens, Webster and Stipak (1980)</v>
      </c>
      <c r="B122" t="str">
        <f>IF(ISBLANK(interpretations!A122),"",interpretations!A122)</f>
        <v>Drunk-disorderly</v>
      </c>
      <c r="C122" t="str">
        <f>IF(ISBLANK(interpretations!S122),"",interpretations!S122)</f>
        <v>crime type</v>
      </c>
      <c r="D122" t="str">
        <f>IF(ISBLANK(interpretations!T122),"",interpretations!T122)</f>
        <v>crime type</v>
      </c>
      <c r="E122" s="13" t="str">
        <f>IF(interpretations!BN122=0,"",interpretations!BN122)</f>
        <v>-</v>
      </c>
      <c r="F122" s="30" t="b">
        <f>IF(interpretations!BO122=0,"",interpretations!BO122)</f>
        <v>0</v>
      </c>
      <c r="G122" s="30" t="str">
        <f>interpretations!BP122</f>
        <v>unknown</v>
      </c>
      <c r="H122" s="13" t="str">
        <f>interpretations!E122</f>
        <v>Grand Mean (08:04 min)</v>
      </c>
      <c r="I122" s="13" t="str">
        <f>interpretations!F122</f>
        <v>-</v>
      </c>
      <c r="J122" s="13" t="str">
        <f>interpretations!G122</f>
        <v>dispatch time;travel time</v>
      </c>
      <c r="K122" s="13" t="str">
        <f>interpretations!I122</f>
        <v>min/incident</v>
      </c>
      <c r="L122" t="str">
        <f>interpretations!BK122</f>
        <v>B</v>
      </c>
      <c r="M122">
        <f>interpretations!BL122</f>
        <v>-2.2799999999999998</v>
      </c>
    </row>
    <row r="123" spans="1:13" x14ac:dyDescent="0.25">
      <c r="A123" t="str">
        <f>IF(ISBLANK(interpretations!L123),"",interpretations!L123)</f>
        <v>Stevens, Webster and Stipak (1980)</v>
      </c>
      <c r="B123" t="str">
        <f>IF(ISBLANK(interpretations!A123),"",interpretations!A123)</f>
        <v>Liquor laws</v>
      </c>
      <c r="C123" t="str">
        <f>IF(ISBLANK(interpretations!S123),"",interpretations!S123)</f>
        <v>crime type</v>
      </c>
      <c r="D123" t="str">
        <f>IF(ISBLANK(interpretations!T123),"",interpretations!T123)</f>
        <v>crime type</v>
      </c>
      <c r="E123" s="13" t="str">
        <f>IF(interpretations!BN123=0,"",interpretations!BN123)</f>
        <v>-</v>
      </c>
      <c r="F123" s="30" t="b">
        <f>IF(interpretations!BO123=0,"",interpretations!BO123)</f>
        <v>0</v>
      </c>
      <c r="G123" s="30" t="str">
        <f>interpretations!BP123</f>
        <v>unknown</v>
      </c>
      <c r="H123" s="13" t="str">
        <f>interpretations!E123</f>
        <v>Grand Mean (08:04 min)</v>
      </c>
      <c r="I123" s="13" t="str">
        <f>interpretations!F123</f>
        <v>-</v>
      </c>
      <c r="J123" s="13" t="str">
        <f>interpretations!G123</f>
        <v>dispatch time;travel time</v>
      </c>
      <c r="K123" s="13" t="str">
        <f>interpretations!I123</f>
        <v>min/incident</v>
      </c>
      <c r="L123" t="str">
        <f>interpretations!BK123</f>
        <v>B</v>
      </c>
      <c r="M123">
        <f>interpretations!BL123</f>
        <v>-2.61</v>
      </c>
    </row>
    <row r="124" spans="1:13" x14ac:dyDescent="0.25">
      <c r="A124" t="str">
        <f>IF(ISBLANK(interpretations!L124),"",interpretations!L124)</f>
        <v>Stevens, Webster and Stipak (1980)</v>
      </c>
      <c r="B124" t="str">
        <f>IF(ISBLANK(interpretations!A124),"",interpretations!A124)</f>
        <v>Arson</v>
      </c>
      <c r="C124" t="str">
        <f>IF(ISBLANK(interpretations!S124),"",interpretations!S124)</f>
        <v>crime type</v>
      </c>
      <c r="D124" t="str">
        <f>IF(ISBLANK(interpretations!T124),"",interpretations!T124)</f>
        <v>crime type</v>
      </c>
      <c r="E124" s="13" t="str">
        <f>IF(interpretations!BN124=0,"",interpretations!BN124)</f>
        <v>-</v>
      </c>
      <c r="F124" s="30" t="b">
        <f>IF(interpretations!BO124=0,"",interpretations!BO124)</f>
        <v>0</v>
      </c>
      <c r="G124" s="30" t="str">
        <f>interpretations!BP124</f>
        <v>unknown</v>
      </c>
      <c r="H124" s="13" t="str">
        <f>interpretations!E124</f>
        <v>Grand Mean (08:04 min)</v>
      </c>
      <c r="I124" s="13" t="str">
        <f>interpretations!F124</f>
        <v>-</v>
      </c>
      <c r="J124" s="13" t="str">
        <f>interpretations!G124</f>
        <v>dispatch time;travel time</v>
      </c>
      <c r="K124" s="13" t="str">
        <f>interpretations!I124</f>
        <v>min/incident</v>
      </c>
      <c r="L124" t="str">
        <f>interpretations!BK124</f>
        <v>B</v>
      </c>
      <c r="M124">
        <f>interpretations!BL124</f>
        <v>-0.12</v>
      </c>
    </row>
    <row r="125" spans="1:13" x14ac:dyDescent="0.25">
      <c r="A125" t="str">
        <f>IF(ISBLANK(interpretations!L125),"",interpretations!L125)</f>
        <v>Stevens, Webster and Stipak (1980)</v>
      </c>
      <c r="B125" t="str">
        <f>IF(ISBLANK(interpretations!A125),"",interpretations!A125)</f>
        <v>All other offenses</v>
      </c>
      <c r="C125" t="str">
        <f>IF(ISBLANK(interpretations!S125),"",interpretations!S125)</f>
        <v>crime type</v>
      </c>
      <c r="D125" t="str">
        <f>IF(ISBLANK(interpretations!T125),"",interpretations!T125)</f>
        <v>crime type</v>
      </c>
      <c r="E125" s="13" t="str">
        <f>IF(interpretations!BN125=0,"",interpretations!BN125)</f>
        <v>+</v>
      </c>
      <c r="F125" s="30" t="b">
        <f>IF(interpretations!BO125=0,"",interpretations!BO125)</f>
        <v>0</v>
      </c>
      <c r="G125" s="30" t="str">
        <f>interpretations!BP125</f>
        <v>unknown</v>
      </c>
      <c r="H125" s="13" t="str">
        <f>interpretations!E125</f>
        <v>Grand Mean (08:04 min)</v>
      </c>
      <c r="I125" s="13" t="str">
        <f>interpretations!F125</f>
        <v>-</v>
      </c>
      <c r="J125" s="13" t="str">
        <f>interpretations!G125</f>
        <v>dispatch time;travel time</v>
      </c>
      <c r="K125" s="13" t="str">
        <f>interpretations!I125</f>
        <v>min/incident</v>
      </c>
      <c r="L125" t="str">
        <f>interpretations!BK125</f>
        <v>B</v>
      </c>
      <c r="M125">
        <f>interpretations!BL125</f>
        <v>0.22</v>
      </c>
    </row>
    <row r="126" spans="1:13" x14ac:dyDescent="0.25">
      <c r="A126" t="str">
        <f>IF(ISBLANK(interpretations!L126),"",interpretations!L126)</f>
        <v>Stevens, Webster and Stipak (1980)</v>
      </c>
      <c r="B126" t="str">
        <f>IF(ISBLANK(interpretations!A126),"",interpretations!A126)</f>
        <v>Fraud</v>
      </c>
      <c r="C126" t="str">
        <f>IF(ISBLANK(interpretations!S126),"",interpretations!S126)</f>
        <v>crime type</v>
      </c>
      <c r="D126" t="str">
        <f>IF(ISBLANK(interpretations!T126),"",interpretations!T126)</f>
        <v>crime type</v>
      </c>
      <c r="E126" s="13" t="str">
        <f>IF(interpretations!BN126=0,"",interpretations!BN126)</f>
        <v>-</v>
      </c>
      <c r="F126" s="30" t="b">
        <f>IF(interpretations!BO126=0,"",interpretations!BO126)</f>
        <v>0</v>
      </c>
      <c r="G126" s="30" t="str">
        <f>interpretations!BP126</f>
        <v>unknown</v>
      </c>
      <c r="H126" s="13" t="str">
        <f>interpretations!E126</f>
        <v>Grand Mean (08:04 min)</v>
      </c>
      <c r="I126" s="13" t="str">
        <f>interpretations!F126</f>
        <v>-</v>
      </c>
      <c r="J126" s="13" t="str">
        <f>interpretations!G126</f>
        <v>dispatch time;travel time</v>
      </c>
      <c r="K126" s="13" t="str">
        <f>interpretations!I126</f>
        <v>min/incident</v>
      </c>
      <c r="L126" t="str">
        <f>interpretations!BK126</f>
        <v>B</v>
      </c>
      <c r="M126">
        <f>interpretations!BL126</f>
        <v>-0.52</v>
      </c>
    </row>
    <row r="127" spans="1:13" x14ac:dyDescent="0.25">
      <c r="A127" t="str">
        <f>IF(ISBLANK(interpretations!L127),"",interpretations!L127)</f>
        <v>Stevens, Webster and Stipak (1980)</v>
      </c>
      <c r="B127" t="str">
        <f>IF(ISBLANK(interpretations!A127),"",interpretations!A127)</f>
        <v>Disorderly conduct</v>
      </c>
      <c r="C127" t="str">
        <f>IF(ISBLANK(interpretations!S127),"",interpretations!S127)</f>
        <v>crime type</v>
      </c>
      <c r="D127" t="str">
        <f>IF(ISBLANK(interpretations!T127),"",interpretations!T127)</f>
        <v>crime type</v>
      </c>
      <c r="E127" s="13" t="str">
        <f>IF(interpretations!BN127=0,"",interpretations!BN127)</f>
        <v>+</v>
      </c>
      <c r="F127" s="30" t="b">
        <f>IF(interpretations!BO127=0,"",interpretations!BO127)</f>
        <v>0</v>
      </c>
      <c r="G127" s="30" t="str">
        <f>interpretations!BP127</f>
        <v>unknown</v>
      </c>
      <c r="H127" s="13" t="str">
        <f>interpretations!E127</f>
        <v>Grand Mean (08:04 min)</v>
      </c>
      <c r="I127" s="13" t="str">
        <f>interpretations!F127</f>
        <v>-</v>
      </c>
      <c r="J127" s="13" t="str">
        <f>interpretations!G127</f>
        <v>dispatch time;travel time</v>
      </c>
      <c r="K127" s="13" t="str">
        <f>interpretations!I127</f>
        <v>min/incident</v>
      </c>
      <c r="L127" t="str">
        <f>interpretations!BK127</f>
        <v>B</v>
      </c>
      <c r="M127">
        <f>interpretations!BL127</f>
        <v>0.96</v>
      </c>
    </row>
    <row r="128" spans="1:13" x14ac:dyDescent="0.25">
      <c r="A128" t="str">
        <f>IF(ISBLANK(interpretations!L128),"",interpretations!L128)</f>
        <v>Stevens, Webster and Stipak (1980)</v>
      </c>
      <c r="B128" t="str">
        <f>IF(ISBLANK(interpretations!A128),"",interpretations!A128)</f>
        <v>Assault</v>
      </c>
      <c r="C128" t="str">
        <f>IF(ISBLANK(interpretations!S128),"",interpretations!S128)</f>
        <v>crime type</v>
      </c>
      <c r="D128" t="str">
        <f>IF(ISBLANK(interpretations!T128),"",interpretations!T128)</f>
        <v>crime type</v>
      </c>
      <c r="E128" s="13" t="str">
        <f>IF(interpretations!BN128=0,"",interpretations!BN128)</f>
        <v>+</v>
      </c>
      <c r="F128" s="30" t="b">
        <f>IF(interpretations!BO128=0,"",interpretations!BO128)</f>
        <v>0</v>
      </c>
      <c r="G128" s="30" t="str">
        <f>interpretations!BP128</f>
        <v>unknown</v>
      </c>
      <c r="H128" s="13" t="str">
        <f>interpretations!E128</f>
        <v>Grand Mean (08:04 min)</v>
      </c>
      <c r="I128" s="13" t="str">
        <f>interpretations!F128</f>
        <v>-</v>
      </c>
      <c r="J128" s="13" t="str">
        <f>interpretations!G128</f>
        <v>dispatch time;travel time</v>
      </c>
      <c r="K128" s="13" t="str">
        <f>interpretations!I128</f>
        <v>min/incident</v>
      </c>
      <c r="L128" t="str">
        <f>interpretations!BK128</f>
        <v>B</v>
      </c>
      <c r="M128">
        <f>interpretations!BL128</f>
        <v>0.88</v>
      </c>
    </row>
    <row r="129" spans="1:13" x14ac:dyDescent="0.25">
      <c r="A129" t="str">
        <f>IF(ISBLANK(interpretations!L129),"",interpretations!L129)</f>
        <v>Stevens, Webster and Stipak (1980)</v>
      </c>
      <c r="B129" t="str">
        <f>IF(ISBLANK(interpretations!A129),"",interpretations!A129)</f>
        <v>Forgery</v>
      </c>
      <c r="C129" t="str">
        <f>IF(ISBLANK(interpretations!S129),"",interpretations!S129)</f>
        <v>crime type</v>
      </c>
      <c r="D129" t="str">
        <f>IF(ISBLANK(interpretations!T129),"",interpretations!T129)</f>
        <v>crime type</v>
      </c>
      <c r="E129" s="13" t="str">
        <f>IF(interpretations!BN129=0,"",interpretations!BN129)</f>
        <v>+</v>
      </c>
      <c r="F129" s="30" t="b">
        <f>IF(interpretations!BO129=0,"",interpretations!BO129)</f>
        <v>0</v>
      </c>
      <c r="G129" s="30" t="str">
        <f>interpretations!BP129</f>
        <v>unknown</v>
      </c>
      <c r="H129" s="13" t="str">
        <f>interpretations!E129</f>
        <v>Grand Mean (08:04 min)</v>
      </c>
      <c r="I129" s="13" t="str">
        <f>interpretations!F129</f>
        <v>-</v>
      </c>
      <c r="J129" s="13" t="str">
        <f>interpretations!G129</f>
        <v>dispatch time;travel time</v>
      </c>
      <c r="K129" s="13" t="str">
        <f>interpretations!I129</f>
        <v>min/incident</v>
      </c>
      <c r="L129" t="str">
        <f>interpretations!BK129</f>
        <v>B</v>
      </c>
      <c r="M129">
        <f>interpretations!BL129</f>
        <v>0.96</v>
      </c>
    </row>
    <row r="130" spans="1:13" x14ac:dyDescent="0.25">
      <c r="A130" t="str">
        <f>IF(ISBLANK(interpretations!L130),"",interpretations!L130)</f>
        <v>Stevens, Webster and Stipak (1980)</v>
      </c>
      <c r="B130" t="str">
        <f>IF(ISBLANK(interpretations!A130),"",interpretations!A130)</f>
        <v>Sex offenses</v>
      </c>
      <c r="C130" t="str">
        <f>IF(ISBLANK(interpretations!S130),"",interpretations!S130)</f>
        <v>crime type</v>
      </c>
      <c r="D130" t="str">
        <f>IF(ISBLANK(interpretations!T130),"",interpretations!T130)</f>
        <v>crime type</v>
      </c>
      <c r="E130" s="13" t="str">
        <f>IF(interpretations!BN130=0,"",interpretations!BN130)</f>
        <v>+</v>
      </c>
      <c r="F130" s="30" t="b">
        <f>IF(interpretations!BO130=0,"",interpretations!BO130)</f>
        <v>0</v>
      </c>
      <c r="G130" s="30" t="str">
        <f>interpretations!BP130</f>
        <v>unknown</v>
      </c>
      <c r="H130" s="13" t="str">
        <f>interpretations!E130</f>
        <v>Grand Mean (08:04 min)</v>
      </c>
      <c r="I130" s="13" t="str">
        <f>interpretations!F130</f>
        <v>-</v>
      </c>
      <c r="J130" s="13" t="str">
        <f>interpretations!G130</f>
        <v>dispatch time;travel time</v>
      </c>
      <c r="K130" s="13" t="str">
        <f>interpretations!I130</f>
        <v>min/incident</v>
      </c>
      <c r="L130" t="str">
        <f>interpretations!BK130</f>
        <v>B</v>
      </c>
      <c r="M130">
        <f>interpretations!BL130</f>
        <v>1.35</v>
      </c>
    </row>
    <row r="131" spans="1:13" x14ac:dyDescent="0.25">
      <c r="A131" t="str">
        <f>IF(ISBLANK(interpretations!L131),"",interpretations!L131)</f>
        <v>Stevens, Webster and Stipak (1980)</v>
      </c>
      <c r="B131" t="str">
        <f>IF(ISBLANK(interpretations!A131),"",interpretations!A131)</f>
        <v>Vandalism</v>
      </c>
      <c r="C131" t="str">
        <f>IF(ISBLANK(interpretations!S131),"",interpretations!S131)</f>
        <v>crime type</v>
      </c>
      <c r="D131" t="str">
        <f>IF(ISBLANK(interpretations!T131),"",interpretations!T131)</f>
        <v>crime type</v>
      </c>
      <c r="E131" s="13" t="str">
        <f>IF(interpretations!BN131=0,"",interpretations!BN131)</f>
        <v>+</v>
      </c>
      <c r="F131" s="30" t="b">
        <f>IF(interpretations!BO131=0,"",interpretations!BO131)</f>
        <v>0</v>
      </c>
      <c r="G131" s="30" t="str">
        <f>interpretations!BP131</f>
        <v>unknown</v>
      </c>
      <c r="H131" s="13" t="str">
        <f>interpretations!E131</f>
        <v>Grand Mean (08:04 min)</v>
      </c>
      <c r="I131" s="13" t="str">
        <f>interpretations!F131</f>
        <v>-</v>
      </c>
      <c r="J131" s="13" t="str">
        <f>interpretations!G131</f>
        <v>dispatch time;travel time</v>
      </c>
      <c r="K131" s="13" t="str">
        <f>interpretations!I131</f>
        <v>min/incident</v>
      </c>
      <c r="L131" t="str">
        <f>interpretations!BK131</f>
        <v>B</v>
      </c>
      <c r="M131">
        <f>interpretations!BL131</f>
        <v>2.1800000000000002</v>
      </c>
    </row>
    <row r="132" spans="1:13" x14ac:dyDescent="0.25">
      <c r="A132" t="str">
        <f>IF(ISBLANK(interpretations!L132),"",interpretations!L132)</f>
        <v>Stevens, Webster and Stipak (1980)</v>
      </c>
      <c r="B132" t="str">
        <f>IF(ISBLANK(interpretations!A132),"",interpretations!A132)</f>
        <v>Family offenses</v>
      </c>
      <c r="C132" t="str">
        <f>IF(ISBLANK(interpretations!S132),"",interpretations!S132)</f>
        <v>crime type</v>
      </c>
      <c r="D132" t="str">
        <f>IF(ISBLANK(interpretations!T132),"",interpretations!T132)</f>
        <v>crime type</v>
      </c>
      <c r="E132" s="13" t="str">
        <f>IF(interpretations!BN132=0,"",interpretations!BN132)</f>
        <v>+</v>
      </c>
      <c r="F132" s="30" t="b">
        <f>IF(interpretations!BO132=0,"",interpretations!BO132)</f>
        <v>0</v>
      </c>
      <c r="G132" s="30" t="str">
        <f>interpretations!BP132</f>
        <v>unknown</v>
      </c>
      <c r="H132" s="13" t="str">
        <f>interpretations!E132</f>
        <v>Grand Mean (08:04 min)</v>
      </c>
      <c r="I132" s="13" t="str">
        <f>interpretations!F132</f>
        <v>-</v>
      </c>
      <c r="J132" s="13" t="str">
        <f>interpretations!G132</f>
        <v>dispatch time;travel time</v>
      </c>
      <c r="K132" s="13" t="str">
        <f>interpretations!I132</f>
        <v>min/incident</v>
      </c>
      <c r="L132" t="str">
        <f>interpretations!BK132</f>
        <v>B</v>
      </c>
      <c r="M132">
        <f>interpretations!BL132</f>
        <v>5.89</v>
      </c>
    </row>
    <row r="133" spans="1:13" x14ac:dyDescent="0.25">
      <c r="A133" t="str">
        <f>IF(ISBLANK(interpretations!L133),"",interpretations!L133)</f>
        <v>Stevens, Webster and Stipak (1980)</v>
      </c>
      <c r="B133" t="str">
        <f>IF(ISBLANK(interpretations!A133),"",interpretations!A133)</f>
        <v>False Alarm fires</v>
      </c>
      <c r="C133" t="str">
        <f>IF(ISBLANK(interpretations!S133),"",interpretations!S133)</f>
        <v>crime type</v>
      </c>
      <c r="D133" t="str">
        <f>IF(ISBLANK(interpretations!T133),"",interpretations!T133)</f>
        <v>crime type</v>
      </c>
      <c r="E133" s="13" t="str">
        <f>IF(interpretations!BN133=0,"",interpretations!BN133)</f>
        <v>-</v>
      </c>
      <c r="F133" s="30" t="b">
        <f>IF(interpretations!BO133=0,"",interpretations!BO133)</f>
        <v>0</v>
      </c>
      <c r="G133" s="30" t="str">
        <f>interpretations!BP133</f>
        <v>unknown</v>
      </c>
      <c r="H133" s="13" t="str">
        <f>interpretations!E133</f>
        <v>Grand Mean (08:04 min)</v>
      </c>
      <c r="I133" s="13" t="str">
        <f>interpretations!F133</f>
        <v>-</v>
      </c>
      <c r="J133" s="13" t="str">
        <f>interpretations!G133</f>
        <v>dispatch time;travel time</v>
      </c>
      <c r="K133" s="13" t="str">
        <f>interpretations!I133</f>
        <v>min/incident</v>
      </c>
      <c r="L133" t="str">
        <f>interpretations!BK133</f>
        <v>B</v>
      </c>
      <c r="M133">
        <f>interpretations!BL133</f>
        <v>-3.99</v>
      </c>
    </row>
    <row r="134" spans="1:13" x14ac:dyDescent="0.25">
      <c r="A134" t="str">
        <f>IF(ISBLANK(interpretations!L134),"",interpretations!L134)</f>
        <v>Stevens, Webster and Stipak (1980)</v>
      </c>
      <c r="B134" t="str">
        <f>IF(ISBLANK(interpretations!A134),"",interpretations!A134)</f>
        <v>Alarms</v>
      </c>
      <c r="C134" t="str">
        <f>IF(ISBLANK(interpretations!S134),"",interpretations!S134)</f>
        <v>crime type</v>
      </c>
      <c r="D134" t="str">
        <f>IF(ISBLANK(interpretations!T134),"",interpretations!T134)</f>
        <v>crime type</v>
      </c>
      <c r="E134" s="13" t="str">
        <f>IF(interpretations!BN134=0,"",interpretations!BN134)</f>
        <v>-</v>
      </c>
      <c r="F134" s="30" t="b">
        <f>IF(interpretations!BO134=0,"",interpretations!BO134)</f>
        <v>0</v>
      </c>
      <c r="G134" s="30" t="str">
        <f>interpretations!BP134</f>
        <v>unknown</v>
      </c>
      <c r="H134" s="13" t="str">
        <f>interpretations!E134</f>
        <v>Grand Mean (08:04 min)</v>
      </c>
      <c r="I134" s="13" t="str">
        <f>interpretations!F134</f>
        <v>-</v>
      </c>
      <c r="J134" s="13" t="str">
        <f>interpretations!G134</f>
        <v>dispatch time;travel time</v>
      </c>
      <c r="K134" s="13" t="str">
        <f>interpretations!I134</f>
        <v>min/incident</v>
      </c>
      <c r="L134" t="str">
        <f>interpretations!BK134</f>
        <v>B</v>
      </c>
      <c r="M134">
        <f>interpretations!BL134</f>
        <v>-4.6100000000000003</v>
      </c>
    </row>
    <row r="135" spans="1:13" x14ac:dyDescent="0.25">
      <c r="A135" t="str">
        <f>IF(ISBLANK(interpretations!L135),"",interpretations!L135)</f>
        <v>Stevens, Webster and Stipak (1980)</v>
      </c>
      <c r="B135" t="str">
        <f>IF(ISBLANK(interpretations!A135),"",interpretations!A135)</f>
        <v>Family trouble</v>
      </c>
      <c r="C135" t="str">
        <f>IF(ISBLANK(interpretations!S135),"",interpretations!S135)</f>
        <v>crime type</v>
      </c>
      <c r="D135" t="str">
        <f>IF(ISBLANK(interpretations!T135),"",interpretations!T135)</f>
        <v>crime type</v>
      </c>
      <c r="E135" s="13" t="str">
        <f>IF(interpretations!BN135=0,"",interpretations!BN135)</f>
        <v>-</v>
      </c>
      <c r="F135" s="30" t="b">
        <f>IF(interpretations!BO135=0,"",interpretations!BO135)</f>
        <v>0</v>
      </c>
      <c r="G135" s="30" t="str">
        <f>interpretations!BP135</f>
        <v>unknown</v>
      </c>
      <c r="H135" s="13" t="str">
        <f>interpretations!E135</f>
        <v>Grand Mean (08:04 min)</v>
      </c>
      <c r="I135" s="13" t="str">
        <f>interpretations!F135</f>
        <v>-</v>
      </c>
      <c r="J135" s="13" t="str">
        <f>interpretations!G135</f>
        <v>dispatch time;travel time</v>
      </c>
      <c r="K135" s="13" t="str">
        <f>interpretations!I135</f>
        <v>min/incident</v>
      </c>
      <c r="L135" t="str">
        <f>interpretations!BK135</f>
        <v>B</v>
      </c>
      <c r="M135">
        <f>interpretations!BL135</f>
        <v>-3.3</v>
      </c>
    </row>
    <row r="136" spans="1:13" x14ac:dyDescent="0.25">
      <c r="A136" t="str">
        <f>IF(ISBLANK(interpretations!L136),"",interpretations!L136)</f>
        <v>Stevens, Webster and Stipak (1980)</v>
      </c>
      <c r="B136" t="str">
        <f>IF(ISBLANK(interpretations!A136),"",interpretations!A136)</f>
        <v>unattended death</v>
      </c>
      <c r="C136" t="str">
        <f>IF(ISBLANK(interpretations!S136),"",interpretations!S136)</f>
        <v>crime type</v>
      </c>
      <c r="D136" t="str">
        <f>IF(ISBLANK(interpretations!T136),"",interpretations!T136)</f>
        <v>crime type</v>
      </c>
      <c r="E136" s="13" t="str">
        <f>IF(interpretations!BN136=0,"",interpretations!BN136)</f>
        <v>-</v>
      </c>
      <c r="F136" s="30" t="b">
        <f>IF(interpretations!BO136=0,"",interpretations!BO136)</f>
        <v>0</v>
      </c>
      <c r="G136" s="30" t="str">
        <f>interpretations!BP136</f>
        <v>unknown</v>
      </c>
      <c r="H136" s="13" t="str">
        <f>interpretations!E136</f>
        <v>Grand Mean (08:04 min)</v>
      </c>
      <c r="I136" s="13" t="str">
        <f>interpretations!F136</f>
        <v>-</v>
      </c>
      <c r="J136" s="13" t="str">
        <f>interpretations!G136</f>
        <v>dispatch time;travel time</v>
      </c>
      <c r="K136" s="13" t="str">
        <f>interpretations!I136</f>
        <v>min/incident</v>
      </c>
      <c r="L136" t="str">
        <f>interpretations!BK136</f>
        <v>B</v>
      </c>
      <c r="M136">
        <f>interpretations!BL136</f>
        <v>-3.61</v>
      </c>
    </row>
    <row r="137" spans="1:13" x14ac:dyDescent="0.25">
      <c r="A137" t="str">
        <f>IF(ISBLANK(interpretations!L137),"",interpretations!L137)</f>
        <v>Stevens, Webster and Stipak (1980)</v>
      </c>
      <c r="B137" t="str">
        <f>IF(ISBLANK(interpretations!A137),"",interpretations!A137)</f>
        <v>curfew</v>
      </c>
      <c r="C137" t="str">
        <f>IF(ISBLANK(interpretations!S137),"",interpretations!S137)</f>
        <v>crime type</v>
      </c>
      <c r="D137" t="str">
        <f>IF(ISBLANK(interpretations!T137),"",interpretations!T137)</f>
        <v>crime type</v>
      </c>
      <c r="E137" s="13" t="str">
        <f>IF(interpretations!BN137=0,"",interpretations!BN137)</f>
        <v>-</v>
      </c>
      <c r="F137" s="30" t="b">
        <f>IF(interpretations!BO137=0,"",interpretations!BO137)</f>
        <v>0</v>
      </c>
      <c r="G137" s="30" t="str">
        <f>interpretations!BP137</f>
        <v>unknown</v>
      </c>
      <c r="H137" s="13" t="str">
        <f>interpretations!E137</f>
        <v>Grand Mean (08:04 min)</v>
      </c>
      <c r="I137" s="13" t="str">
        <f>interpretations!F137</f>
        <v>-</v>
      </c>
      <c r="J137" s="13" t="str">
        <f>interpretations!G137</f>
        <v>dispatch time;travel time</v>
      </c>
      <c r="K137" s="13" t="str">
        <f>interpretations!I137</f>
        <v>min/incident</v>
      </c>
      <c r="L137" t="str">
        <f>interpretations!BK137</f>
        <v>B</v>
      </c>
      <c r="M137">
        <f>interpretations!BL137</f>
        <v>-1.04</v>
      </c>
    </row>
    <row r="138" spans="1:13" x14ac:dyDescent="0.25">
      <c r="A138" t="str">
        <f>IF(ISBLANK(interpretations!L138),"",interpretations!L138)</f>
        <v>Stevens, Webster and Stipak (1980)</v>
      </c>
      <c r="B138" t="str">
        <f>IF(ISBLANK(interpretations!A138),"",interpretations!A138)</f>
        <v>aiding other police department</v>
      </c>
      <c r="C138" t="str">
        <f>IF(ISBLANK(interpretations!S138),"",interpretations!S138)</f>
        <v>crime type</v>
      </c>
      <c r="D138" t="str">
        <f>IF(ISBLANK(interpretations!T138),"",interpretations!T138)</f>
        <v>crime type</v>
      </c>
      <c r="E138" s="13" t="str">
        <f>IF(interpretations!BN138=0,"",interpretations!BN138)</f>
        <v>-</v>
      </c>
      <c r="F138" s="30" t="b">
        <f>IF(interpretations!BO138=0,"",interpretations!BO138)</f>
        <v>0</v>
      </c>
      <c r="G138" s="30" t="str">
        <f>interpretations!BP138</f>
        <v>unknown</v>
      </c>
      <c r="H138" s="13" t="str">
        <f>interpretations!E138</f>
        <v>Grand Mean (08:04 min)</v>
      </c>
      <c r="I138" s="13" t="str">
        <f>interpretations!F138</f>
        <v>-</v>
      </c>
      <c r="J138" s="13" t="str">
        <f>interpretations!G138</f>
        <v>dispatch time;travel time</v>
      </c>
      <c r="K138" s="13" t="str">
        <f>interpretations!I138</f>
        <v>min/incident</v>
      </c>
      <c r="L138" t="str">
        <f>interpretations!BK138</f>
        <v>B</v>
      </c>
      <c r="M138">
        <f>interpretations!BL138</f>
        <v>-2.83</v>
      </c>
    </row>
    <row r="139" spans="1:13" x14ac:dyDescent="0.25">
      <c r="A139" t="str">
        <f>IF(ISBLANK(interpretations!L139),"",interpretations!L139)</f>
        <v>Stevens, Webster and Stipak (1980)</v>
      </c>
      <c r="B139" t="str">
        <f>IF(ISBLANK(interpretations!A139),"",interpretations!A139)</f>
        <v>All other accidents</v>
      </c>
      <c r="C139" t="str">
        <f>IF(ISBLANK(interpretations!S139),"",interpretations!S139)</f>
        <v>crime type</v>
      </c>
      <c r="D139" t="str">
        <f>IF(ISBLANK(interpretations!T139),"",interpretations!T139)</f>
        <v>crime type</v>
      </c>
      <c r="E139" s="13" t="str">
        <f>IF(interpretations!BN139=0,"",interpretations!BN139)</f>
        <v>-</v>
      </c>
      <c r="F139" s="30" t="b">
        <f>IF(interpretations!BO139=0,"",interpretations!BO139)</f>
        <v>0</v>
      </c>
      <c r="G139" s="30" t="str">
        <f>interpretations!BP139</f>
        <v>unknown</v>
      </c>
      <c r="H139" s="13" t="str">
        <f>interpretations!E139</f>
        <v>Grand Mean (08:04 min)</v>
      </c>
      <c r="I139" s="13" t="str">
        <f>interpretations!F139</f>
        <v>-</v>
      </c>
      <c r="J139" s="13" t="str">
        <f>interpretations!G139</f>
        <v>dispatch time;travel time</v>
      </c>
      <c r="K139" s="13" t="str">
        <f>interpretations!I139</f>
        <v>min/incident</v>
      </c>
      <c r="L139" t="str">
        <f>interpretations!BK139</f>
        <v>B</v>
      </c>
      <c r="M139">
        <f>interpretations!BL139</f>
        <v>-1.68</v>
      </c>
    </row>
    <row r="140" spans="1:13" x14ac:dyDescent="0.25">
      <c r="A140" t="str">
        <f>IF(ISBLANK(interpretations!L140),"",interpretations!L140)</f>
        <v>Stevens, Webster and Stipak (1980)</v>
      </c>
      <c r="B140" t="str">
        <f>IF(ISBLANK(interpretations!A140),"",interpretations!A140)</f>
        <v>miscellaneous</v>
      </c>
      <c r="C140" t="str">
        <f>IF(ISBLANK(interpretations!S140),"",interpretations!S140)</f>
        <v>crime type</v>
      </c>
      <c r="D140" t="str">
        <f>IF(ISBLANK(interpretations!T140),"",interpretations!T140)</f>
        <v>crime type</v>
      </c>
      <c r="E140" s="13" t="str">
        <f>IF(interpretations!BN140=0,"",interpretations!BN140)</f>
        <v>-</v>
      </c>
      <c r="F140" s="30" t="b">
        <f>IF(interpretations!BO140=0,"",interpretations!BO140)</f>
        <v>0</v>
      </c>
      <c r="G140" s="30" t="str">
        <f>interpretations!BP140</f>
        <v>unknown</v>
      </c>
      <c r="H140" s="13" t="str">
        <f>interpretations!E140</f>
        <v>Grand Mean (08:04 min)</v>
      </c>
      <c r="I140" s="13" t="str">
        <f>interpretations!F140</f>
        <v>-</v>
      </c>
      <c r="J140" s="13" t="str">
        <f>interpretations!G140</f>
        <v>dispatch time;travel time</v>
      </c>
      <c r="K140" s="13" t="str">
        <f>interpretations!I140</f>
        <v>min/incident</v>
      </c>
      <c r="L140" t="str">
        <f>interpretations!BK140</f>
        <v>B</v>
      </c>
      <c r="M140">
        <f>interpretations!BL140</f>
        <v>-2.1</v>
      </c>
    </row>
    <row r="141" spans="1:13" x14ac:dyDescent="0.25">
      <c r="A141" t="str">
        <f>IF(ISBLANK(interpretations!L141),"",interpretations!L141)</f>
        <v>Stevens, Webster and Stipak (1980)</v>
      </c>
      <c r="B141" t="str">
        <f>IF(ISBLANK(interpretations!A141),"",interpretations!A141)</f>
        <v>suspicion</v>
      </c>
      <c r="C141" t="str">
        <f>IF(ISBLANK(interpretations!S141),"",interpretations!S141)</f>
        <v>crime type</v>
      </c>
      <c r="D141" t="str">
        <f>IF(ISBLANK(interpretations!T141),"",interpretations!T141)</f>
        <v>crime type</v>
      </c>
      <c r="E141" s="13" t="str">
        <f>IF(interpretations!BN141=0,"",interpretations!BN141)</f>
        <v>-</v>
      </c>
      <c r="F141" s="30" t="b">
        <f>IF(interpretations!BO141=0,"",interpretations!BO141)</f>
        <v>0</v>
      </c>
      <c r="G141" s="30" t="str">
        <f>interpretations!BP141</f>
        <v>unknown</v>
      </c>
      <c r="H141" s="13" t="str">
        <f>interpretations!E141</f>
        <v>Grand Mean (08:04 min)</v>
      </c>
      <c r="I141" s="13" t="str">
        <f>interpretations!F141</f>
        <v>-</v>
      </c>
      <c r="J141" s="13" t="str">
        <f>interpretations!G141</f>
        <v>dispatch time;travel time</v>
      </c>
      <c r="K141" s="13" t="str">
        <f>interpretations!I141</f>
        <v>min/incident</v>
      </c>
      <c r="L141" t="str">
        <f>interpretations!BK141</f>
        <v>B</v>
      </c>
      <c r="M141">
        <f>interpretations!BL141</f>
        <v>-1.01</v>
      </c>
    </row>
    <row r="142" spans="1:13" x14ac:dyDescent="0.25">
      <c r="A142" t="str">
        <f>IF(ISBLANK(interpretations!L142),"",interpretations!L142)</f>
        <v>Stevens, Webster and Stipak (1980)</v>
      </c>
      <c r="B142" t="str">
        <f>IF(ISBLANK(interpretations!A142),"",interpretations!A142)</f>
        <v>vehicle accident</v>
      </c>
      <c r="C142" t="str">
        <f>IF(ISBLANK(interpretations!S142),"",interpretations!S142)</f>
        <v>crime type</v>
      </c>
      <c r="D142" t="str">
        <f>IF(ISBLANK(interpretations!T142),"",interpretations!T142)</f>
        <v>crime type</v>
      </c>
      <c r="E142" s="13" t="str">
        <f>IF(interpretations!BN142=0,"",interpretations!BN142)</f>
        <v>-</v>
      </c>
      <c r="F142" s="30" t="b">
        <f>IF(interpretations!BO142=0,"",interpretations!BO142)</f>
        <v>0</v>
      </c>
      <c r="G142" s="30" t="str">
        <f>interpretations!BP142</f>
        <v>unknown</v>
      </c>
      <c r="H142" s="13" t="str">
        <f>interpretations!E142</f>
        <v>Grand Mean (08:04 min)</v>
      </c>
      <c r="I142" s="13" t="str">
        <f>interpretations!F142</f>
        <v>-</v>
      </c>
      <c r="J142" s="13" t="str">
        <f>interpretations!G142</f>
        <v>dispatch time;travel time</v>
      </c>
      <c r="K142" s="13" t="str">
        <f>interpretations!I142</f>
        <v>min/incident</v>
      </c>
      <c r="L142" t="str">
        <f>interpretations!BK142</f>
        <v>B</v>
      </c>
      <c r="M142">
        <f>interpretations!BL142</f>
        <v>-1.41</v>
      </c>
    </row>
    <row r="143" spans="1:13" x14ac:dyDescent="0.25">
      <c r="A143" t="str">
        <f>IF(ISBLANK(interpretations!L143),"",interpretations!L143)</f>
        <v>Stevens, Webster and Stipak (1980)</v>
      </c>
      <c r="B143" t="str">
        <f>IF(ISBLANK(interpretations!A143),"",interpretations!A143)</f>
        <v>Run aways</v>
      </c>
      <c r="C143" t="str">
        <f>IF(ISBLANK(interpretations!S143),"",interpretations!S143)</f>
        <v>crime type</v>
      </c>
      <c r="D143" t="str">
        <f>IF(ISBLANK(interpretations!T143),"",interpretations!T143)</f>
        <v>crime type</v>
      </c>
      <c r="E143" s="13" t="str">
        <f>IF(interpretations!BN143=0,"",interpretations!BN143)</f>
        <v>-</v>
      </c>
      <c r="F143" s="30" t="b">
        <f>IF(interpretations!BO143=0,"",interpretations!BO143)</f>
        <v>0</v>
      </c>
      <c r="G143" s="30" t="str">
        <f>interpretations!BP143</f>
        <v>unknown</v>
      </c>
      <c r="H143" s="13" t="str">
        <f>interpretations!E143</f>
        <v>Grand Mean (08:04 min)</v>
      </c>
      <c r="I143" s="13" t="str">
        <f>interpretations!F143</f>
        <v>-</v>
      </c>
      <c r="J143" s="13" t="str">
        <f>interpretations!G143</f>
        <v>dispatch time;travel time</v>
      </c>
      <c r="K143" s="13" t="str">
        <f>interpretations!I143</f>
        <v>min/incident</v>
      </c>
      <c r="L143" t="str">
        <f>interpretations!BK143</f>
        <v>B</v>
      </c>
      <c r="M143">
        <f>interpretations!BL143</f>
        <v>-0.71</v>
      </c>
    </row>
    <row r="144" spans="1:13" x14ac:dyDescent="0.25">
      <c r="A144" t="str">
        <f>IF(ISBLANK(interpretations!L144),"",interpretations!L144)</f>
        <v>Stevens, Webster and Stipak (1980)</v>
      </c>
      <c r="B144" t="str">
        <f>IF(ISBLANK(interpretations!A144),"",interpretations!A144)</f>
        <v>mental cases</v>
      </c>
      <c r="C144" t="str">
        <f>IF(ISBLANK(interpretations!S144),"",interpretations!S144)</f>
        <v>crime type</v>
      </c>
      <c r="D144" t="str">
        <f>IF(ISBLANK(interpretations!T144),"",interpretations!T144)</f>
        <v>crime type</v>
      </c>
      <c r="E144" s="13" t="str">
        <f>IF(interpretations!BN144=0,"",interpretations!BN144)</f>
        <v>-</v>
      </c>
      <c r="F144" s="30" t="b">
        <f>IF(interpretations!BO144=0,"",interpretations!BO144)</f>
        <v>0</v>
      </c>
      <c r="G144" s="30" t="str">
        <f>interpretations!BP144</f>
        <v>unknown</v>
      </c>
      <c r="H144" s="13" t="str">
        <f>interpretations!E144</f>
        <v>Grand Mean (08:04 min)</v>
      </c>
      <c r="I144" s="13" t="str">
        <f>interpretations!F144</f>
        <v>-</v>
      </c>
      <c r="J144" s="13" t="str">
        <f>interpretations!G144</f>
        <v>dispatch time;travel time</v>
      </c>
      <c r="K144" s="13" t="str">
        <f>interpretations!I144</f>
        <v>min/incident</v>
      </c>
      <c r="L144" t="str">
        <f>interpretations!BK144</f>
        <v>B</v>
      </c>
      <c r="M144">
        <f>interpretations!BL144</f>
        <v>-0.8</v>
      </c>
    </row>
    <row r="145" spans="1:13" x14ac:dyDescent="0.25">
      <c r="A145" t="str">
        <f>IF(ISBLANK(interpretations!L145),"",interpretations!L145)</f>
        <v>Stevens, Webster and Stipak (1980)</v>
      </c>
      <c r="B145" t="str">
        <f>IF(ISBLANK(interpretations!A145),"",interpretations!A145)</f>
        <v>suicide</v>
      </c>
      <c r="C145" t="str">
        <f>IF(ISBLANK(interpretations!S145),"",interpretations!S145)</f>
        <v>crime type</v>
      </c>
      <c r="D145" t="str">
        <f>IF(ISBLANK(interpretations!T145),"",interpretations!T145)</f>
        <v>crime type</v>
      </c>
      <c r="E145" s="13" t="str">
        <f>IF(interpretations!BN145=0,"",interpretations!BN145)</f>
        <v>+</v>
      </c>
      <c r="F145" s="30" t="b">
        <f>IF(interpretations!BO145=0,"",interpretations!BO145)</f>
        <v>0</v>
      </c>
      <c r="G145" s="30" t="str">
        <f>interpretations!BP145</f>
        <v>unknown</v>
      </c>
      <c r="H145" s="13" t="str">
        <f>interpretations!E145</f>
        <v>Grand Mean (08:04 min)</v>
      </c>
      <c r="I145" s="13" t="str">
        <f>interpretations!F145</f>
        <v>-</v>
      </c>
      <c r="J145" s="13" t="str">
        <f>interpretations!G145</f>
        <v>dispatch time;travel time</v>
      </c>
      <c r="K145" s="13" t="str">
        <f>interpretations!I145</f>
        <v>min/incident</v>
      </c>
      <c r="L145" t="str">
        <f>interpretations!BK145</f>
        <v>B</v>
      </c>
      <c r="M145">
        <f>interpretations!BL145</f>
        <v>7.0000000000000007E-2</v>
      </c>
    </row>
    <row r="146" spans="1:13" x14ac:dyDescent="0.25">
      <c r="A146" t="str">
        <f>IF(ISBLANK(interpretations!L146),"",interpretations!L146)</f>
        <v>Stevens, Webster and Stipak (1980)</v>
      </c>
      <c r="B146" t="str">
        <f>IF(ISBLANK(interpretations!A146),"",interpretations!A146)</f>
        <v>animal complaint</v>
      </c>
      <c r="C146" t="str">
        <f>IF(ISBLANK(interpretations!S146),"",interpretations!S146)</f>
        <v>crime type</v>
      </c>
      <c r="D146" t="str">
        <f>IF(ISBLANK(interpretations!T146),"",interpretations!T146)</f>
        <v>crime type</v>
      </c>
      <c r="E146" s="13" t="str">
        <f>IF(interpretations!BN146=0,"",interpretations!BN146)</f>
        <v>+</v>
      </c>
      <c r="F146" s="30" t="b">
        <f>IF(interpretations!BO146=0,"",interpretations!BO146)</f>
        <v>0</v>
      </c>
      <c r="G146" s="30" t="str">
        <f>interpretations!BP146</f>
        <v>unknown</v>
      </c>
      <c r="H146" s="13" t="str">
        <f>interpretations!E146</f>
        <v>Grand Mean (08:04 min)</v>
      </c>
      <c r="I146" s="13" t="str">
        <f>interpretations!F146</f>
        <v>-</v>
      </c>
      <c r="J146" s="13" t="str">
        <f>interpretations!G146</f>
        <v>dispatch time;travel time</v>
      </c>
      <c r="K146" s="13" t="str">
        <f>interpretations!I146</f>
        <v>min/incident</v>
      </c>
      <c r="L146" t="str">
        <f>interpretations!BK146</f>
        <v>B</v>
      </c>
      <c r="M146">
        <f>interpretations!BL146</f>
        <v>0.45</v>
      </c>
    </row>
    <row r="147" spans="1:13" x14ac:dyDescent="0.25">
      <c r="A147" t="str">
        <f>IF(ISBLANK(interpretations!L147),"",interpretations!L147)</f>
        <v>Stevens, Webster and Stipak (1980)</v>
      </c>
      <c r="B147" t="str">
        <f>IF(ISBLANK(interpretations!A147),"",interpretations!A147)</f>
        <v>assisting motorist</v>
      </c>
      <c r="C147" t="str">
        <f>IF(ISBLANK(interpretations!S147),"",interpretations!S147)</f>
        <v>crime type</v>
      </c>
      <c r="D147" t="str">
        <f>IF(ISBLANK(interpretations!T147),"",interpretations!T147)</f>
        <v>crime type</v>
      </c>
      <c r="E147" s="13" t="str">
        <f>IF(interpretations!BN147=0,"",interpretations!BN147)</f>
        <v>+</v>
      </c>
      <c r="F147" s="30" t="b">
        <f>IF(interpretations!BO147=0,"",interpretations!BO147)</f>
        <v>0</v>
      </c>
      <c r="G147" s="30" t="str">
        <f>interpretations!BP147</f>
        <v>unknown</v>
      </c>
      <c r="H147" s="13" t="str">
        <f>interpretations!E147</f>
        <v>Grand Mean (08:04 min)</v>
      </c>
      <c r="I147" s="13" t="str">
        <f>interpretations!F147</f>
        <v>-</v>
      </c>
      <c r="J147" s="13" t="str">
        <f>interpretations!G147</f>
        <v>dispatch time;travel time</v>
      </c>
      <c r="K147" s="13" t="str">
        <f>interpretations!I147</f>
        <v>min/incident</v>
      </c>
      <c r="L147" t="str">
        <f>interpretations!BK147</f>
        <v>B</v>
      </c>
      <c r="M147">
        <f>interpretations!BL147</f>
        <v>0.87</v>
      </c>
    </row>
    <row r="148" spans="1:13" x14ac:dyDescent="0.25">
      <c r="A148" t="str">
        <f>IF(ISBLANK(interpretations!L148),"",interpretations!L148)</f>
        <v>Stevens, Webster and Stipak (1980)</v>
      </c>
      <c r="B148" t="str">
        <f>IF(ISBLANK(interpretations!A148),"",interpretations!A148)</f>
        <v>missing person</v>
      </c>
      <c r="C148" t="str">
        <f>IF(ISBLANK(interpretations!S148),"",interpretations!S148)</f>
        <v>crime type</v>
      </c>
      <c r="D148" t="str">
        <f>IF(ISBLANK(interpretations!T148),"",interpretations!T148)</f>
        <v>crime type</v>
      </c>
      <c r="E148" s="13" t="str">
        <f>IF(interpretations!BN148=0,"",interpretations!BN148)</f>
        <v>+</v>
      </c>
      <c r="F148" s="30" t="b">
        <f>IF(interpretations!BO148=0,"",interpretations!BO148)</f>
        <v>0</v>
      </c>
      <c r="G148" s="30" t="str">
        <f>interpretations!BP148</f>
        <v>unknown</v>
      </c>
      <c r="H148" s="13" t="str">
        <f>interpretations!E148</f>
        <v>Grand Mean (08:04 min)</v>
      </c>
      <c r="I148" s="13" t="str">
        <f>interpretations!F148</f>
        <v>-</v>
      </c>
      <c r="J148" s="13" t="str">
        <f>interpretations!G148</f>
        <v>dispatch time;travel time</v>
      </c>
      <c r="K148" s="13" t="str">
        <f>interpretations!I148</f>
        <v>min/incident</v>
      </c>
      <c r="L148" t="str">
        <f>interpretations!BK148</f>
        <v>B</v>
      </c>
      <c r="M148">
        <f>interpretations!BL148</f>
        <v>1.5</v>
      </c>
    </row>
    <row r="149" spans="1:13" x14ac:dyDescent="0.25">
      <c r="A149" t="str">
        <f>IF(ISBLANK(interpretations!L149),"",interpretations!L149)</f>
        <v>Stevens, Webster and Stipak (1980)</v>
      </c>
      <c r="B149" t="str">
        <f>IF(ISBLANK(interpretations!A149),"",interpretations!A149)</f>
        <v>lost-missing</v>
      </c>
      <c r="C149" t="str">
        <f>IF(ISBLANK(interpretations!S149),"",interpretations!S149)</f>
        <v>crime type</v>
      </c>
      <c r="D149" t="str">
        <f>IF(ISBLANK(interpretations!T149),"",interpretations!T149)</f>
        <v>crime type</v>
      </c>
      <c r="E149" s="13" t="str">
        <f>IF(interpretations!BN149=0,"",interpretations!BN149)</f>
        <v>+</v>
      </c>
      <c r="F149" s="30" t="b">
        <f>IF(interpretations!BO149=0,"",interpretations!BO149)</f>
        <v>0</v>
      </c>
      <c r="G149" s="30" t="str">
        <f>interpretations!BP149</f>
        <v>unknown</v>
      </c>
      <c r="H149" s="13" t="str">
        <f>interpretations!E149</f>
        <v>Grand Mean (08:04 min)</v>
      </c>
      <c r="I149" s="13" t="str">
        <f>interpretations!F149</f>
        <v>-</v>
      </c>
      <c r="J149" s="13" t="str">
        <f>interpretations!G149</f>
        <v>dispatch time;travel time</v>
      </c>
      <c r="K149" s="13" t="str">
        <f>interpretations!I149</f>
        <v>min/incident</v>
      </c>
      <c r="L149" t="str">
        <f>interpretations!BK149</f>
        <v>B</v>
      </c>
      <c r="M149">
        <f>interpretations!BL149</f>
        <v>1.1100000000000001</v>
      </c>
    </row>
    <row r="150" spans="1:13" x14ac:dyDescent="0.25">
      <c r="A150" t="str">
        <f>IF(ISBLANK(interpretations!L150),"",interpretations!L150)</f>
        <v>Stevens, Webster and Stipak (1980)</v>
      </c>
      <c r="B150" t="str">
        <f>IF(ISBLANK(interpretations!A150),"",interpretations!A150)</f>
        <v>parking</v>
      </c>
      <c r="C150" t="str">
        <f>IF(ISBLANK(interpretations!S150),"",interpretations!S150)</f>
        <v>crime type</v>
      </c>
      <c r="D150" t="str">
        <f>IF(ISBLANK(interpretations!T150),"",interpretations!T150)</f>
        <v>crime type</v>
      </c>
      <c r="E150" s="13" t="str">
        <f>IF(interpretations!BN150=0,"",interpretations!BN150)</f>
        <v>+</v>
      </c>
      <c r="F150" s="30" t="b">
        <f>IF(interpretations!BO150=0,"",interpretations!BO150)</f>
        <v>0</v>
      </c>
      <c r="G150" s="30" t="str">
        <f>interpretations!BP150</f>
        <v>unknown</v>
      </c>
      <c r="H150" s="13" t="str">
        <f>interpretations!E150</f>
        <v>Grand Mean (08:04 min)</v>
      </c>
      <c r="I150" s="13" t="str">
        <f>interpretations!F150</f>
        <v>-</v>
      </c>
      <c r="J150" s="13" t="str">
        <f>interpretations!G150</f>
        <v>dispatch time;travel time</v>
      </c>
      <c r="K150" s="13" t="str">
        <f>interpretations!I150</f>
        <v>min/incident</v>
      </c>
      <c r="L150" t="str">
        <f>interpretations!BK150</f>
        <v>B</v>
      </c>
      <c r="M150">
        <f>interpretations!BL150</f>
        <v>2.86</v>
      </c>
    </row>
    <row r="151" spans="1:13" x14ac:dyDescent="0.25">
      <c r="A151" t="str">
        <f>IF(ISBLANK(interpretations!L151),"",interpretations!L151)</f>
        <v>Stevens, Webster and Stipak (1980)</v>
      </c>
      <c r="B151" t="str">
        <f>IF(ISBLANK(interpretations!A151),"",interpretations!A151)</f>
        <v>motor vehicle</v>
      </c>
      <c r="C151" t="str">
        <f>IF(ISBLANK(interpretations!S151),"",interpretations!S151)</f>
        <v>crime type</v>
      </c>
      <c r="D151" t="str">
        <f>IF(ISBLANK(interpretations!T151),"",interpretations!T151)</f>
        <v>crime type</v>
      </c>
      <c r="E151" s="13" t="str">
        <f>IF(interpretations!BN151=0,"",interpretations!BN151)</f>
        <v>+</v>
      </c>
      <c r="F151" s="30" t="b">
        <f>IF(interpretations!BO151=0,"",interpretations!BO151)</f>
        <v>0</v>
      </c>
      <c r="G151" s="30" t="str">
        <f>interpretations!BP151</f>
        <v>unknown</v>
      </c>
      <c r="H151" s="13" t="str">
        <f>interpretations!E151</f>
        <v>Grand Mean (08:04 min)</v>
      </c>
      <c r="I151" s="13" t="str">
        <f>interpretations!F151</f>
        <v>-</v>
      </c>
      <c r="J151" s="13" t="str">
        <f>interpretations!G151</f>
        <v>dispatch time;travel time</v>
      </c>
      <c r="K151" s="13" t="str">
        <f>interpretations!I151</f>
        <v>min/incident</v>
      </c>
      <c r="L151" t="str">
        <f>interpretations!BK151</f>
        <v>B</v>
      </c>
      <c r="M151">
        <f>interpretations!BL151</f>
        <v>3.78</v>
      </c>
    </row>
    <row r="152" spans="1:13" x14ac:dyDescent="0.25">
      <c r="A152" t="str">
        <f>IF(ISBLANK(interpretations!L152),"",interpretations!L152)</f>
        <v>Stevens, Webster and Stipak (1980)</v>
      </c>
      <c r="B152" t="str">
        <f>IF(ISBLANK(interpretations!A152),"",interpretations!A152)</f>
        <v>found</v>
      </c>
      <c r="C152" t="str">
        <f>IF(ISBLANK(interpretations!S152),"",interpretations!S152)</f>
        <v>crime type</v>
      </c>
      <c r="D152" t="str">
        <f>IF(ISBLANK(interpretations!T152),"",interpretations!T152)</f>
        <v>crime type</v>
      </c>
      <c r="E152" s="13" t="str">
        <f>IF(interpretations!BN152=0,"",interpretations!BN152)</f>
        <v>+</v>
      </c>
      <c r="F152" s="30" t="b">
        <f>IF(interpretations!BO152=0,"",interpretations!BO152)</f>
        <v>0</v>
      </c>
      <c r="G152" s="30" t="str">
        <f>interpretations!BP152</f>
        <v>unknown</v>
      </c>
      <c r="H152" s="13" t="str">
        <f>interpretations!E152</f>
        <v>Grand Mean (08:04 min)</v>
      </c>
      <c r="I152" s="13" t="str">
        <f>interpretations!F152</f>
        <v>-</v>
      </c>
      <c r="J152" s="13" t="str">
        <f>interpretations!G152</f>
        <v>dispatch time;travel time</v>
      </c>
      <c r="K152" s="13" t="str">
        <f>interpretations!I152</f>
        <v>min/incident</v>
      </c>
      <c r="L152" t="str">
        <f>interpretations!BK152</f>
        <v>B</v>
      </c>
      <c r="M152">
        <f>interpretations!BL152</f>
        <v>4.17</v>
      </c>
    </row>
    <row r="153" spans="1:13" x14ac:dyDescent="0.25">
      <c r="A153" t="str">
        <f>IF(ISBLANK(interpretations!L153),"",interpretations!L153)</f>
        <v>Stevens, Webster and Stipak (1980)</v>
      </c>
      <c r="B153" t="str">
        <f>IF(ISBLANK(interpretations!A153),"",interpretations!A153)</f>
        <v>Census tract 1</v>
      </c>
      <c r="C153" t="str">
        <f>IF(ISBLANK(interpretations!S153),"",interpretations!S153)</f>
        <v>geography</v>
      </c>
      <c r="D153" t="str">
        <f>IF(ISBLANK(interpretations!T153),"",interpretations!T153)</f>
        <v>police discretion</v>
      </c>
      <c r="E153" s="13" t="str">
        <f>IF(interpretations!BN153=0,"",interpretations!BN153)</f>
        <v>-</v>
      </c>
      <c r="F153" s="30" t="b">
        <f>IF(interpretations!BO153=0,"",interpretations!BO153)</f>
        <v>0</v>
      </c>
      <c r="G153" s="30" t="str">
        <f>interpretations!BP153</f>
        <v>unknown</v>
      </c>
      <c r="H153" s="13" t="str">
        <f>interpretations!E153</f>
        <v>Grand Mean (08:04 min)</v>
      </c>
      <c r="I153" s="13" t="str">
        <f>interpretations!F153</f>
        <v>-</v>
      </c>
      <c r="J153" s="13" t="str">
        <f>interpretations!G153</f>
        <v>dispatch time;travel time</v>
      </c>
      <c r="K153" s="13" t="str">
        <f>interpretations!I153</f>
        <v>min/incident</v>
      </c>
      <c r="L153" t="str">
        <f>interpretations!BK153</f>
        <v>B</v>
      </c>
      <c r="M153">
        <f>interpretations!BL153</f>
        <v>-0.94</v>
      </c>
    </row>
    <row r="154" spans="1:13" x14ac:dyDescent="0.25">
      <c r="A154" t="str">
        <f>IF(ISBLANK(interpretations!L154),"",interpretations!L154)</f>
        <v>Stevens, Webster and Stipak (1980)</v>
      </c>
      <c r="B154" t="str">
        <f>IF(ISBLANK(interpretations!A154),"",interpretations!A154)</f>
        <v>Census tract 2</v>
      </c>
      <c r="C154" t="str">
        <f>IF(ISBLANK(interpretations!S154),"",interpretations!S154)</f>
        <v>geography</v>
      </c>
      <c r="D154" t="str">
        <f>IF(ISBLANK(interpretations!T154),"",interpretations!T154)</f>
        <v>police discretion</v>
      </c>
      <c r="E154" s="13" t="str">
        <f>IF(interpretations!BN154=0,"",interpretations!BN154)</f>
        <v>+</v>
      </c>
      <c r="F154" s="30" t="b">
        <f>IF(interpretations!BO154=0,"",interpretations!BO154)</f>
        <v>0</v>
      </c>
      <c r="G154" s="30" t="str">
        <f>interpretations!BP154</f>
        <v>unknown</v>
      </c>
      <c r="H154" s="13" t="str">
        <f>interpretations!E154</f>
        <v>Grand Mean (08:04 min)</v>
      </c>
      <c r="I154" s="13" t="str">
        <f>interpretations!F154</f>
        <v>-</v>
      </c>
      <c r="J154" s="13" t="str">
        <f>interpretations!G154</f>
        <v>dispatch time;travel time</v>
      </c>
      <c r="K154" s="13" t="str">
        <f>interpretations!I154</f>
        <v>min/incident</v>
      </c>
      <c r="L154" t="str">
        <f>interpretations!BK154</f>
        <v>B</v>
      </c>
      <c r="M154">
        <f>interpretations!BL154</f>
        <v>0.04</v>
      </c>
    </row>
    <row r="155" spans="1:13" x14ac:dyDescent="0.25">
      <c r="A155" t="str">
        <f>IF(ISBLANK(interpretations!L155),"",interpretations!L155)</f>
        <v>Stevens, Webster and Stipak (1980)</v>
      </c>
      <c r="B155" t="str">
        <f>IF(ISBLANK(interpretations!A155),"",interpretations!A155)</f>
        <v>Census tract 3</v>
      </c>
      <c r="C155" t="str">
        <f>IF(ISBLANK(interpretations!S155),"",interpretations!S155)</f>
        <v>geography</v>
      </c>
      <c r="D155" t="str">
        <f>IF(ISBLANK(interpretations!T155),"",interpretations!T155)</f>
        <v>police discretion</v>
      </c>
      <c r="E155" s="13" t="str">
        <f>IF(interpretations!BN155=0,"",interpretations!BN155)</f>
        <v>-</v>
      </c>
      <c r="F155" s="30" t="b">
        <f>IF(interpretations!BO155=0,"",interpretations!BO155)</f>
        <v>0</v>
      </c>
      <c r="G155" s="30" t="str">
        <f>interpretations!BP155</f>
        <v>unknown</v>
      </c>
      <c r="H155" s="13" t="str">
        <f>interpretations!E155</f>
        <v>Grand Mean (08:04 min)</v>
      </c>
      <c r="I155" s="13" t="str">
        <f>interpretations!F155</f>
        <v>-</v>
      </c>
      <c r="J155" s="13" t="str">
        <f>interpretations!G155</f>
        <v>dispatch time;travel time</v>
      </c>
      <c r="K155" s="13" t="str">
        <f>interpretations!I155</f>
        <v>min/incident</v>
      </c>
      <c r="L155" t="str">
        <f>interpretations!BK155</f>
        <v>B</v>
      </c>
      <c r="M155">
        <f>interpretations!BL155</f>
        <v>-0.01</v>
      </c>
    </row>
    <row r="156" spans="1:13" x14ac:dyDescent="0.25">
      <c r="A156" t="str">
        <f>IF(ISBLANK(interpretations!L156),"",interpretations!L156)</f>
        <v>Stevens, Webster and Stipak (1980)</v>
      </c>
      <c r="B156" t="str">
        <f>IF(ISBLANK(interpretations!A156),"",interpretations!A156)</f>
        <v>Census tract 4</v>
      </c>
      <c r="C156" t="str">
        <f>IF(ISBLANK(interpretations!S156),"",interpretations!S156)</f>
        <v>geography</v>
      </c>
      <c r="D156" t="str">
        <f>IF(ISBLANK(interpretations!T156),"",interpretations!T156)</f>
        <v>police discretion</v>
      </c>
      <c r="E156" s="13" t="str">
        <f>IF(interpretations!BN156=0,"",interpretations!BN156)</f>
        <v>-</v>
      </c>
      <c r="F156" s="30" t="b">
        <f>IF(interpretations!BO156=0,"",interpretations!BO156)</f>
        <v>0</v>
      </c>
      <c r="G156" s="30" t="str">
        <f>interpretations!BP156</f>
        <v>unknown</v>
      </c>
      <c r="H156" s="13" t="str">
        <f>interpretations!E156</f>
        <v>Grand Mean (08:04 min)</v>
      </c>
      <c r="I156" s="13" t="str">
        <f>interpretations!F156</f>
        <v>-</v>
      </c>
      <c r="J156" s="13" t="str">
        <f>interpretations!G156</f>
        <v>dispatch time;travel time</v>
      </c>
      <c r="K156" s="13" t="str">
        <f>interpretations!I156</f>
        <v>min/incident</v>
      </c>
      <c r="L156" t="str">
        <f>interpretations!BK156</f>
        <v>B</v>
      </c>
      <c r="M156">
        <f>interpretations!BL156</f>
        <v>-0.42</v>
      </c>
    </row>
    <row r="157" spans="1:13" x14ac:dyDescent="0.25">
      <c r="A157" t="str">
        <f>IF(ISBLANK(interpretations!L157),"",interpretations!L157)</f>
        <v>Stevens, Webster and Stipak (1980)</v>
      </c>
      <c r="B157" t="str">
        <f>IF(ISBLANK(interpretations!A157),"",interpretations!A157)</f>
        <v>Census tract 5</v>
      </c>
      <c r="C157" t="str">
        <f>IF(ISBLANK(interpretations!S157),"",interpretations!S157)</f>
        <v>geography</v>
      </c>
      <c r="D157" t="str">
        <f>IF(ISBLANK(interpretations!T157),"",interpretations!T157)</f>
        <v>police discretion</v>
      </c>
      <c r="E157" s="13" t="str">
        <f>IF(interpretations!BN157=0,"",interpretations!BN157)</f>
        <v>-</v>
      </c>
      <c r="F157" s="30" t="b">
        <f>IF(interpretations!BO157=0,"",interpretations!BO157)</f>
        <v>0</v>
      </c>
      <c r="G157" s="30" t="str">
        <f>interpretations!BP157</f>
        <v>unknown</v>
      </c>
      <c r="H157" s="13" t="str">
        <f>interpretations!E157</f>
        <v>Grand Mean (08:04 min)</v>
      </c>
      <c r="I157" s="13" t="str">
        <f>interpretations!F157</f>
        <v>-</v>
      </c>
      <c r="J157" s="13" t="str">
        <f>interpretations!G157</f>
        <v>dispatch time;travel time</v>
      </c>
      <c r="K157" s="13" t="str">
        <f>interpretations!I157</f>
        <v>min/incident</v>
      </c>
      <c r="L157" t="str">
        <f>interpretations!BK157</f>
        <v>B</v>
      </c>
      <c r="M157">
        <f>interpretations!BL157</f>
        <v>-0.73</v>
      </c>
    </row>
    <row r="158" spans="1:13" x14ac:dyDescent="0.25">
      <c r="A158" t="str">
        <f>IF(ISBLANK(interpretations!L158),"",interpretations!L158)</f>
        <v>Stevens, Webster and Stipak (1980)</v>
      </c>
      <c r="B158" t="str">
        <f>IF(ISBLANK(interpretations!A158),"",interpretations!A158)</f>
        <v>Census tract 6</v>
      </c>
      <c r="C158" t="str">
        <f>IF(ISBLANK(interpretations!S158),"",interpretations!S158)</f>
        <v>geography</v>
      </c>
      <c r="D158" t="str">
        <f>IF(ISBLANK(interpretations!T158),"",interpretations!T158)</f>
        <v>police discretion</v>
      </c>
      <c r="E158" s="13" t="str">
        <f>IF(interpretations!BN158=0,"",interpretations!BN158)</f>
        <v>+</v>
      </c>
      <c r="F158" s="30" t="b">
        <f>IF(interpretations!BO158=0,"",interpretations!BO158)</f>
        <v>0</v>
      </c>
      <c r="G158" s="30" t="str">
        <f>interpretations!BP158</f>
        <v>unknown</v>
      </c>
      <c r="H158" s="13" t="str">
        <f>interpretations!E158</f>
        <v>Grand Mean (08:04 min)</v>
      </c>
      <c r="I158" s="13" t="str">
        <f>interpretations!F158</f>
        <v>-</v>
      </c>
      <c r="J158" s="13" t="str">
        <f>interpretations!G158</f>
        <v>dispatch time;travel time</v>
      </c>
      <c r="K158" s="13" t="str">
        <f>interpretations!I158</f>
        <v>min/incident</v>
      </c>
      <c r="L158" t="str">
        <f>interpretations!BK158</f>
        <v>B</v>
      </c>
      <c r="M158">
        <f>interpretations!BL158</f>
        <v>0.12</v>
      </c>
    </row>
    <row r="159" spans="1:13" x14ac:dyDescent="0.25">
      <c r="A159" t="str">
        <f>IF(ISBLANK(interpretations!L159),"",interpretations!L159)</f>
        <v>Stevens, Webster and Stipak (1980)</v>
      </c>
      <c r="B159" t="str">
        <f>IF(ISBLANK(interpretations!A159),"",interpretations!A159)</f>
        <v>Census tract 7</v>
      </c>
      <c r="C159" t="str">
        <f>IF(ISBLANK(interpretations!S159),"",interpretations!S159)</f>
        <v>geography</v>
      </c>
      <c r="D159" t="str">
        <f>IF(ISBLANK(interpretations!T159),"",interpretations!T159)</f>
        <v>police discretion</v>
      </c>
      <c r="E159" s="13" t="str">
        <f>IF(interpretations!BN159=0,"",interpretations!BN159)</f>
        <v>-</v>
      </c>
      <c r="F159" s="30" t="b">
        <f>IF(interpretations!BO159=0,"",interpretations!BO159)</f>
        <v>0</v>
      </c>
      <c r="G159" s="30" t="str">
        <f>interpretations!BP159</f>
        <v>unknown</v>
      </c>
      <c r="H159" s="13" t="str">
        <f>interpretations!E159</f>
        <v>Grand Mean (08:04 min)</v>
      </c>
      <c r="I159" s="13" t="str">
        <f>interpretations!F159</f>
        <v>-</v>
      </c>
      <c r="J159" s="13" t="str">
        <f>interpretations!G159</f>
        <v>dispatch time;travel time</v>
      </c>
      <c r="K159" s="13" t="str">
        <f>interpretations!I159</f>
        <v>min/incident</v>
      </c>
      <c r="L159" t="str">
        <f>interpretations!BK159</f>
        <v>B</v>
      </c>
      <c r="M159">
        <f>interpretations!BL159</f>
        <v>-1.07</v>
      </c>
    </row>
    <row r="160" spans="1:13" x14ac:dyDescent="0.25">
      <c r="A160" t="str">
        <f>IF(ISBLANK(interpretations!L160),"",interpretations!L160)</f>
        <v>Stevens, Webster and Stipak (1980)</v>
      </c>
      <c r="B160" t="str">
        <f>IF(ISBLANK(interpretations!A160),"",interpretations!A160)</f>
        <v>Census tract 8</v>
      </c>
      <c r="C160" t="str">
        <f>IF(ISBLANK(interpretations!S160),"",interpretations!S160)</f>
        <v>geography</v>
      </c>
      <c r="D160" t="str">
        <f>IF(ISBLANK(interpretations!T160),"",interpretations!T160)</f>
        <v>police discretion</v>
      </c>
      <c r="E160" s="13" t="str">
        <f>IF(interpretations!BN160=0,"",interpretations!BN160)</f>
        <v>+</v>
      </c>
      <c r="F160" s="30" t="b">
        <f>IF(interpretations!BO160=0,"",interpretations!BO160)</f>
        <v>0</v>
      </c>
      <c r="G160" s="30" t="str">
        <f>interpretations!BP160</f>
        <v>unknown</v>
      </c>
      <c r="H160" s="13" t="str">
        <f>interpretations!E160</f>
        <v>Grand Mean (08:04 min)</v>
      </c>
      <c r="I160" s="13" t="str">
        <f>interpretations!F160</f>
        <v>-</v>
      </c>
      <c r="J160" s="13" t="str">
        <f>interpretations!G160</f>
        <v>dispatch time;travel time</v>
      </c>
      <c r="K160" s="13" t="str">
        <f>interpretations!I160</f>
        <v>min/incident</v>
      </c>
      <c r="L160" t="str">
        <f>interpretations!BK160</f>
        <v>B</v>
      </c>
      <c r="M160">
        <f>interpretations!BL160</f>
        <v>0.11</v>
      </c>
    </row>
    <row r="161" spans="1:13" x14ac:dyDescent="0.25">
      <c r="A161" t="str">
        <f>IF(ISBLANK(interpretations!L161),"",interpretations!L161)</f>
        <v>Stevens, Webster and Stipak (1980)</v>
      </c>
      <c r="B161" t="str">
        <f>IF(ISBLANK(interpretations!A161),"",interpretations!A161)</f>
        <v>Census tract 9</v>
      </c>
      <c r="C161" t="str">
        <f>IF(ISBLANK(interpretations!S161),"",interpretations!S161)</f>
        <v>geography</v>
      </c>
      <c r="D161" t="str">
        <f>IF(ISBLANK(interpretations!T161),"",interpretations!T161)</f>
        <v>police discretion</v>
      </c>
      <c r="E161" s="13" t="str">
        <f>IF(interpretations!BN161=0,"",interpretations!BN161)</f>
        <v>+</v>
      </c>
      <c r="F161" s="30" t="b">
        <f>IF(interpretations!BO161=0,"",interpretations!BO161)</f>
        <v>0</v>
      </c>
      <c r="G161" s="30" t="str">
        <f>interpretations!BP161</f>
        <v>unknown</v>
      </c>
      <c r="H161" s="13" t="str">
        <f>interpretations!E161</f>
        <v>Grand Mean (08:04 min)</v>
      </c>
      <c r="I161" s="13" t="str">
        <f>interpretations!F161</f>
        <v>-</v>
      </c>
      <c r="J161" s="13" t="str">
        <f>interpretations!G161</f>
        <v>dispatch time;travel time</v>
      </c>
      <c r="K161" s="13" t="str">
        <f>interpretations!I161</f>
        <v>min/incident</v>
      </c>
      <c r="L161" t="str">
        <f>interpretations!BK161</f>
        <v>B</v>
      </c>
      <c r="M161">
        <f>interpretations!BL161</f>
        <v>0.13</v>
      </c>
    </row>
    <row r="162" spans="1:13" x14ac:dyDescent="0.25">
      <c r="A162" t="str">
        <f>IF(ISBLANK(interpretations!L162),"",interpretations!L162)</f>
        <v>Stevens, Webster and Stipak (1980)</v>
      </c>
      <c r="B162" t="str">
        <f>IF(ISBLANK(interpretations!A162),"",interpretations!A162)</f>
        <v>Census tract 10</v>
      </c>
      <c r="C162" t="str">
        <f>IF(ISBLANK(interpretations!S162),"",interpretations!S162)</f>
        <v>geography</v>
      </c>
      <c r="D162" t="str">
        <f>IF(ISBLANK(interpretations!T162),"",interpretations!T162)</f>
        <v>police discretion</v>
      </c>
      <c r="E162" s="13" t="str">
        <f>IF(interpretations!BN162=0,"",interpretations!BN162)</f>
        <v>+</v>
      </c>
      <c r="F162" s="30" t="b">
        <f>IF(interpretations!BO162=0,"",interpretations!BO162)</f>
        <v>0</v>
      </c>
      <c r="G162" s="30" t="str">
        <f>interpretations!BP162</f>
        <v>unknown</v>
      </c>
      <c r="H162" s="13" t="str">
        <f>interpretations!E162</f>
        <v>Grand Mean (08:04 min)</v>
      </c>
      <c r="I162" s="13" t="str">
        <f>interpretations!F162</f>
        <v>-</v>
      </c>
      <c r="J162" s="13" t="str">
        <f>interpretations!G162</f>
        <v>dispatch time;travel time</v>
      </c>
      <c r="K162" s="13" t="str">
        <f>interpretations!I162</f>
        <v>min/incident</v>
      </c>
      <c r="L162" t="str">
        <f>interpretations!BK162</f>
        <v>B</v>
      </c>
      <c r="M162">
        <f>interpretations!BL162</f>
        <v>0.34</v>
      </c>
    </row>
    <row r="163" spans="1:13" x14ac:dyDescent="0.25">
      <c r="A163" t="str">
        <f>IF(ISBLANK(interpretations!L163),"",interpretations!L163)</f>
        <v>Stevens, Webster and Stipak (1980)</v>
      </c>
      <c r="B163" t="str">
        <f>IF(ISBLANK(interpretations!A163),"",interpretations!A163)</f>
        <v>Census tract 11</v>
      </c>
      <c r="C163" t="str">
        <f>IF(ISBLANK(interpretations!S163),"",interpretations!S163)</f>
        <v>geography</v>
      </c>
      <c r="D163" t="str">
        <f>IF(ISBLANK(interpretations!T163),"",interpretations!T163)</f>
        <v>police discretion</v>
      </c>
      <c r="E163" s="13" t="str">
        <f>IF(interpretations!BN163=0,"",interpretations!BN163)</f>
        <v>+</v>
      </c>
      <c r="F163" s="30" t="b">
        <f>IF(interpretations!BO163=0,"",interpretations!BO163)</f>
        <v>0</v>
      </c>
      <c r="G163" s="30" t="str">
        <f>interpretations!BP163</f>
        <v>unknown</v>
      </c>
      <c r="H163" s="13" t="str">
        <f>interpretations!E163</f>
        <v>Grand Mean (08:04 min)</v>
      </c>
      <c r="I163" s="13" t="str">
        <f>interpretations!F163</f>
        <v>-</v>
      </c>
      <c r="J163" s="13" t="str">
        <f>interpretations!G163</f>
        <v>dispatch time;travel time</v>
      </c>
      <c r="K163" s="13" t="str">
        <f>interpretations!I163</f>
        <v>min/incident</v>
      </c>
      <c r="L163" t="str">
        <f>interpretations!BK163</f>
        <v>B</v>
      </c>
      <c r="M163">
        <f>interpretations!BL163</f>
        <v>0.91</v>
      </c>
    </row>
    <row r="164" spans="1:13" x14ac:dyDescent="0.25">
      <c r="A164" t="str">
        <f>IF(ISBLANK(interpretations!L164),"",interpretations!L164)</f>
        <v>Stevens, Webster and Stipak (1980)</v>
      </c>
      <c r="B164" t="str">
        <f>IF(ISBLANK(interpretations!A164),"",interpretations!A164)</f>
        <v>Census tract 12</v>
      </c>
      <c r="C164" t="str">
        <f>IF(ISBLANK(interpretations!S164),"",interpretations!S164)</f>
        <v>geography</v>
      </c>
      <c r="D164" t="str">
        <f>IF(ISBLANK(interpretations!T164),"",interpretations!T164)</f>
        <v>police discretion</v>
      </c>
      <c r="E164" s="13" t="str">
        <f>IF(interpretations!BN164=0,"",interpretations!BN164)</f>
        <v>+</v>
      </c>
      <c r="F164" s="30" t="b">
        <f>IF(interpretations!BO164=0,"",interpretations!BO164)</f>
        <v>0</v>
      </c>
      <c r="G164" s="30" t="str">
        <f>interpretations!BP164</f>
        <v>unknown</v>
      </c>
      <c r="H164" s="13" t="str">
        <f>interpretations!E164</f>
        <v>Grand Mean (08:04 min)</v>
      </c>
      <c r="I164" s="13" t="str">
        <f>interpretations!F164</f>
        <v>-</v>
      </c>
      <c r="J164" s="13" t="str">
        <f>interpretations!G164</f>
        <v>dispatch time;travel time</v>
      </c>
      <c r="K164" s="13" t="str">
        <f>interpretations!I164</f>
        <v>min/incident</v>
      </c>
      <c r="L164" t="str">
        <f>interpretations!BK164</f>
        <v>B</v>
      </c>
      <c r="M164">
        <f>interpretations!BL164</f>
        <v>0.33</v>
      </c>
    </row>
    <row r="165" spans="1:13" x14ac:dyDescent="0.25">
      <c r="A165" t="str">
        <f>IF(ISBLANK(interpretations!L165),"",interpretations!L165)</f>
        <v>Stevens, Webster and Stipak (1980)</v>
      </c>
      <c r="B165" t="str">
        <f>IF(ISBLANK(interpretations!A165),"",interpretations!A165)</f>
        <v>Census tract 13</v>
      </c>
      <c r="C165" t="str">
        <f>IF(ISBLANK(interpretations!S165),"",interpretations!S165)</f>
        <v>geography</v>
      </c>
      <c r="D165" t="str">
        <f>IF(ISBLANK(interpretations!T165),"",interpretations!T165)</f>
        <v>police discretion</v>
      </c>
      <c r="E165" s="13" t="str">
        <f>IF(interpretations!BN165=0,"",interpretations!BN165)</f>
        <v>+</v>
      </c>
      <c r="F165" s="30" t="b">
        <f>IF(interpretations!BO165=0,"",interpretations!BO165)</f>
        <v>0</v>
      </c>
      <c r="G165" s="30" t="str">
        <f>interpretations!BP165</f>
        <v>unknown</v>
      </c>
      <c r="H165" s="13" t="str">
        <f>interpretations!E165</f>
        <v>Grand Mean (08:04 min)</v>
      </c>
      <c r="I165" s="13" t="str">
        <f>interpretations!F165</f>
        <v>-</v>
      </c>
      <c r="J165" s="13" t="str">
        <f>interpretations!G165</f>
        <v>dispatch time;travel time</v>
      </c>
      <c r="K165" s="13" t="str">
        <f>interpretations!I165</f>
        <v>min/incident</v>
      </c>
      <c r="L165" t="str">
        <f>interpretations!BK165</f>
        <v>B</v>
      </c>
      <c r="M165">
        <f>interpretations!BL165</f>
        <v>0.71</v>
      </c>
    </row>
    <row r="166" spans="1:13" x14ac:dyDescent="0.25">
      <c r="A166" t="str">
        <f>IF(ISBLANK(interpretations!L166),"",interpretations!L166)</f>
        <v>Stevens, Webster and Stipak (1980)</v>
      </c>
      <c r="B166" t="str">
        <f>IF(ISBLANK(interpretations!A166),"",interpretations!A166)</f>
        <v>Census tract 14</v>
      </c>
      <c r="C166" t="str">
        <f>IF(ISBLANK(interpretations!S166),"",interpretations!S166)</f>
        <v>geography</v>
      </c>
      <c r="D166" t="str">
        <f>IF(ISBLANK(interpretations!T166),"",interpretations!T166)</f>
        <v>police discretion</v>
      </c>
      <c r="E166" s="13" t="str">
        <f>IF(interpretations!BN166=0,"",interpretations!BN166)</f>
        <v>+</v>
      </c>
      <c r="F166" s="30" t="b">
        <f>IF(interpretations!BO166=0,"",interpretations!BO166)</f>
        <v>0</v>
      </c>
      <c r="G166" s="30" t="str">
        <f>interpretations!BP166</f>
        <v>unknown</v>
      </c>
      <c r="H166" s="13" t="str">
        <f>interpretations!E166</f>
        <v>Grand Mean (08:04 min)</v>
      </c>
      <c r="I166" s="13" t="str">
        <f>interpretations!F166</f>
        <v>-</v>
      </c>
      <c r="J166" s="13" t="str">
        <f>interpretations!G166</f>
        <v>dispatch time;travel time</v>
      </c>
      <c r="K166" s="13" t="str">
        <f>interpretations!I166</f>
        <v>min/incident</v>
      </c>
      <c r="L166" t="str">
        <f>interpretations!BK166</f>
        <v>B</v>
      </c>
      <c r="M166">
        <f>interpretations!BL166</f>
        <v>1.1399999999999999</v>
      </c>
    </row>
    <row r="167" spans="1:13" x14ac:dyDescent="0.25">
      <c r="A167" t="str">
        <f>IF(ISBLANK(interpretations!L167),"",interpretations!L167)</f>
        <v>Stevens, Webster and Stipak (1980)</v>
      </c>
      <c r="B167" t="str">
        <f>IF(ISBLANK(interpretations!A167),"",interpretations!A167)</f>
        <v>Census tract 15</v>
      </c>
      <c r="C167" t="str">
        <f>IF(ISBLANK(interpretations!S167),"",interpretations!S167)</f>
        <v>geography</v>
      </c>
      <c r="D167" t="str">
        <f>IF(ISBLANK(interpretations!T167),"",interpretations!T167)</f>
        <v>police discretion</v>
      </c>
      <c r="E167" s="13" t="str">
        <f>IF(interpretations!BN167=0,"",interpretations!BN167)</f>
        <v>+</v>
      </c>
      <c r="F167" s="30" t="b">
        <f>IF(interpretations!BO167=0,"",interpretations!BO167)</f>
        <v>0</v>
      </c>
      <c r="G167" s="30" t="str">
        <f>interpretations!BP167</f>
        <v>unknown</v>
      </c>
      <c r="H167" s="13" t="str">
        <f>interpretations!E167</f>
        <v>Grand Mean (08:04 min)</v>
      </c>
      <c r="I167" s="13" t="str">
        <f>interpretations!F167</f>
        <v>-</v>
      </c>
      <c r="J167" s="13" t="str">
        <f>interpretations!G167</f>
        <v>dispatch time;travel time</v>
      </c>
      <c r="K167" s="13" t="str">
        <f>interpretations!I167</f>
        <v>min/incident</v>
      </c>
      <c r="L167" t="str">
        <f>interpretations!BK167</f>
        <v>B</v>
      </c>
      <c r="M167">
        <f>interpretations!BL167</f>
        <v>1.27</v>
      </c>
    </row>
    <row r="168" spans="1:13" x14ac:dyDescent="0.25">
      <c r="A168" t="str">
        <f>IF(ISBLANK(interpretations!L168),"",interpretations!L168)</f>
        <v>Stevens, Webster and Stipak (1980)</v>
      </c>
      <c r="B168" t="str">
        <f>IF(ISBLANK(interpretations!A168),"",interpretations!A168)</f>
        <v>Census tract 16</v>
      </c>
      <c r="C168" t="str">
        <f>IF(ISBLANK(interpretations!S168),"",interpretations!S168)</f>
        <v>geography</v>
      </c>
      <c r="D168" t="str">
        <f>IF(ISBLANK(interpretations!T168),"",interpretations!T168)</f>
        <v>police discretion</v>
      </c>
      <c r="E168" s="13" t="str">
        <f>IF(interpretations!BN168=0,"",interpretations!BN168)</f>
        <v>-</v>
      </c>
      <c r="F168" s="30" t="b">
        <f>IF(interpretations!BO168=0,"",interpretations!BO168)</f>
        <v>0</v>
      </c>
      <c r="G168" s="30" t="str">
        <f>interpretations!BP168</f>
        <v>unknown</v>
      </c>
      <c r="H168" s="13" t="str">
        <f>interpretations!E168</f>
        <v>Grand Mean (08:04 min)</v>
      </c>
      <c r="I168" s="13" t="str">
        <f>interpretations!F168</f>
        <v>-</v>
      </c>
      <c r="J168" s="13" t="str">
        <f>interpretations!G168</f>
        <v>dispatch time;travel time</v>
      </c>
      <c r="K168" s="13" t="str">
        <f>interpretations!I168</f>
        <v>min/incident</v>
      </c>
      <c r="L168" t="str">
        <f>interpretations!BK168</f>
        <v>B</v>
      </c>
      <c r="M168">
        <f>interpretations!BL168</f>
        <v>-0.4</v>
      </c>
    </row>
    <row r="169" spans="1:13" x14ac:dyDescent="0.25">
      <c r="A169" t="str">
        <f>IF(ISBLANK(interpretations!L169),"",interpretations!L169)</f>
        <v>Stevens, Webster and Stipak (1980)</v>
      </c>
      <c r="B169" t="str">
        <f>IF(ISBLANK(interpretations!A169),"",interpretations!A169)</f>
        <v>Midnight  - 12:59 AM</v>
      </c>
      <c r="C169" t="str">
        <f>IF(ISBLANK(interpretations!S169),"",interpretations!S169)</f>
        <v>time of day</v>
      </c>
      <c r="D169" t="str">
        <f>IF(ISBLANK(interpretations!T169),"",interpretations!T169)</f>
        <v xml:space="preserve">exogenous </v>
      </c>
      <c r="E169" s="13" t="str">
        <f>IF(interpretations!BN169=0,"",interpretations!BN169)</f>
        <v>-</v>
      </c>
      <c r="F169" s="30" t="b">
        <f>IF(interpretations!BO169=0,"",interpretations!BO169)</f>
        <v>0</v>
      </c>
      <c r="G169" s="30" t="str">
        <f>interpretations!BP169</f>
        <v>unknown</v>
      </c>
      <c r="H169" s="13" t="str">
        <f>interpretations!E169</f>
        <v>Grand Mean (08:04 min)</v>
      </c>
      <c r="I169" s="13" t="str">
        <f>interpretations!F169</f>
        <v>-</v>
      </c>
      <c r="J169" s="13" t="str">
        <f>interpretations!G169</f>
        <v>dispatch time;travel time</v>
      </c>
      <c r="K169" s="13" t="str">
        <f>interpretations!I169</f>
        <v>min/incident</v>
      </c>
      <c r="L169" t="str">
        <f>interpretations!BK169</f>
        <v>B</v>
      </c>
      <c r="M169">
        <f>interpretations!BL169</f>
        <v>-1.22</v>
      </c>
    </row>
    <row r="170" spans="1:13" x14ac:dyDescent="0.25">
      <c r="A170" t="str">
        <f>IF(ISBLANK(interpretations!L170),"",interpretations!L170)</f>
        <v>Stevens, Webster and Stipak (1980)</v>
      </c>
      <c r="B170" t="str">
        <f>IF(ISBLANK(interpretations!A170),"",interpretations!A170)</f>
        <v>1:00  - 1:59 AM</v>
      </c>
      <c r="C170" t="str">
        <f>IF(ISBLANK(interpretations!S170),"",interpretations!S170)</f>
        <v>time of day</v>
      </c>
      <c r="D170" t="str">
        <f>IF(ISBLANK(interpretations!T170),"",interpretations!T170)</f>
        <v xml:space="preserve">exogenous </v>
      </c>
      <c r="E170" s="13" t="str">
        <f>IF(interpretations!BN170=0,"",interpretations!BN170)</f>
        <v>-</v>
      </c>
      <c r="F170" s="30" t="b">
        <f>IF(interpretations!BO170=0,"",interpretations!BO170)</f>
        <v>0</v>
      </c>
      <c r="G170" s="30" t="str">
        <f>interpretations!BP170</f>
        <v>unknown</v>
      </c>
      <c r="H170" s="13" t="str">
        <f>interpretations!E170</f>
        <v>Grand Mean (08:04 min)</v>
      </c>
      <c r="I170" s="13" t="str">
        <f>interpretations!F170</f>
        <v>-</v>
      </c>
      <c r="J170" s="13" t="str">
        <f>interpretations!G170</f>
        <v>dispatch time;travel time</v>
      </c>
      <c r="K170" s="13" t="str">
        <f>interpretations!I170</f>
        <v>min/incident</v>
      </c>
      <c r="L170" t="str">
        <f>interpretations!BK170</f>
        <v>B</v>
      </c>
      <c r="M170">
        <f>interpretations!BL170</f>
        <v>-1.36</v>
      </c>
    </row>
    <row r="171" spans="1:13" x14ac:dyDescent="0.25">
      <c r="A171" t="str">
        <f>IF(ISBLANK(interpretations!L171),"",interpretations!L171)</f>
        <v>Stevens, Webster and Stipak (1980)</v>
      </c>
      <c r="B171" t="str">
        <f>IF(ISBLANK(interpretations!A171),"",interpretations!A171)</f>
        <v>2:00  - 2:59 AM</v>
      </c>
      <c r="C171" t="str">
        <f>IF(ISBLANK(interpretations!S171),"",interpretations!S171)</f>
        <v>time of day</v>
      </c>
      <c r="D171" t="str">
        <f>IF(ISBLANK(interpretations!T171),"",interpretations!T171)</f>
        <v xml:space="preserve">exogenous </v>
      </c>
      <c r="E171" s="13" t="str">
        <f>IF(interpretations!BN171=0,"",interpretations!BN171)</f>
        <v>-</v>
      </c>
      <c r="F171" s="30" t="b">
        <f>IF(interpretations!BO171=0,"",interpretations!BO171)</f>
        <v>0</v>
      </c>
      <c r="G171" s="30" t="str">
        <f>interpretations!BP171</f>
        <v>unknown</v>
      </c>
      <c r="H171" s="13" t="str">
        <f>interpretations!E171</f>
        <v>Grand Mean (08:04 min)</v>
      </c>
      <c r="I171" s="13" t="str">
        <f>interpretations!F171</f>
        <v>-</v>
      </c>
      <c r="J171" s="13" t="str">
        <f>interpretations!G171</f>
        <v>dispatch time;travel time</v>
      </c>
      <c r="K171" s="13" t="str">
        <f>interpretations!I171</f>
        <v>min/incident</v>
      </c>
      <c r="L171" t="str">
        <f>interpretations!BK171</f>
        <v>B</v>
      </c>
      <c r="M171">
        <f>interpretations!BL171</f>
        <v>-2.81</v>
      </c>
    </row>
    <row r="172" spans="1:13" x14ac:dyDescent="0.25">
      <c r="A172" t="str">
        <f>IF(ISBLANK(interpretations!L172),"",interpretations!L172)</f>
        <v>Stevens, Webster and Stipak (1980)</v>
      </c>
      <c r="B172" t="str">
        <f>IF(ISBLANK(interpretations!A172),"",interpretations!A172)</f>
        <v>3:00  - 3:59 AM</v>
      </c>
      <c r="C172" t="str">
        <f>IF(ISBLANK(interpretations!S172),"",interpretations!S172)</f>
        <v>time of day</v>
      </c>
      <c r="D172" t="str">
        <f>IF(ISBLANK(interpretations!T172),"",interpretations!T172)</f>
        <v xml:space="preserve">exogenous </v>
      </c>
      <c r="E172" s="13" t="str">
        <f>IF(interpretations!BN172=0,"",interpretations!BN172)</f>
        <v>-</v>
      </c>
      <c r="F172" s="30" t="b">
        <f>IF(interpretations!BO172=0,"",interpretations!BO172)</f>
        <v>0</v>
      </c>
      <c r="G172" s="30" t="str">
        <f>interpretations!BP172</f>
        <v>unknown</v>
      </c>
      <c r="H172" s="13" t="str">
        <f>interpretations!E172</f>
        <v>Grand Mean (08:04 min)</v>
      </c>
      <c r="I172" s="13" t="str">
        <f>interpretations!F172</f>
        <v>-</v>
      </c>
      <c r="J172" s="13" t="str">
        <f>interpretations!G172</f>
        <v>dispatch time;travel time</v>
      </c>
      <c r="K172" s="13" t="str">
        <f>interpretations!I172</f>
        <v>min/incident</v>
      </c>
      <c r="L172" t="str">
        <f>interpretations!BK172</f>
        <v>B</v>
      </c>
      <c r="M172">
        <f>interpretations!BL172</f>
        <v>-3.56</v>
      </c>
    </row>
    <row r="173" spans="1:13" x14ac:dyDescent="0.25">
      <c r="A173" t="str">
        <f>IF(ISBLANK(interpretations!L173),"",interpretations!L173)</f>
        <v>Stevens, Webster and Stipak (1980)</v>
      </c>
      <c r="B173" t="str">
        <f>IF(ISBLANK(interpretations!A173),"",interpretations!A173)</f>
        <v>4:00  - 4:59 AM</v>
      </c>
      <c r="C173" t="str">
        <f>IF(ISBLANK(interpretations!S173),"",interpretations!S173)</f>
        <v>time of day</v>
      </c>
      <c r="D173" t="str">
        <f>IF(ISBLANK(interpretations!T173),"",interpretations!T173)</f>
        <v xml:space="preserve">exogenous </v>
      </c>
      <c r="E173" s="13" t="str">
        <f>IF(interpretations!BN173=0,"",interpretations!BN173)</f>
        <v>-</v>
      </c>
      <c r="F173" s="30" t="b">
        <f>IF(interpretations!BO173=0,"",interpretations!BO173)</f>
        <v>0</v>
      </c>
      <c r="G173" s="30" t="str">
        <f>interpretations!BP173</f>
        <v>unknown</v>
      </c>
      <c r="H173" s="13" t="str">
        <f>interpretations!E173</f>
        <v>Grand Mean (08:04 min)</v>
      </c>
      <c r="I173" s="13" t="str">
        <f>interpretations!F173</f>
        <v>-</v>
      </c>
      <c r="J173" s="13" t="str">
        <f>interpretations!G173</f>
        <v>dispatch time;travel time</v>
      </c>
      <c r="K173" s="13" t="str">
        <f>interpretations!I173</f>
        <v>min/incident</v>
      </c>
      <c r="L173" t="str">
        <f>interpretations!BK173</f>
        <v>B</v>
      </c>
      <c r="M173">
        <f>interpretations!BL173</f>
        <v>-2.84</v>
      </c>
    </row>
    <row r="174" spans="1:13" x14ac:dyDescent="0.25">
      <c r="A174" t="str">
        <f>IF(ISBLANK(interpretations!L174),"",interpretations!L174)</f>
        <v>Stevens, Webster and Stipak (1980)</v>
      </c>
      <c r="B174" t="str">
        <f>IF(ISBLANK(interpretations!A174),"",interpretations!A174)</f>
        <v>5:00  - 5:59 AM</v>
      </c>
      <c r="C174" t="str">
        <f>IF(ISBLANK(interpretations!S174),"",interpretations!S174)</f>
        <v>time of day</v>
      </c>
      <c r="D174" t="str">
        <f>IF(ISBLANK(interpretations!T174),"",interpretations!T174)</f>
        <v xml:space="preserve">exogenous </v>
      </c>
      <c r="E174" s="13" t="str">
        <f>IF(interpretations!BN174=0,"",interpretations!BN174)</f>
        <v>+</v>
      </c>
      <c r="F174" s="30" t="b">
        <f>IF(interpretations!BO174=0,"",interpretations!BO174)</f>
        <v>0</v>
      </c>
      <c r="G174" s="30" t="str">
        <f>interpretations!BP174</f>
        <v>unknown</v>
      </c>
      <c r="H174" s="13" t="str">
        <f>interpretations!E174</f>
        <v>Grand Mean (08:04 min)</v>
      </c>
      <c r="I174" s="13" t="str">
        <f>interpretations!F174</f>
        <v>-</v>
      </c>
      <c r="J174" s="13" t="str">
        <f>interpretations!G174</f>
        <v>dispatch time;travel time</v>
      </c>
      <c r="K174" s="13" t="str">
        <f>interpretations!I174</f>
        <v>min/incident</v>
      </c>
      <c r="L174" t="str">
        <f>interpretations!BK174</f>
        <v>B</v>
      </c>
      <c r="M174">
        <f>interpretations!BL174</f>
        <v>3.08</v>
      </c>
    </row>
    <row r="175" spans="1:13" x14ac:dyDescent="0.25">
      <c r="A175" t="str">
        <f>IF(ISBLANK(interpretations!L175),"",interpretations!L175)</f>
        <v>Stevens, Webster and Stipak (1980)</v>
      </c>
      <c r="B175" t="str">
        <f>IF(ISBLANK(interpretations!A175),"",interpretations!A175)</f>
        <v>6:00  - 6:59 AM</v>
      </c>
      <c r="C175" t="str">
        <f>IF(ISBLANK(interpretations!S175),"",interpretations!S175)</f>
        <v>time of day</v>
      </c>
      <c r="D175" t="str">
        <f>IF(ISBLANK(interpretations!T175),"",interpretations!T175)</f>
        <v xml:space="preserve">exogenous </v>
      </c>
      <c r="E175" s="13" t="str">
        <f>IF(interpretations!BN175=0,"",interpretations!BN175)</f>
        <v>+</v>
      </c>
      <c r="F175" s="30" t="b">
        <f>IF(interpretations!BO175=0,"",interpretations!BO175)</f>
        <v>0</v>
      </c>
      <c r="G175" s="30" t="str">
        <f>interpretations!BP175</f>
        <v>unknown</v>
      </c>
      <c r="H175" s="13" t="str">
        <f>interpretations!E175</f>
        <v>Grand Mean (08:04 min)</v>
      </c>
      <c r="I175" s="13" t="str">
        <f>interpretations!F175</f>
        <v>-</v>
      </c>
      <c r="J175" s="13" t="str">
        <f>interpretations!G175</f>
        <v>dispatch time;travel time</v>
      </c>
      <c r="K175" s="13" t="str">
        <f>interpretations!I175</f>
        <v>min/incident</v>
      </c>
      <c r="L175" t="str">
        <f>interpretations!BK175</f>
        <v>B</v>
      </c>
      <c r="M175">
        <f>interpretations!BL175</f>
        <v>0.92</v>
      </c>
    </row>
    <row r="176" spans="1:13" x14ac:dyDescent="0.25">
      <c r="A176" t="str">
        <f>IF(ISBLANK(interpretations!L176),"",interpretations!L176)</f>
        <v>Stevens, Webster and Stipak (1980)</v>
      </c>
      <c r="B176" t="str">
        <f>IF(ISBLANK(interpretations!A176),"",interpretations!A176)</f>
        <v>7:00  - 7:59 AM</v>
      </c>
      <c r="C176" t="str">
        <f>IF(ISBLANK(interpretations!S176),"",interpretations!S176)</f>
        <v>time of day</v>
      </c>
      <c r="D176" t="str">
        <f>IF(ISBLANK(interpretations!T176),"",interpretations!T176)</f>
        <v xml:space="preserve">exogenous </v>
      </c>
      <c r="E176" s="13" t="str">
        <f>IF(interpretations!BN176=0,"",interpretations!BN176)</f>
        <v>+</v>
      </c>
      <c r="F176" s="30" t="b">
        <f>IF(interpretations!BO176=0,"",interpretations!BO176)</f>
        <v>0</v>
      </c>
      <c r="G176" s="30" t="str">
        <f>interpretations!BP176</f>
        <v>unknown</v>
      </c>
      <c r="H176" s="13" t="str">
        <f>interpretations!E176</f>
        <v>Grand Mean (08:04 min)</v>
      </c>
      <c r="I176" s="13" t="str">
        <f>interpretations!F176</f>
        <v>-</v>
      </c>
      <c r="J176" s="13" t="str">
        <f>interpretations!G176</f>
        <v>dispatch time;travel time</v>
      </c>
      <c r="K176" s="13" t="str">
        <f>interpretations!I176</f>
        <v>min/incident</v>
      </c>
      <c r="L176" t="str">
        <f>interpretations!BK176</f>
        <v>B</v>
      </c>
      <c r="M176">
        <f>interpretations!BL176</f>
        <v>1.1100000000000001</v>
      </c>
    </row>
    <row r="177" spans="1:13" x14ac:dyDescent="0.25">
      <c r="A177" t="str">
        <f>IF(ISBLANK(interpretations!L177),"",interpretations!L177)</f>
        <v>Stevens, Webster and Stipak (1980)</v>
      </c>
      <c r="B177" t="str">
        <f>IF(ISBLANK(interpretations!A177),"",interpretations!A177)</f>
        <v>8:00  - 8:59 AM</v>
      </c>
      <c r="C177" t="str">
        <f>IF(ISBLANK(interpretations!S177),"",interpretations!S177)</f>
        <v>time of day</v>
      </c>
      <c r="D177" t="str">
        <f>IF(ISBLANK(interpretations!T177),"",interpretations!T177)</f>
        <v xml:space="preserve">exogenous </v>
      </c>
      <c r="E177" s="13" t="str">
        <f>IF(interpretations!BN177=0,"",interpretations!BN177)</f>
        <v>+</v>
      </c>
      <c r="F177" s="30" t="b">
        <f>IF(interpretations!BO177=0,"",interpretations!BO177)</f>
        <v>0</v>
      </c>
      <c r="G177" s="30" t="str">
        <f>interpretations!BP177</f>
        <v>unknown</v>
      </c>
      <c r="H177" s="13" t="str">
        <f>interpretations!E177</f>
        <v>Grand Mean (08:04 min)</v>
      </c>
      <c r="I177" s="13" t="str">
        <f>interpretations!F177</f>
        <v>-</v>
      </c>
      <c r="J177" s="13" t="str">
        <f>interpretations!G177</f>
        <v>dispatch time;travel time</v>
      </c>
      <c r="K177" s="13" t="str">
        <f>interpretations!I177</f>
        <v>min/incident</v>
      </c>
      <c r="L177" t="str">
        <f>interpretations!BK177</f>
        <v>B</v>
      </c>
      <c r="M177">
        <f>interpretations!BL177</f>
        <v>3.25</v>
      </c>
    </row>
    <row r="178" spans="1:13" x14ac:dyDescent="0.25">
      <c r="A178" t="str">
        <f>IF(ISBLANK(interpretations!L178),"",interpretations!L178)</f>
        <v>Stevens, Webster and Stipak (1980)</v>
      </c>
      <c r="B178" t="str">
        <f>IF(ISBLANK(interpretations!A178),"",interpretations!A178)</f>
        <v>9:00  - 9:59 AM</v>
      </c>
      <c r="C178" t="str">
        <f>IF(ISBLANK(interpretations!S178),"",interpretations!S178)</f>
        <v>time of day</v>
      </c>
      <c r="D178" t="str">
        <f>IF(ISBLANK(interpretations!T178),"",interpretations!T178)</f>
        <v xml:space="preserve">exogenous </v>
      </c>
      <c r="E178" s="13" t="str">
        <f>IF(interpretations!BN178=0,"",interpretations!BN178)</f>
        <v>-</v>
      </c>
      <c r="F178" s="30" t="b">
        <f>IF(interpretations!BO178=0,"",interpretations!BO178)</f>
        <v>0</v>
      </c>
      <c r="G178" s="30" t="str">
        <f>interpretations!BP178</f>
        <v>unknown</v>
      </c>
      <c r="H178" s="13" t="str">
        <f>interpretations!E178</f>
        <v>Grand Mean (08:04 min)</v>
      </c>
      <c r="I178" s="13" t="str">
        <f>interpretations!F178</f>
        <v>-</v>
      </c>
      <c r="J178" s="13" t="str">
        <f>interpretations!G178</f>
        <v>dispatch time;travel time</v>
      </c>
      <c r="K178" s="13" t="str">
        <f>interpretations!I178</f>
        <v>min/incident</v>
      </c>
      <c r="L178" t="str">
        <f>interpretations!BK178</f>
        <v>B</v>
      </c>
      <c r="M178">
        <f>interpretations!BL178</f>
        <v>-0.28000000000000003</v>
      </c>
    </row>
    <row r="179" spans="1:13" x14ac:dyDescent="0.25">
      <c r="A179" t="str">
        <f>IF(ISBLANK(interpretations!L179),"",interpretations!L179)</f>
        <v>Stevens, Webster and Stipak (1980)</v>
      </c>
      <c r="B179" t="str">
        <f>IF(ISBLANK(interpretations!A179),"",interpretations!A179)</f>
        <v>10:00  - 10:59 AM</v>
      </c>
      <c r="C179" t="str">
        <f>IF(ISBLANK(interpretations!S179),"",interpretations!S179)</f>
        <v>time of day</v>
      </c>
      <c r="D179" t="str">
        <f>IF(ISBLANK(interpretations!T179),"",interpretations!T179)</f>
        <v xml:space="preserve">exogenous </v>
      </c>
      <c r="E179" s="13" t="str">
        <f>IF(interpretations!BN179=0,"",interpretations!BN179)</f>
        <v>-</v>
      </c>
      <c r="F179" s="30" t="b">
        <f>IF(interpretations!BO179=0,"",interpretations!BO179)</f>
        <v>0</v>
      </c>
      <c r="G179" s="30" t="str">
        <f>interpretations!BP179</f>
        <v>unknown</v>
      </c>
      <c r="H179" s="13" t="str">
        <f>interpretations!E179</f>
        <v>Grand Mean (08:04 min)</v>
      </c>
      <c r="I179" s="13" t="str">
        <f>interpretations!F179</f>
        <v>-</v>
      </c>
      <c r="J179" s="13" t="str">
        <f>interpretations!G179</f>
        <v>dispatch time;travel time</v>
      </c>
      <c r="K179" s="13" t="str">
        <f>interpretations!I179</f>
        <v>min/incident</v>
      </c>
      <c r="L179" t="str">
        <f>interpretations!BK179</f>
        <v>B</v>
      </c>
      <c r="M179">
        <f>interpretations!BL179</f>
        <v>-7.0000000000000007E-2</v>
      </c>
    </row>
    <row r="180" spans="1:13" x14ac:dyDescent="0.25">
      <c r="A180" t="str">
        <f>IF(ISBLANK(interpretations!L180),"",interpretations!L180)</f>
        <v>Stevens, Webster and Stipak (1980)</v>
      </c>
      <c r="B180" t="str">
        <f>IF(ISBLANK(interpretations!A180),"",interpretations!A180)</f>
        <v>11:00  - 11:59 AM</v>
      </c>
      <c r="C180" t="str">
        <f>IF(ISBLANK(interpretations!S180),"",interpretations!S180)</f>
        <v>time of day</v>
      </c>
      <c r="D180" t="str">
        <f>IF(ISBLANK(interpretations!T180),"",interpretations!T180)</f>
        <v xml:space="preserve">exogenous </v>
      </c>
      <c r="E180" s="13" t="str">
        <f>IF(interpretations!BN180=0,"",interpretations!BN180)</f>
        <v>+</v>
      </c>
      <c r="F180" s="30" t="b">
        <f>IF(interpretations!BO180=0,"",interpretations!BO180)</f>
        <v>0</v>
      </c>
      <c r="G180" s="30" t="str">
        <f>interpretations!BP180</f>
        <v>unknown</v>
      </c>
      <c r="H180" s="13" t="str">
        <f>interpretations!E180</f>
        <v>Grand Mean (08:04 min)</v>
      </c>
      <c r="I180" s="13" t="str">
        <f>interpretations!F180</f>
        <v>-</v>
      </c>
      <c r="J180" s="13" t="str">
        <f>interpretations!G180</f>
        <v>dispatch time;travel time</v>
      </c>
      <c r="K180" s="13" t="str">
        <f>interpretations!I180</f>
        <v>min/incident</v>
      </c>
      <c r="L180" t="str">
        <f>interpretations!BK180</f>
        <v>B</v>
      </c>
      <c r="M180">
        <f>interpretations!BL180</f>
        <v>1.46</v>
      </c>
    </row>
    <row r="181" spans="1:13" x14ac:dyDescent="0.25">
      <c r="A181" t="str">
        <f>IF(ISBLANK(interpretations!L181),"",interpretations!L181)</f>
        <v>Stevens, Webster and Stipak (1980)</v>
      </c>
      <c r="B181" t="str">
        <f>IF(ISBLANK(interpretations!A181),"",interpretations!A181)</f>
        <v>12:00  - 12:59 PM</v>
      </c>
      <c r="C181" t="str">
        <f>IF(ISBLANK(interpretations!S181),"",interpretations!S181)</f>
        <v>time of day</v>
      </c>
      <c r="D181" t="str">
        <f>IF(ISBLANK(interpretations!T181),"",interpretations!T181)</f>
        <v xml:space="preserve">exogenous </v>
      </c>
      <c r="E181" s="13" t="str">
        <f>IF(interpretations!BN181=0,"",interpretations!BN181)</f>
        <v>+</v>
      </c>
      <c r="F181" s="30" t="b">
        <f>IF(interpretations!BO181=0,"",interpretations!BO181)</f>
        <v>0</v>
      </c>
      <c r="G181" s="30" t="str">
        <f>interpretations!BP181</f>
        <v>unknown</v>
      </c>
      <c r="H181" s="13" t="str">
        <f>interpretations!E181</f>
        <v>Grand Mean (08:04 min)</v>
      </c>
      <c r="I181" s="13" t="str">
        <f>interpretations!F181</f>
        <v>-</v>
      </c>
      <c r="J181" s="13" t="str">
        <f>interpretations!G181</f>
        <v>dispatch time;travel time</v>
      </c>
      <c r="K181" s="13" t="str">
        <f>interpretations!I181</f>
        <v>min/incident</v>
      </c>
      <c r="L181" t="str">
        <f>interpretations!BK181</f>
        <v>B</v>
      </c>
      <c r="M181">
        <f>interpretations!BL181</f>
        <v>1.52</v>
      </c>
    </row>
    <row r="182" spans="1:13" x14ac:dyDescent="0.25">
      <c r="A182" t="str">
        <f>IF(ISBLANK(interpretations!L182),"",interpretations!L182)</f>
        <v>Stevens, Webster and Stipak (1980)</v>
      </c>
      <c r="B182" t="str">
        <f>IF(ISBLANK(interpretations!A182),"",interpretations!A182)</f>
        <v>1:00  - 1:59 PM</v>
      </c>
      <c r="C182" t="str">
        <f>IF(ISBLANK(interpretations!S182),"",interpretations!S182)</f>
        <v>time of day</v>
      </c>
      <c r="D182" t="str">
        <f>IF(ISBLANK(interpretations!T182),"",interpretations!T182)</f>
        <v xml:space="preserve">exogenous </v>
      </c>
      <c r="E182" s="13" t="str">
        <f>IF(interpretations!BN182=0,"",interpretations!BN182)</f>
        <v>-</v>
      </c>
      <c r="F182" s="30" t="b">
        <f>IF(interpretations!BO182=0,"",interpretations!BO182)</f>
        <v>0</v>
      </c>
      <c r="G182" s="30" t="str">
        <f>interpretations!BP182</f>
        <v>unknown</v>
      </c>
      <c r="H182" s="13" t="str">
        <f>interpretations!E182</f>
        <v>Grand Mean (08:04 min)</v>
      </c>
      <c r="I182" s="13" t="str">
        <f>interpretations!F182</f>
        <v>-</v>
      </c>
      <c r="J182" s="13" t="str">
        <f>interpretations!G182</f>
        <v>dispatch time;travel time</v>
      </c>
      <c r="K182" s="13" t="str">
        <f>interpretations!I182</f>
        <v>min/incident</v>
      </c>
      <c r="L182" t="str">
        <f>interpretations!BK182</f>
        <v>B</v>
      </c>
      <c r="M182">
        <f>interpretations!BL182</f>
        <v>-1.0900000000000001</v>
      </c>
    </row>
    <row r="183" spans="1:13" x14ac:dyDescent="0.25">
      <c r="A183" t="str">
        <f>IF(ISBLANK(interpretations!L183),"",interpretations!L183)</f>
        <v>Stevens, Webster and Stipak (1980)</v>
      </c>
      <c r="B183" t="str">
        <f>IF(ISBLANK(interpretations!A183),"",interpretations!A183)</f>
        <v>2:00  - 2:59 PM</v>
      </c>
      <c r="C183" t="str">
        <f>IF(ISBLANK(interpretations!S183),"",interpretations!S183)</f>
        <v>time of day</v>
      </c>
      <c r="D183" t="str">
        <f>IF(ISBLANK(interpretations!T183),"",interpretations!T183)</f>
        <v xml:space="preserve">exogenous </v>
      </c>
      <c r="E183" s="13" t="str">
        <f>IF(interpretations!BN183=0,"",interpretations!BN183)</f>
        <v>+</v>
      </c>
      <c r="F183" s="30" t="b">
        <f>IF(interpretations!BO183=0,"",interpretations!BO183)</f>
        <v>0</v>
      </c>
      <c r="G183" s="30" t="str">
        <f>interpretations!BP183</f>
        <v>unknown</v>
      </c>
      <c r="H183" s="13" t="str">
        <f>interpretations!E183</f>
        <v>Grand Mean (08:04 min)</v>
      </c>
      <c r="I183" s="13" t="str">
        <f>interpretations!F183</f>
        <v>-</v>
      </c>
      <c r="J183" s="13" t="str">
        <f>interpretations!G183</f>
        <v>dispatch time;travel time</v>
      </c>
      <c r="K183" s="13" t="str">
        <f>interpretations!I183</f>
        <v>min/incident</v>
      </c>
      <c r="L183" t="str">
        <f>interpretations!BK183</f>
        <v>B</v>
      </c>
      <c r="M183">
        <f>interpretations!BL183</f>
        <v>1.89</v>
      </c>
    </row>
    <row r="184" spans="1:13" x14ac:dyDescent="0.25">
      <c r="A184" t="str">
        <f>IF(ISBLANK(interpretations!L184),"",interpretations!L184)</f>
        <v>Stevens, Webster and Stipak (1980)</v>
      </c>
      <c r="B184" t="str">
        <f>IF(ISBLANK(interpretations!A184),"",interpretations!A184)</f>
        <v>3:00  - 3:59 PM</v>
      </c>
      <c r="C184" t="str">
        <f>IF(ISBLANK(interpretations!S184),"",interpretations!S184)</f>
        <v>time of day</v>
      </c>
      <c r="D184" t="str">
        <f>IF(ISBLANK(interpretations!T184),"",interpretations!T184)</f>
        <v xml:space="preserve">exogenous </v>
      </c>
      <c r="E184" s="13" t="str">
        <f>IF(interpretations!BN184=0,"",interpretations!BN184)</f>
        <v>+</v>
      </c>
      <c r="F184" s="30" t="b">
        <f>IF(interpretations!BO184=0,"",interpretations!BO184)</f>
        <v>0</v>
      </c>
      <c r="G184" s="30" t="str">
        <f>interpretations!BP184</f>
        <v>unknown</v>
      </c>
      <c r="H184" s="13" t="str">
        <f>interpretations!E184</f>
        <v>Grand Mean (08:04 min)</v>
      </c>
      <c r="I184" s="13" t="str">
        <f>interpretations!F184</f>
        <v>-</v>
      </c>
      <c r="J184" s="13" t="str">
        <f>interpretations!G184</f>
        <v>dispatch time;travel time</v>
      </c>
      <c r="K184" s="13" t="str">
        <f>interpretations!I184</f>
        <v>min/incident</v>
      </c>
      <c r="L184" t="str">
        <f>interpretations!BK184</f>
        <v>B</v>
      </c>
      <c r="M184">
        <f>interpretations!BL184</f>
        <v>4.12</v>
      </c>
    </row>
    <row r="185" spans="1:13" x14ac:dyDescent="0.25">
      <c r="A185" t="str">
        <f>IF(ISBLANK(interpretations!L185),"",interpretations!L185)</f>
        <v>Stevens, Webster and Stipak (1980)</v>
      </c>
      <c r="B185" t="str">
        <f>IF(ISBLANK(interpretations!A185),"",interpretations!A185)</f>
        <v>4:00  - 4:59 PM</v>
      </c>
      <c r="C185" t="str">
        <f>IF(ISBLANK(interpretations!S185),"",interpretations!S185)</f>
        <v>time of day</v>
      </c>
      <c r="D185" t="str">
        <f>IF(ISBLANK(interpretations!T185),"",interpretations!T185)</f>
        <v xml:space="preserve">exogenous </v>
      </c>
      <c r="E185" s="13" t="str">
        <f>IF(interpretations!BN185=0,"",interpretations!BN185)</f>
        <v>+</v>
      </c>
      <c r="F185" s="30" t="b">
        <f>IF(interpretations!BO185=0,"",interpretations!BO185)</f>
        <v>0</v>
      </c>
      <c r="G185" s="30" t="str">
        <f>interpretations!BP185</f>
        <v>unknown</v>
      </c>
      <c r="H185" s="13" t="str">
        <f>interpretations!E185</f>
        <v>Grand Mean (08:04 min)</v>
      </c>
      <c r="I185" s="13" t="str">
        <f>interpretations!F185</f>
        <v>-</v>
      </c>
      <c r="J185" s="13" t="str">
        <f>interpretations!G185</f>
        <v>dispatch time;travel time</v>
      </c>
      <c r="K185" s="13" t="str">
        <f>interpretations!I185</f>
        <v>min/incident</v>
      </c>
      <c r="L185" t="str">
        <f>interpretations!BK185</f>
        <v>B</v>
      </c>
      <c r="M185">
        <f>interpretations!BL185</f>
        <v>0.64</v>
      </c>
    </row>
    <row r="186" spans="1:13" x14ac:dyDescent="0.25">
      <c r="A186" t="str">
        <f>IF(ISBLANK(interpretations!L186),"",interpretations!L186)</f>
        <v>Stevens, Webster and Stipak (1980)</v>
      </c>
      <c r="B186" t="str">
        <f>IF(ISBLANK(interpretations!A186),"",interpretations!A186)</f>
        <v>5:00  - 5:59 PM</v>
      </c>
      <c r="C186" t="str">
        <f>IF(ISBLANK(interpretations!S186),"",interpretations!S186)</f>
        <v>time of day</v>
      </c>
      <c r="D186" t="str">
        <f>IF(ISBLANK(interpretations!T186),"",interpretations!T186)</f>
        <v xml:space="preserve">exogenous </v>
      </c>
      <c r="E186" s="13" t="str">
        <f>IF(interpretations!BN186=0,"",interpretations!BN186)</f>
        <v>-</v>
      </c>
      <c r="F186" s="30" t="b">
        <f>IF(interpretations!BO186=0,"",interpretations!BO186)</f>
        <v>0</v>
      </c>
      <c r="G186" s="30" t="str">
        <f>interpretations!BP186</f>
        <v>unknown</v>
      </c>
      <c r="H186" s="13" t="str">
        <f>interpretations!E186</f>
        <v>Grand Mean (08:04 min)</v>
      </c>
      <c r="I186" s="13" t="str">
        <f>interpretations!F186</f>
        <v>-</v>
      </c>
      <c r="J186" s="13" t="str">
        <f>interpretations!G186</f>
        <v>dispatch time;travel time</v>
      </c>
      <c r="K186" s="13" t="str">
        <f>interpretations!I186</f>
        <v>min/incident</v>
      </c>
      <c r="L186" t="str">
        <f>interpretations!BK186</f>
        <v>B</v>
      </c>
      <c r="M186">
        <f>interpretations!BL186</f>
        <v>-0.37</v>
      </c>
    </row>
    <row r="187" spans="1:13" x14ac:dyDescent="0.25">
      <c r="A187" t="str">
        <f>IF(ISBLANK(interpretations!L187),"",interpretations!L187)</f>
        <v>Stevens, Webster and Stipak (1980)</v>
      </c>
      <c r="B187" t="str">
        <f>IF(ISBLANK(interpretations!A187),"",interpretations!A187)</f>
        <v>6:00  - 6:59 PM</v>
      </c>
      <c r="C187" t="str">
        <f>IF(ISBLANK(interpretations!S187),"",interpretations!S187)</f>
        <v>time of day</v>
      </c>
      <c r="D187" t="str">
        <f>IF(ISBLANK(interpretations!T187),"",interpretations!T187)</f>
        <v xml:space="preserve">exogenous </v>
      </c>
      <c r="E187" s="13" t="str">
        <f>IF(interpretations!BN187=0,"",interpretations!BN187)</f>
        <v>-</v>
      </c>
      <c r="F187" s="30" t="b">
        <f>IF(interpretations!BO187=0,"",interpretations!BO187)</f>
        <v>0</v>
      </c>
      <c r="G187" s="30" t="str">
        <f>interpretations!BP187</f>
        <v>unknown</v>
      </c>
      <c r="H187" s="13" t="str">
        <f>interpretations!E187</f>
        <v>Grand Mean (08:04 min)</v>
      </c>
      <c r="I187" s="13" t="str">
        <f>interpretations!F187</f>
        <v>-</v>
      </c>
      <c r="J187" s="13" t="str">
        <f>interpretations!G187</f>
        <v>dispatch time;travel time</v>
      </c>
      <c r="K187" s="13" t="str">
        <f>interpretations!I187</f>
        <v>min/incident</v>
      </c>
      <c r="L187" t="str">
        <f>interpretations!BK187</f>
        <v>B</v>
      </c>
      <c r="M187">
        <f>interpretations!BL187</f>
        <v>-0.39</v>
      </c>
    </row>
    <row r="188" spans="1:13" x14ac:dyDescent="0.25">
      <c r="A188" t="str">
        <f>IF(ISBLANK(interpretations!L188),"",interpretations!L188)</f>
        <v>Stevens, Webster and Stipak (1980)</v>
      </c>
      <c r="B188" t="str">
        <f>IF(ISBLANK(interpretations!A188),"",interpretations!A188)</f>
        <v>7:00  - 7:59 PM</v>
      </c>
      <c r="C188" t="str">
        <f>IF(ISBLANK(interpretations!S188),"",interpretations!S188)</f>
        <v>time of day</v>
      </c>
      <c r="D188" t="str">
        <f>IF(ISBLANK(interpretations!T188),"",interpretations!T188)</f>
        <v xml:space="preserve">exogenous </v>
      </c>
      <c r="E188" s="13" t="str">
        <f>IF(interpretations!BN188=0,"",interpretations!BN188)</f>
        <v>+</v>
      </c>
      <c r="F188" s="30" t="b">
        <f>IF(interpretations!BO188=0,"",interpretations!BO188)</f>
        <v>0</v>
      </c>
      <c r="G188" s="30" t="str">
        <f>interpretations!BP188</f>
        <v>unknown</v>
      </c>
      <c r="H188" s="13" t="str">
        <f>interpretations!E188</f>
        <v>Grand Mean (08:04 min)</v>
      </c>
      <c r="I188" s="13" t="str">
        <f>interpretations!F188</f>
        <v>-</v>
      </c>
      <c r="J188" s="13" t="str">
        <f>interpretations!G188</f>
        <v>dispatch time;travel time</v>
      </c>
      <c r="K188" s="13" t="str">
        <f>interpretations!I188</f>
        <v>min/incident</v>
      </c>
      <c r="L188" t="str">
        <f>interpretations!BK188</f>
        <v>B</v>
      </c>
      <c r="M188">
        <f>interpretations!BL188</f>
        <v>0.01</v>
      </c>
    </row>
    <row r="189" spans="1:13" x14ac:dyDescent="0.25">
      <c r="A189" t="str">
        <f>IF(ISBLANK(interpretations!L189),"",interpretations!L189)</f>
        <v>Stevens, Webster and Stipak (1980)</v>
      </c>
      <c r="B189" t="str">
        <f>IF(ISBLANK(interpretations!A189),"",interpretations!A189)</f>
        <v>8:00  - 8:59 PM</v>
      </c>
      <c r="C189" t="str">
        <f>IF(ISBLANK(interpretations!S189),"",interpretations!S189)</f>
        <v>time of day</v>
      </c>
      <c r="D189" t="str">
        <f>IF(ISBLANK(interpretations!T189),"",interpretations!T189)</f>
        <v xml:space="preserve">exogenous </v>
      </c>
      <c r="E189" s="13" t="str">
        <f>IF(interpretations!BN189=0,"",interpretations!BN189)</f>
        <v>-</v>
      </c>
      <c r="F189" s="30" t="b">
        <f>IF(interpretations!BO189=0,"",interpretations!BO189)</f>
        <v>0</v>
      </c>
      <c r="G189" s="30" t="str">
        <f>interpretations!BP189</f>
        <v>unknown</v>
      </c>
      <c r="H189" s="13" t="str">
        <f>interpretations!E189</f>
        <v>Grand Mean (08:04 min)</v>
      </c>
      <c r="I189" s="13" t="str">
        <f>interpretations!F189</f>
        <v>-</v>
      </c>
      <c r="J189" s="13" t="str">
        <f>interpretations!G189</f>
        <v>dispatch time;travel time</v>
      </c>
      <c r="K189" s="13" t="str">
        <f>interpretations!I189</f>
        <v>min/incident</v>
      </c>
      <c r="L189" t="str">
        <f>interpretations!BK189</f>
        <v>B</v>
      </c>
      <c r="M189">
        <f>interpretations!BL189</f>
        <v>-0.81</v>
      </c>
    </row>
    <row r="190" spans="1:13" x14ac:dyDescent="0.25">
      <c r="A190" t="str">
        <f>IF(ISBLANK(interpretations!L190),"",interpretations!L190)</f>
        <v>Stevens, Webster and Stipak (1980)</v>
      </c>
      <c r="B190" t="str">
        <f>IF(ISBLANK(interpretations!A190),"",interpretations!A190)</f>
        <v>9:00  - 9:59 PM</v>
      </c>
      <c r="C190" t="str">
        <f>IF(ISBLANK(interpretations!S190),"",interpretations!S190)</f>
        <v>time of day</v>
      </c>
      <c r="D190" t="str">
        <f>IF(ISBLANK(interpretations!T190),"",interpretations!T190)</f>
        <v xml:space="preserve">exogenous </v>
      </c>
      <c r="E190" s="13" t="str">
        <f>IF(interpretations!BN190=0,"",interpretations!BN190)</f>
        <v>+</v>
      </c>
      <c r="F190" s="30" t="b">
        <f>IF(interpretations!BO190=0,"",interpretations!BO190)</f>
        <v>0</v>
      </c>
      <c r="G190" s="30" t="str">
        <f>interpretations!BP190</f>
        <v>unknown</v>
      </c>
      <c r="H190" s="13" t="str">
        <f>interpretations!E190</f>
        <v>Grand Mean (08:04 min)</v>
      </c>
      <c r="I190" s="13" t="str">
        <f>interpretations!F190</f>
        <v>-</v>
      </c>
      <c r="J190" s="13" t="str">
        <f>interpretations!G190</f>
        <v>dispatch time;travel time</v>
      </c>
      <c r="K190" s="13" t="str">
        <f>interpretations!I190</f>
        <v>min/incident</v>
      </c>
      <c r="L190" t="str">
        <f>interpretations!BK190</f>
        <v>B</v>
      </c>
      <c r="M190">
        <f>interpretations!BL190</f>
        <v>0.45</v>
      </c>
    </row>
    <row r="191" spans="1:13" x14ac:dyDescent="0.25">
      <c r="A191" t="str">
        <f>IF(ISBLANK(interpretations!L191),"",interpretations!L191)</f>
        <v>Stevens, Webster and Stipak (1980)</v>
      </c>
      <c r="B191" t="str">
        <f>IF(ISBLANK(interpretations!A191),"",interpretations!A191)</f>
        <v>10:00  - 10:59 PM</v>
      </c>
      <c r="C191" t="str">
        <f>IF(ISBLANK(interpretations!S191),"",interpretations!S191)</f>
        <v>time of day</v>
      </c>
      <c r="D191" t="str">
        <f>IF(ISBLANK(interpretations!T191),"",interpretations!T191)</f>
        <v xml:space="preserve">exogenous </v>
      </c>
      <c r="E191" s="13" t="str">
        <f>IF(interpretations!BN191=0,"",interpretations!BN191)</f>
        <v>+</v>
      </c>
      <c r="F191" s="30" t="b">
        <f>IF(interpretations!BO191=0,"",interpretations!BO191)</f>
        <v>0</v>
      </c>
      <c r="G191" s="30" t="str">
        <f>interpretations!BP191</f>
        <v>unknown</v>
      </c>
      <c r="H191" s="13" t="str">
        <f>interpretations!E191</f>
        <v>Grand Mean (08:04 min)</v>
      </c>
      <c r="I191" s="13" t="str">
        <f>interpretations!F191</f>
        <v>-</v>
      </c>
      <c r="J191" s="13" t="str">
        <f>interpretations!G191</f>
        <v>dispatch time;travel time</v>
      </c>
      <c r="K191" s="13" t="str">
        <f>interpretations!I191</f>
        <v>min/incident</v>
      </c>
      <c r="L191" t="str">
        <f>interpretations!BK191</f>
        <v>B</v>
      </c>
      <c r="M191">
        <f>interpretations!BL191</f>
        <v>2.06</v>
      </c>
    </row>
    <row r="192" spans="1:13" x14ac:dyDescent="0.25">
      <c r="A192" t="str">
        <f>IF(ISBLANK(interpretations!L192),"",interpretations!L192)</f>
        <v>Stevens, Webster and Stipak (1980)</v>
      </c>
      <c r="B192" t="str">
        <f>IF(ISBLANK(interpretations!A192),"",interpretations!A192)</f>
        <v>11:00  - 11:59 PM</v>
      </c>
      <c r="C192" t="str">
        <f>IF(ISBLANK(interpretations!S192),"",interpretations!S192)</f>
        <v>time of day</v>
      </c>
      <c r="D192" t="str">
        <f>IF(ISBLANK(interpretations!T192),"",interpretations!T192)</f>
        <v xml:space="preserve">exogenous </v>
      </c>
      <c r="E192" s="13" t="str">
        <f>IF(interpretations!BN192=0,"",interpretations!BN192)</f>
        <v>-</v>
      </c>
      <c r="F192" s="30" t="b">
        <f>IF(interpretations!BO192=0,"",interpretations!BO192)</f>
        <v>0</v>
      </c>
      <c r="G192" s="30" t="str">
        <f>interpretations!BP192</f>
        <v>unknown</v>
      </c>
      <c r="H192" s="13" t="str">
        <f>interpretations!E192</f>
        <v>Grand Mean (08:04 min)</v>
      </c>
      <c r="I192" s="13" t="str">
        <f>interpretations!F192</f>
        <v>-</v>
      </c>
      <c r="J192" s="13" t="str">
        <f>interpretations!G192</f>
        <v>dispatch time;travel time</v>
      </c>
      <c r="K192" s="13" t="str">
        <f>interpretations!I192</f>
        <v>min/incident</v>
      </c>
      <c r="L192" t="str">
        <f>interpretations!BK192</f>
        <v>B</v>
      </c>
      <c r="M192">
        <f>interpretations!BL192</f>
        <v>-0.12</v>
      </c>
    </row>
    <row r="193" spans="1:13" x14ac:dyDescent="0.25">
      <c r="A193" t="str">
        <f>IF(ISBLANK(interpretations!L193),"",interpretations!L193)</f>
        <v>van Kirk (1980a)</v>
      </c>
      <c r="B193" t="str">
        <f>IF(ISBLANK(interpretations!A193),"",interpretations!A193)</f>
        <v>Involvement vandalism</v>
      </c>
      <c r="C193" t="str">
        <f>IF(ISBLANK(interpretations!S193),"",interpretations!S193)</f>
        <v>crime type</v>
      </c>
      <c r="D193" t="str">
        <f>IF(ISBLANK(interpretations!T193),"",interpretations!T193)</f>
        <v>crime type</v>
      </c>
      <c r="E193" s="13" t="str">
        <f>IF(interpretations!BN193=0,"",interpretations!BN193)</f>
        <v>-</v>
      </c>
      <c r="F193" s="30" t="str">
        <f>IF(interpretations!BO193=0,"",interpretations!BO193)</f>
        <v>Small</v>
      </c>
      <c r="G193" s="30" t="str">
        <f>interpretations!BP193</f>
        <v>unknown</v>
      </c>
      <c r="H193" s="13" t="str">
        <f>interpretations!E193</f>
        <v xml:space="preserve">nonaggrevated assault </v>
      </c>
      <c r="I193" s="13" t="str">
        <f>interpretations!F193</f>
        <v>-</v>
      </c>
      <c r="J193" s="13" t="str">
        <f>interpretations!G193</f>
        <v>reporting time</v>
      </c>
      <c r="K193" s="13" t="str">
        <f>interpretations!I193</f>
        <v>min/incident</v>
      </c>
      <c r="L193" t="str">
        <f>interpretations!BK193</f>
        <v>Beta</v>
      </c>
      <c r="M193">
        <f>interpretations!BL193</f>
        <v>-9.5240000000000005E-2</v>
      </c>
    </row>
    <row r="194" spans="1:13" x14ac:dyDescent="0.25">
      <c r="A194" t="str">
        <f>IF(ISBLANK(interpretations!L194),"",interpretations!L194)</f>
        <v>van Kirk (1980a)</v>
      </c>
      <c r="B194" t="str">
        <f>IF(ISBLANK(interpretations!A194),"",interpretations!A194)</f>
        <v>Involvement Forgery, Fraud, and Embezzlement</v>
      </c>
      <c r="C194" t="str">
        <f>IF(ISBLANK(interpretations!S194),"",interpretations!S194)</f>
        <v>crime type</v>
      </c>
      <c r="D194" t="str">
        <f>IF(ISBLANK(interpretations!T194),"",interpretations!T194)</f>
        <v>crime type</v>
      </c>
      <c r="E194" s="13" t="str">
        <f>IF(interpretations!BN194=0,"",interpretations!BN194)</f>
        <v>-</v>
      </c>
      <c r="F194" s="30" t="str">
        <f>IF(interpretations!BO194=0,"",interpretations!BO194)</f>
        <v>Small</v>
      </c>
      <c r="G194" s="30" t="str">
        <f>interpretations!BP194</f>
        <v>unknown</v>
      </c>
      <c r="H194" s="13" t="str">
        <f>interpretations!E194</f>
        <v xml:space="preserve">nonaggrevated assault </v>
      </c>
      <c r="I194" s="13" t="str">
        <f>interpretations!F194</f>
        <v>-</v>
      </c>
      <c r="J194" s="13" t="str">
        <f>interpretations!G194</f>
        <v>reporting time</v>
      </c>
      <c r="K194" s="13" t="str">
        <f>interpretations!I194</f>
        <v>min/incident</v>
      </c>
      <c r="L194" t="str">
        <f>interpretations!BK194</f>
        <v>Beta</v>
      </c>
      <c r="M194">
        <f>interpretations!BL194</f>
        <v>-6.3600000000000004E-2</v>
      </c>
    </row>
    <row r="195" spans="1:13" x14ac:dyDescent="0.25">
      <c r="A195" t="str">
        <f>IF(ISBLANK(interpretations!L195),"",interpretations!L195)</f>
        <v>van Kirk (1980a)</v>
      </c>
      <c r="B195" t="str">
        <f>IF(ISBLANK(interpretations!A195),"",interpretations!A195)</f>
        <v>Weapon Possession</v>
      </c>
      <c r="C195" t="str">
        <f>IF(ISBLANK(interpretations!S195),"",interpretations!S195)</f>
        <v>crime type</v>
      </c>
      <c r="D195" t="str">
        <f>IF(ISBLANK(interpretations!T195),"",interpretations!T195)</f>
        <v>crime type</v>
      </c>
      <c r="E195" s="13" t="str">
        <f>IF(interpretations!BN195=0,"",interpretations!BN195)</f>
        <v>+</v>
      </c>
      <c r="F195" s="30" t="str">
        <f>IF(interpretations!BO195=0,"",interpretations!BO195)</f>
        <v>Small</v>
      </c>
      <c r="G195" s="30" t="str">
        <f>interpretations!BP195</f>
        <v>unknown</v>
      </c>
      <c r="H195" s="13" t="str">
        <f>interpretations!E195</f>
        <v xml:space="preserve">nonaggrevated assault </v>
      </c>
      <c r="I195" s="13" t="str">
        <f>interpretations!F195</f>
        <v>-</v>
      </c>
      <c r="J195" s="13" t="str">
        <f>interpretations!G195</f>
        <v>reporting time</v>
      </c>
      <c r="K195" s="13" t="str">
        <f>interpretations!I195</f>
        <v>min/incident</v>
      </c>
      <c r="L195" t="str">
        <f>interpretations!BK195</f>
        <v>Beta</v>
      </c>
      <c r="M195">
        <f>interpretations!BL195</f>
        <v>9.5899999999999996E-3</v>
      </c>
    </row>
    <row r="196" spans="1:13" x14ac:dyDescent="0.25">
      <c r="A196" t="str">
        <f>IF(ISBLANK(interpretations!L196),"",interpretations!L196)</f>
        <v>van Kirk (1980a)</v>
      </c>
      <c r="B196" t="str">
        <f>IF(ISBLANK(interpretations!A196),"",interpretations!A196)</f>
        <v>Drunkenness</v>
      </c>
      <c r="C196" t="str">
        <f>IF(ISBLANK(interpretations!S196),"",interpretations!S196)</f>
        <v>crime type</v>
      </c>
      <c r="D196" t="str">
        <f>IF(ISBLANK(interpretations!T196),"",interpretations!T196)</f>
        <v>crime type</v>
      </c>
      <c r="E196" s="13" t="str">
        <f>IF(interpretations!BN196=0,"",interpretations!BN196)</f>
        <v>-</v>
      </c>
      <c r="F196" s="30" t="str">
        <f>IF(interpretations!BO196=0,"",interpretations!BO196)</f>
        <v>Small</v>
      </c>
      <c r="G196" s="30" t="str">
        <f>interpretations!BP196</f>
        <v>unknown</v>
      </c>
      <c r="H196" s="13" t="str">
        <f>interpretations!E196</f>
        <v xml:space="preserve">nonaggrevated assault </v>
      </c>
      <c r="I196" s="13" t="str">
        <f>interpretations!F196</f>
        <v>-</v>
      </c>
      <c r="J196" s="13" t="str">
        <f>interpretations!G196</f>
        <v>reporting time</v>
      </c>
      <c r="K196" s="13" t="str">
        <f>interpretations!I196</f>
        <v>min/incident</v>
      </c>
      <c r="L196" t="str">
        <f>interpretations!BK196</f>
        <v>Beta</v>
      </c>
      <c r="M196">
        <f>interpretations!BL196</f>
        <v>-7.1239999999999998E-2</v>
      </c>
    </row>
    <row r="197" spans="1:13" x14ac:dyDescent="0.25">
      <c r="A197" t="str">
        <f>IF(ISBLANK(interpretations!L197),"",interpretations!L197)</f>
        <v>van Kirk (1980a)</v>
      </c>
      <c r="B197" t="str">
        <f>IF(ISBLANK(interpretations!A197),"",interpretations!A197)</f>
        <v xml:space="preserve">Disturbing the Peace </v>
      </c>
      <c r="C197" t="str">
        <f>IF(ISBLANK(interpretations!S197),"",interpretations!S197)</f>
        <v>crime type</v>
      </c>
      <c r="D197" t="str">
        <f>IF(ISBLANK(interpretations!T197),"",interpretations!T197)</f>
        <v>crime type</v>
      </c>
      <c r="E197" s="13" t="str">
        <f>IF(interpretations!BN197=0,"",interpretations!BN197)</f>
        <v>-</v>
      </c>
      <c r="F197" s="30" t="str">
        <f>IF(interpretations!BO197=0,"",interpretations!BO197)</f>
        <v>Small</v>
      </c>
      <c r="G197" s="30" t="str">
        <f>interpretations!BP197</f>
        <v>unknown</v>
      </c>
      <c r="H197" s="13" t="str">
        <f>interpretations!E197</f>
        <v xml:space="preserve">nonaggrevated assault </v>
      </c>
      <c r="I197" s="13" t="str">
        <f>interpretations!F197</f>
        <v>-</v>
      </c>
      <c r="J197" s="13" t="str">
        <f>interpretations!G197</f>
        <v>reporting time</v>
      </c>
      <c r="K197" s="13" t="str">
        <f>interpretations!I197</f>
        <v>min/incident</v>
      </c>
      <c r="L197" t="str">
        <f>interpretations!BK197</f>
        <v>Beta</v>
      </c>
      <c r="M197">
        <f>interpretations!BL197</f>
        <v>-5.5219999999999998E-2</v>
      </c>
    </row>
    <row r="198" spans="1:13" x14ac:dyDescent="0.25">
      <c r="A198" t="str">
        <f>IF(ISBLANK(interpretations!L198),"",interpretations!L198)</f>
        <v>van Kirk (1980a)</v>
      </c>
      <c r="B198" t="str">
        <f>IF(ISBLANK(interpretations!A198),"",interpretations!A198)</f>
        <v>Disorderly Conduct</v>
      </c>
      <c r="C198" t="str">
        <f>IF(ISBLANK(interpretations!S198),"",interpretations!S198)</f>
        <v>crime type</v>
      </c>
      <c r="D198" t="str">
        <f>IF(ISBLANK(interpretations!T198),"",interpretations!T198)</f>
        <v>crime type</v>
      </c>
      <c r="E198" s="13" t="str">
        <f>IF(interpretations!BN198=0,"",interpretations!BN198)</f>
        <v>-</v>
      </c>
      <c r="F198" s="30" t="str">
        <f>IF(interpretations!BO198=0,"",interpretations!BO198)</f>
        <v>Small</v>
      </c>
      <c r="G198" s="30" t="str">
        <f>interpretations!BP198</f>
        <v>unknown</v>
      </c>
      <c r="H198" s="13" t="str">
        <f>interpretations!E198</f>
        <v xml:space="preserve">nonaggrevated assault </v>
      </c>
      <c r="I198" s="13" t="str">
        <f>interpretations!F198</f>
        <v>-</v>
      </c>
      <c r="J198" s="13" t="str">
        <f>interpretations!G198</f>
        <v>reporting time</v>
      </c>
      <c r="K198" s="13" t="str">
        <f>interpretations!I198</f>
        <v>min/incident</v>
      </c>
      <c r="L198" t="str">
        <f>interpretations!BK198</f>
        <v>Beta</v>
      </c>
      <c r="M198">
        <f>interpretations!BL198</f>
        <v>-7.2000000000000005E-4</v>
      </c>
    </row>
    <row r="199" spans="1:13" x14ac:dyDescent="0.25">
      <c r="A199" t="str">
        <f>IF(ISBLANK(interpretations!L199),"",interpretations!L199)</f>
        <v>van Kirk (1980a)</v>
      </c>
      <c r="B199" t="str">
        <f>IF(ISBLANK(interpretations!A199),"",interpretations!A199)</f>
        <v>Discovery Vandalism</v>
      </c>
      <c r="C199" t="str">
        <f>IF(ISBLANK(interpretations!S199),"",interpretations!S199)</f>
        <v>crime type</v>
      </c>
      <c r="D199" t="str">
        <f>IF(ISBLANK(interpretations!T199),"",interpretations!T199)</f>
        <v>crime type</v>
      </c>
      <c r="E199" s="13" t="str">
        <f>IF(interpretations!BN199=0,"",interpretations!BN199)</f>
        <v>+</v>
      </c>
      <c r="F199" s="30" t="str">
        <f>IF(interpretations!BO199=0,"",interpretations!BO199)</f>
        <v>Small</v>
      </c>
      <c r="G199" s="30" t="str">
        <f>interpretations!BP199</f>
        <v>unknown</v>
      </c>
      <c r="H199" s="13" t="str">
        <f>interpretations!E199</f>
        <v xml:space="preserve">nonaggrevated assault </v>
      </c>
      <c r="I199" s="13" t="str">
        <f>interpretations!F199</f>
        <v>-</v>
      </c>
      <c r="J199" s="13" t="str">
        <f>interpretations!G199</f>
        <v>reporting time</v>
      </c>
      <c r="K199" s="13" t="str">
        <f>interpretations!I199</f>
        <v>min/incident</v>
      </c>
      <c r="L199" t="str">
        <f>interpretations!BK199</f>
        <v>Beta</v>
      </c>
      <c r="M199">
        <f>interpretations!BL199</f>
        <v>0.15367</v>
      </c>
    </row>
    <row r="200" spans="1:13" x14ac:dyDescent="0.25">
      <c r="A200" t="str">
        <f>IF(ISBLANK(interpretations!L200),"",interpretations!L200)</f>
        <v>van Kirk (1980a)</v>
      </c>
      <c r="B200" t="str">
        <f>IF(ISBLANK(interpretations!A200),"",interpretations!A200)</f>
        <v>Discovery Forgery, Fraud, and Embezzlement</v>
      </c>
      <c r="C200" t="str">
        <f>IF(ISBLANK(interpretations!S200),"",interpretations!S200)</f>
        <v>crime type</v>
      </c>
      <c r="D200" t="str">
        <f>IF(ISBLANK(interpretations!T200),"",interpretations!T200)</f>
        <v>crime type</v>
      </c>
      <c r="E200" s="13" t="str">
        <f>IF(interpretations!BN200=0,"",interpretations!BN200)</f>
        <v>+</v>
      </c>
      <c r="F200" s="30" t="str">
        <f>IF(interpretations!BO200=0,"",interpretations!BO200)</f>
        <v xml:space="preserve">Medium </v>
      </c>
      <c r="G200" s="30" t="str">
        <f>interpretations!BP200</f>
        <v>unknown</v>
      </c>
      <c r="H200" s="13" t="str">
        <f>interpretations!E200</f>
        <v xml:space="preserve">nonaggrevated assault </v>
      </c>
      <c r="I200" s="13" t="str">
        <f>interpretations!F200</f>
        <v>-</v>
      </c>
      <c r="J200" s="13" t="str">
        <f>interpretations!G200</f>
        <v>reporting time</v>
      </c>
      <c r="K200" s="13" t="str">
        <f>interpretations!I200</f>
        <v>min/incident</v>
      </c>
      <c r="L200" t="str">
        <f>interpretations!BK200</f>
        <v>Beta</v>
      </c>
      <c r="M200">
        <f>interpretations!BL200</f>
        <v>0.48864999999999997</v>
      </c>
    </row>
    <row r="201" spans="1:13" x14ac:dyDescent="0.25">
      <c r="A201" t="str">
        <f>IF(ISBLANK(interpretations!L201),"",interpretations!L201)</f>
        <v>van Kirk (1980a)</v>
      </c>
      <c r="B201" t="str">
        <f>IF(ISBLANK(interpretations!A201),"",interpretations!A201)</f>
        <v>Involvement vandalism</v>
      </c>
      <c r="C201" t="str">
        <f>IF(ISBLANK(interpretations!S201),"",interpretations!S201)</f>
        <v>crime type</v>
      </c>
      <c r="D201" t="str">
        <f>IF(ISBLANK(interpretations!T201),"",interpretations!T201)</f>
        <v>crime type</v>
      </c>
      <c r="E201" s="13" t="str">
        <f>IF(interpretations!BN201=0,"",interpretations!BN201)</f>
        <v>+</v>
      </c>
      <c r="F201" s="30" t="str">
        <f>IF(interpretations!BO201=0,"",interpretations!BO201)</f>
        <v>Small</v>
      </c>
      <c r="G201" s="30" t="str">
        <f>interpretations!BP201</f>
        <v>unknown</v>
      </c>
      <c r="H201" s="13" t="str">
        <f>interpretations!E201</f>
        <v xml:space="preserve">nonaggrevated assault </v>
      </c>
      <c r="I201" s="13" t="str">
        <f>interpretations!F201</f>
        <v>-</v>
      </c>
      <c r="J201" s="13" t="str">
        <f>interpretations!G201</f>
        <v>dispatch time</v>
      </c>
      <c r="K201" s="13" t="str">
        <f>interpretations!I201</f>
        <v>min/incident</v>
      </c>
      <c r="L201" t="str">
        <f>interpretations!BK201</f>
        <v>Beta</v>
      </c>
      <c r="M201">
        <f>interpretations!BL201</f>
        <v>9.5100000000000004E-2</v>
      </c>
    </row>
    <row r="202" spans="1:13" x14ac:dyDescent="0.25">
      <c r="A202" t="str">
        <f>IF(ISBLANK(interpretations!L202),"",interpretations!L202)</f>
        <v>van Kirk (1980a)</v>
      </c>
      <c r="B202" t="str">
        <f>IF(ISBLANK(interpretations!A202),"",interpretations!A202)</f>
        <v>Involvement Forgery, Fraud, and Embezzlement</v>
      </c>
      <c r="C202" t="str">
        <f>IF(ISBLANK(interpretations!S202),"",interpretations!S202)</f>
        <v>crime type</v>
      </c>
      <c r="D202" t="str">
        <f>IF(ISBLANK(interpretations!T202),"",interpretations!T202)</f>
        <v>crime type</v>
      </c>
      <c r="E202" s="13" t="str">
        <f>IF(interpretations!BN202=0,"",interpretations!BN202)</f>
        <v>-</v>
      </c>
      <c r="F202" s="30" t="str">
        <f>IF(interpretations!BO202=0,"",interpretations!BO202)</f>
        <v>Small</v>
      </c>
      <c r="G202" s="30" t="str">
        <f>interpretations!BP202</f>
        <v>unknown</v>
      </c>
      <c r="H202" s="13" t="str">
        <f>interpretations!E202</f>
        <v xml:space="preserve">nonaggrevated assault </v>
      </c>
      <c r="I202" s="13" t="str">
        <f>interpretations!F202</f>
        <v>-</v>
      </c>
      <c r="J202" s="13" t="str">
        <f>interpretations!G202</f>
        <v>dispatch time</v>
      </c>
      <c r="K202" s="13" t="str">
        <f>interpretations!I202</f>
        <v>min/incident</v>
      </c>
      <c r="L202" t="str">
        <f>interpretations!BK202</f>
        <v>Beta</v>
      </c>
      <c r="M202">
        <f>interpretations!BL202</f>
        <v>-1.238E-2</v>
      </c>
    </row>
    <row r="203" spans="1:13" x14ac:dyDescent="0.25">
      <c r="A203" t="str">
        <f>IF(ISBLANK(interpretations!L203),"",interpretations!L203)</f>
        <v>van Kirk (1980a)</v>
      </c>
      <c r="B203" t="str">
        <f>IF(ISBLANK(interpretations!A203),"",interpretations!A203)</f>
        <v>Weapon Possession</v>
      </c>
      <c r="C203" t="str">
        <f>IF(ISBLANK(interpretations!S203),"",interpretations!S203)</f>
        <v>crime type</v>
      </c>
      <c r="D203" t="str">
        <f>IF(ISBLANK(interpretations!T203),"",interpretations!T203)</f>
        <v>crime type</v>
      </c>
      <c r="E203" s="13" t="str">
        <f>IF(interpretations!BN203=0,"",interpretations!BN203)</f>
        <v>-</v>
      </c>
      <c r="F203" s="30" t="str">
        <f>IF(interpretations!BO203=0,"",interpretations!BO203)</f>
        <v>Small</v>
      </c>
      <c r="G203" s="30" t="str">
        <f>interpretations!BP203</f>
        <v>unknown</v>
      </c>
      <c r="H203" s="13" t="str">
        <f>interpretations!E203</f>
        <v xml:space="preserve">nonaggrevated assault </v>
      </c>
      <c r="I203" s="13" t="str">
        <f>interpretations!F203</f>
        <v>-</v>
      </c>
      <c r="J203" s="13" t="str">
        <f>interpretations!G203</f>
        <v>dispatch time</v>
      </c>
      <c r="K203" s="13" t="str">
        <f>interpretations!I203</f>
        <v>min/incident</v>
      </c>
      <c r="L203" t="str">
        <f>interpretations!BK203</f>
        <v>Beta</v>
      </c>
      <c r="M203">
        <f>interpretations!BL203</f>
        <v>-4.3090000000000003E-2</v>
      </c>
    </row>
    <row r="204" spans="1:13" x14ac:dyDescent="0.25">
      <c r="A204" t="str">
        <f>IF(ISBLANK(interpretations!L204),"",interpretations!L204)</f>
        <v>van Kirk (1980a)</v>
      </c>
      <c r="B204" t="str">
        <f>IF(ISBLANK(interpretations!A204),"",interpretations!A204)</f>
        <v>Drunkenness</v>
      </c>
      <c r="C204" t="str">
        <f>IF(ISBLANK(interpretations!S204),"",interpretations!S204)</f>
        <v>crime type</v>
      </c>
      <c r="D204" t="str">
        <f>IF(ISBLANK(interpretations!T204),"",interpretations!T204)</f>
        <v>crime type</v>
      </c>
      <c r="E204" s="13" t="str">
        <f>IF(interpretations!BN204=0,"",interpretations!BN204)</f>
        <v>-</v>
      </c>
      <c r="F204" s="30" t="str">
        <f>IF(interpretations!BO204=0,"",interpretations!BO204)</f>
        <v>Small</v>
      </c>
      <c r="G204" s="30" t="str">
        <f>interpretations!BP204</f>
        <v>unknown</v>
      </c>
      <c r="H204" s="13" t="str">
        <f>interpretations!E204</f>
        <v xml:space="preserve">nonaggrevated assault </v>
      </c>
      <c r="I204" s="13" t="str">
        <f>interpretations!F204</f>
        <v>-</v>
      </c>
      <c r="J204" s="13" t="str">
        <f>interpretations!G204</f>
        <v>dispatch time</v>
      </c>
      <c r="K204" s="13" t="str">
        <f>interpretations!I204</f>
        <v>min/incident</v>
      </c>
      <c r="L204" t="str">
        <f>interpretations!BK204</f>
        <v>Beta</v>
      </c>
      <c r="M204">
        <f>interpretations!BL204</f>
        <v>-7.8390000000000001E-2</v>
      </c>
    </row>
    <row r="205" spans="1:13" x14ac:dyDescent="0.25">
      <c r="A205" t="str">
        <f>IF(ISBLANK(interpretations!L205),"",interpretations!L205)</f>
        <v>van Kirk (1980a)</v>
      </c>
      <c r="B205" t="str">
        <f>IF(ISBLANK(interpretations!A205),"",interpretations!A205)</f>
        <v>Disturbing the Peace</v>
      </c>
      <c r="C205" t="str">
        <f>IF(ISBLANK(interpretations!S205),"",interpretations!S205)</f>
        <v>crime type</v>
      </c>
      <c r="D205" t="str">
        <f>IF(ISBLANK(interpretations!T205),"",interpretations!T205)</f>
        <v>crime type</v>
      </c>
      <c r="E205" s="13" t="str">
        <f>IF(interpretations!BN205=0,"",interpretations!BN205)</f>
        <v>-</v>
      </c>
      <c r="F205" s="30" t="str">
        <f>IF(interpretations!BO205=0,"",interpretations!BO205)</f>
        <v>Small</v>
      </c>
      <c r="G205" s="30" t="str">
        <f>interpretations!BP205</f>
        <v>unknown</v>
      </c>
      <c r="H205" s="13" t="str">
        <f>interpretations!E205</f>
        <v xml:space="preserve">nonaggrevated assault </v>
      </c>
      <c r="I205" s="13" t="str">
        <f>interpretations!F205</f>
        <v>-</v>
      </c>
      <c r="J205" s="13" t="str">
        <f>interpretations!G205</f>
        <v>dispatch time</v>
      </c>
      <c r="K205" s="13" t="str">
        <f>interpretations!I205</f>
        <v>min/incident</v>
      </c>
      <c r="L205" t="str">
        <f>interpretations!BK205</f>
        <v>Beta</v>
      </c>
      <c r="M205">
        <f>interpretations!BL205</f>
        <v>-0.12894</v>
      </c>
    </row>
    <row r="206" spans="1:13" x14ac:dyDescent="0.25">
      <c r="A206" t="str">
        <f>IF(ISBLANK(interpretations!L206),"",interpretations!L206)</f>
        <v>van Kirk (1980a)</v>
      </c>
      <c r="B206" t="str">
        <f>IF(ISBLANK(interpretations!A206),"",interpretations!A206)</f>
        <v>Disorderly Conduct</v>
      </c>
      <c r="C206" t="str">
        <f>IF(ISBLANK(interpretations!S206),"",interpretations!S206)</f>
        <v>crime type</v>
      </c>
      <c r="D206" t="str">
        <f>IF(ISBLANK(interpretations!T206),"",interpretations!T206)</f>
        <v>crime type</v>
      </c>
      <c r="E206" s="13" t="str">
        <f>IF(interpretations!BN206=0,"",interpretations!BN206)</f>
        <v>-</v>
      </c>
      <c r="F206" s="30" t="str">
        <f>IF(interpretations!BO206=0,"",interpretations!BO206)</f>
        <v>Small</v>
      </c>
      <c r="G206" s="30" t="str">
        <f>interpretations!BP206</f>
        <v>unknown</v>
      </c>
      <c r="H206" s="13" t="str">
        <f>interpretations!E206</f>
        <v xml:space="preserve">nonaggrevated assault </v>
      </c>
      <c r="I206" s="13" t="str">
        <f>interpretations!F206</f>
        <v>-</v>
      </c>
      <c r="J206" s="13" t="str">
        <f>interpretations!G206</f>
        <v>dispatch time</v>
      </c>
      <c r="K206" s="13" t="str">
        <f>interpretations!I206</f>
        <v>min/incident</v>
      </c>
      <c r="L206" t="str">
        <f>interpretations!BK206</f>
        <v>Beta</v>
      </c>
      <c r="M206">
        <f>interpretations!BL206</f>
        <v>-3.3009999999999998E-2</v>
      </c>
    </row>
    <row r="207" spans="1:13" x14ac:dyDescent="0.25">
      <c r="A207" t="str">
        <f>IF(ISBLANK(interpretations!L207),"",interpretations!L207)</f>
        <v>van Kirk (1980a)</v>
      </c>
      <c r="B207" t="str">
        <f>IF(ISBLANK(interpretations!A207),"",interpretations!A207)</f>
        <v>Discovery Vandalism</v>
      </c>
      <c r="C207" t="str">
        <f>IF(ISBLANK(interpretations!S207),"",interpretations!S207)</f>
        <v>crime type</v>
      </c>
      <c r="D207" t="str">
        <f>IF(ISBLANK(interpretations!T207),"",interpretations!T207)</f>
        <v>crime type</v>
      </c>
      <c r="E207" s="13" t="str">
        <f>IF(interpretations!BN207=0,"",interpretations!BN207)</f>
        <v>+</v>
      </c>
      <c r="F207" s="30" t="str">
        <f>IF(interpretations!BO207=0,"",interpretations!BO207)</f>
        <v>Small</v>
      </c>
      <c r="G207" s="30" t="str">
        <f>interpretations!BP207</f>
        <v>unknown</v>
      </c>
      <c r="H207" s="13" t="str">
        <f>interpretations!E207</f>
        <v xml:space="preserve">nonaggrevated assault </v>
      </c>
      <c r="I207" s="13" t="str">
        <f>interpretations!F207</f>
        <v>-</v>
      </c>
      <c r="J207" s="13" t="str">
        <f>interpretations!G207</f>
        <v>dispatch time</v>
      </c>
      <c r="K207" s="13" t="str">
        <f>interpretations!I207</f>
        <v>min/incident</v>
      </c>
      <c r="L207" t="str">
        <f>interpretations!BK207</f>
        <v>Beta</v>
      </c>
      <c r="M207">
        <f>interpretations!BL207</f>
        <v>6.0690000000000001E-2</v>
      </c>
    </row>
    <row r="208" spans="1:13" x14ac:dyDescent="0.25">
      <c r="A208" t="str">
        <f>IF(ISBLANK(interpretations!L208),"",interpretations!L208)</f>
        <v>van Kirk (1980a)</v>
      </c>
      <c r="B208" t="str">
        <f>IF(ISBLANK(interpretations!A208),"",interpretations!A208)</f>
        <v xml:space="preserve">Discovery Forgery, Fraud, and Embezzlement </v>
      </c>
      <c r="C208" t="str">
        <f>IF(ISBLANK(interpretations!S208),"",interpretations!S208)</f>
        <v>crime type</v>
      </c>
      <c r="D208" t="str">
        <f>IF(ISBLANK(interpretations!T208),"",interpretations!T208)</f>
        <v>crime type</v>
      </c>
      <c r="E208" s="13" t="str">
        <f>IF(interpretations!BN208=0,"",interpretations!BN208)</f>
        <v>+</v>
      </c>
      <c r="F208" s="30" t="str">
        <f>IF(interpretations!BO208=0,"",interpretations!BO208)</f>
        <v>Small</v>
      </c>
      <c r="G208" s="30" t="str">
        <f>interpretations!BP208</f>
        <v>unknown</v>
      </c>
      <c r="H208" s="13" t="str">
        <f>interpretations!E208</f>
        <v xml:space="preserve">nonaggrevated assault </v>
      </c>
      <c r="I208" s="13" t="str">
        <f>interpretations!F208</f>
        <v>-</v>
      </c>
      <c r="J208" s="13" t="str">
        <f>interpretations!G208</f>
        <v>dispatch time</v>
      </c>
      <c r="K208" s="13" t="str">
        <f>interpretations!I208</f>
        <v>min/incident</v>
      </c>
      <c r="L208" t="str">
        <f>interpretations!BK208</f>
        <v>Beta</v>
      </c>
      <c r="M208">
        <f>interpretations!BL208</f>
        <v>9.4140000000000001E-2</v>
      </c>
    </row>
    <row r="209" spans="1:13" x14ac:dyDescent="0.25">
      <c r="A209" t="str">
        <f>IF(ISBLANK(interpretations!L209),"",interpretations!L209)</f>
        <v>van Kirk (1980a)</v>
      </c>
      <c r="B209" t="str">
        <f>IF(ISBLANK(interpretations!A209),"",interpretations!A209)</f>
        <v>Involvement vandalism</v>
      </c>
      <c r="C209" t="str">
        <f>IF(ISBLANK(interpretations!S209),"",interpretations!S209)</f>
        <v>crime type</v>
      </c>
      <c r="D209" t="str">
        <f>IF(ISBLANK(interpretations!T209),"",interpretations!T209)</f>
        <v>crime type</v>
      </c>
      <c r="E209" s="13" t="str">
        <f>IF(interpretations!BN209=0,"",interpretations!BN209)</f>
        <v>+</v>
      </c>
      <c r="F209" s="30" t="str">
        <f>IF(interpretations!BO209=0,"",interpretations!BO209)</f>
        <v>Small</v>
      </c>
      <c r="G209" s="30" t="str">
        <f>interpretations!BP209</f>
        <v>unknown</v>
      </c>
      <c r="H209" s="13" t="str">
        <f>interpretations!E209</f>
        <v xml:space="preserve">nonaggrevated assault </v>
      </c>
      <c r="I209" s="13" t="str">
        <f>interpretations!F209</f>
        <v>-</v>
      </c>
      <c r="J209" s="13" t="str">
        <f>interpretations!G209</f>
        <v>travel time</v>
      </c>
      <c r="K209" s="13" t="str">
        <f>interpretations!I209</f>
        <v>min/incident</v>
      </c>
      <c r="L209" t="str">
        <f>interpretations!BK209</f>
        <v>Beta</v>
      </c>
      <c r="M209">
        <f>interpretations!BL209</f>
        <v>0.11871</v>
      </c>
    </row>
    <row r="210" spans="1:13" x14ac:dyDescent="0.25">
      <c r="A210" t="str">
        <f>IF(ISBLANK(interpretations!L210),"",interpretations!L210)</f>
        <v>van Kirk (1980a)</v>
      </c>
      <c r="B210" t="str">
        <f>IF(ISBLANK(interpretations!A210),"",interpretations!A210)</f>
        <v>Involvement Forgery, Fraud, and Embezzlement</v>
      </c>
      <c r="C210" t="str">
        <f>IF(ISBLANK(interpretations!S210),"",interpretations!S210)</f>
        <v>crime type</v>
      </c>
      <c r="D210" t="str">
        <f>IF(ISBLANK(interpretations!T210),"",interpretations!T210)</f>
        <v>crime type</v>
      </c>
      <c r="E210" s="13" t="str">
        <f>IF(interpretations!BN210=0,"",interpretations!BN210)</f>
        <v>+</v>
      </c>
      <c r="F210" s="30" t="str">
        <f>IF(interpretations!BO210=0,"",interpretations!BO210)</f>
        <v>Small</v>
      </c>
      <c r="G210" s="30" t="str">
        <f>interpretations!BP210</f>
        <v>unknown</v>
      </c>
      <c r="H210" s="13" t="str">
        <f>interpretations!E210</f>
        <v xml:space="preserve">nonaggrevated assault </v>
      </c>
      <c r="I210" s="13" t="str">
        <f>interpretations!F210</f>
        <v>-</v>
      </c>
      <c r="J210" s="13" t="str">
        <f>interpretations!G210</f>
        <v>travel time</v>
      </c>
      <c r="K210" s="13" t="str">
        <f>interpretations!I210</f>
        <v>min/incident</v>
      </c>
      <c r="L210" t="str">
        <f>interpretations!BK210</f>
        <v>Beta</v>
      </c>
      <c r="M210">
        <f>interpretations!BL210</f>
        <v>4.7400000000000003E-3</v>
      </c>
    </row>
    <row r="211" spans="1:13" x14ac:dyDescent="0.25">
      <c r="A211" t="str">
        <f>IF(ISBLANK(interpretations!L211),"",interpretations!L211)</f>
        <v>van Kirk (1980a)</v>
      </c>
      <c r="B211" t="str">
        <f>IF(ISBLANK(interpretations!A211),"",interpretations!A211)</f>
        <v>Weapon Possession</v>
      </c>
      <c r="C211" t="str">
        <f>IF(ISBLANK(interpretations!S211),"",interpretations!S211)</f>
        <v>crime type</v>
      </c>
      <c r="D211" t="str">
        <f>IF(ISBLANK(interpretations!T211),"",interpretations!T211)</f>
        <v>crime type</v>
      </c>
      <c r="E211" s="13" t="str">
        <f>IF(interpretations!BN211=0,"",interpretations!BN211)</f>
        <v>-</v>
      </c>
      <c r="F211" s="30" t="str">
        <f>IF(interpretations!BO211=0,"",interpretations!BO211)</f>
        <v>Small</v>
      </c>
      <c r="G211" s="30" t="str">
        <f>interpretations!BP211</f>
        <v>unknown</v>
      </c>
      <c r="H211" s="13" t="str">
        <f>interpretations!E211</f>
        <v xml:space="preserve">nonaggrevated assault </v>
      </c>
      <c r="I211" s="13" t="str">
        <f>interpretations!F211</f>
        <v>-</v>
      </c>
      <c r="J211" s="13" t="str">
        <f>interpretations!G211</f>
        <v>travel time</v>
      </c>
      <c r="K211" s="13" t="str">
        <f>interpretations!I211</f>
        <v>min/incident</v>
      </c>
      <c r="L211" t="str">
        <f>interpretations!BK211</f>
        <v>Beta</v>
      </c>
      <c r="M211">
        <f>interpretations!BL211</f>
        <v>-0.15225</v>
      </c>
    </row>
    <row r="212" spans="1:13" x14ac:dyDescent="0.25">
      <c r="A212" t="str">
        <f>IF(ISBLANK(interpretations!L212),"",interpretations!L212)</f>
        <v>van Kirk (1980a)</v>
      </c>
      <c r="B212" t="str">
        <f>IF(ISBLANK(interpretations!A212),"",interpretations!A212)</f>
        <v>Drunkenness</v>
      </c>
      <c r="C212" t="str">
        <f>IF(ISBLANK(interpretations!S212),"",interpretations!S212)</f>
        <v>crime type</v>
      </c>
      <c r="D212" t="str">
        <f>IF(ISBLANK(interpretations!T212),"",interpretations!T212)</f>
        <v>crime type</v>
      </c>
      <c r="E212" s="13" t="str">
        <f>IF(interpretations!BN212=0,"",interpretations!BN212)</f>
        <v>-</v>
      </c>
      <c r="F212" s="30" t="str">
        <f>IF(interpretations!BO212=0,"",interpretations!BO212)</f>
        <v>Small</v>
      </c>
      <c r="G212" s="30" t="str">
        <f>interpretations!BP212</f>
        <v>unknown</v>
      </c>
      <c r="H212" s="13" t="str">
        <f>interpretations!E212</f>
        <v xml:space="preserve">nonaggrevated assault </v>
      </c>
      <c r="I212" s="13" t="str">
        <f>interpretations!F212</f>
        <v>-</v>
      </c>
      <c r="J212" s="13" t="str">
        <f>interpretations!G212</f>
        <v>travel time</v>
      </c>
      <c r="K212" s="13" t="str">
        <f>interpretations!I212</f>
        <v>min/incident</v>
      </c>
      <c r="L212" t="str">
        <f>interpretations!BK212</f>
        <v>Beta</v>
      </c>
      <c r="M212">
        <f>interpretations!BL212</f>
        <v>-3.125E-2</v>
      </c>
    </row>
    <row r="213" spans="1:13" x14ac:dyDescent="0.25">
      <c r="A213" t="str">
        <f>IF(ISBLANK(interpretations!L213),"",interpretations!L213)</f>
        <v>van Kirk (1980a)</v>
      </c>
      <c r="B213" t="str">
        <f>IF(ISBLANK(interpretations!A213),"",interpretations!A213)</f>
        <v>Disturbing the Peace</v>
      </c>
      <c r="C213" t="str">
        <f>IF(ISBLANK(interpretations!S213),"",interpretations!S213)</f>
        <v>crime type</v>
      </c>
      <c r="D213" t="str">
        <f>IF(ISBLANK(interpretations!T213),"",interpretations!T213)</f>
        <v>crime type</v>
      </c>
      <c r="E213" s="13" t="str">
        <f>IF(interpretations!BN213=0,"",interpretations!BN213)</f>
        <v>-</v>
      </c>
      <c r="F213" s="30" t="str">
        <f>IF(interpretations!BO213=0,"",interpretations!BO213)</f>
        <v>Small</v>
      </c>
      <c r="G213" s="30" t="str">
        <f>interpretations!BP213</f>
        <v>unknown</v>
      </c>
      <c r="H213" s="13" t="str">
        <f>interpretations!E213</f>
        <v xml:space="preserve">nonaggrevated assault </v>
      </c>
      <c r="I213" s="13" t="str">
        <f>interpretations!F213</f>
        <v>-</v>
      </c>
      <c r="J213" s="13" t="str">
        <f>interpretations!G213</f>
        <v>travel time</v>
      </c>
      <c r="K213" s="13" t="str">
        <f>interpretations!I213</f>
        <v>min/incident</v>
      </c>
      <c r="L213" t="str">
        <f>interpretations!BK213</f>
        <v>Beta</v>
      </c>
      <c r="M213">
        <f>interpretations!BL213</f>
        <v>-6.2609999999999999E-2</v>
      </c>
    </row>
    <row r="214" spans="1:13" x14ac:dyDescent="0.25">
      <c r="A214" t="str">
        <f>IF(ISBLANK(interpretations!L214),"",interpretations!L214)</f>
        <v>van Kirk (1980a)</v>
      </c>
      <c r="B214" t="str">
        <f>IF(ISBLANK(interpretations!A214),"",interpretations!A214)</f>
        <v xml:space="preserve">Disorderly Conduct </v>
      </c>
      <c r="C214" t="str">
        <f>IF(ISBLANK(interpretations!S214),"",interpretations!S214)</f>
        <v>crime type</v>
      </c>
      <c r="D214" t="str">
        <f>IF(ISBLANK(interpretations!T214),"",interpretations!T214)</f>
        <v>crime type</v>
      </c>
      <c r="E214" s="13" t="str">
        <f>IF(interpretations!BN214=0,"",interpretations!BN214)</f>
        <v>-</v>
      </c>
      <c r="F214" s="30" t="str">
        <f>IF(interpretations!BO214=0,"",interpretations!BO214)</f>
        <v>Small</v>
      </c>
      <c r="G214" s="30" t="str">
        <f>interpretations!BP214</f>
        <v>unknown</v>
      </c>
      <c r="H214" s="13" t="str">
        <f>interpretations!E214</f>
        <v xml:space="preserve">nonaggrevated assault </v>
      </c>
      <c r="I214" s="13" t="str">
        <f>interpretations!F214</f>
        <v>-</v>
      </c>
      <c r="J214" s="13" t="str">
        <f>interpretations!G214</f>
        <v>travel time</v>
      </c>
      <c r="K214" s="13" t="str">
        <f>interpretations!I214</f>
        <v>min/incident</v>
      </c>
      <c r="L214" t="str">
        <f>interpretations!BK214</f>
        <v>Beta</v>
      </c>
      <c r="M214">
        <f>interpretations!BL214</f>
        <v>-8.3000000000000001E-4</v>
      </c>
    </row>
    <row r="215" spans="1:13" x14ac:dyDescent="0.25">
      <c r="A215" t="str">
        <f>IF(ISBLANK(interpretations!L215),"",interpretations!L215)</f>
        <v>van Kirk (1980a)</v>
      </c>
      <c r="B215" t="str">
        <f>IF(ISBLANK(interpretations!A215),"",interpretations!A215)</f>
        <v>Discovery Vandalism</v>
      </c>
      <c r="C215" t="str">
        <f>IF(ISBLANK(interpretations!S215),"",interpretations!S215)</f>
        <v>crime type</v>
      </c>
      <c r="D215" t="str">
        <f>IF(ISBLANK(interpretations!T215),"",interpretations!T215)</f>
        <v>crime type</v>
      </c>
      <c r="E215" s="13" t="str">
        <f>IF(interpretations!BN215=0,"",interpretations!BN215)</f>
        <v>+</v>
      </c>
      <c r="F215" s="30" t="str">
        <f>IF(interpretations!BO215=0,"",interpretations!BO215)</f>
        <v>Small</v>
      </c>
      <c r="G215" s="30" t="str">
        <f>interpretations!BP215</f>
        <v>unknown</v>
      </c>
      <c r="H215" s="13" t="str">
        <f>interpretations!E215</f>
        <v xml:space="preserve">nonaggrevated assault </v>
      </c>
      <c r="I215" s="13" t="str">
        <f>interpretations!F215</f>
        <v>-</v>
      </c>
      <c r="J215" s="13" t="str">
        <f>interpretations!G215</f>
        <v>travel time</v>
      </c>
      <c r="K215" s="13" t="str">
        <f>interpretations!I215</f>
        <v>min/incident</v>
      </c>
      <c r="L215" t="str">
        <f>interpretations!BK215</f>
        <v>Beta</v>
      </c>
      <c r="M215">
        <f>interpretations!BL215</f>
        <v>0.16078000000000001</v>
      </c>
    </row>
    <row r="216" spans="1:13" x14ac:dyDescent="0.25">
      <c r="A216" t="str">
        <f>IF(ISBLANK(interpretations!L216),"",interpretations!L216)</f>
        <v>van Kirk (1980a)</v>
      </c>
      <c r="B216" t="str">
        <f>IF(ISBLANK(interpretations!A216),"",interpretations!A216)</f>
        <v>Discovery Forgery, Fraud, and Embezzlement</v>
      </c>
      <c r="C216" t="str">
        <f>IF(ISBLANK(interpretations!S216),"",interpretations!S216)</f>
        <v>crime type</v>
      </c>
      <c r="D216" t="str">
        <f>IF(ISBLANK(interpretations!T216),"",interpretations!T216)</f>
        <v>crime type</v>
      </c>
      <c r="E216" s="13" t="str">
        <f>IF(interpretations!BN216=0,"",interpretations!BN216)</f>
        <v>+</v>
      </c>
      <c r="F216" s="30" t="str">
        <f>IF(interpretations!BO216=0,"",interpretations!BO216)</f>
        <v>Small</v>
      </c>
      <c r="G216" s="30" t="str">
        <f>interpretations!BP216</f>
        <v>unknown</v>
      </c>
      <c r="H216" s="13" t="str">
        <f>interpretations!E216</f>
        <v xml:space="preserve">nonaggrevated assault </v>
      </c>
      <c r="I216" s="13" t="str">
        <f>interpretations!F216</f>
        <v>-</v>
      </c>
      <c r="J216" s="13" t="str">
        <f>interpretations!G216</f>
        <v>travel time</v>
      </c>
      <c r="K216" s="13" t="str">
        <f>interpretations!I216</f>
        <v>min/incident</v>
      </c>
      <c r="L216" t="str">
        <f>interpretations!BK216</f>
        <v>Beta</v>
      </c>
      <c r="M216">
        <f>interpretations!BL216</f>
        <v>0.12286</v>
      </c>
    </row>
    <row r="217" spans="1:13" x14ac:dyDescent="0.25">
      <c r="A217" t="str">
        <f>IF(ISBLANK(interpretations!L217),"",interpretations!L217)</f>
        <v>van Kirk (1980a)</v>
      </c>
      <c r="B217" t="str">
        <f>IF(ISBLANK(interpretations!A217),"",interpretations!A217)</f>
        <v>Involvement vandalism</v>
      </c>
      <c r="C217" t="str">
        <f>IF(ISBLANK(interpretations!S217),"",interpretations!S217)</f>
        <v>crime type</v>
      </c>
      <c r="D217" t="str">
        <f>IF(ISBLANK(interpretations!T217),"",interpretations!T217)</f>
        <v>crime type</v>
      </c>
      <c r="E217" s="13" t="str">
        <f>IF(interpretations!BN217=0,"",interpretations!BN217)</f>
        <v>-</v>
      </c>
      <c r="F217" s="30" t="str">
        <f>IF(interpretations!BO217=0,"",interpretations!BO217)</f>
        <v>Small</v>
      </c>
      <c r="G217" s="30" t="str">
        <f>interpretations!BP217</f>
        <v>unknown</v>
      </c>
      <c r="H217" s="13" t="str">
        <f>interpretations!E217</f>
        <v xml:space="preserve">nonaggrevated assault </v>
      </c>
      <c r="I217" s="13" t="str">
        <f>interpretations!F217</f>
        <v>-</v>
      </c>
      <c r="J217" s="13" t="str">
        <f>interpretations!G217</f>
        <v>reporting time</v>
      </c>
      <c r="K217" s="13" t="str">
        <f>interpretations!I217</f>
        <v>min/incident</v>
      </c>
      <c r="L217" t="str">
        <f>interpretations!BK217</f>
        <v>Beta</v>
      </c>
      <c r="M217">
        <f>interpretations!BL217</f>
        <v>-0.12059</v>
      </c>
    </row>
    <row r="218" spans="1:13" x14ac:dyDescent="0.25">
      <c r="A218" t="str">
        <f>IF(ISBLANK(interpretations!L218),"",interpretations!L218)</f>
        <v>van Kirk (1980a)</v>
      </c>
      <c r="B218" t="str">
        <f>IF(ISBLANK(interpretations!A218),"",interpretations!A218)</f>
        <v>Involvement Forgery, Fraud, and Embezzlement</v>
      </c>
      <c r="C218" t="str">
        <f>IF(ISBLANK(interpretations!S218),"",interpretations!S218)</f>
        <v>crime type</v>
      </c>
      <c r="D218" t="str">
        <f>IF(ISBLANK(interpretations!T218),"",interpretations!T218)</f>
        <v>crime type</v>
      </c>
      <c r="E218" s="13" t="str">
        <f>IF(interpretations!BN218=0,"",interpretations!BN218)</f>
        <v>-</v>
      </c>
      <c r="F218" s="30" t="str">
        <f>IF(interpretations!BO218=0,"",interpretations!BO218)</f>
        <v>Small</v>
      </c>
      <c r="G218" s="30" t="str">
        <f>interpretations!BP218</f>
        <v>unknown</v>
      </c>
      <c r="H218" s="13" t="str">
        <f>interpretations!E218</f>
        <v xml:space="preserve">nonaggrevated assault </v>
      </c>
      <c r="I218" s="13" t="str">
        <f>interpretations!F218</f>
        <v>-</v>
      </c>
      <c r="J218" s="13" t="str">
        <f>interpretations!G218</f>
        <v>reporting time</v>
      </c>
      <c r="K218" s="13" t="str">
        <f>interpretations!I218</f>
        <v>min/incident</v>
      </c>
      <c r="L218" t="str">
        <f>interpretations!BK218</f>
        <v>Beta</v>
      </c>
      <c r="M218">
        <f>interpretations!BL218</f>
        <v>-9.0079999999999993E-2</v>
      </c>
    </row>
    <row r="219" spans="1:13" x14ac:dyDescent="0.25">
      <c r="A219" t="str">
        <f>IF(ISBLANK(interpretations!L219),"",interpretations!L219)</f>
        <v>van Kirk (1980a)</v>
      </c>
      <c r="B219" t="str">
        <f>IF(ISBLANK(interpretations!A219),"",interpretations!A219)</f>
        <v>Weapon Possession</v>
      </c>
      <c r="C219" t="str">
        <f>IF(ISBLANK(interpretations!S219),"",interpretations!S219)</f>
        <v>crime type</v>
      </c>
      <c r="D219" t="str">
        <f>IF(ISBLANK(interpretations!T219),"",interpretations!T219)</f>
        <v>crime type</v>
      </c>
      <c r="E219" s="13" t="str">
        <f>IF(interpretations!BN219=0,"",interpretations!BN219)</f>
        <v>-</v>
      </c>
      <c r="F219" s="30" t="str">
        <f>IF(interpretations!BO219=0,"",interpretations!BO219)</f>
        <v>Small</v>
      </c>
      <c r="G219" s="30" t="str">
        <f>interpretations!BP219</f>
        <v>unknown</v>
      </c>
      <c r="H219" s="13" t="str">
        <f>interpretations!E219</f>
        <v xml:space="preserve">nonaggrevated assault </v>
      </c>
      <c r="I219" s="13" t="str">
        <f>interpretations!F219</f>
        <v>-</v>
      </c>
      <c r="J219" s="13" t="str">
        <f>interpretations!G219</f>
        <v>reporting time</v>
      </c>
      <c r="K219" s="13" t="str">
        <f>interpretations!I219</f>
        <v>min/incident</v>
      </c>
      <c r="L219" t="str">
        <f>interpretations!BK219</f>
        <v>Beta</v>
      </c>
      <c r="M219">
        <f>interpretations!BL219</f>
        <v>-2.5770000000000001E-2</v>
      </c>
    </row>
    <row r="220" spans="1:13" x14ac:dyDescent="0.25">
      <c r="A220" t="str">
        <f>IF(ISBLANK(interpretations!L220),"",interpretations!L220)</f>
        <v>van Kirk (1980a)</v>
      </c>
      <c r="B220" t="str">
        <f>IF(ISBLANK(interpretations!A220),"",interpretations!A220)</f>
        <v>Drunkenness</v>
      </c>
      <c r="C220" t="str">
        <f>IF(ISBLANK(interpretations!S220),"",interpretations!S220)</f>
        <v>crime type</v>
      </c>
      <c r="D220" t="str">
        <f>IF(ISBLANK(interpretations!T220),"",interpretations!T220)</f>
        <v>crime type</v>
      </c>
      <c r="E220" s="13" t="str">
        <f>IF(interpretations!BN220=0,"",interpretations!BN220)</f>
        <v>-</v>
      </c>
      <c r="F220" s="30" t="str">
        <f>IF(interpretations!BO220=0,"",interpretations!BO220)</f>
        <v>Small</v>
      </c>
      <c r="G220" s="30" t="str">
        <f>interpretations!BP220</f>
        <v>unknown</v>
      </c>
      <c r="H220" s="13" t="str">
        <f>interpretations!E220</f>
        <v xml:space="preserve">nonaggrevated assault </v>
      </c>
      <c r="I220" s="13" t="str">
        <f>interpretations!F220</f>
        <v>-</v>
      </c>
      <c r="J220" s="13" t="str">
        <f>interpretations!G220</f>
        <v>reporting time</v>
      </c>
      <c r="K220" s="13" t="str">
        <f>interpretations!I220</f>
        <v>min/incident</v>
      </c>
      <c r="L220" t="str">
        <f>interpretations!BK220</f>
        <v>Beta</v>
      </c>
      <c r="M220">
        <f>interpretations!BL220</f>
        <v>-0.12515000000000001</v>
      </c>
    </row>
    <row r="221" spans="1:13" x14ac:dyDescent="0.25">
      <c r="A221" t="str">
        <f>IF(ISBLANK(interpretations!L221),"",interpretations!L221)</f>
        <v>van Kirk (1980a)</v>
      </c>
      <c r="B221" t="str">
        <f>IF(ISBLANK(interpretations!A221),"",interpretations!A221)</f>
        <v>Disturbing the Peace</v>
      </c>
      <c r="C221" t="str">
        <f>IF(ISBLANK(interpretations!S221),"",interpretations!S221)</f>
        <v>crime type</v>
      </c>
      <c r="D221" t="str">
        <f>IF(ISBLANK(interpretations!T221),"",interpretations!T221)</f>
        <v>crime type</v>
      </c>
      <c r="E221" s="13" t="str">
        <f>IF(interpretations!BN221=0,"",interpretations!BN221)</f>
        <v>-</v>
      </c>
      <c r="F221" s="30" t="str">
        <f>IF(interpretations!BO221=0,"",interpretations!BO221)</f>
        <v>Small</v>
      </c>
      <c r="G221" s="30" t="str">
        <f>interpretations!BP221</f>
        <v>unknown</v>
      </c>
      <c r="H221" s="13" t="str">
        <f>interpretations!E221</f>
        <v xml:space="preserve">nonaggrevated assault </v>
      </c>
      <c r="I221" s="13" t="str">
        <f>interpretations!F221</f>
        <v>-</v>
      </c>
      <c r="J221" s="13" t="str">
        <f>interpretations!G221</f>
        <v>reporting time</v>
      </c>
      <c r="K221" s="13" t="str">
        <f>interpretations!I221</f>
        <v>min/incident</v>
      </c>
      <c r="L221" t="str">
        <f>interpretations!BK221</f>
        <v>Beta</v>
      </c>
      <c r="M221">
        <f>interpretations!BL221</f>
        <v>-3.4290000000000001E-2</v>
      </c>
    </row>
    <row r="222" spans="1:13" x14ac:dyDescent="0.25">
      <c r="A222" t="str">
        <f>IF(ISBLANK(interpretations!L222),"",interpretations!L222)</f>
        <v>van Kirk (1980a)</v>
      </c>
      <c r="B222" t="str">
        <f>IF(ISBLANK(interpretations!A222),"",interpretations!A222)</f>
        <v xml:space="preserve">Disorderly Conduct </v>
      </c>
      <c r="C222" t="str">
        <f>IF(ISBLANK(interpretations!S222),"",interpretations!S222)</f>
        <v>crime type</v>
      </c>
      <c r="D222" t="str">
        <f>IF(ISBLANK(interpretations!T222),"",interpretations!T222)</f>
        <v>crime type</v>
      </c>
      <c r="E222" s="13" t="str">
        <f>IF(interpretations!BN222=0,"",interpretations!BN222)</f>
        <v>-</v>
      </c>
      <c r="F222" s="30" t="str">
        <f>IF(interpretations!BO222=0,"",interpretations!BO222)</f>
        <v>Small</v>
      </c>
      <c r="G222" s="30" t="str">
        <f>interpretations!BP222</f>
        <v>unknown</v>
      </c>
      <c r="H222" s="13" t="str">
        <f>interpretations!E222</f>
        <v xml:space="preserve">nonaggrevated assault </v>
      </c>
      <c r="I222" s="13" t="str">
        <f>interpretations!F222</f>
        <v>-</v>
      </c>
      <c r="J222" s="13" t="str">
        <f>interpretations!G222</f>
        <v>reporting time</v>
      </c>
      <c r="K222" s="13" t="str">
        <f>interpretations!I222</f>
        <v>min/incident</v>
      </c>
      <c r="L222" t="str">
        <f>interpretations!BK222</f>
        <v>Beta</v>
      </c>
      <c r="M222">
        <f>interpretations!BL222</f>
        <v>-7.3299999999999997E-3</v>
      </c>
    </row>
    <row r="223" spans="1:13" x14ac:dyDescent="0.25">
      <c r="A223" t="str">
        <f>IF(ISBLANK(interpretations!L223),"",interpretations!L223)</f>
        <v>van Kirk (1980a)</v>
      </c>
      <c r="B223" t="str">
        <f>IF(ISBLANK(interpretations!A223),"",interpretations!A223)</f>
        <v xml:space="preserve">Discovery Vandalism </v>
      </c>
      <c r="C223" t="str">
        <f>IF(ISBLANK(interpretations!S223),"",interpretations!S223)</f>
        <v>crime type</v>
      </c>
      <c r="D223" t="str">
        <f>IF(ISBLANK(interpretations!T223),"",interpretations!T223)</f>
        <v>crime type</v>
      </c>
      <c r="E223" s="13" t="str">
        <f>IF(interpretations!BN223=0,"",interpretations!BN223)</f>
        <v>+</v>
      </c>
      <c r="F223" s="30" t="str">
        <f>IF(interpretations!BO223=0,"",interpretations!BO223)</f>
        <v>Small</v>
      </c>
      <c r="G223" s="30" t="str">
        <f>interpretations!BP223</f>
        <v>unknown</v>
      </c>
      <c r="H223" s="13" t="str">
        <f>interpretations!E223</f>
        <v xml:space="preserve">nonaggrevated assault </v>
      </c>
      <c r="I223" s="13" t="str">
        <f>interpretations!F223</f>
        <v>-</v>
      </c>
      <c r="J223" s="13" t="str">
        <f>interpretations!G223</f>
        <v>reporting time</v>
      </c>
      <c r="K223" s="13" t="str">
        <f>interpretations!I223</f>
        <v>min/incident</v>
      </c>
      <c r="L223" t="str">
        <f>interpretations!BK223</f>
        <v>Beta</v>
      </c>
      <c r="M223">
        <f>interpretations!BL223</f>
        <v>1.4109999999999999E-2</v>
      </c>
    </row>
    <row r="224" spans="1:13" x14ac:dyDescent="0.25">
      <c r="A224" t="str">
        <f>IF(ISBLANK(interpretations!L224),"",interpretations!L224)</f>
        <v>van Kirk (1980a)</v>
      </c>
      <c r="B224" t="str">
        <f>IF(ISBLANK(interpretations!A224),"",interpretations!A224)</f>
        <v>Discovery Forgery, Fraud, and Embezzlement</v>
      </c>
      <c r="C224" t="str">
        <f>IF(ISBLANK(interpretations!S224),"",interpretations!S224)</f>
        <v>crime type</v>
      </c>
      <c r="D224" t="str">
        <f>IF(ISBLANK(interpretations!T224),"",interpretations!T224)</f>
        <v>crime type</v>
      </c>
      <c r="E224" s="13" t="str">
        <f>IF(interpretations!BN224=0,"",interpretations!BN224)</f>
        <v>+</v>
      </c>
      <c r="F224" s="30" t="str">
        <f>IF(interpretations!BO224=0,"",interpretations!BO224)</f>
        <v xml:space="preserve">Medium </v>
      </c>
      <c r="G224" s="30" t="str">
        <f>interpretations!BP224</f>
        <v>unknown</v>
      </c>
      <c r="H224" s="13" t="str">
        <f>interpretations!E224</f>
        <v xml:space="preserve">nonaggrevated assault </v>
      </c>
      <c r="I224" s="13" t="str">
        <f>interpretations!F224</f>
        <v>-</v>
      </c>
      <c r="J224" s="13" t="str">
        <f>interpretations!G224</f>
        <v>reporting time</v>
      </c>
      <c r="K224" s="13" t="str">
        <f>interpretations!I224</f>
        <v>min/incident</v>
      </c>
      <c r="L224" t="str">
        <f>interpretations!BK224</f>
        <v>Beta</v>
      </c>
      <c r="M224">
        <f>interpretations!BL224</f>
        <v>0.41774</v>
      </c>
    </row>
    <row r="225" spans="1:13" x14ac:dyDescent="0.25">
      <c r="A225" t="str">
        <f>IF(ISBLANK(interpretations!L225),"",interpretations!L225)</f>
        <v>van Kirk (1980a)</v>
      </c>
      <c r="B225" t="str">
        <f>IF(ISBLANK(interpretations!A225),"",interpretations!A225)</f>
        <v xml:space="preserve">Telephoning Delay </v>
      </c>
      <c r="C225" t="str">
        <f>IF(ISBLANK(interpretations!S225),"",interpretations!S225)</f>
        <v>witness characteristics;victim characteristics</v>
      </c>
      <c r="D225" t="str">
        <f>IF(ISBLANK(interpretations!T225),"",interpretations!T225)</f>
        <v>human involvement characteristics</v>
      </c>
      <c r="E225" s="13" t="str">
        <f>IF(interpretations!BN225=0,"",interpretations!BN225)</f>
        <v>+</v>
      </c>
      <c r="F225" s="30" t="str">
        <f>IF(interpretations!BO225=0,"",interpretations!BO225)</f>
        <v>Small</v>
      </c>
      <c r="G225" s="30" t="str">
        <f>interpretations!BP225</f>
        <v>unknown</v>
      </c>
      <c r="H225" s="13" t="str">
        <f>interpretations!E225</f>
        <v>-</v>
      </c>
      <c r="I225" s="13" t="str">
        <f>interpretations!F225</f>
        <v>min</v>
      </c>
      <c r="J225" s="13" t="str">
        <f>interpretations!G225</f>
        <v>reporting time</v>
      </c>
      <c r="K225" s="13" t="str">
        <f>interpretations!I225</f>
        <v>min/incident</v>
      </c>
      <c r="L225" t="str">
        <f>interpretations!BK225</f>
        <v>Beta</v>
      </c>
      <c r="M225">
        <f>interpretations!BL225</f>
        <v>0.12720999999999999</v>
      </c>
    </row>
    <row r="226" spans="1:13" x14ac:dyDescent="0.25">
      <c r="A226" t="str">
        <f>IF(ISBLANK(interpretations!L226),"",interpretations!L226)</f>
        <v>van Kirk (1980a)</v>
      </c>
      <c r="B226" t="str">
        <f>IF(ISBLANK(interpretations!A226),"",interpretations!A226)</f>
        <v xml:space="preserve">Talking Delay </v>
      </c>
      <c r="C226" t="str">
        <f>IF(ISBLANK(interpretations!S226),"",interpretations!S226)</f>
        <v>witness characteristics;victim characteristics</v>
      </c>
      <c r="D226" t="str">
        <f>IF(ISBLANK(interpretations!T226),"",interpretations!T226)</f>
        <v>human involvement characteristics</v>
      </c>
      <c r="E226" s="13" t="str">
        <f>IF(interpretations!BN226=0,"",interpretations!BN226)</f>
        <v>+</v>
      </c>
      <c r="F226" s="30" t="str">
        <f>IF(interpretations!BO226=0,"",interpretations!BO226)</f>
        <v>Small</v>
      </c>
      <c r="G226" s="30" t="str">
        <f>interpretations!BP226</f>
        <v>unknown</v>
      </c>
      <c r="H226" s="13" t="str">
        <f>interpretations!E226</f>
        <v>-</v>
      </c>
      <c r="I226" s="13" t="str">
        <f>interpretations!F226</f>
        <v>min</v>
      </c>
      <c r="J226" s="13" t="str">
        <f>interpretations!G226</f>
        <v>reporting time</v>
      </c>
      <c r="K226" s="13" t="str">
        <f>interpretations!I226</f>
        <v>min/incident</v>
      </c>
      <c r="L226" t="str">
        <f>interpretations!BK226</f>
        <v>Beta</v>
      </c>
      <c r="M226">
        <f>interpretations!BL226</f>
        <v>6.4009999999999997E-2</v>
      </c>
    </row>
    <row r="227" spans="1:13" x14ac:dyDescent="0.25">
      <c r="A227" t="str">
        <f>IF(ISBLANK(interpretations!L227),"",interpretations!L227)</f>
        <v>van Kirk (1980a)</v>
      </c>
      <c r="B227" t="str">
        <f>IF(ISBLANK(interpretations!A227),"",interpretations!A227)</f>
        <v xml:space="preserve">Apathy Delay </v>
      </c>
      <c r="C227" t="str">
        <f>IF(ISBLANK(interpretations!S227),"",interpretations!S227)</f>
        <v>witness characteristics;victim characteristics</v>
      </c>
      <c r="D227" t="str">
        <f>IF(ISBLANK(interpretations!T227),"",interpretations!T227)</f>
        <v>human involvement characteristics</v>
      </c>
      <c r="E227" s="13" t="str">
        <f>IF(interpretations!BN227=0,"",interpretations!BN227)</f>
        <v>+</v>
      </c>
      <c r="F227" s="30" t="str">
        <f>IF(interpretations!BO227=0,"",interpretations!BO227)</f>
        <v>Small</v>
      </c>
      <c r="G227" s="30" t="str">
        <f>interpretations!BP227</f>
        <v>unknown</v>
      </c>
      <c r="H227" s="13" t="str">
        <f>interpretations!E227</f>
        <v>-</v>
      </c>
      <c r="I227" s="13" t="str">
        <f>interpretations!F227</f>
        <v>min</v>
      </c>
      <c r="J227" s="13" t="str">
        <f>interpretations!G227</f>
        <v>reporting time</v>
      </c>
      <c r="K227" s="13" t="str">
        <f>interpretations!I227</f>
        <v>min/incident</v>
      </c>
      <c r="L227" t="str">
        <f>interpretations!BK227</f>
        <v>Beta</v>
      </c>
      <c r="M227">
        <f>interpretations!BL227</f>
        <v>0.15018000000000001</v>
      </c>
    </row>
    <row r="228" spans="1:13" x14ac:dyDescent="0.25">
      <c r="A228" t="str">
        <f>IF(ISBLANK(interpretations!L228),"",interpretations!L228)</f>
        <v>van Kirk (1980a)</v>
      </c>
      <c r="B228" t="str">
        <f>IF(ISBLANK(interpretations!A228),"",interpretations!A228)</f>
        <v>Not Being Informed / Being Misinformed</v>
      </c>
      <c r="C228" t="str">
        <f>IF(ISBLANK(interpretations!S228),"",interpretations!S228)</f>
        <v>witness characteristics;victim characteristics</v>
      </c>
      <c r="D228" t="str">
        <f>IF(ISBLANK(interpretations!T228),"",interpretations!T228)</f>
        <v>human involvement characteristics</v>
      </c>
      <c r="E228" s="13" t="str">
        <f>IF(interpretations!BN228=0,"",interpretations!BN228)</f>
        <v>+</v>
      </c>
      <c r="F228" s="30" t="str">
        <f>IF(interpretations!BO228=0,"",interpretations!BO228)</f>
        <v>Small</v>
      </c>
      <c r="G228" s="30" t="str">
        <f>interpretations!BP228</f>
        <v>unknown</v>
      </c>
      <c r="H228" s="13" t="str">
        <f>interpretations!E228</f>
        <v/>
      </c>
      <c r="I228" s="13" t="str">
        <f>interpretations!F228</f>
        <v>-</v>
      </c>
      <c r="J228" s="13" t="str">
        <f>interpretations!G228</f>
        <v>reporting time</v>
      </c>
      <c r="K228" s="13" t="str">
        <f>interpretations!I228</f>
        <v>min/incident</v>
      </c>
      <c r="L228" t="str">
        <f>interpretations!BK228</f>
        <v>Beta</v>
      </c>
      <c r="M228">
        <f>interpretations!BL228</f>
        <v>0.23547999999999999</v>
      </c>
    </row>
    <row r="229" spans="1:13" x14ac:dyDescent="0.25">
      <c r="A229" t="str">
        <f>IF(ISBLANK(interpretations!L229),"",interpretations!L229)</f>
        <v>van Kirk (1980a)</v>
      </c>
      <c r="B229" t="str">
        <f>IF(ISBLANK(interpretations!A229),"",interpretations!A229)</f>
        <v>Own -Rent - Board</v>
      </c>
      <c r="C229" t="str">
        <f>IF(ISBLANK(interpretations!S229),"",interpretations!S229)</f>
        <v>witness characteristics;victim characteristics</v>
      </c>
      <c r="D229" t="str">
        <f>IF(ISBLANK(interpretations!T229),"",interpretations!T229)</f>
        <v>human involvement characteristics</v>
      </c>
      <c r="E229" s="13" t="str">
        <f>IF(interpretations!BN229=0,"",interpretations!BN229)</f>
        <v>-</v>
      </c>
      <c r="F229" s="30" t="str">
        <f>IF(interpretations!BO229=0,"",interpretations!BO229)</f>
        <v>Small</v>
      </c>
      <c r="G229" s="30" t="str">
        <f>interpretations!BP229</f>
        <v>unknown</v>
      </c>
      <c r="H229" s="13" t="str">
        <f>interpretations!E229</f>
        <v/>
      </c>
      <c r="I229" s="13" t="str">
        <f>interpretations!F229</f>
        <v>-</v>
      </c>
      <c r="J229" s="13" t="str">
        <f>interpretations!G229</f>
        <v>reporting time</v>
      </c>
      <c r="K229" s="13" t="str">
        <f>interpretations!I229</f>
        <v>min/incident</v>
      </c>
      <c r="L229" t="str">
        <f>interpretations!BK229</f>
        <v>Beta</v>
      </c>
      <c r="M229">
        <f>interpretations!BL229</f>
        <v>-4.6719999999999998E-2</v>
      </c>
    </row>
    <row r="230" spans="1:13" x14ac:dyDescent="0.25">
      <c r="A230" t="str">
        <f>IF(ISBLANK(interpretations!L230),"",interpretations!L230)</f>
        <v>van Kirk (1980a)</v>
      </c>
      <c r="B230" t="str">
        <f>IF(ISBLANK(interpretations!A230),"",interpretations!A230)</f>
        <v xml:space="preserve">Marital Status </v>
      </c>
      <c r="C230" t="str">
        <f>IF(ISBLANK(interpretations!S230),"",interpretations!S230)</f>
        <v>victim characteristics</v>
      </c>
      <c r="D230" t="str">
        <f>IF(ISBLANK(interpretations!T230),"",interpretations!T230)</f>
        <v>human involvement characteristics</v>
      </c>
      <c r="E230" s="13" t="str">
        <f>IF(interpretations!BN230=0,"",interpretations!BN230)</f>
        <v>+</v>
      </c>
      <c r="F230" s="30" t="str">
        <f>IF(interpretations!BO230=0,"",interpretations!BO230)</f>
        <v>Small</v>
      </c>
      <c r="G230" s="30" t="str">
        <f>interpretations!BP230</f>
        <v>unknown</v>
      </c>
      <c r="H230" s="13" t="str">
        <f>interpretations!E230</f>
        <v/>
      </c>
      <c r="I230" s="13" t="str">
        <f>interpretations!F230</f>
        <v>-</v>
      </c>
      <c r="J230" s="13" t="str">
        <f>interpretations!G230</f>
        <v>reporting time</v>
      </c>
      <c r="K230" s="13" t="str">
        <f>interpretations!I230</f>
        <v>min/incident</v>
      </c>
      <c r="L230" t="str">
        <f>interpretations!BK230</f>
        <v>Beta</v>
      </c>
      <c r="M230">
        <f>interpretations!BL230</f>
        <v>1.1480000000000001E-2</v>
      </c>
    </row>
    <row r="231" spans="1:13" x14ac:dyDescent="0.25">
      <c r="A231" t="str">
        <f>IF(ISBLANK(interpretations!L231),"",interpretations!L231)</f>
        <v>van Kirk (1980a)</v>
      </c>
      <c r="B231" t="str">
        <f>IF(ISBLANK(interpretations!A231),"",interpretations!A231)</f>
        <v>Education</v>
      </c>
      <c r="C231" t="str">
        <f>IF(ISBLANK(interpretations!S231),"",interpretations!S231)</f>
        <v>victim characteristics</v>
      </c>
      <c r="D231" t="str">
        <f>IF(ISBLANK(interpretations!T231),"",interpretations!T231)</f>
        <v>human involvement characteristics</v>
      </c>
      <c r="E231" s="13" t="str">
        <f>IF(interpretations!BN231=0,"",interpretations!BN231)</f>
        <v>+</v>
      </c>
      <c r="F231" s="30" t="str">
        <f>IF(interpretations!BO231=0,"",interpretations!BO231)</f>
        <v>Small</v>
      </c>
      <c r="G231" s="30" t="str">
        <f>interpretations!BP231</f>
        <v>unknown</v>
      </c>
      <c r="H231" s="13" t="str">
        <f>interpretations!E231</f>
        <v>-</v>
      </c>
      <c r="I231" s="13" t="str">
        <f>interpretations!F231</f>
        <v>years</v>
      </c>
      <c r="J231" s="13" t="str">
        <f>interpretations!G231</f>
        <v>reporting time</v>
      </c>
      <c r="K231" s="13" t="str">
        <f>interpretations!I231</f>
        <v>min/incident</v>
      </c>
      <c r="L231" t="str">
        <f>interpretations!BK231</f>
        <v>Beta</v>
      </c>
      <c r="M231">
        <f>interpretations!BL231</f>
        <v>9.4719999999999999E-2</v>
      </c>
    </row>
    <row r="232" spans="1:13" x14ac:dyDescent="0.25">
      <c r="A232" t="str">
        <f>IF(ISBLANK(interpretations!L232),"",interpretations!L232)</f>
        <v>van Kirk (1980a)</v>
      </c>
      <c r="B232" t="str">
        <f>IF(ISBLANK(interpretations!A232),"",interpretations!A232)</f>
        <v xml:space="preserve">Income </v>
      </c>
      <c r="C232" t="str">
        <f>IF(ISBLANK(interpretations!S232),"",interpretations!S232)</f>
        <v>victim characteristics</v>
      </c>
      <c r="D232" t="str">
        <f>IF(ISBLANK(interpretations!T232),"",interpretations!T232)</f>
        <v>human involvement characteristics</v>
      </c>
      <c r="E232" s="13" t="str">
        <f>IF(interpretations!BN232=0,"",interpretations!BN232)</f>
        <v>+</v>
      </c>
      <c r="F232" s="30" t="str">
        <f>IF(interpretations!BO232=0,"",interpretations!BO232)</f>
        <v>Small</v>
      </c>
      <c r="G232" s="30" t="str">
        <f>interpretations!BP232</f>
        <v>unknown</v>
      </c>
      <c r="H232" s="13" t="str">
        <f>interpretations!E232</f>
        <v>-</v>
      </c>
      <c r="I232" s="13" t="str">
        <f>interpretations!F232</f>
        <v>dollars</v>
      </c>
      <c r="J232" s="13" t="str">
        <f>interpretations!G232</f>
        <v>reporting time</v>
      </c>
      <c r="K232" s="13" t="str">
        <f>interpretations!I232</f>
        <v>min/incident</v>
      </c>
      <c r="L232" t="str">
        <f>interpretations!BK232</f>
        <v>Beta</v>
      </c>
      <c r="M232">
        <f>interpretations!BL232</f>
        <v>7.0669999999999997E-2</v>
      </c>
    </row>
    <row r="233" spans="1:13" x14ac:dyDescent="0.25">
      <c r="A233" t="str">
        <f>IF(ISBLANK(interpretations!L233),"",interpretations!L233)</f>
        <v>van Kirk (1980a)</v>
      </c>
      <c r="B233" t="str">
        <f>IF(ISBLANK(interpretations!A233),"",interpretations!A233)</f>
        <v xml:space="preserve">Sex </v>
      </c>
      <c r="C233" t="str">
        <f>IF(ISBLANK(interpretations!S233),"",interpretations!S233)</f>
        <v>victim characteristics</v>
      </c>
      <c r="D233" t="str">
        <f>IF(ISBLANK(interpretations!T233),"",interpretations!T233)</f>
        <v>human involvement characteristics</v>
      </c>
      <c r="E233" s="13" t="str">
        <f>IF(interpretations!BN233=0,"",interpretations!BN233)</f>
        <v>-</v>
      </c>
      <c r="F233" s="30" t="str">
        <f>IF(interpretations!BO233=0,"",interpretations!BO233)</f>
        <v>Small</v>
      </c>
      <c r="G233" s="30" t="str">
        <f>interpretations!BP233</f>
        <v>unknown</v>
      </c>
      <c r="H233" s="13" t="str">
        <f>interpretations!E233</f>
        <v/>
      </c>
      <c r="I233" s="13" t="str">
        <f>interpretations!F233</f>
        <v>-</v>
      </c>
      <c r="J233" s="13" t="str">
        <f>interpretations!G233</f>
        <v>reporting time</v>
      </c>
      <c r="K233" s="13" t="str">
        <f>interpretations!I233</f>
        <v>min/incident</v>
      </c>
      <c r="L233" t="str">
        <f>interpretations!BK233</f>
        <v>Beta</v>
      </c>
      <c r="M233">
        <f>interpretations!BL233</f>
        <v>-5.7849999999999999E-2</v>
      </c>
    </row>
    <row r="234" spans="1:13" x14ac:dyDescent="0.25">
      <c r="A234" t="str">
        <f>IF(ISBLANK(interpretations!L234),"",interpretations!L234)</f>
        <v>van Kirk (1980a)</v>
      </c>
      <c r="B234" t="str">
        <f>IF(ISBLANK(interpretations!A234),"",interpretations!A234)</f>
        <v xml:space="preserve">Victim - Callers </v>
      </c>
      <c r="C234" t="str">
        <f>IF(ISBLANK(interpretations!S234),"",interpretations!S234)</f>
        <v>victim characteristics</v>
      </c>
      <c r="D234" t="str">
        <f>IF(ISBLANK(interpretations!T234),"",interpretations!T234)</f>
        <v>human involvement characteristics</v>
      </c>
      <c r="E234" s="13" t="str">
        <f>IF(interpretations!BN234=0,"",interpretations!BN234)</f>
        <v>-</v>
      </c>
      <c r="F234" s="30" t="str">
        <f>IF(interpretations!BO234=0,"",interpretations!BO234)</f>
        <v>Small</v>
      </c>
      <c r="G234" s="30" t="str">
        <f>interpretations!BP234</f>
        <v>unknown</v>
      </c>
      <c r="H234" s="13" t="str">
        <f>interpretations!E234</f>
        <v/>
      </c>
      <c r="I234" s="13" t="str">
        <f>interpretations!F234</f>
        <v>-</v>
      </c>
      <c r="J234" s="13" t="str">
        <f>interpretations!G234</f>
        <v>reporting time</v>
      </c>
      <c r="K234" s="13" t="str">
        <f>interpretations!I234</f>
        <v>min/incident</v>
      </c>
      <c r="L234" t="str">
        <f>interpretations!BK234</f>
        <v>Beta</v>
      </c>
      <c r="M234">
        <f>interpretations!BL234</f>
        <v>-6.7320000000000005E-2</v>
      </c>
    </row>
    <row r="235" spans="1:13" x14ac:dyDescent="0.25">
      <c r="A235" t="str">
        <f>IF(ISBLANK(interpretations!L235),"",interpretations!L235)</f>
        <v>van Kirk (1980a)</v>
      </c>
      <c r="B235" t="str">
        <f>IF(ISBLANK(interpretations!A235),"",interpretations!A235)</f>
        <v>Witness - Callers</v>
      </c>
      <c r="C235" t="str">
        <f>IF(ISBLANK(interpretations!S235),"",interpretations!S235)</f>
        <v xml:space="preserve">witness characteristics </v>
      </c>
      <c r="D235" t="str">
        <f>IF(ISBLANK(interpretations!T235),"",interpretations!T235)</f>
        <v>human involvement characteristics</v>
      </c>
      <c r="E235" s="13" t="str">
        <f>IF(interpretations!BN235=0,"",interpretations!BN235)</f>
        <v>-</v>
      </c>
      <c r="F235" s="30" t="str">
        <f>IF(interpretations!BO235=0,"",interpretations!BO235)</f>
        <v>Small</v>
      </c>
      <c r="G235" s="30" t="str">
        <f>interpretations!BP235</f>
        <v>unknown</v>
      </c>
      <c r="H235" s="13" t="str">
        <f>interpretations!E235</f>
        <v/>
      </c>
      <c r="I235" s="13" t="str">
        <f>interpretations!F235</f>
        <v>-</v>
      </c>
      <c r="J235" s="13" t="str">
        <f>interpretations!G235</f>
        <v>reporting time</v>
      </c>
      <c r="K235" s="13" t="str">
        <f>interpretations!I235</f>
        <v>min/incident</v>
      </c>
      <c r="L235" t="str">
        <f>interpretations!BK235</f>
        <v>Beta</v>
      </c>
      <c r="M235">
        <f>interpretations!BL235</f>
        <v>-0.11315</v>
      </c>
    </row>
    <row r="236" spans="1:13" x14ac:dyDescent="0.25">
      <c r="A236" t="str">
        <f>IF(ISBLANK(interpretations!L236),"",interpretations!L236)</f>
        <v>van Kirk (1980a)</v>
      </c>
      <c r="B236" t="str">
        <f>IF(ISBLANK(interpretations!A236),"",interpretations!A236)</f>
        <v xml:space="preserve">Involvement Vandalism </v>
      </c>
      <c r="C236" t="str">
        <f>IF(ISBLANK(interpretations!S236),"",interpretations!S236)</f>
        <v>crime type</v>
      </c>
      <c r="D236" t="str">
        <f>IF(ISBLANK(interpretations!T236),"",interpretations!T236)</f>
        <v>crime type</v>
      </c>
      <c r="E236" s="13" t="str">
        <f>IF(interpretations!BN236=0,"",interpretations!BN236)</f>
        <v>-</v>
      </c>
      <c r="F236" s="30" t="str">
        <f>IF(interpretations!BO236=0,"",interpretations!BO236)</f>
        <v>Small</v>
      </c>
      <c r="G236" s="30" t="str">
        <f>interpretations!BP236</f>
        <v>unknown</v>
      </c>
      <c r="H236" s="13" t="str">
        <f>interpretations!E236</f>
        <v xml:space="preserve">nonaggrevated assault </v>
      </c>
      <c r="I236" s="13" t="str">
        <f>interpretations!F236</f>
        <v>-</v>
      </c>
      <c r="J236" s="13" t="str">
        <f>interpretations!G236</f>
        <v>reporting time</v>
      </c>
      <c r="K236" s="13" t="str">
        <f>interpretations!I236</f>
        <v>min/incident</v>
      </c>
      <c r="L236" t="str">
        <f>interpretations!BK236</f>
        <v>Beta</v>
      </c>
      <c r="M236">
        <f>interpretations!BL236</f>
        <v>-6.2149999999999997E-2</v>
      </c>
    </row>
    <row r="237" spans="1:13" x14ac:dyDescent="0.25">
      <c r="A237" t="str">
        <f>IF(ISBLANK(interpretations!L237),"",interpretations!L237)</f>
        <v>van Kirk (1980a)</v>
      </c>
      <c r="B237" t="str">
        <f>IF(ISBLANK(interpretations!A237),"",interpretations!A237)</f>
        <v>Involvement Forgery, Fraud, and Embezzlement</v>
      </c>
      <c r="C237" t="str">
        <f>IF(ISBLANK(interpretations!S237),"",interpretations!S237)</f>
        <v>crime type</v>
      </c>
      <c r="D237" t="str">
        <f>IF(ISBLANK(interpretations!T237),"",interpretations!T237)</f>
        <v>crime type</v>
      </c>
      <c r="E237" s="13" t="str">
        <f>IF(interpretations!BN237=0,"",interpretations!BN237)</f>
        <v>-</v>
      </c>
      <c r="F237" s="30" t="str">
        <f>IF(interpretations!BO237=0,"",interpretations!BO237)</f>
        <v>Small</v>
      </c>
      <c r="G237" s="30" t="str">
        <f>interpretations!BP237</f>
        <v>unknown</v>
      </c>
      <c r="H237" s="13" t="str">
        <f>interpretations!E237</f>
        <v xml:space="preserve">nonaggrevated assault </v>
      </c>
      <c r="I237" s="13" t="str">
        <f>interpretations!F237</f>
        <v>-</v>
      </c>
      <c r="J237" s="13" t="str">
        <f>interpretations!G237</f>
        <v>reporting time</v>
      </c>
      <c r="K237" s="13" t="str">
        <f>interpretations!I237</f>
        <v>min/incident</v>
      </c>
      <c r="L237" t="str">
        <f>interpretations!BK237</f>
        <v>Beta</v>
      </c>
      <c r="M237">
        <f>interpretations!BL237</f>
        <v>-1.6070000000000001E-2</v>
      </c>
    </row>
    <row r="238" spans="1:13" x14ac:dyDescent="0.25">
      <c r="A238" t="str">
        <f>IF(ISBLANK(interpretations!L238),"",interpretations!L238)</f>
        <v>van Kirk (1980a)</v>
      </c>
      <c r="B238" t="str">
        <f>IF(ISBLANK(interpretations!A238),"",interpretations!A238)</f>
        <v>Weapon Possession</v>
      </c>
      <c r="C238" t="str">
        <f>IF(ISBLANK(interpretations!S238),"",interpretations!S238)</f>
        <v>crime type</v>
      </c>
      <c r="D238" t="str">
        <f>IF(ISBLANK(interpretations!T238),"",interpretations!T238)</f>
        <v>crime type</v>
      </c>
      <c r="E238" s="13" t="str">
        <f>IF(interpretations!BN238=0,"",interpretations!BN238)</f>
        <v>+</v>
      </c>
      <c r="F238" s="30" t="str">
        <f>IF(interpretations!BO238=0,"",interpretations!BO238)</f>
        <v>Small</v>
      </c>
      <c r="G238" s="30" t="str">
        <f>interpretations!BP238</f>
        <v>unknown</v>
      </c>
      <c r="H238" s="13" t="str">
        <f>interpretations!E238</f>
        <v xml:space="preserve">nonaggrevated assault </v>
      </c>
      <c r="I238" s="13" t="str">
        <f>interpretations!F238</f>
        <v>-</v>
      </c>
      <c r="J238" s="13" t="str">
        <f>interpretations!G238</f>
        <v>reporting time</v>
      </c>
      <c r="K238" s="13" t="str">
        <f>interpretations!I238</f>
        <v>min/incident</v>
      </c>
      <c r="L238" t="str">
        <f>interpretations!BK238</f>
        <v>Beta</v>
      </c>
      <c r="M238">
        <f>interpretations!BL238</f>
        <v>8.7399999999999995E-3</v>
      </c>
    </row>
    <row r="239" spans="1:13" x14ac:dyDescent="0.25">
      <c r="A239" t="str">
        <f>IF(ISBLANK(interpretations!L239),"",interpretations!L239)</f>
        <v>van Kirk (1980a)</v>
      </c>
      <c r="B239" t="str">
        <f>IF(ISBLANK(interpretations!A239),"",interpretations!A239)</f>
        <v>Drunkenness</v>
      </c>
      <c r="C239" t="str">
        <f>IF(ISBLANK(interpretations!S239),"",interpretations!S239)</f>
        <v>crime type</v>
      </c>
      <c r="D239" t="str">
        <f>IF(ISBLANK(interpretations!T239),"",interpretations!T239)</f>
        <v>crime type</v>
      </c>
      <c r="E239" s="13" t="str">
        <f>IF(interpretations!BN239=0,"",interpretations!BN239)</f>
        <v>-</v>
      </c>
      <c r="F239" s="30" t="str">
        <f>IF(interpretations!BO239=0,"",interpretations!BO239)</f>
        <v>Small</v>
      </c>
      <c r="G239" s="30" t="str">
        <f>interpretations!BP239</f>
        <v>unknown</v>
      </c>
      <c r="H239" s="13" t="str">
        <f>interpretations!E239</f>
        <v xml:space="preserve">nonaggrevated assault </v>
      </c>
      <c r="I239" s="13" t="str">
        <f>interpretations!F239</f>
        <v>-</v>
      </c>
      <c r="J239" s="13" t="str">
        <f>interpretations!G239</f>
        <v>reporting time</v>
      </c>
      <c r="K239" s="13" t="str">
        <f>interpretations!I239</f>
        <v>min/incident</v>
      </c>
      <c r="L239" t="str">
        <f>interpretations!BK239</f>
        <v>Beta</v>
      </c>
      <c r="M239">
        <f>interpretations!BL239</f>
        <v>-4.922E-2</v>
      </c>
    </row>
    <row r="240" spans="1:13" x14ac:dyDescent="0.25">
      <c r="A240" t="str">
        <f>IF(ISBLANK(interpretations!L240),"",interpretations!L240)</f>
        <v>van Kirk (1980a)</v>
      </c>
      <c r="B240" t="str">
        <f>IF(ISBLANK(interpretations!A240),"",interpretations!A240)</f>
        <v xml:space="preserve">Disturbing the Peace </v>
      </c>
      <c r="C240" t="str">
        <f>IF(ISBLANK(interpretations!S240),"",interpretations!S240)</f>
        <v>crime type</v>
      </c>
      <c r="D240" t="str">
        <f>IF(ISBLANK(interpretations!T240),"",interpretations!T240)</f>
        <v>crime type</v>
      </c>
      <c r="E240" s="13" t="str">
        <f>IF(interpretations!BN240=0,"",interpretations!BN240)</f>
        <v>-</v>
      </c>
      <c r="F240" s="30" t="str">
        <f>IF(interpretations!BO240=0,"",interpretations!BO240)</f>
        <v>Small</v>
      </c>
      <c r="G240" s="30" t="str">
        <f>interpretations!BP240</f>
        <v>unknown</v>
      </c>
      <c r="H240" s="13" t="str">
        <f>interpretations!E240</f>
        <v xml:space="preserve">nonaggrevated assault </v>
      </c>
      <c r="I240" s="13" t="str">
        <f>interpretations!F240</f>
        <v>-</v>
      </c>
      <c r="J240" s="13" t="str">
        <f>interpretations!G240</f>
        <v>reporting time</v>
      </c>
      <c r="K240" s="13" t="str">
        <f>interpretations!I240</f>
        <v>min/incident</v>
      </c>
      <c r="L240" t="str">
        <f>interpretations!BK240</f>
        <v>Beta</v>
      </c>
      <c r="M240">
        <f>interpretations!BL240</f>
        <v>-4.2419999999999999E-2</v>
      </c>
    </row>
    <row r="241" spans="1:13" x14ac:dyDescent="0.25">
      <c r="A241" t="str">
        <f>IF(ISBLANK(interpretations!L241),"",interpretations!L241)</f>
        <v>van Kirk (1980a)</v>
      </c>
      <c r="B241" t="str">
        <f>IF(ISBLANK(interpretations!A241),"",interpretations!A241)</f>
        <v>Disorderly Conduct</v>
      </c>
      <c r="C241" t="str">
        <f>IF(ISBLANK(interpretations!S241),"",interpretations!S241)</f>
        <v>crime type</v>
      </c>
      <c r="D241" t="str">
        <f>IF(ISBLANK(interpretations!T241),"",interpretations!T241)</f>
        <v>crime type</v>
      </c>
      <c r="E241" s="13" t="str">
        <f>IF(interpretations!BN241=0,"",interpretations!BN241)</f>
        <v>+</v>
      </c>
      <c r="F241" s="30" t="str">
        <f>IF(interpretations!BO241=0,"",interpretations!BO241)</f>
        <v>Small</v>
      </c>
      <c r="G241" s="30" t="str">
        <f>interpretations!BP241</f>
        <v>unknown</v>
      </c>
      <c r="H241" s="13" t="str">
        <f>interpretations!E241</f>
        <v xml:space="preserve">nonaggrevated assault </v>
      </c>
      <c r="I241" s="13" t="str">
        <f>interpretations!F241</f>
        <v>-</v>
      </c>
      <c r="J241" s="13" t="str">
        <f>interpretations!G241</f>
        <v>reporting time</v>
      </c>
      <c r="K241" s="13" t="str">
        <f>interpretations!I241</f>
        <v>min/incident</v>
      </c>
      <c r="L241" t="str">
        <f>interpretations!BK241</f>
        <v>Beta</v>
      </c>
      <c r="M241">
        <f>interpretations!BL241</f>
        <v>2.6270000000000002E-2</v>
      </c>
    </row>
    <row r="242" spans="1:13" x14ac:dyDescent="0.25">
      <c r="A242" t="str">
        <f>IF(ISBLANK(interpretations!L242),"",interpretations!L242)</f>
        <v>van Kirk (1980a)</v>
      </c>
      <c r="B242" t="str">
        <f>IF(ISBLANK(interpretations!A242),"",interpretations!A242)</f>
        <v>Discovery Vandalism</v>
      </c>
      <c r="C242" t="str">
        <f>IF(ISBLANK(interpretations!S242),"",interpretations!S242)</f>
        <v>crime type</v>
      </c>
      <c r="D242" t="str">
        <f>IF(ISBLANK(interpretations!T242),"",interpretations!T242)</f>
        <v>crime type</v>
      </c>
      <c r="E242" s="13" t="str">
        <f>IF(interpretations!BN242=0,"",interpretations!BN242)</f>
        <v>+</v>
      </c>
      <c r="F242" s="30" t="str">
        <f>IF(interpretations!BO242=0,"",interpretations!BO242)</f>
        <v>Small</v>
      </c>
      <c r="G242" s="30" t="str">
        <f>interpretations!BP242</f>
        <v>unknown</v>
      </c>
      <c r="H242" s="13" t="str">
        <f>interpretations!E242</f>
        <v xml:space="preserve">nonaggrevated assault </v>
      </c>
      <c r="I242" s="13" t="str">
        <f>interpretations!F242</f>
        <v>-</v>
      </c>
      <c r="J242" s="13" t="str">
        <f>interpretations!G242</f>
        <v>reporting time</v>
      </c>
      <c r="K242" s="13" t="str">
        <f>interpretations!I242</f>
        <v>min/incident</v>
      </c>
      <c r="L242" t="str">
        <f>interpretations!BK242</f>
        <v>Beta</v>
      </c>
      <c r="M242">
        <f>interpretations!BL242</f>
        <v>0.21260000000000001</v>
      </c>
    </row>
    <row r="243" spans="1:13" x14ac:dyDescent="0.25">
      <c r="A243" t="str">
        <f>IF(ISBLANK(interpretations!L243),"",interpretations!L243)</f>
        <v>van Kirk (1980a)</v>
      </c>
      <c r="B243" t="str">
        <f>IF(ISBLANK(interpretations!A243),"",interpretations!A243)</f>
        <v>Discovery Forgery, Fraud, and Embezzlement</v>
      </c>
      <c r="C243" t="str">
        <f>IF(ISBLANK(interpretations!S243),"",interpretations!S243)</f>
        <v>crime type</v>
      </c>
      <c r="D243" t="str">
        <f>IF(ISBLANK(interpretations!T243),"",interpretations!T243)</f>
        <v>crime type</v>
      </c>
      <c r="E243" s="13" t="str">
        <f>IF(interpretations!BN243=0,"",interpretations!BN243)</f>
        <v>+</v>
      </c>
      <c r="F243" s="30" t="str">
        <f>IF(interpretations!BO243=0,"",interpretations!BO243)</f>
        <v xml:space="preserve">Medium </v>
      </c>
      <c r="G243" s="30" t="str">
        <f>interpretations!BP243</f>
        <v>unknown</v>
      </c>
      <c r="H243" s="13" t="str">
        <f>interpretations!E243</f>
        <v xml:space="preserve">nonaggrevated assault </v>
      </c>
      <c r="I243" s="13" t="str">
        <f>interpretations!F243</f>
        <v>-</v>
      </c>
      <c r="J243" s="13" t="str">
        <f>interpretations!G243</f>
        <v>reporting time</v>
      </c>
      <c r="K243" s="13" t="str">
        <f>interpretations!I243</f>
        <v>min/incident</v>
      </c>
      <c r="L243" t="str">
        <f>interpretations!BK243</f>
        <v>Beta</v>
      </c>
      <c r="M243">
        <f>interpretations!BL243</f>
        <v>0.51837999999999995</v>
      </c>
    </row>
    <row r="244" spans="1:13" x14ac:dyDescent="0.25">
      <c r="A244" t="str">
        <f>IF(ISBLANK(interpretations!L244),"",interpretations!L244)</f>
        <v>van Kirk (1980a)</v>
      </c>
      <c r="B244" t="str">
        <f>IF(ISBLANK(interpretations!A244),"",interpretations!A244)</f>
        <v xml:space="preserve">Busted Call </v>
      </c>
      <c r="C244" t="str">
        <f>IF(ISBLANK(interpretations!S244),"",interpretations!S244)</f>
        <v>dispatch strategy</v>
      </c>
      <c r="D244" t="str">
        <f>IF(ISBLANK(interpretations!T244),"",interpretations!T244)</f>
        <v>police discretion</v>
      </c>
      <c r="E244" s="13" t="str">
        <f>IF(interpretations!BN244=0,"",interpretations!BN244)</f>
        <v>-</v>
      </c>
      <c r="F244" s="30" t="str">
        <f>IF(interpretations!BO244=0,"",interpretations!BO244)</f>
        <v>Small</v>
      </c>
      <c r="G244" s="30" t="str">
        <f>interpretations!BP244</f>
        <v>unknown</v>
      </c>
      <c r="H244" s="13" t="str">
        <f>interpretations!E244</f>
        <v/>
      </c>
      <c r="I244" s="13" t="str">
        <f>interpretations!F244</f>
        <v>-</v>
      </c>
      <c r="J244" s="13" t="str">
        <f>interpretations!G244</f>
        <v>travel time</v>
      </c>
      <c r="K244" s="13" t="str">
        <f>interpretations!I244</f>
        <v>min/incident</v>
      </c>
      <c r="L244" t="str">
        <f>interpretations!BK244</f>
        <v>Beta</v>
      </c>
      <c r="M244">
        <f>interpretations!BL244</f>
        <v>-7.8829999999999997E-2</v>
      </c>
    </row>
    <row r="245" spans="1:13" x14ac:dyDescent="0.25">
      <c r="A245" t="str">
        <f>IF(ISBLANK(interpretations!L245),"",interpretations!L245)</f>
        <v>van Kirk (1980a)</v>
      </c>
      <c r="B245" t="str">
        <f>IF(ISBLANK(interpretations!A245),"",interpretations!A245)</f>
        <v>Officer Could View  Crime on Routine Patrol</v>
      </c>
      <c r="C245" t="str">
        <f>IF(ISBLANK(interpretations!S245),"",interpretations!S245)</f>
        <v>dispatch strategy</v>
      </c>
      <c r="D245" t="str">
        <f>IF(ISBLANK(interpretations!T245),"",interpretations!T245)</f>
        <v>police discretion</v>
      </c>
      <c r="E245" s="13" t="str">
        <f>IF(interpretations!BN245=0,"",interpretations!BN245)</f>
        <v>+</v>
      </c>
      <c r="F245" s="30" t="str">
        <f>IF(interpretations!BO245=0,"",interpretations!BO245)</f>
        <v>Small</v>
      </c>
      <c r="G245" s="30" t="str">
        <f>interpretations!BP245</f>
        <v>unknown</v>
      </c>
      <c r="H245" s="13" t="str">
        <f>interpretations!E245</f>
        <v/>
      </c>
      <c r="I245" s="13" t="str">
        <f>interpretations!F245</f>
        <v>-</v>
      </c>
      <c r="J245" s="13" t="str">
        <f>interpretations!G245</f>
        <v>travel time</v>
      </c>
      <c r="K245" s="13" t="str">
        <f>interpretations!I245</f>
        <v>min/incident</v>
      </c>
      <c r="L245" t="str">
        <f>interpretations!BK245</f>
        <v>Beta</v>
      </c>
      <c r="M245">
        <f>interpretations!BL245</f>
        <v>0.15897</v>
      </c>
    </row>
    <row r="246" spans="1:13" x14ac:dyDescent="0.25">
      <c r="A246" t="str">
        <f>IF(ISBLANK(interpretations!L246),"",interpretations!L246)</f>
        <v>van Kirk (1980a)</v>
      </c>
      <c r="B246" t="str">
        <f>IF(ISBLANK(interpretations!A246),"",interpretations!A246)</f>
        <v xml:space="preserve">Officer In or Out of  Assigned Beat </v>
      </c>
      <c r="C246" t="str">
        <f>IF(ISBLANK(interpretations!S246),"",interpretations!S246)</f>
        <v>dispatch strategy</v>
      </c>
      <c r="D246" t="str">
        <f>IF(ISBLANK(interpretations!T246),"",interpretations!T246)</f>
        <v>police discretion</v>
      </c>
      <c r="E246" s="13" t="str">
        <f>IF(interpretations!BN246=0,"",interpretations!BN246)</f>
        <v>+</v>
      </c>
      <c r="F246" s="30" t="str">
        <f>IF(interpretations!BO246=0,"",interpretations!BO246)</f>
        <v>Small</v>
      </c>
      <c r="G246" s="30" t="str">
        <f>interpretations!BP246</f>
        <v>unknown</v>
      </c>
      <c r="H246" s="13" t="str">
        <f>interpretations!E246</f>
        <v/>
      </c>
      <c r="I246" s="13" t="str">
        <f>interpretations!F246</f>
        <v>-</v>
      </c>
      <c r="J246" s="13" t="str">
        <f>interpretations!G246</f>
        <v>travel time</v>
      </c>
      <c r="K246" s="13" t="str">
        <f>interpretations!I246</f>
        <v>min/incident</v>
      </c>
      <c r="L246" t="str">
        <f>interpretations!BK246</f>
        <v>Beta</v>
      </c>
      <c r="M246">
        <f>interpretations!BL246</f>
        <v>9.1400000000000006E-3</v>
      </c>
    </row>
    <row r="247" spans="1:13" x14ac:dyDescent="0.25">
      <c r="A247" t="str">
        <f>IF(ISBLANK(interpretations!L247),"",interpretations!L247)</f>
        <v>van Kirk (1980a)</v>
      </c>
      <c r="B247" t="str">
        <f>IF(ISBLANK(interpretations!A247),"",interpretations!A247)</f>
        <v xml:space="preserve">Officer's Location is  in Beat of Incident </v>
      </c>
      <c r="C247" t="str">
        <f>IF(ISBLANK(interpretations!S247),"",interpretations!S247)</f>
        <v>dispatch strategy</v>
      </c>
      <c r="D247" t="str">
        <f>IF(ISBLANK(interpretations!T247),"",interpretations!T247)</f>
        <v>police discretion</v>
      </c>
      <c r="E247" s="13" t="str">
        <f>IF(interpretations!BN247=0,"",interpretations!BN247)</f>
        <v>+</v>
      </c>
      <c r="F247" s="30" t="str">
        <f>IF(interpretations!BO247=0,"",interpretations!BO247)</f>
        <v>Small</v>
      </c>
      <c r="G247" s="30" t="str">
        <f>interpretations!BP247</f>
        <v>unknown</v>
      </c>
      <c r="H247" s="13" t="str">
        <f>interpretations!E247</f>
        <v/>
      </c>
      <c r="I247" s="13" t="str">
        <f>interpretations!F247</f>
        <v>-</v>
      </c>
      <c r="J247" s="13" t="str">
        <f>interpretations!G247</f>
        <v>travel time</v>
      </c>
      <c r="K247" s="13" t="str">
        <f>interpretations!I247</f>
        <v>min/incident</v>
      </c>
      <c r="L247" t="str">
        <f>interpretations!BK247</f>
        <v>Beta</v>
      </c>
      <c r="M247">
        <f>interpretations!BL247</f>
        <v>0.12755</v>
      </c>
    </row>
    <row r="248" spans="1:13" x14ac:dyDescent="0.25">
      <c r="A248" t="str">
        <f>IF(ISBLANK(interpretations!L248),"",interpretations!L248)</f>
        <v>van Kirk (1980a)</v>
      </c>
      <c r="B248" t="str">
        <f>IF(ISBLANK(interpretations!A248),"",interpretations!A248)</f>
        <v xml:space="preserve">Incident is in Officer's  Assigned Beat </v>
      </c>
      <c r="C248" t="str">
        <f>IF(ISBLANK(interpretations!S248),"",interpretations!S248)</f>
        <v>dispatch strategy</v>
      </c>
      <c r="D248" t="str">
        <f>IF(ISBLANK(interpretations!T248),"",interpretations!T248)</f>
        <v>police discretion</v>
      </c>
      <c r="E248" s="13" t="str">
        <f>IF(interpretations!BN248=0,"",interpretations!BN248)</f>
        <v>+</v>
      </c>
      <c r="F248" s="30" t="str">
        <f>IF(interpretations!BO248=0,"",interpretations!BO248)</f>
        <v>Small</v>
      </c>
      <c r="G248" s="30" t="str">
        <f>interpretations!BP248</f>
        <v>unknown</v>
      </c>
      <c r="H248" s="13" t="str">
        <f>interpretations!E248</f>
        <v/>
      </c>
      <c r="I248" s="13" t="str">
        <f>interpretations!F248</f>
        <v>-</v>
      </c>
      <c r="J248" s="13" t="str">
        <f>interpretations!G248</f>
        <v>travel time</v>
      </c>
      <c r="K248" s="13" t="str">
        <f>interpretations!I248</f>
        <v>min/incident</v>
      </c>
      <c r="L248" t="str">
        <f>interpretations!BK248</f>
        <v>Beta</v>
      </c>
      <c r="M248">
        <f>interpretations!BL248</f>
        <v>6.7000000000000002E-3</v>
      </c>
    </row>
    <row r="249" spans="1:13" x14ac:dyDescent="0.25">
      <c r="A249" t="str">
        <f>IF(ISBLANK(interpretations!L249),"",interpretations!L249)</f>
        <v>van Kirk (1980a)</v>
      </c>
      <c r="B249" t="str">
        <f>IF(ISBLANK(interpretations!A249),"",interpretations!A249)</f>
        <v>In or Out of Car</v>
      </c>
      <c r="C249" t="str">
        <f>IF(ISBLANK(interpretations!S249),"",interpretations!S249)</f>
        <v>dispatch strategy</v>
      </c>
      <c r="D249" t="str">
        <f>IF(ISBLANK(interpretations!T249),"",interpretations!T249)</f>
        <v>police discretion</v>
      </c>
      <c r="E249" s="13" t="str">
        <f>IF(interpretations!BN249=0,"",interpretations!BN249)</f>
        <v>+</v>
      </c>
      <c r="F249" s="30" t="str">
        <f>IF(interpretations!BO249=0,"",interpretations!BO249)</f>
        <v>Small</v>
      </c>
      <c r="G249" s="30" t="str">
        <f>interpretations!BP249</f>
        <v>unknown</v>
      </c>
      <c r="H249" s="13" t="str">
        <f>interpretations!E249</f>
        <v/>
      </c>
      <c r="I249" s="13" t="str">
        <f>interpretations!F249</f>
        <v>-</v>
      </c>
      <c r="J249" s="13" t="str">
        <f>interpretations!G249</f>
        <v>travel time</v>
      </c>
      <c r="K249" s="13" t="str">
        <f>interpretations!I249</f>
        <v>min/incident</v>
      </c>
      <c r="L249" t="str">
        <f>interpretations!BK249</f>
        <v>Beta</v>
      </c>
      <c r="M249">
        <f>interpretations!BL249</f>
        <v>4.4769999999999997E-2</v>
      </c>
    </row>
    <row r="250" spans="1:13" x14ac:dyDescent="0.25">
      <c r="A250" t="str">
        <f>IF(ISBLANK(interpretations!L250),"",interpretations!L250)</f>
        <v>van Kirk (1980a)</v>
      </c>
      <c r="B250" t="str">
        <f>IF(ISBLANK(interpretations!A250),"",interpretations!A250)</f>
        <v xml:space="preserve">Car Stationery or  Mobile </v>
      </c>
      <c r="C250" t="str">
        <f>IF(ISBLANK(interpretations!S250),"",interpretations!S250)</f>
        <v>dispatch strategy</v>
      </c>
      <c r="D250" t="str">
        <f>IF(ISBLANK(interpretations!T250),"",interpretations!T250)</f>
        <v>police discretion</v>
      </c>
      <c r="E250" s="13" t="str">
        <f>IF(interpretations!BN250=0,"",interpretations!BN250)</f>
        <v>-</v>
      </c>
      <c r="F250" s="30" t="str">
        <f>IF(interpretations!BO250=0,"",interpretations!BO250)</f>
        <v>Small</v>
      </c>
      <c r="G250" s="30" t="str">
        <f>interpretations!BP250</f>
        <v>unknown</v>
      </c>
      <c r="H250" s="13" t="str">
        <f>interpretations!E250</f>
        <v/>
      </c>
      <c r="I250" s="13" t="str">
        <f>interpretations!F250</f>
        <v>-</v>
      </c>
      <c r="J250" s="13" t="str">
        <f>interpretations!G250</f>
        <v>travel time</v>
      </c>
      <c r="K250" s="13" t="str">
        <f>interpretations!I250</f>
        <v>min/incident</v>
      </c>
      <c r="L250" t="str">
        <f>interpretations!BK250</f>
        <v>Beta</v>
      </c>
      <c r="M250">
        <f>interpretations!BL250</f>
        <v>-1.244E-2</v>
      </c>
    </row>
    <row r="251" spans="1:13" x14ac:dyDescent="0.25">
      <c r="A251" t="str">
        <f>IF(ISBLANK(interpretations!L251),"",interpretations!L251)</f>
        <v>van Kirk (1980a)</v>
      </c>
      <c r="B251" t="str">
        <f>IF(ISBLANK(interpretations!A251),"",interpretations!A251)</f>
        <v>Distance Travelled</v>
      </c>
      <c r="C251" t="str">
        <f>IF(ISBLANK(interpretations!S251),"",interpretations!S251)</f>
        <v>travel distance</v>
      </c>
      <c r="D251" t="str">
        <f>IF(ISBLANK(interpretations!T251),"",interpretations!T251)</f>
        <v>travel distance</v>
      </c>
      <c r="E251" s="13" t="str">
        <f>IF(interpretations!BN251=0,"",interpretations!BN251)</f>
        <v>+</v>
      </c>
      <c r="F251" s="30" t="str">
        <f>IF(interpretations!BO251=0,"",interpretations!BO251)</f>
        <v xml:space="preserve">Medium </v>
      </c>
      <c r="G251" s="30" t="str">
        <f>interpretations!BP251</f>
        <v>unknown</v>
      </c>
      <c r="H251" s="13" t="str">
        <f>interpretations!E251</f>
        <v/>
      </c>
      <c r="I251" s="13" t="str">
        <f>interpretations!F251</f>
        <v>km</v>
      </c>
      <c r="J251" s="13" t="str">
        <f>interpretations!G251</f>
        <v>travel time</v>
      </c>
      <c r="K251" s="13" t="str">
        <f>interpretations!I251</f>
        <v>min/incident</v>
      </c>
      <c r="L251" t="str">
        <f>interpretations!BK251</f>
        <v>Beta</v>
      </c>
      <c r="M251">
        <f>interpretations!BL251</f>
        <v>0.55232000000000003</v>
      </c>
    </row>
    <row r="252" spans="1:13" x14ac:dyDescent="0.25">
      <c r="A252" t="str">
        <f>IF(ISBLANK(interpretations!L252),"",interpretations!L252)</f>
        <v>van Kirk (1980a)</v>
      </c>
      <c r="B252" t="str">
        <f>IF(ISBLANK(interpretations!A252),"",interpretations!A252)</f>
        <v>One or Two -Man Car</v>
      </c>
      <c r="C252" t="str">
        <f>IF(ISBLANK(interpretations!S252),"",interpretations!S252)</f>
        <v>dispatch strategy</v>
      </c>
      <c r="D252" t="str">
        <f>IF(ISBLANK(interpretations!T252),"",interpretations!T252)</f>
        <v>police discretion</v>
      </c>
      <c r="E252" s="13" t="str">
        <f>IF(interpretations!BN252=0,"",interpretations!BN252)</f>
        <v>-</v>
      </c>
      <c r="F252" s="30" t="str">
        <f>IF(interpretations!BO252=0,"",interpretations!BO252)</f>
        <v>Small</v>
      </c>
      <c r="G252" s="30" t="str">
        <f>interpretations!BP252</f>
        <v>unknown</v>
      </c>
      <c r="H252" s="13" t="str">
        <f>interpretations!E252</f>
        <v/>
      </c>
      <c r="I252" s="13" t="str">
        <f>interpretations!F252</f>
        <v>-</v>
      </c>
      <c r="J252" s="13" t="str">
        <f>interpretations!G252</f>
        <v>travel time</v>
      </c>
      <c r="K252" s="13" t="str">
        <f>interpretations!I252</f>
        <v>min/incident</v>
      </c>
      <c r="L252" t="str">
        <f>interpretations!BK252</f>
        <v>Beta</v>
      </c>
      <c r="M252">
        <f>interpretations!BL252</f>
        <v>-1.5900000000000001E-3</v>
      </c>
    </row>
    <row r="253" spans="1:13" x14ac:dyDescent="0.25">
      <c r="A253" t="str">
        <f>IF(ISBLANK(interpretations!L253),"",interpretations!L253)</f>
        <v>van Kirk (1980a)</v>
      </c>
      <c r="B253" t="str">
        <f>IF(ISBLANK(interpretations!A253),"",interpretations!A253)</f>
        <v xml:space="preserve">Involvement Vandalism </v>
      </c>
      <c r="C253" t="str">
        <f>IF(ISBLANK(interpretations!S253),"",interpretations!S253)</f>
        <v>crime type</v>
      </c>
      <c r="D253" t="str">
        <f>IF(ISBLANK(interpretations!T253),"",interpretations!T253)</f>
        <v>crime type</v>
      </c>
      <c r="E253" s="13" t="str">
        <f>IF(interpretations!BN253=0,"",interpretations!BN253)</f>
        <v>+</v>
      </c>
      <c r="F253" s="30" t="str">
        <f>IF(interpretations!BO253=0,"",interpretations!BO253)</f>
        <v>Small</v>
      </c>
      <c r="G253" s="30" t="str">
        <f>interpretations!BP253</f>
        <v>unknown</v>
      </c>
      <c r="H253" s="13" t="str">
        <f>interpretations!E253</f>
        <v xml:space="preserve">nonaggrevated assault </v>
      </c>
      <c r="I253" s="13" t="str">
        <f>interpretations!F253</f>
        <v>-</v>
      </c>
      <c r="J253" s="13" t="str">
        <f>interpretations!G253</f>
        <v>travel time</v>
      </c>
      <c r="K253" s="13" t="str">
        <f>interpretations!I253</f>
        <v>min/incident</v>
      </c>
      <c r="L253" t="str">
        <f>interpretations!BK253</f>
        <v>Beta</v>
      </c>
      <c r="M253">
        <f>interpretations!BL253</f>
        <v>0.11275</v>
      </c>
    </row>
    <row r="254" spans="1:13" x14ac:dyDescent="0.25">
      <c r="A254" t="str">
        <f>IF(ISBLANK(interpretations!L254),"",interpretations!L254)</f>
        <v>van Kirk (1980a)</v>
      </c>
      <c r="B254" t="str">
        <f>IF(ISBLANK(interpretations!A254),"",interpretations!A254)</f>
        <v>Involvement Forgery, Fraud, and Embezzlement</v>
      </c>
      <c r="C254" t="str">
        <f>IF(ISBLANK(interpretations!S254),"",interpretations!S254)</f>
        <v>crime type</v>
      </c>
      <c r="D254" t="str">
        <f>IF(ISBLANK(interpretations!T254),"",interpretations!T254)</f>
        <v>crime type</v>
      </c>
      <c r="E254" s="13" t="str">
        <f>IF(interpretations!BN254=0,"",interpretations!BN254)</f>
        <v>-</v>
      </c>
      <c r="F254" s="30" t="str">
        <f>IF(interpretations!BO254=0,"",interpretations!BO254)</f>
        <v>Small</v>
      </c>
      <c r="G254" s="30" t="str">
        <f>interpretations!BP254</f>
        <v>unknown</v>
      </c>
      <c r="H254" s="13" t="str">
        <f>interpretations!E254</f>
        <v xml:space="preserve">nonaggrevated assault </v>
      </c>
      <c r="I254" s="13" t="str">
        <f>interpretations!F254</f>
        <v>-</v>
      </c>
      <c r="J254" s="13" t="str">
        <f>interpretations!G254</f>
        <v>travel time</v>
      </c>
      <c r="K254" s="13" t="str">
        <f>interpretations!I254</f>
        <v>min/incident</v>
      </c>
      <c r="L254" t="str">
        <f>interpretations!BK254</f>
        <v>Beta</v>
      </c>
      <c r="M254">
        <f>interpretations!BL254</f>
        <v>-5.7800000000000004E-3</v>
      </c>
    </row>
    <row r="255" spans="1:13" x14ac:dyDescent="0.25">
      <c r="A255" t="str">
        <f>IF(ISBLANK(interpretations!L255),"",interpretations!L255)</f>
        <v>van Kirk (1980a)</v>
      </c>
      <c r="B255" t="str">
        <f>IF(ISBLANK(interpretations!A255),"",interpretations!A255)</f>
        <v>Weapon Possession</v>
      </c>
      <c r="C255" t="str">
        <f>IF(ISBLANK(interpretations!S255),"",interpretations!S255)</f>
        <v>crime type</v>
      </c>
      <c r="D255" t="str">
        <f>IF(ISBLANK(interpretations!T255),"",interpretations!T255)</f>
        <v>crime type</v>
      </c>
      <c r="E255" s="13" t="str">
        <f>IF(interpretations!BN255=0,"",interpretations!BN255)</f>
        <v>-</v>
      </c>
      <c r="F255" s="30" t="str">
        <f>IF(interpretations!BO255=0,"",interpretations!BO255)</f>
        <v>Small</v>
      </c>
      <c r="G255" s="30" t="str">
        <f>interpretations!BP255</f>
        <v>unknown</v>
      </c>
      <c r="H255" s="13" t="str">
        <f>interpretations!E255</f>
        <v xml:space="preserve">nonaggrevated assault </v>
      </c>
      <c r="I255" s="13" t="str">
        <f>interpretations!F255</f>
        <v>-</v>
      </c>
      <c r="J255" s="13" t="str">
        <f>interpretations!G255</f>
        <v>travel time</v>
      </c>
      <c r="K255" s="13" t="str">
        <f>interpretations!I255</f>
        <v>min/incident</v>
      </c>
      <c r="L255" t="str">
        <f>interpretations!BK255</f>
        <v>Beta</v>
      </c>
      <c r="M255">
        <f>interpretations!BL255</f>
        <v>-6.0699999999999997E-2</v>
      </c>
    </row>
    <row r="256" spans="1:13" x14ac:dyDescent="0.25">
      <c r="A256" t="str">
        <f>IF(ISBLANK(interpretations!L256),"",interpretations!L256)</f>
        <v>van Kirk (1980a)</v>
      </c>
      <c r="B256" t="str">
        <f>IF(ISBLANK(interpretations!A256),"",interpretations!A256)</f>
        <v>Drunkenness</v>
      </c>
      <c r="C256" t="str">
        <f>IF(ISBLANK(interpretations!S256),"",interpretations!S256)</f>
        <v>crime type</v>
      </c>
      <c r="D256" t="str">
        <f>IF(ISBLANK(interpretations!T256),"",interpretations!T256)</f>
        <v>crime type</v>
      </c>
      <c r="E256" s="13" t="str">
        <f>IF(interpretations!BN256=0,"",interpretations!BN256)</f>
        <v>+</v>
      </c>
      <c r="F256" s="30" t="str">
        <f>IF(interpretations!BO256=0,"",interpretations!BO256)</f>
        <v>Small</v>
      </c>
      <c r="G256" s="30" t="str">
        <f>interpretations!BP256</f>
        <v>unknown</v>
      </c>
      <c r="H256" s="13" t="str">
        <f>interpretations!E256</f>
        <v xml:space="preserve">nonaggrevated assault </v>
      </c>
      <c r="I256" s="13" t="str">
        <f>interpretations!F256</f>
        <v>-</v>
      </c>
      <c r="J256" s="13" t="str">
        <f>interpretations!G256</f>
        <v>travel time</v>
      </c>
      <c r="K256" s="13" t="str">
        <f>interpretations!I256</f>
        <v>min/incident</v>
      </c>
      <c r="L256" t="str">
        <f>interpretations!BK256</f>
        <v>Beta</v>
      </c>
      <c r="M256">
        <f>interpretations!BL256</f>
        <v>0.12612000000000001</v>
      </c>
    </row>
    <row r="257" spans="1:13" x14ac:dyDescent="0.25">
      <c r="A257" t="str">
        <f>IF(ISBLANK(interpretations!L257),"",interpretations!L257)</f>
        <v>van Kirk (1980a)</v>
      </c>
      <c r="B257" t="str">
        <f>IF(ISBLANK(interpretations!A257),"",interpretations!A257)</f>
        <v>Disturbing the Peace</v>
      </c>
      <c r="C257" t="str">
        <f>IF(ISBLANK(interpretations!S257),"",interpretations!S257)</f>
        <v>crime type</v>
      </c>
      <c r="D257" t="str">
        <f>IF(ISBLANK(interpretations!T257),"",interpretations!T257)</f>
        <v>crime type</v>
      </c>
      <c r="E257" s="13" t="str">
        <f>IF(interpretations!BN257=0,"",interpretations!BN257)</f>
        <v>+</v>
      </c>
      <c r="F257" s="30" t="str">
        <f>IF(interpretations!BO257=0,"",interpretations!BO257)</f>
        <v>Small</v>
      </c>
      <c r="G257" s="30" t="str">
        <f>interpretations!BP257</f>
        <v>unknown</v>
      </c>
      <c r="H257" s="13" t="str">
        <f>interpretations!E257</f>
        <v xml:space="preserve">nonaggrevated assault </v>
      </c>
      <c r="I257" s="13" t="str">
        <f>interpretations!F257</f>
        <v>-</v>
      </c>
      <c r="J257" s="13" t="str">
        <f>interpretations!G257</f>
        <v>travel time</v>
      </c>
      <c r="K257" s="13" t="str">
        <f>interpretations!I257</f>
        <v>min/incident</v>
      </c>
      <c r="L257" t="str">
        <f>interpretations!BK257</f>
        <v>Beta</v>
      </c>
      <c r="M257">
        <f>interpretations!BL257</f>
        <v>0.10349</v>
      </c>
    </row>
    <row r="258" spans="1:13" x14ac:dyDescent="0.25">
      <c r="A258" t="str">
        <f>IF(ISBLANK(interpretations!L258),"",interpretations!L258)</f>
        <v>van Kirk (1980a)</v>
      </c>
      <c r="B258" t="str">
        <f>IF(ISBLANK(interpretations!A258),"",interpretations!A258)</f>
        <v xml:space="preserve">Disorderly Conduct </v>
      </c>
      <c r="C258" t="str">
        <f>IF(ISBLANK(interpretations!S258),"",interpretations!S258)</f>
        <v>crime type</v>
      </c>
      <c r="D258" t="str">
        <f>IF(ISBLANK(interpretations!T258),"",interpretations!T258)</f>
        <v>crime type</v>
      </c>
      <c r="E258" s="13" t="str">
        <f>IF(interpretations!BN258=0,"",interpretations!BN258)</f>
        <v>-</v>
      </c>
      <c r="F258" s="30" t="str">
        <f>IF(interpretations!BO258=0,"",interpretations!BO258)</f>
        <v>Small</v>
      </c>
      <c r="G258" s="30" t="str">
        <f>interpretations!BP258</f>
        <v>unknown</v>
      </c>
      <c r="H258" s="13" t="str">
        <f>interpretations!E258</f>
        <v xml:space="preserve">nonaggrevated assault </v>
      </c>
      <c r="I258" s="13" t="str">
        <f>interpretations!F258</f>
        <v>-</v>
      </c>
      <c r="J258" s="13" t="str">
        <f>interpretations!G258</f>
        <v>travel time</v>
      </c>
      <c r="K258" s="13" t="str">
        <f>interpretations!I258</f>
        <v>min/incident</v>
      </c>
      <c r="L258" t="str">
        <f>interpretations!BK258</f>
        <v>Beta</v>
      </c>
      <c r="M258">
        <f>interpretations!BL258</f>
        <v>-3.9730000000000001E-2</v>
      </c>
    </row>
    <row r="259" spans="1:13" x14ac:dyDescent="0.25">
      <c r="A259" t="str">
        <f>IF(ISBLANK(interpretations!L259),"",interpretations!L259)</f>
        <v>van Kirk (1980a)</v>
      </c>
      <c r="B259" t="str">
        <f>IF(ISBLANK(interpretations!A259),"",interpretations!A259)</f>
        <v>Discovery Vandalism</v>
      </c>
      <c r="C259" t="str">
        <f>IF(ISBLANK(interpretations!S259),"",interpretations!S259)</f>
        <v>crime type</v>
      </c>
      <c r="D259" t="str">
        <f>IF(ISBLANK(interpretations!T259),"",interpretations!T259)</f>
        <v>crime type</v>
      </c>
      <c r="E259" s="13" t="str">
        <f>IF(interpretations!BN259=0,"",interpretations!BN259)</f>
        <v>+</v>
      </c>
      <c r="F259" s="30" t="str">
        <f>IF(interpretations!BO259=0,"",interpretations!BO259)</f>
        <v>Small</v>
      </c>
      <c r="G259" s="30" t="str">
        <f>interpretations!BP259</f>
        <v>unknown</v>
      </c>
      <c r="H259" s="13" t="str">
        <f>interpretations!E259</f>
        <v xml:space="preserve">nonaggrevated assault </v>
      </c>
      <c r="I259" s="13" t="str">
        <f>interpretations!F259</f>
        <v>-</v>
      </c>
      <c r="J259" s="13" t="str">
        <f>interpretations!G259</f>
        <v>travel time</v>
      </c>
      <c r="K259" s="13" t="str">
        <f>interpretations!I259</f>
        <v>min/incident</v>
      </c>
      <c r="L259" t="str">
        <f>interpretations!BK259</f>
        <v>Beta</v>
      </c>
      <c r="M259">
        <f>interpretations!BL259</f>
        <v>0.16294</v>
      </c>
    </row>
    <row r="260" spans="1:13" x14ac:dyDescent="0.25">
      <c r="A260" t="str">
        <f>IF(ISBLANK(interpretations!L260),"",interpretations!L260)</f>
        <v>van Kirk (1980a)</v>
      </c>
      <c r="B260" t="str">
        <f>IF(ISBLANK(interpretations!A260),"",interpretations!A260)</f>
        <v xml:space="preserve">Discovery Forgery, Fraud, and Embezzlement </v>
      </c>
      <c r="C260" t="str">
        <f>IF(ISBLANK(interpretations!S260),"",interpretations!S260)</f>
        <v>crime type</v>
      </c>
      <c r="D260" t="str">
        <f>IF(ISBLANK(interpretations!T260),"",interpretations!T260)</f>
        <v>crime type</v>
      </c>
      <c r="E260" s="13" t="str">
        <f>IF(interpretations!BN260=0,"",interpretations!BN260)</f>
        <v>+</v>
      </c>
      <c r="F260" s="30" t="str">
        <f>IF(interpretations!BO260=0,"",interpretations!BO260)</f>
        <v>Small</v>
      </c>
      <c r="G260" s="30" t="str">
        <f>interpretations!BP260</f>
        <v>unknown</v>
      </c>
      <c r="H260" s="13" t="str">
        <f>interpretations!E260</f>
        <v xml:space="preserve">nonaggrevated assault </v>
      </c>
      <c r="I260" s="13" t="str">
        <f>interpretations!F260</f>
        <v>-</v>
      </c>
      <c r="J260" s="13" t="str">
        <f>interpretations!G260</f>
        <v>travel time</v>
      </c>
      <c r="K260" s="13" t="str">
        <f>interpretations!I260</f>
        <v>min/incident</v>
      </c>
      <c r="L260" t="str">
        <f>interpretations!BK260</f>
        <v>Beta</v>
      </c>
      <c r="M260">
        <f>interpretations!BL260</f>
        <v>7.8850000000000003E-2</v>
      </c>
    </row>
    <row r="261" spans="1:13" x14ac:dyDescent="0.25">
      <c r="A261" t="str">
        <f>IF(ISBLANK(interpretations!L261),"",interpretations!L261)</f>
        <v>Cihan (2014)</v>
      </c>
      <c r="B261" t="str">
        <f>IF(ISBLANK(interpretations!A261),"",interpretations!A261)</f>
        <v xml:space="preserve">concentrated disadvantage </v>
      </c>
      <c r="C261" t="str">
        <f>IF(ISBLANK(interpretations!S261),"",interpretations!S261)</f>
        <v>community characteristics</v>
      </c>
      <c r="D261" t="str">
        <f>IF(ISBLANK(interpretations!T261),"",interpretations!T261)</f>
        <v>human involvement characteristics</v>
      </c>
      <c r="E261" s="13" t="str">
        <f>IF(interpretations!BN261=0,"",interpretations!BN261)</f>
        <v>+</v>
      </c>
      <c r="F261" s="30" t="b">
        <f>IF(interpretations!BO261=0,"",interpretations!BO261)</f>
        <v>0</v>
      </c>
      <c r="G261" s="30" t="str">
        <f>interpretations!BP261</f>
        <v>not applicable</v>
      </c>
      <c r="H261" s="13" t="str">
        <f>interpretations!E261</f>
        <v>-</v>
      </c>
      <c r="I261" s="13" t="str">
        <f>interpretations!F261</f>
        <v>none</v>
      </c>
      <c r="J261" s="13" t="str">
        <f>interpretations!G261</f>
        <v>dispatch time;travel time</v>
      </c>
      <c r="K261" s="13" t="str">
        <f>interpretations!I261</f>
        <v>min/incident</v>
      </c>
      <c r="L261" t="str">
        <f>interpretations!BK261</f>
        <v>B</v>
      </c>
      <c r="M261">
        <f>interpretations!BL261</f>
        <v>0.03</v>
      </c>
    </row>
    <row r="262" spans="1:13" x14ac:dyDescent="0.25">
      <c r="A262" t="str">
        <f>IF(ISBLANK(interpretations!L262),"",interpretations!L262)</f>
        <v>Cihan (2014)</v>
      </c>
      <c r="B262" t="str">
        <f>IF(ISBLANK(interpretations!A262),"",interpretations!A262)</f>
        <v xml:space="preserve">immigration concentration </v>
      </c>
      <c r="C262" t="str">
        <f>IF(ISBLANK(interpretations!S262),"",interpretations!S262)</f>
        <v>community characteristics</v>
      </c>
      <c r="D262" t="str">
        <f>IF(ISBLANK(interpretations!T262),"",interpretations!T262)</f>
        <v>human involvement characteristics</v>
      </c>
      <c r="E262" s="13" t="str">
        <f>IF(interpretations!BN262=0,"",interpretations!BN262)</f>
        <v>-</v>
      </c>
      <c r="F262" s="30" t="b">
        <f>IF(interpretations!BO262=0,"",interpretations!BO262)</f>
        <v>0</v>
      </c>
      <c r="G262" s="30" t="str">
        <f>interpretations!BP262</f>
        <v>not applicable</v>
      </c>
      <c r="H262" s="13" t="str">
        <f>interpretations!E262</f>
        <v>-</v>
      </c>
      <c r="I262" s="13" t="str">
        <f>interpretations!F262</f>
        <v>none</v>
      </c>
      <c r="J262" s="13" t="str">
        <f>interpretations!G262</f>
        <v>dispatch time;travel time</v>
      </c>
      <c r="K262" s="13" t="str">
        <f>interpretations!I262</f>
        <v>min/incident</v>
      </c>
      <c r="L262" t="str">
        <f>interpretations!BK262</f>
        <v>B</v>
      </c>
      <c r="M262">
        <f>interpretations!BL262</f>
        <v>-7.0000000000000007E-2</v>
      </c>
    </row>
    <row r="263" spans="1:13" x14ac:dyDescent="0.25">
      <c r="A263" t="str">
        <f>IF(ISBLANK(interpretations!L263),"",interpretations!L263)</f>
        <v>Cihan (2014)</v>
      </c>
      <c r="B263" t="str">
        <f>IF(ISBLANK(interpretations!A263),"",interpretations!A263)</f>
        <v xml:space="preserve">residential stability </v>
      </c>
      <c r="C263" t="str">
        <f>IF(ISBLANK(interpretations!S263),"",interpretations!S263)</f>
        <v>community characteristics</v>
      </c>
      <c r="D263" t="str">
        <f>IF(ISBLANK(interpretations!T263),"",interpretations!T263)</f>
        <v>human involvement characteristics</v>
      </c>
      <c r="E263" s="13" t="str">
        <f>IF(interpretations!BN263=0,"",interpretations!BN263)</f>
        <v>+</v>
      </c>
      <c r="F263" s="30" t="b">
        <f>IF(interpretations!BO263=0,"",interpretations!BO263)</f>
        <v>0</v>
      </c>
      <c r="G263" s="30" t="str">
        <f>interpretations!BP263</f>
        <v>not applicable</v>
      </c>
      <c r="H263" s="13" t="str">
        <f>interpretations!E263</f>
        <v>-</v>
      </c>
      <c r="I263" s="13" t="str">
        <f>interpretations!F263</f>
        <v>none</v>
      </c>
      <c r="J263" s="13" t="str">
        <f>interpretations!G263</f>
        <v>dispatch time;travel time</v>
      </c>
      <c r="K263" s="13" t="str">
        <f>interpretations!I263</f>
        <v>min/incident</v>
      </c>
      <c r="L263" t="str">
        <f>interpretations!BK263</f>
        <v>B</v>
      </c>
      <c r="M263">
        <f>interpretations!BL263</f>
        <v>7.0000000000000007E-2</v>
      </c>
    </row>
    <row r="264" spans="1:13" x14ac:dyDescent="0.25">
      <c r="A264" t="str">
        <f>IF(ISBLANK(interpretations!L264),"",interpretations!L264)</f>
        <v>Cihan (2014)</v>
      </c>
      <c r="B264" t="str">
        <f>IF(ISBLANK(interpretations!A264),"",interpretations!A264)</f>
        <v>Call rate</v>
      </c>
      <c r="C264" t="str">
        <f>IF(ISBLANK(interpretations!S264),"",interpretations!S264)</f>
        <v>demand</v>
      </c>
      <c r="D264" t="str">
        <f>IF(ISBLANK(interpretations!T264),"",interpretations!T264)</f>
        <v xml:space="preserve">exogenous </v>
      </c>
      <c r="E264" s="13" t="str">
        <f>IF(interpretations!BN264=0,"",interpretations!BN264)</f>
        <v>-</v>
      </c>
      <c r="F264" s="30" t="str">
        <f>IF(interpretations!BO264=0,"",interpretations!BO264)</f>
        <v>Large</v>
      </c>
      <c r="G264" s="30" t="str">
        <f>interpretations!BP264</f>
        <v>not applicable</v>
      </c>
      <c r="H264" s="13" t="str">
        <f>interpretations!E264</f>
        <v>-</v>
      </c>
      <c r="I264" s="13" t="str">
        <f>interpretations!F264</f>
        <v>CFS/1000citizens</v>
      </c>
      <c r="J264" s="13" t="str">
        <f>interpretations!G264</f>
        <v>dispatch time;travel time</v>
      </c>
      <c r="K264" s="13" t="str">
        <f>interpretations!I264</f>
        <v>min/incident</v>
      </c>
      <c r="L264" t="str">
        <f>interpretations!BK264</f>
        <v>Beta</v>
      </c>
      <c r="M264">
        <f>interpretations!BL264</f>
        <v>-5.6336842105263152</v>
      </c>
    </row>
    <row r="265" spans="1:13" x14ac:dyDescent="0.25">
      <c r="A265" t="str">
        <f>IF(ISBLANK(interpretations!L265),"",interpretations!L265)</f>
        <v>Cihan (2014)</v>
      </c>
      <c r="B265" t="str">
        <f>IF(ISBLANK(interpretations!A265),"",interpretations!A265)</f>
        <v>weekends</v>
      </c>
      <c r="C265" t="str">
        <f>IF(ISBLANK(interpretations!S265),"",interpretations!S265)</f>
        <v>day of the week</v>
      </c>
      <c r="D265" t="str">
        <f>IF(ISBLANK(interpretations!T265),"",interpretations!T265)</f>
        <v xml:space="preserve">exogenous </v>
      </c>
      <c r="E265" s="13" t="str">
        <f>IF(interpretations!BN265=0,"",interpretations!BN265)</f>
        <v>+</v>
      </c>
      <c r="F265" s="30" t="str">
        <f>IF(interpretations!BO265=0,"",interpretations!BO265)</f>
        <v>Small</v>
      </c>
      <c r="G265" s="30" t="str">
        <f>interpretations!BP265</f>
        <v>not applicable</v>
      </c>
      <c r="H265" s="13" t="str">
        <f>interpretations!E265</f>
        <v>weekdays</v>
      </c>
      <c r="I265" s="13" t="str">
        <f>interpretations!F265</f>
        <v>-</v>
      </c>
      <c r="J265" s="13" t="str">
        <f>interpretations!G265</f>
        <v>dispatch time;travel time</v>
      </c>
      <c r="K265" s="13" t="str">
        <f>interpretations!I265</f>
        <v>min/incident</v>
      </c>
      <c r="L265" t="str">
        <f>interpretations!BK265</f>
        <v>Beta</v>
      </c>
      <c r="M265">
        <f>interpretations!BL265</f>
        <v>1.9105770618169982E-3</v>
      </c>
    </row>
    <row r="266" spans="1:13" x14ac:dyDescent="0.25">
      <c r="A266" t="str">
        <f>IF(ISBLANK(interpretations!L266),"",interpretations!L266)</f>
        <v>Cihan (2014)</v>
      </c>
      <c r="B266" t="str">
        <f>IF(ISBLANK(interpretations!A266),"",interpretations!A266)</f>
        <v>source of call</v>
      </c>
      <c r="C266" t="str">
        <f>IF(ISBLANK(interpretations!S266),"",interpretations!S266)</f>
        <v>crime characteristics</v>
      </c>
      <c r="D266" t="str">
        <f>IF(ISBLANK(interpretations!T266),"",interpretations!T266)</f>
        <v xml:space="preserve">exogenous </v>
      </c>
      <c r="E266" s="13" t="str">
        <f>IF(interpretations!BN266=0,"",interpretations!BN266)</f>
        <v>+</v>
      </c>
      <c r="F266" s="30" t="str">
        <f>IF(interpretations!BO266=0,"",interpretations!BO266)</f>
        <v>Small</v>
      </c>
      <c r="G266" s="30" t="str">
        <f>interpretations!BP266</f>
        <v>not applicable</v>
      </c>
      <c r="H266" s="13" t="str">
        <f>interpretations!E266</f>
        <v>10 digit calls</v>
      </c>
      <c r="I266" s="13" t="str">
        <f>interpretations!F266</f>
        <v>-</v>
      </c>
      <c r="J266" s="13" t="str">
        <f>interpretations!G266</f>
        <v>dispatch time;travel time</v>
      </c>
      <c r="K266" s="13" t="str">
        <f>interpretations!I266</f>
        <v>min/incident</v>
      </c>
      <c r="L266" t="str">
        <f>interpretations!BK266</f>
        <v>Beta</v>
      </c>
      <c r="M266">
        <f>interpretations!BL266</f>
        <v>8.7209748114559912E-4</v>
      </c>
    </row>
    <row r="267" spans="1:13" x14ac:dyDescent="0.25">
      <c r="A267" t="str">
        <f>IF(ISBLANK(interpretations!L267),"",interpretations!L267)</f>
        <v>Cihan (2014)</v>
      </c>
      <c r="B267" t="str">
        <f>IF(ISBLANK(interpretations!A267),"",interpretations!A267)</f>
        <v>night time</v>
      </c>
      <c r="C267" t="str">
        <f>IF(ISBLANK(interpretations!S267),"",interpretations!S267)</f>
        <v>time of day</v>
      </c>
      <c r="D267" t="str">
        <f>IF(ISBLANK(interpretations!T267),"",interpretations!T267)</f>
        <v xml:space="preserve">exogenous </v>
      </c>
      <c r="E267" s="13" t="str">
        <f>IF(interpretations!BN267=0,"",interpretations!BN267)</f>
        <v>-</v>
      </c>
      <c r="F267" s="30" t="str">
        <f>IF(interpretations!BO267=0,"",interpretations!BO267)</f>
        <v>Small</v>
      </c>
      <c r="G267" s="30" t="str">
        <f>interpretations!BP267</f>
        <v>not applicable</v>
      </c>
      <c r="H267" s="13" t="str">
        <f>interpretations!E267</f>
        <v>daytime</v>
      </c>
      <c r="I267" s="13" t="str">
        <f>interpretations!F267</f>
        <v>-</v>
      </c>
      <c r="J267" s="13" t="str">
        <f>interpretations!G267</f>
        <v>dispatch time;travel time</v>
      </c>
      <c r="K267" s="13" t="str">
        <f>interpretations!I267</f>
        <v>min/incident</v>
      </c>
      <c r="L267" t="str">
        <f>interpretations!BK267</f>
        <v>Beta</v>
      </c>
      <c r="M267">
        <f>interpretations!BL267</f>
        <v>-1.3053904861495047E-2</v>
      </c>
    </row>
    <row r="268" spans="1:13" x14ac:dyDescent="0.25">
      <c r="A268" t="str">
        <f>IF(ISBLANK(interpretations!L268),"",interpretations!L268)</f>
        <v>Cihan (2014)</v>
      </c>
      <c r="B268" t="str">
        <f>IF(ISBLANK(interpretations!A268),"",interpretations!A268)</f>
        <v xml:space="preserve">type of burglary </v>
      </c>
      <c r="C268" t="str">
        <f>IF(ISBLANK(interpretations!S268),"",interpretations!S268)</f>
        <v>crime type</v>
      </c>
      <c r="D268" t="str">
        <f>IF(ISBLANK(interpretations!T268),"",interpretations!T268)</f>
        <v>crime type</v>
      </c>
      <c r="E268" s="13" t="str">
        <f>IF(interpretations!BN268=0,"",interpretations!BN268)</f>
        <v>+</v>
      </c>
      <c r="F268" s="30" t="str">
        <f>IF(interpretations!BO268=0,"",interpretations!BO268)</f>
        <v>Small</v>
      </c>
      <c r="G268" s="30" t="str">
        <f>interpretations!BP268</f>
        <v>not applicable</v>
      </c>
      <c r="H268" s="13" t="str">
        <f>interpretations!E268</f>
        <v>commercial</v>
      </c>
      <c r="I268" s="13" t="str">
        <f>interpretations!F268</f>
        <v>-</v>
      </c>
      <c r="J268" s="13" t="str">
        <f>interpretations!G268</f>
        <v>dispatch time;travel time</v>
      </c>
      <c r="K268" s="13" t="str">
        <f>interpretations!I268</f>
        <v>min/incident</v>
      </c>
      <c r="L268" t="str">
        <f>interpretations!BK268</f>
        <v>Beta</v>
      </c>
      <c r="M268">
        <f>interpretations!BL268</f>
        <v>1.0789468549421114E-2</v>
      </c>
    </row>
    <row r="269" spans="1:13" x14ac:dyDescent="0.25">
      <c r="A269" t="str">
        <f>IF(ISBLANK(interpretations!L269),"",interpretations!L269)</f>
        <v>Cihan (2014)</v>
      </c>
      <c r="B269" t="str">
        <f>IF(ISBLANK(interpretations!A269),"",interpretations!A269)</f>
        <v xml:space="preserve">concentrated disadvantage </v>
      </c>
      <c r="C269" t="str">
        <f>IF(ISBLANK(interpretations!S269),"",interpretations!S269)</f>
        <v>community characteristics</v>
      </c>
      <c r="D269" t="str">
        <f>IF(ISBLANK(interpretations!T269),"",interpretations!T269)</f>
        <v>human involvement characteristics</v>
      </c>
      <c r="E269" s="13" t="str">
        <f>IF(interpretations!BN269=0,"",interpretations!BN269)</f>
        <v>-</v>
      </c>
      <c r="F269" s="30" t="b">
        <f>IF(interpretations!BO269=0,"",interpretations!BO269)</f>
        <v>0</v>
      </c>
      <c r="G269" s="30" t="str">
        <f>interpretations!BP269</f>
        <v>not applicable</v>
      </c>
      <c r="H269" s="13" t="str">
        <f>interpretations!E269</f>
        <v>-</v>
      </c>
      <c r="I269" s="13" t="str">
        <f>interpretations!F269</f>
        <v>none</v>
      </c>
      <c r="J269" s="13" t="str">
        <f>interpretations!G269</f>
        <v>dispatch time;travel time</v>
      </c>
      <c r="K269" s="13" t="str">
        <f>interpretations!I269</f>
        <v>min/incident</v>
      </c>
      <c r="L269" t="str">
        <f>interpretations!BK269</f>
        <v>B</v>
      </c>
      <c r="M269">
        <f>interpretations!BL269</f>
        <v>-0.2</v>
      </c>
    </row>
    <row r="270" spans="1:13" x14ac:dyDescent="0.25">
      <c r="A270" t="str">
        <f>IF(ISBLANK(interpretations!L270),"",interpretations!L270)</f>
        <v>Cihan (2014)</v>
      </c>
      <c r="B270" t="str">
        <f>IF(ISBLANK(interpretations!A270),"",interpretations!A270)</f>
        <v xml:space="preserve">immigration concentration </v>
      </c>
      <c r="C270" t="str">
        <f>IF(ISBLANK(interpretations!S270),"",interpretations!S270)</f>
        <v>community characteristics</v>
      </c>
      <c r="D270" t="str">
        <f>IF(ISBLANK(interpretations!T270),"",interpretations!T270)</f>
        <v>human involvement characteristics</v>
      </c>
      <c r="E270" s="13" t="str">
        <f>IF(interpretations!BN270=0,"",interpretations!BN270)</f>
        <v>-</v>
      </c>
      <c r="F270" s="30" t="b">
        <f>IF(interpretations!BO270=0,"",interpretations!BO270)</f>
        <v>0</v>
      </c>
      <c r="G270" s="30" t="str">
        <f>interpretations!BP270</f>
        <v>not applicable</v>
      </c>
      <c r="H270" s="13" t="str">
        <f>interpretations!E270</f>
        <v>-</v>
      </c>
      <c r="I270" s="13" t="str">
        <f>interpretations!F270</f>
        <v>none</v>
      </c>
      <c r="J270" s="13" t="str">
        <f>interpretations!G270</f>
        <v>dispatch time;travel time</v>
      </c>
      <c r="K270" s="13" t="str">
        <f>interpretations!I270</f>
        <v>min/incident</v>
      </c>
      <c r="L270" t="str">
        <f>interpretations!BK270</f>
        <v>B</v>
      </c>
      <c r="M270">
        <f>interpretations!BL270</f>
        <v>-0.04</v>
      </c>
    </row>
    <row r="271" spans="1:13" x14ac:dyDescent="0.25">
      <c r="A271" t="str">
        <f>IF(ISBLANK(interpretations!L271),"",interpretations!L271)</f>
        <v>Cihan (2014)</v>
      </c>
      <c r="B271" t="str">
        <f>IF(ISBLANK(interpretations!A271),"",interpretations!A271)</f>
        <v xml:space="preserve">residential stability </v>
      </c>
      <c r="C271" t="str">
        <f>IF(ISBLANK(interpretations!S271),"",interpretations!S271)</f>
        <v>community characteristics</v>
      </c>
      <c r="D271" t="str">
        <f>IF(ISBLANK(interpretations!T271),"",interpretations!T271)</f>
        <v>human involvement characteristics</v>
      </c>
      <c r="E271" s="13" t="str">
        <f>IF(interpretations!BN271=0,"",interpretations!BN271)</f>
        <v>+</v>
      </c>
      <c r="F271" s="30" t="b">
        <f>IF(interpretations!BO271=0,"",interpretations!BO271)</f>
        <v>0</v>
      </c>
      <c r="G271" s="30" t="str">
        <f>interpretations!BP271</f>
        <v>not applicable</v>
      </c>
      <c r="H271" s="13" t="str">
        <f>interpretations!E271</f>
        <v>-</v>
      </c>
      <c r="I271" s="13" t="str">
        <f>interpretations!F271</f>
        <v>none</v>
      </c>
      <c r="J271" s="13" t="str">
        <f>interpretations!G271</f>
        <v>dispatch time;travel time</v>
      </c>
      <c r="K271" s="13" t="str">
        <f>interpretations!I271</f>
        <v>min/incident</v>
      </c>
      <c r="L271" t="str">
        <f>interpretations!BK271</f>
        <v>B</v>
      </c>
      <c r="M271">
        <f>interpretations!BL271</f>
        <v>0.03</v>
      </c>
    </row>
    <row r="272" spans="1:13" x14ac:dyDescent="0.25">
      <c r="A272" t="str">
        <f>IF(ISBLANK(interpretations!L272),"",interpretations!L272)</f>
        <v>Cihan (2014)</v>
      </c>
      <c r="B272" t="str">
        <f>IF(ISBLANK(interpretations!A272),"",interpretations!A272)</f>
        <v>Call rate</v>
      </c>
      <c r="C272" t="str">
        <f>IF(ISBLANK(interpretations!S272),"",interpretations!S272)</f>
        <v>demand</v>
      </c>
      <c r="D272" t="str">
        <f>IF(ISBLANK(interpretations!T272),"",interpretations!T272)</f>
        <v xml:space="preserve">exogenous </v>
      </c>
      <c r="E272" s="13" t="str">
        <f>IF(interpretations!BN272=0,"",interpretations!BN272)</f>
        <v>-</v>
      </c>
      <c r="F272" s="30" t="str">
        <f>IF(interpretations!BO272=0,"",interpretations!BO272)</f>
        <v>Large</v>
      </c>
      <c r="G272" s="30" t="str">
        <f>interpretations!BP272</f>
        <v>not applicable</v>
      </c>
      <c r="H272" s="13" t="str">
        <f>interpretations!E272</f>
        <v>-</v>
      </c>
      <c r="I272" s="13" t="str">
        <f>interpretations!F272</f>
        <v>CFS/1000citizens</v>
      </c>
      <c r="J272" s="13" t="str">
        <f>interpretations!G272</f>
        <v>dispatch time;travel time</v>
      </c>
      <c r="K272" s="13" t="str">
        <f>interpretations!I272</f>
        <v>min/incident</v>
      </c>
      <c r="L272" t="str">
        <f>interpretations!BK272</f>
        <v>Beta</v>
      </c>
      <c r="M272">
        <f>interpretations!BL272</f>
        <v>-27.81746031746032</v>
      </c>
    </row>
    <row r="273" spans="1:13" x14ac:dyDescent="0.25">
      <c r="A273" t="str">
        <f>IF(ISBLANK(interpretations!L273),"",interpretations!L273)</f>
        <v>Cihan (2014)</v>
      </c>
      <c r="B273" t="str">
        <f>IF(ISBLANK(interpretations!A273),"",interpretations!A273)</f>
        <v>weekends</v>
      </c>
      <c r="C273" t="str">
        <f>IF(ISBLANK(interpretations!S273),"",interpretations!S273)</f>
        <v>day of the week</v>
      </c>
      <c r="D273" t="str">
        <f>IF(ISBLANK(interpretations!T273),"",interpretations!T273)</f>
        <v xml:space="preserve">exogenous </v>
      </c>
      <c r="E273" s="13" t="str">
        <f>IF(interpretations!BN273=0,"",interpretations!BN273)</f>
        <v>-</v>
      </c>
      <c r="F273" s="30" t="str">
        <f>IF(interpretations!BO273=0,"",interpretations!BO273)</f>
        <v>Small</v>
      </c>
      <c r="G273" s="30" t="str">
        <f>interpretations!BP273</f>
        <v>not applicable</v>
      </c>
      <c r="H273" s="13" t="str">
        <f>interpretations!E273</f>
        <v>weekdays</v>
      </c>
      <c r="I273" s="13" t="str">
        <f>interpretations!F273</f>
        <v>-</v>
      </c>
      <c r="J273" s="13" t="str">
        <f>interpretations!G273</f>
        <v>dispatch time;travel time</v>
      </c>
      <c r="K273" s="13" t="str">
        <f>interpretations!I273</f>
        <v>min/incident</v>
      </c>
      <c r="L273" t="str">
        <f>interpretations!BK273</f>
        <v>Beta</v>
      </c>
      <c r="M273">
        <f>interpretations!BL273</f>
        <v>-1.8006430642124489E-3</v>
      </c>
    </row>
    <row r="274" spans="1:13" x14ac:dyDescent="0.25">
      <c r="A274" t="str">
        <f>IF(ISBLANK(interpretations!L274),"",interpretations!L274)</f>
        <v>Cihan (2014)</v>
      </c>
      <c r="B274" t="str">
        <f>IF(ISBLANK(interpretations!A274),"",interpretations!A274)</f>
        <v>source of call</v>
      </c>
      <c r="C274" t="str">
        <f>IF(ISBLANK(interpretations!S274),"",interpretations!S274)</f>
        <v>crime characteristics</v>
      </c>
      <c r="D274" t="str">
        <f>IF(ISBLANK(interpretations!T274),"",interpretations!T274)</f>
        <v xml:space="preserve">exogenous </v>
      </c>
      <c r="E274" s="13" t="str">
        <f>IF(interpretations!BN274=0,"",interpretations!BN274)</f>
        <v>-</v>
      </c>
      <c r="F274" s="30" t="b">
        <f>IF(interpretations!BO274=0,"",interpretations!BO274)</f>
        <v>0</v>
      </c>
      <c r="G274" s="30" t="str">
        <f>interpretations!BP274</f>
        <v>not applicable</v>
      </c>
      <c r="H274" s="13" t="str">
        <f>interpretations!E274</f>
        <v>10 digit calls</v>
      </c>
      <c r="I274" s="13" t="str">
        <f>interpretations!F274</f>
        <v>-</v>
      </c>
      <c r="J274" s="13" t="str">
        <f>interpretations!G274</f>
        <v>dispatch time;travel time</v>
      </c>
      <c r="K274" s="13" t="str">
        <f>interpretations!I274</f>
        <v>min/incident</v>
      </c>
      <c r="L274" t="str">
        <f>interpretations!BK274</f>
        <v>B</v>
      </c>
      <c r="M274">
        <f>interpretations!BL274</f>
        <v>0</v>
      </c>
    </row>
    <row r="275" spans="1:13" x14ac:dyDescent="0.25">
      <c r="A275" t="str">
        <f>IF(ISBLANK(interpretations!L275),"",interpretations!L275)</f>
        <v>Cihan (2014)</v>
      </c>
      <c r="B275" t="str">
        <f>IF(ISBLANK(interpretations!A275),"",interpretations!A275)</f>
        <v>night time</v>
      </c>
      <c r="C275" t="str">
        <f>IF(ISBLANK(interpretations!S275),"",interpretations!S275)</f>
        <v>time of day</v>
      </c>
      <c r="D275" t="str">
        <f>IF(ISBLANK(interpretations!T275),"",interpretations!T275)</f>
        <v xml:space="preserve">exogenous </v>
      </c>
      <c r="E275" s="13" t="str">
        <f>IF(interpretations!BN275=0,"",interpretations!BN275)</f>
        <v>-</v>
      </c>
      <c r="F275" s="30" t="str">
        <f>IF(interpretations!BO275=0,"",interpretations!BO275)</f>
        <v>Small</v>
      </c>
      <c r="G275" s="30" t="str">
        <f>interpretations!BP275</f>
        <v>not applicable</v>
      </c>
      <c r="H275" s="13" t="str">
        <f>interpretations!E275</f>
        <v>daytime</v>
      </c>
      <c r="I275" s="13" t="str">
        <f>interpretations!F275</f>
        <v>-</v>
      </c>
      <c r="J275" s="13" t="str">
        <f>interpretations!G275</f>
        <v>dispatch time;travel time</v>
      </c>
      <c r="K275" s="13" t="str">
        <f>interpretations!I275</f>
        <v>min/incident</v>
      </c>
      <c r="L275" t="str">
        <f>interpretations!BK275</f>
        <v>Beta</v>
      </c>
      <c r="M275">
        <f>interpretations!BL275</f>
        <v>-1.3752104216096182E-2</v>
      </c>
    </row>
    <row r="276" spans="1:13" x14ac:dyDescent="0.25">
      <c r="A276" t="str">
        <f>IF(ISBLANK(interpretations!L276),"",interpretations!L276)</f>
        <v>Cihan (2014)</v>
      </c>
      <c r="B276" t="str">
        <f>IF(ISBLANK(interpretations!A276),"",interpretations!A276)</f>
        <v xml:space="preserve">type of burglary </v>
      </c>
      <c r="C276" t="str">
        <f>IF(ISBLANK(interpretations!S276),"",interpretations!S276)</f>
        <v>crime type</v>
      </c>
      <c r="D276" t="str">
        <f>IF(ISBLANK(interpretations!T276),"",interpretations!T276)</f>
        <v>crime type</v>
      </c>
      <c r="E276" s="13" t="str">
        <f>IF(interpretations!BN276=0,"",interpretations!BN276)</f>
        <v>+</v>
      </c>
      <c r="F276" s="30" t="str">
        <f>IF(interpretations!BO276=0,"",interpretations!BO276)</f>
        <v>Small</v>
      </c>
      <c r="G276" s="30" t="str">
        <f>interpretations!BP276</f>
        <v>not applicable</v>
      </c>
      <c r="H276" s="13" t="str">
        <f>interpretations!E276</f>
        <v>commercial</v>
      </c>
      <c r="I276" s="13" t="str">
        <f>interpretations!F276</f>
        <v>-</v>
      </c>
      <c r="J276" s="13" t="str">
        <f>interpretations!G276</f>
        <v>dispatch time;travel time</v>
      </c>
      <c r="K276" s="13" t="str">
        <f>interpretations!I276</f>
        <v>min/incident</v>
      </c>
      <c r="L276" t="str">
        <f>interpretations!BK276</f>
        <v>Beta</v>
      </c>
      <c r="M276">
        <f>interpretations!BL276</f>
        <v>2.3379583791667571E-2</v>
      </c>
    </row>
    <row r="277" spans="1:13" x14ac:dyDescent="0.25">
      <c r="A277" t="str">
        <f>IF(ISBLANK(interpretations!L277),"",interpretations!L277)</f>
        <v>Hill (1978)</v>
      </c>
      <c r="B277" t="str">
        <f>IF(ISBLANK(interpretations!A277),"",interpretations!A277)</f>
        <v>% Mexican-American</v>
      </c>
      <c r="C277" t="str">
        <f>IF(ISBLANK(interpretations!S277),"",interpretations!S277)</f>
        <v>community characteristics</v>
      </c>
      <c r="D277" t="str">
        <f>IF(ISBLANK(interpretations!T277),"",interpretations!T277)</f>
        <v>human involvement characteristics</v>
      </c>
      <c r="E277" s="13" t="str">
        <f>IF(interpretations!BN277=0,"",interpretations!BN277)</f>
        <v>-</v>
      </c>
      <c r="F277" s="30" t="str">
        <f>IF(interpretations!BO277=0,"",interpretations!BO277)</f>
        <v>Small</v>
      </c>
      <c r="G277" s="30" t="str">
        <f>interpretations!BP277</f>
        <v>sign.</v>
      </c>
      <c r="H277" s="13" t="str">
        <f>interpretations!E277</f>
        <v>-</v>
      </c>
      <c r="I277" s="13" t="str">
        <f>interpretations!F277</f>
        <v xml:space="preserve">none </v>
      </c>
      <c r="J277" s="13" t="str">
        <f>interpretations!G277</f>
        <v>reporting time;dispatch time;travel time</v>
      </c>
      <c r="K277" s="13" t="str">
        <f>interpretations!I277</f>
        <v>min/incident</v>
      </c>
      <c r="L277" t="str">
        <f>interpretations!BK277</f>
        <v>R</v>
      </c>
      <c r="M277">
        <f>interpretations!BL277</f>
        <v>-0.12</v>
      </c>
    </row>
    <row r="278" spans="1:13" x14ac:dyDescent="0.25">
      <c r="A278" t="str">
        <f>IF(ISBLANK(interpretations!L278),"",interpretations!L278)</f>
        <v>Hill (1978)</v>
      </c>
      <c r="B278" t="str">
        <f>IF(ISBLANK(interpretations!A278),"",interpretations!A278)</f>
        <v xml:space="preserve">% Black </v>
      </c>
      <c r="C278" t="str">
        <f>IF(ISBLANK(interpretations!S278),"",interpretations!S278)</f>
        <v>community characteristics</v>
      </c>
      <c r="D278" t="str">
        <f>IF(ISBLANK(interpretations!T278),"",interpretations!T278)</f>
        <v>human involvement characteristics</v>
      </c>
      <c r="E278" s="13" t="str">
        <f>IF(interpretations!BN278=0,"",interpretations!BN278)</f>
        <v>-</v>
      </c>
      <c r="F278" s="30" t="str">
        <f>IF(interpretations!BO278=0,"",interpretations!BO278)</f>
        <v>Small</v>
      </c>
      <c r="G278" s="30" t="str">
        <f>interpretations!BP278</f>
        <v>sign.</v>
      </c>
      <c r="H278" s="13" t="str">
        <f>interpretations!E278</f>
        <v>-</v>
      </c>
      <c r="I278" s="13" t="str">
        <f>interpretations!F278</f>
        <v>none</v>
      </c>
      <c r="J278" s="13" t="str">
        <f>interpretations!G278</f>
        <v>reporting time;dispatch time;travel time</v>
      </c>
      <c r="K278" s="13" t="str">
        <f>interpretations!I278</f>
        <v>min/incident</v>
      </c>
      <c r="L278" t="str">
        <f>interpretations!BK278</f>
        <v>R</v>
      </c>
      <c r="M278">
        <f>interpretations!BL278</f>
        <v>-0.08</v>
      </c>
    </row>
    <row r="279" spans="1:13" x14ac:dyDescent="0.25">
      <c r="A279" t="str">
        <f>IF(ISBLANK(interpretations!L279),"",interpretations!L279)</f>
        <v>Hill (1978)</v>
      </c>
      <c r="B279" t="str">
        <f>IF(ISBLANK(interpretations!A279),"",interpretations!A279)</f>
        <v>Average Value</v>
      </c>
      <c r="C279" t="str">
        <f>IF(ISBLANK(interpretations!S279),"",interpretations!S279)</f>
        <v>community characteristics</v>
      </c>
      <c r="D279" t="str">
        <f>IF(ISBLANK(interpretations!T279),"",interpretations!T279)</f>
        <v>human involvement characteristics</v>
      </c>
      <c r="E279" s="13" t="str">
        <f>IF(interpretations!BN279=0,"",interpretations!BN279)</f>
        <v>+</v>
      </c>
      <c r="F279" s="30" t="str">
        <f>IF(interpretations!BO279=0,"",interpretations!BO279)</f>
        <v>Small</v>
      </c>
      <c r="G279" s="30" t="str">
        <f>interpretations!BP279</f>
        <v>sign.</v>
      </c>
      <c r="H279" s="13" t="str">
        <f>interpretations!E279</f>
        <v>-</v>
      </c>
      <c r="I279" s="13" t="str">
        <f>interpretations!F279</f>
        <v>dollars</v>
      </c>
      <c r="J279" s="13" t="str">
        <f>interpretations!G279</f>
        <v>reporting time;dispatch time;travel time</v>
      </c>
      <c r="K279" s="13" t="str">
        <f>interpretations!I279</f>
        <v>min/incident</v>
      </c>
      <c r="L279" t="str">
        <f>interpretations!BK279</f>
        <v>R</v>
      </c>
      <c r="M279">
        <f>interpretations!BL279</f>
        <v>0.16</v>
      </c>
    </row>
    <row r="280" spans="1:13" x14ac:dyDescent="0.25">
      <c r="A280" t="str">
        <f>IF(ISBLANK(interpretations!L280),"",interpretations!L280)</f>
        <v>Hill (1978)</v>
      </c>
      <c r="B280" t="str">
        <f>IF(ISBLANK(interpretations!A280),"",interpretations!A280)</f>
        <v>Pop. Density</v>
      </c>
      <c r="C280" t="str">
        <f>IF(ISBLANK(interpretations!S280),"",interpretations!S280)</f>
        <v>community characteristics</v>
      </c>
      <c r="D280" t="str">
        <f>IF(ISBLANK(interpretations!T280),"",interpretations!T280)</f>
        <v>human involvement characteristics</v>
      </c>
      <c r="E280" s="13" t="str">
        <f>IF(interpretations!BN280=0,"",interpretations!BN280)</f>
        <v>-</v>
      </c>
      <c r="F280" s="30" t="str">
        <f>IF(interpretations!BO280=0,"",interpretations!BO280)</f>
        <v>Small</v>
      </c>
      <c r="G280" s="30" t="str">
        <f>interpretations!BP280</f>
        <v>sign.</v>
      </c>
      <c r="H280" s="13" t="str">
        <f>interpretations!E280</f>
        <v>-</v>
      </c>
      <c r="I280" s="13" t="str">
        <f>interpretations!F280</f>
        <v>people/km2</v>
      </c>
      <c r="J280" s="13" t="str">
        <f>interpretations!G280</f>
        <v>reporting time;dispatch time;travel time</v>
      </c>
      <c r="K280" s="13" t="str">
        <f>interpretations!I280</f>
        <v>min/incident</v>
      </c>
      <c r="L280" t="str">
        <f>interpretations!BK280</f>
        <v>R</v>
      </c>
      <c r="M280">
        <f>interpretations!BL280</f>
        <v>-0.12</v>
      </c>
    </row>
    <row r="281" spans="1:13" x14ac:dyDescent="0.25">
      <c r="A281" t="str">
        <f>IF(ISBLANK(interpretations!L281),"",interpretations!L281)</f>
        <v>Hill (1978)</v>
      </c>
      <c r="B281" t="str">
        <f>IF(ISBLANK(interpretations!A281),"",interpretations!A281)</f>
        <v xml:space="preserve">Average Rent </v>
      </c>
      <c r="C281" t="str">
        <f>IF(ISBLANK(interpretations!S281),"",interpretations!S281)</f>
        <v>community characteristics</v>
      </c>
      <c r="D281" t="str">
        <f>IF(ISBLANK(interpretations!T281),"",interpretations!T281)</f>
        <v>human involvement characteristics</v>
      </c>
      <c r="E281" s="13" t="str">
        <f>IF(interpretations!BN281=0,"",interpretations!BN281)</f>
        <v>+</v>
      </c>
      <c r="F281" s="30" t="str">
        <f>IF(interpretations!BO281=0,"",interpretations!BO281)</f>
        <v>Small</v>
      </c>
      <c r="G281" s="30" t="str">
        <f>interpretations!BP281</f>
        <v>sign.</v>
      </c>
      <c r="H281" s="13" t="str">
        <f>interpretations!E281</f>
        <v>-</v>
      </c>
      <c r="I281" s="13" t="str">
        <f>interpretations!F281</f>
        <v>dollars</v>
      </c>
      <c r="J281" s="13" t="str">
        <f>interpretations!G281</f>
        <v>reporting time;dispatch time;travel time</v>
      </c>
      <c r="K281" s="13" t="str">
        <f>interpretations!I281</f>
        <v>min/incident</v>
      </c>
      <c r="L281" t="str">
        <f>interpretations!BK281</f>
        <v>R</v>
      </c>
      <c r="M281">
        <f>interpretations!BL281</f>
        <v>0.18</v>
      </c>
    </row>
    <row r="282" spans="1:13" x14ac:dyDescent="0.25">
      <c r="A282" t="str">
        <f>IF(ISBLANK(interpretations!L282),"",interpretations!L282)</f>
        <v>Hill (1978)</v>
      </c>
      <c r="B282" t="str">
        <f>IF(ISBLANK(interpretations!A282),"",interpretations!A282)</f>
        <v>Education</v>
      </c>
      <c r="C282" t="str">
        <f>IF(ISBLANK(interpretations!S282),"",interpretations!S282)</f>
        <v>community characteristics</v>
      </c>
      <c r="D282" t="str">
        <f>IF(ISBLANK(interpretations!T282),"",interpretations!T282)</f>
        <v>human involvement characteristics</v>
      </c>
      <c r="E282" s="13" t="str">
        <f>IF(interpretations!BN282=0,"",interpretations!BN282)</f>
        <v>+</v>
      </c>
      <c r="F282" s="30" t="str">
        <f>IF(interpretations!BO282=0,"",interpretations!BO282)</f>
        <v>Small</v>
      </c>
      <c r="G282" s="30" t="str">
        <f>interpretations!BP282</f>
        <v>sign.</v>
      </c>
      <c r="H282" s="13" t="str">
        <f>interpretations!E282</f>
        <v>-</v>
      </c>
      <c r="I282" s="13" t="str">
        <f>interpretations!F282</f>
        <v>years</v>
      </c>
      <c r="J282" s="13" t="str">
        <f>interpretations!G282</f>
        <v>reporting time;dispatch time;travel time</v>
      </c>
      <c r="K282" s="13" t="str">
        <f>interpretations!I282</f>
        <v>min/incident</v>
      </c>
      <c r="L282" t="str">
        <f>interpretations!BK282</f>
        <v>R</v>
      </c>
      <c r="M282">
        <f>interpretations!BL282</f>
        <v>0.2</v>
      </c>
    </row>
    <row r="283" spans="1:13" x14ac:dyDescent="0.25">
      <c r="A283" t="str">
        <f>IF(ISBLANK(interpretations!L283),"",interpretations!L283)</f>
        <v>Hill (1978)</v>
      </c>
      <c r="B283" t="str">
        <f>IF(ISBLANK(interpretations!A283),"",interpretations!A283)</f>
        <v>Mean Per Capita Income</v>
      </c>
      <c r="C283" t="str">
        <f>IF(ISBLANK(interpretations!S283),"",interpretations!S283)</f>
        <v>community characteristics</v>
      </c>
      <c r="D283" t="str">
        <f>IF(ISBLANK(interpretations!T283),"",interpretations!T283)</f>
        <v>human involvement characteristics</v>
      </c>
      <c r="E283" s="13" t="str">
        <f>IF(interpretations!BN283=0,"",interpretations!BN283)</f>
        <v>+</v>
      </c>
      <c r="F283" s="30" t="str">
        <f>IF(interpretations!BO283=0,"",interpretations!BO283)</f>
        <v>Small</v>
      </c>
      <c r="G283" s="30" t="str">
        <f>interpretations!BP283</f>
        <v>sign.</v>
      </c>
      <c r="H283" s="13" t="str">
        <f>interpretations!E283</f>
        <v>-</v>
      </c>
      <c r="I283" s="13" t="str">
        <f>interpretations!F283</f>
        <v>dollars</v>
      </c>
      <c r="J283" s="13" t="str">
        <f>interpretations!G283</f>
        <v>reporting time;dispatch time;travel time</v>
      </c>
      <c r="K283" s="13" t="str">
        <f>interpretations!I283</f>
        <v>min/incident</v>
      </c>
      <c r="L283" t="str">
        <f>interpretations!BK283</f>
        <v>R</v>
      </c>
      <c r="M283">
        <f>interpretations!BL283</f>
        <v>0.16</v>
      </c>
    </row>
    <row r="284" spans="1:13" x14ac:dyDescent="0.25">
      <c r="A284" t="str">
        <f>IF(ISBLANK(interpretations!L284),"",interpretations!L284)</f>
        <v>Hill (1978)</v>
      </c>
      <c r="B284" t="str">
        <f>IF(ISBLANK(interpretations!A284),"",interpretations!A284)</f>
        <v>% Poverty</v>
      </c>
      <c r="C284" t="str">
        <f>IF(ISBLANK(interpretations!S284),"",interpretations!S284)</f>
        <v>community characteristics</v>
      </c>
      <c r="D284" t="str">
        <f>IF(ISBLANK(interpretations!T284),"",interpretations!T284)</f>
        <v>human involvement characteristics</v>
      </c>
      <c r="E284" s="13" t="str">
        <f>IF(interpretations!BN284=0,"",interpretations!BN284)</f>
        <v>-</v>
      </c>
      <c r="F284" s="30" t="str">
        <f>IF(interpretations!BO284=0,"",interpretations!BO284)</f>
        <v>Small</v>
      </c>
      <c r="G284" s="30" t="str">
        <f>interpretations!BP284</f>
        <v>sign.</v>
      </c>
      <c r="H284" s="13" t="str">
        <f>interpretations!E284</f>
        <v>-</v>
      </c>
      <c r="I284" s="13" t="str">
        <f>interpretations!F284</f>
        <v>none</v>
      </c>
      <c r="J284" s="13" t="str">
        <f>interpretations!G284</f>
        <v>reporting time;dispatch time;travel time</v>
      </c>
      <c r="K284" s="13" t="str">
        <f>interpretations!I284</f>
        <v>min/incident</v>
      </c>
      <c r="L284" t="str">
        <f>interpretations!BK284</f>
        <v>R</v>
      </c>
      <c r="M284">
        <f>interpretations!BL284</f>
        <v>-0.19</v>
      </c>
    </row>
    <row r="285" spans="1:13" x14ac:dyDescent="0.25">
      <c r="A285" t="str">
        <f>IF(ISBLANK(interpretations!L285),"",interpretations!L285)</f>
        <v>Hill (1978)</v>
      </c>
      <c r="B285" t="str">
        <f>IF(ISBLANK(interpretations!A285),"",interpretations!A285)</f>
        <v>% Mexican-American</v>
      </c>
      <c r="C285" t="str">
        <f>IF(ISBLANK(interpretations!S285),"",interpretations!S285)</f>
        <v>community characteristics</v>
      </c>
      <c r="D285" t="str">
        <f>IF(ISBLANK(interpretations!T285),"",interpretations!T285)</f>
        <v>human involvement characteristics</v>
      </c>
      <c r="E285" s="13" t="str">
        <f>IF(interpretations!BN285=0,"",interpretations!BN285)</f>
        <v>-</v>
      </c>
      <c r="F285" s="30" t="str">
        <f>IF(interpretations!BO285=0,"",interpretations!BO285)</f>
        <v>Small</v>
      </c>
      <c r="G285" s="30" t="str">
        <f>interpretations!BP285</f>
        <v>sign.</v>
      </c>
      <c r="H285" s="13" t="str">
        <f>interpretations!E285</f>
        <v>-</v>
      </c>
      <c r="I285" s="13" t="str">
        <f>interpretations!F285</f>
        <v>none</v>
      </c>
      <c r="J285" s="13" t="str">
        <f>interpretations!G285</f>
        <v>travel time</v>
      </c>
      <c r="K285" s="13" t="str">
        <f>interpretations!I285</f>
        <v>min/incident</v>
      </c>
      <c r="L285" t="str">
        <f>interpretations!BK285</f>
        <v>R</v>
      </c>
      <c r="M285">
        <f>interpretations!BL285</f>
        <v>-0.12</v>
      </c>
    </row>
    <row r="286" spans="1:13" x14ac:dyDescent="0.25">
      <c r="A286" t="str">
        <f>IF(ISBLANK(interpretations!L286),"",interpretations!L286)</f>
        <v>Hill (1978)</v>
      </c>
      <c r="B286" t="str">
        <f>IF(ISBLANK(interpretations!A286),"",interpretations!A286)</f>
        <v xml:space="preserve">% Black </v>
      </c>
      <c r="C286" t="str">
        <f>IF(ISBLANK(interpretations!S286),"",interpretations!S286)</f>
        <v>community characteristics</v>
      </c>
      <c r="D286" t="str">
        <f>IF(ISBLANK(interpretations!T286),"",interpretations!T286)</f>
        <v>human involvement characteristics</v>
      </c>
      <c r="E286" s="13" t="str">
        <f>IF(interpretations!BN286=0,"",interpretations!BN286)</f>
        <v>-</v>
      </c>
      <c r="F286" s="30" t="str">
        <f>IF(interpretations!BO286=0,"",interpretations!BO286)</f>
        <v>Small</v>
      </c>
      <c r="G286" s="30" t="str">
        <f>interpretations!BP286</f>
        <v>sign.</v>
      </c>
      <c r="H286" s="13" t="str">
        <f>interpretations!E286</f>
        <v>-</v>
      </c>
      <c r="I286" s="13" t="str">
        <f>interpretations!F286</f>
        <v>none</v>
      </c>
      <c r="J286" s="13" t="str">
        <f>interpretations!G286</f>
        <v>travel time</v>
      </c>
      <c r="K286" s="13" t="str">
        <f>interpretations!I286</f>
        <v>min/incident</v>
      </c>
      <c r="L286" t="str">
        <f>interpretations!BK286</f>
        <v>R</v>
      </c>
      <c r="M286">
        <f>interpretations!BL286</f>
        <v>-0.1</v>
      </c>
    </row>
    <row r="287" spans="1:13" x14ac:dyDescent="0.25">
      <c r="A287" t="str">
        <f>IF(ISBLANK(interpretations!L287),"",interpretations!L287)</f>
        <v>Hill (1978)</v>
      </c>
      <c r="B287" t="str">
        <f>IF(ISBLANK(interpretations!A287),"",interpretations!A287)</f>
        <v>Average Value</v>
      </c>
      <c r="C287" t="str">
        <f>IF(ISBLANK(interpretations!S287),"",interpretations!S287)</f>
        <v>community characteristics</v>
      </c>
      <c r="D287" t="str">
        <f>IF(ISBLANK(interpretations!T287),"",interpretations!T287)</f>
        <v>human involvement characteristics</v>
      </c>
      <c r="E287" s="13" t="str">
        <f>IF(interpretations!BN287=0,"",interpretations!BN287)</f>
        <v>+</v>
      </c>
      <c r="F287" s="30" t="str">
        <f>IF(interpretations!BO287=0,"",interpretations!BO287)</f>
        <v>Small</v>
      </c>
      <c r="G287" s="30" t="str">
        <f>interpretations!BP287</f>
        <v>sign.</v>
      </c>
      <c r="H287" s="13" t="str">
        <f>interpretations!E287</f>
        <v>-</v>
      </c>
      <c r="I287" s="13" t="str">
        <f>interpretations!F287</f>
        <v>dollars</v>
      </c>
      <c r="J287" s="13" t="str">
        <f>interpretations!G287</f>
        <v>travel time</v>
      </c>
      <c r="K287" s="13" t="str">
        <f>interpretations!I287</f>
        <v>min/incident</v>
      </c>
      <c r="L287" t="str">
        <f>interpretations!BK287</f>
        <v>R</v>
      </c>
      <c r="M287">
        <f>interpretations!BL287</f>
        <v>0.17</v>
      </c>
    </row>
    <row r="288" spans="1:13" x14ac:dyDescent="0.25">
      <c r="A288" t="str">
        <f>IF(ISBLANK(interpretations!L288),"",interpretations!L288)</f>
        <v>Hill (1978)</v>
      </c>
      <c r="B288" t="str">
        <f>IF(ISBLANK(interpretations!A288),"",interpretations!A288)</f>
        <v>Pop. Density</v>
      </c>
      <c r="C288" t="str">
        <f>IF(ISBLANK(interpretations!S288),"",interpretations!S288)</f>
        <v>community characteristics</v>
      </c>
      <c r="D288" t="str">
        <f>IF(ISBLANK(interpretations!T288),"",interpretations!T288)</f>
        <v>human involvement characteristics</v>
      </c>
      <c r="E288" s="13" t="str">
        <f>IF(interpretations!BN288=0,"",interpretations!BN288)</f>
        <v>-</v>
      </c>
      <c r="F288" s="30" t="str">
        <f>IF(interpretations!BO288=0,"",interpretations!BO288)</f>
        <v>Small</v>
      </c>
      <c r="G288" s="30" t="str">
        <f>interpretations!BP288</f>
        <v>sign.</v>
      </c>
      <c r="H288" s="13" t="str">
        <f>interpretations!E288</f>
        <v>-</v>
      </c>
      <c r="I288" s="13" t="str">
        <f>interpretations!F288</f>
        <v>people/km2</v>
      </c>
      <c r="J288" s="13" t="str">
        <f>interpretations!G288</f>
        <v>travel time</v>
      </c>
      <c r="K288" s="13" t="str">
        <f>interpretations!I288</f>
        <v>min/incident</v>
      </c>
      <c r="L288" t="str">
        <f>interpretations!BK288</f>
        <v>R</v>
      </c>
      <c r="M288">
        <f>interpretations!BL288</f>
        <v>-0.14000000000000001</v>
      </c>
    </row>
    <row r="289" spans="1:13" x14ac:dyDescent="0.25">
      <c r="A289" t="str">
        <f>IF(ISBLANK(interpretations!L289),"",interpretations!L289)</f>
        <v>Hill (1978)</v>
      </c>
      <c r="B289" t="str">
        <f>IF(ISBLANK(interpretations!A289),"",interpretations!A289)</f>
        <v xml:space="preserve">Average Rent </v>
      </c>
      <c r="C289" t="str">
        <f>IF(ISBLANK(interpretations!S289),"",interpretations!S289)</f>
        <v>community characteristics</v>
      </c>
      <c r="D289" t="str">
        <f>IF(ISBLANK(interpretations!T289),"",interpretations!T289)</f>
        <v>human involvement characteristics</v>
      </c>
      <c r="E289" s="13" t="str">
        <f>IF(interpretations!BN289=0,"",interpretations!BN289)</f>
        <v>+</v>
      </c>
      <c r="F289" s="30" t="str">
        <f>IF(interpretations!BO289=0,"",interpretations!BO289)</f>
        <v>Small</v>
      </c>
      <c r="G289" s="30" t="str">
        <f>interpretations!BP289</f>
        <v>sign.</v>
      </c>
      <c r="H289" s="13" t="str">
        <f>interpretations!E289</f>
        <v>-</v>
      </c>
      <c r="I289" s="13" t="str">
        <f>interpretations!F289</f>
        <v>dollars</v>
      </c>
      <c r="J289" s="13" t="str">
        <f>interpretations!G289</f>
        <v>travel time</v>
      </c>
      <c r="K289" s="13" t="str">
        <f>interpretations!I289</f>
        <v>min/incident</v>
      </c>
      <c r="L289" t="str">
        <f>interpretations!BK289</f>
        <v>R</v>
      </c>
      <c r="M289">
        <f>interpretations!BL289</f>
        <v>0.18</v>
      </c>
    </row>
    <row r="290" spans="1:13" x14ac:dyDescent="0.25">
      <c r="A290" t="str">
        <f>IF(ISBLANK(interpretations!L290),"",interpretations!L290)</f>
        <v>Hill (1978)</v>
      </c>
      <c r="B290" t="str">
        <f>IF(ISBLANK(interpretations!A290),"",interpretations!A290)</f>
        <v>Education</v>
      </c>
      <c r="C290" t="str">
        <f>IF(ISBLANK(interpretations!S290),"",interpretations!S290)</f>
        <v>community characteristics</v>
      </c>
      <c r="D290" t="str">
        <f>IF(ISBLANK(interpretations!T290),"",interpretations!T290)</f>
        <v>human involvement characteristics</v>
      </c>
      <c r="E290" s="13" t="str">
        <f>IF(interpretations!BN290=0,"",interpretations!BN290)</f>
        <v>+</v>
      </c>
      <c r="F290" s="30" t="str">
        <f>IF(interpretations!BO290=0,"",interpretations!BO290)</f>
        <v>Small</v>
      </c>
      <c r="G290" s="30" t="str">
        <f>interpretations!BP290</f>
        <v>sign.</v>
      </c>
      <c r="H290" s="13" t="str">
        <f>interpretations!E290</f>
        <v>-</v>
      </c>
      <c r="I290" s="13" t="str">
        <f>interpretations!F290</f>
        <v>years</v>
      </c>
      <c r="J290" s="13" t="str">
        <f>interpretations!G290</f>
        <v>travel time</v>
      </c>
      <c r="K290" s="13" t="str">
        <f>interpretations!I290</f>
        <v>min/incident</v>
      </c>
      <c r="L290" t="str">
        <f>interpretations!BK290</f>
        <v>R</v>
      </c>
      <c r="M290">
        <f>interpretations!BL290</f>
        <v>0.2</v>
      </c>
    </row>
    <row r="291" spans="1:13" x14ac:dyDescent="0.25">
      <c r="A291" t="str">
        <f>IF(ISBLANK(interpretations!L291),"",interpretations!L291)</f>
        <v>Hill (1978)</v>
      </c>
      <c r="B291" t="str">
        <f>IF(ISBLANK(interpretations!A291),"",interpretations!A291)</f>
        <v>Mean Per Capita Income</v>
      </c>
      <c r="C291" t="str">
        <f>IF(ISBLANK(interpretations!S291),"",interpretations!S291)</f>
        <v>community characteristics</v>
      </c>
      <c r="D291" t="str">
        <f>IF(ISBLANK(interpretations!T291),"",interpretations!T291)</f>
        <v>human involvement characteristics</v>
      </c>
      <c r="E291" s="13" t="str">
        <f>IF(interpretations!BN291=0,"",interpretations!BN291)</f>
        <v>+</v>
      </c>
      <c r="F291" s="30" t="str">
        <f>IF(interpretations!BO291=0,"",interpretations!BO291)</f>
        <v>Small</v>
      </c>
      <c r="G291" s="30" t="str">
        <f>interpretations!BP291</f>
        <v>sign.</v>
      </c>
      <c r="H291" s="13" t="str">
        <f>interpretations!E291</f>
        <v>-</v>
      </c>
      <c r="I291" s="13" t="str">
        <f>interpretations!F291</f>
        <v>dollars</v>
      </c>
      <c r="J291" s="13" t="str">
        <f>interpretations!G291</f>
        <v>travel time</v>
      </c>
      <c r="K291" s="13" t="str">
        <f>interpretations!I291</f>
        <v>min/incident</v>
      </c>
      <c r="L291" t="str">
        <f>interpretations!BK291</f>
        <v>R</v>
      </c>
      <c r="M291">
        <f>interpretations!BL291</f>
        <v>0.15</v>
      </c>
    </row>
    <row r="292" spans="1:13" x14ac:dyDescent="0.25">
      <c r="A292" t="str">
        <f>IF(ISBLANK(interpretations!L292),"",interpretations!L292)</f>
        <v>Hill (1978)</v>
      </c>
      <c r="B292" t="str">
        <f>IF(ISBLANK(interpretations!A292),"",interpretations!A292)</f>
        <v>% Poverty</v>
      </c>
      <c r="C292" t="str">
        <f>IF(ISBLANK(interpretations!S292),"",interpretations!S292)</f>
        <v>community characteristics</v>
      </c>
      <c r="D292" t="str">
        <f>IF(ISBLANK(interpretations!T292),"",interpretations!T292)</f>
        <v>human involvement characteristics</v>
      </c>
      <c r="E292" s="13" t="str">
        <f>IF(interpretations!BN292=0,"",interpretations!BN292)</f>
        <v>-</v>
      </c>
      <c r="F292" s="30" t="str">
        <f>IF(interpretations!BO292=0,"",interpretations!BO292)</f>
        <v>Small</v>
      </c>
      <c r="G292" s="30" t="str">
        <f>interpretations!BP292</f>
        <v>sign.</v>
      </c>
      <c r="H292" s="13" t="str">
        <f>interpretations!E292</f>
        <v>-</v>
      </c>
      <c r="I292" s="13" t="str">
        <f>interpretations!F292</f>
        <v>none</v>
      </c>
      <c r="J292" s="13" t="str">
        <f>interpretations!G292</f>
        <v>travel time</v>
      </c>
      <c r="K292" s="13" t="str">
        <f>interpretations!I292</f>
        <v>min/incident</v>
      </c>
      <c r="L292" t="str">
        <f>interpretations!BK292</f>
        <v>R</v>
      </c>
      <c r="M292">
        <f>interpretations!BL292</f>
        <v>-0.2</v>
      </c>
    </row>
    <row r="293" spans="1:13" x14ac:dyDescent="0.25">
      <c r="A293" t="str">
        <f>IF(ISBLANK(interpretations!L293),"",interpretations!L293)</f>
        <v>Hill (1978)</v>
      </c>
      <c r="B293" t="str">
        <f>IF(ISBLANK(interpretations!A293),"",interpretations!A293)</f>
        <v>% Mexican-American</v>
      </c>
      <c r="C293" t="str">
        <f>IF(ISBLANK(interpretations!S293),"",interpretations!S293)</f>
        <v>community characteristics</v>
      </c>
      <c r="D293" t="str">
        <f>IF(ISBLANK(interpretations!T293),"",interpretations!T293)</f>
        <v>human involvement characteristics</v>
      </c>
      <c r="E293" s="13" t="str">
        <f>IF(interpretations!BN293=0,"",interpretations!BN293)</f>
        <v>-</v>
      </c>
      <c r="F293" s="30" t="str">
        <f>IF(interpretations!BO293=0,"",interpretations!BO293)</f>
        <v>Small</v>
      </c>
      <c r="G293" s="30" t="str">
        <f>interpretations!BP293</f>
        <v>non sign.</v>
      </c>
      <c r="H293" s="13" t="str">
        <f>interpretations!E293</f>
        <v>-</v>
      </c>
      <c r="I293" s="13" t="str">
        <f>interpretations!F293</f>
        <v>none</v>
      </c>
      <c r="J293" s="13" t="str">
        <f>interpretations!G293</f>
        <v>reporting time</v>
      </c>
      <c r="K293" s="13" t="str">
        <f>interpretations!I293</f>
        <v>min/incident</v>
      </c>
      <c r="L293" t="str">
        <f>interpretations!BK293</f>
        <v>R</v>
      </c>
      <c r="M293">
        <f>interpretations!BL293</f>
        <v>-0.03</v>
      </c>
    </row>
    <row r="294" spans="1:13" x14ac:dyDescent="0.25">
      <c r="A294" t="str">
        <f>IF(ISBLANK(interpretations!L294),"",interpretations!L294)</f>
        <v>Hill (1978)</v>
      </c>
      <c r="B294" t="str">
        <f>IF(ISBLANK(interpretations!A294),"",interpretations!A294)</f>
        <v xml:space="preserve">% Black </v>
      </c>
      <c r="C294" t="str">
        <f>IF(ISBLANK(interpretations!S294),"",interpretations!S294)</f>
        <v>community characteristics</v>
      </c>
      <c r="D294" t="str">
        <f>IF(ISBLANK(interpretations!T294),"",interpretations!T294)</f>
        <v>human involvement characteristics</v>
      </c>
      <c r="E294" s="13" t="str">
        <f>IF(interpretations!BN294=0,"",interpretations!BN294)</f>
        <v>-</v>
      </c>
      <c r="F294" s="30" t="str">
        <f>IF(interpretations!BO294=0,"",interpretations!BO294)</f>
        <v>Small</v>
      </c>
      <c r="G294" s="30" t="str">
        <f>interpretations!BP294</f>
        <v>non sign.</v>
      </c>
      <c r="H294" s="13" t="str">
        <f>interpretations!E294</f>
        <v>-</v>
      </c>
      <c r="I294" s="13" t="str">
        <f>interpretations!F294</f>
        <v>none</v>
      </c>
      <c r="J294" s="13" t="str">
        <f>interpretations!G294</f>
        <v>reporting time</v>
      </c>
      <c r="K294" s="13" t="str">
        <f>interpretations!I294</f>
        <v>min/incident</v>
      </c>
      <c r="L294" t="str">
        <f>interpretations!BK294</f>
        <v>R</v>
      </c>
      <c r="M294">
        <f>interpretations!BL294</f>
        <v>0</v>
      </c>
    </row>
    <row r="295" spans="1:13" x14ac:dyDescent="0.25">
      <c r="A295" t="str">
        <f>IF(ISBLANK(interpretations!L295),"",interpretations!L295)</f>
        <v>Hill (1978)</v>
      </c>
      <c r="B295" t="str">
        <f>IF(ISBLANK(interpretations!A295),"",interpretations!A295)</f>
        <v>Average Value</v>
      </c>
      <c r="C295" t="str">
        <f>IF(ISBLANK(interpretations!S295),"",interpretations!S295)</f>
        <v>community characteristics</v>
      </c>
      <c r="D295" t="str">
        <f>IF(ISBLANK(interpretations!T295),"",interpretations!T295)</f>
        <v>human involvement characteristics</v>
      </c>
      <c r="E295" s="13" t="str">
        <f>IF(interpretations!BN295=0,"",interpretations!BN295)</f>
        <v>+</v>
      </c>
      <c r="F295" s="30" t="str">
        <f>IF(interpretations!BO295=0,"",interpretations!BO295)</f>
        <v>Small</v>
      </c>
      <c r="G295" s="30" t="str">
        <f>interpretations!BP295</f>
        <v>non sign.</v>
      </c>
      <c r="H295" s="13" t="str">
        <f>interpretations!E295</f>
        <v>-</v>
      </c>
      <c r="I295" s="13" t="str">
        <f>interpretations!F295</f>
        <v>dollars</v>
      </c>
      <c r="J295" s="13" t="str">
        <f>interpretations!G295</f>
        <v>reporting time</v>
      </c>
      <c r="K295" s="13" t="str">
        <f>interpretations!I295</f>
        <v>min/incident</v>
      </c>
      <c r="L295" t="str">
        <f>interpretations!BK295</f>
        <v>R</v>
      </c>
      <c r="M295">
        <f>interpretations!BL295</f>
        <v>0.05</v>
      </c>
    </row>
    <row r="296" spans="1:13" x14ac:dyDescent="0.25">
      <c r="A296" t="str">
        <f>IF(ISBLANK(interpretations!L296),"",interpretations!L296)</f>
        <v>Hill (1978)</v>
      </c>
      <c r="B296" t="str">
        <f>IF(ISBLANK(interpretations!A296),"",interpretations!A296)</f>
        <v>Pop. Density</v>
      </c>
      <c r="C296" t="str">
        <f>IF(ISBLANK(interpretations!S296),"",interpretations!S296)</f>
        <v>community characteristics</v>
      </c>
      <c r="D296" t="str">
        <f>IF(ISBLANK(interpretations!T296),"",interpretations!T296)</f>
        <v>human involvement characteristics</v>
      </c>
      <c r="E296" s="13" t="str">
        <f>IF(interpretations!BN296=0,"",interpretations!BN296)</f>
        <v>-</v>
      </c>
      <c r="F296" s="30" t="str">
        <f>IF(interpretations!BO296=0,"",interpretations!BO296)</f>
        <v>Small</v>
      </c>
      <c r="G296" s="30" t="str">
        <f>interpretations!BP296</f>
        <v>non sign.</v>
      </c>
      <c r="H296" s="13" t="str">
        <f>interpretations!E296</f>
        <v>-</v>
      </c>
      <c r="I296" s="13" t="str">
        <f>interpretations!F296</f>
        <v>people/km2</v>
      </c>
      <c r="J296" s="13" t="str">
        <f>interpretations!G296</f>
        <v>reporting time</v>
      </c>
      <c r="K296" s="13" t="str">
        <f>interpretations!I296</f>
        <v>min/incident</v>
      </c>
      <c r="L296" t="str">
        <f>interpretations!BK296</f>
        <v>R</v>
      </c>
      <c r="M296">
        <f>interpretations!BL296</f>
        <v>0</v>
      </c>
    </row>
    <row r="297" spans="1:13" x14ac:dyDescent="0.25">
      <c r="A297" t="str">
        <f>IF(ISBLANK(interpretations!L297),"",interpretations!L297)</f>
        <v>Hill (1978)</v>
      </c>
      <c r="B297" t="str">
        <f>IF(ISBLANK(interpretations!A297),"",interpretations!A297)</f>
        <v xml:space="preserve">Average Rent </v>
      </c>
      <c r="C297" t="str">
        <f>IF(ISBLANK(interpretations!S297),"",interpretations!S297)</f>
        <v>community characteristics</v>
      </c>
      <c r="D297" t="str">
        <f>IF(ISBLANK(interpretations!T297),"",interpretations!T297)</f>
        <v>human involvement characteristics</v>
      </c>
      <c r="E297" s="13" t="str">
        <f>IF(interpretations!BN297=0,"",interpretations!BN297)</f>
        <v>+</v>
      </c>
      <c r="F297" s="30" t="str">
        <f>IF(interpretations!BO297=0,"",interpretations!BO297)</f>
        <v>Small</v>
      </c>
      <c r="G297" s="30" t="str">
        <f>interpretations!BP297</f>
        <v>non sign.</v>
      </c>
      <c r="H297" s="13" t="str">
        <f>interpretations!E297</f>
        <v>-</v>
      </c>
      <c r="I297" s="13" t="str">
        <f>interpretations!F297</f>
        <v>dollars</v>
      </c>
      <c r="J297" s="13" t="str">
        <f>interpretations!G297</f>
        <v>reporting time</v>
      </c>
      <c r="K297" s="13" t="str">
        <f>interpretations!I297</f>
        <v>min/incident</v>
      </c>
      <c r="L297" t="str">
        <f>interpretations!BK297</f>
        <v>R</v>
      </c>
      <c r="M297">
        <f>interpretations!BL297</f>
        <v>0.05</v>
      </c>
    </row>
    <row r="298" spans="1:13" x14ac:dyDescent="0.25">
      <c r="A298" t="str">
        <f>IF(ISBLANK(interpretations!L298),"",interpretations!L298)</f>
        <v>Hill (1978)</v>
      </c>
      <c r="B298" t="str">
        <f>IF(ISBLANK(interpretations!A298),"",interpretations!A298)</f>
        <v>Education</v>
      </c>
      <c r="C298" t="str">
        <f>IF(ISBLANK(interpretations!S298),"",interpretations!S298)</f>
        <v>community characteristics</v>
      </c>
      <c r="D298" t="str">
        <f>IF(ISBLANK(interpretations!T298),"",interpretations!T298)</f>
        <v>human involvement characteristics</v>
      </c>
      <c r="E298" s="13" t="str">
        <f>IF(interpretations!BN298=0,"",interpretations!BN298)</f>
        <v>+</v>
      </c>
      <c r="F298" s="30" t="str">
        <f>IF(interpretations!BO298=0,"",interpretations!BO298)</f>
        <v>Small</v>
      </c>
      <c r="G298" s="30" t="str">
        <f>interpretations!BP298</f>
        <v>non sign.</v>
      </c>
      <c r="H298" s="13" t="str">
        <f>interpretations!E298</f>
        <v>-</v>
      </c>
      <c r="I298" s="13" t="str">
        <f>interpretations!F298</f>
        <v>years</v>
      </c>
      <c r="J298" s="13" t="str">
        <f>interpretations!G298</f>
        <v>reporting time</v>
      </c>
      <c r="K298" s="13" t="str">
        <f>interpretations!I298</f>
        <v>min/incident</v>
      </c>
      <c r="L298" t="str">
        <f>interpretations!BK298</f>
        <v>R</v>
      </c>
      <c r="M298">
        <f>interpretations!BL298</f>
        <v>0.06</v>
      </c>
    </row>
    <row r="299" spans="1:13" x14ac:dyDescent="0.25">
      <c r="A299" t="str">
        <f>IF(ISBLANK(interpretations!L299),"",interpretations!L299)</f>
        <v>Hill (1978)</v>
      </c>
      <c r="B299" t="str">
        <f>IF(ISBLANK(interpretations!A299),"",interpretations!A299)</f>
        <v>Mean Per Capita Income</v>
      </c>
      <c r="C299" t="str">
        <f>IF(ISBLANK(interpretations!S299),"",interpretations!S299)</f>
        <v>community characteristics</v>
      </c>
      <c r="D299" t="str">
        <f>IF(ISBLANK(interpretations!T299),"",interpretations!T299)</f>
        <v>human involvement characteristics</v>
      </c>
      <c r="E299" s="13" t="str">
        <f>IF(interpretations!BN299=0,"",interpretations!BN299)</f>
        <v>+</v>
      </c>
      <c r="F299" s="30" t="str">
        <f>IF(interpretations!BO299=0,"",interpretations!BO299)</f>
        <v>Small</v>
      </c>
      <c r="G299" s="30" t="str">
        <f>interpretations!BP299</f>
        <v>sign.</v>
      </c>
      <c r="H299" s="13" t="str">
        <f>interpretations!E299</f>
        <v>-</v>
      </c>
      <c r="I299" s="13" t="str">
        <f>interpretations!F299</f>
        <v>dollars</v>
      </c>
      <c r="J299" s="13" t="str">
        <f>interpretations!G299</f>
        <v>reporting time</v>
      </c>
      <c r="K299" s="13" t="str">
        <f>interpretations!I299</f>
        <v>min/incident</v>
      </c>
      <c r="L299" t="str">
        <f>interpretations!BK299</f>
        <v>R</v>
      </c>
      <c r="M299">
        <f>interpretations!BL299</f>
        <v>7.0000000000000007E-2</v>
      </c>
    </row>
    <row r="300" spans="1:13" x14ac:dyDescent="0.25">
      <c r="A300" t="str">
        <f>IF(ISBLANK(interpretations!L300),"",interpretations!L300)</f>
        <v>Hill (1978)</v>
      </c>
      <c r="B300" t="str">
        <f>IF(ISBLANK(interpretations!A300),"",interpretations!A300)</f>
        <v>% Poverty</v>
      </c>
      <c r="C300" t="str">
        <f>IF(ISBLANK(interpretations!S300),"",interpretations!S300)</f>
        <v>community characteristics</v>
      </c>
      <c r="D300" t="str">
        <f>IF(ISBLANK(interpretations!T300),"",interpretations!T300)</f>
        <v>human involvement characteristics</v>
      </c>
      <c r="E300" s="13" t="str">
        <f>IF(interpretations!BN300=0,"",interpretations!BN300)</f>
        <v>-</v>
      </c>
      <c r="F300" s="30" t="str">
        <f>IF(interpretations!BO300=0,"",interpretations!BO300)</f>
        <v>Small</v>
      </c>
      <c r="G300" s="30" t="str">
        <f>interpretations!BP300</f>
        <v>non sign.</v>
      </c>
      <c r="H300" s="13" t="str">
        <f>interpretations!E300</f>
        <v>-</v>
      </c>
      <c r="I300" s="13" t="str">
        <f>interpretations!F300</f>
        <v>none</v>
      </c>
      <c r="J300" s="13" t="str">
        <f>interpretations!G300</f>
        <v>reporting time</v>
      </c>
      <c r="K300" s="13" t="str">
        <f>interpretations!I300</f>
        <v>min/incident</v>
      </c>
      <c r="L300" t="str">
        <f>interpretations!BK300</f>
        <v>R</v>
      </c>
      <c r="M300">
        <f>interpretations!BL300</f>
        <v>-0.04</v>
      </c>
    </row>
    <row r="301" spans="1:13" x14ac:dyDescent="0.25">
      <c r="A301" t="str">
        <f>IF(ISBLANK(interpretations!L301),"",interpretations!L301)</f>
        <v>Sullivan (2012)</v>
      </c>
      <c r="B301" t="str">
        <f>IF(ISBLANK(interpretations!A301),"",interpretations!A301)</f>
        <v>Priority Index</v>
      </c>
      <c r="C301" t="str">
        <f>IF(ISBLANK(interpretations!S301),"",interpretations!S301)</f>
        <v>call priority</v>
      </c>
      <c r="D301" t="str">
        <f>IF(ISBLANK(interpretations!T301),"",interpretations!T301)</f>
        <v>police discretion</v>
      </c>
      <c r="E301" s="13" t="str">
        <f>IF(interpretations!BN301=0,"",interpretations!BN301)</f>
        <v>-</v>
      </c>
      <c r="F301" s="30" t="b">
        <f>IF(interpretations!BO301=0,"",interpretations!BO301)</f>
        <v>0</v>
      </c>
      <c r="G301" s="30" t="str">
        <f>interpretations!BP301</f>
        <v>not applicable</v>
      </c>
      <c r="H301" s="13" t="str">
        <f>interpretations!E301</f>
        <v/>
      </c>
      <c r="I301" s="13" t="str">
        <f>interpretations!F301</f>
        <v>-</v>
      </c>
      <c r="J301" s="13" t="str">
        <f>interpretations!G301</f>
        <v>dispatch time;travel time</v>
      </c>
      <c r="K301" s="13" t="str">
        <f>interpretations!I301</f>
        <v>min/incident</v>
      </c>
      <c r="L301" t="str">
        <f>interpretations!BK301</f>
        <v>B</v>
      </c>
      <c r="M301">
        <f>interpretations!BL301</f>
        <v>-10.41</v>
      </c>
    </row>
    <row r="302" spans="1:13" x14ac:dyDescent="0.25">
      <c r="A302" t="str">
        <f>IF(ISBLANK(interpretations!L302),"",interpretations!L302)</f>
        <v>Sullivan (2012)</v>
      </c>
      <c r="B302" t="str">
        <f>IF(ISBLANK(interpretations!A302),"",interpretations!A302)</f>
        <v>Felony</v>
      </c>
      <c r="C302" t="str">
        <f>IF(ISBLANK(interpretations!S302),"",interpretations!S302)</f>
        <v>crime type</v>
      </c>
      <c r="D302" t="str">
        <f>IF(ISBLANK(interpretations!T302),"",interpretations!T302)</f>
        <v>crime type</v>
      </c>
      <c r="E302" s="13" t="str">
        <f>IF(interpretations!BN302=0,"",interpretations!BN302)</f>
        <v>-</v>
      </c>
      <c r="F302" s="30" t="str">
        <f>IF(interpretations!BO302=0,"",interpretations!BO302)</f>
        <v>Small</v>
      </c>
      <c r="G302" s="30" t="str">
        <f>interpretations!BP302</f>
        <v>not applicable</v>
      </c>
      <c r="H302" s="13" t="str">
        <f>interpretations!E302</f>
        <v/>
      </c>
      <c r="I302" s="13" t="str">
        <f>interpretations!F302</f>
        <v>-</v>
      </c>
      <c r="J302" s="13" t="str">
        <f>interpretations!G302</f>
        <v>dispatch time;travel time</v>
      </c>
      <c r="K302" s="13" t="str">
        <f>interpretations!I302</f>
        <v>min/incident</v>
      </c>
      <c r="L302" t="str">
        <f>interpretations!BK302</f>
        <v>Beta</v>
      </c>
      <c r="M302">
        <f>interpretations!BL302</f>
        <v>-1.9879675220921513E-2</v>
      </c>
    </row>
    <row r="303" spans="1:13" x14ac:dyDescent="0.25">
      <c r="A303" t="str">
        <f>IF(ISBLANK(interpretations!L303),"",interpretations!L303)</f>
        <v>Sullivan (2012)</v>
      </c>
      <c r="B303" t="str">
        <f>IF(ISBLANK(interpretations!A303),"",interpretations!A303)</f>
        <v>Disorder</v>
      </c>
      <c r="C303" t="str">
        <f>IF(ISBLANK(interpretations!S303),"",interpretations!S303)</f>
        <v>crime type</v>
      </c>
      <c r="D303" t="str">
        <f>IF(ISBLANK(interpretations!T303),"",interpretations!T303)</f>
        <v>crime type</v>
      </c>
      <c r="E303" s="13" t="str">
        <f>IF(interpretations!BN303=0,"",interpretations!BN303)</f>
        <v>+</v>
      </c>
      <c r="F303" s="30" t="str">
        <f>IF(interpretations!BO303=0,"",interpretations!BO303)</f>
        <v>Small</v>
      </c>
      <c r="G303" s="30" t="str">
        <f>interpretations!BP303</f>
        <v>not applicable</v>
      </c>
      <c r="H303" s="13" t="str">
        <f>interpretations!E303</f>
        <v/>
      </c>
      <c r="I303" s="13" t="str">
        <f>interpretations!F303</f>
        <v>-</v>
      </c>
      <c r="J303" s="13" t="str">
        <f>interpretations!G303</f>
        <v>dispatch time;travel time</v>
      </c>
      <c r="K303" s="13" t="str">
        <f>interpretations!I303</f>
        <v>min/incident</v>
      </c>
      <c r="L303" t="str">
        <f>interpretations!BK303</f>
        <v>Beta</v>
      </c>
      <c r="M303">
        <f>interpretations!BL303</f>
        <v>9.0121629112727031E-2</v>
      </c>
    </row>
    <row r="304" spans="1:13" x14ac:dyDescent="0.25">
      <c r="A304" t="str">
        <f>IF(ISBLANK(interpretations!L304),"",interpretations!L304)</f>
        <v>Sullivan (2012)</v>
      </c>
      <c r="B304" t="str">
        <f>IF(ISBLANK(interpretations!A304),"",interpretations!A304)</f>
        <v xml:space="preserve">Misdemeanor </v>
      </c>
      <c r="C304" t="str">
        <f>IF(ISBLANK(interpretations!S304),"",interpretations!S304)</f>
        <v>crime type</v>
      </c>
      <c r="D304" t="str">
        <f>IF(ISBLANK(interpretations!T304),"",interpretations!T304)</f>
        <v>crime type</v>
      </c>
      <c r="E304" s="13" t="str">
        <f>IF(interpretations!BN304=0,"",interpretations!BN304)</f>
        <v>+</v>
      </c>
      <c r="F304" s="30" t="str">
        <f>IF(interpretations!BO304=0,"",interpretations!BO304)</f>
        <v>Small</v>
      </c>
      <c r="G304" s="30" t="str">
        <f>interpretations!BP304</f>
        <v>not applicable</v>
      </c>
      <c r="H304" s="13" t="str">
        <f>interpretations!E304</f>
        <v/>
      </c>
      <c r="I304" s="13" t="str">
        <f>interpretations!F304</f>
        <v>-</v>
      </c>
      <c r="J304" s="13" t="str">
        <f>interpretations!G304</f>
        <v>dispatch time;travel time</v>
      </c>
      <c r="K304" s="13" t="str">
        <f>interpretations!I304</f>
        <v>min/incident</v>
      </c>
      <c r="L304" t="str">
        <f>interpretations!BK304</f>
        <v>Beta</v>
      </c>
      <c r="M304">
        <f>interpretations!BL304</f>
        <v>3.2965076466560141E-2</v>
      </c>
    </row>
    <row r="305" spans="1:13" x14ac:dyDescent="0.25">
      <c r="A305" t="str">
        <f>IF(ISBLANK(interpretations!L305),"",interpretations!L305)</f>
        <v>Sullivan (2012)</v>
      </c>
      <c r="B305" t="str">
        <f>IF(ISBLANK(interpretations!A305),"",interpretations!A305)</f>
        <v xml:space="preserve">violent </v>
      </c>
      <c r="C305" t="str">
        <f>IF(ISBLANK(interpretations!S305),"",interpretations!S305)</f>
        <v>crime type</v>
      </c>
      <c r="D305" t="str">
        <f>IF(ISBLANK(interpretations!T305),"",interpretations!T305)</f>
        <v>crime type</v>
      </c>
      <c r="E305" s="13" t="str">
        <f>IF(interpretations!BN305=0,"",interpretations!BN305)</f>
        <v>-</v>
      </c>
      <c r="F305" s="30" t="str">
        <f>IF(interpretations!BO305=0,"",interpretations!BO305)</f>
        <v>Small</v>
      </c>
      <c r="G305" s="30" t="str">
        <f>interpretations!BP305</f>
        <v>not applicable</v>
      </c>
      <c r="H305" s="13" t="str">
        <f>interpretations!E305</f>
        <v/>
      </c>
      <c r="I305" s="13" t="str">
        <f>interpretations!F305</f>
        <v>-</v>
      </c>
      <c r="J305" s="13" t="str">
        <f>interpretations!G305</f>
        <v>dispatch time;travel time</v>
      </c>
      <c r="K305" s="13" t="str">
        <f>interpretations!I305</f>
        <v>min/incident</v>
      </c>
      <c r="L305" t="str">
        <f>interpretations!BK305</f>
        <v>Beta</v>
      </c>
      <c r="M305">
        <f>interpretations!BL305</f>
        <v>-0.1052688557733068</v>
      </c>
    </row>
    <row r="306" spans="1:13" x14ac:dyDescent="0.25">
      <c r="A306" t="str">
        <f>IF(ISBLANK(interpretations!L306),"",interpretations!L306)</f>
        <v>Sullivan (2012)</v>
      </c>
      <c r="B306" t="str">
        <f>IF(ISBLANK(interpretations!A306),"",interpretations!A306)</f>
        <v>In progress, just occurred</v>
      </c>
      <c r="C306" t="str">
        <f>IF(ISBLANK(interpretations!S306),"",interpretations!S306)</f>
        <v>crime characteristics</v>
      </c>
      <c r="D306" t="str">
        <f>IF(ISBLANK(interpretations!T306),"",interpretations!T306)</f>
        <v>crime characteristics</v>
      </c>
      <c r="E306" s="13" t="str">
        <f>IF(interpretations!BN306=0,"",interpretations!BN306)</f>
        <v>-</v>
      </c>
      <c r="F306" s="30" t="str">
        <f>IF(interpretations!BO306=0,"",interpretations!BO306)</f>
        <v>Small</v>
      </c>
      <c r="G306" s="30" t="str">
        <f>interpretations!BP306</f>
        <v>not applicable</v>
      </c>
      <c r="H306" s="13" t="str">
        <f>interpretations!E306</f>
        <v/>
      </c>
      <c r="I306" s="13" t="str">
        <f>interpretations!F306</f>
        <v>-</v>
      </c>
      <c r="J306" s="13" t="str">
        <f>interpretations!G306</f>
        <v>dispatch time;travel time</v>
      </c>
      <c r="K306" s="13" t="str">
        <f>interpretations!I306</f>
        <v>min/incident</v>
      </c>
      <c r="L306" t="str">
        <f>interpretations!BK306</f>
        <v>Beta</v>
      </c>
      <c r="M306">
        <f>interpretations!BL306</f>
        <v>-0.21985847979913262</v>
      </c>
    </row>
    <row r="307" spans="1:13" x14ac:dyDescent="0.25">
      <c r="A307" t="str">
        <f>IF(ISBLANK(interpretations!L307),"",interpretations!L307)</f>
        <v>Sullivan (2012)</v>
      </c>
      <c r="B307" t="str">
        <f>IF(ISBLANK(interpretations!A307),"",interpretations!A307)</f>
        <v>apartment</v>
      </c>
      <c r="C307" t="str">
        <f>IF(ISBLANK(interpretations!S307),"",interpretations!S307)</f>
        <v>crime characteristics</v>
      </c>
      <c r="D307" t="str">
        <f>IF(ISBLANK(interpretations!T307),"",interpretations!T307)</f>
        <v>crime characteristics</v>
      </c>
      <c r="E307" s="13" t="str">
        <f>IF(interpretations!BN307=0,"",interpretations!BN307)</f>
        <v>-</v>
      </c>
      <c r="F307" s="30" t="str">
        <f>IF(interpretations!BO307=0,"",interpretations!BO307)</f>
        <v>Small</v>
      </c>
      <c r="G307" s="30" t="str">
        <f>interpretations!BP307</f>
        <v>not applicable</v>
      </c>
      <c r="H307" s="13" t="str">
        <f>interpretations!E307</f>
        <v/>
      </c>
      <c r="I307" s="13" t="str">
        <f>interpretations!F307</f>
        <v>-</v>
      </c>
      <c r="J307" s="13" t="str">
        <f>interpretations!G307</f>
        <v>dispatch time;travel time</v>
      </c>
      <c r="K307" s="13" t="str">
        <f>interpretations!I307</f>
        <v>min/incident</v>
      </c>
      <c r="L307" t="str">
        <f>interpretations!BK307</f>
        <v>Beta</v>
      </c>
      <c r="M307">
        <f>interpretations!BL307</f>
        <v>-1.4544624514950925E-2</v>
      </c>
    </row>
    <row r="308" spans="1:13" x14ac:dyDescent="0.25">
      <c r="A308" t="str">
        <f>IF(ISBLANK(interpretations!L308),"",interpretations!L308)</f>
        <v>Sullivan (2012)</v>
      </c>
      <c r="B308" t="str">
        <f>IF(ISBLANK(interpretations!A308),"",interpretations!A308)</f>
        <v xml:space="preserve">time of day </v>
      </c>
      <c r="C308" t="str">
        <f>IF(ISBLANK(interpretations!S308),"",interpretations!S308)</f>
        <v>time of day</v>
      </c>
      <c r="D308" t="str">
        <f>IF(ISBLANK(interpretations!T308),"",interpretations!T308)</f>
        <v xml:space="preserve">exogenous </v>
      </c>
      <c r="E308" s="13" t="str">
        <f>IF(interpretations!BN308=0,"",interpretations!BN308)</f>
        <v>-</v>
      </c>
      <c r="F308" s="30" t="str">
        <f>IF(interpretations!BO308=0,"",interpretations!BO308)</f>
        <v>Small</v>
      </c>
      <c r="G308" s="30" t="str">
        <f>interpretations!BP308</f>
        <v>not applicable</v>
      </c>
      <c r="H308" s="13" t="str">
        <f>interpretations!E308</f>
        <v/>
      </c>
      <c r="I308" s="13" t="str">
        <f>interpretations!F308</f>
        <v>-</v>
      </c>
      <c r="J308" s="13" t="str">
        <f>interpretations!G308</f>
        <v>dispatch time;travel time</v>
      </c>
      <c r="K308" s="13" t="str">
        <f>interpretations!I308</f>
        <v>min/incident</v>
      </c>
      <c r="L308" t="str">
        <f>interpretations!BK308</f>
        <v>Beta</v>
      </c>
      <c r="M308">
        <f>interpretations!BL308</f>
        <v>-2.1447158183063225E-2</v>
      </c>
    </row>
    <row r="309" spans="1:13" x14ac:dyDescent="0.25">
      <c r="A309" t="str">
        <f>IF(ISBLANK(interpretations!L309),"",interpretations!L309)</f>
        <v>Sullivan (2012)</v>
      </c>
      <c r="B309" t="str">
        <f>IF(ISBLANK(interpretations!A309),"",interpretations!A309)</f>
        <v>weekend</v>
      </c>
      <c r="C309" t="str">
        <f>IF(ISBLANK(interpretations!S309),"",interpretations!S309)</f>
        <v>day of the week</v>
      </c>
      <c r="D309" t="str">
        <f>IF(ISBLANK(interpretations!T309),"",interpretations!T309)</f>
        <v xml:space="preserve">exogenous </v>
      </c>
      <c r="E309" s="13" t="str">
        <f>IF(interpretations!BN309=0,"",interpretations!BN309)</f>
        <v>-</v>
      </c>
      <c r="F309" s="30" t="str">
        <f>IF(interpretations!BO309=0,"",interpretations!BO309)</f>
        <v>Small</v>
      </c>
      <c r="G309" s="30" t="str">
        <f>interpretations!BP309</f>
        <v>not applicable</v>
      </c>
      <c r="H309" s="13" t="str">
        <f>interpretations!E309</f>
        <v/>
      </c>
      <c r="I309" s="13" t="str">
        <f>interpretations!F309</f>
        <v>-</v>
      </c>
      <c r="J309" s="13" t="str">
        <f>interpretations!G309</f>
        <v>dispatch time;travel time</v>
      </c>
      <c r="K309" s="13" t="str">
        <f>interpretations!I309</f>
        <v>min/incident</v>
      </c>
      <c r="L309" t="str">
        <f>interpretations!BK309</f>
        <v>Beta</v>
      </c>
      <c r="M309">
        <f>interpretations!BL309</f>
        <v>-4.6536668079694782E-2</v>
      </c>
    </row>
    <row r="310" spans="1:13" x14ac:dyDescent="0.25">
      <c r="A310" t="str">
        <f>IF(ISBLANK(interpretations!L310),"",interpretations!L310)</f>
        <v>Sullivan (2012)</v>
      </c>
      <c r="B310" t="str">
        <f>IF(ISBLANK(interpretations!A310),"",interpretations!A310)</f>
        <v>season</v>
      </c>
      <c r="C310" t="str">
        <f>IF(ISBLANK(interpretations!S310),"",interpretations!S310)</f>
        <v>day of the week</v>
      </c>
      <c r="D310" t="str">
        <f>IF(ISBLANK(interpretations!T310),"",interpretations!T310)</f>
        <v xml:space="preserve">exogenous </v>
      </c>
      <c r="E310" s="13" t="str">
        <f>IF(interpretations!BN310=0,"",interpretations!BN310)</f>
        <v>-</v>
      </c>
      <c r="F310" s="30" t="str">
        <f>IF(interpretations!BO310=0,"",interpretations!BO310)</f>
        <v>Small</v>
      </c>
      <c r="G310" s="30" t="str">
        <f>interpretations!BP310</f>
        <v>not applicable</v>
      </c>
      <c r="H310" s="13" t="str">
        <f>interpretations!E310</f>
        <v/>
      </c>
      <c r="I310" s="13" t="str">
        <f>interpretations!F310</f>
        <v>-</v>
      </c>
      <c r="J310" s="13" t="str">
        <f>interpretations!G310</f>
        <v>dispatch time;travel time</v>
      </c>
      <c r="K310" s="13" t="str">
        <f>interpretations!I310</f>
        <v>min/incident</v>
      </c>
      <c r="L310" t="str">
        <f>interpretations!BK310</f>
        <v>Beta</v>
      </c>
      <c r="M310">
        <f>interpretations!BL310</f>
        <v>-5.4390713144422346E-3</v>
      </c>
    </row>
    <row r="311" spans="1:13" x14ac:dyDescent="0.25">
      <c r="A311" t="str">
        <f>IF(ISBLANK(interpretations!L311),"",interpretations!L311)</f>
        <v>Sullivan (2012)</v>
      </c>
      <c r="B311" t="str">
        <f>IF(ISBLANK(interpretations!A311),"",interpretations!A311)</f>
        <v>hot spot</v>
      </c>
      <c r="C311" t="str">
        <f>IF(ISBLANK(interpretations!S311),"",interpretations!S311)</f>
        <v>crime characteristics</v>
      </c>
      <c r="D311" t="str">
        <f>IF(ISBLANK(interpretations!T311),"",interpretations!T311)</f>
        <v>crime characteristics</v>
      </c>
      <c r="E311" s="13" t="str">
        <f>IF(interpretations!BN311=0,"",interpretations!BN311)</f>
        <v>+</v>
      </c>
      <c r="F311" s="30" t="str">
        <f>IF(interpretations!BO311=0,"",interpretations!BO311)</f>
        <v>Small</v>
      </c>
      <c r="G311" s="30" t="str">
        <f>interpretations!BP311</f>
        <v>not applicable</v>
      </c>
      <c r="H311" s="13" t="str">
        <f>interpretations!E311</f>
        <v/>
      </c>
      <c r="I311" s="13" t="str">
        <f>interpretations!F311</f>
        <v>-</v>
      </c>
      <c r="J311" s="13" t="str">
        <f>interpretations!G311</f>
        <v>dispatch time;travel time</v>
      </c>
      <c r="K311" s="13" t="str">
        <f>interpretations!I311</f>
        <v>min/incident</v>
      </c>
      <c r="L311" t="str">
        <f>interpretations!BK311</f>
        <v>Beta</v>
      </c>
      <c r="M311">
        <f>interpretations!BL311</f>
        <v>5.0990315322659532E-2</v>
      </c>
    </row>
    <row r="312" spans="1:13" x14ac:dyDescent="0.25">
      <c r="A312" t="str">
        <f>IF(ISBLANK(interpretations!L312),"",interpretations!L312)</f>
        <v>Sullivan (2012)</v>
      </c>
      <c r="B312" t="str">
        <f>IF(ISBLANK(interpretations!A312),"",interpretations!A312)</f>
        <v>volume of call activity</v>
      </c>
      <c r="C312" t="str">
        <f>IF(ISBLANK(interpretations!S312),"",interpretations!S312)</f>
        <v>workload</v>
      </c>
      <c r="D312" t="str">
        <f>IF(ISBLANK(interpretations!T312),"",interpretations!T312)</f>
        <v>police discretion</v>
      </c>
      <c r="E312" s="13" t="str">
        <f>IF(interpretations!BN312=0,"",interpretations!BN312)</f>
        <v>+</v>
      </c>
      <c r="F312" s="30" t="str">
        <f>IF(interpretations!BO312=0,"",interpretations!BO312)</f>
        <v>Small</v>
      </c>
      <c r="G312" s="30" t="str">
        <f>interpretations!BP312</f>
        <v>not applicable</v>
      </c>
      <c r="H312" s="13" t="str">
        <f>interpretations!E312</f>
        <v>-</v>
      </c>
      <c r="I312" s="13" t="str">
        <f>interpretations!F312</f>
        <v>cfs</v>
      </c>
      <c r="J312" s="13" t="str">
        <f>interpretations!G312</f>
        <v>dispatch time;travel time</v>
      </c>
      <c r="K312" s="13" t="str">
        <f>interpretations!I312</f>
        <v>min/incident</v>
      </c>
      <c r="L312" t="str">
        <f>interpretations!BK312</f>
        <v>Beta</v>
      </c>
      <c r="M312">
        <f>interpretations!BL312</f>
        <v>6.0733687677307857E-2</v>
      </c>
    </row>
    <row r="313" spans="1:13" x14ac:dyDescent="0.25">
      <c r="A313" t="str">
        <f>IF(ISBLANK(interpretations!L313),"",interpretations!L313)</f>
        <v>Sullivan (2012)</v>
      </c>
      <c r="B313" t="str">
        <f>IF(ISBLANK(interpretations!A313),"",interpretations!A313)</f>
        <v>minority concentration</v>
      </c>
      <c r="C313" t="str">
        <f>IF(ISBLANK(interpretations!S313),"",interpretations!S313)</f>
        <v>community characteristics</v>
      </c>
      <c r="D313" t="str">
        <f>IF(ISBLANK(interpretations!T313),"",interpretations!T313)</f>
        <v>human involvement characteristics</v>
      </c>
      <c r="E313" s="13" t="str">
        <f>IF(interpretations!BN313=0,"",interpretations!BN313)</f>
        <v>+</v>
      </c>
      <c r="F313" s="30" t="b">
        <f>IF(interpretations!BO313=0,"",interpretations!BO313)</f>
        <v>0</v>
      </c>
      <c r="G313" s="30" t="str">
        <f>interpretations!BP313</f>
        <v>not applicable</v>
      </c>
      <c r="H313" s="13" t="str">
        <f>interpretations!E313</f>
        <v>-</v>
      </c>
      <c r="I313" s="13" t="str">
        <f>interpretations!F313</f>
        <v>none</v>
      </c>
      <c r="J313" s="13" t="str">
        <f>interpretations!G313</f>
        <v>dispatch time;travel time</v>
      </c>
      <c r="K313" s="13" t="str">
        <f>interpretations!I313</f>
        <v>min/incident</v>
      </c>
      <c r="L313" t="str">
        <f>interpretations!BK313</f>
        <v>B</v>
      </c>
      <c r="M313">
        <f>interpretations!BL313</f>
        <v>0.33</v>
      </c>
    </row>
    <row r="314" spans="1:13" x14ac:dyDescent="0.25">
      <c r="A314" t="str">
        <f>IF(ISBLANK(interpretations!L314),"",interpretations!L314)</f>
        <v>Sullivan (2012)</v>
      </c>
      <c r="B314" t="str">
        <f>IF(ISBLANK(interpretations!A314),"",interpretations!A314)</f>
        <v>structural disadvantage</v>
      </c>
      <c r="C314" t="str">
        <f>IF(ISBLANK(interpretations!S314),"",interpretations!S314)</f>
        <v>community characteristics</v>
      </c>
      <c r="D314" t="str">
        <f>IF(ISBLANK(interpretations!T314),"",interpretations!T314)</f>
        <v>human involvement characteristics</v>
      </c>
      <c r="E314" s="13" t="str">
        <f>IF(interpretations!BN314=0,"",interpretations!BN314)</f>
        <v>+</v>
      </c>
      <c r="F314" s="30" t="b">
        <f>IF(interpretations!BO314=0,"",interpretations!BO314)</f>
        <v>0</v>
      </c>
      <c r="G314" s="30" t="str">
        <f>interpretations!BP314</f>
        <v>not applicable</v>
      </c>
      <c r="H314" s="13" t="str">
        <f>interpretations!E314</f>
        <v>-</v>
      </c>
      <c r="I314" s="13" t="str">
        <f>interpretations!F314</f>
        <v>none</v>
      </c>
      <c r="J314" s="13" t="str">
        <f>interpretations!G314</f>
        <v>dispatch time;travel time</v>
      </c>
      <c r="K314" s="13" t="str">
        <f>interpretations!I314</f>
        <v>min/incident</v>
      </c>
      <c r="L314" t="str">
        <f>interpretations!BK314</f>
        <v>B</v>
      </c>
      <c r="M314">
        <f>interpretations!BL314</f>
        <v>0.59</v>
      </c>
    </row>
    <row r="315" spans="1:13" x14ac:dyDescent="0.25">
      <c r="A315" t="str">
        <f>IF(ISBLANK(interpretations!L315),"",interpretations!L315)</f>
        <v>Coupe and Blake (2005)</v>
      </c>
      <c r="B315" t="str">
        <f>IF(ISBLANK(interpretations!A315),"",interpretations!A315)</f>
        <v>amount of patrols responding</v>
      </c>
      <c r="C315" t="str">
        <f>IF(ISBLANK(interpretations!S315),"",interpretations!S315)</f>
        <v>dispatch strategy</v>
      </c>
      <c r="D315" t="str">
        <f>IF(ISBLANK(interpretations!T315),"",interpretations!T315)</f>
        <v>police discretion</v>
      </c>
      <c r="E315" s="13" t="str">
        <f>IF(interpretations!BN315=0,"",interpretations!BN315)</f>
        <v>-</v>
      </c>
      <c r="F315" s="30" t="str">
        <f>IF(interpretations!BO315=0,"",interpretations!BO315)</f>
        <v xml:space="preserve">Medium </v>
      </c>
      <c r="G315" s="30" t="str">
        <f>interpretations!BP315</f>
        <v>sign.</v>
      </c>
      <c r="H315" s="13" t="str">
        <f>interpretations!E315</f>
        <v>-</v>
      </c>
      <c r="I315" s="13" t="str">
        <f>interpretations!F315</f>
        <v/>
      </c>
      <c r="J315" s="13" t="str">
        <f>interpretations!G315</f>
        <v>dispatch time;travel time</v>
      </c>
      <c r="K315" s="13" t="str">
        <f>interpretations!I315</f>
        <v>min/incident</v>
      </c>
      <c r="L315" t="str">
        <f>interpretations!BK315</f>
        <v>tau</v>
      </c>
      <c r="M315">
        <f>interpretations!BL315</f>
        <v>-0.15</v>
      </c>
    </row>
    <row r="316" spans="1:13" x14ac:dyDescent="0.25">
      <c r="A316" t="str">
        <f>IF(ISBLANK(interpretations!L316),"",interpretations!L316)</f>
        <v>Coupe and Blake (2005)</v>
      </c>
      <c r="B316" t="str">
        <f>IF(ISBLANK(interpretations!A316),"",interpretations!A316)</f>
        <v>Distance Travelled</v>
      </c>
      <c r="C316" t="str">
        <f>IF(ISBLANK(interpretations!S316),"",interpretations!S316)</f>
        <v>travel distance</v>
      </c>
      <c r="D316" t="str">
        <f>IF(ISBLANK(interpretations!T316),"",interpretations!T316)</f>
        <v>travel distance</v>
      </c>
      <c r="E316" s="13" t="str">
        <f>IF(interpretations!BN316=0,"",interpretations!BN316)</f>
        <v>+</v>
      </c>
      <c r="F316" s="30" t="str">
        <f>IF(interpretations!BO316=0,"",interpretations!BO316)</f>
        <v xml:space="preserve">Medium </v>
      </c>
      <c r="G316" s="30" t="str">
        <f>interpretations!BP316</f>
        <v>sign.</v>
      </c>
      <c r="H316" s="13" t="str">
        <f>interpretations!E316</f>
        <v>-</v>
      </c>
      <c r="I316" s="13" t="str">
        <f>interpretations!F316</f>
        <v>km</v>
      </c>
      <c r="J316" s="13" t="str">
        <f>interpretations!G316</f>
        <v>dispatch time;travel time</v>
      </c>
      <c r="K316" s="13" t="str">
        <f>interpretations!I316</f>
        <v>min/incident</v>
      </c>
      <c r="L316" t="str">
        <f>interpretations!BK316</f>
        <v>R</v>
      </c>
      <c r="M316">
        <f>interpretations!BL316</f>
        <v>0.47</v>
      </c>
    </row>
    <row r="317" spans="1:13" x14ac:dyDescent="0.25">
      <c r="A317" t="str">
        <f>IF(ISBLANK(interpretations!L317),"",interpretations!L317)</f>
        <v>Coupe and Blake (2005)</v>
      </c>
      <c r="B317" t="str">
        <f>IF(ISBLANK(interpretations!A317),"",interpretations!A317)</f>
        <v>workload</v>
      </c>
      <c r="C317" t="str">
        <f>IF(ISBLANK(interpretations!S317),"",interpretations!S317)</f>
        <v>workload</v>
      </c>
      <c r="D317" t="str">
        <f>IF(ISBLANK(interpretations!T317),"",interpretations!T317)</f>
        <v>police discretion</v>
      </c>
      <c r="E317" s="13" t="str">
        <f>IF(interpretations!BN317=0,"",interpretations!BN317)</f>
        <v>+</v>
      </c>
      <c r="F317" s="30" t="str">
        <f>IF(interpretations!BO317=0,"",interpretations!BO317)</f>
        <v>Small</v>
      </c>
      <c r="G317" s="30" t="str">
        <f>interpretations!BP317</f>
        <v>sign.</v>
      </c>
      <c r="H317" s="13" t="str">
        <f>interpretations!E317</f>
        <v>-</v>
      </c>
      <c r="I317" s="13" t="str">
        <f>interpretations!F317</f>
        <v/>
      </c>
      <c r="J317" s="13" t="str">
        <f>interpretations!G317</f>
        <v>dispatch time;travel time</v>
      </c>
      <c r="K317" s="13" t="str">
        <f>interpretations!I317</f>
        <v>min/incident</v>
      </c>
      <c r="L317" t="str">
        <f>interpretations!BK317</f>
        <v>R</v>
      </c>
      <c r="M317">
        <f>interpretations!BL317</f>
        <v>0.114</v>
      </c>
    </row>
    <row r="318" spans="1:13" x14ac:dyDescent="0.25">
      <c r="A318" t="str">
        <f>IF(ISBLANK(interpretations!L318),"",interpretations!L318)</f>
        <v>Coupe and Blake (2005)</v>
      </c>
      <c r="B318" t="str">
        <f>IF(ISBLANK(interpretations!A318),"",interpretations!A318)</f>
        <v>Basic command unit built-up area size</v>
      </c>
      <c r="C318" t="str">
        <f>IF(ISBLANK(interpretations!S318),"",interpretations!S318)</f>
        <v>dispatch strategy</v>
      </c>
      <c r="D318" t="str">
        <f>IF(ISBLANK(interpretations!T318),"",interpretations!T318)</f>
        <v>police discretion</v>
      </c>
      <c r="E318" s="13" t="str">
        <f>IF(interpretations!BN318=0,"",interpretations!BN318)</f>
        <v>+</v>
      </c>
      <c r="F318" s="30" t="str">
        <f>IF(interpretations!BO318=0,"",interpretations!BO318)</f>
        <v>Small</v>
      </c>
      <c r="G318" s="30" t="str">
        <f>interpretations!BP318</f>
        <v>sign.</v>
      </c>
      <c r="H318" s="13" t="str">
        <f>interpretations!E318</f>
        <v>-</v>
      </c>
      <c r="I318" s="13" t="str">
        <f>interpretations!F318</f>
        <v>km2</v>
      </c>
      <c r="J318" s="13" t="str">
        <f>interpretations!G318</f>
        <v>dispatch time;travel time</v>
      </c>
      <c r="K318" s="13" t="str">
        <f>interpretations!I318</f>
        <v>min/incident</v>
      </c>
      <c r="L318" t="str">
        <f>interpretations!BK318</f>
        <v>R</v>
      </c>
      <c r="M318">
        <f>interpretations!BL318</f>
        <v>0.1</v>
      </c>
    </row>
    <row r="319" spans="1:13" x14ac:dyDescent="0.25">
      <c r="A319" t="str">
        <f>IF(ISBLANK(interpretations!L319),"",interpretations!L319)</f>
        <v>Coupe and Blake (2005)</v>
      </c>
      <c r="B319" t="str">
        <f>IF(ISBLANK(interpretations!A319),"",interpretations!A319)</f>
        <v>familiarity with patrol area</v>
      </c>
      <c r="C319" t="str">
        <f>IF(ISBLANK(interpretations!S319),"",interpretations!S319)</f>
        <v>dispatch strategy</v>
      </c>
      <c r="D319" t="str">
        <f>IF(ISBLANK(interpretations!T319),"",interpretations!T319)</f>
        <v>police discretion</v>
      </c>
      <c r="E319" s="13" t="str">
        <f>IF(interpretations!BN319=0,"",interpretations!BN319)</f>
        <v>+</v>
      </c>
      <c r="F319" s="30" t="e">
        <f>IF(interpretations!BO319=0,"",interpretations!BO319)</f>
        <v>#VALUE!</v>
      </c>
      <c r="G319" s="30" t="str">
        <f>interpretations!BP319</f>
        <v>sign.</v>
      </c>
      <c r="H319" s="13" t="str">
        <f>interpretations!E319</f>
        <v/>
      </c>
      <c r="I319" s="13" t="str">
        <f>interpretations!F319</f>
        <v>-</v>
      </c>
      <c r="J319" s="13" t="str">
        <f>interpretations!G319</f>
        <v>dispatch time;travel time</v>
      </c>
      <c r="K319" s="13" t="str">
        <f>interpretations!I319</f>
        <v>min/incident</v>
      </c>
      <c r="L319" t="str">
        <f>interpretations!BK319</f>
        <v>χ2</v>
      </c>
      <c r="M319" t="str">
        <f>interpretations!BL319</f>
        <v/>
      </c>
    </row>
    <row r="320" spans="1:13" x14ac:dyDescent="0.25">
      <c r="A320" t="str">
        <f>IF(ISBLANK(interpretations!L320),"",interpretations!L320)</f>
        <v>Coupe and Blake (2005)</v>
      </c>
      <c r="B320" t="str">
        <f>IF(ISBLANK(interpretations!A320),"",interpretations!A320)</f>
        <v>shift changeovers</v>
      </c>
      <c r="C320" t="str">
        <f>IF(ISBLANK(interpretations!S320),"",interpretations!S320)</f>
        <v>dispatch strategy</v>
      </c>
      <c r="D320" t="str">
        <f>IF(ISBLANK(interpretations!T320),"",interpretations!T320)</f>
        <v>police discretion</v>
      </c>
      <c r="E320" s="13" t="str">
        <f>IF(interpretations!BN320=0,"",interpretations!BN320)</f>
        <v>+</v>
      </c>
      <c r="F320" s="30" t="e">
        <f>IF(interpretations!BO320=0,"",interpretations!BO320)</f>
        <v>#VALUE!</v>
      </c>
      <c r="G320" s="30" t="str">
        <f>interpretations!BP320</f>
        <v>sign.</v>
      </c>
      <c r="H320" s="13" t="str">
        <f>interpretations!E320</f>
        <v/>
      </c>
      <c r="I320" s="13" t="str">
        <f>interpretations!F320</f>
        <v>-</v>
      </c>
      <c r="J320" s="13" t="str">
        <f>interpretations!G320</f>
        <v>dispatch time;travel time</v>
      </c>
      <c r="K320" s="13" t="str">
        <f>interpretations!I320</f>
        <v>min/incident</v>
      </c>
      <c r="L320" t="str">
        <f>interpretations!BK320</f>
        <v>χ2</v>
      </c>
      <c r="M320" t="str">
        <f>interpretations!BL320</f>
        <v/>
      </c>
    </row>
    <row r="321" spans="1:13" x14ac:dyDescent="0.25">
      <c r="A321" t="str">
        <f>IF(ISBLANK(interpretations!L321),"",interpretations!L321)</f>
        <v>Coupe and Blake (2005)</v>
      </c>
      <c r="B321" t="str">
        <f>IF(ISBLANK(interpretations!A321),"",interpretations!A321)</f>
        <v>rush hour/traffic conditions</v>
      </c>
      <c r="C321" t="str">
        <f>IF(ISBLANK(interpretations!S321),"",interpretations!S321)</f>
        <v>traffic</v>
      </c>
      <c r="D321" t="str">
        <f>IF(ISBLANK(interpretations!T321),"",interpretations!T321)</f>
        <v xml:space="preserve">exogenous </v>
      </c>
      <c r="E321" s="13" t="str">
        <f>IF(interpretations!BN321=0,"",interpretations!BN321)</f>
        <v>+</v>
      </c>
      <c r="F321" s="30" t="e">
        <f>IF(interpretations!BO321=0,"",interpretations!BO321)</f>
        <v>#VALUE!</v>
      </c>
      <c r="G321" s="30" t="str">
        <f>interpretations!BP321</f>
        <v>sign.</v>
      </c>
      <c r="H321" s="13" t="str">
        <f>interpretations!E321</f>
        <v/>
      </c>
      <c r="I321" s="13" t="str">
        <f>interpretations!F321</f>
        <v>-</v>
      </c>
      <c r="J321" s="13" t="str">
        <f>interpretations!G321</f>
        <v>dispatch time;travel time</v>
      </c>
      <c r="K321" s="13" t="str">
        <f>interpretations!I321</f>
        <v>min/incident</v>
      </c>
      <c r="L321" t="str">
        <f>interpretations!BK321</f>
        <v>χ2</v>
      </c>
      <c r="M321" t="str">
        <f>interpretations!BL321</f>
        <v/>
      </c>
    </row>
    <row r="322" spans="1:13" x14ac:dyDescent="0.25">
      <c r="A322" t="str">
        <f>IF(ISBLANK(interpretations!L322),"",interpretations!L322)</f>
        <v>Coupe and Blake (2005)</v>
      </c>
      <c r="B322" t="str">
        <f>IF(ISBLANK(interpretations!A322),"",interpretations!A322)</f>
        <v xml:space="preserve">Control center navigational directions </v>
      </c>
      <c r="C322" t="str">
        <f>IF(ISBLANK(interpretations!S322),"",interpretations!S322)</f>
        <v>dispatch strategy</v>
      </c>
      <c r="D322" t="str">
        <f>IF(ISBLANK(interpretations!T322),"",interpretations!T322)</f>
        <v>police discretion</v>
      </c>
      <c r="E322" s="13" t="str">
        <f>IF(interpretations!BN322=0,"",interpretations!BN322)</f>
        <v>+</v>
      </c>
      <c r="F322" s="30" t="b">
        <f>IF(interpretations!BO322=0,"",interpretations!BO322)</f>
        <v>0</v>
      </c>
      <c r="G322" s="30" t="str">
        <f>interpretations!BP322</f>
        <v>non sign.</v>
      </c>
      <c r="H322" s="13" t="str">
        <f>interpretations!E322</f>
        <v/>
      </c>
      <c r="I322" s="13" t="str">
        <f>interpretations!F322</f>
        <v>-</v>
      </c>
      <c r="J322" s="13" t="str">
        <f>interpretations!G322</f>
        <v>dispatch time;travel time</v>
      </c>
      <c r="K322" s="13" t="str">
        <f>interpretations!I322</f>
        <v>min/incident</v>
      </c>
      <c r="L322" t="str">
        <f>interpretations!BK322</f>
        <v>F</v>
      </c>
      <c r="M322" t="str">
        <f>interpretations!BL322</f>
        <v/>
      </c>
    </row>
    <row r="323" spans="1:13" x14ac:dyDescent="0.25">
      <c r="A323" t="str">
        <f>IF(ISBLANK(interpretations!L323),"",interpretations!L323)</f>
        <v>Coupe and Blake (2005)</v>
      </c>
      <c r="B323" t="str">
        <f>IF(ISBLANK(interpretations!A323),"",interpretations!A323)</f>
        <v>advice on deployment at the scene</v>
      </c>
      <c r="C323" t="str">
        <f>IF(ISBLANK(interpretations!S323),"",interpretations!S323)</f>
        <v>dispatch strategy</v>
      </c>
      <c r="D323" t="str">
        <f>IF(ISBLANK(interpretations!T323),"",interpretations!T323)</f>
        <v>police discretion</v>
      </c>
      <c r="E323" s="13" t="str">
        <f>IF(interpretations!BN323=0,"",interpretations!BN323)</f>
        <v>+</v>
      </c>
      <c r="F323" s="30" t="b">
        <f>IF(interpretations!BO323=0,"",interpretations!BO323)</f>
        <v>0</v>
      </c>
      <c r="G323" s="30" t="str">
        <f>interpretations!BP323</f>
        <v>non sign.</v>
      </c>
      <c r="H323" s="13" t="str">
        <f>interpretations!E323</f>
        <v/>
      </c>
      <c r="I323" s="13" t="str">
        <f>interpretations!F323</f>
        <v>-</v>
      </c>
      <c r="J323" s="13" t="str">
        <f>interpretations!G323</f>
        <v>dispatch time;travel time</v>
      </c>
      <c r="K323" s="13" t="str">
        <f>interpretations!I323</f>
        <v>min/incident</v>
      </c>
      <c r="L323" t="str">
        <f>interpretations!BK323</f>
        <v>F</v>
      </c>
      <c r="M323" t="str">
        <f>interpretations!BL323</f>
        <v/>
      </c>
    </row>
    <row r="324" spans="1:13" x14ac:dyDescent="0.25">
      <c r="A324" t="str">
        <f>IF(ISBLANK(interpretations!L324),"",interpretations!L324)</f>
        <v>Coupe and Blake (2005)</v>
      </c>
      <c r="B324" t="str">
        <f>IF(ISBLANK(interpretations!A324),"",interpretations!A324)</f>
        <v xml:space="preserve">Control center navigational directions </v>
      </c>
      <c r="C324" t="str">
        <f>IF(ISBLANK(interpretations!S324),"",interpretations!S324)</f>
        <v>dispatch strategy</v>
      </c>
      <c r="D324" t="str">
        <f>IF(ISBLANK(interpretations!T324),"",interpretations!T324)</f>
        <v>police discretion</v>
      </c>
      <c r="E324" s="13" t="str">
        <f>IF(interpretations!BN324=0,"",interpretations!BN324)</f>
        <v>+</v>
      </c>
      <c r="F324" s="30" t="b">
        <f>IF(interpretations!BO324=0,"",interpretations!BO324)</f>
        <v>0</v>
      </c>
      <c r="G324" s="30" t="str">
        <f>interpretations!BP324</f>
        <v>non sign.</v>
      </c>
      <c r="H324" s="13" t="str">
        <f>interpretations!E324</f>
        <v/>
      </c>
      <c r="I324" s="13" t="str">
        <f>interpretations!F324</f>
        <v>-</v>
      </c>
      <c r="J324" s="13" t="str">
        <f>interpretations!G324</f>
        <v>travel time</v>
      </c>
      <c r="K324" s="13" t="str">
        <f>interpretations!I324</f>
        <v>min/incident</v>
      </c>
      <c r="L324" t="str">
        <f>interpretations!BK324</f>
        <v>F</v>
      </c>
      <c r="M324" t="str">
        <f>interpretations!BL324</f>
        <v/>
      </c>
    </row>
    <row r="325" spans="1:13" x14ac:dyDescent="0.25">
      <c r="A325" t="str">
        <f>IF(ISBLANK(interpretations!L325),"",interpretations!L325)</f>
        <v>Coupe and Blake (2005)</v>
      </c>
      <c r="B325" t="str">
        <f>IF(ISBLANK(interpretations!A325),"",interpretations!A325)</f>
        <v>advice on deployment at the scene</v>
      </c>
      <c r="C325" t="str">
        <f>IF(ISBLANK(interpretations!S325),"",interpretations!S325)</f>
        <v>dispatch strategy</v>
      </c>
      <c r="D325" t="str">
        <f>IF(ISBLANK(interpretations!T325),"",interpretations!T325)</f>
        <v>police discretion</v>
      </c>
      <c r="E325" s="13" t="str">
        <f>IF(interpretations!BN325=0,"",interpretations!BN325)</f>
        <v>+</v>
      </c>
      <c r="F325" s="30" t="b">
        <f>IF(interpretations!BO325=0,"",interpretations!BO325)</f>
        <v>0</v>
      </c>
      <c r="G325" s="30" t="str">
        <f>interpretations!BP325</f>
        <v>non sign.</v>
      </c>
      <c r="H325" s="13" t="str">
        <f>interpretations!E325</f>
        <v/>
      </c>
      <c r="I325" s="13" t="str">
        <f>interpretations!F325</f>
        <v>-</v>
      </c>
      <c r="J325" s="13" t="str">
        <f>interpretations!G325</f>
        <v>travel time</v>
      </c>
      <c r="K325" s="13" t="str">
        <f>interpretations!I325</f>
        <v>min/incident</v>
      </c>
      <c r="L325" t="str">
        <f>interpretations!BK325</f>
        <v>F</v>
      </c>
      <c r="M325" t="str">
        <f>interpretations!BL325</f>
        <v/>
      </c>
    </row>
    <row r="326" spans="1:13" x14ac:dyDescent="0.25">
      <c r="A326" t="str">
        <f>IF(ISBLANK(interpretations!L326),"",interpretations!L326)</f>
        <v>Coupe and Blake (2001)</v>
      </c>
      <c r="B326" t="str">
        <f>IF(ISBLANK(interpretations!A326),"",interpretations!A326)</f>
        <v>two-officer patrols</v>
      </c>
      <c r="C326" t="str">
        <f>IF(ISBLANK(interpretations!S326),"",interpretations!S326)</f>
        <v>dispatch strategy</v>
      </c>
      <c r="D326" t="str">
        <f>IF(ISBLANK(interpretations!T326),"",interpretations!T326)</f>
        <v>police discretion</v>
      </c>
      <c r="E326" s="13" t="str">
        <f>IF(interpretations!BN326=0,"",interpretations!BN326)</f>
        <v>-</v>
      </c>
      <c r="F326" s="30" t="str">
        <f>IF(interpretations!BO326=0,"",interpretations!BO326)</f>
        <v>Small</v>
      </c>
      <c r="G326" s="30" t="str">
        <f>interpretations!BP326</f>
        <v>non sign.</v>
      </c>
      <c r="H326" s="13" t="str">
        <f>interpretations!E326</f>
        <v>one-officer patrol</v>
      </c>
      <c r="I326" s="13" t="str">
        <f>interpretations!F326</f>
        <v>-</v>
      </c>
      <c r="J326" s="13" t="str">
        <f>interpretations!G326</f>
        <v>dispatch time</v>
      </c>
      <c r="K326" s="13" t="str">
        <f>interpretations!I326</f>
        <v>min/incident</v>
      </c>
      <c r="L326" t="str">
        <f>interpretations!BK326</f>
        <v>R</v>
      </c>
      <c r="M326">
        <f>interpretations!BL326</f>
        <v>-0.08</v>
      </c>
    </row>
    <row r="327" spans="1:13" x14ac:dyDescent="0.25">
      <c r="A327" t="str">
        <f>IF(ISBLANK(interpretations!L327),"",interpretations!L327)</f>
        <v>Coupe and Blake (2001)</v>
      </c>
      <c r="B327" t="str">
        <f>IF(ISBLANK(interpretations!A327),"",interpretations!A327)</f>
        <v>two-officer patrols</v>
      </c>
      <c r="C327" t="str">
        <f>IF(ISBLANK(interpretations!S327),"",interpretations!S327)</f>
        <v>dispatch strategy</v>
      </c>
      <c r="D327" t="str">
        <f>IF(ISBLANK(interpretations!T327),"",interpretations!T327)</f>
        <v>police discretion</v>
      </c>
      <c r="E327" s="13" t="str">
        <f>IF(interpretations!BN327=0,"",interpretations!BN327)</f>
        <v>-</v>
      </c>
      <c r="F327" s="30" t="str">
        <f>IF(interpretations!BO327=0,"",interpretations!BO327)</f>
        <v>Small</v>
      </c>
      <c r="G327" s="30" t="str">
        <f>interpretations!BP327</f>
        <v>non sign.</v>
      </c>
      <c r="H327" s="13" t="str">
        <f>interpretations!E327</f>
        <v>one-officer patrol</v>
      </c>
      <c r="I327" s="13" t="str">
        <f>interpretations!F327</f>
        <v>-</v>
      </c>
      <c r="J327" s="13" t="str">
        <f>interpretations!G327</f>
        <v>travel time</v>
      </c>
      <c r="K327" s="13" t="str">
        <f>interpretations!I327</f>
        <v>min/incident</v>
      </c>
      <c r="L327" t="str">
        <f>interpretations!BK327</f>
        <v>R</v>
      </c>
      <c r="M327">
        <f>interpretations!BL327</f>
        <v>-7.0000000000000007E-2</v>
      </c>
    </row>
    <row r="328" spans="1:13" x14ac:dyDescent="0.25">
      <c r="A328" t="str">
        <f>IF(ISBLANK(interpretations!L328),"",interpretations!L328)</f>
        <v>Coupe and Blake (2001)</v>
      </c>
      <c r="B328" t="str">
        <f>IF(ISBLANK(interpretations!A328),"",interpretations!A328)</f>
        <v>two-officer patrols</v>
      </c>
      <c r="C328" t="str">
        <f>IF(ISBLANK(interpretations!S328),"",interpretations!S328)</f>
        <v>dispatch strategy</v>
      </c>
      <c r="D328" t="str">
        <f>IF(ISBLANK(interpretations!T328),"",interpretations!T328)</f>
        <v>police discretion</v>
      </c>
      <c r="E328" s="13" t="str">
        <f>IF(interpretations!BN328=0,"",interpretations!BN328)</f>
        <v>-</v>
      </c>
      <c r="F328" s="30" t="str">
        <f>IF(interpretations!BO328=0,"",interpretations!BO328)</f>
        <v>Small</v>
      </c>
      <c r="G328" s="30" t="str">
        <f>interpretations!BP328</f>
        <v>sign.</v>
      </c>
      <c r="H328" s="13" t="str">
        <f>interpretations!E328</f>
        <v>one-officer patrol</v>
      </c>
      <c r="I328" s="13" t="str">
        <f>interpretations!F328</f>
        <v>-</v>
      </c>
      <c r="J328" s="13" t="str">
        <f>interpretations!G328</f>
        <v>dispatch time;travel time</v>
      </c>
      <c r="K328" s="13" t="str">
        <f>interpretations!I328</f>
        <v>min/incident</v>
      </c>
      <c r="L328" t="str">
        <f>interpretations!BK328</f>
        <v>R</v>
      </c>
      <c r="M328">
        <f>interpretations!BL328</f>
        <v>-0.1</v>
      </c>
    </row>
    <row r="329" spans="1:13" x14ac:dyDescent="0.25">
      <c r="A329" t="str">
        <f>IF(ISBLANK(interpretations!L329),"",interpretations!L329)</f>
        <v>Coupe and Blake (2001)</v>
      </c>
      <c r="B329" t="str">
        <f>IF(ISBLANK(interpretations!A329),"",interpretations!A329)</f>
        <v>Distance Travelled</v>
      </c>
      <c r="C329" t="str">
        <f>IF(ISBLANK(interpretations!S329),"",interpretations!S329)</f>
        <v>travel distance</v>
      </c>
      <c r="D329" t="str">
        <f>IF(ISBLANK(interpretations!T329),"",interpretations!T329)</f>
        <v>travel distance</v>
      </c>
      <c r="E329" s="13" t="str">
        <f>IF(interpretations!BN329=0,"",interpretations!BN329)</f>
        <v>+</v>
      </c>
      <c r="F329" s="30" t="str">
        <f>IF(interpretations!BO329=0,"",interpretations!BO329)</f>
        <v xml:space="preserve">Medium </v>
      </c>
      <c r="G329" s="30" t="str">
        <f>interpretations!BP329</f>
        <v>sign.</v>
      </c>
      <c r="H329" s="13" t="str">
        <f>interpretations!E329</f>
        <v>-</v>
      </c>
      <c r="I329" s="13" t="str">
        <f>interpretations!F329</f>
        <v>km</v>
      </c>
      <c r="J329" s="13" t="str">
        <f>interpretations!G329</f>
        <v>travel time</v>
      </c>
      <c r="K329" s="13" t="str">
        <f>interpretations!I329</f>
        <v>min/incident</v>
      </c>
      <c r="L329" t="str">
        <f>interpretations!BK329</f>
        <v>R</v>
      </c>
      <c r="M329">
        <f>interpretations!BL329</f>
        <v>0.47</v>
      </c>
    </row>
    <row r="330" spans="1:13" x14ac:dyDescent="0.25">
      <c r="A330" t="str">
        <f>IF(ISBLANK(interpretations!L330),"",interpretations!L330)</f>
        <v>Coupe and Blake (2001)</v>
      </c>
      <c r="B330" t="str">
        <f>IF(ISBLANK(interpretations!A330),"",interpretations!A330)</f>
        <v>uncommitted patrols</v>
      </c>
      <c r="C330" t="str">
        <f>IF(ISBLANK(interpretations!S330),"",interpretations!S330)</f>
        <v>dispatch strategy</v>
      </c>
      <c r="D330" t="str">
        <f>IF(ISBLANK(interpretations!T330),"",interpretations!T330)</f>
        <v>police discretion</v>
      </c>
      <c r="E330" s="13" t="str">
        <f>IF(interpretations!BN330=0,"",interpretations!BN330)</f>
        <v>+</v>
      </c>
      <c r="F330" s="30" t="b">
        <f>IF(interpretations!BO330=0,"",interpretations!BO330)</f>
        <v>0</v>
      </c>
      <c r="G330" s="30" t="str">
        <f>interpretations!BP330</f>
        <v>sign.</v>
      </c>
      <c r="H330" s="13" t="str">
        <f>interpretations!E330</f>
        <v>commited patrols</v>
      </c>
      <c r="I330" s="13" t="str">
        <f>interpretations!F330</f>
        <v>-</v>
      </c>
      <c r="J330" s="13" t="str">
        <f>interpretations!G330</f>
        <v>dispatch time;travel time</v>
      </c>
      <c r="K330" s="13" t="str">
        <f>interpretations!I330</f>
        <v>min/incident</v>
      </c>
      <c r="L330" t="str">
        <f>interpretations!BK330</f>
        <v>Z</v>
      </c>
      <c r="M330" t="str">
        <f>interpretations!BL330</f>
        <v/>
      </c>
    </row>
    <row r="331" spans="1:13" x14ac:dyDescent="0.25">
      <c r="A331" t="str">
        <f>IF(ISBLANK(interpretations!L331),"",interpretations!L331)</f>
        <v>Coupe and Blake (2001)</v>
      </c>
      <c r="B331" t="str">
        <f>IF(ISBLANK(interpretations!A331),"",interpretations!A331)</f>
        <v>uncommitted patrols</v>
      </c>
      <c r="C331" t="str">
        <f>IF(ISBLANK(interpretations!S331),"",interpretations!S331)</f>
        <v>dispatch strategy</v>
      </c>
      <c r="D331" t="str">
        <f>IF(ISBLANK(interpretations!T331),"",interpretations!T331)</f>
        <v>police discretion</v>
      </c>
      <c r="E331" s="13" t="str">
        <f>IF(interpretations!BN331=0,"",interpretations!BN331)</f>
        <v>+</v>
      </c>
      <c r="F331" s="30" t="b">
        <f>IF(interpretations!BO331=0,"",interpretations!BO331)</f>
        <v>0</v>
      </c>
      <c r="G331" s="30" t="str">
        <f>interpretations!BP331</f>
        <v>sign.</v>
      </c>
      <c r="H331" s="13" t="str">
        <f>interpretations!E331</f>
        <v>commited patrols</v>
      </c>
      <c r="I331" s="13" t="str">
        <f>interpretations!F331</f>
        <v>-</v>
      </c>
      <c r="J331" s="13" t="str">
        <f>interpretations!G331</f>
        <v>dispatch time</v>
      </c>
      <c r="K331" s="13" t="str">
        <f>interpretations!I331</f>
        <v>min/incident</v>
      </c>
      <c r="L331" t="str">
        <f>interpretations!BK331</f>
        <v>Z</v>
      </c>
      <c r="M331" t="str">
        <f>interpretations!BL331</f>
        <v/>
      </c>
    </row>
    <row r="332" spans="1:13" x14ac:dyDescent="0.25">
      <c r="A332" t="str">
        <f>IF(ISBLANK(interpretations!L332),"",interpretations!L332)</f>
        <v>Goldenberg et al. (2019)</v>
      </c>
      <c r="B332" t="str">
        <f>IF(ISBLANK(interpretations!A332),"",interpretations!A332)</f>
        <v>AGDS implementation</v>
      </c>
      <c r="C332" t="str">
        <f>IF(ISBLANK(interpretations!S332),"",interpretations!S332)</f>
        <v>technology</v>
      </c>
      <c r="D332" t="str">
        <f>IF(ISBLANK(interpretations!T332),"",interpretations!T332)</f>
        <v>technology</v>
      </c>
      <c r="E332" s="13" t="str">
        <f>IF(interpretations!BN332=0,"",interpretations!BN332)</f>
        <v>-</v>
      </c>
      <c r="F332" s="30" t="str">
        <f>IF(interpretations!BO332=0,"",interpretations!BO332)</f>
        <v>Small</v>
      </c>
      <c r="G332" s="30" t="str">
        <f>interpretations!BP332</f>
        <v>not applicable</v>
      </c>
      <c r="H332" s="13" t="str">
        <f>interpretations!E332</f>
        <v>non active AGDS</v>
      </c>
      <c r="I332" s="13" t="str">
        <f>interpretations!F332</f>
        <v>-</v>
      </c>
      <c r="J332" s="13" t="str">
        <f>interpretations!G332</f>
        <v>travel time</v>
      </c>
      <c r="K332" s="13" t="str">
        <f>interpretations!I332</f>
        <v>min/incident</v>
      </c>
      <c r="L332" t="str">
        <f>interpretations!BK332</f>
        <v>R</v>
      </c>
      <c r="M332">
        <f>interpretations!BL332</f>
        <v>-0.17688192237639896</v>
      </c>
    </row>
    <row r="333" spans="1:13" x14ac:dyDescent="0.25">
      <c r="A333" t="str">
        <f>IF(ISBLANK(interpretations!L333),"",interpretations!L333)</f>
        <v>Joslin et al. (2016)</v>
      </c>
      <c r="B333" t="str">
        <f>IF(ISBLANK(interpretations!A333),"",interpretations!A333)</f>
        <v>Vocera badge implementation</v>
      </c>
      <c r="C333" t="str">
        <f>IF(ISBLANK(interpretations!S333),"",interpretations!S333)</f>
        <v>technology</v>
      </c>
      <c r="D333" t="str">
        <f>IF(ISBLANK(interpretations!T333),"",interpretations!T333)</f>
        <v>technology</v>
      </c>
      <c r="E333" s="13" t="str">
        <f>IF(interpretations!BN333=0,"",interpretations!BN333)</f>
        <v>-</v>
      </c>
      <c r="F333" s="30" t="str">
        <f>IF(interpretations!BO333=0,"",interpretations!BO333)</f>
        <v>Large</v>
      </c>
      <c r="G333" s="30" t="str">
        <f>interpretations!BP333</f>
        <v>not applicable</v>
      </c>
      <c r="H333" s="13" t="str">
        <f>interpretations!E333</f>
        <v>non active Vocera badge</v>
      </c>
      <c r="I333" s="13" t="str">
        <f>interpretations!F333</f>
        <v>-</v>
      </c>
      <c r="J333" s="13" t="str">
        <f>interpretations!G333</f>
        <v>dispatch time</v>
      </c>
      <c r="K333" s="13" t="str">
        <f>interpretations!I333</f>
        <v>average min/month</v>
      </c>
      <c r="L333" t="str">
        <f>interpretations!BK333</f>
        <v>R</v>
      </c>
      <c r="M333">
        <f>interpretations!BL333</f>
        <v>-0.94058233645175016</v>
      </c>
    </row>
    <row r="334" spans="1:13" x14ac:dyDescent="0.25">
      <c r="A334" t="str">
        <f>IF(ISBLANK(interpretations!L334),"",interpretations!L334)</f>
        <v>Mazerolle et al. (1998)</v>
      </c>
      <c r="B334" t="str">
        <f>IF(ISBLANK(interpretations!A334),"",interpretations!A334)</f>
        <v>AGDS implementation</v>
      </c>
      <c r="C334" t="str">
        <f>IF(ISBLANK(interpretations!S334),"",interpretations!S334)</f>
        <v>technology</v>
      </c>
      <c r="D334" t="str">
        <f>IF(ISBLANK(interpretations!T334),"",interpretations!T334)</f>
        <v>technology</v>
      </c>
      <c r="E334" s="13" t="str">
        <f>IF(interpretations!BN334=0,"",interpretations!BN334)</f>
        <v>-</v>
      </c>
      <c r="F334" s="30" t="str">
        <f>IF(interpretations!BO334=0,"",interpretations!BO334)</f>
        <v>Small</v>
      </c>
      <c r="G334" s="30" t="str">
        <f>interpretations!BP334</f>
        <v>not applicable</v>
      </c>
      <c r="H334" s="13" t="str">
        <f>interpretations!E334</f>
        <v>non active AGDS</v>
      </c>
      <c r="I334" s="13" t="str">
        <f>interpretations!F334</f>
        <v>-</v>
      </c>
      <c r="J334" s="13" t="str">
        <f>interpretations!G334</f>
        <v>dispatch time</v>
      </c>
      <c r="K334" s="13" t="str">
        <f>interpretations!I334</f>
        <v>min/incident</v>
      </c>
      <c r="L334" t="str">
        <f>interpretations!BK334</f>
        <v>R</v>
      </c>
      <c r="M334">
        <f>interpretations!BL334</f>
        <v>-5.4689797377505227E-2</v>
      </c>
    </row>
    <row r="335" spans="1:13" x14ac:dyDescent="0.25">
      <c r="A335" t="str">
        <f>IF(ISBLANK(interpretations!L335),"",interpretations!L335)</f>
        <v>Mazerolle et al. (1998)</v>
      </c>
      <c r="B335" t="str">
        <f>IF(ISBLANK(interpretations!A335),"",interpretations!A335)</f>
        <v>AGDS implementation</v>
      </c>
      <c r="C335" t="str">
        <f>IF(ISBLANK(interpretations!S335),"",interpretations!S335)</f>
        <v>technology</v>
      </c>
      <c r="D335" t="str">
        <f>IF(ISBLANK(interpretations!T335),"",interpretations!T335)</f>
        <v>technology</v>
      </c>
      <c r="E335" s="13" t="str">
        <f>IF(interpretations!BN335=0,"",interpretations!BN335)</f>
        <v>-</v>
      </c>
      <c r="F335" s="30" t="str">
        <f>IF(interpretations!BO335=0,"",interpretations!BO335)</f>
        <v>Small</v>
      </c>
      <c r="G335" s="30" t="str">
        <f>interpretations!BP335</f>
        <v>not applicable</v>
      </c>
      <c r="H335" s="13" t="str">
        <f>interpretations!E335</f>
        <v>non active AGDS</v>
      </c>
      <c r="I335" s="13" t="str">
        <f>interpretations!F335</f>
        <v>-</v>
      </c>
      <c r="J335" s="13" t="str">
        <f>interpretations!G335</f>
        <v>dispatch time;travel time</v>
      </c>
      <c r="K335" s="13" t="str">
        <f>interpretations!I335</f>
        <v>min/incident</v>
      </c>
      <c r="L335" t="str">
        <f>interpretations!BK335</f>
        <v>R</v>
      </c>
      <c r="M335">
        <f>interpretations!BL335</f>
        <v>-2.798014747465678E-2</v>
      </c>
    </row>
    <row r="336" spans="1:13" x14ac:dyDescent="0.25">
      <c r="A336" t="str">
        <f>IF(ISBLANK(interpretations!L336),"",interpretations!L336)</f>
        <v>Lee, Lee &amp; Hoover (2017)</v>
      </c>
      <c r="B336" t="str">
        <f>IF(ISBLANK(interpretations!A336),"",interpretations!A336)</f>
        <v>weapon</v>
      </c>
      <c r="C336" t="str">
        <f>IF(ISBLANK(interpretations!S336),"",interpretations!S336)</f>
        <v xml:space="preserve">crime characteristics </v>
      </c>
      <c r="D336" t="str">
        <f>IF(ISBLANK(interpretations!T336),"",interpretations!T336)</f>
        <v>crime characteristics</v>
      </c>
      <c r="E336" s="13" t="str">
        <f>IF(interpretations!BN336=0,"",interpretations!BN336)</f>
        <v>-</v>
      </c>
      <c r="F336" s="30" t="str">
        <f>IF(interpretations!BO336=0,"",interpretations!BO336)</f>
        <v>Small</v>
      </c>
      <c r="G336" s="30" t="str">
        <f>interpretations!BP336</f>
        <v>not applicable</v>
      </c>
      <c r="H336" s="13" t="str">
        <f>interpretations!E336</f>
        <v>no weapon involved</v>
      </c>
      <c r="I336" s="13" t="str">
        <f>interpretations!F336</f>
        <v>-</v>
      </c>
      <c r="J336" s="13" t="str">
        <f>interpretations!G336</f>
        <v>dispatch time;travel time</v>
      </c>
      <c r="K336" s="13" t="str">
        <f>interpretations!I336</f>
        <v>sec/incident</v>
      </c>
      <c r="L336" t="str">
        <f>interpretations!BK336</f>
        <v>Beta</v>
      </c>
      <c r="M336">
        <f>interpretations!BL336</f>
        <v>-6.6666666666666666E-2</v>
      </c>
    </row>
    <row r="337" spans="1:13" x14ac:dyDescent="0.25">
      <c r="A337" t="str">
        <f>IF(ISBLANK(interpretations!L337),"",interpretations!L337)</f>
        <v>Lee, Lee &amp; Hoover (2017)</v>
      </c>
      <c r="B337" t="str">
        <f>IF(ISBLANK(interpretations!A337),"",interpretations!A337)</f>
        <v>weekends</v>
      </c>
      <c r="C337" t="str">
        <f>IF(ISBLANK(interpretations!S337),"",interpretations!S337)</f>
        <v>day of the week</v>
      </c>
      <c r="D337" t="str">
        <f>IF(ISBLANK(interpretations!T337),"",interpretations!T337)</f>
        <v xml:space="preserve">exogenous </v>
      </c>
      <c r="E337" s="13" t="str">
        <f>IF(interpretations!BN337=0,"",interpretations!BN337)</f>
        <v>-</v>
      </c>
      <c r="F337" s="30" t="str">
        <f>IF(interpretations!BO337=0,"",interpretations!BO337)</f>
        <v>Small</v>
      </c>
      <c r="G337" s="30" t="str">
        <f>interpretations!BP337</f>
        <v>not applicable</v>
      </c>
      <c r="H337" s="13" t="str">
        <f>interpretations!E337</f>
        <v>weekdays</v>
      </c>
      <c r="I337" s="13" t="str">
        <f>interpretations!F337</f>
        <v>-</v>
      </c>
      <c r="J337" s="13" t="str">
        <f>interpretations!G337</f>
        <v>dispatch time;travel time</v>
      </c>
      <c r="K337" s="13" t="str">
        <f>interpretations!I337</f>
        <v>sec/incident</v>
      </c>
      <c r="L337" t="str">
        <f>interpretations!BK337</f>
        <v>Beta</v>
      </c>
      <c r="M337">
        <f>interpretations!BL337</f>
        <v>-3.4027777777777782E-2</v>
      </c>
    </row>
    <row r="338" spans="1:13" x14ac:dyDescent="0.25">
      <c r="A338" t="str">
        <f>IF(ISBLANK(interpretations!L338),"",interpretations!L338)</f>
        <v>Lee, Lee &amp; Hoover (2017)</v>
      </c>
      <c r="B338" t="str">
        <f>IF(ISBLANK(interpretations!A338),"",interpretations!A338)</f>
        <v>nighttime</v>
      </c>
      <c r="C338" t="str">
        <f>IF(ISBLANK(interpretations!S338),"",interpretations!S338)</f>
        <v>time of day</v>
      </c>
      <c r="D338" t="str">
        <f>IF(ISBLANK(interpretations!T338),"",interpretations!T338)</f>
        <v xml:space="preserve">exogenous </v>
      </c>
      <c r="E338" s="13" t="str">
        <f>IF(interpretations!BN338=0,"",interpretations!BN338)</f>
        <v>-</v>
      </c>
      <c r="F338" s="30" t="str">
        <f>IF(interpretations!BO338=0,"",interpretations!BO338)</f>
        <v>Small</v>
      </c>
      <c r="G338" s="30" t="str">
        <f>interpretations!BP338</f>
        <v>not applicable</v>
      </c>
      <c r="H338" s="13" t="str">
        <f>interpretations!E338</f>
        <v>daytime</v>
      </c>
      <c r="I338" s="13" t="str">
        <f>interpretations!F338</f>
        <v>-</v>
      </c>
      <c r="J338" s="13" t="str">
        <f>interpretations!G338</f>
        <v>dispatch time;travel time</v>
      </c>
      <c r="K338" s="13" t="str">
        <f>interpretations!I338</f>
        <v>sec/incident</v>
      </c>
      <c r="L338" t="str">
        <f>interpretations!BK338</f>
        <v>Beta</v>
      </c>
      <c r="M338">
        <f>interpretations!BL338</f>
        <v>-6.9444444444444448E-2</v>
      </c>
    </row>
    <row r="339" spans="1:13" x14ac:dyDescent="0.25">
      <c r="A339" t="str">
        <f>IF(ISBLANK(interpretations!L339),"",interpretations!L339)</f>
        <v>Lee, Lee &amp; Hoover (2017)</v>
      </c>
      <c r="B339" t="str">
        <f>IF(ISBLANK(interpretations!A339),"",interpretations!A339)</f>
        <v>rush hour</v>
      </c>
      <c r="C339" t="str">
        <f>IF(ISBLANK(interpretations!S339),"",interpretations!S339)</f>
        <v>time of day</v>
      </c>
      <c r="D339" t="str">
        <f>IF(ISBLANK(interpretations!T339),"",interpretations!T339)</f>
        <v xml:space="preserve">exogenous </v>
      </c>
      <c r="E339" s="13" t="str">
        <f>IF(interpretations!BN339=0,"",interpretations!BN339)</f>
        <v>-</v>
      </c>
      <c r="F339" s="30" t="str">
        <f>IF(interpretations!BO339=0,"",interpretations!BO339)</f>
        <v>Small</v>
      </c>
      <c r="G339" s="30" t="str">
        <f>interpretations!BP339</f>
        <v>not applicable</v>
      </c>
      <c r="H339" s="13" t="str">
        <f>interpretations!E339</f>
        <v>no rush hour</v>
      </c>
      <c r="I339" s="13" t="str">
        <f>interpretations!F339</f>
        <v>-</v>
      </c>
      <c r="J339" s="13" t="str">
        <f>interpretations!G339</f>
        <v>dispatch time;travel time</v>
      </c>
      <c r="K339" s="13" t="str">
        <f>interpretations!I339</f>
        <v>sec/incident</v>
      </c>
      <c r="L339" t="str">
        <f>interpretations!BK339</f>
        <v>Beta</v>
      </c>
      <c r="M339">
        <f>interpretations!BL339</f>
        <v>-1.0833333333333335E-2</v>
      </c>
    </row>
    <row r="340" spans="1:13" x14ac:dyDescent="0.25">
      <c r="A340" t="str">
        <f>IF(ISBLANK(interpretations!L340),"",interpretations!L340)</f>
        <v>Lee, Lee &amp; Hoover (2017)</v>
      </c>
      <c r="B340" t="str">
        <f>IF(ISBLANK(interpretations!A340),"",interpretations!A340)</f>
        <v>caller age</v>
      </c>
      <c r="C340" t="str">
        <f>IF(ISBLANK(interpretations!S340),"",interpretations!S340)</f>
        <v>witness characteristics;victim characteristics</v>
      </c>
      <c r="D340" t="str">
        <f>IF(ISBLANK(interpretations!T340),"",interpretations!T340)</f>
        <v>human involvement characteristics</v>
      </c>
      <c r="E340" s="13" t="str">
        <f>IF(interpretations!BN340=0,"",interpretations!BN340)</f>
        <v>-</v>
      </c>
      <c r="F340" s="30" t="b">
        <f>IF(interpretations!BO340=0,"",interpretations!BO340)</f>
        <v>0</v>
      </c>
      <c r="G340" s="30" t="str">
        <f>interpretations!BP340</f>
        <v>not applicable</v>
      </c>
      <c r="H340" s="13" t="str">
        <f>interpretations!E340</f>
        <v>-</v>
      </c>
      <c r="I340" s="13" t="str">
        <f>interpretations!F340</f>
        <v>years</v>
      </c>
      <c r="J340" s="13" t="str">
        <f>interpretations!G340</f>
        <v>dispatch time;travel time</v>
      </c>
      <c r="K340" s="13" t="str">
        <f>interpretations!I340</f>
        <v>sec/incident</v>
      </c>
      <c r="L340" t="str">
        <f>interpretations!BK340</f>
        <v>B</v>
      </c>
      <c r="M340">
        <f>interpretations!BL340</f>
        <v>0</v>
      </c>
    </row>
    <row r="341" spans="1:13" x14ac:dyDescent="0.25">
      <c r="A341" t="str">
        <f>IF(ISBLANK(interpretations!L341),"",interpretations!L341)</f>
        <v>Lee, Lee &amp; Hoover (2017)</v>
      </c>
      <c r="B341" t="str">
        <f>IF(ISBLANK(interpretations!A341),"",interpretations!A341)</f>
        <v>caller male</v>
      </c>
      <c r="C341" t="str">
        <f>IF(ISBLANK(interpretations!S341),"",interpretations!S341)</f>
        <v>witness characteristics;victim characteristics</v>
      </c>
      <c r="D341" t="str">
        <f>IF(ISBLANK(interpretations!T341),"",interpretations!T341)</f>
        <v>human involvement characteristics</v>
      </c>
      <c r="E341" s="13" t="str">
        <f>IF(interpretations!BN341=0,"",interpretations!BN341)</f>
        <v>-</v>
      </c>
      <c r="F341" s="30" t="str">
        <f>IF(interpretations!BO341=0,"",interpretations!BO341)</f>
        <v>Small</v>
      </c>
      <c r="G341" s="30" t="str">
        <f>interpretations!BP341</f>
        <v>not applicable</v>
      </c>
      <c r="H341" s="13" t="str">
        <f>interpretations!E341</f>
        <v>female</v>
      </c>
      <c r="I341" s="13" t="str">
        <f>interpretations!F341</f>
        <v>-</v>
      </c>
      <c r="J341" s="13" t="str">
        <f>interpretations!G341</f>
        <v>dispatch time;travel time</v>
      </c>
      <c r="K341" s="13" t="str">
        <f>interpretations!I341</f>
        <v>sec/incident</v>
      </c>
      <c r="L341" t="str">
        <f>interpretations!BK341</f>
        <v>Beta</v>
      </c>
      <c r="M341">
        <f>interpretations!BL341</f>
        <v>-6.2500000000000003E-3</v>
      </c>
    </row>
    <row r="342" spans="1:13" x14ac:dyDescent="0.25">
      <c r="A342" t="str">
        <f>IF(ISBLANK(interpretations!L342),"",interpretations!L342)</f>
        <v>Lee, Lee &amp; Hoover (2017)</v>
      </c>
      <c r="B342" t="str">
        <f>IF(ISBLANK(interpretations!A342),"",interpretations!A342)</f>
        <v>caller black</v>
      </c>
      <c r="C342" t="str">
        <f>IF(ISBLANK(interpretations!S342),"",interpretations!S342)</f>
        <v>witness characteristics;victim characteristics</v>
      </c>
      <c r="D342" t="str">
        <f>IF(ISBLANK(interpretations!T342),"",interpretations!T342)</f>
        <v>human involvement characteristics</v>
      </c>
      <c r="E342" s="13" t="str">
        <f>IF(interpretations!BN342=0,"",interpretations!BN342)</f>
        <v>-</v>
      </c>
      <c r="F342" s="30" t="str">
        <f>IF(interpretations!BO342=0,"",interpretations!BO342)</f>
        <v>Small</v>
      </c>
      <c r="G342" s="30" t="str">
        <f>interpretations!BP342</f>
        <v>not applicable</v>
      </c>
      <c r="H342" s="13" t="str">
        <f>interpretations!E342</f>
        <v>other etnicity</v>
      </c>
      <c r="I342" s="13" t="str">
        <f>interpretations!F342</f>
        <v>-</v>
      </c>
      <c r="J342" s="13" t="str">
        <f>interpretations!G342</f>
        <v>dispatch time;travel time</v>
      </c>
      <c r="K342" s="13" t="str">
        <f>interpretations!I342</f>
        <v>sec/incident</v>
      </c>
      <c r="L342" t="str">
        <f>interpretations!BK342</f>
        <v>Beta</v>
      </c>
      <c r="M342">
        <f>interpretations!BL342</f>
        <v>-2.0833333333333332E-2</v>
      </c>
    </row>
    <row r="343" spans="1:13" x14ac:dyDescent="0.25">
      <c r="A343" t="str">
        <f>IF(ISBLANK(interpretations!L343),"",interpretations!L343)</f>
        <v>Lee, Lee &amp; Hoover (2017)</v>
      </c>
      <c r="B343" t="str">
        <f>IF(ISBLANK(interpretations!A343),"",interpretations!A343)</f>
        <v>caller hispanic</v>
      </c>
      <c r="C343" t="str">
        <f>IF(ISBLANK(interpretations!S343),"",interpretations!S343)</f>
        <v>witness characteristics;victim characteristics</v>
      </c>
      <c r="D343" t="str">
        <f>IF(ISBLANK(interpretations!T343),"",interpretations!T343)</f>
        <v>human involvement characteristics</v>
      </c>
      <c r="E343" s="13" t="str">
        <f>IF(interpretations!BN343=0,"",interpretations!BN343)</f>
        <v>-</v>
      </c>
      <c r="F343" s="30" t="str">
        <f>IF(interpretations!BO343=0,"",interpretations!BO343)</f>
        <v>Small</v>
      </c>
      <c r="G343" s="30" t="str">
        <f>interpretations!BP343</f>
        <v>not applicable</v>
      </c>
      <c r="H343" s="13" t="str">
        <f>interpretations!E343</f>
        <v>other etnicity</v>
      </c>
      <c r="I343" s="13" t="str">
        <f>interpretations!F343</f>
        <v>-</v>
      </c>
      <c r="J343" s="13" t="str">
        <f>interpretations!G343</f>
        <v>dispatch time;travel time</v>
      </c>
      <c r="K343" s="13" t="str">
        <f>interpretations!I343</f>
        <v>sec/incident</v>
      </c>
      <c r="L343" t="str">
        <f>interpretations!BK343</f>
        <v>Beta</v>
      </c>
      <c r="M343">
        <f>interpretations!BL343</f>
        <v>-3.4027777777777782E-2</v>
      </c>
    </row>
    <row r="344" spans="1:13" x14ac:dyDescent="0.25">
      <c r="A344" t="str">
        <f>IF(ISBLANK(interpretations!L344),"",interpretations!L344)</f>
        <v>Lee, Lee &amp; Hoover (2017)</v>
      </c>
      <c r="B344" t="str">
        <f>IF(ISBLANK(interpretations!A344),"",interpretations!A344)</f>
        <v>concentrated disadvantage</v>
      </c>
      <c r="C344" t="str">
        <f>IF(ISBLANK(interpretations!S344),"",interpretations!S344)</f>
        <v>community characteristics</v>
      </c>
      <c r="D344" t="str">
        <f>IF(ISBLANK(interpretations!T344),"",interpretations!T344)</f>
        <v>human involvement characteristics</v>
      </c>
      <c r="E344" s="13" t="str">
        <f>IF(interpretations!BN344=0,"",interpretations!BN344)</f>
        <v>-</v>
      </c>
      <c r="F344" s="30" t="str">
        <f>IF(interpretations!BO344=0,"",interpretations!BO344)</f>
        <v>Small</v>
      </c>
      <c r="G344" s="30" t="str">
        <f>interpretations!BP344</f>
        <v>not applicable</v>
      </c>
      <c r="H344" s="13" t="str">
        <f>interpretations!E344</f>
        <v>-</v>
      </c>
      <c r="I344" s="13" t="str">
        <f>interpretations!F344</f>
        <v>none</v>
      </c>
      <c r="J344" s="13" t="str">
        <f>interpretations!G344</f>
        <v>dispatch time;travel time</v>
      </c>
      <c r="K344" s="13" t="str">
        <f>interpretations!I344</f>
        <v>sec/incident</v>
      </c>
      <c r="L344" t="str">
        <f>interpretations!BK344</f>
        <v>Beta</v>
      </c>
      <c r="M344">
        <f>interpretations!BL344</f>
        <v>-7.9999999999999988E-2</v>
      </c>
    </row>
    <row r="345" spans="1:13" x14ac:dyDescent="0.25">
      <c r="A345" t="str">
        <f>IF(ISBLANK(interpretations!L345),"",interpretations!L345)</f>
        <v>Lee, Lee &amp; Hoover (2017)</v>
      </c>
      <c r="B345" t="str">
        <f>IF(ISBLANK(interpretations!A345),"",interpretations!A345)</f>
        <v>immigration concentration</v>
      </c>
      <c r="C345" t="str">
        <f>IF(ISBLANK(interpretations!S345),"",interpretations!S345)</f>
        <v>community characteristics</v>
      </c>
      <c r="D345" t="str">
        <f>IF(ISBLANK(interpretations!T345),"",interpretations!T345)</f>
        <v>human involvement characteristics</v>
      </c>
      <c r="E345" s="13" t="str">
        <f>IF(interpretations!BN345=0,"",interpretations!BN345)</f>
        <v>-</v>
      </c>
      <c r="F345" s="30" t="str">
        <f>IF(interpretations!BO345=0,"",interpretations!BO345)</f>
        <v>Small</v>
      </c>
      <c r="G345" s="30" t="str">
        <f>interpretations!BP345</f>
        <v>not applicable</v>
      </c>
      <c r="H345" s="13" t="str">
        <f>interpretations!E345</f>
        <v>-</v>
      </c>
      <c r="I345" s="13" t="str">
        <f>interpretations!F345</f>
        <v>none</v>
      </c>
      <c r="J345" s="13" t="str">
        <f>interpretations!G345</f>
        <v>dispatch time;travel time</v>
      </c>
      <c r="K345" s="13" t="str">
        <f>interpretations!I345</f>
        <v>sec/incident</v>
      </c>
      <c r="L345" t="str">
        <f>interpretations!BK345</f>
        <v>Beta</v>
      </c>
      <c r="M345">
        <f>interpretations!BL345</f>
        <v>-4.3333333333333335E-2</v>
      </c>
    </row>
    <row r="346" spans="1:13" x14ac:dyDescent="0.25">
      <c r="A346" t="str">
        <f>IF(ISBLANK(interpretations!L346),"",interpretations!L346)</f>
        <v>Lee, Lee &amp; Hoover (2017)</v>
      </c>
      <c r="B346" t="str">
        <f>IF(ISBLANK(interpretations!A346),"",interpretations!A346)</f>
        <v>residential mobility</v>
      </c>
      <c r="C346" t="str">
        <f>IF(ISBLANK(interpretations!S346),"",interpretations!S346)</f>
        <v>community characteristics</v>
      </c>
      <c r="D346" t="str">
        <f>IF(ISBLANK(interpretations!T346),"",interpretations!T346)</f>
        <v>human involvement characteristics</v>
      </c>
      <c r="E346" s="13" t="str">
        <f>IF(interpretations!BN346=0,"",interpretations!BN346)</f>
        <v>-</v>
      </c>
      <c r="F346" s="30" t="str">
        <f>IF(interpretations!BO346=0,"",interpretations!BO346)</f>
        <v>Small</v>
      </c>
      <c r="G346" s="30" t="str">
        <f>interpretations!BP346</f>
        <v>not applicable</v>
      </c>
      <c r="H346" s="13" t="str">
        <f>interpretations!E346</f>
        <v>-</v>
      </c>
      <c r="I346" s="13" t="str">
        <f>interpretations!F346</f>
        <v>none</v>
      </c>
      <c r="J346" s="13" t="str">
        <f>interpretations!G346</f>
        <v>dispatch time;travel time</v>
      </c>
      <c r="K346" s="13" t="str">
        <f>interpretations!I346</f>
        <v>sec/incident</v>
      </c>
      <c r="L346" t="str">
        <f>interpretations!BK346</f>
        <v>Beta</v>
      </c>
      <c r="M346">
        <f>interpretations!BL346</f>
        <v>-4.2083333333333334E-2</v>
      </c>
    </row>
    <row r="347" spans="1:13" x14ac:dyDescent="0.25">
      <c r="A347" t="str">
        <f>IF(ISBLANK(interpretations!L347),"",interpretations!L347)</f>
        <v>Lee, Lee &amp; Hoover (2017)</v>
      </c>
      <c r="B347" t="str">
        <f>IF(ISBLANK(interpretations!A347),"",interpretations!A347)</f>
        <v>racial heterogeneity</v>
      </c>
      <c r="C347" t="str">
        <f>IF(ISBLANK(interpretations!S347),"",interpretations!S347)</f>
        <v>community characteristics</v>
      </c>
      <c r="D347" t="str">
        <f>IF(ISBLANK(interpretations!T347),"",interpretations!T347)</f>
        <v>human involvement characteristics</v>
      </c>
      <c r="E347" s="13" t="str">
        <f>IF(interpretations!BN347=0,"",interpretations!BN347)</f>
        <v>+</v>
      </c>
      <c r="F347" s="30" t="str">
        <f>IF(interpretations!BO347=0,"",interpretations!BO347)</f>
        <v>Small</v>
      </c>
      <c r="G347" s="30" t="str">
        <f>interpretations!BP347</f>
        <v>not applicable</v>
      </c>
      <c r="H347" s="13" t="str">
        <f>interpretations!E347</f>
        <v>-</v>
      </c>
      <c r="I347" s="13" t="str">
        <f>interpretations!F347</f>
        <v>none</v>
      </c>
      <c r="J347" s="13" t="str">
        <f>interpretations!G347</f>
        <v>dispatch time;travel time</v>
      </c>
      <c r="K347" s="13" t="str">
        <f>interpretations!I347</f>
        <v>sec/incident</v>
      </c>
      <c r="L347" t="str">
        <f>interpretations!BK347</f>
        <v>Beta</v>
      </c>
      <c r="M347">
        <f>interpretations!BL347</f>
        <v>0.13680555555555557</v>
      </c>
    </row>
    <row r="348" spans="1:13" x14ac:dyDescent="0.25">
      <c r="A348" t="str">
        <f>IF(ISBLANK(interpretations!L348),"",interpretations!L348)</f>
        <v>Lee, Lee &amp; Hoover (2017)</v>
      </c>
      <c r="B348" t="str">
        <f>IF(ISBLANK(interpretations!A348),"",interpretations!A348)</f>
        <v>Call rate</v>
      </c>
      <c r="C348" t="str">
        <f>IF(ISBLANK(interpretations!S348),"",interpretations!S348)</f>
        <v>demand</v>
      </c>
      <c r="D348" t="str">
        <f>IF(ISBLANK(interpretations!T348),"",interpretations!T348)</f>
        <v xml:space="preserve">exogenous </v>
      </c>
      <c r="E348" s="13" t="str">
        <f>IF(interpretations!BN348=0,"",interpretations!BN348)</f>
        <v>+</v>
      </c>
      <c r="F348" s="30" t="str">
        <f>IF(interpretations!BO348=0,"",interpretations!BO348)</f>
        <v>Small</v>
      </c>
      <c r="G348" s="30" t="str">
        <f>interpretations!BP348</f>
        <v>not applicable</v>
      </c>
      <c r="H348" s="13" t="str">
        <f>interpretations!E348</f>
        <v>-</v>
      </c>
      <c r="I348" s="13" t="str">
        <f>interpretations!F348</f>
        <v>CFS/1000citizens</v>
      </c>
      <c r="J348" s="13" t="str">
        <f>interpretations!G348</f>
        <v>dispatch time;travel time</v>
      </c>
      <c r="K348" s="13" t="str">
        <f>interpretations!I348</f>
        <v>sec/incident</v>
      </c>
      <c r="L348" t="str">
        <f>interpretations!BK348</f>
        <v>Beta</v>
      </c>
      <c r="M348">
        <f>interpretations!BL348</f>
        <v>8.7500000000000008E-3</v>
      </c>
    </row>
    <row r="349" spans="1:13" x14ac:dyDescent="0.25">
      <c r="A349" t="str">
        <f>IF(ISBLANK(interpretations!L349),"",interpretations!L349)</f>
        <v>van Kirk (1978)</v>
      </c>
      <c r="B349" t="str">
        <f>IF(ISBLANK(interpretations!A349),"",interpretations!A349)</f>
        <v xml:space="preserve">Rape  </v>
      </c>
      <c r="C349" t="str">
        <f>IF(ISBLANK(interpretations!S349),"",interpretations!S349)</f>
        <v>crime type</v>
      </c>
      <c r="D349" t="str">
        <f>IF(ISBLANK(interpretations!T349),"",interpretations!T349)</f>
        <v>crime type</v>
      </c>
      <c r="E349" s="13" t="str">
        <f>IF(interpretations!BN349=0,"",interpretations!BN349)</f>
        <v>+</v>
      </c>
      <c r="F349" s="30" t="str">
        <f>IF(interpretations!BO349=0,"",interpretations!BO349)</f>
        <v>Small</v>
      </c>
      <c r="G349" s="30" t="str">
        <f>interpretations!BP349</f>
        <v>unknown</v>
      </c>
      <c r="H349" s="13" t="str">
        <f>interpretations!E349</f>
        <v>Robbery</v>
      </c>
      <c r="I349" s="13" t="str">
        <f>interpretations!F349</f>
        <v>-</v>
      </c>
      <c r="J349" s="13" t="str">
        <f>interpretations!G349</f>
        <v>reporting time</v>
      </c>
      <c r="K349" s="13" t="str">
        <f>interpretations!I349</f>
        <v>min/incident</v>
      </c>
      <c r="L349" t="str">
        <f>interpretations!BK349</f>
        <v>Beta</v>
      </c>
      <c r="M349">
        <f>interpretations!BL349</f>
        <v>2.8170000000000001E-2</v>
      </c>
    </row>
    <row r="350" spans="1:13" x14ac:dyDescent="0.25">
      <c r="A350" t="str">
        <f>IF(ISBLANK(interpretations!L350),"",interpretations!L350)</f>
        <v>van Kirk (1978)</v>
      </c>
      <c r="B350" t="str">
        <f>IF(ISBLANK(interpretations!A350),"",interpretations!A350)</f>
        <v>Assault</v>
      </c>
      <c r="C350" t="str">
        <f>IF(ISBLANK(interpretations!S350),"",interpretations!S350)</f>
        <v>crime type</v>
      </c>
      <c r="D350" t="str">
        <f>IF(ISBLANK(interpretations!T350),"",interpretations!T350)</f>
        <v>crime type</v>
      </c>
      <c r="E350" s="13" t="str">
        <f>IF(interpretations!BN350=0,"",interpretations!BN350)</f>
        <v>+</v>
      </c>
      <c r="F350" s="30" t="str">
        <f>IF(interpretations!BO350=0,"",interpretations!BO350)</f>
        <v>Small</v>
      </c>
      <c r="G350" s="30" t="str">
        <f>interpretations!BP350</f>
        <v>unknown</v>
      </c>
      <c r="H350" s="13" t="str">
        <f>interpretations!E350</f>
        <v>Robbery</v>
      </c>
      <c r="I350" s="13" t="str">
        <f>interpretations!F350</f>
        <v>-</v>
      </c>
      <c r="J350" s="13" t="str">
        <f>interpretations!G350</f>
        <v>reporting time</v>
      </c>
      <c r="K350" s="13" t="str">
        <f>interpretations!I350</f>
        <v>min/incident</v>
      </c>
      <c r="L350" t="str">
        <f>interpretations!BK350</f>
        <v>Beta</v>
      </c>
      <c r="M350">
        <f>interpretations!BL350</f>
        <v>3.8010000000000002E-2</v>
      </c>
    </row>
    <row r="351" spans="1:13" x14ac:dyDescent="0.25">
      <c r="A351" t="str">
        <f>IF(ISBLANK(interpretations!L351),"",interpretations!L351)</f>
        <v>van Kirk (1978)</v>
      </c>
      <c r="B351" t="str">
        <f>IF(ISBLANK(interpretations!A351),"",interpretations!A351)</f>
        <v>Involvement burglary</v>
      </c>
      <c r="C351" t="str">
        <f>IF(ISBLANK(interpretations!S351),"",interpretations!S351)</f>
        <v>crime type</v>
      </c>
      <c r="D351" t="str">
        <f>IF(ISBLANK(interpretations!T351),"",interpretations!T351)</f>
        <v>crime type</v>
      </c>
      <c r="E351" s="13" t="str">
        <f>IF(interpretations!BN351=0,"",interpretations!BN351)</f>
        <v>-</v>
      </c>
      <c r="F351" s="30" t="str">
        <f>IF(interpretations!BO351=0,"",interpretations!BO351)</f>
        <v>Small</v>
      </c>
      <c r="G351" s="30" t="str">
        <f>interpretations!BP351</f>
        <v>unknown</v>
      </c>
      <c r="H351" s="13" t="str">
        <f>interpretations!E351</f>
        <v>Robbery</v>
      </c>
      <c r="I351" s="13" t="str">
        <f>interpretations!F351</f>
        <v>-</v>
      </c>
      <c r="J351" s="13" t="str">
        <f>interpretations!G351</f>
        <v>reporting time</v>
      </c>
      <c r="K351" s="13" t="str">
        <f>interpretations!I351</f>
        <v>min/incident</v>
      </c>
      <c r="L351" t="str">
        <f>interpretations!BK351</f>
        <v>Beta</v>
      </c>
      <c r="M351">
        <f>interpretations!BL351</f>
        <v>-4.9660000000000003E-2</v>
      </c>
    </row>
    <row r="352" spans="1:13" x14ac:dyDescent="0.25">
      <c r="A352" t="str">
        <f>IF(ISBLANK(interpretations!L352),"",interpretations!L352)</f>
        <v>van Kirk (1978)</v>
      </c>
      <c r="B352" t="str">
        <f>IF(ISBLANK(interpretations!A352),"",interpretations!A352)</f>
        <v>Discovery burglary</v>
      </c>
      <c r="C352" t="str">
        <f>IF(ISBLANK(interpretations!S352),"",interpretations!S352)</f>
        <v>crime type</v>
      </c>
      <c r="D352" t="str">
        <f>IF(ISBLANK(interpretations!T352),"",interpretations!T352)</f>
        <v>crime type</v>
      </c>
      <c r="E352" s="13" t="str">
        <f>IF(interpretations!BN352=0,"",interpretations!BN352)</f>
        <v>+</v>
      </c>
      <c r="F352" s="30" t="str">
        <f>IF(interpretations!BO352=0,"",interpretations!BO352)</f>
        <v>Small</v>
      </c>
      <c r="G352" s="30" t="str">
        <f>interpretations!BP352</f>
        <v>unknown</v>
      </c>
      <c r="H352" s="13" t="str">
        <f>interpretations!E352</f>
        <v>Robbery</v>
      </c>
      <c r="I352" s="13" t="str">
        <f>interpretations!F352</f>
        <v>-</v>
      </c>
      <c r="J352" s="13" t="str">
        <f>interpretations!G352</f>
        <v>reporting time</v>
      </c>
      <c r="K352" s="13" t="str">
        <f>interpretations!I352</f>
        <v>min/incident</v>
      </c>
      <c r="L352" t="str">
        <f>interpretations!BK352</f>
        <v>Beta</v>
      </c>
      <c r="M352">
        <f>interpretations!BL352</f>
        <v>0.26296000000000003</v>
      </c>
    </row>
    <row r="353" spans="1:13" x14ac:dyDescent="0.25">
      <c r="A353" t="str">
        <f>IF(ISBLANK(interpretations!L353),"",interpretations!L353)</f>
        <v>van Kirk (1978)</v>
      </c>
      <c r="B353" t="str">
        <f>IF(ISBLANK(interpretations!A353),"",interpretations!A353)</f>
        <v>Involvement larceny</v>
      </c>
      <c r="C353" t="str">
        <f>IF(ISBLANK(interpretations!S353),"",interpretations!S353)</f>
        <v>crime type</v>
      </c>
      <c r="D353" t="str">
        <f>IF(ISBLANK(interpretations!T353),"",interpretations!T353)</f>
        <v>crime type</v>
      </c>
      <c r="E353" s="13" t="str">
        <f>IF(interpretations!BN353=0,"",interpretations!BN353)</f>
        <v>+</v>
      </c>
      <c r="F353" s="30" t="str">
        <f>IF(interpretations!BO353=0,"",interpretations!BO353)</f>
        <v>Small</v>
      </c>
      <c r="G353" s="30" t="str">
        <f>interpretations!BP353</f>
        <v>unknown</v>
      </c>
      <c r="H353" s="13" t="str">
        <f>interpretations!E353</f>
        <v>Robbery</v>
      </c>
      <c r="I353" s="13" t="str">
        <f>interpretations!F353</f>
        <v>-</v>
      </c>
      <c r="J353" s="13" t="str">
        <f>interpretations!G353</f>
        <v>reporting time</v>
      </c>
      <c r="K353" s="13" t="str">
        <f>interpretations!I353</f>
        <v>min/incident</v>
      </c>
      <c r="L353" t="str">
        <f>interpretations!BK353</f>
        <v>Beta</v>
      </c>
      <c r="M353">
        <f>interpretations!BL353</f>
        <v>4.4299999999999999E-2</v>
      </c>
    </row>
    <row r="354" spans="1:13" x14ac:dyDescent="0.25">
      <c r="A354" t="str">
        <f>IF(ISBLANK(interpretations!L354),"",interpretations!L354)</f>
        <v>van Kirk (1978)</v>
      </c>
      <c r="B354" t="str">
        <f>IF(ISBLANK(interpretations!A354),"",interpretations!A354)</f>
        <v>Discovery larceny</v>
      </c>
      <c r="C354" t="str">
        <f>IF(ISBLANK(interpretations!S354),"",interpretations!S354)</f>
        <v>crime type</v>
      </c>
      <c r="D354" t="str">
        <f>IF(ISBLANK(interpretations!T354),"",interpretations!T354)</f>
        <v>crime type</v>
      </c>
      <c r="E354" s="13" t="str">
        <f>IF(interpretations!BN354=0,"",interpretations!BN354)</f>
        <v>+</v>
      </c>
      <c r="F354" s="30" t="str">
        <f>IF(interpretations!BO354=0,"",interpretations!BO354)</f>
        <v>Small</v>
      </c>
      <c r="G354" s="30" t="str">
        <f>interpretations!BP354</f>
        <v>unknown</v>
      </c>
      <c r="H354" s="13" t="str">
        <f>interpretations!E354</f>
        <v>Robbery</v>
      </c>
      <c r="I354" s="13" t="str">
        <f>interpretations!F354</f>
        <v>-</v>
      </c>
      <c r="J354" s="13" t="str">
        <f>interpretations!G354</f>
        <v>reporting time</v>
      </c>
      <c r="K354" s="13" t="str">
        <f>interpretations!I354</f>
        <v>min/incident</v>
      </c>
      <c r="L354" t="str">
        <f>interpretations!BK354</f>
        <v>Beta</v>
      </c>
      <c r="M354">
        <f>interpretations!BL354</f>
        <v>0.29321000000000003</v>
      </c>
    </row>
    <row r="355" spans="1:13" x14ac:dyDescent="0.25">
      <c r="A355" t="str">
        <f>IF(ISBLANK(interpretations!L355),"",interpretations!L355)</f>
        <v>van Kirk (1978)</v>
      </c>
      <c r="B355" t="str">
        <f>IF(ISBLANK(interpretations!A355),"",interpretations!A355)</f>
        <v>Involvement auto theft</v>
      </c>
      <c r="C355" t="str">
        <f>IF(ISBLANK(interpretations!S355),"",interpretations!S355)</f>
        <v>crime type</v>
      </c>
      <c r="D355" t="str">
        <f>IF(ISBLANK(interpretations!T355),"",interpretations!T355)</f>
        <v>crime type</v>
      </c>
      <c r="E355" s="13" t="str">
        <f>IF(interpretations!BN355=0,"",interpretations!BN355)</f>
        <v>+</v>
      </c>
      <c r="F355" s="30" t="str">
        <f>IF(interpretations!BO355=0,"",interpretations!BO355)</f>
        <v>Small</v>
      </c>
      <c r="G355" s="30" t="str">
        <f>interpretations!BP355</f>
        <v>unknown</v>
      </c>
      <c r="H355" s="13" t="str">
        <f>interpretations!E355</f>
        <v>Robbery</v>
      </c>
      <c r="I355" s="13" t="str">
        <f>interpretations!F355</f>
        <v>-</v>
      </c>
      <c r="J355" s="13" t="str">
        <f>interpretations!G355</f>
        <v>reporting time</v>
      </c>
      <c r="K355" s="13" t="str">
        <f>interpretations!I355</f>
        <v>min/incident</v>
      </c>
      <c r="L355" t="str">
        <f>interpretations!BK355</f>
        <v>Beta</v>
      </c>
      <c r="M355">
        <f>interpretations!BL355</f>
        <v>2.8420000000000001E-2</v>
      </c>
    </row>
    <row r="356" spans="1:13" x14ac:dyDescent="0.25">
      <c r="A356" t="str">
        <f>IF(ISBLANK(interpretations!L356),"",interpretations!L356)</f>
        <v>van Kirk (1978)</v>
      </c>
      <c r="B356" t="str">
        <f>IF(ISBLANK(interpretations!A356),"",interpretations!A356)</f>
        <v>Discovery auto theft</v>
      </c>
      <c r="C356" t="str">
        <f>IF(ISBLANK(interpretations!S356),"",interpretations!S356)</f>
        <v>crime type</v>
      </c>
      <c r="D356" t="str">
        <f>IF(ISBLANK(interpretations!T356),"",interpretations!T356)</f>
        <v>crime type</v>
      </c>
      <c r="E356" s="13" t="str">
        <f>IF(interpretations!BN356=0,"",interpretations!BN356)</f>
        <v>+</v>
      </c>
      <c r="F356" s="30" t="str">
        <f>IF(interpretations!BO356=0,"",interpretations!BO356)</f>
        <v>Small</v>
      </c>
      <c r="G356" s="30" t="str">
        <f>interpretations!BP356</f>
        <v>unknown</v>
      </c>
      <c r="H356" s="13" t="str">
        <f>interpretations!E356</f>
        <v>Robbery</v>
      </c>
      <c r="I356" s="13" t="str">
        <f>interpretations!F356</f>
        <v>-</v>
      </c>
      <c r="J356" s="13" t="str">
        <f>interpretations!G356</f>
        <v>reporting time</v>
      </c>
      <c r="K356" s="13" t="str">
        <f>interpretations!I356</f>
        <v>min/incident</v>
      </c>
      <c r="L356" t="str">
        <f>interpretations!BK356</f>
        <v>Beta</v>
      </c>
      <c r="M356">
        <f>interpretations!BL356</f>
        <v>0.10425</v>
      </c>
    </row>
    <row r="357" spans="1:13" x14ac:dyDescent="0.25">
      <c r="A357" t="str">
        <f>IF(ISBLANK(interpretations!L357),"",interpretations!L357)</f>
        <v>van Kirk (1978)</v>
      </c>
      <c r="B357" t="str">
        <f>IF(ISBLANK(interpretations!A357),"",interpretations!A357)</f>
        <v xml:space="preserve">Rape  </v>
      </c>
      <c r="C357" t="str">
        <f>IF(ISBLANK(interpretations!S357),"",interpretations!S357)</f>
        <v>crime type</v>
      </c>
      <c r="D357" t="str">
        <f>IF(ISBLANK(interpretations!T357),"",interpretations!T357)</f>
        <v>crime type</v>
      </c>
      <c r="E357" s="13" t="str">
        <f>IF(interpretations!BN357=0,"",interpretations!BN357)</f>
        <v>+</v>
      </c>
      <c r="F357" s="30" t="str">
        <f>IF(interpretations!BO357=0,"",interpretations!BO357)</f>
        <v>Small</v>
      </c>
      <c r="G357" s="30" t="str">
        <f>interpretations!BP357</f>
        <v>unknown</v>
      </c>
      <c r="H357" s="13" t="str">
        <f>interpretations!E357</f>
        <v>Robbery</v>
      </c>
      <c r="I357" s="13" t="str">
        <f>interpretations!F357</f>
        <v>-</v>
      </c>
      <c r="J357" s="13" t="str">
        <f>interpretations!G357</f>
        <v>dispatch time</v>
      </c>
      <c r="K357" s="13" t="str">
        <f>interpretations!I357</f>
        <v>min/incident</v>
      </c>
      <c r="L357" t="str">
        <f>interpretations!BK357</f>
        <v>Beta</v>
      </c>
      <c r="M357">
        <f>interpretations!BL357</f>
        <v>4.3450000000000003E-2</v>
      </c>
    </row>
    <row r="358" spans="1:13" x14ac:dyDescent="0.25">
      <c r="A358" t="str">
        <f>IF(ISBLANK(interpretations!L358),"",interpretations!L358)</f>
        <v>van Kirk (1978)</v>
      </c>
      <c r="B358" t="str">
        <f>IF(ISBLANK(interpretations!A358),"",interpretations!A358)</f>
        <v>Assault</v>
      </c>
      <c r="C358" t="str">
        <f>IF(ISBLANK(interpretations!S358),"",interpretations!S358)</f>
        <v>crime type</v>
      </c>
      <c r="D358" t="str">
        <f>IF(ISBLANK(interpretations!T358),"",interpretations!T358)</f>
        <v>crime type</v>
      </c>
      <c r="E358" s="13" t="str">
        <f>IF(interpretations!BN358=0,"",interpretations!BN358)</f>
        <v>+</v>
      </c>
      <c r="F358" s="30" t="str">
        <f>IF(interpretations!BO358=0,"",interpretations!BO358)</f>
        <v>Small</v>
      </c>
      <c r="G358" s="30" t="str">
        <f>interpretations!BP358</f>
        <v>unknown</v>
      </c>
      <c r="H358" s="13" t="str">
        <f>interpretations!E358</f>
        <v>Robbery</v>
      </c>
      <c r="I358" s="13" t="str">
        <f>interpretations!F358</f>
        <v>-</v>
      </c>
      <c r="J358" s="13" t="str">
        <f>interpretations!G358</f>
        <v>dispatch time</v>
      </c>
      <c r="K358" s="13" t="str">
        <f>interpretations!I358</f>
        <v>min/incident</v>
      </c>
      <c r="L358" t="str">
        <f>interpretations!BK358</f>
        <v>Beta</v>
      </c>
      <c r="M358">
        <f>interpretations!BL358</f>
        <v>3.1800000000000002E-2</v>
      </c>
    </row>
    <row r="359" spans="1:13" x14ac:dyDescent="0.25">
      <c r="A359" t="str">
        <f>IF(ISBLANK(interpretations!L359),"",interpretations!L359)</f>
        <v>van Kirk (1978)</v>
      </c>
      <c r="B359" t="str">
        <f>IF(ISBLANK(interpretations!A359),"",interpretations!A359)</f>
        <v>Involvement burglary</v>
      </c>
      <c r="C359" t="str">
        <f>IF(ISBLANK(interpretations!S359),"",interpretations!S359)</f>
        <v>crime type</v>
      </c>
      <c r="D359" t="str">
        <f>IF(ISBLANK(interpretations!T359),"",interpretations!T359)</f>
        <v>crime type</v>
      </c>
      <c r="E359" s="13" t="str">
        <f>IF(interpretations!BN359=0,"",interpretations!BN359)</f>
        <v>+</v>
      </c>
      <c r="F359" s="30" t="str">
        <f>IF(interpretations!BO359=0,"",interpretations!BO359)</f>
        <v>Small</v>
      </c>
      <c r="G359" s="30" t="str">
        <f>interpretations!BP359</f>
        <v>unknown</v>
      </c>
      <c r="H359" s="13" t="str">
        <f>interpretations!E359</f>
        <v>Robbery</v>
      </c>
      <c r="I359" s="13" t="str">
        <f>interpretations!F359</f>
        <v>-</v>
      </c>
      <c r="J359" s="13" t="str">
        <f>interpretations!G359</f>
        <v>dispatch time</v>
      </c>
      <c r="K359" s="13" t="str">
        <f>interpretations!I359</f>
        <v>min/incident</v>
      </c>
      <c r="L359" t="str">
        <f>interpretations!BK359</f>
        <v>Beta</v>
      </c>
      <c r="M359">
        <f>interpretations!BL359</f>
        <v>4.0070000000000001E-2</v>
      </c>
    </row>
    <row r="360" spans="1:13" x14ac:dyDescent="0.25">
      <c r="A360" t="str">
        <f>IF(ISBLANK(interpretations!L360),"",interpretations!L360)</f>
        <v>van Kirk (1978)</v>
      </c>
      <c r="B360" t="str">
        <f>IF(ISBLANK(interpretations!A360),"",interpretations!A360)</f>
        <v>Discovery burglary</v>
      </c>
      <c r="C360" t="str">
        <f>IF(ISBLANK(interpretations!S360),"",interpretations!S360)</f>
        <v>crime type</v>
      </c>
      <c r="D360" t="str">
        <f>IF(ISBLANK(interpretations!T360),"",interpretations!T360)</f>
        <v>crime type</v>
      </c>
      <c r="E360" s="13" t="str">
        <f>IF(interpretations!BN360=0,"",interpretations!BN360)</f>
        <v>+</v>
      </c>
      <c r="F360" s="30" t="str">
        <f>IF(interpretations!BO360=0,"",interpretations!BO360)</f>
        <v>Small</v>
      </c>
      <c r="G360" s="30" t="str">
        <f>interpretations!BP360</f>
        <v>unknown</v>
      </c>
      <c r="H360" s="13" t="str">
        <f>interpretations!E360</f>
        <v>Robbery</v>
      </c>
      <c r="I360" s="13" t="str">
        <f>interpretations!F360</f>
        <v>-</v>
      </c>
      <c r="J360" s="13" t="str">
        <f>interpretations!G360</f>
        <v>dispatch time</v>
      </c>
      <c r="K360" s="13" t="str">
        <f>interpretations!I360</f>
        <v>min/incident</v>
      </c>
      <c r="L360" t="str">
        <f>interpretations!BK360</f>
        <v>Beta</v>
      </c>
      <c r="M360">
        <f>interpretations!BL360</f>
        <v>0.28331000000000001</v>
      </c>
    </row>
    <row r="361" spans="1:13" x14ac:dyDescent="0.25">
      <c r="A361" t="str">
        <f>IF(ISBLANK(interpretations!L361),"",interpretations!L361)</f>
        <v>van Kirk (1978)</v>
      </c>
      <c r="B361" t="str">
        <f>IF(ISBLANK(interpretations!A361),"",interpretations!A361)</f>
        <v>Involvement larceny</v>
      </c>
      <c r="C361" t="str">
        <f>IF(ISBLANK(interpretations!S361),"",interpretations!S361)</f>
        <v>crime type</v>
      </c>
      <c r="D361" t="str">
        <f>IF(ISBLANK(interpretations!T361),"",interpretations!T361)</f>
        <v>crime type</v>
      </c>
      <c r="E361" s="13" t="str">
        <f>IF(interpretations!BN361=0,"",interpretations!BN361)</f>
        <v>+</v>
      </c>
      <c r="F361" s="30" t="str">
        <f>IF(interpretations!BO361=0,"",interpretations!BO361)</f>
        <v>Small</v>
      </c>
      <c r="G361" s="30" t="str">
        <f>interpretations!BP361</f>
        <v>unknown</v>
      </c>
      <c r="H361" s="13" t="str">
        <f>interpretations!E361</f>
        <v>Robbery</v>
      </c>
      <c r="I361" s="13" t="str">
        <f>interpretations!F361</f>
        <v>-</v>
      </c>
      <c r="J361" s="13" t="str">
        <f>interpretations!G361</f>
        <v>dispatch time</v>
      </c>
      <c r="K361" s="13" t="str">
        <f>interpretations!I361</f>
        <v>min/incident</v>
      </c>
      <c r="L361" t="str">
        <f>interpretations!BK361</f>
        <v>Beta</v>
      </c>
      <c r="M361">
        <f>interpretations!BL361</f>
        <v>0.1096</v>
      </c>
    </row>
    <row r="362" spans="1:13" x14ac:dyDescent="0.25">
      <c r="A362" t="str">
        <f>IF(ISBLANK(interpretations!L362),"",interpretations!L362)</f>
        <v>van Kirk (1978)</v>
      </c>
      <c r="B362" t="str">
        <f>IF(ISBLANK(interpretations!A362),"",interpretations!A362)</f>
        <v>Discovery larceny</v>
      </c>
      <c r="C362" t="str">
        <f>IF(ISBLANK(interpretations!S362),"",interpretations!S362)</f>
        <v>crime type</v>
      </c>
      <c r="D362" t="str">
        <f>IF(ISBLANK(interpretations!T362),"",interpretations!T362)</f>
        <v>crime type</v>
      </c>
      <c r="E362" s="13" t="str">
        <f>IF(interpretations!BN362=0,"",interpretations!BN362)</f>
        <v>+</v>
      </c>
      <c r="F362" s="30" t="str">
        <f>IF(interpretations!BO362=0,"",interpretations!BO362)</f>
        <v>Small</v>
      </c>
      <c r="G362" s="30" t="str">
        <f>interpretations!BP362</f>
        <v>unknown</v>
      </c>
      <c r="H362" s="13" t="str">
        <f>interpretations!E362</f>
        <v>Robbery</v>
      </c>
      <c r="I362" s="13" t="str">
        <f>interpretations!F362</f>
        <v>-</v>
      </c>
      <c r="J362" s="13" t="str">
        <f>interpretations!G362</f>
        <v>dispatch time</v>
      </c>
      <c r="K362" s="13" t="str">
        <f>interpretations!I362</f>
        <v>min/incident</v>
      </c>
      <c r="L362" t="str">
        <f>interpretations!BK362</f>
        <v>Beta</v>
      </c>
      <c r="M362">
        <f>interpretations!BL362</f>
        <v>0.21013999999999999</v>
      </c>
    </row>
    <row r="363" spans="1:13" x14ac:dyDescent="0.25">
      <c r="A363" t="str">
        <f>IF(ISBLANK(interpretations!L363),"",interpretations!L363)</f>
        <v>van Kirk (1978)</v>
      </c>
      <c r="B363" t="str">
        <f>IF(ISBLANK(interpretations!A363),"",interpretations!A363)</f>
        <v>Involvement auto theft</v>
      </c>
      <c r="C363" t="str">
        <f>IF(ISBLANK(interpretations!S363),"",interpretations!S363)</f>
        <v>crime type</v>
      </c>
      <c r="D363" t="str">
        <f>IF(ISBLANK(interpretations!T363),"",interpretations!T363)</f>
        <v>crime type</v>
      </c>
      <c r="E363" s="13" t="str">
        <f>IF(interpretations!BN363=0,"",interpretations!BN363)</f>
        <v>+</v>
      </c>
      <c r="F363" s="30" t="str">
        <f>IF(interpretations!BO363=0,"",interpretations!BO363)</f>
        <v>Small</v>
      </c>
      <c r="G363" s="30" t="str">
        <f>interpretations!BP363</f>
        <v>unknown</v>
      </c>
      <c r="H363" s="13" t="str">
        <f>interpretations!E363</f>
        <v>Robbery</v>
      </c>
      <c r="I363" s="13" t="str">
        <f>interpretations!F363</f>
        <v>-</v>
      </c>
      <c r="J363" s="13" t="str">
        <f>interpretations!G363</f>
        <v>dispatch time</v>
      </c>
      <c r="K363" s="13" t="str">
        <f>interpretations!I363</f>
        <v>min/incident</v>
      </c>
      <c r="L363" t="str">
        <f>interpretations!BK363</f>
        <v>Beta</v>
      </c>
      <c r="M363">
        <f>interpretations!BL363</f>
        <v>5.5840000000000001E-2</v>
      </c>
    </row>
    <row r="364" spans="1:13" x14ac:dyDescent="0.25">
      <c r="A364" t="str">
        <f>IF(ISBLANK(interpretations!L364),"",interpretations!L364)</f>
        <v>van Kirk (1978)</v>
      </c>
      <c r="B364" t="str">
        <f>IF(ISBLANK(interpretations!A364),"",interpretations!A364)</f>
        <v>Discovery auto theft</v>
      </c>
      <c r="C364" t="str">
        <f>IF(ISBLANK(interpretations!S364),"",interpretations!S364)</f>
        <v>crime type</v>
      </c>
      <c r="D364" t="str">
        <f>IF(ISBLANK(interpretations!T364),"",interpretations!T364)</f>
        <v>crime type</v>
      </c>
      <c r="E364" s="13" t="str">
        <f>IF(interpretations!BN364=0,"",interpretations!BN364)</f>
        <v>+</v>
      </c>
      <c r="F364" s="30" t="str">
        <f>IF(interpretations!BO364=0,"",interpretations!BO364)</f>
        <v>Small</v>
      </c>
      <c r="G364" s="30" t="str">
        <f>interpretations!BP364</f>
        <v>unknown</v>
      </c>
      <c r="H364" s="13" t="str">
        <f>interpretations!E364</f>
        <v>Robbery</v>
      </c>
      <c r="I364" s="13" t="str">
        <f>interpretations!F364</f>
        <v>-</v>
      </c>
      <c r="J364" s="13" t="str">
        <f>interpretations!G364</f>
        <v>dispatch time</v>
      </c>
      <c r="K364" s="13" t="str">
        <f>interpretations!I364</f>
        <v>min/incident</v>
      </c>
      <c r="L364" t="str">
        <f>interpretations!BK364</f>
        <v>Beta</v>
      </c>
      <c r="M364">
        <f>interpretations!BL364</f>
        <v>0.24135000000000001</v>
      </c>
    </row>
    <row r="365" spans="1:13" x14ac:dyDescent="0.25">
      <c r="A365" t="str">
        <f>IF(ISBLANK(interpretations!L365),"",interpretations!L365)</f>
        <v>van Kirk (1978)</v>
      </c>
      <c r="B365" t="str">
        <f>IF(ISBLANK(interpretations!A365),"",interpretations!A365)</f>
        <v>Alarm</v>
      </c>
      <c r="C365" t="str">
        <f>IF(ISBLANK(interpretations!S365),"",interpretations!S365)</f>
        <v>crime type</v>
      </c>
      <c r="D365" t="str">
        <f>IF(ISBLANK(interpretations!T365),"",interpretations!T365)</f>
        <v>crime type</v>
      </c>
      <c r="E365" s="13" t="str">
        <f>IF(interpretations!BN365=0,"",interpretations!BN365)</f>
        <v>-</v>
      </c>
      <c r="F365" s="30" t="str">
        <f>IF(interpretations!BO365=0,"",interpretations!BO365)</f>
        <v>Small</v>
      </c>
      <c r="G365" s="30" t="str">
        <f>interpretations!BP365</f>
        <v>unknown</v>
      </c>
      <c r="H365" s="13" t="str">
        <f>interpretations!E365</f>
        <v>Robbery</v>
      </c>
      <c r="I365" s="13" t="str">
        <f>interpretations!F365</f>
        <v>-</v>
      </c>
      <c r="J365" s="13" t="str">
        <f>interpretations!G365</f>
        <v>dispatch time</v>
      </c>
      <c r="K365" s="13" t="str">
        <f>interpretations!I365</f>
        <v>min/incident</v>
      </c>
      <c r="L365" t="str">
        <f>interpretations!BK365</f>
        <v>Beta</v>
      </c>
      <c r="M365">
        <f>interpretations!BL365</f>
        <v>-8.1899999999999994E-3</v>
      </c>
    </row>
    <row r="366" spans="1:13" x14ac:dyDescent="0.25">
      <c r="A366" t="str">
        <f>IF(ISBLANK(interpretations!L366),"",interpretations!L366)</f>
        <v>van Kirk (1978)</v>
      </c>
      <c r="B366" t="str">
        <f>IF(ISBLANK(interpretations!A366),"",interpretations!A366)</f>
        <v xml:space="preserve">Rape  </v>
      </c>
      <c r="C366" t="str">
        <f>IF(ISBLANK(interpretations!S366),"",interpretations!S366)</f>
        <v>crime type</v>
      </c>
      <c r="D366" t="str">
        <f>IF(ISBLANK(interpretations!T366),"",interpretations!T366)</f>
        <v>crime type</v>
      </c>
      <c r="E366" s="13" t="str">
        <f>IF(interpretations!BN366=0,"",interpretations!BN366)</f>
        <v>+</v>
      </c>
      <c r="F366" s="30" t="str">
        <f>IF(interpretations!BO366=0,"",interpretations!BO366)</f>
        <v>Small</v>
      </c>
      <c r="G366" s="30" t="str">
        <f>interpretations!BP366</f>
        <v>unknown</v>
      </c>
      <c r="H366" s="13" t="str">
        <f>interpretations!E366</f>
        <v>Robbery</v>
      </c>
      <c r="I366" s="13" t="str">
        <f>interpretations!F366</f>
        <v>-</v>
      </c>
      <c r="J366" s="13" t="str">
        <f>interpretations!G366</f>
        <v>travel time</v>
      </c>
      <c r="K366" s="13" t="str">
        <f>interpretations!I366</f>
        <v>min/incident</v>
      </c>
      <c r="L366" t="str">
        <f>interpretations!BK366</f>
        <v>Beta</v>
      </c>
      <c r="M366">
        <f>interpretations!BL366</f>
        <v>3.8350000000000002E-2</v>
      </c>
    </row>
    <row r="367" spans="1:13" x14ac:dyDescent="0.25">
      <c r="A367" t="str">
        <f>IF(ISBLANK(interpretations!L367),"",interpretations!L367)</f>
        <v>van Kirk (1978)</v>
      </c>
      <c r="B367" t="str">
        <f>IF(ISBLANK(interpretations!A367),"",interpretations!A367)</f>
        <v>Assault</v>
      </c>
      <c r="C367" t="str">
        <f>IF(ISBLANK(interpretations!S367),"",interpretations!S367)</f>
        <v>crime type</v>
      </c>
      <c r="D367" t="str">
        <f>IF(ISBLANK(interpretations!T367),"",interpretations!T367)</f>
        <v>crime type</v>
      </c>
      <c r="E367" s="13" t="str">
        <f>IF(interpretations!BN367=0,"",interpretations!BN367)</f>
        <v>+</v>
      </c>
      <c r="F367" s="30" t="str">
        <f>IF(interpretations!BO367=0,"",interpretations!BO367)</f>
        <v>Small</v>
      </c>
      <c r="G367" s="30" t="str">
        <f>interpretations!BP367</f>
        <v>unknown</v>
      </c>
      <c r="H367" s="13" t="str">
        <f>interpretations!E367</f>
        <v>Robbery</v>
      </c>
      <c r="I367" s="13" t="str">
        <f>interpretations!F367</f>
        <v>-</v>
      </c>
      <c r="J367" s="13" t="str">
        <f>interpretations!G367</f>
        <v>travel time</v>
      </c>
      <c r="K367" s="13" t="str">
        <f>interpretations!I367</f>
        <v>min/incident</v>
      </c>
      <c r="L367" t="str">
        <f>interpretations!BK367</f>
        <v>Beta</v>
      </c>
      <c r="M367">
        <f>interpretations!BL367</f>
        <v>3.916E-2</v>
      </c>
    </row>
    <row r="368" spans="1:13" x14ac:dyDescent="0.25">
      <c r="A368" t="str">
        <f>IF(ISBLANK(interpretations!L368),"",interpretations!L368)</f>
        <v>van Kirk (1978)</v>
      </c>
      <c r="B368" t="str">
        <f>IF(ISBLANK(interpretations!A368),"",interpretations!A368)</f>
        <v>Involvement burglary</v>
      </c>
      <c r="C368" t="str">
        <f>IF(ISBLANK(interpretations!S368),"",interpretations!S368)</f>
        <v>crime type</v>
      </c>
      <c r="D368" t="str">
        <f>IF(ISBLANK(interpretations!T368),"",interpretations!T368)</f>
        <v>crime type</v>
      </c>
      <c r="E368" s="13" t="str">
        <f>IF(interpretations!BN368=0,"",interpretations!BN368)</f>
        <v>-</v>
      </c>
      <c r="F368" s="30" t="str">
        <f>IF(interpretations!BO368=0,"",interpretations!BO368)</f>
        <v>Small</v>
      </c>
      <c r="G368" s="30" t="str">
        <f>interpretations!BP368</f>
        <v>unknown</v>
      </c>
      <c r="H368" s="13" t="str">
        <f>interpretations!E368</f>
        <v>Robbery</v>
      </c>
      <c r="I368" s="13" t="str">
        <f>interpretations!F368</f>
        <v>-</v>
      </c>
      <c r="J368" s="13" t="str">
        <f>interpretations!G368</f>
        <v>travel time</v>
      </c>
      <c r="K368" s="13" t="str">
        <f>interpretations!I368</f>
        <v>min/incident</v>
      </c>
      <c r="L368" t="str">
        <f>interpretations!BK368</f>
        <v>Beta</v>
      </c>
      <c r="M368">
        <f>interpretations!BL368</f>
        <v>-1.4250000000000001E-2</v>
      </c>
    </row>
    <row r="369" spans="1:13" x14ac:dyDescent="0.25">
      <c r="A369" t="str">
        <f>IF(ISBLANK(interpretations!L369),"",interpretations!L369)</f>
        <v>van Kirk (1978)</v>
      </c>
      <c r="B369" t="str">
        <f>IF(ISBLANK(interpretations!A369),"",interpretations!A369)</f>
        <v>Discovery burglary</v>
      </c>
      <c r="C369" t="str">
        <f>IF(ISBLANK(interpretations!S369),"",interpretations!S369)</f>
        <v>crime type</v>
      </c>
      <c r="D369" t="str">
        <f>IF(ISBLANK(interpretations!T369),"",interpretations!T369)</f>
        <v>crime type</v>
      </c>
      <c r="E369" s="13" t="str">
        <f>IF(interpretations!BN369=0,"",interpretations!BN369)</f>
        <v>+</v>
      </c>
      <c r="F369" s="30" t="str">
        <f>IF(interpretations!BO369=0,"",interpretations!BO369)</f>
        <v xml:space="preserve">Medium </v>
      </c>
      <c r="G369" s="30" t="str">
        <f>interpretations!BP369</f>
        <v>unknown</v>
      </c>
      <c r="H369" s="13" t="str">
        <f>interpretations!E369</f>
        <v>Robbery</v>
      </c>
      <c r="I369" s="13" t="str">
        <f>interpretations!F369</f>
        <v>-</v>
      </c>
      <c r="J369" s="13" t="str">
        <f>interpretations!G369</f>
        <v>travel time</v>
      </c>
      <c r="K369" s="13" t="str">
        <f>interpretations!I369</f>
        <v>min/incident</v>
      </c>
      <c r="L369" t="str">
        <f>interpretations!BK369</f>
        <v>Beta</v>
      </c>
      <c r="M369">
        <f>interpretations!BL369</f>
        <v>0.46421000000000001</v>
      </c>
    </row>
    <row r="370" spans="1:13" x14ac:dyDescent="0.25">
      <c r="A370" t="str">
        <f>IF(ISBLANK(interpretations!L370),"",interpretations!L370)</f>
        <v>van Kirk (1978)</v>
      </c>
      <c r="B370" t="str">
        <f>IF(ISBLANK(interpretations!A370),"",interpretations!A370)</f>
        <v>Involvement larceny</v>
      </c>
      <c r="C370" t="str">
        <f>IF(ISBLANK(interpretations!S370),"",interpretations!S370)</f>
        <v>crime type</v>
      </c>
      <c r="D370" t="str">
        <f>IF(ISBLANK(interpretations!T370),"",interpretations!T370)</f>
        <v>crime type</v>
      </c>
      <c r="E370" s="13" t="str">
        <f>IF(interpretations!BN370=0,"",interpretations!BN370)</f>
        <v>+</v>
      </c>
      <c r="F370" s="30" t="str">
        <f>IF(interpretations!BO370=0,"",interpretations!BO370)</f>
        <v>Small</v>
      </c>
      <c r="G370" s="30" t="str">
        <f>interpretations!BP370</f>
        <v>unknown</v>
      </c>
      <c r="H370" s="13" t="str">
        <f>interpretations!E370</f>
        <v>Robbery</v>
      </c>
      <c r="I370" s="13" t="str">
        <f>interpretations!F370</f>
        <v>-</v>
      </c>
      <c r="J370" s="13" t="str">
        <f>interpretations!G370</f>
        <v>travel time</v>
      </c>
      <c r="K370" s="13" t="str">
        <f>interpretations!I370</f>
        <v>min/incident</v>
      </c>
      <c r="L370" t="str">
        <f>interpretations!BK370</f>
        <v>Beta</v>
      </c>
      <c r="M370">
        <f>interpretations!BL370</f>
        <v>0.28569</v>
      </c>
    </row>
    <row r="371" spans="1:13" x14ac:dyDescent="0.25">
      <c r="A371" t="str">
        <f>IF(ISBLANK(interpretations!L371),"",interpretations!L371)</f>
        <v>van Kirk (1978)</v>
      </c>
      <c r="B371" t="str">
        <f>IF(ISBLANK(interpretations!A371),"",interpretations!A371)</f>
        <v>Discovery larceny</v>
      </c>
      <c r="C371" t="str">
        <f>IF(ISBLANK(interpretations!S371),"",interpretations!S371)</f>
        <v>crime type</v>
      </c>
      <c r="D371" t="str">
        <f>IF(ISBLANK(interpretations!T371),"",interpretations!T371)</f>
        <v>crime type</v>
      </c>
      <c r="E371" s="13" t="str">
        <f>IF(interpretations!BN371=0,"",interpretations!BN371)</f>
        <v>+</v>
      </c>
      <c r="F371" s="30" t="str">
        <f>IF(interpretations!BO371=0,"",interpretations!BO371)</f>
        <v xml:space="preserve">Medium </v>
      </c>
      <c r="G371" s="30" t="str">
        <f>interpretations!BP371</f>
        <v>unknown</v>
      </c>
      <c r="H371" s="13" t="str">
        <f>interpretations!E371</f>
        <v>Robbery</v>
      </c>
      <c r="I371" s="13" t="str">
        <f>interpretations!F371</f>
        <v>-</v>
      </c>
      <c r="J371" s="13" t="str">
        <f>interpretations!G371</f>
        <v>travel time</v>
      </c>
      <c r="K371" s="13" t="str">
        <f>interpretations!I371</f>
        <v>min/incident</v>
      </c>
      <c r="L371" t="str">
        <f>interpretations!BK371</f>
        <v>Beta</v>
      </c>
      <c r="M371">
        <f>interpretations!BL371</f>
        <v>0.37247000000000002</v>
      </c>
    </row>
    <row r="372" spans="1:13" x14ac:dyDescent="0.25">
      <c r="A372" t="str">
        <f>IF(ISBLANK(interpretations!L372),"",interpretations!L372)</f>
        <v>van Kirk (1978)</v>
      </c>
      <c r="B372" t="str">
        <f>IF(ISBLANK(interpretations!A372),"",interpretations!A372)</f>
        <v>Involvement auto theft</v>
      </c>
      <c r="C372" t="str">
        <f>IF(ISBLANK(interpretations!S372),"",interpretations!S372)</f>
        <v>crime type</v>
      </c>
      <c r="D372" t="str">
        <f>IF(ISBLANK(interpretations!T372),"",interpretations!T372)</f>
        <v>crime type</v>
      </c>
      <c r="E372" s="13" t="str">
        <f>IF(interpretations!BN372=0,"",interpretations!BN372)</f>
        <v>+</v>
      </c>
      <c r="F372" s="30" t="str">
        <f>IF(interpretations!BO372=0,"",interpretations!BO372)</f>
        <v>Small</v>
      </c>
      <c r="G372" s="30" t="str">
        <f>interpretations!BP372</f>
        <v>unknown</v>
      </c>
      <c r="H372" s="13" t="str">
        <f>interpretations!E372</f>
        <v>Robbery</v>
      </c>
      <c r="I372" s="13" t="str">
        <f>interpretations!F372</f>
        <v>-</v>
      </c>
      <c r="J372" s="13" t="str">
        <f>interpretations!G372</f>
        <v>travel time</v>
      </c>
      <c r="K372" s="13" t="str">
        <f>interpretations!I372</f>
        <v>min/incident</v>
      </c>
      <c r="L372" t="str">
        <f>interpretations!BK372</f>
        <v>Beta</v>
      </c>
      <c r="M372">
        <f>interpretations!BL372</f>
        <v>7.0830000000000004E-2</v>
      </c>
    </row>
    <row r="373" spans="1:13" x14ac:dyDescent="0.25">
      <c r="A373" t="str">
        <f>IF(ISBLANK(interpretations!L373),"",interpretations!L373)</f>
        <v>van Kirk (1978)</v>
      </c>
      <c r="B373" t="str">
        <f>IF(ISBLANK(interpretations!A373),"",interpretations!A373)</f>
        <v>Discovery auto theft</v>
      </c>
      <c r="C373" t="str">
        <f>IF(ISBLANK(interpretations!S373),"",interpretations!S373)</f>
        <v>crime type</v>
      </c>
      <c r="D373" t="str">
        <f>IF(ISBLANK(interpretations!T373),"",interpretations!T373)</f>
        <v>crime type</v>
      </c>
      <c r="E373" s="13" t="str">
        <f>IF(interpretations!BN373=0,"",interpretations!BN373)</f>
        <v>+</v>
      </c>
      <c r="F373" s="30" t="str">
        <f>IF(interpretations!BO373=0,"",interpretations!BO373)</f>
        <v>Small</v>
      </c>
      <c r="G373" s="30" t="str">
        <f>interpretations!BP373</f>
        <v>unknown</v>
      </c>
      <c r="H373" s="13" t="str">
        <f>interpretations!E373</f>
        <v>Robbery</v>
      </c>
      <c r="I373" s="13" t="str">
        <f>interpretations!F373</f>
        <v>-</v>
      </c>
      <c r="J373" s="13" t="str">
        <f>interpretations!G373</f>
        <v>travel time</v>
      </c>
      <c r="K373" s="13" t="str">
        <f>interpretations!I373</f>
        <v>min/incident</v>
      </c>
      <c r="L373" t="str">
        <f>interpretations!BK373</f>
        <v>Beta</v>
      </c>
      <c r="M373">
        <f>interpretations!BL373</f>
        <v>0.21046999999999999</v>
      </c>
    </row>
    <row r="374" spans="1:13" x14ac:dyDescent="0.25">
      <c r="A374" t="str">
        <f>IF(ISBLANK(interpretations!L374),"",interpretations!L374)</f>
        <v>van Kirk (1978)</v>
      </c>
      <c r="B374" t="str">
        <f>IF(ISBLANK(interpretations!A374),"",interpretations!A374)</f>
        <v>Alarm</v>
      </c>
      <c r="C374" t="str">
        <f>IF(ISBLANK(interpretations!S374),"",interpretations!S374)</f>
        <v>crime type</v>
      </c>
      <c r="D374" t="str">
        <f>IF(ISBLANK(interpretations!T374),"",interpretations!T374)</f>
        <v>crime type</v>
      </c>
      <c r="E374" s="13" t="str">
        <f>IF(interpretations!BN374=0,"",interpretations!BN374)</f>
        <v>+</v>
      </c>
      <c r="F374" s="30" t="str">
        <f>IF(interpretations!BO374=0,"",interpretations!BO374)</f>
        <v>Small</v>
      </c>
      <c r="G374" s="30" t="str">
        <f>interpretations!BP374</f>
        <v>unknown</v>
      </c>
      <c r="H374" s="13" t="str">
        <f>interpretations!E374</f>
        <v>Robbery</v>
      </c>
      <c r="I374" s="13" t="str">
        <f>interpretations!F374</f>
        <v>-</v>
      </c>
      <c r="J374" s="13" t="str">
        <f>interpretations!G374</f>
        <v>travel time</v>
      </c>
      <c r="K374" s="13" t="str">
        <f>interpretations!I374</f>
        <v>min/incident</v>
      </c>
      <c r="L374" t="str">
        <f>interpretations!BK374</f>
        <v>Beta</v>
      </c>
      <c r="M374">
        <f>interpretations!BL374</f>
        <v>6.6930000000000003E-2</v>
      </c>
    </row>
    <row r="375" spans="1:13" x14ac:dyDescent="0.25">
      <c r="A375" t="str">
        <f>IF(ISBLANK(interpretations!L375),"",interpretations!L375)</f>
        <v>van Kirk (1978)</v>
      </c>
      <c r="B375" t="str">
        <f>IF(ISBLANK(interpretations!A375),"",interpretations!A375)</f>
        <v xml:space="preserve">Officer In or Out of  Assigned Beat </v>
      </c>
      <c r="C375" t="str">
        <f>IF(ISBLANK(interpretations!S375),"",interpretations!S375)</f>
        <v>dispatch strategy</v>
      </c>
      <c r="D375" t="str">
        <f>IF(ISBLANK(interpretations!T375),"",interpretations!T375)</f>
        <v>police discretion</v>
      </c>
      <c r="E375" s="13" t="str">
        <f>IF(interpretations!BN375=0,"",interpretations!BN375)</f>
        <v>+</v>
      </c>
      <c r="F375" s="30" t="str">
        <f>IF(interpretations!BO375=0,"",interpretations!BO375)</f>
        <v>Small</v>
      </c>
      <c r="G375" s="30" t="str">
        <f>interpretations!BP375</f>
        <v>unknown</v>
      </c>
      <c r="H375" s="13" t="str">
        <f>interpretations!E375</f>
        <v/>
      </c>
      <c r="I375" s="13" t="str">
        <f>interpretations!F375</f>
        <v>-</v>
      </c>
      <c r="J375" s="13" t="str">
        <f>interpretations!G375</f>
        <v>travel time</v>
      </c>
      <c r="K375" s="13" t="str">
        <f>interpretations!I375</f>
        <v>min/incident</v>
      </c>
      <c r="L375" t="str">
        <f>interpretations!BK375</f>
        <v>Beta</v>
      </c>
      <c r="M375">
        <f>interpretations!BL375</f>
        <v>5.4550000000000001E-2</v>
      </c>
    </row>
    <row r="376" spans="1:13" x14ac:dyDescent="0.25">
      <c r="A376" t="str">
        <f>IF(ISBLANK(interpretations!L376),"",interpretations!L376)</f>
        <v>van Kirk (1978)</v>
      </c>
      <c r="B376" t="str">
        <f>IF(ISBLANK(interpretations!A376),"",interpretations!A376)</f>
        <v>Dispatched to incorrect Beat</v>
      </c>
      <c r="C376" t="str">
        <f>IF(ISBLANK(interpretations!S376),"",interpretations!S376)</f>
        <v>dispatch strategy</v>
      </c>
      <c r="D376" t="str">
        <f>IF(ISBLANK(interpretations!T376),"",interpretations!T376)</f>
        <v>police discretion</v>
      </c>
      <c r="E376" s="13" t="str">
        <f>IF(interpretations!BN376=0,"",interpretations!BN376)</f>
        <v>+</v>
      </c>
      <c r="F376" s="30" t="str">
        <f>IF(interpretations!BO376=0,"",interpretations!BO376)</f>
        <v>Small</v>
      </c>
      <c r="G376" s="30" t="str">
        <f>interpretations!BP376</f>
        <v>unknown</v>
      </c>
      <c r="H376" s="13" t="str">
        <f>interpretations!E376</f>
        <v/>
      </c>
      <c r="I376" s="13" t="str">
        <f>interpretations!F376</f>
        <v>-</v>
      </c>
      <c r="J376" s="13" t="str">
        <f>interpretations!G376</f>
        <v>travel time</v>
      </c>
      <c r="K376" s="13" t="str">
        <f>interpretations!I376</f>
        <v>min/incident</v>
      </c>
      <c r="L376" t="str">
        <f>interpretations!BK376</f>
        <v>Beta</v>
      </c>
      <c r="M376">
        <f>interpretations!BL376</f>
        <v>6.7989999999999995E-2</v>
      </c>
    </row>
    <row r="377" spans="1:13" x14ac:dyDescent="0.25">
      <c r="A377" t="str">
        <f>IF(ISBLANK(interpretations!L377),"",interpretations!L377)</f>
        <v>van Kirk (1978)</v>
      </c>
      <c r="B377" t="str">
        <f>IF(ISBLANK(interpretations!A377),"",interpretations!A377)</f>
        <v xml:space="preserve">Officer's Location is  in Beat of Incident </v>
      </c>
      <c r="C377" t="str">
        <f>IF(ISBLANK(interpretations!S377),"",interpretations!S377)</f>
        <v>dispatch strategy</v>
      </c>
      <c r="D377" t="str">
        <f>IF(ISBLANK(interpretations!T377),"",interpretations!T377)</f>
        <v>police discretion</v>
      </c>
      <c r="E377" s="13" t="str">
        <f>IF(interpretations!BN377=0,"",interpretations!BN377)</f>
        <v>+</v>
      </c>
      <c r="F377" s="30" t="str">
        <f>IF(interpretations!BO377=0,"",interpretations!BO377)</f>
        <v>Small</v>
      </c>
      <c r="G377" s="30" t="str">
        <f>interpretations!BP377</f>
        <v>unknown</v>
      </c>
      <c r="H377" s="13" t="str">
        <f>interpretations!E377</f>
        <v/>
      </c>
      <c r="I377" s="13" t="str">
        <f>interpretations!F377</f>
        <v>-</v>
      </c>
      <c r="J377" s="13" t="str">
        <f>interpretations!G377</f>
        <v>travel time</v>
      </c>
      <c r="K377" s="13" t="str">
        <f>interpretations!I377</f>
        <v>min/incident</v>
      </c>
      <c r="L377" t="str">
        <f>interpretations!BK377</f>
        <v>Beta</v>
      </c>
      <c r="M377">
        <f>interpretations!BL377</f>
        <v>0.21104999999999999</v>
      </c>
    </row>
    <row r="378" spans="1:13" x14ac:dyDescent="0.25">
      <c r="A378" t="str">
        <f>IF(ISBLANK(interpretations!L378),"",interpretations!L378)</f>
        <v>van Kirk (1978)</v>
      </c>
      <c r="B378" t="str">
        <f>IF(ISBLANK(interpretations!A378),"",interpretations!A378)</f>
        <v xml:space="preserve">Incident is in Officer's  Assigned Beat </v>
      </c>
      <c r="C378" t="str">
        <f>IF(ISBLANK(interpretations!S378),"",interpretations!S378)</f>
        <v>dispatch strategy</v>
      </c>
      <c r="D378" t="str">
        <f>IF(ISBLANK(interpretations!T378),"",interpretations!T378)</f>
        <v>police discretion</v>
      </c>
      <c r="E378" s="13" t="str">
        <f>IF(interpretations!BN378=0,"",interpretations!BN378)</f>
        <v>+</v>
      </c>
      <c r="F378" s="30" t="str">
        <f>IF(interpretations!BO378=0,"",interpretations!BO378)</f>
        <v>Small</v>
      </c>
      <c r="G378" s="30" t="str">
        <f>interpretations!BP378</f>
        <v>unknown</v>
      </c>
      <c r="H378" s="13" t="str">
        <f>interpretations!E378</f>
        <v/>
      </c>
      <c r="I378" s="13" t="str">
        <f>interpretations!F378</f>
        <v>-</v>
      </c>
      <c r="J378" s="13" t="str">
        <f>interpretations!G378</f>
        <v>travel time</v>
      </c>
      <c r="K378" s="13" t="str">
        <f>interpretations!I378</f>
        <v>min/incident</v>
      </c>
      <c r="L378" t="str">
        <f>interpretations!BK378</f>
        <v>Beta</v>
      </c>
      <c r="M378">
        <f>interpretations!BL378</f>
        <v>3.9260000000000003E-2</v>
      </c>
    </row>
    <row r="379" spans="1:13" x14ac:dyDescent="0.25">
      <c r="A379" t="str">
        <f>IF(ISBLANK(interpretations!L379),"",interpretations!L379)</f>
        <v>van Kirk (1978)</v>
      </c>
      <c r="B379" t="str">
        <f>IF(ISBLANK(interpretations!A379),"",interpretations!A379)</f>
        <v>In or Out of Car</v>
      </c>
      <c r="C379" t="str">
        <f>IF(ISBLANK(interpretations!S379),"",interpretations!S379)</f>
        <v>dispatch strategy</v>
      </c>
      <c r="D379" t="str">
        <f>IF(ISBLANK(interpretations!T379),"",interpretations!T379)</f>
        <v>police discretion</v>
      </c>
      <c r="E379" s="13" t="str">
        <f>IF(interpretations!BN379=0,"",interpretations!BN379)</f>
        <v>-</v>
      </c>
      <c r="F379" s="30" t="str">
        <f>IF(interpretations!BO379=0,"",interpretations!BO379)</f>
        <v>Small</v>
      </c>
      <c r="G379" s="30" t="str">
        <f>interpretations!BP379</f>
        <v>unknown</v>
      </c>
      <c r="H379" s="13" t="str">
        <f>interpretations!E379</f>
        <v/>
      </c>
      <c r="I379" s="13" t="str">
        <f>interpretations!F379</f>
        <v>-</v>
      </c>
      <c r="J379" s="13" t="str">
        <f>interpretations!G379</f>
        <v>travel time</v>
      </c>
      <c r="K379" s="13" t="str">
        <f>interpretations!I379</f>
        <v>min/incident</v>
      </c>
      <c r="L379" t="str">
        <f>interpretations!BK379</f>
        <v>Beta</v>
      </c>
      <c r="M379">
        <f>interpretations!BL379</f>
        <v>-0.16963</v>
      </c>
    </row>
    <row r="380" spans="1:13" x14ac:dyDescent="0.25">
      <c r="A380" t="str">
        <f>IF(ISBLANK(interpretations!L380),"",interpretations!L380)</f>
        <v>van Kirk (1978)</v>
      </c>
      <c r="B380" t="str">
        <f>IF(ISBLANK(interpretations!A380),"",interpretations!A380)</f>
        <v>One or Two -Man Car</v>
      </c>
      <c r="C380" t="str">
        <f>IF(ISBLANK(interpretations!S380),"",interpretations!S380)</f>
        <v>dispatch strategy</v>
      </c>
      <c r="D380" t="str">
        <f>IF(ISBLANK(interpretations!T380),"",interpretations!T380)</f>
        <v>police discretion</v>
      </c>
      <c r="E380" s="13" t="str">
        <f>IF(interpretations!BN380=0,"",interpretations!BN380)</f>
        <v>+</v>
      </c>
      <c r="F380" s="30" t="str">
        <f>IF(interpretations!BO380=0,"",interpretations!BO380)</f>
        <v>Small</v>
      </c>
      <c r="G380" s="30" t="str">
        <f>interpretations!BP380</f>
        <v>unknown</v>
      </c>
      <c r="H380" s="13" t="str">
        <f>interpretations!E380</f>
        <v/>
      </c>
      <c r="I380" s="13" t="str">
        <f>interpretations!F380</f>
        <v>-</v>
      </c>
      <c r="J380" s="13" t="str">
        <f>interpretations!G380</f>
        <v>travel time</v>
      </c>
      <c r="K380" s="13" t="str">
        <f>interpretations!I380</f>
        <v>min/incident</v>
      </c>
      <c r="L380" t="str">
        <f>interpretations!BK380</f>
        <v>Beta</v>
      </c>
      <c r="M380">
        <f>interpretations!BL380</f>
        <v>8.5299999999999994E-3</v>
      </c>
    </row>
    <row r="381" spans="1:13" x14ac:dyDescent="0.25">
      <c r="A381" t="str">
        <f>IF(ISBLANK(interpretations!L381),"",interpretations!L381)</f>
        <v>van Kirk (1978)</v>
      </c>
      <c r="B381" t="str">
        <f>IF(ISBLANK(interpretations!A381),"",interpretations!A381)</f>
        <v>Code one or Code two</v>
      </c>
      <c r="C381" t="str">
        <f>IF(ISBLANK(interpretations!S381),"",interpretations!S381)</f>
        <v>dispatch strategy</v>
      </c>
      <c r="D381" t="str">
        <f>IF(ISBLANK(interpretations!T381),"",interpretations!T381)</f>
        <v>police discretion</v>
      </c>
      <c r="E381" s="13" t="str">
        <f>IF(interpretations!BN381=0,"",interpretations!BN381)</f>
        <v>+</v>
      </c>
      <c r="F381" s="30" t="str">
        <f>IF(interpretations!BO381=0,"",interpretations!BO381)</f>
        <v>Small</v>
      </c>
      <c r="G381" s="30" t="str">
        <f>interpretations!BP381</f>
        <v>unknown</v>
      </c>
      <c r="H381" s="13" t="str">
        <f>interpretations!E381</f>
        <v/>
      </c>
      <c r="I381" s="13" t="str">
        <f>interpretations!F381</f>
        <v>-</v>
      </c>
      <c r="J381" s="13" t="str">
        <f>interpretations!G381</f>
        <v>travel time</v>
      </c>
      <c r="K381" s="13" t="str">
        <f>interpretations!I381</f>
        <v>min/incident</v>
      </c>
      <c r="L381" t="str">
        <f>interpretations!BK381</f>
        <v>Beta</v>
      </c>
      <c r="M381">
        <f>interpretations!BL381</f>
        <v>0.10730000000000001</v>
      </c>
    </row>
    <row r="382" spans="1:13" x14ac:dyDescent="0.25">
      <c r="A382" t="str">
        <f>IF(ISBLANK(interpretations!L382),"",interpretations!L382)</f>
        <v>van Kirk (1978)</v>
      </c>
      <c r="B382" t="str">
        <f>IF(ISBLANK(interpretations!A382),"",interpretations!A382)</f>
        <v xml:space="preserve">Busted Call </v>
      </c>
      <c r="C382" t="str">
        <f>IF(ISBLANK(interpretations!S382),"",interpretations!S382)</f>
        <v>dispatch strategy</v>
      </c>
      <c r="D382" t="str">
        <f>IF(ISBLANK(interpretations!T382),"",interpretations!T382)</f>
        <v>police discretion</v>
      </c>
      <c r="E382" s="13" t="str">
        <f>IF(interpretations!BN382=0,"",interpretations!BN382)</f>
        <v>-</v>
      </c>
      <c r="F382" s="30" t="str">
        <f>IF(interpretations!BO382=0,"",interpretations!BO382)</f>
        <v>Small</v>
      </c>
      <c r="G382" s="30" t="str">
        <f>interpretations!BP382</f>
        <v>unknown</v>
      </c>
      <c r="H382" s="13" t="str">
        <f>interpretations!E382</f>
        <v/>
      </c>
      <c r="I382" s="13" t="str">
        <f>interpretations!F382</f>
        <v>-</v>
      </c>
      <c r="J382" s="13" t="str">
        <f>interpretations!G382</f>
        <v>travel time</v>
      </c>
      <c r="K382" s="13" t="str">
        <f>interpretations!I382</f>
        <v>min/incident</v>
      </c>
      <c r="L382" t="str">
        <f>interpretations!BK382</f>
        <v>Beta</v>
      </c>
      <c r="M382">
        <f>interpretations!BL382</f>
        <v>-0.25884000000000001</v>
      </c>
    </row>
    <row r="383" spans="1:13" x14ac:dyDescent="0.25">
      <c r="A383" t="str">
        <f>IF(ISBLANK(interpretations!L383),"",interpretations!L383)</f>
        <v>van Kirk (1978)</v>
      </c>
      <c r="B383" t="str">
        <f>IF(ISBLANK(interpretations!A383),"",interpretations!A383)</f>
        <v>Distance Travelled</v>
      </c>
      <c r="C383" t="str">
        <f>IF(ISBLANK(interpretations!S383),"",interpretations!S383)</f>
        <v>travel distance</v>
      </c>
      <c r="D383" t="str">
        <f>IF(ISBLANK(interpretations!T383),"",interpretations!T383)</f>
        <v>travel distance</v>
      </c>
      <c r="E383" s="13" t="str">
        <f>IF(interpretations!BN383=0,"",interpretations!BN383)</f>
        <v>+</v>
      </c>
      <c r="F383" s="30" t="str">
        <f>IF(interpretations!BO383=0,"",interpretations!BO383)</f>
        <v>Small</v>
      </c>
      <c r="G383" s="30" t="str">
        <f>interpretations!BP383</f>
        <v>unknown</v>
      </c>
      <c r="H383" s="13" t="str">
        <f>interpretations!E383</f>
        <v>-</v>
      </c>
      <c r="I383" s="13" t="str">
        <f>interpretations!F383</f>
        <v>km</v>
      </c>
      <c r="J383" s="13" t="str">
        <f>interpretations!G383</f>
        <v>travel time</v>
      </c>
      <c r="K383" s="13" t="str">
        <f>interpretations!I383</f>
        <v>min/incident</v>
      </c>
      <c r="L383" t="str">
        <f>interpretations!BK383</f>
        <v>Beta</v>
      </c>
      <c r="M383">
        <f>interpretations!BL383</f>
        <v>0.14765</v>
      </c>
    </row>
    <row r="384" spans="1:13" x14ac:dyDescent="0.25">
      <c r="A384" t="str">
        <f>IF(ISBLANK(interpretations!L384),"",interpretations!L384)</f>
        <v>van Kirk (1978)</v>
      </c>
      <c r="B384" t="str">
        <f>IF(ISBLANK(interpretations!A384),"",interpretations!A384)</f>
        <v xml:space="preserve">Rape  </v>
      </c>
      <c r="C384" t="str">
        <f>IF(ISBLANK(interpretations!S384),"",interpretations!S384)</f>
        <v>crime type</v>
      </c>
      <c r="D384" t="str">
        <f>IF(ISBLANK(interpretations!T384),"",interpretations!T384)</f>
        <v>crime type</v>
      </c>
      <c r="E384" s="13" t="str">
        <f>IF(interpretations!BN384=0,"",interpretations!BN384)</f>
        <v>+</v>
      </c>
      <c r="F384" s="30" t="str">
        <f>IF(interpretations!BO384=0,"",interpretations!BO384)</f>
        <v>Small</v>
      </c>
      <c r="G384" s="30" t="str">
        <f>interpretations!BP384</f>
        <v>unknown</v>
      </c>
      <c r="H384" s="13" t="str">
        <f>interpretations!E384</f>
        <v>Robbery</v>
      </c>
      <c r="I384" s="13" t="str">
        <f>interpretations!F384</f>
        <v>-</v>
      </c>
      <c r="J384" s="13" t="str">
        <f>interpretations!G384</f>
        <v>travel time</v>
      </c>
      <c r="K384" s="13" t="str">
        <f>interpretations!I384</f>
        <v>min/incident</v>
      </c>
      <c r="L384" t="str">
        <f>interpretations!BK384</f>
        <v>Beta</v>
      </c>
      <c r="M384">
        <f>interpretations!BL384</f>
        <v>1.983E-2</v>
      </c>
    </row>
    <row r="385" spans="1:13" x14ac:dyDescent="0.25">
      <c r="A385" t="str">
        <f>IF(ISBLANK(interpretations!L385),"",interpretations!L385)</f>
        <v>van Kirk (1978)</v>
      </c>
      <c r="B385" t="str">
        <f>IF(ISBLANK(interpretations!A385),"",interpretations!A385)</f>
        <v>Assault</v>
      </c>
      <c r="C385" t="str">
        <f>IF(ISBLANK(interpretations!S385),"",interpretations!S385)</f>
        <v>crime type</v>
      </c>
      <c r="D385" t="str">
        <f>IF(ISBLANK(interpretations!T385),"",interpretations!T385)</f>
        <v>crime type</v>
      </c>
      <c r="E385" s="13" t="str">
        <f>IF(interpretations!BN385=0,"",interpretations!BN385)</f>
        <v>+</v>
      </c>
      <c r="F385" s="30" t="str">
        <f>IF(interpretations!BO385=0,"",interpretations!BO385)</f>
        <v>Small</v>
      </c>
      <c r="G385" s="30" t="str">
        <f>interpretations!BP385</f>
        <v>unknown</v>
      </c>
      <c r="H385" s="13" t="str">
        <f>interpretations!E385</f>
        <v>Robbery</v>
      </c>
      <c r="I385" s="13" t="str">
        <f>interpretations!F385</f>
        <v>-</v>
      </c>
      <c r="J385" s="13" t="str">
        <f>interpretations!G385</f>
        <v>travel time</v>
      </c>
      <c r="K385" s="13" t="str">
        <f>interpretations!I385</f>
        <v>min/incident</v>
      </c>
      <c r="L385" t="str">
        <f>interpretations!BK385</f>
        <v>Beta</v>
      </c>
      <c r="M385">
        <f>interpretations!BL385</f>
        <v>1.0149999999999999E-2</v>
      </c>
    </row>
    <row r="386" spans="1:13" x14ac:dyDescent="0.25">
      <c r="A386" t="str">
        <f>IF(ISBLANK(interpretations!L386),"",interpretations!L386)</f>
        <v>van Kirk (1978)</v>
      </c>
      <c r="B386" t="str">
        <f>IF(ISBLANK(interpretations!A386),"",interpretations!A386)</f>
        <v>Involvement burglary</v>
      </c>
      <c r="C386" t="str">
        <f>IF(ISBLANK(interpretations!S386),"",interpretations!S386)</f>
        <v>crime type</v>
      </c>
      <c r="D386" t="str">
        <f>IF(ISBLANK(interpretations!T386),"",interpretations!T386)</f>
        <v>crime type</v>
      </c>
      <c r="E386" s="13" t="str">
        <f>IF(interpretations!BN386=0,"",interpretations!BN386)</f>
        <v>-</v>
      </c>
      <c r="F386" s="30" t="str">
        <f>IF(interpretations!BO386=0,"",interpretations!BO386)</f>
        <v>Small</v>
      </c>
      <c r="G386" s="30" t="str">
        <f>interpretations!BP386</f>
        <v>unknown</v>
      </c>
      <c r="H386" s="13" t="str">
        <f>interpretations!E386</f>
        <v>Robbery</v>
      </c>
      <c r="I386" s="13" t="str">
        <f>interpretations!F386</f>
        <v>-</v>
      </c>
      <c r="J386" s="13" t="str">
        <f>interpretations!G386</f>
        <v>travel time</v>
      </c>
      <c r="K386" s="13" t="str">
        <f>interpretations!I386</f>
        <v>min/incident</v>
      </c>
      <c r="L386" t="str">
        <f>interpretations!BK386</f>
        <v>Beta</v>
      </c>
      <c r="M386">
        <f>interpretations!BL386</f>
        <v>-4.3770000000000003E-2</v>
      </c>
    </row>
    <row r="387" spans="1:13" x14ac:dyDescent="0.25">
      <c r="A387" t="str">
        <f>IF(ISBLANK(interpretations!L387),"",interpretations!L387)</f>
        <v>van Kirk (1978)</v>
      </c>
      <c r="B387" t="str">
        <f>IF(ISBLANK(interpretations!A387),"",interpretations!A387)</f>
        <v>Discovery burglary</v>
      </c>
      <c r="C387" t="str">
        <f>IF(ISBLANK(interpretations!S387),"",interpretations!S387)</f>
        <v>crime type</v>
      </c>
      <c r="D387" t="str">
        <f>IF(ISBLANK(interpretations!T387),"",interpretations!T387)</f>
        <v>crime type</v>
      </c>
      <c r="E387" s="13" t="str">
        <f>IF(interpretations!BN387=0,"",interpretations!BN387)</f>
        <v>+</v>
      </c>
      <c r="F387" s="30" t="str">
        <f>IF(interpretations!BO387=0,"",interpretations!BO387)</f>
        <v>Small</v>
      </c>
      <c r="G387" s="30" t="str">
        <f>interpretations!BP387</f>
        <v>unknown</v>
      </c>
      <c r="H387" s="13" t="str">
        <f>interpretations!E387</f>
        <v>Robbery</v>
      </c>
      <c r="I387" s="13" t="str">
        <f>interpretations!F387</f>
        <v>-</v>
      </c>
      <c r="J387" s="13" t="str">
        <f>interpretations!G387</f>
        <v>travel time</v>
      </c>
      <c r="K387" s="13" t="str">
        <f>interpretations!I387</f>
        <v>min/incident</v>
      </c>
      <c r="L387" t="str">
        <f>interpretations!BK387</f>
        <v>Beta</v>
      </c>
      <c r="M387">
        <f>interpretations!BL387</f>
        <v>0.27163999999999999</v>
      </c>
    </row>
    <row r="388" spans="1:13" x14ac:dyDescent="0.25">
      <c r="A388" t="str">
        <f>IF(ISBLANK(interpretations!L388),"",interpretations!L388)</f>
        <v>van Kirk (1978)</v>
      </c>
      <c r="B388" t="str">
        <f>IF(ISBLANK(interpretations!A388),"",interpretations!A388)</f>
        <v>Involvement larceny</v>
      </c>
      <c r="C388" t="str">
        <f>IF(ISBLANK(interpretations!S388),"",interpretations!S388)</f>
        <v>crime type</v>
      </c>
      <c r="D388" t="str">
        <f>IF(ISBLANK(interpretations!T388),"",interpretations!T388)</f>
        <v>crime type</v>
      </c>
      <c r="E388" s="13" t="str">
        <f>IF(interpretations!BN388=0,"",interpretations!BN388)</f>
        <v>+</v>
      </c>
      <c r="F388" s="30" t="str">
        <f>IF(interpretations!BO388=0,"",interpretations!BO388)</f>
        <v>Small</v>
      </c>
      <c r="G388" s="30" t="str">
        <f>interpretations!BP388</f>
        <v>unknown</v>
      </c>
      <c r="H388" s="13" t="str">
        <f>interpretations!E388</f>
        <v>Robbery</v>
      </c>
      <c r="I388" s="13" t="str">
        <f>interpretations!F388</f>
        <v>-</v>
      </c>
      <c r="J388" s="13" t="str">
        <f>interpretations!G388</f>
        <v>travel time</v>
      </c>
      <c r="K388" s="13" t="str">
        <f>interpretations!I388</f>
        <v>min/incident</v>
      </c>
      <c r="L388" t="str">
        <f>interpretations!BK388</f>
        <v>Beta</v>
      </c>
      <c r="M388">
        <f>interpretations!BL388</f>
        <v>0.17205000000000001</v>
      </c>
    </row>
    <row r="389" spans="1:13" x14ac:dyDescent="0.25">
      <c r="A389" t="str">
        <f>IF(ISBLANK(interpretations!L389),"",interpretations!L389)</f>
        <v>van Kirk (1978)</v>
      </c>
      <c r="B389" t="str">
        <f>IF(ISBLANK(interpretations!A389),"",interpretations!A389)</f>
        <v>Discovery larceny</v>
      </c>
      <c r="C389" t="str">
        <f>IF(ISBLANK(interpretations!S389),"",interpretations!S389)</f>
        <v>crime type</v>
      </c>
      <c r="D389" t="str">
        <f>IF(ISBLANK(interpretations!T389),"",interpretations!T389)</f>
        <v>crime type</v>
      </c>
      <c r="E389" s="13" t="str">
        <f>IF(interpretations!BN389=0,"",interpretations!BN389)</f>
        <v>+</v>
      </c>
      <c r="F389" s="30" t="str">
        <f>IF(interpretations!BO389=0,"",interpretations!BO389)</f>
        <v>Small</v>
      </c>
      <c r="G389" s="30" t="str">
        <f>interpretations!BP389</f>
        <v>unknown</v>
      </c>
      <c r="H389" s="13" t="str">
        <f>interpretations!E389</f>
        <v>Robbery</v>
      </c>
      <c r="I389" s="13" t="str">
        <f>interpretations!F389</f>
        <v>-</v>
      </c>
      <c r="J389" s="13" t="str">
        <f>interpretations!G389</f>
        <v>travel time</v>
      </c>
      <c r="K389" s="13" t="str">
        <f>interpretations!I389</f>
        <v>min/incident</v>
      </c>
      <c r="L389" t="str">
        <f>interpretations!BK389</f>
        <v>Beta</v>
      </c>
      <c r="M389">
        <f>interpretations!BL389</f>
        <v>0.20233000000000001</v>
      </c>
    </row>
    <row r="390" spans="1:13" x14ac:dyDescent="0.25">
      <c r="A390" t="str">
        <f>IF(ISBLANK(interpretations!L390),"",interpretations!L390)</f>
        <v>van Kirk (1978)</v>
      </c>
      <c r="B390" t="str">
        <f>IF(ISBLANK(interpretations!A390),"",interpretations!A390)</f>
        <v>Involvement auto theft</v>
      </c>
      <c r="C390" t="str">
        <f>IF(ISBLANK(interpretations!S390),"",interpretations!S390)</f>
        <v>crime type</v>
      </c>
      <c r="D390" t="str">
        <f>IF(ISBLANK(interpretations!T390),"",interpretations!T390)</f>
        <v>crime type</v>
      </c>
      <c r="E390" s="13" t="str">
        <f>IF(interpretations!BN390=0,"",interpretations!BN390)</f>
        <v>+</v>
      </c>
      <c r="F390" s="30" t="str">
        <f>IF(interpretations!BO390=0,"",interpretations!BO390)</f>
        <v>Small</v>
      </c>
      <c r="G390" s="30" t="str">
        <f>interpretations!BP390</f>
        <v>unknown</v>
      </c>
      <c r="H390" s="13" t="str">
        <f>interpretations!E390</f>
        <v>Robbery</v>
      </c>
      <c r="I390" s="13" t="str">
        <f>interpretations!F390</f>
        <v>-</v>
      </c>
      <c r="J390" s="13" t="str">
        <f>interpretations!G390</f>
        <v>travel time</v>
      </c>
      <c r="K390" s="13" t="str">
        <f>interpretations!I390</f>
        <v>min/incident</v>
      </c>
      <c r="L390" t="str">
        <f>interpretations!BK390</f>
        <v>Beta</v>
      </c>
      <c r="M390">
        <f>interpretations!BL390</f>
        <v>2.647E-2</v>
      </c>
    </row>
    <row r="391" spans="1:13" x14ac:dyDescent="0.25">
      <c r="A391" t="str">
        <f>IF(ISBLANK(interpretations!L391),"",interpretations!L391)</f>
        <v>van Kirk (1978)</v>
      </c>
      <c r="B391" t="str">
        <f>IF(ISBLANK(interpretations!A391),"",interpretations!A391)</f>
        <v>Discovery auto theft</v>
      </c>
      <c r="C391" t="str">
        <f>IF(ISBLANK(interpretations!S391),"",interpretations!S391)</f>
        <v>crime type</v>
      </c>
      <c r="D391" t="str">
        <f>IF(ISBLANK(interpretations!T391),"",interpretations!T391)</f>
        <v>crime type</v>
      </c>
      <c r="E391" s="13" t="str">
        <f>IF(interpretations!BN391=0,"",interpretations!BN391)</f>
        <v>+</v>
      </c>
      <c r="F391" s="30" t="str">
        <f>IF(interpretations!BO391=0,"",interpretations!BO391)</f>
        <v>Small</v>
      </c>
      <c r="G391" s="30" t="str">
        <f>interpretations!BP391</f>
        <v>unknown</v>
      </c>
      <c r="H391" s="13" t="str">
        <f>interpretations!E391</f>
        <v>Robbery</v>
      </c>
      <c r="I391" s="13" t="str">
        <f>interpretations!F391</f>
        <v>-</v>
      </c>
      <c r="J391" s="13" t="str">
        <f>interpretations!G391</f>
        <v>travel time</v>
      </c>
      <c r="K391" s="13" t="str">
        <f>interpretations!I391</f>
        <v>min/incident</v>
      </c>
      <c r="L391" t="str">
        <f>interpretations!BK391</f>
        <v>Beta</v>
      </c>
      <c r="M391">
        <f>interpretations!BL391</f>
        <v>0.15787999999999999</v>
      </c>
    </row>
    <row r="392" spans="1:13" x14ac:dyDescent="0.25">
      <c r="A392" t="str">
        <f>IF(ISBLANK(interpretations!L392),"",interpretations!L392)</f>
        <v>van Kirk (1978)</v>
      </c>
      <c r="B392" t="str">
        <f>IF(ISBLANK(interpretations!A392),"",interpretations!A392)</f>
        <v>Seriousness Index</v>
      </c>
      <c r="C392" t="str">
        <f>IF(ISBLANK(interpretations!S392),"",interpretations!S392)</f>
        <v>crime characteristics</v>
      </c>
      <c r="D392" t="str">
        <f>IF(ISBLANK(interpretations!T392),"",interpretations!T392)</f>
        <v>crime characteristics</v>
      </c>
      <c r="E392" s="13" t="str">
        <f>IF(interpretations!BN392=0,"",interpretations!BN392)</f>
        <v>+</v>
      </c>
      <c r="F392" s="30" t="str">
        <f>IF(interpretations!BO392=0,"",interpretations!BO392)</f>
        <v>Small</v>
      </c>
      <c r="G392" s="30" t="str">
        <f>interpretations!BP392</f>
        <v>unknown</v>
      </c>
      <c r="H392" s="13" t="str">
        <f>interpretations!E392</f>
        <v/>
      </c>
      <c r="I392" s="13" t="str">
        <f>interpretations!F392</f>
        <v>-</v>
      </c>
      <c r="J392" s="13" t="str">
        <f>interpretations!G392</f>
        <v>reporting time</v>
      </c>
      <c r="K392" s="13" t="str">
        <f>interpretations!I392</f>
        <v>min/incident</v>
      </c>
      <c r="L392" t="str">
        <f>interpretations!BK392</f>
        <v>R</v>
      </c>
      <c r="M392">
        <f>interpretations!BL392</f>
        <v>2.232E-2</v>
      </c>
    </row>
    <row r="393" spans="1:13" x14ac:dyDescent="0.25">
      <c r="A393" t="str">
        <f>IF(ISBLANK(interpretations!L393),"",interpretations!L393)</f>
        <v>van Kirk (1978)</v>
      </c>
      <c r="B393" t="str">
        <f>IF(ISBLANK(interpretations!A393),"",interpretations!A393)</f>
        <v>Seriousness Index</v>
      </c>
      <c r="C393" t="str">
        <f>IF(ISBLANK(interpretations!S393),"",interpretations!S393)</f>
        <v>crime characteristics</v>
      </c>
      <c r="D393" t="str">
        <f>IF(ISBLANK(interpretations!T393),"",interpretations!T393)</f>
        <v>crime characteristics</v>
      </c>
      <c r="E393" s="13" t="str">
        <f>IF(interpretations!BN393=0,"",interpretations!BN393)</f>
        <v>-</v>
      </c>
      <c r="F393" s="30" t="str">
        <f>IF(interpretations!BO393=0,"",interpretations!BO393)</f>
        <v>Small</v>
      </c>
      <c r="G393" s="30" t="str">
        <f>interpretations!BP393</f>
        <v>unknown</v>
      </c>
      <c r="H393" s="13" t="str">
        <f>interpretations!E393</f>
        <v/>
      </c>
      <c r="I393" s="13" t="str">
        <f>interpretations!F393</f>
        <v>-</v>
      </c>
      <c r="J393" s="13" t="str">
        <f>interpretations!G393</f>
        <v>dispatch time</v>
      </c>
      <c r="K393" s="13" t="str">
        <f>interpretations!I393</f>
        <v>min/incident</v>
      </c>
      <c r="L393" t="str">
        <f>interpretations!BK393</f>
        <v>R</v>
      </c>
      <c r="M393">
        <f>interpretations!BL393</f>
        <v>-0.24475</v>
      </c>
    </row>
    <row r="394" spans="1:13" x14ac:dyDescent="0.25">
      <c r="A394" t="str">
        <f>IF(ISBLANK(interpretations!L394),"",interpretations!L394)</f>
        <v>van Kirk (1978)</v>
      </c>
      <c r="B394" t="str">
        <f>IF(ISBLANK(interpretations!A394),"",interpretations!A394)</f>
        <v>Seriousness Index</v>
      </c>
      <c r="C394" t="str">
        <f>IF(ISBLANK(interpretations!S394),"",interpretations!S394)</f>
        <v>crime characteristics</v>
      </c>
      <c r="D394" t="str">
        <f>IF(ISBLANK(interpretations!T394),"",interpretations!T394)</f>
        <v>crime characteristics</v>
      </c>
      <c r="E394" s="13" t="str">
        <f>IF(interpretations!BN394=0,"",interpretations!BN394)</f>
        <v>-</v>
      </c>
      <c r="F394" s="30" t="str">
        <f>IF(interpretations!BO394=0,"",interpretations!BO394)</f>
        <v xml:space="preserve">Medium </v>
      </c>
      <c r="G394" s="30" t="str">
        <f>interpretations!BP394</f>
        <v>unknown</v>
      </c>
      <c r="H394" s="13" t="str">
        <f>interpretations!E394</f>
        <v/>
      </c>
      <c r="I394" s="13" t="str">
        <f>interpretations!F394</f>
        <v>-</v>
      </c>
      <c r="J394" s="13" t="str">
        <f>interpretations!G394</f>
        <v>travel time</v>
      </c>
      <c r="K394" s="13" t="str">
        <f>interpretations!I394</f>
        <v>min/incident</v>
      </c>
      <c r="L394" t="str">
        <f>interpretations!BK394</f>
        <v>R</v>
      </c>
      <c r="M394">
        <f>interpretations!BL394</f>
        <v>-0.34348000000000001</v>
      </c>
    </row>
    <row r="395" spans="1:13" x14ac:dyDescent="0.25">
      <c r="A395" t="str">
        <f>IF(ISBLANK(interpretations!L395),"",interpretations!L395)</f>
        <v>van Kirk (1978)</v>
      </c>
      <c r="B395" t="str">
        <f>IF(ISBLANK(interpretations!A395),"",interpretations!A395)</f>
        <v>Assigned Code to call</v>
      </c>
      <c r="C395" t="str">
        <f>IF(ISBLANK(interpretations!S395),"",interpretations!S395)</f>
        <v>dispatch strategy</v>
      </c>
      <c r="D395" t="str">
        <f>IF(ISBLANK(interpretations!T395),"",interpretations!T395)</f>
        <v>police discretion</v>
      </c>
      <c r="E395" s="13" t="str">
        <f>IF(interpretations!BN395=0,"",interpretations!BN395)</f>
        <v>-</v>
      </c>
      <c r="F395" s="30" t="str">
        <f>IF(interpretations!BO395=0,"",interpretations!BO395)</f>
        <v xml:space="preserve">Medium </v>
      </c>
      <c r="G395" s="30" t="str">
        <f>interpretations!BP395</f>
        <v>unknown</v>
      </c>
      <c r="H395" s="13" t="str">
        <f>interpretations!E395</f>
        <v/>
      </c>
      <c r="I395" s="13" t="str">
        <f>interpretations!F395</f>
        <v>-</v>
      </c>
      <c r="J395" s="13" t="str">
        <f>interpretations!G395</f>
        <v>travel time</v>
      </c>
      <c r="K395" s="13" t="str">
        <f>interpretations!I395</f>
        <v>min/incident</v>
      </c>
      <c r="L395" t="str">
        <f>interpretations!BK395</f>
        <v>R</v>
      </c>
      <c r="M395">
        <f>interpretations!BL395</f>
        <v>-0.35913</v>
      </c>
    </row>
    <row r="396" spans="1:13" x14ac:dyDescent="0.25">
      <c r="A396" t="str">
        <f>IF(ISBLANK(interpretations!L396),"",interpretations!L396)</f>
        <v>van Kirk (1978)</v>
      </c>
      <c r="B396" t="str">
        <f>IF(ISBLANK(interpretations!A396),"",interpretations!A396)</f>
        <v>Seriousness Index</v>
      </c>
      <c r="C396" t="str">
        <f>IF(ISBLANK(interpretations!S396),"",interpretations!S396)</f>
        <v>crime characteristics</v>
      </c>
      <c r="D396" t="str">
        <f>IF(ISBLANK(interpretations!T396),"",interpretations!T396)</f>
        <v>crime characteristics</v>
      </c>
      <c r="E396" s="13" t="str">
        <f>IF(interpretations!BN396=0,"",interpretations!BN396)</f>
        <v>-</v>
      </c>
      <c r="F396" s="30" t="str">
        <f>IF(interpretations!BO396=0,"",interpretations!BO396)</f>
        <v>Small</v>
      </c>
      <c r="G396" s="30" t="str">
        <f>interpretations!BP396</f>
        <v>unknown</v>
      </c>
      <c r="H396" s="13" t="str">
        <f>interpretations!E396</f>
        <v/>
      </c>
      <c r="I396" s="13" t="str">
        <f>interpretations!F396</f>
        <v>-</v>
      </c>
      <c r="J396" s="13" t="str">
        <f>interpretations!G396</f>
        <v>travel time</v>
      </c>
      <c r="K396" s="13" t="str">
        <f>interpretations!I396</f>
        <v>min/incident</v>
      </c>
      <c r="L396" t="str">
        <f>interpretations!BK396</f>
        <v>Beta</v>
      </c>
      <c r="M396">
        <f>interpretations!BL396</f>
        <v>-0.22578999999999999</v>
      </c>
    </row>
    <row r="397" spans="1:13" x14ac:dyDescent="0.25">
      <c r="A397" t="str">
        <f>IF(ISBLANK(interpretations!L397),"",interpretations!L397)</f>
        <v>van Kirk (1978)</v>
      </c>
      <c r="B397" t="str">
        <f>IF(ISBLANK(interpretations!A397),"",interpretations!A397)</f>
        <v>Assigned Code to call</v>
      </c>
      <c r="C397" t="str">
        <f>IF(ISBLANK(interpretations!S397),"",interpretations!S397)</f>
        <v>dispatch strategy</v>
      </c>
      <c r="D397" t="str">
        <f>IF(ISBLANK(interpretations!T397),"",interpretations!T397)</f>
        <v>police discretion</v>
      </c>
      <c r="E397" s="13" t="str">
        <f>IF(interpretations!BN397=0,"",interpretations!BN397)</f>
        <v>-</v>
      </c>
      <c r="F397" s="30" t="str">
        <f>IF(interpretations!BO397=0,"",interpretations!BO397)</f>
        <v>Small</v>
      </c>
      <c r="G397" s="30" t="str">
        <f>interpretations!BP397</f>
        <v>unknown</v>
      </c>
      <c r="H397" s="13" t="str">
        <f>interpretations!E397</f>
        <v/>
      </c>
      <c r="I397" s="13" t="str">
        <f>interpretations!F397</f>
        <v>-</v>
      </c>
      <c r="J397" s="13" t="str">
        <f>interpretations!G397</f>
        <v>travel time</v>
      </c>
      <c r="K397" s="13" t="str">
        <f>interpretations!I397</f>
        <v>min/incident</v>
      </c>
      <c r="L397" t="str">
        <f>interpretations!BK397</f>
        <v>Beta</v>
      </c>
      <c r="M397">
        <f>interpretations!BL397</f>
        <v>-0.25486999999999999</v>
      </c>
    </row>
    <row r="398" spans="1:13" x14ac:dyDescent="0.25">
      <c r="A398" t="str">
        <f>IF(ISBLANK(interpretations!L398),"",interpretations!L398)</f>
        <v>van Kirk (1978)</v>
      </c>
      <c r="B398" t="str">
        <f>IF(ISBLANK(interpretations!A398),"",interpretations!A398)</f>
        <v>Residence in K.C.</v>
      </c>
      <c r="C398" t="str">
        <f>IF(ISBLANK(interpretations!S398),"",interpretations!S398)</f>
        <v>victim characteristics</v>
      </c>
      <c r="D398" t="str">
        <f>IF(ISBLANK(interpretations!T398),"",interpretations!T398)</f>
        <v>crime characteristics</v>
      </c>
      <c r="E398" s="13" t="str">
        <f>IF(interpretations!BN398=0,"",interpretations!BN398)</f>
        <v>-</v>
      </c>
      <c r="F398" s="30" t="str">
        <f>IF(interpretations!BO398=0,"",interpretations!BO398)</f>
        <v>Small</v>
      </c>
      <c r="G398" s="30" t="str">
        <f>interpretations!BP398</f>
        <v>unknown</v>
      </c>
      <c r="H398" s="13" t="str">
        <f>interpretations!E398</f>
        <v/>
      </c>
      <c r="I398" s="13" t="str">
        <f>interpretations!F398</f>
        <v>-</v>
      </c>
      <c r="J398" s="13" t="str">
        <f>interpretations!G398</f>
        <v>reporting time</v>
      </c>
      <c r="K398" s="13" t="str">
        <f>interpretations!I398</f>
        <v>min/incident</v>
      </c>
      <c r="L398" t="str">
        <f>interpretations!BK398</f>
        <v>Beta</v>
      </c>
      <c r="M398">
        <f>interpretations!BL398</f>
        <v>-0.18</v>
      </c>
    </row>
    <row r="399" spans="1:13" x14ac:dyDescent="0.25">
      <c r="A399" t="str">
        <f>IF(ISBLANK(interpretations!L399),"",interpretations!L399)</f>
        <v>van Kirk (1978)</v>
      </c>
      <c r="B399" t="str">
        <f>IF(ISBLANK(interpretations!A399),"",interpretations!A399)</f>
        <v>Residence at present adress</v>
      </c>
      <c r="C399" t="str">
        <f>IF(ISBLANK(interpretations!S399),"",interpretations!S399)</f>
        <v>victim characteristics</v>
      </c>
      <c r="D399" t="str">
        <f>IF(ISBLANK(interpretations!T399),"",interpretations!T399)</f>
        <v>crime characteristics</v>
      </c>
      <c r="E399" s="13" t="str">
        <f>IF(interpretations!BN399=0,"",interpretations!BN399)</f>
        <v>+</v>
      </c>
      <c r="F399" s="30" t="str">
        <f>IF(interpretations!BO399=0,"",interpretations!BO399)</f>
        <v>Small</v>
      </c>
      <c r="G399" s="30" t="str">
        <f>interpretations!BP399</f>
        <v>unknown</v>
      </c>
      <c r="H399" s="13" t="str">
        <f>interpretations!E399</f>
        <v/>
      </c>
      <c r="I399" s="13" t="str">
        <f>interpretations!F399</f>
        <v>-</v>
      </c>
      <c r="J399" s="13" t="str">
        <f>interpretations!G399</f>
        <v>reporting time</v>
      </c>
      <c r="K399" s="13" t="str">
        <f>interpretations!I399</f>
        <v>min/incident</v>
      </c>
      <c r="L399" t="str">
        <f>interpretations!BK399</f>
        <v>Beta</v>
      </c>
      <c r="M399">
        <f>interpretations!BL399</f>
        <v>5.7410000000000003E-2</v>
      </c>
    </row>
    <row r="400" spans="1:13" x14ac:dyDescent="0.25">
      <c r="A400" t="str">
        <f>IF(ISBLANK(interpretations!L400),"",interpretations!L400)</f>
        <v>van Kirk (1978)</v>
      </c>
      <c r="B400" t="str">
        <f>IF(ISBLANK(interpretations!A400),"",interpretations!A400)</f>
        <v>Own -Rent - Board</v>
      </c>
      <c r="C400" t="str">
        <f>IF(ISBLANK(interpretations!S400),"",interpretations!S400)</f>
        <v>victim characteristics</v>
      </c>
      <c r="D400" t="str">
        <f>IF(ISBLANK(interpretations!T400),"",interpretations!T400)</f>
        <v>crime characteristics</v>
      </c>
      <c r="E400" s="13" t="str">
        <f>IF(interpretations!BN400=0,"",interpretations!BN400)</f>
        <v>+</v>
      </c>
      <c r="F400" s="30" t="str">
        <f>IF(interpretations!BO400=0,"",interpretations!BO400)</f>
        <v>Small</v>
      </c>
      <c r="G400" s="30" t="str">
        <f>interpretations!BP400</f>
        <v>unknown</v>
      </c>
      <c r="H400" s="13" t="str">
        <f>interpretations!E400</f>
        <v/>
      </c>
      <c r="I400" s="13" t="str">
        <f>interpretations!F400</f>
        <v>-</v>
      </c>
      <c r="J400" s="13" t="str">
        <f>interpretations!G400</f>
        <v>reporting time</v>
      </c>
      <c r="K400" s="13" t="str">
        <f>interpretations!I400</f>
        <v>min/incident</v>
      </c>
      <c r="L400" t="str">
        <f>interpretations!BK400</f>
        <v>Beta</v>
      </c>
      <c r="M400">
        <f>interpretations!BL400</f>
        <v>0.15515999999999999</v>
      </c>
    </row>
    <row r="401" spans="1:13" x14ac:dyDescent="0.25">
      <c r="A401" t="str">
        <f>IF(ISBLANK(interpretations!L401),"",interpretations!L401)</f>
        <v>van Kirk (1978)</v>
      </c>
      <c r="B401" t="str">
        <f>IF(ISBLANK(interpretations!A401),"",interpretations!A401)</f>
        <v xml:space="preserve">Marital Status </v>
      </c>
      <c r="C401" t="str">
        <f>IF(ISBLANK(interpretations!S401),"",interpretations!S401)</f>
        <v>victim characteristics</v>
      </c>
      <c r="D401" t="str">
        <f>IF(ISBLANK(interpretations!T401),"",interpretations!T401)</f>
        <v>human involvement characteristics</v>
      </c>
      <c r="E401" s="13" t="str">
        <f>IF(interpretations!BN401=0,"",interpretations!BN401)</f>
        <v>+</v>
      </c>
      <c r="F401" s="30" t="str">
        <f>IF(interpretations!BO401=0,"",interpretations!BO401)</f>
        <v>Small</v>
      </c>
      <c r="G401" s="30" t="str">
        <f>interpretations!BP401</f>
        <v>unknown</v>
      </c>
      <c r="H401" s="13" t="str">
        <f>interpretations!E401</f>
        <v/>
      </c>
      <c r="I401" s="13" t="str">
        <f>interpretations!F401</f>
        <v>-</v>
      </c>
      <c r="J401" s="13" t="str">
        <f>interpretations!G401</f>
        <v>reporting time</v>
      </c>
      <c r="K401" s="13" t="str">
        <f>interpretations!I401</f>
        <v>min/incident</v>
      </c>
      <c r="L401" t="str">
        <f>interpretations!BK401</f>
        <v>Beta</v>
      </c>
      <c r="M401">
        <f>interpretations!BL401</f>
        <v>0.16994999999999999</v>
      </c>
    </row>
    <row r="402" spans="1:13" x14ac:dyDescent="0.25">
      <c r="A402" t="str">
        <f>IF(ISBLANK(interpretations!L402),"",interpretations!L402)</f>
        <v>van Kirk (1978)</v>
      </c>
      <c r="B402" t="str">
        <f>IF(ISBLANK(interpretations!A402),"",interpretations!A402)</f>
        <v>Socioeconomic Rating</v>
      </c>
      <c r="C402" t="str">
        <f>IF(ISBLANK(interpretations!S402),"",interpretations!S402)</f>
        <v>victim characteristics</v>
      </c>
      <c r="D402" t="str">
        <f>IF(ISBLANK(interpretations!T402),"",interpretations!T402)</f>
        <v>human involvement characteristics</v>
      </c>
      <c r="E402" s="13" t="str">
        <f>IF(interpretations!BN402=0,"",interpretations!BN402)</f>
        <v>-</v>
      </c>
      <c r="F402" s="30" t="str">
        <f>IF(interpretations!BO402=0,"",interpretations!BO402)</f>
        <v>Small</v>
      </c>
      <c r="G402" s="30" t="str">
        <f>interpretations!BP402</f>
        <v>unknown</v>
      </c>
      <c r="H402" s="13" t="str">
        <f>interpretations!E402</f>
        <v/>
      </c>
      <c r="I402" s="13" t="str">
        <f>interpretations!F402</f>
        <v>-</v>
      </c>
      <c r="J402" s="13" t="str">
        <f>interpretations!G402</f>
        <v>reporting time</v>
      </c>
      <c r="K402" s="13" t="str">
        <f>interpretations!I402</f>
        <v>min/incident</v>
      </c>
      <c r="L402" t="str">
        <f>interpretations!BK402</f>
        <v>Beta</v>
      </c>
      <c r="M402">
        <f>interpretations!BL402</f>
        <v>-0.21626000000000001</v>
      </c>
    </row>
    <row r="403" spans="1:13" x14ac:dyDescent="0.25">
      <c r="A403" t="str">
        <f>IF(ISBLANK(interpretations!L403),"",interpretations!L403)</f>
        <v>van Kirk (1978)</v>
      </c>
      <c r="B403" t="str">
        <f>IF(ISBLANK(interpretations!A403),"",interpretations!A403)</f>
        <v>Education</v>
      </c>
      <c r="C403" t="str">
        <f>IF(ISBLANK(interpretations!S403),"",interpretations!S403)</f>
        <v>victim characteristics</v>
      </c>
      <c r="D403" t="str">
        <f>IF(ISBLANK(interpretations!T403),"",interpretations!T403)</f>
        <v>human involvement characteristics</v>
      </c>
      <c r="E403" s="13" t="str">
        <f>IF(interpretations!BN403=0,"",interpretations!BN403)</f>
        <v>-</v>
      </c>
      <c r="F403" s="30" t="str">
        <f>IF(interpretations!BO403=0,"",interpretations!BO403)</f>
        <v>Small</v>
      </c>
      <c r="G403" s="30" t="str">
        <f>interpretations!BP403</f>
        <v>unknown</v>
      </c>
      <c r="H403" s="13" t="str">
        <f>interpretations!E403</f>
        <v/>
      </c>
      <c r="I403" s="13" t="str">
        <f>interpretations!F403</f>
        <v>-</v>
      </c>
      <c r="J403" s="13" t="str">
        <f>interpretations!G403</f>
        <v>reporting time</v>
      </c>
      <c r="K403" s="13" t="str">
        <f>interpretations!I403</f>
        <v>min/incident</v>
      </c>
      <c r="L403" t="str">
        <f>interpretations!BK403</f>
        <v>Beta</v>
      </c>
      <c r="M403">
        <f>interpretations!BL403</f>
        <v>-0.25849</v>
      </c>
    </row>
    <row r="404" spans="1:13" x14ac:dyDescent="0.25">
      <c r="A404" t="str">
        <f>IF(ISBLANK(interpretations!L404),"",interpretations!L404)</f>
        <v>van Kirk (1978)</v>
      </c>
      <c r="B404" t="str">
        <f>IF(ISBLANK(interpretations!A404),"",interpretations!A404)</f>
        <v xml:space="preserve">Income </v>
      </c>
      <c r="C404" t="str">
        <f>IF(ISBLANK(interpretations!S404),"",interpretations!S404)</f>
        <v>victim characteristics</v>
      </c>
      <c r="D404" t="str">
        <f>IF(ISBLANK(interpretations!T404),"",interpretations!T404)</f>
        <v>human involvement characteristics</v>
      </c>
      <c r="E404" s="13" t="str">
        <f>IF(interpretations!BN404=0,"",interpretations!BN404)</f>
        <v>-</v>
      </c>
      <c r="F404" s="30" t="str">
        <f>IF(interpretations!BO404=0,"",interpretations!BO404)</f>
        <v>Small</v>
      </c>
      <c r="G404" s="30" t="str">
        <f>interpretations!BP404</f>
        <v>unknown</v>
      </c>
      <c r="H404" s="13" t="str">
        <f>interpretations!E404</f>
        <v>-</v>
      </c>
      <c r="I404" s="13" t="str">
        <f>interpretations!F404</f>
        <v>dollars</v>
      </c>
      <c r="J404" s="13" t="str">
        <f>interpretations!G404</f>
        <v>reporting time</v>
      </c>
      <c r="K404" s="13" t="str">
        <f>interpretations!I404</f>
        <v>min/incident</v>
      </c>
      <c r="L404" t="str">
        <f>interpretations!BK404</f>
        <v>Beta</v>
      </c>
      <c r="M404">
        <f>interpretations!BL404</f>
        <v>-7.1999999999999998E-3</v>
      </c>
    </row>
    <row r="405" spans="1:13" x14ac:dyDescent="0.25">
      <c r="A405" t="str">
        <f>IF(ISBLANK(interpretations!L405),"",interpretations!L405)</f>
        <v>van Kirk (1978)</v>
      </c>
      <c r="B405" t="str">
        <f>IF(ISBLANK(interpretations!A405),"",interpretations!A405)</f>
        <v xml:space="preserve">Rape  </v>
      </c>
      <c r="C405" t="str">
        <f>IF(ISBLANK(interpretations!S405),"",interpretations!S405)</f>
        <v>crime type</v>
      </c>
      <c r="D405" t="str">
        <f>IF(ISBLANK(interpretations!T405),"",interpretations!T405)</f>
        <v>crime type</v>
      </c>
      <c r="E405" s="13" t="str">
        <f>IF(interpretations!BN405=0,"",interpretations!BN405)</f>
        <v>-</v>
      </c>
      <c r="F405" s="30" t="str">
        <f>IF(interpretations!BO405=0,"",interpretations!BO405)</f>
        <v>Small</v>
      </c>
      <c r="G405" s="30" t="str">
        <f>interpretations!BP405</f>
        <v>unknown</v>
      </c>
      <c r="H405" s="13" t="str">
        <f>interpretations!E405</f>
        <v/>
      </c>
      <c r="I405" s="13" t="str">
        <f>interpretations!F405</f>
        <v>-</v>
      </c>
      <c r="J405" s="13" t="str">
        <f>interpretations!G405</f>
        <v>reporting time</v>
      </c>
      <c r="K405" s="13" t="str">
        <f>interpretations!I405</f>
        <v>min/incident</v>
      </c>
      <c r="L405" t="str">
        <f>interpretations!BK405</f>
        <v>Beta</v>
      </c>
      <c r="M405">
        <f>interpretations!BL405</f>
        <v>-1.8419999999999999E-2</v>
      </c>
    </row>
    <row r="406" spans="1:13" x14ac:dyDescent="0.25">
      <c r="A406" t="str">
        <f>IF(ISBLANK(interpretations!L406),"",interpretations!L406)</f>
        <v>van Kirk (1978)</v>
      </c>
      <c r="B406" t="str">
        <f>IF(ISBLANK(interpretations!A406),"",interpretations!A406)</f>
        <v>Assault</v>
      </c>
      <c r="C406" t="str">
        <f>IF(ISBLANK(interpretations!S406),"",interpretations!S406)</f>
        <v>crime type</v>
      </c>
      <c r="D406" t="str">
        <f>IF(ISBLANK(interpretations!T406),"",interpretations!T406)</f>
        <v>crime type</v>
      </c>
      <c r="E406" s="13" t="str">
        <f>IF(interpretations!BN406=0,"",interpretations!BN406)</f>
        <v>-</v>
      </c>
      <c r="F406" s="30" t="str">
        <f>IF(interpretations!BO406=0,"",interpretations!BO406)</f>
        <v>Small</v>
      </c>
      <c r="G406" s="30" t="str">
        <f>interpretations!BP406</f>
        <v>unknown</v>
      </c>
      <c r="H406" s="13" t="str">
        <f>interpretations!E406</f>
        <v/>
      </c>
      <c r="I406" s="13" t="str">
        <f>interpretations!F406</f>
        <v>-</v>
      </c>
      <c r="J406" s="13" t="str">
        <f>interpretations!G406</f>
        <v>reporting time</v>
      </c>
      <c r="K406" s="13" t="str">
        <f>interpretations!I406</f>
        <v>min/incident</v>
      </c>
      <c r="L406" t="str">
        <f>interpretations!BK406</f>
        <v>Beta</v>
      </c>
      <c r="M406">
        <f>interpretations!BL406</f>
        <v>-2.7289999999999998E-2</v>
      </c>
    </row>
    <row r="407" spans="1:13" x14ac:dyDescent="0.25">
      <c r="A407" t="str">
        <f>IF(ISBLANK(interpretations!L407),"",interpretations!L407)</f>
        <v>van Kirk (1978)</v>
      </c>
      <c r="B407" t="str">
        <f>IF(ISBLANK(interpretations!A407),"",interpretations!A407)</f>
        <v>Involvement burglary</v>
      </c>
      <c r="C407" t="str">
        <f>IF(ISBLANK(interpretations!S407),"",interpretations!S407)</f>
        <v>crime type</v>
      </c>
      <c r="D407" t="str">
        <f>IF(ISBLANK(interpretations!T407),"",interpretations!T407)</f>
        <v>crime type</v>
      </c>
      <c r="E407" s="13" t="str">
        <f>IF(interpretations!BN407=0,"",interpretations!BN407)</f>
        <v>-</v>
      </c>
      <c r="F407" s="30" t="str">
        <f>IF(interpretations!BO407=0,"",interpretations!BO407)</f>
        <v>Small</v>
      </c>
      <c r="G407" s="30" t="str">
        <f>interpretations!BP407</f>
        <v>unknown</v>
      </c>
      <c r="H407" s="13" t="str">
        <f>interpretations!E407</f>
        <v/>
      </c>
      <c r="I407" s="13" t="str">
        <f>interpretations!F407</f>
        <v>-</v>
      </c>
      <c r="J407" s="13" t="str">
        <f>interpretations!G407</f>
        <v>reporting time</v>
      </c>
      <c r="K407" s="13" t="str">
        <f>interpretations!I407</f>
        <v>min/incident</v>
      </c>
      <c r="L407" t="str">
        <f>interpretations!BK407</f>
        <v>Beta</v>
      </c>
      <c r="M407">
        <f>interpretations!BL407</f>
        <v>-6.9830000000000003E-2</v>
      </c>
    </row>
    <row r="408" spans="1:13" x14ac:dyDescent="0.25">
      <c r="A408" t="str">
        <f>IF(ISBLANK(interpretations!L408),"",interpretations!L408)</f>
        <v>van Kirk (1978)</v>
      </c>
      <c r="B408" t="str">
        <f>IF(ISBLANK(interpretations!A408),"",interpretations!A408)</f>
        <v>Discovery burglary</v>
      </c>
      <c r="C408" t="str">
        <f>IF(ISBLANK(interpretations!S408),"",interpretations!S408)</f>
        <v>crime type</v>
      </c>
      <c r="D408" t="str">
        <f>IF(ISBLANK(interpretations!T408),"",interpretations!T408)</f>
        <v>crime type</v>
      </c>
      <c r="E408" s="13" t="str">
        <f>IF(interpretations!BN408=0,"",interpretations!BN408)</f>
        <v>+</v>
      </c>
      <c r="F408" s="30" t="str">
        <f>IF(interpretations!BO408=0,"",interpretations!BO408)</f>
        <v>Small</v>
      </c>
      <c r="G408" s="30" t="str">
        <f>interpretations!BP408</f>
        <v>unknown</v>
      </c>
      <c r="H408" s="13" t="str">
        <f>interpretations!E408</f>
        <v/>
      </c>
      <c r="I408" s="13" t="str">
        <f>interpretations!F408</f>
        <v>-</v>
      </c>
      <c r="J408" s="13" t="str">
        <f>interpretations!G408</f>
        <v>reporting time</v>
      </c>
      <c r="K408" s="13" t="str">
        <f>interpretations!I408</f>
        <v>min/incident</v>
      </c>
      <c r="L408" t="str">
        <f>interpretations!BK408</f>
        <v>Beta</v>
      </c>
      <c r="M408">
        <f>interpretations!BL408</f>
        <v>0.19986000000000001</v>
      </c>
    </row>
    <row r="409" spans="1:13" x14ac:dyDescent="0.25">
      <c r="A409" t="str">
        <f>IF(ISBLANK(interpretations!L409),"",interpretations!L409)</f>
        <v>van Kirk (1978)</v>
      </c>
      <c r="B409" t="str">
        <f>IF(ISBLANK(interpretations!A409),"",interpretations!A409)</f>
        <v>Involvement larceny</v>
      </c>
      <c r="C409" t="str">
        <f>IF(ISBLANK(interpretations!S409),"",interpretations!S409)</f>
        <v>crime type</v>
      </c>
      <c r="D409" t="str">
        <f>IF(ISBLANK(interpretations!T409),"",interpretations!T409)</f>
        <v>crime type</v>
      </c>
      <c r="E409" s="13" t="str">
        <f>IF(interpretations!BN409=0,"",interpretations!BN409)</f>
        <v>+</v>
      </c>
      <c r="F409" s="30" t="str">
        <f>IF(interpretations!BO409=0,"",interpretations!BO409)</f>
        <v>Small</v>
      </c>
      <c r="G409" s="30" t="str">
        <f>interpretations!BP409</f>
        <v>unknown</v>
      </c>
      <c r="H409" s="13" t="str">
        <f>interpretations!E409</f>
        <v/>
      </c>
      <c r="I409" s="13" t="str">
        <f>interpretations!F409</f>
        <v>-</v>
      </c>
      <c r="J409" s="13" t="str">
        <f>interpretations!G409</f>
        <v>reporting time</v>
      </c>
      <c r="K409" s="13" t="str">
        <f>interpretations!I409</f>
        <v>min/incident</v>
      </c>
      <c r="L409" t="str">
        <f>interpretations!BK409</f>
        <v>Beta</v>
      </c>
      <c r="M409">
        <f>interpretations!BL409</f>
        <v>2.7199999999999998E-2</v>
      </c>
    </row>
    <row r="410" spans="1:13" x14ac:dyDescent="0.25">
      <c r="A410" t="str">
        <f>IF(ISBLANK(interpretations!L410),"",interpretations!L410)</f>
        <v>van Kirk (1978)</v>
      </c>
      <c r="B410" t="str">
        <f>IF(ISBLANK(interpretations!A410),"",interpretations!A410)</f>
        <v>Discovery larceny</v>
      </c>
      <c r="C410" t="str">
        <f>IF(ISBLANK(interpretations!S410),"",interpretations!S410)</f>
        <v>crime type</v>
      </c>
      <c r="D410" t="str">
        <f>IF(ISBLANK(interpretations!T410),"",interpretations!T410)</f>
        <v>crime type</v>
      </c>
      <c r="E410" s="13" t="str">
        <f>IF(interpretations!BN410=0,"",interpretations!BN410)</f>
        <v>+</v>
      </c>
      <c r="F410" s="30" t="str">
        <f>IF(interpretations!BO410=0,"",interpretations!BO410)</f>
        <v>Small</v>
      </c>
      <c r="G410" s="30" t="str">
        <f>interpretations!BP410</f>
        <v>unknown</v>
      </c>
      <c r="H410" s="13" t="str">
        <f>interpretations!E410</f>
        <v/>
      </c>
      <c r="I410" s="13" t="str">
        <f>interpretations!F410</f>
        <v>-</v>
      </c>
      <c r="J410" s="13" t="str">
        <f>interpretations!G410</f>
        <v>reporting time</v>
      </c>
      <c r="K410" s="13" t="str">
        <f>interpretations!I410</f>
        <v>min/incident</v>
      </c>
      <c r="L410" t="str">
        <f>interpretations!BK410</f>
        <v>Beta</v>
      </c>
      <c r="M410">
        <f>interpretations!BL410</f>
        <v>0.21465000000000001</v>
      </c>
    </row>
    <row r="411" spans="1:13" x14ac:dyDescent="0.25">
      <c r="A411" t="str">
        <f>IF(ISBLANK(interpretations!L411),"",interpretations!L411)</f>
        <v>van Kirk (1978)</v>
      </c>
      <c r="B411" t="str">
        <f>IF(ISBLANK(interpretations!A411),"",interpretations!A411)</f>
        <v>Involvement auto theft</v>
      </c>
      <c r="C411" t="str">
        <f>IF(ISBLANK(interpretations!S411),"",interpretations!S411)</f>
        <v>crime type</v>
      </c>
      <c r="D411" t="str">
        <f>IF(ISBLANK(interpretations!T411),"",interpretations!T411)</f>
        <v>crime type</v>
      </c>
      <c r="E411" s="13" t="str">
        <f>IF(interpretations!BN411=0,"",interpretations!BN411)</f>
        <v>-</v>
      </c>
      <c r="F411" s="30" t="str">
        <f>IF(interpretations!BO411=0,"",interpretations!BO411)</f>
        <v>Small</v>
      </c>
      <c r="G411" s="30" t="str">
        <f>interpretations!BP411</f>
        <v>unknown</v>
      </c>
      <c r="H411" s="13" t="str">
        <f>interpretations!E411</f>
        <v/>
      </c>
      <c r="I411" s="13" t="str">
        <f>interpretations!F411</f>
        <v>-</v>
      </c>
      <c r="J411" s="13" t="str">
        <f>interpretations!G411</f>
        <v>reporting time</v>
      </c>
      <c r="K411" s="13" t="str">
        <f>interpretations!I411</f>
        <v>min/incident</v>
      </c>
      <c r="L411" t="str">
        <f>interpretations!BK411</f>
        <v>Beta</v>
      </c>
      <c r="M411">
        <f>interpretations!BL411</f>
        <v>-1.7649999999999999E-2</v>
      </c>
    </row>
    <row r="412" spans="1:13" x14ac:dyDescent="0.25">
      <c r="A412" t="str">
        <f>IF(ISBLANK(interpretations!L412),"",interpretations!L412)</f>
        <v>van Kirk (1978)</v>
      </c>
      <c r="B412" t="str">
        <f>IF(ISBLANK(interpretations!A412),"",interpretations!A412)</f>
        <v>Discovery auto theft</v>
      </c>
      <c r="C412" t="str">
        <f>IF(ISBLANK(interpretations!S412),"",interpretations!S412)</f>
        <v>crime type</v>
      </c>
      <c r="D412" t="str">
        <f>IF(ISBLANK(interpretations!T412),"",interpretations!T412)</f>
        <v>crime type</v>
      </c>
      <c r="E412" s="13" t="str">
        <f>IF(interpretations!BN412=0,"",interpretations!BN412)</f>
        <v>+</v>
      </c>
      <c r="F412" s="30" t="str">
        <f>IF(interpretations!BO412=0,"",interpretations!BO412)</f>
        <v>Small</v>
      </c>
      <c r="G412" s="30" t="str">
        <f>interpretations!BP412</f>
        <v>unknown</v>
      </c>
      <c r="H412" s="13" t="str">
        <f>interpretations!E412</f>
        <v/>
      </c>
      <c r="I412" s="13" t="str">
        <f>interpretations!F412</f>
        <v>-</v>
      </c>
      <c r="J412" s="13" t="str">
        <f>interpretations!G412</f>
        <v>reporting time</v>
      </c>
      <c r="K412" s="13" t="str">
        <f>interpretations!I412</f>
        <v>min/incident</v>
      </c>
      <c r="L412" t="str">
        <f>interpretations!BK412</f>
        <v>Beta</v>
      </c>
      <c r="M412">
        <f>interpretations!BL412</f>
        <v>9.5880000000000007E-2</v>
      </c>
    </row>
    <row r="413" spans="1:13" x14ac:dyDescent="0.25">
      <c r="A413" t="str">
        <f>IF(ISBLANK(interpretations!L413),"",interpretations!L413)</f>
        <v>van Kirk (1978)</v>
      </c>
      <c r="B413" t="str">
        <f>IF(ISBLANK(interpretations!A413),"",interpretations!A413)</f>
        <v xml:space="preserve">Telephoning Delay </v>
      </c>
      <c r="C413" t="str">
        <f>IF(ISBLANK(interpretations!S413),"",interpretations!S413)</f>
        <v>witness characteristics;victim characteristics</v>
      </c>
      <c r="D413" t="str">
        <f>IF(ISBLANK(interpretations!T413),"",interpretations!T413)</f>
        <v>human involvement characteristics</v>
      </c>
      <c r="E413" s="13" t="str">
        <f>IF(interpretations!BN413=0,"",interpretations!BN413)</f>
        <v>+</v>
      </c>
      <c r="F413" s="30" t="str">
        <f>IF(interpretations!BO413=0,"",interpretations!BO413)</f>
        <v>Small</v>
      </c>
      <c r="G413" s="30" t="str">
        <f>interpretations!BP413</f>
        <v>unknown</v>
      </c>
      <c r="H413" s="13" t="str">
        <f>interpretations!E413</f>
        <v/>
      </c>
      <c r="I413" s="13" t="str">
        <f>interpretations!F413</f>
        <v>-</v>
      </c>
      <c r="J413" s="13" t="str">
        <f>interpretations!G413</f>
        <v>reporting time</v>
      </c>
      <c r="K413" s="13" t="str">
        <f>interpretations!I413</f>
        <v>min/incident</v>
      </c>
      <c r="L413" t="str">
        <f>interpretations!BK413</f>
        <v>Beta</v>
      </c>
      <c r="M413">
        <f>interpretations!BL413</f>
        <v>0.16181000000000001</v>
      </c>
    </row>
    <row r="414" spans="1:13" x14ac:dyDescent="0.25">
      <c r="A414" t="str">
        <f>IF(ISBLANK(interpretations!L414),"",interpretations!L414)</f>
        <v>van Kirk (1978)</v>
      </c>
      <c r="B414" t="str">
        <f>IF(ISBLANK(interpretations!A414),"",interpretations!A414)</f>
        <v xml:space="preserve">Talking Delay </v>
      </c>
      <c r="C414" t="str">
        <f>IF(ISBLANK(interpretations!S414),"",interpretations!S414)</f>
        <v>witness characteristics;victim characteristics</v>
      </c>
      <c r="D414" t="str">
        <f>IF(ISBLANK(interpretations!T414),"",interpretations!T414)</f>
        <v>human involvement characteristics</v>
      </c>
      <c r="E414" s="13" t="str">
        <f>IF(interpretations!BN414=0,"",interpretations!BN414)</f>
        <v>+</v>
      </c>
      <c r="F414" s="30" t="str">
        <f>IF(interpretations!BO414=0,"",interpretations!BO414)</f>
        <v>Small</v>
      </c>
      <c r="G414" s="30" t="str">
        <f>interpretations!BP414</f>
        <v>unknown</v>
      </c>
      <c r="H414" s="13" t="str">
        <f>interpretations!E414</f>
        <v/>
      </c>
      <c r="I414" s="13" t="str">
        <f>interpretations!F414</f>
        <v>-</v>
      </c>
      <c r="J414" s="13" t="str">
        <f>interpretations!G414</f>
        <v>reporting time</v>
      </c>
      <c r="K414" s="13" t="str">
        <f>interpretations!I414</f>
        <v>min/incident</v>
      </c>
      <c r="L414" t="str">
        <f>interpretations!BK414</f>
        <v>Beta</v>
      </c>
      <c r="M414">
        <f>interpretations!BL414</f>
        <v>5.7029999999999997E-2</v>
      </c>
    </row>
    <row r="415" spans="1:13" x14ac:dyDescent="0.25">
      <c r="A415" t="str">
        <f>IF(ISBLANK(interpretations!L415),"",interpretations!L415)</f>
        <v>van Kirk (1978)</v>
      </c>
      <c r="B415" t="str">
        <f>IF(ISBLANK(interpretations!A415),"",interpretations!A415)</f>
        <v>Chasing Delay</v>
      </c>
      <c r="C415" t="str">
        <f>IF(ISBLANK(interpretations!S415),"",interpretations!S415)</f>
        <v>witness characteristics;victim characteristics</v>
      </c>
      <c r="D415" t="str">
        <f>IF(ISBLANK(interpretations!T415),"",interpretations!T415)</f>
        <v>human involvement characteristics</v>
      </c>
      <c r="E415" s="13" t="str">
        <f>IF(interpretations!BN415=0,"",interpretations!BN415)</f>
        <v>+</v>
      </c>
      <c r="F415" s="30" t="str">
        <f>IF(interpretations!BO415=0,"",interpretations!BO415)</f>
        <v>Small</v>
      </c>
      <c r="G415" s="30" t="str">
        <f>interpretations!BP415</f>
        <v>unknown</v>
      </c>
      <c r="H415" s="13" t="str">
        <f>interpretations!E415</f>
        <v/>
      </c>
      <c r="I415" s="13" t="str">
        <f>interpretations!F415</f>
        <v>-</v>
      </c>
      <c r="J415" s="13" t="str">
        <f>interpretations!G415</f>
        <v>reporting time</v>
      </c>
      <c r="K415" s="13" t="str">
        <f>interpretations!I415</f>
        <v>min/incident</v>
      </c>
      <c r="L415" t="str">
        <f>interpretations!BK415</f>
        <v>Beta</v>
      </c>
      <c r="M415">
        <f>interpretations!BL415</f>
        <v>8.09E-3</v>
      </c>
    </row>
    <row r="416" spans="1:13" x14ac:dyDescent="0.25">
      <c r="A416" t="str">
        <f>IF(ISBLANK(interpretations!L416),"",interpretations!L416)</f>
        <v>van Kirk (1978)</v>
      </c>
      <c r="B416" t="str">
        <f>IF(ISBLANK(interpretations!A416),"",interpretations!A416)</f>
        <v>Investigating Delay</v>
      </c>
      <c r="C416" t="str">
        <f>IF(ISBLANK(interpretations!S416),"",interpretations!S416)</f>
        <v>witness characteristics;victim characteristics</v>
      </c>
      <c r="D416" t="str">
        <f>IF(ISBLANK(interpretations!T416),"",interpretations!T416)</f>
        <v>human involvement characteristics</v>
      </c>
      <c r="E416" s="13" t="str">
        <f>IF(interpretations!BN416=0,"",interpretations!BN416)</f>
        <v>+</v>
      </c>
      <c r="F416" s="30" t="str">
        <f>IF(interpretations!BO416=0,"",interpretations!BO416)</f>
        <v>Small</v>
      </c>
      <c r="G416" s="30" t="str">
        <f>interpretations!BP416</f>
        <v>unknown</v>
      </c>
      <c r="H416" s="13" t="str">
        <f>interpretations!E416</f>
        <v/>
      </c>
      <c r="I416" s="13" t="str">
        <f>interpretations!F416</f>
        <v>-</v>
      </c>
      <c r="J416" s="13" t="str">
        <f>interpretations!G416</f>
        <v>reporting time</v>
      </c>
      <c r="K416" s="13" t="str">
        <f>interpretations!I416</f>
        <v>min/incident</v>
      </c>
      <c r="L416" t="str">
        <f>interpretations!BK416</f>
        <v>Beta</v>
      </c>
      <c r="M416">
        <f>interpretations!BL416</f>
        <v>8.6069999999999994E-2</v>
      </c>
    </row>
    <row r="417" spans="1:13" x14ac:dyDescent="0.25">
      <c r="A417" t="str">
        <f>IF(ISBLANK(interpretations!L417),"",interpretations!L417)</f>
        <v>van Kirk (1978)</v>
      </c>
      <c r="B417" t="str">
        <f>IF(ISBLANK(interpretations!A417),"",interpretations!A417)</f>
        <v>Waiting-Observing Delay</v>
      </c>
      <c r="C417" t="str">
        <f>IF(ISBLANK(interpretations!S417),"",interpretations!S417)</f>
        <v>witness characteristics;victim characteristics</v>
      </c>
      <c r="D417" t="str">
        <f>IF(ISBLANK(interpretations!T417),"",interpretations!T417)</f>
        <v>human involvement characteristics</v>
      </c>
      <c r="E417" s="13" t="str">
        <f>IF(interpretations!BN417=0,"",interpretations!BN417)</f>
        <v>+</v>
      </c>
      <c r="F417" s="30" t="str">
        <f>IF(interpretations!BO417=0,"",interpretations!BO417)</f>
        <v>Small</v>
      </c>
      <c r="G417" s="30" t="str">
        <f>interpretations!BP417</f>
        <v>unknown</v>
      </c>
      <c r="H417" s="13" t="str">
        <f>interpretations!E417</f>
        <v/>
      </c>
      <c r="I417" s="13" t="str">
        <f>interpretations!F417</f>
        <v>-</v>
      </c>
      <c r="J417" s="13" t="str">
        <f>interpretations!G417</f>
        <v>reporting time</v>
      </c>
      <c r="K417" s="13" t="str">
        <f>interpretations!I417</f>
        <v>min/incident</v>
      </c>
      <c r="L417" t="str">
        <f>interpretations!BK417</f>
        <v>Beta</v>
      </c>
      <c r="M417">
        <f>interpretations!BL417</f>
        <v>8.7859999999999994E-2</v>
      </c>
    </row>
    <row r="418" spans="1:13" x14ac:dyDescent="0.25">
      <c r="A418" t="str">
        <f>IF(ISBLANK(interpretations!L418),"",interpretations!L418)</f>
        <v>van Kirk (1978)</v>
      </c>
      <c r="B418" t="str">
        <f>IF(ISBLANK(interpretations!A418),"",interpretations!A418)</f>
        <v>Contacting security</v>
      </c>
      <c r="C418" t="str">
        <f>IF(ISBLANK(interpretations!S418),"",interpretations!S418)</f>
        <v>witness characteristics;victim characteristics</v>
      </c>
      <c r="D418" t="str">
        <f>IF(ISBLANK(interpretations!T418),"",interpretations!T418)</f>
        <v>human involvement characteristics</v>
      </c>
      <c r="E418" s="13" t="str">
        <f>IF(interpretations!BN418=0,"",interpretations!BN418)</f>
        <v>+</v>
      </c>
      <c r="F418" s="30" t="str">
        <f>IF(interpretations!BO418=0,"",interpretations!BO418)</f>
        <v>Small</v>
      </c>
      <c r="G418" s="30" t="str">
        <f>interpretations!BP418</f>
        <v>unknown</v>
      </c>
      <c r="H418" s="13" t="str">
        <f>interpretations!E418</f>
        <v/>
      </c>
      <c r="I418" s="13" t="str">
        <f>interpretations!F418</f>
        <v>-</v>
      </c>
      <c r="J418" s="13" t="str">
        <f>interpretations!G418</f>
        <v>reporting time</v>
      </c>
      <c r="K418" s="13" t="str">
        <f>interpretations!I418</f>
        <v>min/incident</v>
      </c>
      <c r="L418" t="str">
        <f>interpretations!BK418</f>
        <v>Beta</v>
      </c>
      <c r="M418">
        <f>interpretations!BL418</f>
        <v>0.11591</v>
      </c>
    </row>
    <row r="419" spans="1:13" x14ac:dyDescent="0.25">
      <c r="A419" t="str">
        <f>IF(ISBLANK(interpretations!L419),"",interpretations!L419)</f>
        <v>van Kirk (1978)</v>
      </c>
      <c r="B419" t="str">
        <f>IF(ISBLANK(interpretations!A419),"",interpretations!A419)</f>
        <v xml:space="preserve">Apathy Delay </v>
      </c>
      <c r="C419" t="str">
        <f>IF(ISBLANK(interpretations!S419),"",interpretations!S419)</f>
        <v>witness characteristics;victim characteristics</v>
      </c>
      <c r="D419" t="str">
        <f>IF(ISBLANK(interpretations!T419),"",interpretations!T419)</f>
        <v>human involvement characteristics</v>
      </c>
      <c r="E419" s="13" t="str">
        <f>IF(interpretations!BN419=0,"",interpretations!BN419)</f>
        <v>+</v>
      </c>
      <c r="F419" s="30" t="str">
        <f>IF(interpretations!BO419=0,"",interpretations!BO419)</f>
        <v>Small</v>
      </c>
      <c r="G419" s="30" t="str">
        <f>interpretations!BP419</f>
        <v>unknown</v>
      </c>
      <c r="H419" s="13" t="str">
        <f>interpretations!E419</f>
        <v/>
      </c>
      <c r="I419" s="13" t="str">
        <f>interpretations!F419</f>
        <v>-</v>
      </c>
      <c r="J419" s="13" t="str">
        <f>interpretations!G419</f>
        <v>reporting time</v>
      </c>
      <c r="K419" s="13" t="str">
        <f>interpretations!I419</f>
        <v>min/incident</v>
      </c>
      <c r="L419" t="str">
        <f>interpretations!BK419</f>
        <v>Beta</v>
      </c>
      <c r="M419">
        <f>interpretations!BL419</f>
        <v>0.19031000000000001</v>
      </c>
    </row>
    <row r="420" spans="1:13" x14ac:dyDescent="0.25">
      <c r="A420" t="str">
        <f>IF(ISBLANK(interpretations!L420),"",interpretations!L420)</f>
        <v>van Kirk (1978)</v>
      </c>
      <c r="B420" t="str">
        <f>IF(ISBLANK(interpretations!A420),"",interpretations!A420)</f>
        <v>Being Unsure of the Police</v>
      </c>
      <c r="C420" t="str">
        <f>IF(ISBLANK(interpretations!S420),"",interpretations!S420)</f>
        <v>witness characteristics;victim characteristics</v>
      </c>
      <c r="D420" t="str">
        <f>IF(ISBLANK(interpretations!T420),"",interpretations!T420)</f>
        <v>human involvement characteristics</v>
      </c>
      <c r="E420" s="13" t="str">
        <f>IF(interpretations!BN420=0,"",interpretations!BN420)</f>
        <v>+</v>
      </c>
      <c r="F420" s="30" t="str">
        <f>IF(interpretations!BO420=0,"",interpretations!BO420)</f>
        <v>Small</v>
      </c>
      <c r="G420" s="30" t="str">
        <f>interpretations!BP420</f>
        <v>unknown</v>
      </c>
      <c r="H420" s="13" t="str">
        <f>interpretations!E420</f>
        <v/>
      </c>
      <c r="I420" s="13" t="str">
        <f>interpretations!F420</f>
        <v>-</v>
      </c>
      <c r="J420" s="13" t="str">
        <f>interpretations!G420</f>
        <v>reporting time</v>
      </c>
      <c r="K420" s="13" t="str">
        <f>interpretations!I420</f>
        <v>min/incident</v>
      </c>
      <c r="L420" t="str">
        <f>interpretations!BK420</f>
        <v>Beta</v>
      </c>
      <c r="M420">
        <f>interpretations!BL420</f>
        <v>9.6589999999999995E-2</v>
      </c>
    </row>
    <row r="421" spans="1:13" x14ac:dyDescent="0.25">
      <c r="A421" t="str">
        <f>IF(ISBLANK(interpretations!L421),"",interpretations!L421)</f>
        <v>van Kirk (1978)</v>
      </c>
      <c r="B421" t="str">
        <f>IF(ISBLANK(interpretations!A421),"",interpretations!A421)</f>
        <v>Injury Delay</v>
      </c>
      <c r="C421" t="str">
        <f>IF(ISBLANK(interpretations!S421),"",interpretations!S421)</f>
        <v>witness characteristics;victim characteristics</v>
      </c>
      <c r="D421" t="str">
        <f>IF(ISBLANK(interpretations!T421),"",interpretations!T421)</f>
        <v>human involvement characteristics</v>
      </c>
      <c r="E421" s="13" t="str">
        <f>IF(interpretations!BN421=0,"",interpretations!BN421)</f>
        <v>+</v>
      </c>
      <c r="F421" s="30" t="str">
        <f>IF(interpretations!BO421=0,"",interpretations!BO421)</f>
        <v>Small</v>
      </c>
      <c r="G421" s="30" t="str">
        <f>interpretations!BP421</f>
        <v>unknown</v>
      </c>
      <c r="H421" s="13" t="str">
        <f>interpretations!E421</f>
        <v/>
      </c>
      <c r="I421" s="13" t="str">
        <f>interpretations!F421</f>
        <v>-</v>
      </c>
      <c r="J421" s="13" t="str">
        <f>interpretations!G421</f>
        <v>reporting time</v>
      </c>
      <c r="K421" s="13" t="str">
        <f>interpretations!I421</f>
        <v>min/incident</v>
      </c>
      <c r="L421" t="str">
        <f>interpretations!BK421</f>
        <v>Beta</v>
      </c>
      <c r="M421">
        <f>interpretations!BL421</f>
        <v>6.5030000000000004E-2</v>
      </c>
    </row>
    <row r="422" spans="1:13" x14ac:dyDescent="0.25">
      <c r="A422" t="str">
        <f>IF(ISBLANK(interpretations!L422),"",interpretations!L422)</f>
        <v>van Kirk (1978)</v>
      </c>
      <c r="B422" t="str">
        <f>IF(ISBLANK(interpretations!A422),"",interpretations!A422)</f>
        <v>Fear-Emotional upset delay</v>
      </c>
      <c r="C422" t="str">
        <f>IF(ISBLANK(interpretations!S422),"",interpretations!S422)</f>
        <v>witness characteristics;victim characteristics</v>
      </c>
      <c r="D422" t="str">
        <f>IF(ISBLANK(interpretations!T422),"",interpretations!T422)</f>
        <v>human involvement characteristics</v>
      </c>
      <c r="E422" s="13" t="str">
        <f>IF(interpretations!BN422=0,"",interpretations!BN422)</f>
        <v>-</v>
      </c>
      <c r="F422" s="30" t="str">
        <f>IF(interpretations!BO422=0,"",interpretations!BO422)</f>
        <v>Small</v>
      </c>
      <c r="G422" s="30" t="str">
        <f>interpretations!BP422</f>
        <v>unknown</v>
      </c>
      <c r="H422" s="13" t="str">
        <f>interpretations!E422</f>
        <v/>
      </c>
      <c r="I422" s="13" t="str">
        <f>interpretations!F422</f>
        <v>-</v>
      </c>
      <c r="J422" s="13" t="str">
        <f>interpretations!G422</f>
        <v>reporting time</v>
      </c>
      <c r="K422" s="13" t="str">
        <f>interpretations!I422</f>
        <v>min/incident</v>
      </c>
      <c r="L422" t="str">
        <f>interpretations!BK422</f>
        <v>Beta</v>
      </c>
      <c r="M422">
        <f>interpretations!BL422</f>
        <v>-1.2970000000000001E-2</v>
      </c>
    </row>
    <row r="423" spans="1:13" x14ac:dyDescent="0.25">
      <c r="A423" t="str">
        <f>IF(ISBLANK(interpretations!L423),"",interpretations!L423)</f>
        <v>van Kirk (1978)</v>
      </c>
      <c r="B423" t="str">
        <f>IF(ISBLANK(interpretations!A423),"",interpretations!A423)</f>
        <v>Public communications delay</v>
      </c>
      <c r="C423" t="str">
        <f>IF(ISBLANK(interpretations!S423),"",interpretations!S423)</f>
        <v>witness characteristics;victim characteristics</v>
      </c>
      <c r="D423" t="str">
        <f>IF(ISBLANK(interpretations!T423),"",interpretations!T423)</f>
        <v>human involvement characteristics</v>
      </c>
      <c r="E423" s="13" t="str">
        <f>IF(interpretations!BN423=0,"",interpretations!BN423)</f>
        <v>-</v>
      </c>
      <c r="F423" s="30" t="str">
        <f>IF(interpretations!BO423=0,"",interpretations!BO423)</f>
        <v>Small</v>
      </c>
      <c r="G423" s="30" t="str">
        <f>interpretations!BP423</f>
        <v>unknown</v>
      </c>
      <c r="H423" s="13" t="str">
        <f>interpretations!E423</f>
        <v/>
      </c>
      <c r="I423" s="13" t="str">
        <f>interpretations!F423</f>
        <v>-</v>
      </c>
      <c r="J423" s="13" t="str">
        <f>interpretations!G423</f>
        <v>reporting time</v>
      </c>
      <c r="K423" s="13" t="str">
        <f>interpretations!I423</f>
        <v>min/incident</v>
      </c>
      <c r="L423" t="str">
        <f>interpretations!BK423</f>
        <v>Beta</v>
      </c>
      <c r="M423">
        <f>interpretations!BL423</f>
        <v>-7.6400000000000001E-3</v>
      </c>
    </row>
    <row r="424" spans="1:13" x14ac:dyDescent="0.25">
      <c r="A424" t="str">
        <f>IF(ISBLANK(interpretations!L424),"",interpretations!L424)</f>
        <v>van Kirk (1978)</v>
      </c>
      <c r="B424" t="str">
        <f>IF(ISBLANK(interpretations!A424),"",interpretations!A424)</f>
        <v>Not Being Informed / Being Misinformed</v>
      </c>
      <c r="C424" t="str">
        <f>IF(ISBLANK(interpretations!S424),"",interpretations!S424)</f>
        <v>witness characteristics;victim characteristics</v>
      </c>
      <c r="D424" t="str">
        <f>IF(ISBLANK(interpretations!T424),"",interpretations!T424)</f>
        <v>human involvement characteristics</v>
      </c>
      <c r="E424" s="13" t="str">
        <f>IF(interpretations!BN424=0,"",interpretations!BN424)</f>
        <v>+</v>
      </c>
      <c r="F424" s="30" t="str">
        <f>IF(interpretations!BO424=0,"",interpretations!BO424)</f>
        <v>Small</v>
      </c>
      <c r="G424" s="30" t="str">
        <f>interpretations!BP424</f>
        <v>unknown</v>
      </c>
      <c r="H424" s="13" t="str">
        <f>interpretations!E424</f>
        <v/>
      </c>
      <c r="I424" s="13" t="str">
        <f>interpretations!F424</f>
        <v>-</v>
      </c>
      <c r="J424" s="13" t="str">
        <f>interpretations!G424</f>
        <v>reporting time</v>
      </c>
      <c r="K424" s="13" t="str">
        <f>interpretations!I424</f>
        <v>min/incident</v>
      </c>
      <c r="L424" t="str">
        <f>interpretations!BK424</f>
        <v>Beta</v>
      </c>
      <c r="M424">
        <f>interpretations!BL424</f>
        <v>0.23258999999999999</v>
      </c>
    </row>
    <row r="425" spans="1:13" x14ac:dyDescent="0.25">
      <c r="A425" t="str">
        <f>IF(ISBLANK(interpretations!L425),"",interpretations!L425)</f>
        <v>van Kirk (1978)</v>
      </c>
      <c r="B425" t="str">
        <f>IF(ISBLANK(interpretations!A425),"",interpretations!A425)</f>
        <v>Residence in K.C.</v>
      </c>
      <c r="C425" t="str">
        <f>IF(ISBLANK(interpretations!S425),"",interpretations!S425)</f>
        <v>victim characteristics</v>
      </c>
      <c r="D425" t="str">
        <f>IF(ISBLANK(interpretations!T425),"",interpretations!T425)</f>
        <v>crime characteristics</v>
      </c>
      <c r="E425" s="13" t="str">
        <f>IF(interpretations!BN425=0,"",interpretations!BN425)</f>
        <v>+</v>
      </c>
      <c r="F425" s="30" t="str">
        <f>IF(interpretations!BO425=0,"",interpretations!BO425)</f>
        <v>Small</v>
      </c>
      <c r="G425" s="30" t="str">
        <f>interpretations!BP425</f>
        <v>unknown</v>
      </c>
      <c r="H425" s="13" t="str">
        <f>interpretations!E425</f>
        <v/>
      </c>
      <c r="I425" s="13" t="str">
        <f>interpretations!F425</f>
        <v>-</v>
      </c>
      <c r="J425" s="13" t="str">
        <f>interpretations!G425</f>
        <v>reporting time</v>
      </c>
      <c r="K425" s="13" t="str">
        <f>interpretations!I425</f>
        <v>min/incident</v>
      </c>
      <c r="L425" t="str">
        <f>interpretations!BK425</f>
        <v>Beta</v>
      </c>
      <c r="M425">
        <f>interpretations!BL425</f>
        <v>3.4500000000000003E-2</v>
      </c>
    </row>
    <row r="426" spans="1:13" x14ac:dyDescent="0.25">
      <c r="A426" t="str">
        <f>IF(ISBLANK(interpretations!L426),"",interpretations!L426)</f>
        <v>van Kirk (1978)</v>
      </c>
      <c r="B426" t="str">
        <f>IF(ISBLANK(interpretations!A426),"",interpretations!A426)</f>
        <v>Residence at present adress</v>
      </c>
      <c r="C426" t="str">
        <f>IF(ISBLANK(interpretations!S426),"",interpretations!S426)</f>
        <v>victim characteristics</v>
      </c>
      <c r="D426" t="str">
        <f>IF(ISBLANK(interpretations!T426),"",interpretations!T426)</f>
        <v>crime characteristics</v>
      </c>
      <c r="E426" s="13" t="str">
        <f>IF(interpretations!BN426=0,"",interpretations!BN426)</f>
        <v>+</v>
      </c>
      <c r="F426" s="30" t="str">
        <f>IF(interpretations!BO426=0,"",interpretations!BO426)</f>
        <v>Small</v>
      </c>
      <c r="G426" s="30" t="str">
        <f>interpretations!BP426</f>
        <v>unknown</v>
      </c>
      <c r="H426" s="13" t="str">
        <f>interpretations!E426</f>
        <v/>
      </c>
      <c r="I426" s="13" t="str">
        <f>interpretations!F426</f>
        <v>-</v>
      </c>
      <c r="J426" s="13" t="str">
        <f>interpretations!G426</f>
        <v>reporting time</v>
      </c>
      <c r="K426" s="13" t="str">
        <f>interpretations!I426</f>
        <v>min/incident</v>
      </c>
      <c r="L426" t="str">
        <f>interpretations!BK426</f>
        <v>Beta</v>
      </c>
      <c r="M426">
        <f>interpretations!BL426</f>
        <v>5.4289999999999998E-2</v>
      </c>
    </row>
    <row r="427" spans="1:13" x14ac:dyDescent="0.25">
      <c r="A427" t="str">
        <f>IF(ISBLANK(interpretations!L427),"",interpretations!L427)</f>
        <v>van Kirk (1978)</v>
      </c>
      <c r="B427" t="str">
        <f>IF(ISBLANK(interpretations!A427),"",interpretations!A427)</f>
        <v>Own -Rent - Board</v>
      </c>
      <c r="C427" t="str">
        <f>IF(ISBLANK(interpretations!S427),"",interpretations!S427)</f>
        <v>victim characteristics</v>
      </c>
      <c r="D427" t="str">
        <f>IF(ISBLANK(interpretations!T427),"",interpretations!T427)</f>
        <v>crime characteristics</v>
      </c>
      <c r="E427" s="13" t="str">
        <f>IF(interpretations!BN427=0,"",interpretations!BN427)</f>
        <v>+</v>
      </c>
      <c r="F427" s="30" t="str">
        <f>IF(interpretations!BO427=0,"",interpretations!BO427)</f>
        <v>Small</v>
      </c>
      <c r="G427" s="30" t="str">
        <f>interpretations!BP427</f>
        <v>unknown</v>
      </c>
      <c r="H427" s="13" t="str">
        <f>interpretations!E427</f>
        <v/>
      </c>
      <c r="I427" s="13" t="str">
        <f>interpretations!F427</f>
        <v>-</v>
      </c>
      <c r="J427" s="13" t="str">
        <f>interpretations!G427</f>
        <v>reporting time</v>
      </c>
      <c r="K427" s="13" t="str">
        <f>interpretations!I427</f>
        <v>min/incident</v>
      </c>
      <c r="L427" t="str">
        <f>interpretations!BK427</f>
        <v>Beta</v>
      </c>
      <c r="M427">
        <f>interpretations!BL427</f>
        <v>4.3839999999999997E-2</v>
      </c>
    </row>
    <row r="428" spans="1:13" x14ac:dyDescent="0.25">
      <c r="A428" t="str">
        <f>IF(ISBLANK(interpretations!L428),"",interpretations!L428)</f>
        <v>van Kirk (1978)</v>
      </c>
      <c r="B428" t="str">
        <f>IF(ISBLANK(interpretations!A428),"",interpretations!A428)</f>
        <v xml:space="preserve">Marital Status </v>
      </c>
      <c r="C428" t="str">
        <f>IF(ISBLANK(interpretations!S428),"",interpretations!S428)</f>
        <v>victim characteristics</v>
      </c>
      <c r="D428" t="str">
        <f>IF(ISBLANK(interpretations!T428),"",interpretations!T428)</f>
        <v>human involvement characteristics</v>
      </c>
      <c r="E428" s="13" t="str">
        <f>IF(interpretations!BN428=0,"",interpretations!BN428)</f>
        <v>+</v>
      </c>
      <c r="F428" s="30" t="str">
        <f>IF(interpretations!BO428=0,"",interpretations!BO428)</f>
        <v>Small</v>
      </c>
      <c r="G428" s="30" t="str">
        <f>interpretations!BP428</f>
        <v>unknown</v>
      </c>
      <c r="H428" s="13" t="str">
        <f>interpretations!E428</f>
        <v/>
      </c>
      <c r="I428" s="13" t="str">
        <f>interpretations!F428</f>
        <v>-</v>
      </c>
      <c r="J428" s="13" t="str">
        <f>interpretations!G428</f>
        <v>reporting time</v>
      </c>
      <c r="K428" s="13" t="str">
        <f>interpretations!I428</f>
        <v>min/incident</v>
      </c>
      <c r="L428" t="str">
        <f>interpretations!BK428</f>
        <v>Beta</v>
      </c>
      <c r="M428">
        <f>interpretations!BL428</f>
        <v>0.19233</v>
      </c>
    </row>
    <row r="429" spans="1:13" x14ac:dyDescent="0.25">
      <c r="A429" t="str">
        <f>IF(ISBLANK(interpretations!L429),"",interpretations!L429)</f>
        <v>van Kirk (1978)</v>
      </c>
      <c r="B429" t="str">
        <f>IF(ISBLANK(interpretations!A429),"",interpretations!A429)</f>
        <v>Socioeconomic Rating</v>
      </c>
      <c r="C429" t="str">
        <f>IF(ISBLANK(interpretations!S429),"",interpretations!S429)</f>
        <v>victim characteristics</v>
      </c>
      <c r="D429" t="str">
        <f>IF(ISBLANK(interpretations!T429),"",interpretations!T429)</f>
        <v>human involvement characteristics</v>
      </c>
      <c r="E429" s="13" t="str">
        <f>IF(interpretations!BN429=0,"",interpretations!BN429)</f>
        <v>+</v>
      </c>
      <c r="F429" s="30" t="str">
        <f>IF(interpretations!BO429=0,"",interpretations!BO429)</f>
        <v>Small</v>
      </c>
      <c r="G429" s="30" t="str">
        <f>interpretations!BP429</f>
        <v>unknown</v>
      </c>
      <c r="H429" s="13" t="str">
        <f>interpretations!E429</f>
        <v/>
      </c>
      <c r="I429" s="13" t="str">
        <f>interpretations!F429</f>
        <v>-</v>
      </c>
      <c r="J429" s="13" t="str">
        <f>interpretations!G429</f>
        <v>reporting time</v>
      </c>
      <c r="K429" s="13" t="str">
        <f>interpretations!I429</f>
        <v>min/incident</v>
      </c>
      <c r="L429" t="str">
        <f>interpretations!BK429</f>
        <v>Beta</v>
      </c>
      <c r="M429">
        <f>interpretations!BL429</f>
        <v>9.6799999999999994E-3</v>
      </c>
    </row>
    <row r="430" spans="1:13" x14ac:dyDescent="0.25">
      <c r="A430" t="str">
        <f>IF(ISBLANK(interpretations!L430),"",interpretations!L430)</f>
        <v>van Kirk (1978)</v>
      </c>
      <c r="B430" t="str">
        <f>IF(ISBLANK(interpretations!A430),"",interpretations!A430)</f>
        <v>Education</v>
      </c>
      <c r="C430" t="str">
        <f>IF(ISBLANK(interpretations!S430),"",interpretations!S430)</f>
        <v>victim characteristics</v>
      </c>
      <c r="D430" t="str">
        <f>IF(ISBLANK(interpretations!T430),"",interpretations!T430)</f>
        <v>human involvement characteristics</v>
      </c>
      <c r="E430" s="13" t="str">
        <f>IF(interpretations!BN430=0,"",interpretations!BN430)</f>
        <v>-</v>
      </c>
      <c r="F430" s="30" t="str">
        <f>IF(interpretations!BO430=0,"",interpretations!BO430)</f>
        <v>Small</v>
      </c>
      <c r="G430" s="30" t="str">
        <f>interpretations!BP430</f>
        <v>unknown</v>
      </c>
      <c r="H430" s="13" t="str">
        <f>interpretations!E430</f>
        <v/>
      </c>
      <c r="I430" s="13" t="str">
        <f>interpretations!F430</f>
        <v>-</v>
      </c>
      <c r="J430" s="13" t="str">
        <f>interpretations!G430</f>
        <v>reporting time</v>
      </c>
      <c r="K430" s="13" t="str">
        <f>interpretations!I430</f>
        <v>min/incident</v>
      </c>
      <c r="L430" t="str">
        <f>interpretations!BK430</f>
        <v>Beta</v>
      </c>
      <c r="M430">
        <f>interpretations!BL430</f>
        <v>-6.3250000000000001E-2</v>
      </c>
    </row>
    <row r="431" spans="1:13" x14ac:dyDescent="0.25">
      <c r="A431" t="str">
        <f>IF(ISBLANK(interpretations!L431),"",interpretations!L431)</f>
        <v>van Kirk (1978)</v>
      </c>
      <c r="B431" t="str">
        <f>IF(ISBLANK(interpretations!A431),"",interpretations!A431)</f>
        <v xml:space="preserve">Income </v>
      </c>
      <c r="C431" t="str">
        <f>IF(ISBLANK(interpretations!S431),"",interpretations!S431)</f>
        <v>victim characteristics</v>
      </c>
      <c r="D431" t="str">
        <f>IF(ISBLANK(interpretations!T431),"",interpretations!T431)</f>
        <v>human involvement characteristics</v>
      </c>
      <c r="E431" s="13" t="str">
        <f>IF(interpretations!BN431=0,"",interpretations!BN431)</f>
        <v>-</v>
      </c>
      <c r="F431" s="30" t="str">
        <f>IF(interpretations!BO431=0,"",interpretations!BO431)</f>
        <v>Small</v>
      </c>
      <c r="G431" s="30" t="str">
        <f>interpretations!BP431</f>
        <v>unknown</v>
      </c>
      <c r="H431" s="13" t="str">
        <f>interpretations!E431</f>
        <v>-</v>
      </c>
      <c r="I431" s="13" t="str">
        <f>interpretations!F431</f>
        <v>dollars</v>
      </c>
      <c r="J431" s="13" t="str">
        <f>interpretations!G431</f>
        <v>reporting time</v>
      </c>
      <c r="K431" s="13" t="str">
        <f>interpretations!I431</f>
        <v>min/incident</v>
      </c>
      <c r="L431" t="str">
        <f>interpretations!BK431</f>
        <v>Beta</v>
      </c>
      <c r="M431">
        <f>interpretations!BL431</f>
        <v>-2.0039999999999999E-2</v>
      </c>
    </row>
    <row r="432" spans="1:13" x14ac:dyDescent="0.25">
      <c r="A432" t="str">
        <f>IF(ISBLANK(interpretations!L432),"",interpretations!L432)</f>
        <v>van Kirk (1978)</v>
      </c>
      <c r="B432" t="str">
        <f>IF(ISBLANK(interpretations!A432),"",interpretations!A432)</f>
        <v xml:space="preserve">Rape  </v>
      </c>
      <c r="C432" t="str">
        <f>IF(ISBLANK(interpretations!S432),"",interpretations!S432)</f>
        <v>crime type</v>
      </c>
      <c r="D432" t="str">
        <f>IF(ISBLANK(interpretations!T432),"",interpretations!T432)</f>
        <v>crime type</v>
      </c>
      <c r="E432" s="13" t="str">
        <f>IF(interpretations!BN432=0,"",interpretations!BN432)</f>
        <v>-</v>
      </c>
      <c r="F432" s="30" t="str">
        <f>IF(interpretations!BO432=0,"",interpretations!BO432)</f>
        <v>Small</v>
      </c>
      <c r="G432" s="30" t="str">
        <f>interpretations!BP432</f>
        <v>unknown</v>
      </c>
      <c r="H432" s="13" t="str">
        <f>interpretations!E432</f>
        <v/>
      </c>
      <c r="I432" s="13" t="str">
        <f>interpretations!F432</f>
        <v>-</v>
      </c>
      <c r="J432" s="13" t="str">
        <f>interpretations!G432</f>
        <v>reporting time</v>
      </c>
      <c r="K432" s="13" t="str">
        <f>interpretations!I432</f>
        <v>min/incident</v>
      </c>
      <c r="L432" t="str">
        <f>interpretations!BK432</f>
        <v>Beta</v>
      </c>
      <c r="M432">
        <f>interpretations!BL432</f>
        <v>-1.123E-2</v>
      </c>
    </row>
    <row r="433" spans="1:13" x14ac:dyDescent="0.25">
      <c r="A433" t="str">
        <f>IF(ISBLANK(interpretations!L433),"",interpretations!L433)</f>
        <v>van Kirk (1978)</v>
      </c>
      <c r="B433" t="str">
        <f>IF(ISBLANK(interpretations!A433),"",interpretations!A433)</f>
        <v>Assault</v>
      </c>
      <c r="C433" t="str">
        <f>IF(ISBLANK(interpretations!S433),"",interpretations!S433)</f>
        <v>crime type</v>
      </c>
      <c r="D433" t="str">
        <f>IF(ISBLANK(interpretations!T433),"",interpretations!T433)</f>
        <v>crime type</v>
      </c>
      <c r="E433" s="13" t="str">
        <f>IF(interpretations!BN433=0,"",interpretations!BN433)</f>
        <v>-</v>
      </c>
      <c r="F433" s="30" t="str">
        <f>IF(interpretations!BO433=0,"",interpretations!BO433)</f>
        <v>Small</v>
      </c>
      <c r="G433" s="30" t="str">
        <f>interpretations!BP433</f>
        <v>unknown</v>
      </c>
      <c r="H433" s="13" t="str">
        <f>interpretations!E433</f>
        <v/>
      </c>
      <c r="I433" s="13" t="str">
        <f>interpretations!F433</f>
        <v>-</v>
      </c>
      <c r="J433" s="13" t="str">
        <f>interpretations!G433</f>
        <v>reporting time</v>
      </c>
      <c r="K433" s="13" t="str">
        <f>interpretations!I433</f>
        <v>min/incident</v>
      </c>
      <c r="L433" t="str">
        <f>interpretations!BK433</f>
        <v>Beta</v>
      </c>
      <c r="M433">
        <f>interpretations!BL433</f>
        <v>-2.4129999999999999E-2</v>
      </c>
    </row>
    <row r="434" spans="1:13" x14ac:dyDescent="0.25">
      <c r="A434" t="str">
        <f>IF(ISBLANK(interpretations!L434),"",interpretations!L434)</f>
        <v>van Kirk (1978)</v>
      </c>
      <c r="B434" t="str">
        <f>IF(ISBLANK(interpretations!A434),"",interpretations!A434)</f>
        <v>Involvement burglary</v>
      </c>
      <c r="C434" t="str">
        <f>IF(ISBLANK(interpretations!S434),"",interpretations!S434)</f>
        <v>crime type</v>
      </c>
      <c r="D434" t="str">
        <f>IF(ISBLANK(interpretations!T434),"",interpretations!T434)</f>
        <v>crime type</v>
      </c>
      <c r="E434" s="13" t="str">
        <f>IF(interpretations!BN434=0,"",interpretations!BN434)</f>
        <v>-</v>
      </c>
      <c r="F434" s="30" t="str">
        <f>IF(interpretations!BO434=0,"",interpretations!BO434)</f>
        <v>Small</v>
      </c>
      <c r="G434" s="30" t="str">
        <f>interpretations!BP434</f>
        <v>unknown</v>
      </c>
      <c r="H434" s="13" t="str">
        <f>interpretations!E434</f>
        <v/>
      </c>
      <c r="I434" s="13" t="str">
        <f>interpretations!F434</f>
        <v>-</v>
      </c>
      <c r="J434" s="13" t="str">
        <f>interpretations!G434</f>
        <v>reporting time</v>
      </c>
      <c r="K434" s="13" t="str">
        <f>interpretations!I434</f>
        <v>min/incident</v>
      </c>
      <c r="L434" t="str">
        <f>interpretations!BK434</f>
        <v>Beta</v>
      </c>
      <c r="M434">
        <f>interpretations!BL434</f>
        <v>-6.5089999999999995E-2</v>
      </c>
    </row>
    <row r="435" spans="1:13" x14ac:dyDescent="0.25">
      <c r="A435" t="str">
        <f>IF(ISBLANK(interpretations!L435),"",interpretations!L435)</f>
        <v>van Kirk (1978)</v>
      </c>
      <c r="B435" t="str">
        <f>IF(ISBLANK(interpretations!A435),"",interpretations!A435)</f>
        <v>Discovery burglary</v>
      </c>
      <c r="C435" t="str">
        <f>IF(ISBLANK(interpretations!S435),"",interpretations!S435)</f>
        <v>crime type</v>
      </c>
      <c r="D435" t="str">
        <f>IF(ISBLANK(interpretations!T435),"",interpretations!T435)</f>
        <v>crime type</v>
      </c>
      <c r="E435" s="13" t="str">
        <f>IF(interpretations!BN435=0,"",interpretations!BN435)</f>
        <v>+</v>
      </c>
      <c r="F435" s="30" t="str">
        <f>IF(interpretations!BO435=0,"",interpretations!BO435)</f>
        <v>Small</v>
      </c>
      <c r="G435" s="30" t="str">
        <f>interpretations!BP435</f>
        <v>unknown</v>
      </c>
      <c r="H435" s="13" t="str">
        <f>interpretations!E435</f>
        <v/>
      </c>
      <c r="I435" s="13" t="str">
        <f>interpretations!F435</f>
        <v>-</v>
      </c>
      <c r="J435" s="13" t="str">
        <f>interpretations!G435</f>
        <v>reporting time</v>
      </c>
      <c r="K435" s="13" t="str">
        <f>interpretations!I435</f>
        <v>min/incident</v>
      </c>
      <c r="L435" t="str">
        <f>interpretations!BK435</f>
        <v>Beta</v>
      </c>
      <c r="M435">
        <f>interpretations!BL435</f>
        <v>0.20852000000000001</v>
      </c>
    </row>
    <row r="436" spans="1:13" x14ac:dyDescent="0.25">
      <c r="A436" t="str">
        <f>IF(ISBLANK(interpretations!L436),"",interpretations!L436)</f>
        <v>van Kirk (1978)</v>
      </c>
      <c r="B436" t="str">
        <f>IF(ISBLANK(interpretations!A436),"",interpretations!A436)</f>
        <v>Involvement larceny</v>
      </c>
      <c r="C436" t="str">
        <f>IF(ISBLANK(interpretations!S436),"",interpretations!S436)</f>
        <v>crime type</v>
      </c>
      <c r="D436" t="str">
        <f>IF(ISBLANK(interpretations!T436),"",interpretations!T436)</f>
        <v>crime type</v>
      </c>
      <c r="E436" s="13" t="str">
        <f>IF(interpretations!BN436=0,"",interpretations!BN436)</f>
        <v>+</v>
      </c>
      <c r="F436" s="30" t="str">
        <f>IF(interpretations!BO436=0,"",interpretations!BO436)</f>
        <v>Small</v>
      </c>
      <c r="G436" s="30" t="str">
        <f>interpretations!BP436</f>
        <v>unknown</v>
      </c>
      <c r="H436" s="13" t="str">
        <f>interpretations!E436</f>
        <v/>
      </c>
      <c r="I436" s="13" t="str">
        <f>interpretations!F436</f>
        <v>-</v>
      </c>
      <c r="J436" s="13" t="str">
        <f>interpretations!G436</f>
        <v>reporting time</v>
      </c>
      <c r="K436" s="13" t="str">
        <f>interpretations!I436</f>
        <v>min/incident</v>
      </c>
      <c r="L436" t="str">
        <f>interpretations!BK436</f>
        <v>Beta</v>
      </c>
      <c r="M436">
        <f>interpretations!BL436</f>
        <v>2.5479999999999999E-2</v>
      </c>
    </row>
    <row r="437" spans="1:13" x14ac:dyDescent="0.25">
      <c r="A437" t="str">
        <f>IF(ISBLANK(interpretations!L437),"",interpretations!L437)</f>
        <v>van Kirk (1978)</v>
      </c>
      <c r="B437" t="str">
        <f>IF(ISBLANK(interpretations!A437),"",interpretations!A437)</f>
        <v>Discovery larceny</v>
      </c>
      <c r="C437" t="str">
        <f>IF(ISBLANK(interpretations!S437),"",interpretations!S437)</f>
        <v>crime type</v>
      </c>
      <c r="D437" t="str">
        <f>IF(ISBLANK(interpretations!T437),"",interpretations!T437)</f>
        <v>crime type</v>
      </c>
      <c r="E437" s="13" t="str">
        <f>IF(interpretations!BN437=0,"",interpretations!BN437)</f>
        <v>+</v>
      </c>
      <c r="F437" s="30" t="str">
        <f>IF(interpretations!BO437=0,"",interpretations!BO437)</f>
        <v>Small</v>
      </c>
      <c r="G437" s="30" t="str">
        <f>interpretations!BP437</f>
        <v>unknown</v>
      </c>
      <c r="H437" s="13" t="str">
        <f>interpretations!E437</f>
        <v/>
      </c>
      <c r="I437" s="13" t="str">
        <f>interpretations!F437</f>
        <v>-</v>
      </c>
      <c r="J437" s="13" t="str">
        <f>interpretations!G437</f>
        <v>reporting time</v>
      </c>
      <c r="K437" s="13" t="str">
        <f>interpretations!I437</f>
        <v>min/incident</v>
      </c>
      <c r="L437" t="str">
        <f>interpretations!BK437</f>
        <v>Beta</v>
      </c>
      <c r="M437">
        <f>interpretations!BL437</f>
        <v>0.22281999999999999</v>
      </c>
    </row>
    <row r="438" spans="1:13" x14ac:dyDescent="0.25">
      <c r="A438" t="str">
        <f>IF(ISBLANK(interpretations!L438),"",interpretations!L438)</f>
        <v>van Kirk (1978)</v>
      </c>
      <c r="B438" t="str">
        <f>IF(ISBLANK(interpretations!A438),"",interpretations!A438)</f>
        <v>Involvement auto theft</v>
      </c>
      <c r="C438" t="str">
        <f>IF(ISBLANK(interpretations!S438),"",interpretations!S438)</f>
        <v>crime type</v>
      </c>
      <c r="D438" t="str">
        <f>IF(ISBLANK(interpretations!T438),"",interpretations!T438)</f>
        <v>crime type</v>
      </c>
      <c r="E438" s="13" t="str">
        <f>IF(interpretations!BN438=0,"",interpretations!BN438)</f>
        <v>-</v>
      </c>
      <c r="F438" s="30" t="str">
        <f>IF(interpretations!BO438=0,"",interpretations!BO438)</f>
        <v>Small</v>
      </c>
      <c r="G438" s="30" t="str">
        <f>interpretations!BP438</f>
        <v>unknown</v>
      </c>
      <c r="H438" s="13" t="str">
        <f>interpretations!E438</f>
        <v/>
      </c>
      <c r="I438" s="13" t="str">
        <f>interpretations!F438</f>
        <v>-</v>
      </c>
      <c r="J438" s="13" t="str">
        <f>interpretations!G438</f>
        <v>reporting time</v>
      </c>
      <c r="K438" s="13" t="str">
        <f>interpretations!I438</f>
        <v>min/incident</v>
      </c>
      <c r="L438" t="str">
        <f>interpretations!BK438</f>
        <v>Beta</v>
      </c>
      <c r="M438">
        <f>interpretations!BL438</f>
        <v>-9.3699999999999999E-3</v>
      </c>
    </row>
    <row r="439" spans="1:13" x14ac:dyDescent="0.25">
      <c r="A439" t="str">
        <f>IF(ISBLANK(interpretations!L439),"",interpretations!L439)</f>
        <v>van Kirk (1978)</v>
      </c>
      <c r="B439" t="str">
        <f>IF(ISBLANK(interpretations!A439),"",interpretations!A439)</f>
        <v>Discovery auto theft</v>
      </c>
      <c r="C439" t="str">
        <f>IF(ISBLANK(interpretations!S439),"",interpretations!S439)</f>
        <v>crime type</v>
      </c>
      <c r="D439" t="str">
        <f>IF(ISBLANK(interpretations!T439),"",interpretations!T439)</f>
        <v>crime type</v>
      </c>
      <c r="E439" s="13" t="str">
        <f>IF(interpretations!BN439=0,"",interpretations!BN439)</f>
        <v>+</v>
      </c>
      <c r="F439" s="30" t="str">
        <f>IF(interpretations!BO439=0,"",interpretations!BO439)</f>
        <v>Small</v>
      </c>
      <c r="G439" s="30" t="str">
        <f>interpretations!BP439</f>
        <v>unknown</v>
      </c>
      <c r="H439" s="13" t="str">
        <f>interpretations!E439</f>
        <v/>
      </c>
      <c r="I439" s="13" t="str">
        <f>interpretations!F439</f>
        <v>-</v>
      </c>
      <c r="J439" s="13" t="str">
        <f>interpretations!G439</f>
        <v>reporting time</v>
      </c>
      <c r="K439" s="13" t="str">
        <f>interpretations!I439</f>
        <v>min/incident</v>
      </c>
      <c r="L439" t="str">
        <f>interpretations!BK439</f>
        <v>Beta</v>
      </c>
      <c r="M439">
        <f>interpretations!BL439</f>
        <v>0.1065</v>
      </c>
    </row>
    <row r="440" spans="1:13" x14ac:dyDescent="0.25">
      <c r="A440" t="str">
        <f>IF(ISBLANK(interpretations!L440),"",interpretations!L440)</f>
        <v>van Kirk (1978)</v>
      </c>
      <c r="B440" t="str">
        <f>IF(ISBLANK(interpretations!A440),"",interpretations!A440)</f>
        <v xml:space="preserve">Telephoning Delay </v>
      </c>
      <c r="C440" t="str">
        <f>IF(ISBLANK(interpretations!S440),"",interpretations!S440)</f>
        <v>witness characteristics;victim characteristics</v>
      </c>
      <c r="D440" t="str">
        <f>IF(ISBLANK(interpretations!T440),"",interpretations!T440)</f>
        <v>human involvement characteristics</v>
      </c>
      <c r="E440" s="13" t="str">
        <f>IF(interpretations!BN440=0,"",interpretations!BN440)</f>
        <v>+</v>
      </c>
      <c r="F440" s="30" t="str">
        <f>IF(interpretations!BO440=0,"",interpretations!BO440)</f>
        <v>Small</v>
      </c>
      <c r="G440" s="30" t="str">
        <f>interpretations!BP440</f>
        <v>unknown</v>
      </c>
      <c r="H440" s="13" t="str">
        <f>interpretations!E440</f>
        <v/>
      </c>
      <c r="I440" s="13" t="str">
        <f>interpretations!F440</f>
        <v>-</v>
      </c>
      <c r="J440" s="13" t="str">
        <f>interpretations!G440</f>
        <v>reporting time</v>
      </c>
      <c r="K440" s="13" t="str">
        <f>interpretations!I440</f>
        <v>min/incident</v>
      </c>
      <c r="L440" t="str">
        <f>interpretations!BK440</f>
        <v>Beta</v>
      </c>
      <c r="M440">
        <f>interpretations!BL440</f>
        <v>0.16002</v>
      </c>
    </row>
    <row r="441" spans="1:13" x14ac:dyDescent="0.25">
      <c r="A441" t="str">
        <f>IF(ISBLANK(interpretations!L441),"",interpretations!L441)</f>
        <v>van Kirk (1978)</v>
      </c>
      <c r="B441" t="str">
        <f>IF(ISBLANK(interpretations!A441),"",interpretations!A441)</f>
        <v xml:space="preserve">Talking Delay </v>
      </c>
      <c r="C441" t="str">
        <f>IF(ISBLANK(interpretations!S441),"",interpretations!S441)</f>
        <v>witness characteristics;victim characteristics</v>
      </c>
      <c r="D441" t="str">
        <f>IF(ISBLANK(interpretations!T441),"",interpretations!T441)</f>
        <v>human involvement characteristics</v>
      </c>
      <c r="E441" s="13" t="str">
        <f>IF(interpretations!BN441=0,"",interpretations!BN441)</f>
        <v>+</v>
      </c>
      <c r="F441" s="30" t="str">
        <f>IF(interpretations!BO441=0,"",interpretations!BO441)</f>
        <v>Small</v>
      </c>
      <c r="G441" s="30" t="str">
        <f>interpretations!BP441</f>
        <v>unknown</v>
      </c>
      <c r="H441" s="13" t="str">
        <f>interpretations!E441</f>
        <v/>
      </c>
      <c r="I441" s="13" t="str">
        <f>interpretations!F441</f>
        <v>-</v>
      </c>
      <c r="J441" s="13" t="str">
        <f>interpretations!G441</f>
        <v>reporting time</v>
      </c>
      <c r="K441" s="13" t="str">
        <f>interpretations!I441</f>
        <v>min/incident</v>
      </c>
      <c r="L441" t="str">
        <f>interpretations!BK441</f>
        <v>Beta</v>
      </c>
      <c r="M441">
        <f>interpretations!BL441</f>
        <v>5.5300000000000002E-2</v>
      </c>
    </row>
    <row r="442" spans="1:13" x14ac:dyDescent="0.25">
      <c r="A442" t="str">
        <f>IF(ISBLANK(interpretations!L442),"",interpretations!L442)</f>
        <v>van Kirk (1978)</v>
      </c>
      <c r="B442" t="str">
        <f>IF(ISBLANK(interpretations!A442),"",interpretations!A442)</f>
        <v>Chasing Delay</v>
      </c>
      <c r="C442" t="str">
        <f>IF(ISBLANK(interpretations!S442),"",interpretations!S442)</f>
        <v>witness characteristics;victim characteristics</v>
      </c>
      <c r="D442" t="str">
        <f>IF(ISBLANK(interpretations!T442),"",interpretations!T442)</f>
        <v>human involvement characteristics</v>
      </c>
      <c r="E442" s="13" t="str">
        <f>IF(interpretations!BN442=0,"",interpretations!BN442)</f>
        <v>+</v>
      </c>
      <c r="F442" s="30" t="str">
        <f>IF(interpretations!BO442=0,"",interpretations!BO442)</f>
        <v>Small</v>
      </c>
      <c r="G442" s="30" t="str">
        <f>interpretations!BP442</f>
        <v>unknown</v>
      </c>
      <c r="H442" s="13" t="str">
        <f>interpretations!E442</f>
        <v/>
      </c>
      <c r="I442" s="13" t="str">
        <f>interpretations!F442</f>
        <v>-</v>
      </c>
      <c r="J442" s="13" t="str">
        <f>interpretations!G442</f>
        <v>reporting time</v>
      </c>
      <c r="K442" s="13" t="str">
        <f>interpretations!I442</f>
        <v>min/incident</v>
      </c>
      <c r="L442" t="str">
        <f>interpretations!BK442</f>
        <v>Beta</v>
      </c>
      <c r="M442">
        <f>interpretations!BL442</f>
        <v>1.4330000000000001E-2</v>
      </c>
    </row>
    <row r="443" spans="1:13" x14ac:dyDescent="0.25">
      <c r="A443" t="str">
        <f>IF(ISBLANK(interpretations!L443),"",interpretations!L443)</f>
        <v>van Kirk (1978)</v>
      </c>
      <c r="B443" t="str">
        <f>IF(ISBLANK(interpretations!A443),"",interpretations!A443)</f>
        <v>Investigating Delay</v>
      </c>
      <c r="C443" t="str">
        <f>IF(ISBLANK(interpretations!S443),"",interpretations!S443)</f>
        <v>witness characteristics;victim characteristics</v>
      </c>
      <c r="D443" t="str">
        <f>IF(ISBLANK(interpretations!T443),"",interpretations!T443)</f>
        <v>human involvement characteristics</v>
      </c>
      <c r="E443" s="13" t="str">
        <f>IF(interpretations!BN443=0,"",interpretations!BN443)</f>
        <v>+</v>
      </c>
      <c r="F443" s="30" t="str">
        <f>IF(interpretations!BO443=0,"",interpretations!BO443)</f>
        <v>Small</v>
      </c>
      <c r="G443" s="30" t="str">
        <f>interpretations!BP443</f>
        <v>unknown</v>
      </c>
      <c r="H443" s="13" t="str">
        <f>interpretations!E443</f>
        <v/>
      </c>
      <c r="I443" s="13" t="str">
        <f>interpretations!F443</f>
        <v>-</v>
      </c>
      <c r="J443" s="13" t="str">
        <f>interpretations!G443</f>
        <v>reporting time</v>
      </c>
      <c r="K443" s="13" t="str">
        <f>interpretations!I443</f>
        <v>min/incident</v>
      </c>
      <c r="L443" t="str">
        <f>interpretations!BK443</f>
        <v>Beta</v>
      </c>
      <c r="M443">
        <f>interpretations!BL443</f>
        <v>8.1000000000000003E-2</v>
      </c>
    </row>
    <row r="444" spans="1:13" x14ac:dyDescent="0.25">
      <c r="A444" t="str">
        <f>IF(ISBLANK(interpretations!L444),"",interpretations!L444)</f>
        <v>van Kirk (1978)</v>
      </c>
      <c r="B444" t="str">
        <f>IF(ISBLANK(interpretations!A444),"",interpretations!A444)</f>
        <v>Waiting-Observing Delay</v>
      </c>
      <c r="C444" t="str">
        <f>IF(ISBLANK(interpretations!S444),"",interpretations!S444)</f>
        <v>witness characteristics;victim characteristics</v>
      </c>
      <c r="D444" t="str">
        <f>IF(ISBLANK(interpretations!T444),"",interpretations!T444)</f>
        <v>human involvement characteristics</v>
      </c>
      <c r="E444" s="13" t="str">
        <f>IF(interpretations!BN444=0,"",interpretations!BN444)</f>
        <v>+</v>
      </c>
      <c r="F444" s="30" t="str">
        <f>IF(interpretations!BO444=0,"",interpretations!BO444)</f>
        <v>Small</v>
      </c>
      <c r="G444" s="30" t="str">
        <f>interpretations!BP444</f>
        <v>unknown</v>
      </c>
      <c r="H444" s="13" t="str">
        <f>interpretations!E444</f>
        <v/>
      </c>
      <c r="I444" s="13" t="str">
        <f>interpretations!F444</f>
        <v>-</v>
      </c>
      <c r="J444" s="13" t="str">
        <f>interpretations!G444</f>
        <v>reporting time</v>
      </c>
      <c r="K444" s="13" t="str">
        <f>interpretations!I444</f>
        <v>min/incident</v>
      </c>
      <c r="L444" t="str">
        <f>interpretations!BK444</f>
        <v>Beta</v>
      </c>
      <c r="M444">
        <f>interpretations!BL444</f>
        <v>8.3820000000000006E-2</v>
      </c>
    </row>
    <row r="445" spans="1:13" x14ac:dyDescent="0.25">
      <c r="A445" t="str">
        <f>IF(ISBLANK(interpretations!L445),"",interpretations!L445)</f>
        <v>van Kirk (1978)</v>
      </c>
      <c r="B445" t="str">
        <f>IF(ISBLANK(interpretations!A445),"",interpretations!A445)</f>
        <v>Contacting security</v>
      </c>
      <c r="C445" t="str">
        <f>IF(ISBLANK(interpretations!S445),"",interpretations!S445)</f>
        <v>witness characteristics;victim characteristics</v>
      </c>
      <c r="D445" t="str">
        <f>IF(ISBLANK(interpretations!T445),"",interpretations!T445)</f>
        <v>human involvement characteristics</v>
      </c>
      <c r="E445" s="13" t="str">
        <f>IF(interpretations!BN445=0,"",interpretations!BN445)</f>
        <v>+</v>
      </c>
      <c r="F445" s="30" t="str">
        <f>IF(interpretations!BO445=0,"",interpretations!BO445)</f>
        <v>Small</v>
      </c>
      <c r="G445" s="30" t="str">
        <f>interpretations!BP445</f>
        <v>unknown</v>
      </c>
      <c r="H445" s="13" t="str">
        <f>interpretations!E445</f>
        <v/>
      </c>
      <c r="I445" s="13" t="str">
        <f>interpretations!F445</f>
        <v>-</v>
      </c>
      <c r="J445" s="13" t="str">
        <f>interpretations!G445</f>
        <v>reporting time</v>
      </c>
      <c r="K445" s="13" t="str">
        <f>interpretations!I445</f>
        <v>min/incident</v>
      </c>
      <c r="L445" t="str">
        <f>interpretations!BK445</f>
        <v>Beta</v>
      </c>
      <c r="M445">
        <f>interpretations!BL445</f>
        <v>0.11434999999999999</v>
      </c>
    </row>
    <row r="446" spans="1:13" x14ac:dyDescent="0.25">
      <c r="A446" t="str">
        <f>IF(ISBLANK(interpretations!L446),"",interpretations!L446)</f>
        <v>van Kirk (1978)</v>
      </c>
      <c r="B446" t="str">
        <f>IF(ISBLANK(interpretations!A446),"",interpretations!A446)</f>
        <v xml:space="preserve">Apathy Delay </v>
      </c>
      <c r="C446" t="str">
        <f>IF(ISBLANK(interpretations!S446),"",interpretations!S446)</f>
        <v>witness characteristics;victim characteristics</v>
      </c>
      <c r="D446" t="str">
        <f>IF(ISBLANK(interpretations!T446),"",interpretations!T446)</f>
        <v>human involvement characteristics</v>
      </c>
      <c r="E446" s="13" t="str">
        <f>IF(interpretations!BN446=0,"",interpretations!BN446)</f>
        <v>+</v>
      </c>
      <c r="F446" s="30" t="str">
        <f>IF(interpretations!BO446=0,"",interpretations!BO446)</f>
        <v>Small</v>
      </c>
      <c r="G446" s="30" t="str">
        <f>interpretations!BP446</f>
        <v>unknown</v>
      </c>
      <c r="H446" s="13" t="str">
        <f>interpretations!E446</f>
        <v/>
      </c>
      <c r="I446" s="13" t="str">
        <f>interpretations!F446</f>
        <v>-</v>
      </c>
      <c r="J446" s="13" t="str">
        <f>interpretations!G446</f>
        <v>reporting time</v>
      </c>
      <c r="K446" s="13" t="str">
        <f>interpretations!I446</f>
        <v>min/incident</v>
      </c>
      <c r="L446" t="str">
        <f>interpretations!BK446</f>
        <v>Beta</v>
      </c>
      <c r="M446">
        <f>interpretations!BL446</f>
        <v>0.19733000000000001</v>
      </c>
    </row>
    <row r="447" spans="1:13" x14ac:dyDescent="0.25">
      <c r="A447" t="str">
        <f>IF(ISBLANK(interpretations!L447),"",interpretations!L447)</f>
        <v>van Kirk (1978)</v>
      </c>
      <c r="B447" t="str">
        <f>IF(ISBLANK(interpretations!A447),"",interpretations!A447)</f>
        <v>Being Unsure of the Police</v>
      </c>
      <c r="C447" t="str">
        <f>IF(ISBLANK(interpretations!S447),"",interpretations!S447)</f>
        <v>witness characteristics;victim characteristics</v>
      </c>
      <c r="D447" t="str">
        <f>IF(ISBLANK(interpretations!T447),"",interpretations!T447)</f>
        <v>human involvement characteristics</v>
      </c>
      <c r="E447" s="13" t="str">
        <f>IF(interpretations!BN447=0,"",interpretations!BN447)</f>
        <v>+</v>
      </c>
      <c r="F447" s="30" t="str">
        <f>IF(interpretations!BO447=0,"",interpretations!BO447)</f>
        <v>Small</v>
      </c>
      <c r="G447" s="30" t="str">
        <f>interpretations!BP447</f>
        <v>unknown</v>
      </c>
      <c r="H447" s="13" t="str">
        <f>interpretations!E447</f>
        <v/>
      </c>
      <c r="I447" s="13" t="str">
        <f>interpretations!F447</f>
        <v>-</v>
      </c>
      <c r="J447" s="13" t="str">
        <f>interpretations!G447</f>
        <v>reporting time</v>
      </c>
      <c r="K447" s="13" t="str">
        <f>interpretations!I447</f>
        <v>min/incident</v>
      </c>
      <c r="L447" t="str">
        <f>interpretations!BK447</f>
        <v>Beta</v>
      </c>
      <c r="M447">
        <f>interpretations!BL447</f>
        <v>0.10242999999999999</v>
      </c>
    </row>
    <row r="448" spans="1:13" x14ac:dyDescent="0.25">
      <c r="A448" t="str">
        <f>IF(ISBLANK(interpretations!L448),"",interpretations!L448)</f>
        <v>van Kirk (1978)</v>
      </c>
      <c r="B448" t="str">
        <f>IF(ISBLANK(interpretations!A448),"",interpretations!A448)</f>
        <v>Injury Delay</v>
      </c>
      <c r="C448" t="str">
        <f>IF(ISBLANK(interpretations!S448),"",interpretations!S448)</f>
        <v>witness characteristics;victim characteristics</v>
      </c>
      <c r="D448" t="str">
        <f>IF(ISBLANK(interpretations!T448),"",interpretations!T448)</f>
        <v>human involvement characteristics</v>
      </c>
      <c r="E448" s="13" t="str">
        <f>IF(interpretations!BN448=0,"",interpretations!BN448)</f>
        <v>+</v>
      </c>
      <c r="F448" s="30" t="str">
        <f>IF(interpretations!BO448=0,"",interpretations!BO448)</f>
        <v>Small</v>
      </c>
      <c r="G448" s="30" t="str">
        <f>interpretations!BP448</f>
        <v>unknown</v>
      </c>
      <c r="H448" s="13" t="str">
        <f>interpretations!E448</f>
        <v/>
      </c>
      <c r="I448" s="13" t="str">
        <f>interpretations!F448</f>
        <v>-</v>
      </c>
      <c r="J448" s="13" t="str">
        <f>interpretations!G448</f>
        <v>reporting time</v>
      </c>
      <c r="K448" s="13" t="str">
        <f>interpretations!I448</f>
        <v>min/incident</v>
      </c>
      <c r="L448" t="str">
        <f>interpretations!BK448</f>
        <v>Beta</v>
      </c>
      <c r="M448">
        <f>interpretations!BL448</f>
        <v>6.9449999999999998E-2</v>
      </c>
    </row>
    <row r="449" spans="1:13" x14ac:dyDescent="0.25">
      <c r="A449" t="str">
        <f>IF(ISBLANK(interpretations!L449),"",interpretations!L449)</f>
        <v>van Kirk (1978)</v>
      </c>
      <c r="B449" t="str">
        <f>IF(ISBLANK(interpretations!A449),"",interpretations!A449)</f>
        <v>Fear-Emotional upset delay</v>
      </c>
      <c r="C449" t="str">
        <f>IF(ISBLANK(interpretations!S449),"",interpretations!S449)</f>
        <v>witness characteristics;victim characteristics</v>
      </c>
      <c r="D449" t="str">
        <f>IF(ISBLANK(interpretations!T449),"",interpretations!T449)</f>
        <v>human involvement characteristics</v>
      </c>
      <c r="E449" s="13" t="str">
        <f>IF(interpretations!BN449=0,"",interpretations!BN449)</f>
        <v>-</v>
      </c>
      <c r="F449" s="30" t="str">
        <f>IF(interpretations!BO449=0,"",interpretations!BO449)</f>
        <v>Small</v>
      </c>
      <c r="G449" s="30" t="str">
        <f>interpretations!BP449</f>
        <v>unknown</v>
      </c>
      <c r="H449" s="13" t="str">
        <f>interpretations!E449</f>
        <v/>
      </c>
      <c r="I449" s="13" t="str">
        <f>interpretations!F449</f>
        <v>-</v>
      </c>
      <c r="J449" s="13" t="str">
        <f>interpretations!G449</f>
        <v>reporting time</v>
      </c>
      <c r="K449" s="13" t="str">
        <f>interpretations!I449</f>
        <v>min/incident</v>
      </c>
      <c r="L449" t="str">
        <f>interpretations!BK449</f>
        <v>Beta</v>
      </c>
      <c r="M449">
        <f>interpretations!BL449</f>
        <v>-5.9199999999999999E-3</v>
      </c>
    </row>
    <row r="450" spans="1:13" x14ac:dyDescent="0.25">
      <c r="A450" t="str">
        <f>IF(ISBLANK(interpretations!L450),"",interpretations!L450)</f>
        <v>van Kirk (1978)</v>
      </c>
      <c r="B450" t="str">
        <f>IF(ISBLANK(interpretations!A450),"",interpretations!A450)</f>
        <v>Public communications delay</v>
      </c>
      <c r="C450" t="str">
        <f>IF(ISBLANK(interpretations!S450),"",interpretations!S450)</f>
        <v>witness characteristics;victim characteristics</v>
      </c>
      <c r="D450" t="str">
        <f>IF(ISBLANK(interpretations!T450),"",interpretations!T450)</f>
        <v>human involvement characteristics</v>
      </c>
      <c r="E450" s="13" t="str">
        <f>IF(interpretations!BN450=0,"",interpretations!BN450)</f>
        <v>-</v>
      </c>
      <c r="F450" s="30" t="str">
        <f>IF(interpretations!BO450=0,"",interpretations!BO450)</f>
        <v>Small</v>
      </c>
      <c r="G450" s="30" t="str">
        <f>interpretations!BP450</f>
        <v>unknown</v>
      </c>
      <c r="H450" s="13" t="str">
        <f>interpretations!E450</f>
        <v/>
      </c>
      <c r="I450" s="13" t="str">
        <f>interpretations!F450</f>
        <v>-</v>
      </c>
      <c r="J450" s="13" t="str">
        <f>interpretations!G450</f>
        <v>reporting time</v>
      </c>
      <c r="K450" s="13" t="str">
        <f>interpretations!I450</f>
        <v>min/incident</v>
      </c>
      <c r="L450" t="str">
        <f>interpretations!BK450</f>
        <v>Beta</v>
      </c>
      <c r="M450">
        <f>interpretations!BL450</f>
        <v>-5.1700000000000001E-3</v>
      </c>
    </row>
    <row r="451" spans="1:13" x14ac:dyDescent="0.25">
      <c r="A451" t="str">
        <f>IF(ISBLANK(interpretations!L451),"",interpretations!L451)</f>
        <v>van Kirk (1978)</v>
      </c>
      <c r="B451" t="str">
        <f>IF(ISBLANK(interpretations!A451),"",interpretations!A451)</f>
        <v>Not Being Informed / Being Misinformed</v>
      </c>
      <c r="C451" t="str">
        <f>IF(ISBLANK(interpretations!S451),"",interpretations!S451)</f>
        <v>witness characteristics;victim characteristics</v>
      </c>
      <c r="D451" t="str">
        <f>IF(ISBLANK(interpretations!T451),"",interpretations!T451)</f>
        <v>human involvement characteristics</v>
      </c>
      <c r="E451" s="13" t="str">
        <f>IF(interpretations!BN451=0,"",interpretations!BN451)</f>
        <v>+</v>
      </c>
      <c r="F451" s="30" t="str">
        <f>IF(interpretations!BO451=0,"",interpretations!BO451)</f>
        <v>Small</v>
      </c>
      <c r="G451" s="30" t="str">
        <f>interpretations!BP451</f>
        <v>unknown</v>
      </c>
      <c r="H451" s="13" t="str">
        <f>interpretations!E451</f>
        <v/>
      </c>
      <c r="I451" s="13" t="str">
        <f>interpretations!F451</f>
        <v>-</v>
      </c>
      <c r="J451" s="13" t="str">
        <f>interpretations!G451</f>
        <v>reporting time</v>
      </c>
      <c r="K451" s="13" t="str">
        <f>interpretations!I451</f>
        <v>min/incident</v>
      </c>
      <c r="L451" t="str">
        <f>interpretations!BK451</f>
        <v>Beta</v>
      </c>
      <c r="M451">
        <f>interpretations!BL451</f>
        <v>0.24282999999999999</v>
      </c>
    </row>
    <row r="452" spans="1:13" x14ac:dyDescent="0.25">
      <c r="A452" t="str">
        <f>IF(ISBLANK(interpretations!L452),"",interpretations!L452)</f>
        <v>van Kirk (1978)</v>
      </c>
      <c r="B452" t="str">
        <f>IF(ISBLANK(interpretations!A452),"",interpretations!A452)</f>
        <v xml:space="preserve">Rape  </v>
      </c>
      <c r="C452" t="str">
        <f>IF(ISBLANK(interpretations!S452),"",interpretations!S452)</f>
        <v>crime type</v>
      </c>
      <c r="D452" t="str">
        <f>IF(ISBLANK(interpretations!T452),"",interpretations!T452)</f>
        <v>crime type</v>
      </c>
      <c r="E452" s="13" t="str">
        <f>IF(interpretations!BN452=0,"",interpretations!BN452)</f>
        <v>+</v>
      </c>
      <c r="F452" s="30" t="str">
        <f>IF(interpretations!BO452=0,"",interpretations!BO452)</f>
        <v>Small</v>
      </c>
      <c r="G452" s="30" t="str">
        <f>interpretations!BP452</f>
        <v>unknown</v>
      </c>
      <c r="H452" s="13" t="str">
        <f>interpretations!E452</f>
        <v/>
      </c>
      <c r="I452" s="13" t="str">
        <f>interpretations!F452</f>
        <v>-</v>
      </c>
      <c r="J452" s="13" t="str">
        <f>interpretations!G452</f>
        <v>dispatch time</v>
      </c>
      <c r="K452" s="13" t="str">
        <f>interpretations!I452</f>
        <v>min/incident</v>
      </c>
      <c r="L452" t="str">
        <f>interpretations!BK452</f>
        <v>Beta</v>
      </c>
      <c r="M452">
        <f>interpretations!BL452</f>
        <v>1.048E-2</v>
      </c>
    </row>
    <row r="453" spans="1:13" x14ac:dyDescent="0.25">
      <c r="A453" t="str">
        <f>IF(ISBLANK(interpretations!L453),"",interpretations!L453)</f>
        <v>van Kirk (1978)</v>
      </c>
      <c r="B453" t="str">
        <f>IF(ISBLANK(interpretations!A453),"",interpretations!A453)</f>
        <v>Assault</v>
      </c>
      <c r="C453" t="str">
        <f>IF(ISBLANK(interpretations!S453),"",interpretations!S453)</f>
        <v>crime type</v>
      </c>
      <c r="D453" t="str">
        <f>IF(ISBLANK(interpretations!T453),"",interpretations!T453)</f>
        <v>crime type</v>
      </c>
      <c r="E453" s="13" t="str">
        <f>IF(interpretations!BN453=0,"",interpretations!BN453)</f>
        <v>+</v>
      </c>
      <c r="F453" s="30" t="str">
        <f>IF(interpretations!BO453=0,"",interpretations!BO453)</f>
        <v>Small</v>
      </c>
      <c r="G453" s="30" t="str">
        <f>interpretations!BP453</f>
        <v>unknown</v>
      </c>
      <c r="H453" s="13" t="str">
        <f>interpretations!E453</f>
        <v/>
      </c>
      <c r="I453" s="13" t="str">
        <f>interpretations!F453</f>
        <v>-</v>
      </c>
      <c r="J453" s="13" t="str">
        <f>interpretations!G453</f>
        <v>dispatch time</v>
      </c>
      <c r="K453" s="13" t="str">
        <f>interpretations!I453</f>
        <v>min/incident</v>
      </c>
      <c r="L453" t="str">
        <f>interpretations!BK453</f>
        <v>Beta</v>
      </c>
      <c r="M453">
        <f>interpretations!BL453</f>
        <v>1.77E-2</v>
      </c>
    </row>
    <row r="454" spans="1:13" x14ac:dyDescent="0.25">
      <c r="A454" t="str">
        <f>IF(ISBLANK(interpretations!L454),"",interpretations!L454)</f>
        <v>van Kirk (1978)</v>
      </c>
      <c r="B454" t="str">
        <f>IF(ISBLANK(interpretations!A454),"",interpretations!A454)</f>
        <v>Involvement burglary</v>
      </c>
      <c r="C454" t="str">
        <f>IF(ISBLANK(interpretations!S454),"",interpretations!S454)</f>
        <v>crime type</v>
      </c>
      <c r="D454" t="str">
        <f>IF(ISBLANK(interpretations!T454),"",interpretations!T454)</f>
        <v>crime type</v>
      </c>
      <c r="E454" s="13" t="str">
        <f>IF(interpretations!BN454=0,"",interpretations!BN454)</f>
        <v>-</v>
      </c>
      <c r="F454" s="30" t="str">
        <f>IF(interpretations!BO454=0,"",interpretations!BO454)</f>
        <v>Small</v>
      </c>
      <c r="G454" s="30" t="str">
        <f>interpretations!BP454</f>
        <v>unknown</v>
      </c>
      <c r="H454" s="13" t="str">
        <f>interpretations!E454</f>
        <v/>
      </c>
      <c r="I454" s="13" t="str">
        <f>interpretations!F454</f>
        <v>-</v>
      </c>
      <c r="J454" s="13" t="str">
        <f>interpretations!G454</f>
        <v>dispatch time</v>
      </c>
      <c r="K454" s="13" t="str">
        <f>interpretations!I454</f>
        <v>min/incident</v>
      </c>
      <c r="L454" t="str">
        <f>interpretations!BK454</f>
        <v>Beta</v>
      </c>
      <c r="M454">
        <f>interpretations!BL454</f>
        <v>-8.8900000000000003E-3</v>
      </c>
    </row>
    <row r="455" spans="1:13" x14ac:dyDescent="0.25">
      <c r="A455" t="str">
        <f>IF(ISBLANK(interpretations!L455),"",interpretations!L455)</f>
        <v>van Kirk (1978)</v>
      </c>
      <c r="B455" t="str">
        <f>IF(ISBLANK(interpretations!A455),"",interpretations!A455)</f>
        <v>Discovery burglary</v>
      </c>
      <c r="C455" t="str">
        <f>IF(ISBLANK(interpretations!S455),"",interpretations!S455)</f>
        <v>crime type</v>
      </c>
      <c r="D455" t="str">
        <f>IF(ISBLANK(interpretations!T455),"",interpretations!T455)</f>
        <v>crime type</v>
      </c>
      <c r="E455" s="13" t="str">
        <f>IF(interpretations!BN455=0,"",interpretations!BN455)</f>
        <v>+</v>
      </c>
      <c r="F455" s="30" t="str">
        <f>IF(interpretations!BO455=0,"",interpretations!BO455)</f>
        <v>Small</v>
      </c>
      <c r="G455" s="30" t="str">
        <f>interpretations!BP455</f>
        <v>unknown</v>
      </c>
      <c r="H455" s="13" t="str">
        <f>interpretations!E455</f>
        <v/>
      </c>
      <c r="I455" s="13" t="str">
        <f>interpretations!F455</f>
        <v>-</v>
      </c>
      <c r="J455" s="13" t="str">
        <f>interpretations!G455</f>
        <v>dispatch time</v>
      </c>
      <c r="K455" s="13" t="str">
        <f>interpretations!I455</f>
        <v>min/incident</v>
      </c>
      <c r="L455" t="str">
        <f>interpretations!BK455</f>
        <v>Beta</v>
      </c>
      <c r="M455">
        <f>interpretations!BL455</f>
        <v>0.20258999999999999</v>
      </c>
    </row>
    <row r="456" spans="1:13" x14ac:dyDescent="0.25">
      <c r="A456" t="str">
        <f>IF(ISBLANK(interpretations!L456),"",interpretations!L456)</f>
        <v>van Kirk (1978)</v>
      </c>
      <c r="B456" t="str">
        <f>IF(ISBLANK(interpretations!A456),"",interpretations!A456)</f>
        <v>Involvement larceny</v>
      </c>
      <c r="C456" t="str">
        <f>IF(ISBLANK(interpretations!S456),"",interpretations!S456)</f>
        <v>crime type</v>
      </c>
      <c r="D456" t="str">
        <f>IF(ISBLANK(interpretations!T456),"",interpretations!T456)</f>
        <v>crime type</v>
      </c>
      <c r="E456" s="13" t="str">
        <f>IF(interpretations!BN456=0,"",interpretations!BN456)</f>
        <v>+</v>
      </c>
      <c r="F456" s="30" t="str">
        <f>IF(interpretations!BO456=0,"",interpretations!BO456)</f>
        <v>Small</v>
      </c>
      <c r="G456" s="30" t="str">
        <f>interpretations!BP456</f>
        <v>unknown</v>
      </c>
      <c r="H456" s="13" t="str">
        <f>interpretations!E456</f>
        <v/>
      </c>
      <c r="I456" s="13" t="str">
        <f>interpretations!F456</f>
        <v>-</v>
      </c>
      <c r="J456" s="13" t="str">
        <f>interpretations!G456</f>
        <v>dispatch time</v>
      </c>
      <c r="K456" s="13" t="str">
        <f>interpretations!I456</f>
        <v>min/incident</v>
      </c>
      <c r="L456" t="str">
        <f>interpretations!BK456</f>
        <v>Beta</v>
      </c>
      <c r="M456">
        <f>interpretations!BL456</f>
        <v>9.8479999999999998E-2</v>
      </c>
    </row>
    <row r="457" spans="1:13" x14ac:dyDescent="0.25">
      <c r="A457" t="str">
        <f>IF(ISBLANK(interpretations!L457),"",interpretations!L457)</f>
        <v>van Kirk (1978)</v>
      </c>
      <c r="B457" t="str">
        <f>IF(ISBLANK(interpretations!A457),"",interpretations!A457)</f>
        <v>Discovery larceny</v>
      </c>
      <c r="C457" t="str">
        <f>IF(ISBLANK(interpretations!S457),"",interpretations!S457)</f>
        <v>crime type</v>
      </c>
      <c r="D457" t="str">
        <f>IF(ISBLANK(interpretations!T457),"",interpretations!T457)</f>
        <v>crime type</v>
      </c>
      <c r="E457" s="13" t="str">
        <f>IF(interpretations!BN457=0,"",interpretations!BN457)</f>
        <v>+</v>
      </c>
      <c r="F457" s="30" t="str">
        <f>IF(interpretations!BO457=0,"",interpretations!BO457)</f>
        <v>Small</v>
      </c>
      <c r="G457" s="30" t="str">
        <f>interpretations!BP457</f>
        <v>unknown</v>
      </c>
      <c r="H457" s="13" t="str">
        <f>interpretations!E457</f>
        <v/>
      </c>
      <c r="I457" s="13" t="str">
        <f>interpretations!F457</f>
        <v>-</v>
      </c>
      <c r="J457" s="13" t="str">
        <f>interpretations!G457</f>
        <v>dispatch time</v>
      </c>
      <c r="K457" s="13" t="str">
        <f>interpretations!I457</f>
        <v>min/incident</v>
      </c>
      <c r="L457" t="str">
        <f>interpretations!BK457</f>
        <v>Beta</v>
      </c>
      <c r="M457">
        <f>interpretations!BL457</f>
        <v>0.13846</v>
      </c>
    </row>
    <row r="458" spans="1:13" x14ac:dyDescent="0.25">
      <c r="A458" t="str">
        <f>IF(ISBLANK(interpretations!L458),"",interpretations!L458)</f>
        <v>van Kirk (1978)</v>
      </c>
      <c r="B458" t="str">
        <f>IF(ISBLANK(interpretations!A458),"",interpretations!A458)</f>
        <v>Involvement auto theft</v>
      </c>
      <c r="C458" t="str">
        <f>IF(ISBLANK(interpretations!S458),"",interpretations!S458)</f>
        <v>crime type</v>
      </c>
      <c r="D458" t="str">
        <f>IF(ISBLANK(interpretations!T458),"",interpretations!T458)</f>
        <v>crime type</v>
      </c>
      <c r="E458" s="13" t="str">
        <f>IF(interpretations!BN458=0,"",interpretations!BN458)</f>
        <v>+</v>
      </c>
      <c r="F458" s="30" t="str">
        <f>IF(interpretations!BO458=0,"",interpretations!BO458)</f>
        <v>Small</v>
      </c>
      <c r="G458" s="30" t="str">
        <f>interpretations!BP458</f>
        <v>unknown</v>
      </c>
      <c r="H458" s="13" t="str">
        <f>interpretations!E458</f>
        <v/>
      </c>
      <c r="I458" s="13" t="str">
        <f>interpretations!F458</f>
        <v>-</v>
      </c>
      <c r="J458" s="13" t="str">
        <f>interpretations!G458</f>
        <v>dispatch time</v>
      </c>
      <c r="K458" s="13" t="str">
        <f>interpretations!I458</f>
        <v>min/incident</v>
      </c>
      <c r="L458" t="str">
        <f>interpretations!BK458</f>
        <v>Beta</v>
      </c>
      <c r="M458">
        <f>interpretations!BL458</f>
        <v>5.6710000000000003E-2</v>
      </c>
    </row>
    <row r="459" spans="1:13" x14ac:dyDescent="0.25">
      <c r="A459" t="str">
        <f>IF(ISBLANK(interpretations!L459),"",interpretations!L459)</f>
        <v>van Kirk (1978)</v>
      </c>
      <c r="B459" t="str">
        <f>IF(ISBLANK(interpretations!A459),"",interpretations!A459)</f>
        <v>Discovery auto theft</v>
      </c>
      <c r="C459" t="str">
        <f>IF(ISBLANK(interpretations!S459),"",interpretations!S459)</f>
        <v>crime type</v>
      </c>
      <c r="D459" t="str">
        <f>IF(ISBLANK(interpretations!T459),"",interpretations!T459)</f>
        <v>crime type</v>
      </c>
      <c r="E459" s="13" t="str">
        <f>IF(interpretations!BN459=0,"",interpretations!BN459)</f>
        <v>+</v>
      </c>
      <c r="F459" s="30" t="str">
        <f>IF(interpretations!BO459=0,"",interpretations!BO459)</f>
        <v>Small</v>
      </c>
      <c r="G459" s="30" t="str">
        <f>interpretations!BP459</f>
        <v>unknown</v>
      </c>
      <c r="H459" s="13" t="str">
        <f>interpretations!E459</f>
        <v/>
      </c>
      <c r="I459" s="13" t="str">
        <f>interpretations!F459</f>
        <v>-</v>
      </c>
      <c r="J459" s="13" t="str">
        <f>interpretations!G459</f>
        <v>dispatch time</v>
      </c>
      <c r="K459" s="13" t="str">
        <f>interpretations!I459</f>
        <v>min/incident</v>
      </c>
      <c r="L459" t="str">
        <f>interpretations!BK459</f>
        <v>Beta</v>
      </c>
      <c r="M459">
        <f>interpretations!BL459</f>
        <v>0.20741000000000001</v>
      </c>
    </row>
    <row r="460" spans="1:13" x14ac:dyDescent="0.25">
      <c r="A460" t="str">
        <f>IF(ISBLANK(interpretations!L460),"",interpretations!L460)</f>
        <v>van Kirk (1978)</v>
      </c>
      <c r="B460" t="str">
        <f>IF(ISBLANK(interpretations!A460),"",interpretations!A460)</f>
        <v xml:space="preserve">Rape  </v>
      </c>
      <c r="C460" t="str">
        <f>IF(ISBLANK(interpretations!S460),"",interpretations!S460)</f>
        <v>crime type</v>
      </c>
      <c r="D460" t="str">
        <f>IF(ISBLANK(interpretations!T460),"",interpretations!T460)</f>
        <v>crime type</v>
      </c>
      <c r="E460" s="13" t="str">
        <f>IF(interpretations!BN460=0,"",interpretations!BN460)</f>
        <v>+</v>
      </c>
      <c r="F460" s="30" t="str">
        <f>IF(interpretations!BO460=0,"",interpretations!BO460)</f>
        <v>Small</v>
      </c>
      <c r="G460" s="30" t="str">
        <f>interpretations!BP460</f>
        <v>unknown</v>
      </c>
      <c r="H460" s="13" t="str">
        <f>interpretations!E460</f>
        <v/>
      </c>
      <c r="I460" s="13" t="str">
        <f>interpretations!F460</f>
        <v>-</v>
      </c>
      <c r="J460" s="13" t="str">
        <f>interpretations!G460</f>
        <v>travel time</v>
      </c>
      <c r="K460" s="13" t="str">
        <f>interpretations!I460</f>
        <v>min/incident</v>
      </c>
      <c r="L460" t="str">
        <f>interpretations!BK460</f>
        <v>Beta</v>
      </c>
      <c r="M460">
        <f>interpretations!BL460</f>
        <v>1.447E-2</v>
      </c>
    </row>
    <row r="461" spans="1:13" x14ac:dyDescent="0.25">
      <c r="A461" t="str">
        <f>IF(ISBLANK(interpretations!L461),"",interpretations!L461)</f>
        <v>van Kirk (1978)</v>
      </c>
      <c r="B461" t="str">
        <f>IF(ISBLANK(interpretations!A461),"",interpretations!A461)</f>
        <v>Assault</v>
      </c>
      <c r="C461" t="str">
        <f>IF(ISBLANK(interpretations!S461),"",interpretations!S461)</f>
        <v>crime type</v>
      </c>
      <c r="D461" t="str">
        <f>IF(ISBLANK(interpretations!T461),"",interpretations!T461)</f>
        <v>crime type</v>
      </c>
      <c r="E461" s="13" t="str">
        <f>IF(interpretations!BN461=0,"",interpretations!BN461)</f>
        <v>+</v>
      </c>
      <c r="F461" s="30" t="str">
        <f>IF(interpretations!BO461=0,"",interpretations!BO461)</f>
        <v>Small</v>
      </c>
      <c r="G461" s="30" t="str">
        <f>interpretations!BP461</f>
        <v>unknown</v>
      </c>
      <c r="H461" s="13" t="str">
        <f>interpretations!E461</f>
        <v/>
      </c>
      <c r="I461" s="13" t="str">
        <f>interpretations!F461</f>
        <v>-</v>
      </c>
      <c r="J461" s="13" t="str">
        <f>interpretations!G461</f>
        <v>travel time</v>
      </c>
      <c r="K461" s="13" t="str">
        <f>interpretations!I461</f>
        <v>min/incident</v>
      </c>
      <c r="L461" t="str">
        <f>interpretations!BK461</f>
        <v>Beta</v>
      </c>
      <c r="M461">
        <f>interpretations!BL461</f>
        <v>2.5420000000000002E-2</v>
      </c>
    </row>
    <row r="462" spans="1:13" x14ac:dyDescent="0.25">
      <c r="A462" t="str">
        <f>IF(ISBLANK(interpretations!L462),"",interpretations!L462)</f>
        <v>van Kirk (1978)</v>
      </c>
      <c r="B462" t="str">
        <f>IF(ISBLANK(interpretations!A462),"",interpretations!A462)</f>
        <v>Involvement burglary</v>
      </c>
      <c r="C462" t="str">
        <f>IF(ISBLANK(interpretations!S462),"",interpretations!S462)</f>
        <v>crime type</v>
      </c>
      <c r="D462" t="str">
        <f>IF(ISBLANK(interpretations!T462),"",interpretations!T462)</f>
        <v>crime type</v>
      </c>
      <c r="E462" s="13" t="str">
        <f>IF(interpretations!BN462=0,"",interpretations!BN462)</f>
        <v>+</v>
      </c>
      <c r="F462" s="30" t="str">
        <f>IF(interpretations!BO462=0,"",interpretations!BO462)</f>
        <v>Small</v>
      </c>
      <c r="G462" s="30" t="str">
        <f>interpretations!BP462</f>
        <v>unknown</v>
      </c>
      <c r="H462" s="13" t="str">
        <f>interpretations!E462</f>
        <v/>
      </c>
      <c r="I462" s="13" t="str">
        <f>interpretations!F462</f>
        <v>-</v>
      </c>
      <c r="J462" s="13" t="str">
        <f>interpretations!G462</f>
        <v>travel time</v>
      </c>
      <c r="K462" s="13" t="str">
        <f>interpretations!I462</f>
        <v>min/incident</v>
      </c>
      <c r="L462" t="str">
        <f>interpretations!BK462</f>
        <v>Beta</v>
      </c>
      <c r="M462">
        <f>interpretations!BL462</f>
        <v>4.9950000000000001E-2</v>
      </c>
    </row>
    <row r="463" spans="1:13" x14ac:dyDescent="0.25">
      <c r="A463" t="str">
        <f>IF(ISBLANK(interpretations!L463),"",interpretations!L463)</f>
        <v>van Kirk (1978)</v>
      </c>
      <c r="B463" t="str">
        <f>IF(ISBLANK(interpretations!A463),"",interpretations!A463)</f>
        <v>Discovery burglary</v>
      </c>
      <c r="C463" t="str">
        <f>IF(ISBLANK(interpretations!S463),"",interpretations!S463)</f>
        <v>crime type</v>
      </c>
      <c r="D463" t="str">
        <f>IF(ISBLANK(interpretations!T463),"",interpretations!T463)</f>
        <v>crime type</v>
      </c>
      <c r="E463" s="13" t="str">
        <f>IF(interpretations!BN463=0,"",interpretations!BN463)</f>
        <v>+</v>
      </c>
      <c r="F463" s="30" t="str">
        <f>IF(interpretations!BO463=0,"",interpretations!BO463)</f>
        <v xml:space="preserve">Medium </v>
      </c>
      <c r="G463" s="30" t="str">
        <f>interpretations!BP463</f>
        <v>unknown</v>
      </c>
      <c r="H463" s="13" t="str">
        <f>interpretations!E463</f>
        <v/>
      </c>
      <c r="I463" s="13" t="str">
        <f>interpretations!F463</f>
        <v>-</v>
      </c>
      <c r="J463" s="13" t="str">
        <f>interpretations!G463</f>
        <v>travel time</v>
      </c>
      <c r="K463" s="13" t="str">
        <f>interpretations!I463</f>
        <v>min/incident</v>
      </c>
      <c r="L463" t="str">
        <f>interpretations!BK463</f>
        <v>Beta</v>
      </c>
      <c r="M463">
        <f>interpretations!BL463</f>
        <v>0.36503999999999998</v>
      </c>
    </row>
    <row r="464" spans="1:13" x14ac:dyDescent="0.25">
      <c r="A464" t="str">
        <f>IF(ISBLANK(interpretations!L464),"",interpretations!L464)</f>
        <v>van Kirk (1978)</v>
      </c>
      <c r="B464" t="str">
        <f>IF(ISBLANK(interpretations!A464),"",interpretations!A464)</f>
        <v>Involvement larceny</v>
      </c>
      <c r="C464" t="str">
        <f>IF(ISBLANK(interpretations!S464),"",interpretations!S464)</f>
        <v>crime type</v>
      </c>
      <c r="D464" t="str">
        <f>IF(ISBLANK(interpretations!T464),"",interpretations!T464)</f>
        <v>crime type</v>
      </c>
      <c r="E464" s="13" t="str">
        <f>IF(interpretations!BN464=0,"",interpretations!BN464)</f>
        <v>+</v>
      </c>
      <c r="F464" s="30" t="str">
        <f>IF(interpretations!BO464=0,"",interpretations!BO464)</f>
        <v>Small</v>
      </c>
      <c r="G464" s="30" t="str">
        <f>interpretations!BP464</f>
        <v>unknown</v>
      </c>
      <c r="H464" s="13" t="str">
        <f>interpretations!E464</f>
        <v/>
      </c>
      <c r="I464" s="13" t="str">
        <f>interpretations!F464</f>
        <v>-</v>
      </c>
      <c r="J464" s="13" t="str">
        <f>interpretations!G464</f>
        <v>travel time</v>
      </c>
      <c r="K464" s="13" t="str">
        <f>interpretations!I464</f>
        <v>min/incident</v>
      </c>
      <c r="L464" t="str">
        <f>interpretations!BK464</f>
        <v>Beta</v>
      </c>
      <c r="M464">
        <f>interpretations!BL464</f>
        <v>0.19686000000000001</v>
      </c>
    </row>
    <row r="465" spans="1:13" x14ac:dyDescent="0.25">
      <c r="A465" t="str">
        <f>IF(ISBLANK(interpretations!L465),"",interpretations!L465)</f>
        <v>van Kirk (1978)</v>
      </c>
      <c r="B465" t="str">
        <f>IF(ISBLANK(interpretations!A465),"",interpretations!A465)</f>
        <v>Discovery larceny</v>
      </c>
      <c r="C465" t="str">
        <f>IF(ISBLANK(interpretations!S465),"",interpretations!S465)</f>
        <v>crime type</v>
      </c>
      <c r="D465" t="str">
        <f>IF(ISBLANK(interpretations!T465),"",interpretations!T465)</f>
        <v>crime type</v>
      </c>
      <c r="E465" s="13" t="str">
        <f>IF(interpretations!BN465=0,"",interpretations!BN465)</f>
        <v>+</v>
      </c>
      <c r="F465" s="30" t="str">
        <f>IF(interpretations!BO465=0,"",interpretations!BO465)</f>
        <v>Small</v>
      </c>
      <c r="G465" s="30" t="str">
        <f>interpretations!BP465</f>
        <v>unknown</v>
      </c>
      <c r="H465" s="13" t="str">
        <f>interpretations!E465</f>
        <v/>
      </c>
      <c r="I465" s="13" t="str">
        <f>interpretations!F465</f>
        <v>-</v>
      </c>
      <c r="J465" s="13" t="str">
        <f>interpretations!G465</f>
        <v>travel time</v>
      </c>
      <c r="K465" s="13" t="str">
        <f>interpretations!I465</f>
        <v>min/incident</v>
      </c>
      <c r="L465" t="str">
        <f>interpretations!BK465</f>
        <v>Beta</v>
      </c>
      <c r="M465">
        <f>interpretations!BL465</f>
        <v>0.23424</v>
      </c>
    </row>
    <row r="466" spans="1:13" x14ac:dyDescent="0.25">
      <c r="A466" t="str">
        <f>IF(ISBLANK(interpretations!L466),"",interpretations!L466)</f>
        <v>van Kirk (1978)</v>
      </c>
      <c r="B466" t="str">
        <f>IF(ISBLANK(interpretations!A466),"",interpretations!A466)</f>
        <v>Involvement auto theft</v>
      </c>
      <c r="C466" t="str">
        <f>IF(ISBLANK(interpretations!S466),"",interpretations!S466)</f>
        <v>crime type</v>
      </c>
      <c r="D466" t="str">
        <f>IF(ISBLANK(interpretations!T466),"",interpretations!T466)</f>
        <v>crime type</v>
      </c>
      <c r="E466" s="13" t="str">
        <f>IF(interpretations!BN466=0,"",interpretations!BN466)</f>
        <v>+</v>
      </c>
      <c r="F466" s="30" t="str">
        <f>IF(interpretations!BO466=0,"",interpretations!BO466)</f>
        <v>Small</v>
      </c>
      <c r="G466" s="30" t="str">
        <f>interpretations!BP466</f>
        <v>unknown</v>
      </c>
      <c r="H466" s="13" t="str">
        <f>interpretations!E466</f>
        <v/>
      </c>
      <c r="I466" s="13" t="str">
        <f>interpretations!F466</f>
        <v>-</v>
      </c>
      <c r="J466" s="13" t="str">
        <f>interpretations!G466</f>
        <v>travel time</v>
      </c>
      <c r="K466" s="13" t="str">
        <f>interpretations!I466</f>
        <v>min/incident</v>
      </c>
      <c r="L466" t="str">
        <f>interpretations!BK466</f>
        <v>Beta</v>
      </c>
      <c r="M466">
        <f>interpretations!BL466</f>
        <v>5.2600000000000001E-2</v>
      </c>
    </row>
    <row r="467" spans="1:13" x14ac:dyDescent="0.25">
      <c r="A467" t="str">
        <f>IF(ISBLANK(interpretations!L467),"",interpretations!L467)</f>
        <v>van Kirk (1978)</v>
      </c>
      <c r="B467" t="str">
        <f>IF(ISBLANK(interpretations!A467),"",interpretations!A467)</f>
        <v>Discovery auto theft</v>
      </c>
      <c r="C467" t="str">
        <f>IF(ISBLANK(interpretations!S467),"",interpretations!S467)</f>
        <v>crime type</v>
      </c>
      <c r="D467" t="str">
        <f>IF(ISBLANK(interpretations!T467),"",interpretations!T467)</f>
        <v>crime type</v>
      </c>
      <c r="E467" s="13" t="str">
        <f>IF(interpretations!BN467=0,"",interpretations!BN467)</f>
        <v>+</v>
      </c>
      <c r="F467" s="30" t="str">
        <f>IF(interpretations!BO467=0,"",interpretations!BO467)</f>
        <v>Small</v>
      </c>
      <c r="G467" s="30" t="str">
        <f>interpretations!BP467</f>
        <v>unknown</v>
      </c>
      <c r="H467" s="13" t="str">
        <f>interpretations!E467</f>
        <v/>
      </c>
      <c r="I467" s="13" t="str">
        <f>interpretations!F467</f>
        <v>-</v>
      </c>
      <c r="J467" s="13" t="str">
        <f>interpretations!G467</f>
        <v>travel time</v>
      </c>
      <c r="K467" s="13" t="str">
        <f>interpretations!I467</f>
        <v>min/incident</v>
      </c>
      <c r="L467" t="str">
        <f>interpretations!BK467</f>
        <v>Beta</v>
      </c>
      <c r="M467">
        <f>interpretations!BL467</f>
        <v>0.17030000000000001</v>
      </c>
    </row>
    <row r="468" spans="1:13" x14ac:dyDescent="0.25">
      <c r="A468" t="str">
        <f>IF(ISBLANK(interpretations!L468),"",interpretations!L468)</f>
        <v>van Kirk (1980b)</v>
      </c>
      <c r="B468" t="str">
        <f>IF(ISBLANK(interpretations!A468),"",interpretations!A468)</f>
        <v>Involvement crimes</v>
      </c>
      <c r="C468" t="str">
        <f>IF(ISBLANK(interpretations!S468),"",interpretations!S468)</f>
        <v>crime type</v>
      </c>
      <c r="D468" t="str">
        <f>IF(ISBLANK(interpretations!T468),"",interpretations!T468)</f>
        <v>crime type</v>
      </c>
      <c r="E468" s="13" t="str">
        <f>IF(interpretations!BN468=0,"",interpretations!BN468)</f>
        <v>-</v>
      </c>
      <c r="F468" s="30" t="str">
        <f>IF(interpretations!BO468=0,"",interpretations!BO468)</f>
        <v>Small</v>
      </c>
      <c r="G468" s="30" t="str">
        <f>interpretations!BP468</f>
        <v>unknown</v>
      </c>
      <c r="H468" s="13" t="str">
        <f>interpretations!E468</f>
        <v>Discovery crimes</v>
      </c>
      <c r="I468" s="13" t="str">
        <f>interpretations!F468</f>
        <v>-</v>
      </c>
      <c r="J468" s="13" t="str">
        <f>interpretations!G468</f>
        <v>reporting time</v>
      </c>
      <c r="K468" s="13" t="str">
        <f>interpretations!I468</f>
        <v>min/incident</v>
      </c>
      <c r="L468" t="str">
        <f>interpretations!BK468</f>
        <v>R</v>
      </c>
      <c r="M468">
        <f>interpretations!BL468</f>
        <v>-0.16764999999999999</v>
      </c>
    </row>
    <row r="469" spans="1:13" x14ac:dyDescent="0.25">
      <c r="A469" t="str">
        <f>IF(ISBLANK(interpretations!L469),"",interpretations!L469)</f>
        <v>van Kirk (1980b)</v>
      </c>
      <c r="B469" t="str">
        <f>IF(ISBLANK(interpretations!A469),"",interpretations!A469)</f>
        <v>Involvement crimes</v>
      </c>
      <c r="C469" t="str">
        <f>IF(ISBLANK(interpretations!S469),"",interpretations!S469)</f>
        <v>crime type</v>
      </c>
      <c r="D469" t="str">
        <f>IF(ISBLANK(interpretations!T469),"",interpretations!T469)</f>
        <v>crime type</v>
      </c>
      <c r="E469" s="13" t="str">
        <f>IF(interpretations!BN469=0,"",interpretations!BN469)</f>
        <v>-</v>
      </c>
      <c r="F469" s="30" t="str">
        <f>IF(interpretations!BO469=0,"",interpretations!BO469)</f>
        <v>Small</v>
      </c>
      <c r="G469" s="30" t="str">
        <f>interpretations!BP469</f>
        <v>unknown</v>
      </c>
      <c r="H469" s="13" t="str">
        <f>interpretations!E469</f>
        <v>Discovery crimes</v>
      </c>
      <c r="I469" s="13" t="str">
        <f>interpretations!F469</f>
        <v>-</v>
      </c>
      <c r="J469" s="13" t="str">
        <f>interpretations!G469</f>
        <v>dispatch time</v>
      </c>
      <c r="K469" s="13" t="str">
        <f>interpretations!I469</f>
        <v>min/incident</v>
      </c>
      <c r="L469" t="str">
        <f>interpretations!BK469</f>
        <v>R</v>
      </c>
      <c r="M469">
        <f>interpretations!BL469</f>
        <v>-0.20150000000000001</v>
      </c>
    </row>
    <row r="470" spans="1:13" x14ac:dyDescent="0.25">
      <c r="A470" t="str">
        <f>IF(ISBLANK(interpretations!L470),"",interpretations!L470)</f>
        <v>van Kirk (1980b)</v>
      </c>
      <c r="B470" t="str">
        <f>IF(ISBLANK(interpretations!A470),"",interpretations!A470)</f>
        <v>Involvement crimes</v>
      </c>
      <c r="C470" t="str">
        <f>IF(ISBLANK(interpretations!S470),"",interpretations!S470)</f>
        <v>crime type</v>
      </c>
      <c r="D470" t="str">
        <f>IF(ISBLANK(interpretations!T470),"",interpretations!T470)</f>
        <v>crime type</v>
      </c>
      <c r="E470" s="13" t="str">
        <f>IF(interpretations!BN470=0,"",interpretations!BN470)</f>
        <v>+</v>
      </c>
      <c r="F470" s="30" t="str">
        <f>IF(interpretations!BO470=0,"",interpretations!BO470)</f>
        <v>Small</v>
      </c>
      <c r="G470" s="30" t="str">
        <f>interpretations!BP470</f>
        <v>unknown</v>
      </c>
      <c r="H470" s="13" t="str">
        <f>interpretations!E470</f>
        <v>Discovery crimes</v>
      </c>
      <c r="I470" s="13" t="str">
        <f>interpretations!F470</f>
        <v>-</v>
      </c>
      <c r="J470" s="13" t="str">
        <f>interpretations!G470</f>
        <v>travel time</v>
      </c>
      <c r="K470" s="13" t="str">
        <f>interpretations!I470</f>
        <v>min/incident</v>
      </c>
      <c r="L470" t="str">
        <f>interpretations!BK470</f>
        <v>R</v>
      </c>
      <c r="M470">
        <f>interpretations!BL470</f>
        <v>0.1709</v>
      </c>
    </row>
    <row r="471" spans="1:13" x14ac:dyDescent="0.25">
      <c r="A471" t="str">
        <f>IF(ISBLANK(interpretations!L471),"",interpretations!L471)</f>
        <v>van Kirk (1980b)</v>
      </c>
      <c r="B471" t="str">
        <f>IF(ISBLANK(interpretations!A471),"",interpretations!A471)</f>
        <v>Involvement: traffic</v>
      </c>
      <c r="C471" t="str">
        <f>IF(ISBLANK(interpretations!S471),"",interpretations!S471)</f>
        <v>crime type</v>
      </c>
      <c r="D471" t="str">
        <f>IF(ISBLANK(interpretations!T471),"",interpretations!T471)</f>
        <v>crime type</v>
      </c>
      <c r="E471" s="13" t="str">
        <f>IF(interpretations!BN471=0,"",interpretations!BN471)</f>
        <v>+</v>
      </c>
      <c r="F471" s="30" t="str">
        <f>IF(interpretations!BO471=0,"",interpretations!BO471)</f>
        <v>Small</v>
      </c>
      <c r="G471" s="30" t="str">
        <f>interpretations!BP471</f>
        <v>unknown</v>
      </c>
      <c r="H471" s="13" t="str">
        <f>interpretations!E471</f>
        <v>Involvement: crime control</v>
      </c>
      <c r="I471" s="13" t="str">
        <f>interpretations!F471</f>
        <v>-</v>
      </c>
      <c r="J471" s="13" t="str">
        <f>interpretations!G471</f>
        <v>reporting time</v>
      </c>
      <c r="K471" s="13" t="str">
        <f>interpretations!I471</f>
        <v>min/incident</v>
      </c>
      <c r="L471" t="str">
        <f>interpretations!BK471</f>
        <v>Beta</v>
      </c>
      <c r="M471">
        <f>interpretations!BL471</f>
        <v>1.337E-2</v>
      </c>
    </row>
    <row r="472" spans="1:13" x14ac:dyDescent="0.25">
      <c r="A472" t="str">
        <f>IF(ISBLANK(interpretations!L472),"",interpretations!L472)</f>
        <v>van Kirk (1980b)</v>
      </c>
      <c r="B472" t="str">
        <f>IF(ISBLANK(interpretations!A472),"",interpretations!A472)</f>
        <v>Involvement: social service</v>
      </c>
      <c r="C472" t="str">
        <f>IF(ISBLANK(interpretations!S472),"",interpretations!S472)</f>
        <v>crime type</v>
      </c>
      <c r="D472" t="str">
        <f>IF(ISBLANK(interpretations!T472),"",interpretations!T472)</f>
        <v>crime type</v>
      </c>
      <c r="E472" s="13" t="str">
        <f>IF(interpretations!BN472=0,"",interpretations!BN472)</f>
        <v>+</v>
      </c>
      <c r="F472" s="30" t="str">
        <f>IF(interpretations!BO472=0,"",interpretations!BO472)</f>
        <v>Small</v>
      </c>
      <c r="G472" s="30" t="str">
        <f>interpretations!BP472</f>
        <v>unknown</v>
      </c>
      <c r="H472" s="13" t="str">
        <f>interpretations!E472</f>
        <v>Involvement: crime control</v>
      </c>
      <c r="I472" s="13" t="str">
        <f>interpretations!F472</f>
        <v>-</v>
      </c>
      <c r="J472" s="13" t="str">
        <f>interpretations!G472</f>
        <v>reporting time</v>
      </c>
      <c r="K472" s="13" t="str">
        <f>interpretations!I472</f>
        <v>min/incident</v>
      </c>
      <c r="L472" t="str">
        <f>interpretations!BK472</f>
        <v>Beta</v>
      </c>
      <c r="M472">
        <f>interpretations!BL472</f>
        <v>6.633E-2</v>
      </c>
    </row>
    <row r="473" spans="1:13" x14ac:dyDescent="0.25">
      <c r="A473" t="str">
        <f>IF(ISBLANK(interpretations!L473),"",interpretations!L473)</f>
        <v>van Kirk (1980b)</v>
      </c>
      <c r="B473" t="str">
        <f>IF(ISBLANK(interpretations!A473),"",interpretations!A473)</f>
        <v>Involvement: confrontation disturbance</v>
      </c>
      <c r="C473" t="str">
        <f>IF(ISBLANK(interpretations!S473),"",interpretations!S473)</f>
        <v>crime type</v>
      </c>
      <c r="D473" t="str">
        <f>IF(ISBLANK(interpretations!T473),"",interpretations!T473)</f>
        <v>crime type</v>
      </c>
      <c r="E473" s="13" t="str">
        <f>IF(interpretations!BN473=0,"",interpretations!BN473)</f>
        <v>+</v>
      </c>
      <c r="F473" s="30" t="str">
        <f>IF(interpretations!BO473=0,"",interpretations!BO473)</f>
        <v>Small</v>
      </c>
      <c r="G473" s="30" t="str">
        <f>interpretations!BP473</f>
        <v>unknown</v>
      </c>
      <c r="H473" s="13" t="str">
        <f>interpretations!E473</f>
        <v>Involvement: crime control</v>
      </c>
      <c r="I473" s="13" t="str">
        <f>interpretations!F473</f>
        <v>-</v>
      </c>
      <c r="J473" s="13" t="str">
        <f>interpretations!G473</f>
        <v>reporting time</v>
      </c>
      <c r="K473" s="13" t="str">
        <f>interpretations!I473</f>
        <v>min/incident</v>
      </c>
      <c r="L473" t="str">
        <f>interpretations!BK473</f>
        <v>Beta</v>
      </c>
      <c r="M473">
        <f>interpretations!BL473</f>
        <v>0.14288000000000001</v>
      </c>
    </row>
    <row r="474" spans="1:13" x14ac:dyDescent="0.25">
      <c r="A474" t="str">
        <f>IF(ISBLANK(interpretations!L474),"",interpretations!L474)</f>
        <v>van Kirk (1980b)</v>
      </c>
      <c r="B474" t="str">
        <f>IF(ISBLANK(interpretations!A474),"",interpretations!A474)</f>
        <v xml:space="preserve">Involvement: nuisance disturbance </v>
      </c>
      <c r="C474" t="str">
        <f>IF(ISBLANK(interpretations!S474),"",interpretations!S474)</f>
        <v>crime type</v>
      </c>
      <c r="D474" t="str">
        <f>IF(ISBLANK(interpretations!T474),"",interpretations!T474)</f>
        <v>crime type</v>
      </c>
      <c r="E474" s="13" t="str">
        <f>IF(interpretations!BN474=0,"",interpretations!BN474)</f>
        <v>+</v>
      </c>
      <c r="F474" s="30" t="str">
        <f>IF(interpretations!BO474=0,"",interpretations!BO474)</f>
        <v>Small</v>
      </c>
      <c r="G474" s="30" t="str">
        <f>interpretations!BP474</f>
        <v>unknown</v>
      </c>
      <c r="H474" s="13" t="str">
        <f>interpretations!E474</f>
        <v>Involvement: crime control</v>
      </c>
      <c r="I474" s="13" t="str">
        <f>interpretations!F474</f>
        <v>-</v>
      </c>
      <c r="J474" s="13" t="str">
        <f>interpretations!G474</f>
        <v>reporting time</v>
      </c>
      <c r="K474" s="13" t="str">
        <f>interpretations!I474</f>
        <v>min/incident</v>
      </c>
      <c r="L474" t="str">
        <f>interpretations!BK474</f>
        <v>Beta</v>
      </c>
      <c r="M474">
        <f>interpretations!BL474</f>
        <v>6.9180000000000005E-2</v>
      </c>
    </row>
    <row r="475" spans="1:13" x14ac:dyDescent="0.25">
      <c r="A475" t="str">
        <f>IF(ISBLANK(interpretations!L475),"",interpretations!L475)</f>
        <v>van Kirk (1980b)</v>
      </c>
      <c r="B475" t="str">
        <f>IF(ISBLANK(interpretations!A475),"",interpretations!A475)</f>
        <v>Discovery: crime control</v>
      </c>
      <c r="C475" t="str">
        <f>IF(ISBLANK(interpretations!S475),"",interpretations!S475)</f>
        <v>crime type</v>
      </c>
      <c r="D475" t="str">
        <f>IF(ISBLANK(interpretations!T475),"",interpretations!T475)</f>
        <v>crime type</v>
      </c>
      <c r="E475" s="13" t="str">
        <f>IF(interpretations!BN475=0,"",interpretations!BN475)</f>
        <v>+</v>
      </c>
      <c r="F475" s="30" t="str">
        <f>IF(interpretations!BO475=0,"",interpretations!BO475)</f>
        <v>Small</v>
      </c>
      <c r="G475" s="30" t="str">
        <f>interpretations!BP475</f>
        <v>unknown</v>
      </c>
      <c r="H475" s="13" t="str">
        <f>interpretations!E475</f>
        <v>Involvement: crime control</v>
      </c>
      <c r="I475" s="13" t="str">
        <f>interpretations!F475</f>
        <v>-</v>
      </c>
      <c r="J475" s="13" t="str">
        <f>interpretations!G475</f>
        <v>reporting time</v>
      </c>
      <c r="K475" s="13" t="str">
        <f>interpretations!I475</f>
        <v>min/incident</v>
      </c>
      <c r="L475" t="str">
        <f>interpretations!BK475</f>
        <v>Beta</v>
      </c>
      <c r="M475">
        <f>interpretations!BL475</f>
        <v>0.13013</v>
      </c>
    </row>
    <row r="476" spans="1:13" x14ac:dyDescent="0.25">
      <c r="A476" t="str">
        <f>IF(ISBLANK(interpretations!L476),"",interpretations!L476)</f>
        <v>van Kirk (1980b)</v>
      </c>
      <c r="B476" t="str">
        <f>IF(ISBLANK(interpretations!A476),"",interpretations!A476)</f>
        <v>Discovery: traffic</v>
      </c>
      <c r="C476" t="str">
        <f>IF(ISBLANK(interpretations!S476),"",interpretations!S476)</f>
        <v>crime type</v>
      </c>
      <c r="D476" t="str">
        <f>IF(ISBLANK(interpretations!T476),"",interpretations!T476)</f>
        <v>crime type</v>
      </c>
      <c r="E476" s="13" t="str">
        <f>IF(interpretations!BN476=0,"",interpretations!BN476)</f>
        <v>+</v>
      </c>
      <c r="F476" s="30" t="str">
        <f>IF(interpretations!BO476=0,"",interpretations!BO476)</f>
        <v>Small</v>
      </c>
      <c r="G476" s="30" t="str">
        <f>interpretations!BP476</f>
        <v>unknown</v>
      </c>
      <c r="H476" s="13" t="str">
        <f>interpretations!E476</f>
        <v>Involvement: crime control</v>
      </c>
      <c r="I476" s="13" t="str">
        <f>interpretations!F476</f>
        <v>-</v>
      </c>
      <c r="J476" s="13" t="str">
        <f>interpretations!G476</f>
        <v>reporting time</v>
      </c>
      <c r="K476" s="13" t="str">
        <f>interpretations!I476</f>
        <v>min/incident</v>
      </c>
      <c r="L476" t="str">
        <f>interpretations!BK476</f>
        <v>Beta</v>
      </c>
      <c r="M476">
        <f>interpretations!BL476</f>
        <v>0.20610000000000001</v>
      </c>
    </row>
    <row r="477" spans="1:13" x14ac:dyDescent="0.25">
      <c r="A477" t="str">
        <f>IF(ISBLANK(interpretations!L477),"",interpretations!L477)</f>
        <v>van Kirk (1980b)</v>
      </c>
      <c r="B477" t="str">
        <f>IF(ISBLANK(interpretations!A477),"",interpretations!A477)</f>
        <v>Discovery: social service</v>
      </c>
      <c r="C477" t="str">
        <f>IF(ISBLANK(interpretations!S477),"",interpretations!S477)</f>
        <v>crime type</v>
      </c>
      <c r="D477" t="str">
        <f>IF(ISBLANK(interpretations!T477),"",interpretations!T477)</f>
        <v>crime type</v>
      </c>
      <c r="E477" s="13" t="str">
        <f>IF(interpretations!BN477=0,"",interpretations!BN477)</f>
        <v>+</v>
      </c>
      <c r="F477" s="30" t="str">
        <f>IF(interpretations!BO477=0,"",interpretations!BO477)</f>
        <v>Small</v>
      </c>
      <c r="G477" s="30" t="str">
        <f>interpretations!BP477</f>
        <v>unknown</v>
      </c>
      <c r="H477" s="13" t="str">
        <f>interpretations!E477</f>
        <v>Involvement: crime control</v>
      </c>
      <c r="I477" s="13" t="str">
        <f>interpretations!F477</f>
        <v>-</v>
      </c>
      <c r="J477" s="13" t="str">
        <f>interpretations!G477</f>
        <v>reporting time</v>
      </c>
      <c r="K477" s="13" t="str">
        <f>interpretations!I477</f>
        <v>min/incident</v>
      </c>
      <c r="L477" t="str">
        <f>interpretations!BK477</f>
        <v>Beta</v>
      </c>
      <c r="M477">
        <f>interpretations!BL477</f>
        <v>9.3160000000000007E-2</v>
      </c>
    </row>
    <row r="478" spans="1:13" x14ac:dyDescent="0.25">
      <c r="A478" t="str">
        <f>IF(ISBLANK(interpretations!L478),"",interpretations!L478)</f>
        <v>van Kirk (1980b)</v>
      </c>
      <c r="B478" t="str">
        <f>IF(ISBLANK(interpretations!A478),"",interpretations!A478)</f>
        <v>Involvement: traffic</v>
      </c>
      <c r="C478" t="str">
        <f>IF(ISBLANK(interpretations!S478),"",interpretations!S478)</f>
        <v>crime type</v>
      </c>
      <c r="D478" t="str">
        <f>IF(ISBLANK(interpretations!T478),"",interpretations!T478)</f>
        <v>crime type</v>
      </c>
      <c r="E478" s="13" t="str">
        <f>IF(interpretations!BN478=0,"",interpretations!BN478)</f>
        <v>-</v>
      </c>
      <c r="F478" s="30" t="str">
        <f>IF(interpretations!BO478=0,"",interpretations!BO478)</f>
        <v>Small</v>
      </c>
      <c r="G478" s="30" t="str">
        <f>interpretations!BP478</f>
        <v>unknown</v>
      </c>
      <c r="H478" s="13" t="str">
        <f>interpretations!E478</f>
        <v>Involvement: crime control</v>
      </c>
      <c r="I478" s="13" t="str">
        <f>interpretations!F478</f>
        <v>-</v>
      </c>
      <c r="J478" s="13" t="str">
        <f>interpretations!G478</f>
        <v>dispatch time</v>
      </c>
      <c r="K478" s="13" t="str">
        <f>interpretations!I478</f>
        <v>min/incident</v>
      </c>
      <c r="L478" t="str">
        <f>interpretations!BK478</f>
        <v>Beta</v>
      </c>
      <c r="M478">
        <f>interpretations!BL478</f>
        <v>-4.2750000000000003E-2</v>
      </c>
    </row>
    <row r="479" spans="1:13" x14ac:dyDescent="0.25">
      <c r="A479" t="str">
        <f>IF(ISBLANK(interpretations!L479),"",interpretations!L479)</f>
        <v>van Kirk (1980b)</v>
      </c>
      <c r="B479" t="str">
        <f>IF(ISBLANK(interpretations!A479),"",interpretations!A479)</f>
        <v>Involvement: social service</v>
      </c>
      <c r="C479" t="str">
        <f>IF(ISBLANK(interpretations!S479),"",interpretations!S479)</f>
        <v>crime type</v>
      </c>
      <c r="D479" t="str">
        <f>IF(ISBLANK(interpretations!T479),"",interpretations!T479)</f>
        <v>crime type</v>
      </c>
      <c r="E479" s="13" t="str">
        <f>IF(interpretations!BN479=0,"",interpretations!BN479)</f>
        <v>-</v>
      </c>
      <c r="F479" s="30" t="str">
        <f>IF(interpretations!BO479=0,"",interpretations!BO479)</f>
        <v>Small</v>
      </c>
      <c r="G479" s="30" t="str">
        <f>interpretations!BP479</f>
        <v>unknown</v>
      </c>
      <c r="H479" s="13" t="str">
        <f>interpretations!E479</f>
        <v>Involvement: crime control</v>
      </c>
      <c r="I479" s="13" t="str">
        <f>interpretations!F479</f>
        <v>-</v>
      </c>
      <c r="J479" s="13" t="str">
        <f>interpretations!G479</f>
        <v>dispatch time</v>
      </c>
      <c r="K479" s="13" t="str">
        <f>interpretations!I479</f>
        <v>min/incident</v>
      </c>
      <c r="L479" t="str">
        <f>interpretations!BK479</f>
        <v>Beta</v>
      </c>
      <c r="M479">
        <f>interpretations!BL479</f>
        <v>-4.7329999999999997E-2</v>
      </c>
    </row>
    <row r="480" spans="1:13" x14ac:dyDescent="0.25">
      <c r="A480" t="str">
        <f>IF(ISBLANK(interpretations!L480),"",interpretations!L480)</f>
        <v>van Kirk (1980b)</v>
      </c>
      <c r="B480" t="str">
        <f>IF(ISBLANK(interpretations!A480),"",interpretations!A480)</f>
        <v>Involvement: confrontation disturbance</v>
      </c>
      <c r="C480" t="str">
        <f>IF(ISBLANK(interpretations!S480),"",interpretations!S480)</f>
        <v>crime type</v>
      </c>
      <c r="D480" t="str">
        <f>IF(ISBLANK(interpretations!T480),"",interpretations!T480)</f>
        <v>crime type</v>
      </c>
      <c r="E480" s="13" t="str">
        <f>IF(interpretations!BN480=0,"",interpretations!BN480)</f>
        <v>-</v>
      </c>
      <c r="F480" s="30" t="str">
        <f>IF(interpretations!BO480=0,"",interpretations!BO480)</f>
        <v>Small</v>
      </c>
      <c r="G480" s="30" t="str">
        <f>interpretations!BP480</f>
        <v>unknown</v>
      </c>
      <c r="H480" s="13" t="str">
        <f>interpretations!E480</f>
        <v>Involvement: crime control</v>
      </c>
      <c r="I480" s="13" t="str">
        <f>interpretations!F480</f>
        <v>-</v>
      </c>
      <c r="J480" s="13" t="str">
        <f>interpretations!G480</f>
        <v>dispatch time</v>
      </c>
      <c r="K480" s="13" t="str">
        <f>interpretations!I480</f>
        <v>min/incident</v>
      </c>
      <c r="L480" t="str">
        <f>interpretations!BK480</f>
        <v>Beta</v>
      </c>
      <c r="M480">
        <f>interpretations!BL480</f>
        <v>-7.0610000000000006E-2</v>
      </c>
    </row>
    <row r="481" spans="1:13" x14ac:dyDescent="0.25">
      <c r="A481" t="str">
        <f>IF(ISBLANK(interpretations!L481),"",interpretations!L481)</f>
        <v>van Kirk (1980b)</v>
      </c>
      <c r="B481" t="str">
        <f>IF(ISBLANK(interpretations!A481),"",interpretations!A481)</f>
        <v xml:space="preserve">Involvement: nuisance disturbance </v>
      </c>
      <c r="C481" t="str">
        <f>IF(ISBLANK(interpretations!S481),"",interpretations!S481)</f>
        <v>crime type</v>
      </c>
      <c r="D481" t="str">
        <f>IF(ISBLANK(interpretations!T481),"",interpretations!T481)</f>
        <v>crime type</v>
      </c>
      <c r="E481" s="13" t="str">
        <f>IF(interpretations!BN481=0,"",interpretations!BN481)</f>
        <v>+</v>
      </c>
      <c r="F481" s="30" t="str">
        <f>IF(interpretations!BO481=0,"",interpretations!BO481)</f>
        <v>Small</v>
      </c>
      <c r="G481" s="30" t="str">
        <f>interpretations!BP481</f>
        <v>unknown</v>
      </c>
      <c r="H481" s="13" t="str">
        <f>interpretations!E481</f>
        <v>Involvement: crime control</v>
      </c>
      <c r="I481" s="13" t="str">
        <f>interpretations!F481</f>
        <v>-</v>
      </c>
      <c r="J481" s="13" t="str">
        <f>interpretations!G481</f>
        <v>dispatch time</v>
      </c>
      <c r="K481" s="13" t="str">
        <f>interpretations!I481</f>
        <v>min/incident</v>
      </c>
      <c r="L481" t="str">
        <f>interpretations!BK481</f>
        <v>Beta</v>
      </c>
      <c r="M481">
        <f>interpretations!BL481</f>
        <v>4.0570000000000002E-2</v>
      </c>
    </row>
    <row r="482" spans="1:13" x14ac:dyDescent="0.25">
      <c r="A482" t="str">
        <f>IF(ISBLANK(interpretations!L482),"",interpretations!L482)</f>
        <v>van Kirk (1980b)</v>
      </c>
      <c r="B482" t="str">
        <f>IF(ISBLANK(interpretations!A482),"",interpretations!A482)</f>
        <v>Discovery: crime control</v>
      </c>
      <c r="C482" t="str">
        <f>IF(ISBLANK(interpretations!S482),"",interpretations!S482)</f>
        <v>crime type</v>
      </c>
      <c r="D482" t="str">
        <f>IF(ISBLANK(interpretations!T482),"",interpretations!T482)</f>
        <v>crime type</v>
      </c>
      <c r="E482" s="13" t="str">
        <f>IF(interpretations!BN482=0,"",interpretations!BN482)</f>
        <v>+</v>
      </c>
      <c r="F482" s="30" t="str">
        <f>IF(interpretations!BO482=0,"",interpretations!BO482)</f>
        <v>Small</v>
      </c>
      <c r="G482" s="30" t="str">
        <f>interpretations!BP482</f>
        <v>unknown</v>
      </c>
      <c r="H482" s="13" t="str">
        <f>interpretations!E482</f>
        <v>Involvement: crime control</v>
      </c>
      <c r="I482" s="13" t="str">
        <f>interpretations!F482</f>
        <v>-</v>
      </c>
      <c r="J482" s="13" t="str">
        <f>interpretations!G482</f>
        <v>dispatch time</v>
      </c>
      <c r="K482" s="13" t="str">
        <f>interpretations!I482</f>
        <v>min/incident</v>
      </c>
      <c r="L482" t="str">
        <f>interpretations!BK482</f>
        <v>Beta</v>
      </c>
      <c r="M482">
        <f>interpretations!BL482</f>
        <v>0.18331</v>
      </c>
    </row>
    <row r="483" spans="1:13" x14ac:dyDescent="0.25">
      <c r="A483" t="str">
        <f>IF(ISBLANK(interpretations!L483),"",interpretations!L483)</f>
        <v>van Kirk (1980b)</v>
      </c>
      <c r="B483" t="str">
        <f>IF(ISBLANK(interpretations!A483),"",interpretations!A483)</f>
        <v>Discovery: traffic</v>
      </c>
      <c r="C483" t="str">
        <f>IF(ISBLANK(interpretations!S483),"",interpretations!S483)</f>
        <v>crime type</v>
      </c>
      <c r="D483" t="str">
        <f>IF(ISBLANK(interpretations!T483),"",interpretations!T483)</f>
        <v>crime type</v>
      </c>
      <c r="E483" s="13" t="str">
        <f>IF(interpretations!BN483=0,"",interpretations!BN483)</f>
        <v>+</v>
      </c>
      <c r="F483" s="30" t="str">
        <f>IF(interpretations!BO483=0,"",interpretations!BO483)</f>
        <v>Small</v>
      </c>
      <c r="G483" s="30" t="str">
        <f>interpretations!BP483</f>
        <v>unknown</v>
      </c>
      <c r="H483" s="13" t="str">
        <f>interpretations!E483</f>
        <v>Involvement: crime control</v>
      </c>
      <c r="I483" s="13" t="str">
        <f>interpretations!F483</f>
        <v>-</v>
      </c>
      <c r="J483" s="13" t="str">
        <f>interpretations!G483</f>
        <v>dispatch time</v>
      </c>
      <c r="K483" s="13" t="str">
        <f>interpretations!I483</f>
        <v>min/incident</v>
      </c>
      <c r="L483" t="str">
        <f>interpretations!BK483</f>
        <v>Beta</v>
      </c>
      <c r="M483">
        <f>interpretations!BL483</f>
        <v>4.7919999999999997E-2</v>
      </c>
    </row>
    <row r="484" spans="1:13" x14ac:dyDescent="0.25">
      <c r="A484" t="str">
        <f>IF(ISBLANK(interpretations!L484),"",interpretations!L484)</f>
        <v>van Kirk (1980b)</v>
      </c>
      <c r="B484" t="str">
        <f>IF(ISBLANK(interpretations!A484),"",interpretations!A484)</f>
        <v>Discovery: social service</v>
      </c>
      <c r="C484" t="str">
        <f>IF(ISBLANK(interpretations!S484),"",interpretations!S484)</f>
        <v>crime type</v>
      </c>
      <c r="D484" t="str">
        <f>IF(ISBLANK(interpretations!T484),"",interpretations!T484)</f>
        <v>crime type</v>
      </c>
      <c r="E484" s="13" t="str">
        <f>IF(interpretations!BN484=0,"",interpretations!BN484)</f>
        <v>+</v>
      </c>
      <c r="F484" s="30" t="str">
        <f>IF(interpretations!BO484=0,"",interpretations!BO484)</f>
        <v>Small</v>
      </c>
      <c r="G484" s="30" t="str">
        <f>interpretations!BP484</f>
        <v>unknown</v>
      </c>
      <c r="H484" s="13" t="str">
        <f>interpretations!E484</f>
        <v>Involvement: crime control</v>
      </c>
      <c r="I484" s="13" t="str">
        <f>interpretations!F484</f>
        <v>-</v>
      </c>
      <c r="J484" s="13" t="str">
        <f>interpretations!G484</f>
        <v>dispatch time</v>
      </c>
      <c r="K484" s="13" t="str">
        <f>interpretations!I484</f>
        <v>min/incident</v>
      </c>
      <c r="L484" t="str">
        <f>interpretations!BK484</f>
        <v>Beta</v>
      </c>
      <c r="M484">
        <f>interpretations!BL484</f>
        <v>4.6929999999999999E-2</v>
      </c>
    </row>
    <row r="485" spans="1:13" x14ac:dyDescent="0.25">
      <c r="A485" t="str">
        <f>IF(ISBLANK(interpretations!L485),"",interpretations!L485)</f>
        <v>van Kirk (1980b)</v>
      </c>
      <c r="B485" t="str">
        <f>IF(ISBLANK(interpretations!A485),"",interpretations!A485)</f>
        <v>Involvement: traffic</v>
      </c>
      <c r="C485" t="str">
        <f>IF(ISBLANK(interpretations!S485),"",interpretations!S485)</f>
        <v>crime type</v>
      </c>
      <c r="D485" t="str">
        <f>IF(ISBLANK(interpretations!T485),"",interpretations!T485)</f>
        <v>crime type</v>
      </c>
      <c r="E485" s="13" t="str">
        <f>IF(interpretations!BN485=0,"",interpretations!BN485)</f>
        <v>+</v>
      </c>
      <c r="F485" s="30" t="str">
        <f>IF(interpretations!BO485=0,"",interpretations!BO485)</f>
        <v>Small</v>
      </c>
      <c r="G485" s="30" t="str">
        <f>interpretations!BP485</f>
        <v>unknown</v>
      </c>
      <c r="H485" s="13" t="str">
        <f>interpretations!E485</f>
        <v>Involvement: crime control</v>
      </c>
      <c r="I485" s="13" t="str">
        <f>interpretations!F485</f>
        <v>-</v>
      </c>
      <c r="J485" s="13" t="str">
        <f>interpretations!G485</f>
        <v>travel time</v>
      </c>
      <c r="K485" s="13" t="str">
        <f>interpretations!I485</f>
        <v>min/incident</v>
      </c>
      <c r="L485" t="str">
        <f>interpretations!BK485</f>
        <v>Beta</v>
      </c>
      <c r="M485">
        <f>interpretations!BL485</f>
        <v>2.503E-2</v>
      </c>
    </row>
    <row r="486" spans="1:13" x14ac:dyDescent="0.25">
      <c r="A486" t="str">
        <f>IF(ISBLANK(interpretations!L486),"",interpretations!L486)</f>
        <v>van Kirk (1980b)</v>
      </c>
      <c r="B486" t="str">
        <f>IF(ISBLANK(interpretations!A486),"",interpretations!A486)</f>
        <v>Involvement: social service</v>
      </c>
      <c r="C486" t="str">
        <f>IF(ISBLANK(interpretations!S486),"",interpretations!S486)</f>
        <v>crime type</v>
      </c>
      <c r="D486" t="str">
        <f>IF(ISBLANK(interpretations!T486),"",interpretations!T486)</f>
        <v>crime type</v>
      </c>
      <c r="E486" s="13" t="str">
        <f>IF(interpretations!BN486=0,"",interpretations!BN486)</f>
        <v>+</v>
      </c>
      <c r="F486" s="30" t="str">
        <f>IF(interpretations!BO486=0,"",interpretations!BO486)</f>
        <v>Small</v>
      </c>
      <c r="G486" s="30" t="str">
        <f>interpretations!BP486</f>
        <v>unknown</v>
      </c>
      <c r="H486" s="13" t="str">
        <f>interpretations!E486</f>
        <v>Involvement: crime control</v>
      </c>
      <c r="I486" s="13" t="str">
        <f>interpretations!F486</f>
        <v>-</v>
      </c>
      <c r="J486" s="13" t="str">
        <f>interpretations!G486</f>
        <v>travel time</v>
      </c>
      <c r="K486" s="13" t="str">
        <f>interpretations!I486</f>
        <v>min/incident</v>
      </c>
      <c r="L486" t="str">
        <f>interpretations!BK486</f>
        <v>Beta</v>
      </c>
      <c r="M486">
        <f>interpretations!BL486</f>
        <v>5.3200000000000001E-3</v>
      </c>
    </row>
    <row r="487" spans="1:13" x14ac:dyDescent="0.25">
      <c r="A487" t="str">
        <f>IF(ISBLANK(interpretations!L487),"",interpretations!L487)</f>
        <v>van Kirk (1980b)</v>
      </c>
      <c r="B487" t="str">
        <f>IF(ISBLANK(interpretations!A487),"",interpretations!A487)</f>
        <v>Involvement: confrontation disturbance</v>
      </c>
      <c r="C487" t="str">
        <f>IF(ISBLANK(interpretations!S487),"",interpretations!S487)</f>
        <v>crime type</v>
      </c>
      <c r="D487" t="str">
        <f>IF(ISBLANK(interpretations!T487),"",interpretations!T487)</f>
        <v>crime type</v>
      </c>
      <c r="E487" s="13" t="str">
        <f>IF(interpretations!BN487=0,"",interpretations!BN487)</f>
        <v>+</v>
      </c>
      <c r="F487" s="30" t="str">
        <f>IF(interpretations!BO487=0,"",interpretations!BO487)</f>
        <v>Small</v>
      </c>
      <c r="G487" s="30" t="str">
        <f>interpretations!BP487</f>
        <v>unknown</v>
      </c>
      <c r="H487" s="13" t="str">
        <f>interpretations!E487</f>
        <v>Involvement: crime control</v>
      </c>
      <c r="I487" s="13" t="str">
        <f>interpretations!F487</f>
        <v>-</v>
      </c>
      <c r="J487" s="13" t="str">
        <f>interpretations!G487</f>
        <v>travel time</v>
      </c>
      <c r="K487" s="13" t="str">
        <f>interpretations!I487</f>
        <v>min/incident</v>
      </c>
      <c r="L487" t="str">
        <f>interpretations!BK487</f>
        <v>Beta</v>
      </c>
      <c r="M487">
        <f>interpretations!BL487</f>
        <v>7.7539999999999998E-2</v>
      </c>
    </row>
    <row r="488" spans="1:13" x14ac:dyDescent="0.25">
      <c r="A488" t="str">
        <f>IF(ISBLANK(interpretations!L488),"",interpretations!L488)</f>
        <v>van Kirk (1980b)</v>
      </c>
      <c r="B488" t="str">
        <f>IF(ISBLANK(interpretations!A488),"",interpretations!A488)</f>
        <v xml:space="preserve">Involvement: nuisance disturbance </v>
      </c>
      <c r="C488" t="str">
        <f>IF(ISBLANK(interpretations!S488),"",interpretations!S488)</f>
        <v>crime type</v>
      </c>
      <c r="D488" t="str">
        <f>IF(ISBLANK(interpretations!T488),"",interpretations!T488)</f>
        <v>crime type</v>
      </c>
      <c r="E488" s="13" t="str">
        <f>IF(interpretations!BN488=0,"",interpretations!BN488)</f>
        <v>+</v>
      </c>
      <c r="F488" s="30" t="str">
        <f>IF(interpretations!BO488=0,"",interpretations!BO488)</f>
        <v>Small</v>
      </c>
      <c r="G488" s="30" t="str">
        <f>interpretations!BP488</f>
        <v>unknown</v>
      </c>
      <c r="H488" s="13" t="str">
        <f>interpretations!E488</f>
        <v>Involvement: crime control</v>
      </c>
      <c r="I488" s="13" t="str">
        <f>interpretations!F488</f>
        <v>-</v>
      </c>
      <c r="J488" s="13" t="str">
        <f>interpretations!G488</f>
        <v>travel time</v>
      </c>
      <c r="K488" s="13" t="str">
        <f>interpretations!I488</f>
        <v>min/incident</v>
      </c>
      <c r="L488" t="str">
        <f>interpretations!BK488</f>
        <v>Beta</v>
      </c>
      <c r="M488">
        <f>interpretations!BL488</f>
        <v>9.7309999999999994E-2</v>
      </c>
    </row>
    <row r="489" spans="1:13" x14ac:dyDescent="0.25">
      <c r="A489" t="str">
        <f>IF(ISBLANK(interpretations!L489),"",interpretations!L489)</f>
        <v>van Kirk (1980b)</v>
      </c>
      <c r="B489" t="str">
        <f>IF(ISBLANK(interpretations!A489),"",interpretations!A489)</f>
        <v>Discovery: crime control</v>
      </c>
      <c r="C489" t="str">
        <f>IF(ISBLANK(interpretations!S489),"",interpretations!S489)</f>
        <v>crime type</v>
      </c>
      <c r="D489" t="str">
        <f>IF(ISBLANK(interpretations!T489),"",interpretations!T489)</f>
        <v>crime type</v>
      </c>
      <c r="E489" s="13" t="str">
        <f>IF(interpretations!BN489=0,"",interpretations!BN489)</f>
        <v>+</v>
      </c>
      <c r="F489" s="30" t="str">
        <f>IF(interpretations!BO489=0,"",interpretations!BO489)</f>
        <v>Small</v>
      </c>
      <c r="G489" s="30" t="str">
        <f>interpretations!BP489</f>
        <v>unknown</v>
      </c>
      <c r="H489" s="13" t="str">
        <f>interpretations!E489</f>
        <v>Involvement: crime control</v>
      </c>
      <c r="I489" s="13" t="str">
        <f>interpretations!F489</f>
        <v>-</v>
      </c>
      <c r="J489" s="13" t="str">
        <f>interpretations!G489</f>
        <v>travel time</v>
      </c>
      <c r="K489" s="13" t="str">
        <f>interpretations!I489</f>
        <v>min/incident</v>
      </c>
      <c r="L489" t="str">
        <f>interpretations!BK489</f>
        <v>Beta</v>
      </c>
      <c r="M489">
        <f>interpretations!BL489</f>
        <v>0.19897999999999999</v>
      </c>
    </row>
    <row r="490" spans="1:13" x14ac:dyDescent="0.25">
      <c r="A490" t="str">
        <f>IF(ISBLANK(interpretations!L490),"",interpretations!L490)</f>
        <v>van Kirk (1980b)</v>
      </c>
      <c r="B490" t="str">
        <f>IF(ISBLANK(interpretations!A490),"",interpretations!A490)</f>
        <v>Discovery: traffic</v>
      </c>
      <c r="C490" t="str">
        <f>IF(ISBLANK(interpretations!S490),"",interpretations!S490)</f>
        <v>crime type</v>
      </c>
      <c r="D490" t="str">
        <f>IF(ISBLANK(interpretations!T490),"",interpretations!T490)</f>
        <v>crime type</v>
      </c>
      <c r="E490" s="13" t="str">
        <f>IF(interpretations!BN490=0,"",interpretations!BN490)</f>
        <v>+</v>
      </c>
      <c r="F490" s="30" t="str">
        <f>IF(interpretations!BO490=0,"",interpretations!BO490)</f>
        <v>Small</v>
      </c>
      <c r="G490" s="30" t="str">
        <f>interpretations!BP490</f>
        <v>unknown</v>
      </c>
      <c r="H490" s="13" t="str">
        <f>interpretations!E490</f>
        <v>Involvement: crime control</v>
      </c>
      <c r="I490" s="13" t="str">
        <f>interpretations!F490</f>
        <v>-</v>
      </c>
      <c r="J490" s="13" t="str">
        <f>interpretations!G490</f>
        <v>travel time</v>
      </c>
      <c r="K490" s="13" t="str">
        <f>interpretations!I490</f>
        <v>min/incident</v>
      </c>
      <c r="L490" t="str">
        <f>interpretations!BK490</f>
        <v>Beta</v>
      </c>
      <c r="M490">
        <f>interpretations!BL490</f>
        <v>0.11293</v>
      </c>
    </row>
    <row r="491" spans="1:13" x14ac:dyDescent="0.25">
      <c r="A491" t="str">
        <f>IF(ISBLANK(interpretations!L491),"",interpretations!L491)</f>
        <v>van Kirk (1980b)</v>
      </c>
      <c r="B491" t="str">
        <f>IF(ISBLANK(interpretations!A491),"",interpretations!A491)</f>
        <v>Discovery: social service</v>
      </c>
      <c r="C491" t="str">
        <f>IF(ISBLANK(interpretations!S491),"",interpretations!S491)</f>
        <v>crime type</v>
      </c>
      <c r="D491" t="str">
        <f>IF(ISBLANK(interpretations!T491),"",interpretations!T491)</f>
        <v>crime type</v>
      </c>
      <c r="E491" s="13" t="str">
        <f>IF(interpretations!BN491=0,"",interpretations!BN491)</f>
        <v>+</v>
      </c>
      <c r="F491" s="30" t="str">
        <f>IF(interpretations!BO491=0,"",interpretations!BO491)</f>
        <v>Small</v>
      </c>
      <c r="G491" s="30" t="str">
        <f>interpretations!BP491</f>
        <v>unknown</v>
      </c>
      <c r="H491" s="13" t="str">
        <f>interpretations!E491</f>
        <v>Involvement: crime control</v>
      </c>
      <c r="I491" s="13" t="str">
        <f>interpretations!F491</f>
        <v>-</v>
      </c>
      <c r="J491" s="13" t="str">
        <f>interpretations!G491</f>
        <v>travel time</v>
      </c>
      <c r="K491" s="13" t="str">
        <f>interpretations!I491</f>
        <v>min/incident</v>
      </c>
      <c r="L491" t="str">
        <f>interpretations!BK491</f>
        <v>Beta</v>
      </c>
      <c r="M491">
        <f>interpretations!BL491</f>
        <v>4.2110000000000002E-2</v>
      </c>
    </row>
    <row r="492" spans="1:13" x14ac:dyDescent="0.25">
      <c r="A492" t="str">
        <f>IF(ISBLANK(interpretations!L492),"",interpretations!L492)</f>
        <v>van Kirk (1980b)</v>
      </c>
      <c r="B492" t="str">
        <f>IF(ISBLANK(interpretations!A492),"",interpretations!A492)</f>
        <v>Traffic</v>
      </c>
      <c r="C492" t="str">
        <f>IF(ISBLANK(interpretations!S492),"",interpretations!S492)</f>
        <v>crime type</v>
      </c>
      <c r="D492" t="str">
        <f>IF(ISBLANK(interpretations!T492),"",interpretations!T492)</f>
        <v>crime type</v>
      </c>
      <c r="E492" s="13" t="str">
        <f>IF(interpretations!BN492=0,"",interpretations!BN492)</f>
        <v>-</v>
      </c>
      <c r="F492" s="30" t="str">
        <f>IF(interpretations!BO492=0,"",interpretations!BO492)</f>
        <v>Small</v>
      </c>
      <c r="G492" s="30" t="str">
        <f>interpretations!BP492</f>
        <v>unknown</v>
      </c>
      <c r="H492" s="13" t="str">
        <f>interpretations!E492</f>
        <v>Crime control</v>
      </c>
      <c r="I492" s="13" t="str">
        <f>interpretations!F492</f>
        <v>-</v>
      </c>
      <c r="J492" s="13" t="str">
        <f>interpretations!G492</f>
        <v>dispatch time</v>
      </c>
      <c r="K492" s="13" t="str">
        <f>interpretations!I492</f>
        <v>min/incident</v>
      </c>
      <c r="L492" t="str">
        <f>interpretations!BK492</f>
        <v>Beta</v>
      </c>
      <c r="M492">
        <f>interpretations!BL492</f>
        <v>-0.19109999999999999</v>
      </c>
    </row>
    <row r="493" spans="1:13" x14ac:dyDescent="0.25">
      <c r="A493" t="str">
        <f>IF(ISBLANK(interpretations!L493),"",interpretations!L493)</f>
        <v>van Kirk (1980b)</v>
      </c>
      <c r="B493" t="str">
        <f>IF(ISBLANK(interpretations!A493),"",interpretations!A493)</f>
        <v>Social service</v>
      </c>
      <c r="C493" t="str">
        <f>IF(ISBLANK(interpretations!S493),"",interpretations!S493)</f>
        <v>crime type</v>
      </c>
      <c r="D493" t="str">
        <f>IF(ISBLANK(interpretations!T493),"",interpretations!T493)</f>
        <v>crime type</v>
      </c>
      <c r="E493" s="13" t="str">
        <f>IF(interpretations!BN493=0,"",interpretations!BN493)</f>
        <v>-</v>
      </c>
      <c r="F493" s="30" t="str">
        <f>IF(interpretations!BO493=0,"",interpretations!BO493)</f>
        <v>Small</v>
      </c>
      <c r="G493" s="30" t="str">
        <f>interpretations!BP493</f>
        <v>unknown</v>
      </c>
      <c r="H493" s="13" t="str">
        <f>interpretations!E493</f>
        <v>Crime control</v>
      </c>
      <c r="I493" s="13" t="str">
        <f>interpretations!F493</f>
        <v>-</v>
      </c>
      <c r="J493" s="13" t="str">
        <f>interpretations!G493</f>
        <v>dispatch time</v>
      </c>
      <c r="K493" s="13" t="str">
        <f>interpretations!I493</f>
        <v>min/incident</v>
      </c>
      <c r="L493" t="str">
        <f>interpretations!BK493</f>
        <v>Beta</v>
      </c>
      <c r="M493">
        <f>interpretations!BL493</f>
        <v>-4.1700000000000001E-2</v>
      </c>
    </row>
    <row r="494" spans="1:13" x14ac:dyDescent="0.25">
      <c r="A494" t="str">
        <f>IF(ISBLANK(interpretations!L494),"",interpretations!L494)</f>
        <v>van Kirk (1980b)</v>
      </c>
      <c r="B494" t="str">
        <f>IF(ISBLANK(interpretations!A494),"",interpretations!A494)</f>
        <v>Confrontation disturbance</v>
      </c>
      <c r="C494" t="str">
        <f>IF(ISBLANK(interpretations!S494),"",interpretations!S494)</f>
        <v>crime type</v>
      </c>
      <c r="D494" t="str">
        <f>IF(ISBLANK(interpretations!T494),"",interpretations!T494)</f>
        <v>crime type</v>
      </c>
      <c r="E494" s="13" t="str">
        <f>IF(interpretations!BN494=0,"",interpretations!BN494)</f>
        <v>-</v>
      </c>
      <c r="F494" s="30" t="str">
        <f>IF(interpretations!BO494=0,"",interpretations!BO494)</f>
        <v>Small</v>
      </c>
      <c r="G494" s="30" t="str">
        <f>interpretations!BP494</f>
        <v>unknown</v>
      </c>
      <c r="H494" s="13" t="str">
        <f>interpretations!E494</f>
        <v>Crime control</v>
      </c>
      <c r="I494" s="13" t="str">
        <f>interpretations!F494</f>
        <v>-</v>
      </c>
      <c r="J494" s="13" t="str">
        <f>interpretations!G494</f>
        <v>dispatch time</v>
      </c>
      <c r="K494" s="13" t="str">
        <f>interpretations!I494</f>
        <v>min/incident</v>
      </c>
      <c r="L494" t="str">
        <f>interpretations!BK494</f>
        <v>Beta</v>
      </c>
      <c r="M494">
        <f>interpretations!BL494</f>
        <v>-1.5890000000000001E-2</v>
      </c>
    </row>
    <row r="495" spans="1:13" x14ac:dyDescent="0.25">
      <c r="A495" t="str">
        <f>IF(ISBLANK(interpretations!L495),"",interpretations!L495)</f>
        <v>van Kirk (1980b)</v>
      </c>
      <c r="B495" t="str">
        <f>IF(ISBLANK(interpretations!A495),"",interpretations!A495)</f>
        <v>Nuisance disturbance</v>
      </c>
      <c r="C495" t="str">
        <f>IF(ISBLANK(interpretations!S495),"",interpretations!S495)</f>
        <v>crime type</v>
      </c>
      <c r="D495" t="str">
        <f>IF(ISBLANK(interpretations!T495),"",interpretations!T495)</f>
        <v>crime type</v>
      </c>
      <c r="E495" s="13" t="str">
        <f>IF(interpretations!BN495=0,"",interpretations!BN495)</f>
        <v>-</v>
      </c>
      <c r="F495" s="30" t="str">
        <f>IF(interpretations!BO495=0,"",interpretations!BO495)</f>
        <v>Small</v>
      </c>
      <c r="G495" s="30" t="str">
        <f>interpretations!BP495</f>
        <v>unknown</v>
      </c>
      <c r="H495" s="13" t="str">
        <f>interpretations!E495</f>
        <v>Crime control</v>
      </c>
      <c r="I495" s="13" t="str">
        <f>interpretations!F495</f>
        <v>-</v>
      </c>
      <c r="J495" s="13" t="str">
        <f>interpretations!G495</f>
        <v>dispatch time</v>
      </c>
      <c r="K495" s="13" t="str">
        <f>interpretations!I495</f>
        <v>min/incident</v>
      </c>
      <c r="L495" t="str">
        <f>interpretations!BK495</f>
        <v>Beta</v>
      </c>
      <c r="M495">
        <f>interpretations!BL495</f>
        <v>-1.3169999999999999E-2</v>
      </c>
    </row>
    <row r="496" spans="1:13" x14ac:dyDescent="0.25">
      <c r="A496" t="str">
        <f>IF(ISBLANK(interpretations!L496),"",interpretations!L496)</f>
        <v>van Kirk (1980b)</v>
      </c>
      <c r="B496" t="str">
        <f>IF(ISBLANK(interpretations!A496),"",interpretations!A496)</f>
        <v>Alarm</v>
      </c>
      <c r="C496" t="str">
        <f>IF(ISBLANK(interpretations!S496),"",interpretations!S496)</f>
        <v>crime type</v>
      </c>
      <c r="D496" t="str">
        <f>IF(ISBLANK(interpretations!T496),"",interpretations!T496)</f>
        <v>crime type</v>
      </c>
      <c r="E496" s="13" t="str">
        <f>IF(interpretations!BN496=0,"",interpretations!BN496)</f>
        <v>-</v>
      </c>
      <c r="F496" s="30" t="str">
        <f>IF(interpretations!BO496=0,"",interpretations!BO496)</f>
        <v>Small</v>
      </c>
      <c r="G496" s="30" t="str">
        <f>interpretations!BP496</f>
        <v>unknown</v>
      </c>
      <c r="H496" s="13" t="str">
        <f>interpretations!E496</f>
        <v>Crime control</v>
      </c>
      <c r="I496" s="13" t="str">
        <f>interpretations!F496</f>
        <v>-</v>
      </c>
      <c r="J496" s="13" t="str">
        <f>interpretations!G496</f>
        <v>dispatch time</v>
      </c>
      <c r="K496" s="13" t="str">
        <f>interpretations!I496</f>
        <v>min/incident</v>
      </c>
      <c r="L496" t="str">
        <f>interpretations!BK496</f>
        <v>Beta</v>
      </c>
      <c r="M496">
        <f>interpretations!BL496</f>
        <v>-0.12171999999999999</v>
      </c>
    </row>
    <row r="497" spans="1:13" x14ac:dyDescent="0.25">
      <c r="A497" t="str">
        <f>IF(ISBLANK(interpretations!L497),"",interpretations!L497)</f>
        <v>van Kirk (1980b)</v>
      </c>
      <c r="B497" t="str">
        <f>IF(ISBLANK(interpretations!A497),"",interpretations!A497)</f>
        <v>Traffic</v>
      </c>
      <c r="C497" t="str">
        <f>IF(ISBLANK(interpretations!S497),"",interpretations!S497)</f>
        <v>crime type</v>
      </c>
      <c r="D497" t="str">
        <f>IF(ISBLANK(interpretations!T497),"",interpretations!T497)</f>
        <v>crime type</v>
      </c>
      <c r="E497" s="13" t="str">
        <f>IF(interpretations!BN497=0,"",interpretations!BN497)</f>
        <v>-</v>
      </c>
      <c r="F497" s="30" t="str">
        <f>IF(interpretations!BO497=0,"",interpretations!BO497)</f>
        <v>Small</v>
      </c>
      <c r="G497" s="30" t="str">
        <f>interpretations!BP497</f>
        <v>unknown</v>
      </c>
      <c r="H497" s="13" t="str">
        <f>interpretations!E497</f>
        <v>Crime control</v>
      </c>
      <c r="I497" s="13" t="str">
        <f>interpretations!F497</f>
        <v>-</v>
      </c>
      <c r="J497" s="13" t="str">
        <f>interpretations!G497</f>
        <v>travel time</v>
      </c>
      <c r="K497" s="13" t="str">
        <f>interpretations!I497</f>
        <v>min/incident</v>
      </c>
      <c r="L497" t="str">
        <f>interpretations!BK497</f>
        <v>Beta</v>
      </c>
      <c r="M497">
        <f>interpretations!BL497</f>
        <v>-0.19742000000000001</v>
      </c>
    </row>
    <row r="498" spans="1:13" x14ac:dyDescent="0.25">
      <c r="A498" t="str">
        <f>IF(ISBLANK(interpretations!L498),"",interpretations!L498)</f>
        <v>van Kirk (1980b)</v>
      </c>
      <c r="B498" t="str">
        <f>IF(ISBLANK(interpretations!A498),"",interpretations!A498)</f>
        <v>Social service</v>
      </c>
      <c r="C498" t="str">
        <f>IF(ISBLANK(interpretations!S498),"",interpretations!S498)</f>
        <v>crime type</v>
      </c>
      <c r="D498" t="str">
        <f>IF(ISBLANK(interpretations!T498),"",interpretations!T498)</f>
        <v>crime type</v>
      </c>
      <c r="E498" s="13" t="str">
        <f>IF(interpretations!BN498=0,"",interpretations!BN498)</f>
        <v>-</v>
      </c>
      <c r="F498" s="30" t="str">
        <f>IF(interpretations!BO498=0,"",interpretations!BO498)</f>
        <v>Small</v>
      </c>
      <c r="G498" s="30" t="str">
        <f>interpretations!BP498</f>
        <v>unknown</v>
      </c>
      <c r="H498" s="13" t="str">
        <f>interpretations!E498</f>
        <v>Crime control</v>
      </c>
      <c r="I498" s="13" t="str">
        <f>interpretations!F498</f>
        <v>-</v>
      </c>
      <c r="J498" s="13" t="str">
        <f>interpretations!G498</f>
        <v>travel time</v>
      </c>
      <c r="K498" s="13" t="str">
        <f>interpretations!I498</f>
        <v>min/incident</v>
      </c>
      <c r="L498" t="str">
        <f>interpretations!BK498</f>
        <v>Beta</v>
      </c>
      <c r="M498">
        <f>interpretations!BL498</f>
        <v>-5.6529999999999997E-2</v>
      </c>
    </row>
    <row r="499" spans="1:13" x14ac:dyDescent="0.25">
      <c r="A499" t="str">
        <f>IF(ISBLANK(interpretations!L499),"",interpretations!L499)</f>
        <v>van Kirk (1980b)</v>
      </c>
      <c r="B499" t="str">
        <f>IF(ISBLANK(interpretations!A499),"",interpretations!A499)</f>
        <v>Confrontation disturbance</v>
      </c>
      <c r="C499" t="str">
        <f>IF(ISBLANK(interpretations!S499),"",interpretations!S499)</f>
        <v>crime type</v>
      </c>
      <c r="D499" t="str">
        <f>IF(ISBLANK(interpretations!T499),"",interpretations!T499)</f>
        <v>crime type</v>
      </c>
      <c r="E499" s="13" t="str">
        <f>IF(interpretations!BN499=0,"",interpretations!BN499)</f>
        <v>-</v>
      </c>
      <c r="F499" s="30" t="str">
        <f>IF(interpretations!BO499=0,"",interpretations!BO499)</f>
        <v>Small</v>
      </c>
      <c r="G499" s="30" t="str">
        <f>interpretations!BP499</f>
        <v>unknown</v>
      </c>
      <c r="H499" s="13" t="str">
        <f>interpretations!E499</f>
        <v>Crime control</v>
      </c>
      <c r="I499" s="13" t="str">
        <f>interpretations!F499</f>
        <v>-</v>
      </c>
      <c r="J499" s="13" t="str">
        <f>interpretations!G499</f>
        <v>travel time</v>
      </c>
      <c r="K499" s="13" t="str">
        <f>interpretations!I499</f>
        <v>min/incident</v>
      </c>
      <c r="L499" t="str">
        <f>interpretations!BK499</f>
        <v>Beta</v>
      </c>
      <c r="M499">
        <f>interpretations!BL499</f>
        <v>-5.96E-3</v>
      </c>
    </row>
    <row r="500" spans="1:13" x14ac:dyDescent="0.25">
      <c r="A500" t="str">
        <f>IF(ISBLANK(interpretations!L500),"",interpretations!L500)</f>
        <v>van Kirk (1980b)</v>
      </c>
      <c r="B500" t="str">
        <f>IF(ISBLANK(interpretations!A500),"",interpretations!A500)</f>
        <v>Nuisance disturbance</v>
      </c>
      <c r="C500" t="str">
        <f>IF(ISBLANK(interpretations!S500),"",interpretations!S500)</f>
        <v>crime type</v>
      </c>
      <c r="D500" t="str">
        <f>IF(ISBLANK(interpretations!T500),"",interpretations!T500)</f>
        <v>crime type</v>
      </c>
      <c r="E500" s="13" t="str">
        <f>IF(interpretations!BN500=0,"",interpretations!BN500)</f>
        <v>-</v>
      </c>
      <c r="F500" s="30" t="str">
        <f>IF(interpretations!BO500=0,"",interpretations!BO500)</f>
        <v>Small</v>
      </c>
      <c r="G500" s="30" t="str">
        <f>interpretations!BP500</f>
        <v>unknown</v>
      </c>
      <c r="H500" s="13" t="str">
        <f>interpretations!E500</f>
        <v>Crime control</v>
      </c>
      <c r="I500" s="13" t="str">
        <f>interpretations!F500</f>
        <v>-</v>
      </c>
      <c r="J500" s="13" t="str">
        <f>interpretations!G500</f>
        <v>travel time</v>
      </c>
      <c r="K500" s="13" t="str">
        <f>interpretations!I500</f>
        <v>min/incident</v>
      </c>
      <c r="L500" t="str">
        <f>interpretations!BK500</f>
        <v>Beta</v>
      </c>
      <c r="M500">
        <f>interpretations!BL500</f>
        <v>-1.9740000000000001E-2</v>
      </c>
    </row>
    <row r="501" spans="1:13" x14ac:dyDescent="0.25">
      <c r="A501" t="str">
        <f>IF(ISBLANK(interpretations!L501),"",interpretations!L501)</f>
        <v>van Kirk (1980b)</v>
      </c>
      <c r="B501" t="str">
        <f>IF(ISBLANK(interpretations!A501),"",interpretations!A501)</f>
        <v>Alarm</v>
      </c>
      <c r="C501" t="str">
        <f>IF(ISBLANK(interpretations!S501),"",interpretations!S501)</f>
        <v>crime type</v>
      </c>
      <c r="D501" t="str">
        <f>IF(ISBLANK(interpretations!T501),"",interpretations!T501)</f>
        <v>crime type</v>
      </c>
      <c r="E501" s="13" t="str">
        <f>IF(interpretations!BN501=0,"",interpretations!BN501)</f>
        <v>-</v>
      </c>
      <c r="F501" s="30" t="str">
        <f>IF(interpretations!BO501=0,"",interpretations!BO501)</f>
        <v>Small</v>
      </c>
      <c r="G501" s="30" t="str">
        <f>interpretations!BP501</f>
        <v>unknown</v>
      </c>
      <c r="H501" s="13" t="str">
        <f>interpretations!E501</f>
        <v>Crime control</v>
      </c>
      <c r="I501" s="13" t="str">
        <f>interpretations!F501</f>
        <v>-</v>
      </c>
      <c r="J501" s="13" t="str">
        <f>interpretations!G501</f>
        <v>travel time</v>
      </c>
      <c r="K501" s="13" t="str">
        <f>interpretations!I501</f>
        <v>min/incident</v>
      </c>
      <c r="L501" t="str">
        <f>interpretations!BK501</f>
        <v>Beta</v>
      </c>
      <c r="M501">
        <f>interpretations!BL501</f>
        <v>-0.18248</v>
      </c>
    </row>
    <row r="502" spans="1:13" x14ac:dyDescent="0.25">
      <c r="A502" t="str">
        <f>IF(ISBLANK(interpretations!L502),"",interpretations!L502)</f>
        <v>van Kirk (1980b)</v>
      </c>
      <c r="B502" t="str">
        <f>IF(ISBLANK(interpretations!A502),"",interpretations!A502)</f>
        <v>Traffic</v>
      </c>
      <c r="C502" t="str">
        <f>IF(ISBLANK(interpretations!S502),"",interpretations!S502)</f>
        <v>crime type</v>
      </c>
      <c r="D502" t="str">
        <f>IF(ISBLANK(interpretations!T502),"",interpretations!T502)</f>
        <v>crime type</v>
      </c>
      <c r="E502" s="13" t="str">
        <f>IF(interpretations!BN502=0,"",interpretations!BN502)</f>
        <v>+</v>
      </c>
      <c r="F502" s="30" t="str">
        <f>IF(interpretations!BO502=0,"",interpretations!BO502)</f>
        <v>Small</v>
      </c>
      <c r="G502" s="30" t="str">
        <f>interpretations!BP502</f>
        <v>unknown</v>
      </c>
      <c r="H502" s="13" t="str">
        <f>interpretations!E502</f>
        <v>Crime control</v>
      </c>
      <c r="I502" s="13" t="str">
        <f>interpretations!F502</f>
        <v>-</v>
      </c>
      <c r="J502" s="13" t="str">
        <f>interpretations!G502</f>
        <v>travel time</v>
      </c>
      <c r="K502" s="13" t="str">
        <f>interpretations!I502</f>
        <v>min/incident</v>
      </c>
      <c r="L502" t="str">
        <f>interpretations!BK502</f>
        <v>Beta</v>
      </c>
      <c r="M502">
        <f>interpretations!BL502</f>
        <v>0.10248</v>
      </c>
    </row>
    <row r="503" spans="1:13" x14ac:dyDescent="0.25">
      <c r="A503" t="str">
        <f>IF(ISBLANK(interpretations!L503),"",interpretations!L503)</f>
        <v>van Kirk (1980b)</v>
      </c>
      <c r="B503" t="str">
        <f>IF(ISBLANK(interpretations!A503),"",interpretations!A503)</f>
        <v>Social service</v>
      </c>
      <c r="C503" t="str">
        <f>IF(ISBLANK(interpretations!S503),"",interpretations!S503)</f>
        <v>crime type</v>
      </c>
      <c r="D503" t="str">
        <f>IF(ISBLANK(interpretations!T503),"",interpretations!T503)</f>
        <v>crime type</v>
      </c>
      <c r="E503" s="13" t="str">
        <f>IF(interpretations!BN503=0,"",interpretations!BN503)</f>
        <v>+</v>
      </c>
      <c r="F503" s="30" t="str">
        <f>IF(interpretations!BO503=0,"",interpretations!BO503)</f>
        <v>Small</v>
      </c>
      <c r="G503" s="30" t="str">
        <f>interpretations!BP503</f>
        <v>unknown</v>
      </c>
      <c r="H503" s="13" t="str">
        <f>interpretations!E503</f>
        <v>Crime control</v>
      </c>
      <c r="I503" s="13" t="str">
        <f>interpretations!F503</f>
        <v>-</v>
      </c>
      <c r="J503" s="13" t="str">
        <f>interpretations!G503</f>
        <v>travel time</v>
      </c>
      <c r="K503" s="13" t="str">
        <f>interpretations!I503</f>
        <v>min/incident</v>
      </c>
      <c r="L503" t="str">
        <f>interpretations!BK503</f>
        <v>Beta</v>
      </c>
      <c r="M503">
        <f>interpretations!BL503</f>
        <v>5.4670000000000003E-2</v>
      </c>
    </row>
    <row r="504" spans="1:13" x14ac:dyDescent="0.25">
      <c r="A504" t="str">
        <f>IF(ISBLANK(interpretations!L504),"",interpretations!L504)</f>
        <v>van Kirk (1980b)</v>
      </c>
      <c r="B504" t="str">
        <f>IF(ISBLANK(interpretations!A504),"",interpretations!A504)</f>
        <v>Confrontation disturbance</v>
      </c>
      <c r="C504" t="str">
        <f>IF(ISBLANK(interpretations!S504),"",interpretations!S504)</f>
        <v>crime type</v>
      </c>
      <c r="D504" t="str">
        <f>IF(ISBLANK(interpretations!T504),"",interpretations!T504)</f>
        <v>crime type</v>
      </c>
      <c r="E504" s="13" t="str">
        <f>IF(interpretations!BN504=0,"",interpretations!BN504)</f>
        <v>+</v>
      </c>
      <c r="F504" s="30" t="str">
        <f>IF(interpretations!BO504=0,"",interpretations!BO504)</f>
        <v>Small</v>
      </c>
      <c r="G504" s="30" t="str">
        <f>interpretations!BP504</f>
        <v>unknown</v>
      </c>
      <c r="H504" s="13" t="str">
        <f>interpretations!E504</f>
        <v>Crime control</v>
      </c>
      <c r="I504" s="13" t="str">
        <f>interpretations!F504</f>
        <v>-</v>
      </c>
      <c r="J504" s="13" t="str">
        <f>interpretations!G504</f>
        <v>travel time</v>
      </c>
      <c r="K504" s="13" t="str">
        <f>interpretations!I504</f>
        <v>min/incident</v>
      </c>
      <c r="L504" t="str">
        <f>interpretations!BK504</f>
        <v>Beta</v>
      </c>
      <c r="M504">
        <f>interpretations!BL504</f>
        <v>1.155E-2</v>
      </c>
    </row>
    <row r="505" spans="1:13" x14ac:dyDescent="0.25">
      <c r="A505" t="str">
        <f>IF(ISBLANK(interpretations!L505),"",interpretations!L505)</f>
        <v>van Kirk (1980b)</v>
      </c>
      <c r="B505" t="str">
        <f>IF(ISBLANK(interpretations!A505),"",interpretations!A505)</f>
        <v>Nuisance disturbance</v>
      </c>
      <c r="C505" t="str">
        <f>IF(ISBLANK(interpretations!S505),"",interpretations!S505)</f>
        <v>crime type</v>
      </c>
      <c r="D505" t="str">
        <f>IF(ISBLANK(interpretations!T505),"",interpretations!T505)</f>
        <v>crime type</v>
      </c>
      <c r="E505" s="13" t="str">
        <f>IF(interpretations!BN505=0,"",interpretations!BN505)</f>
        <v>+</v>
      </c>
      <c r="F505" s="30" t="str">
        <f>IF(interpretations!BO505=0,"",interpretations!BO505)</f>
        <v>Small</v>
      </c>
      <c r="G505" s="30" t="str">
        <f>interpretations!BP505</f>
        <v>unknown</v>
      </c>
      <c r="H505" s="13" t="str">
        <f>interpretations!E505</f>
        <v>Crime control</v>
      </c>
      <c r="I505" s="13" t="str">
        <f>interpretations!F505</f>
        <v>-</v>
      </c>
      <c r="J505" s="13" t="str">
        <f>interpretations!G505</f>
        <v>travel time</v>
      </c>
      <c r="K505" s="13" t="str">
        <f>interpretations!I505</f>
        <v>min/incident</v>
      </c>
      <c r="L505" t="str">
        <f>interpretations!BK505</f>
        <v>Beta</v>
      </c>
      <c r="M505">
        <f>interpretations!BL505</f>
        <v>7.4060000000000001E-2</v>
      </c>
    </row>
    <row r="506" spans="1:13" x14ac:dyDescent="0.25">
      <c r="A506" t="str">
        <f>IF(ISBLANK(interpretations!L506),"",interpretations!L506)</f>
        <v>van Kirk (1980b)</v>
      </c>
      <c r="B506" t="str">
        <f>IF(ISBLANK(interpretations!A506),"",interpretations!A506)</f>
        <v>Alarm</v>
      </c>
      <c r="C506" t="str">
        <f>IF(ISBLANK(interpretations!S506),"",interpretations!S506)</f>
        <v>crime type</v>
      </c>
      <c r="D506" t="str">
        <f>IF(ISBLANK(interpretations!T506),"",interpretations!T506)</f>
        <v>crime type</v>
      </c>
      <c r="E506" s="13" t="str">
        <f>IF(interpretations!BN506=0,"",interpretations!BN506)</f>
        <v>-</v>
      </c>
      <c r="F506" s="30" t="str">
        <f>IF(interpretations!BO506=0,"",interpretations!BO506)</f>
        <v>Small</v>
      </c>
      <c r="G506" s="30" t="str">
        <f>interpretations!BP506</f>
        <v>unknown</v>
      </c>
      <c r="H506" s="13" t="str">
        <f>interpretations!E506</f>
        <v>Crime control</v>
      </c>
      <c r="I506" s="13" t="str">
        <f>interpretations!F506</f>
        <v>-</v>
      </c>
      <c r="J506" s="13" t="str">
        <f>interpretations!G506</f>
        <v>travel time</v>
      </c>
      <c r="K506" s="13" t="str">
        <f>interpretations!I506</f>
        <v>min/incident</v>
      </c>
      <c r="L506" t="str">
        <f>interpretations!BK506</f>
        <v>Beta</v>
      </c>
      <c r="M506">
        <f>interpretations!BL506</f>
        <v>-0.12074</v>
      </c>
    </row>
    <row r="507" spans="1:13" x14ac:dyDescent="0.25">
      <c r="A507" t="str">
        <f>IF(ISBLANK(interpretations!L507),"",interpretations!L507)</f>
        <v>van Kirk (1980b)</v>
      </c>
      <c r="B507" t="str">
        <f>IF(ISBLANK(interpretations!A507),"",interpretations!A507)</f>
        <v>Traffic</v>
      </c>
      <c r="C507" t="str">
        <f>IF(ISBLANK(interpretations!S507),"",interpretations!S507)</f>
        <v>crime type</v>
      </c>
      <c r="D507" t="str">
        <f>IF(ISBLANK(interpretations!T507),"",interpretations!T507)</f>
        <v>crime type</v>
      </c>
      <c r="E507" s="13" t="str">
        <f>IF(interpretations!BN507=0,"",interpretations!BN507)</f>
        <v>+</v>
      </c>
      <c r="F507" s="30" t="str">
        <f>IF(interpretations!BO507=0,"",interpretations!BO507)</f>
        <v>Small</v>
      </c>
      <c r="G507" s="30" t="str">
        <f>interpretations!BP507</f>
        <v>unknown</v>
      </c>
      <c r="H507" s="13" t="str">
        <f>interpretations!E507</f>
        <v>Crime control</v>
      </c>
      <c r="I507" s="13" t="str">
        <f>interpretations!F507</f>
        <v>-</v>
      </c>
      <c r="J507" s="13" t="str">
        <f>interpretations!G507</f>
        <v>travel time</v>
      </c>
      <c r="K507" s="13" t="str">
        <f>interpretations!I507</f>
        <v>min/incident</v>
      </c>
      <c r="L507" t="str">
        <f>interpretations!BK507</f>
        <v>Beta</v>
      </c>
      <c r="M507">
        <f>interpretations!BL507</f>
        <v>9.2850000000000002E-2</v>
      </c>
    </row>
    <row r="508" spans="1:13" x14ac:dyDescent="0.25">
      <c r="A508" t="str">
        <f>IF(ISBLANK(interpretations!L508),"",interpretations!L508)</f>
        <v>van Kirk (1980b)</v>
      </c>
      <c r="B508" t="str">
        <f>IF(ISBLANK(interpretations!A508),"",interpretations!A508)</f>
        <v>Social service</v>
      </c>
      <c r="C508" t="str">
        <f>IF(ISBLANK(interpretations!S508),"",interpretations!S508)</f>
        <v>crime type</v>
      </c>
      <c r="D508" t="str">
        <f>IF(ISBLANK(interpretations!T508),"",interpretations!T508)</f>
        <v>crime type</v>
      </c>
      <c r="E508" s="13" t="str">
        <f>IF(interpretations!BN508=0,"",interpretations!BN508)</f>
        <v>+</v>
      </c>
      <c r="F508" s="30" t="str">
        <f>IF(interpretations!BO508=0,"",interpretations!BO508)</f>
        <v>Small</v>
      </c>
      <c r="G508" s="30" t="str">
        <f>interpretations!BP508</f>
        <v>unknown</v>
      </c>
      <c r="H508" s="13" t="str">
        <f>interpretations!E508</f>
        <v>Crime control</v>
      </c>
      <c r="I508" s="13" t="str">
        <f>interpretations!F508</f>
        <v>-</v>
      </c>
      <c r="J508" s="13" t="str">
        <f>interpretations!G508</f>
        <v>travel time</v>
      </c>
      <c r="K508" s="13" t="str">
        <f>interpretations!I508</f>
        <v>min/incident</v>
      </c>
      <c r="L508" t="str">
        <f>interpretations!BK508</f>
        <v>Beta</v>
      </c>
      <c r="M508">
        <f>interpretations!BL508</f>
        <v>3.703E-2</v>
      </c>
    </row>
    <row r="509" spans="1:13" x14ac:dyDescent="0.25">
      <c r="A509" t="str">
        <f>IF(ISBLANK(interpretations!L509),"",interpretations!L509)</f>
        <v>van Kirk (1980b)</v>
      </c>
      <c r="B509" t="str">
        <f>IF(ISBLANK(interpretations!A509),"",interpretations!A509)</f>
        <v>Confrontation disturbance</v>
      </c>
      <c r="C509" t="str">
        <f>IF(ISBLANK(interpretations!S509),"",interpretations!S509)</f>
        <v>crime type</v>
      </c>
      <c r="D509" t="str">
        <f>IF(ISBLANK(interpretations!T509),"",interpretations!T509)</f>
        <v>crime type</v>
      </c>
      <c r="E509" s="13" t="str">
        <f>IF(interpretations!BN509=0,"",interpretations!BN509)</f>
        <v>-</v>
      </c>
      <c r="F509" s="30" t="str">
        <f>IF(interpretations!BO509=0,"",interpretations!BO509)</f>
        <v>Small</v>
      </c>
      <c r="G509" s="30" t="str">
        <f>interpretations!BP509</f>
        <v>unknown</v>
      </c>
      <c r="H509" s="13" t="str">
        <f>interpretations!E509</f>
        <v>Crime control</v>
      </c>
      <c r="I509" s="13" t="str">
        <f>interpretations!F509</f>
        <v>-</v>
      </c>
      <c r="J509" s="13" t="str">
        <f>interpretations!G509</f>
        <v>travel time</v>
      </c>
      <c r="K509" s="13" t="str">
        <f>interpretations!I509</f>
        <v>min/incident</v>
      </c>
      <c r="L509" t="str">
        <f>interpretations!BK509</f>
        <v>Beta</v>
      </c>
      <c r="M509">
        <f>interpretations!BL509</f>
        <v>-1.9300000000000001E-2</v>
      </c>
    </row>
    <row r="510" spans="1:13" x14ac:dyDescent="0.25">
      <c r="A510" t="str">
        <f>IF(ISBLANK(interpretations!L510),"",interpretations!L510)</f>
        <v>van Kirk (1980b)</v>
      </c>
      <c r="B510" t="str">
        <f>IF(ISBLANK(interpretations!A510),"",interpretations!A510)</f>
        <v>Nuisance disturbance</v>
      </c>
      <c r="C510" t="str">
        <f>IF(ISBLANK(interpretations!S510),"",interpretations!S510)</f>
        <v>crime type</v>
      </c>
      <c r="D510" t="str">
        <f>IF(ISBLANK(interpretations!T510),"",interpretations!T510)</f>
        <v>crime type</v>
      </c>
      <c r="E510" s="13" t="str">
        <f>IF(interpretations!BN510=0,"",interpretations!BN510)</f>
        <v>+</v>
      </c>
      <c r="F510" s="30" t="str">
        <f>IF(interpretations!BO510=0,"",interpretations!BO510)</f>
        <v>Small</v>
      </c>
      <c r="G510" s="30" t="str">
        <f>interpretations!BP510</f>
        <v>unknown</v>
      </c>
      <c r="H510" s="13" t="str">
        <f>interpretations!E510</f>
        <v>Crime control</v>
      </c>
      <c r="I510" s="13" t="str">
        <f>interpretations!F510</f>
        <v>-</v>
      </c>
      <c r="J510" s="13" t="str">
        <f>interpretations!G510</f>
        <v>travel time</v>
      </c>
      <c r="K510" s="13" t="str">
        <f>interpretations!I510</f>
        <v>min/incident</v>
      </c>
      <c r="L510" t="str">
        <f>interpretations!BK510</f>
        <v>Beta</v>
      </c>
      <c r="M510">
        <f>interpretations!BL510</f>
        <v>2.1839999999999998E-2</v>
      </c>
    </row>
    <row r="511" spans="1:13" x14ac:dyDescent="0.25">
      <c r="A511" t="str">
        <f>IF(ISBLANK(interpretations!L511),"",interpretations!L511)</f>
        <v>van Kirk (1980b)</v>
      </c>
      <c r="B511" t="str">
        <f>IF(ISBLANK(interpretations!A511),"",interpretations!A511)</f>
        <v>Unclassified disturbance</v>
      </c>
      <c r="C511" t="str">
        <f>IF(ISBLANK(interpretations!S511),"",interpretations!S511)</f>
        <v>crime type</v>
      </c>
      <c r="D511" t="str">
        <f>IF(ISBLANK(interpretations!T511),"",interpretations!T511)</f>
        <v>crime type</v>
      </c>
      <c r="E511" s="13" t="str">
        <f>IF(interpretations!BN511=0,"",interpretations!BN511)</f>
        <v>-</v>
      </c>
      <c r="F511" s="30" t="str">
        <f>IF(interpretations!BO511=0,"",interpretations!BO511)</f>
        <v>Small</v>
      </c>
      <c r="G511" s="30" t="str">
        <f>interpretations!BP511</f>
        <v>unknown</v>
      </c>
      <c r="H511" s="13" t="str">
        <f>interpretations!E511</f>
        <v>Crime control</v>
      </c>
      <c r="I511" s="13" t="str">
        <f>interpretations!F511</f>
        <v>-</v>
      </c>
      <c r="J511" s="13" t="str">
        <f>interpretations!G511</f>
        <v>travel time</v>
      </c>
      <c r="K511" s="13" t="str">
        <f>interpretations!I511</f>
        <v>min/incident</v>
      </c>
      <c r="L511" t="str">
        <f>interpretations!BK511</f>
        <v>Beta</v>
      </c>
      <c r="M511">
        <f>interpretations!BL511</f>
        <v>-2.3099999999999999E-2</v>
      </c>
    </row>
    <row r="512" spans="1:13" x14ac:dyDescent="0.25">
      <c r="A512" t="str">
        <f>IF(ISBLANK(interpretations!L512),"",interpretations!L512)</f>
        <v>van Kirk (1980b)</v>
      </c>
      <c r="B512" t="str">
        <f>IF(ISBLANK(interpretations!A512),"",interpretations!A512)</f>
        <v>Alarm</v>
      </c>
      <c r="C512" t="str">
        <f>IF(ISBLANK(interpretations!S512),"",interpretations!S512)</f>
        <v>crime type</v>
      </c>
      <c r="D512" t="str">
        <f>IF(ISBLANK(interpretations!T512),"",interpretations!T512)</f>
        <v>crime type</v>
      </c>
      <c r="E512" s="13" t="str">
        <f>IF(interpretations!BN512=0,"",interpretations!BN512)</f>
        <v>-</v>
      </c>
      <c r="F512" s="30" t="str">
        <f>IF(interpretations!BO512=0,"",interpretations!BO512)</f>
        <v>Small</v>
      </c>
      <c r="G512" s="30" t="str">
        <f>interpretations!BP512</f>
        <v>unknown</v>
      </c>
      <c r="H512" s="13" t="str">
        <f>interpretations!E512</f>
        <v>Crime control</v>
      </c>
      <c r="I512" s="13" t="str">
        <f>interpretations!F512</f>
        <v>-</v>
      </c>
      <c r="J512" s="13" t="str">
        <f>interpretations!G512</f>
        <v>travel time</v>
      </c>
      <c r="K512" s="13" t="str">
        <f>interpretations!I512</f>
        <v>min/incident</v>
      </c>
      <c r="L512" t="str">
        <f>interpretations!BK512</f>
        <v>Beta</v>
      </c>
      <c r="M512">
        <f>interpretations!BL512</f>
        <v>-5.4489999999999997E-2</v>
      </c>
    </row>
    <row r="513" spans="1:13" x14ac:dyDescent="0.25">
      <c r="A513" t="str">
        <f>IF(ISBLANK(interpretations!L513),"",interpretations!L513)</f>
        <v>van Kirk (1980b)</v>
      </c>
      <c r="B513" t="str">
        <f>IF(ISBLANK(interpretations!A513),"",interpretations!A513)</f>
        <v>Seriousness Index</v>
      </c>
      <c r="C513" t="str">
        <f>IF(ISBLANK(interpretations!S513),"",interpretations!S513)</f>
        <v>crime characteristics</v>
      </c>
      <c r="D513" t="str">
        <f>IF(ISBLANK(interpretations!T513),"",interpretations!T513)</f>
        <v>crime characteristics</v>
      </c>
      <c r="E513" s="13" t="str">
        <f>IF(interpretations!BN513=0,"",interpretations!BN513)</f>
        <v>-</v>
      </c>
      <c r="F513" s="30" t="str">
        <f>IF(interpretations!BO513=0,"",interpretations!BO513)</f>
        <v xml:space="preserve">Medium </v>
      </c>
      <c r="G513" s="30" t="str">
        <f>interpretations!BP513</f>
        <v>unknown</v>
      </c>
      <c r="H513" s="13" t="str">
        <f>interpretations!E513</f>
        <v/>
      </c>
      <c r="I513" s="13" t="str">
        <f>interpretations!F513</f>
        <v>-</v>
      </c>
      <c r="J513" s="13" t="str">
        <f>interpretations!G513</f>
        <v>reporting time</v>
      </c>
      <c r="K513" s="13" t="str">
        <f>interpretations!I513</f>
        <v>min/incident</v>
      </c>
      <c r="L513" t="str">
        <f>interpretations!BK513</f>
        <v>R</v>
      </c>
      <c r="M513">
        <f>interpretations!BL513</f>
        <v>-0.31015999999999999</v>
      </c>
    </row>
    <row r="514" spans="1:13" x14ac:dyDescent="0.25">
      <c r="A514" t="str">
        <f>IF(ISBLANK(interpretations!L514),"",interpretations!L514)</f>
        <v>van Kirk (1980b)</v>
      </c>
      <c r="B514" t="str">
        <f>IF(ISBLANK(interpretations!A514),"",interpretations!A514)</f>
        <v>Seriousness Index</v>
      </c>
      <c r="C514" t="str">
        <f>IF(ISBLANK(interpretations!S514),"",interpretations!S514)</f>
        <v>crime characteristics</v>
      </c>
      <c r="D514" t="str">
        <f>IF(ISBLANK(interpretations!T514),"",interpretations!T514)</f>
        <v>crime characteristics</v>
      </c>
      <c r="E514" s="13" t="str">
        <f>IF(interpretations!BN514=0,"",interpretations!BN514)</f>
        <v>-</v>
      </c>
      <c r="F514" s="30" t="str">
        <f>IF(interpretations!BO514=0,"",interpretations!BO514)</f>
        <v>Small</v>
      </c>
      <c r="G514" s="30" t="str">
        <f>interpretations!BP514</f>
        <v>unknown</v>
      </c>
      <c r="H514" s="13" t="str">
        <f>interpretations!E514</f>
        <v/>
      </c>
      <c r="I514" s="13" t="str">
        <f>interpretations!F514</f>
        <v>-</v>
      </c>
      <c r="J514" s="13" t="str">
        <f>interpretations!G514</f>
        <v>dispatch time</v>
      </c>
      <c r="K514" s="13" t="str">
        <f>interpretations!I514</f>
        <v>min/incident</v>
      </c>
      <c r="L514" t="str">
        <f>interpretations!BK514</f>
        <v>R</v>
      </c>
      <c r="M514">
        <f>interpretations!BL514</f>
        <v>-0.26236999999999999</v>
      </c>
    </row>
    <row r="515" spans="1:13" x14ac:dyDescent="0.25">
      <c r="A515" t="str">
        <f>IF(ISBLANK(interpretations!L515),"",interpretations!L515)</f>
        <v>van Kirk (1980b)</v>
      </c>
      <c r="B515" t="str">
        <f>IF(ISBLANK(interpretations!A515),"",interpretations!A515)</f>
        <v>Seriousness Index</v>
      </c>
      <c r="C515" t="str">
        <f>IF(ISBLANK(interpretations!S515),"",interpretations!S515)</f>
        <v>crime characteristics</v>
      </c>
      <c r="D515" t="str">
        <f>IF(ISBLANK(interpretations!T515),"",interpretations!T515)</f>
        <v>crime characteristics</v>
      </c>
      <c r="E515" s="13" t="str">
        <f>IF(interpretations!BN515=0,"",interpretations!BN515)</f>
        <v>-</v>
      </c>
      <c r="F515" s="30" t="str">
        <f>IF(interpretations!BO515=0,"",interpretations!BO515)</f>
        <v xml:space="preserve">Medium </v>
      </c>
      <c r="G515" s="30" t="str">
        <f>interpretations!BP515</f>
        <v>unknown</v>
      </c>
      <c r="H515" s="13" t="str">
        <f>interpretations!E515</f>
        <v/>
      </c>
      <c r="I515" s="13" t="str">
        <f>interpretations!F515</f>
        <v>-</v>
      </c>
      <c r="J515" s="13" t="str">
        <f>interpretations!G515</f>
        <v>travel time</v>
      </c>
      <c r="K515" s="13" t="str">
        <f>interpretations!I515</f>
        <v>min/incident</v>
      </c>
      <c r="L515" t="str">
        <f>interpretations!BK515</f>
        <v>R</v>
      </c>
      <c r="M515">
        <f>interpretations!BL515</f>
        <v>-0.38048999999999999</v>
      </c>
    </row>
    <row r="516" spans="1:13" x14ac:dyDescent="0.25">
      <c r="A516" t="str">
        <f>IF(ISBLANK(interpretations!L516),"",interpretations!L516)</f>
        <v>van Kirk (1980b)</v>
      </c>
      <c r="B516" t="str">
        <f>IF(ISBLANK(interpretations!A516),"",interpretations!A516)</f>
        <v>Involvement: traffic</v>
      </c>
      <c r="C516" t="str">
        <f>IF(ISBLANK(interpretations!S516),"",interpretations!S516)</f>
        <v>crime type</v>
      </c>
      <c r="D516" t="str">
        <f>IF(ISBLANK(interpretations!T516),"",interpretations!T516)</f>
        <v>crime type</v>
      </c>
      <c r="E516" s="13" t="str">
        <f>IF(interpretations!BN516=0,"",interpretations!BN516)</f>
        <v>-</v>
      </c>
      <c r="F516" s="30" t="str">
        <f>IF(interpretations!BO516=0,"",interpretations!BO516)</f>
        <v>Small</v>
      </c>
      <c r="G516" s="30" t="str">
        <f>interpretations!BP516</f>
        <v>unknown</v>
      </c>
      <c r="H516" s="13" t="str">
        <f>interpretations!E516</f>
        <v>Involvement: crime control</v>
      </c>
      <c r="I516" s="13" t="str">
        <f>interpretations!F516</f>
        <v>-</v>
      </c>
      <c r="J516" s="13" t="str">
        <f>interpretations!G516</f>
        <v>dispatch time</v>
      </c>
      <c r="K516" s="13" t="str">
        <f>interpretations!I516</f>
        <v>min/incident</v>
      </c>
      <c r="L516" t="str">
        <f>interpretations!BK516</f>
        <v>Beta</v>
      </c>
      <c r="M516">
        <f>interpretations!BL516</f>
        <v>-9.4189999999999996E-2</v>
      </c>
    </row>
    <row r="517" spans="1:13" x14ac:dyDescent="0.25">
      <c r="A517" t="str">
        <f>IF(ISBLANK(interpretations!L517),"",interpretations!L517)</f>
        <v>van Kirk (1980b)</v>
      </c>
      <c r="B517" t="str">
        <f>IF(ISBLANK(interpretations!A517),"",interpretations!A517)</f>
        <v>Involvement: social service</v>
      </c>
      <c r="C517" t="str">
        <f>IF(ISBLANK(interpretations!S517),"",interpretations!S517)</f>
        <v>crime type</v>
      </c>
      <c r="D517" t="str">
        <f>IF(ISBLANK(interpretations!T517),"",interpretations!T517)</f>
        <v>crime type</v>
      </c>
      <c r="E517" s="13" t="str">
        <f>IF(interpretations!BN517=0,"",interpretations!BN517)</f>
        <v>-</v>
      </c>
      <c r="F517" s="30" t="str">
        <f>IF(interpretations!BO517=0,"",interpretations!BO517)</f>
        <v>Small</v>
      </c>
      <c r="G517" s="30" t="str">
        <f>interpretations!BP517</f>
        <v>unknown</v>
      </c>
      <c r="H517" s="13" t="str">
        <f>interpretations!E517</f>
        <v>Involvement: crime control</v>
      </c>
      <c r="I517" s="13" t="str">
        <f>interpretations!F517</f>
        <v>-</v>
      </c>
      <c r="J517" s="13" t="str">
        <f>interpretations!G517</f>
        <v>reporting time</v>
      </c>
      <c r="K517" s="13" t="str">
        <f>interpretations!I517</f>
        <v>min/incident</v>
      </c>
      <c r="L517" t="str">
        <f>interpretations!BK517</f>
        <v>Beta</v>
      </c>
      <c r="M517">
        <f>interpretations!BL517</f>
        <v>-0.13830999999999999</v>
      </c>
    </row>
    <row r="518" spans="1:13" x14ac:dyDescent="0.25">
      <c r="A518" t="str">
        <f>IF(ISBLANK(interpretations!L518),"",interpretations!L518)</f>
        <v>van Kirk (1980b)</v>
      </c>
      <c r="B518" t="str">
        <f>IF(ISBLANK(interpretations!A518),"",interpretations!A518)</f>
        <v>Involvement: confrontation disturbance</v>
      </c>
      <c r="C518" t="str">
        <f>IF(ISBLANK(interpretations!S518),"",interpretations!S518)</f>
        <v>crime type</v>
      </c>
      <c r="D518" t="str">
        <f>IF(ISBLANK(interpretations!T518),"",interpretations!T518)</f>
        <v>crime type</v>
      </c>
      <c r="E518" s="13" t="str">
        <f>IF(interpretations!BN518=0,"",interpretations!BN518)</f>
        <v>-</v>
      </c>
      <c r="F518" s="30" t="str">
        <f>IF(interpretations!BO518=0,"",interpretations!BO518)</f>
        <v>Small</v>
      </c>
      <c r="G518" s="30" t="str">
        <f>interpretations!BP518</f>
        <v>unknown</v>
      </c>
      <c r="H518" s="13" t="str">
        <f>interpretations!E518</f>
        <v>Involvement: crime control</v>
      </c>
      <c r="I518" s="13" t="str">
        <f>interpretations!F518</f>
        <v>-</v>
      </c>
      <c r="J518" s="13" t="str">
        <f>interpretations!G518</f>
        <v>reporting time</v>
      </c>
      <c r="K518" s="13" t="str">
        <f>interpretations!I518</f>
        <v>min/incident</v>
      </c>
      <c r="L518" t="str">
        <f>interpretations!BK518</f>
        <v>Beta</v>
      </c>
      <c r="M518">
        <f>interpretations!BL518</f>
        <v>-0.23277</v>
      </c>
    </row>
    <row r="519" spans="1:13" x14ac:dyDescent="0.25">
      <c r="A519" t="str">
        <f>IF(ISBLANK(interpretations!L519),"",interpretations!L519)</f>
        <v>van Kirk (1980b)</v>
      </c>
      <c r="B519" t="str">
        <f>IF(ISBLANK(interpretations!A519),"",interpretations!A519)</f>
        <v xml:space="preserve">Involvement: nuisance disturbance </v>
      </c>
      <c r="C519" t="str">
        <f>IF(ISBLANK(interpretations!S519),"",interpretations!S519)</f>
        <v>crime type</v>
      </c>
      <c r="D519" t="str">
        <f>IF(ISBLANK(interpretations!T519),"",interpretations!T519)</f>
        <v>crime type</v>
      </c>
      <c r="E519" s="13" t="str">
        <f>IF(interpretations!BN519=0,"",interpretations!BN519)</f>
        <v>-</v>
      </c>
      <c r="F519" s="30" t="str">
        <f>IF(interpretations!BO519=0,"",interpretations!BO519)</f>
        <v>Small</v>
      </c>
      <c r="G519" s="30" t="str">
        <f>interpretations!BP519</f>
        <v>unknown</v>
      </c>
      <c r="H519" s="13" t="str">
        <f>interpretations!E519</f>
        <v>Involvement: crime control</v>
      </c>
      <c r="I519" s="13" t="str">
        <f>interpretations!F519</f>
        <v>-</v>
      </c>
      <c r="J519" s="13" t="str">
        <f>interpretations!G519</f>
        <v>reporting time</v>
      </c>
      <c r="K519" s="13" t="str">
        <f>interpretations!I519</f>
        <v>min/incident</v>
      </c>
      <c r="L519" t="str">
        <f>interpretations!BK519</f>
        <v>Beta</v>
      </c>
      <c r="M519">
        <f>interpretations!BL519</f>
        <v>-0.10667</v>
      </c>
    </row>
    <row r="520" spans="1:13" x14ac:dyDescent="0.25">
      <c r="A520" t="str">
        <f>IF(ISBLANK(interpretations!L520),"",interpretations!L520)</f>
        <v>van Kirk (1980b)</v>
      </c>
      <c r="B520" t="str">
        <f>IF(ISBLANK(interpretations!A520),"",interpretations!A520)</f>
        <v>Discovery: crime control</v>
      </c>
      <c r="C520" t="str">
        <f>IF(ISBLANK(interpretations!S520),"",interpretations!S520)</f>
        <v>crime type</v>
      </c>
      <c r="D520" t="str">
        <f>IF(ISBLANK(interpretations!T520),"",interpretations!T520)</f>
        <v>crime type</v>
      </c>
      <c r="E520" s="13" t="str">
        <f>IF(interpretations!BN520=0,"",interpretations!BN520)</f>
        <v>-</v>
      </c>
      <c r="F520" s="30" t="str">
        <f>IF(interpretations!BO520=0,"",interpretations!BO520)</f>
        <v>Small</v>
      </c>
      <c r="G520" s="30" t="str">
        <f>interpretations!BP520</f>
        <v>unknown</v>
      </c>
      <c r="H520" s="13" t="str">
        <f>interpretations!E520</f>
        <v>Involvement: crime control</v>
      </c>
      <c r="I520" s="13" t="str">
        <f>interpretations!F520</f>
        <v>-</v>
      </c>
      <c r="J520" s="13" t="str">
        <f>interpretations!G520</f>
        <v>reporting time</v>
      </c>
      <c r="K520" s="13" t="str">
        <f>interpretations!I520</f>
        <v>min/incident</v>
      </c>
      <c r="L520" t="str">
        <f>interpretations!BK520</f>
        <v>Beta</v>
      </c>
      <c r="M520">
        <f>interpretations!BL520</f>
        <v>-0.17332</v>
      </c>
    </row>
    <row r="521" spans="1:13" x14ac:dyDescent="0.25">
      <c r="A521" t="str">
        <f>IF(ISBLANK(interpretations!L521),"",interpretations!L521)</f>
        <v>van Kirk (1980b)</v>
      </c>
      <c r="B521" t="str">
        <f>IF(ISBLANK(interpretations!A521),"",interpretations!A521)</f>
        <v>Discovery: traffic</v>
      </c>
      <c r="C521" t="str">
        <f>IF(ISBLANK(interpretations!S521),"",interpretations!S521)</f>
        <v>crime type</v>
      </c>
      <c r="D521" t="str">
        <f>IF(ISBLANK(interpretations!T521),"",interpretations!T521)</f>
        <v>crime type</v>
      </c>
      <c r="E521" s="13" t="str">
        <f>IF(interpretations!BN521=0,"",interpretations!BN521)</f>
        <v>-</v>
      </c>
      <c r="F521" s="30" t="str">
        <f>IF(interpretations!BO521=0,"",interpretations!BO521)</f>
        <v>Small</v>
      </c>
      <c r="G521" s="30" t="str">
        <f>interpretations!BP521</f>
        <v>unknown</v>
      </c>
      <c r="H521" s="13" t="str">
        <f>interpretations!E521</f>
        <v>Involvement: crime control</v>
      </c>
      <c r="I521" s="13" t="str">
        <f>interpretations!F521</f>
        <v>-</v>
      </c>
      <c r="J521" s="13" t="str">
        <f>interpretations!G521</f>
        <v>reporting time</v>
      </c>
      <c r="K521" s="13" t="str">
        <f>interpretations!I521</f>
        <v>min/incident</v>
      </c>
      <c r="L521" t="str">
        <f>interpretations!BK521</f>
        <v>Beta</v>
      </c>
      <c r="M521">
        <f>interpretations!BL521</f>
        <v>-0.11287</v>
      </c>
    </row>
    <row r="522" spans="1:13" x14ac:dyDescent="0.25">
      <c r="A522" t="str">
        <f>IF(ISBLANK(interpretations!L522),"",interpretations!L522)</f>
        <v>van Kirk (1980b)</v>
      </c>
      <c r="B522" t="str">
        <f>IF(ISBLANK(interpretations!A522),"",interpretations!A522)</f>
        <v>Discovery: social service</v>
      </c>
      <c r="C522" t="str">
        <f>IF(ISBLANK(interpretations!S522),"",interpretations!S522)</f>
        <v>crime type</v>
      </c>
      <c r="D522" t="str">
        <f>IF(ISBLANK(interpretations!T522),"",interpretations!T522)</f>
        <v>crime type</v>
      </c>
      <c r="E522" s="13" t="str">
        <f>IF(interpretations!BN522=0,"",interpretations!BN522)</f>
        <v>-</v>
      </c>
      <c r="F522" s="30" t="str">
        <f>IF(interpretations!BO522=0,"",interpretations!BO522)</f>
        <v>Small</v>
      </c>
      <c r="G522" s="30" t="str">
        <f>interpretations!BP522</f>
        <v>unknown</v>
      </c>
      <c r="H522" s="13" t="str">
        <f>interpretations!E522</f>
        <v>Involvement: crime control</v>
      </c>
      <c r="I522" s="13" t="str">
        <f>interpretations!F522</f>
        <v>-</v>
      </c>
      <c r="J522" s="13" t="str">
        <f>interpretations!G522</f>
        <v>reporting time</v>
      </c>
      <c r="K522" s="13" t="str">
        <f>interpretations!I522</f>
        <v>min/incident</v>
      </c>
      <c r="L522" t="str">
        <f>interpretations!BK522</f>
        <v>Beta</v>
      </c>
      <c r="M522">
        <f>interpretations!BL522</f>
        <v>-0.1028</v>
      </c>
    </row>
    <row r="523" spans="1:13" x14ac:dyDescent="0.25">
      <c r="A523" t="str">
        <f>IF(ISBLANK(interpretations!L523),"",interpretations!L523)</f>
        <v>van Kirk (1980b)</v>
      </c>
      <c r="B523" t="str">
        <f>IF(ISBLANK(interpretations!A523),"",interpretations!A523)</f>
        <v>Involvement: traffic</v>
      </c>
      <c r="C523" t="str">
        <f>IF(ISBLANK(interpretations!S523),"",interpretations!S523)</f>
        <v>crime type</v>
      </c>
      <c r="D523" t="str">
        <f>IF(ISBLANK(interpretations!T523),"",interpretations!T523)</f>
        <v>crime type</v>
      </c>
      <c r="E523" s="13" t="str">
        <f>IF(interpretations!BN523=0,"",interpretations!BN523)</f>
        <v>-</v>
      </c>
      <c r="F523" s="30" t="str">
        <f>IF(interpretations!BO523=0,"",interpretations!BO523)</f>
        <v>Small</v>
      </c>
      <c r="G523" s="30" t="str">
        <f>interpretations!BP523</f>
        <v>unknown</v>
      </c>
      <c r="H523" s="13" t="str">
        <f>interpretations!E523</f>
        <v>Involvement: crime control</v>
      </c>
      <c r="I523" s="13" t="str">
        <f>interpretations!F523</f>
        <v>-</v>
      </c>
      <c r="J523" s="13" t="str">
        <f>interpretations!G523</f>
        <v>dispatch time</v>
      </c>
      <c r="K523" s="13" t="str">
        <f>interpretations!I523</f>
        <v>min/incident</v>
      </c>
      <c r="L523" t="str">
        <f>interpretations!BK523</f>
        <v>Beta</v>
      </c>
      <c r="M523">
        <f>interpretations!BL523</f>
        <v>-5.3699999999999998E-3</v>
      </c>
    </row>
    <row r="524" spans="1:13" x14ac:dyDescent="0.25">
      <c r="A524" t="str">
        <f>IF(ISBLANK(interpretations!L524),"",interpretations!L524)</f>
        <v>van Kirk (1980b)</v>
      </c>
      <c r="B524" t="str">
        <f>IF(ISBLANK(interpretations!A524),"",interpretations!A524)</f>
        <v>Involvement: social service</v>
      </c>
      <c r="C524" t="str">
        <f>IF(ISBLANK(interpretations!S524),"",interpretations!S524)</f>
        <v>crime type</v>
      </c>
      <c r="D524" t="str">
        <f>IF(ISBLANK(interpretations!T524),"",interpretations!T524)</f>
        <v>crime type</v>
      </c>
      <c r="E524" s="13" t="str">
        <f>IF(interpretations!BN524=0,"",interpretations!BN524)</f>
        <v>+</v>
      </c>
      <c r="F524" s="30" t="str">
        <f>IF(interpretations!BO524=0,"",interpretations!BO524)</f>
        <v>Small</v>
      </c>
      <c r="G524" s="30" t="str">
        <f>interpretations!BP524</f>
        <v>unknown</v>
      </c>
      <c r="H524" s="13" t="str">
        <f>interpretations!E524</f>
        <v>Involvement: crime control</v>
      </c>
      <c r="I524" s="13" t="str">
        <f>interpretations!F524</f>
        <v>-</v>
      </c>
      <c r="J524" s="13" t="str">
        <f>interpretations!G524</f>
        <v>dispatch time</v>
      </c>
      <c r="K524" s="13" t="str">
        <f>interpretations!I524</f>
        <v>min/incident</v>
      </c>
      <c r="L524" t="str">
        <f>interpretations!BK524</f>
        <v>Beta</v>
      </c>
      <c r="M524">
        <f>interpretations!BL524</f>
        <v>2.1729999999999999E-2</v>
      </c>
    </row>
    <row r="525" spans="1:13" x14ac:dyDescent="0.25">
      <c r="A525" t="str">
        <f>IF(ISBLANK(interpretations!L525),"",interpretations!L525)</f>
        <v>van Kirk (1980b)</v>
      </c>
      <c r="B525" t="str">
        <f>IF(ISBLANK(interpretations!A525),"",interpretations!A525)</f>
        <v>Involvement: confrontation disturbance</v>
      </c>
      <c r="C525" t="str">
        <f>IF(ISBLANK(interpretations!S525),"",interpretations!S525)</f>
        <v>crime type</v>
      </c>
      <c r="D525" t="str">
        <f>IF(ISBLANK(interpretations!T525),"",interpretations!T525)</f>
        <v>crime type</v>
      </c>
      <c r="E525" s="13" t="str">
        <f>IF(interpretations!BN525=0,"",interpretations!BN525)</f>
        <v>-</v>
      </c>
      <c r="F525" s="30" t="str">
        <f>IF(interpretations!BO525=0,"",interpretations!BO525)</f>
        <v>Small</v>
      </c>
      <c r="G525" s="30" t="str">
        <f>interpretations!BP525</f>
        <v>unknown</v>
      </c>
      <c r="H525" s="13" t="str">
        <f>interpretations!E525</f>
        <v>Involvement: crime control</v>
      </c>
      <c r="I525" s="13" t="str">
        <f>interpretations!F525</f>
        <v>-</v>
      </c>
      <c r="J525" s="13" t="str">
        <f>interpretations!G525</f>
        <v>dispatch time</v>
      </c>
      <c r="K525" s="13" t="str">
        <f>interpretations!I525</f>
        <v>min/incident</v>
      </c>
      <c r="L525" t="str">
        <f>interpretations!BK525</f>
        <v>Beta</v>
      </c>
      <c r="M525">
        <f>interpretations!BL525</f>
        <v>-6.6409999999999997E-2</v>
      </c>
    </row>
    <row r="526" spans="1:13" x14ac:dyDescent="0.25">
      <c r="A526" t="str">
        <f>IF(ISBLANK(interpretations!L526),"",interpretations!L526)</f>
        <v>van Kirk (1980b)</v>
      </c>
      <c r="B526" t="str">
        <f>IF(ISBLANK(interpretations!A526),"",interpretations!A526)</f>
        <v xml:space="preserve">Involvement: nuisance disturbance </v>
      </c>
      <c r="C526" t="str">
        <f>IF(ISBLANK(interpretations!S526),"",interpretations!S526)</f>
        <v>crime type</v>
      </c>
      <c r="D526" t="str">
        <f>IF(ISBLANK(interpretations!T526),"",interpretations!T526)</f>
        <v>crime type</v>
      </c>
      <c r="E526" s="13" t="str">
        <f>IF(interpretations!BN526=0,"",interpretations!BN526)</f>
        <v>+</v>
      </c>
      <c r="F526" s="30" t="str">
        <f>IF(interpretations!BO526=0,"",interpretations!BO526)</f>
        <v>Small</v>
      </c>
      <c r="G526" s="30" t="str">
        <f>interpretations!BP526</f>
        <v>unknown</v>
      </c>
      <c r="H526" s="13" t="str">
        <f>interpretations!E526</f>
        <v>Involvement: crime control</v>
      </c>
      <c r="I526" s="13" t="str">
        <f>interpretations!F526</f>
        <v>-</v>
      </c>
      <c r="J526" s="13" t="str">
        <f>interpretations!G526</f>
        <v>dispatch time</v>
      </c>
      <c r="K526" s="13" t="str">
        <f>interpretations!I526</f>
        <v>min/incident</v>
      </c>
      <c r="L526" t="str">
        <f>interpretations!BK526</f>
        <v>Beta</v>
      </c>
      <c r="M526">
        <f>interpretations!BL526</f>
        <v>4.9739999999999999E-2</v>
      </c>
    </row>
    <row r="527" spans="1:13" x14ac:dyDescent="0.25">
      <c r="A527" t="str">
        <f>IF(ISBLANK(interpretations!L527),"",interpretations!L527)</f>
        <v>van Kirk (1980b)</v>
      </c>
      <c r="B527" t="str">
        <f>IF(ISBLANK(interpretations!A527),"",interpretations!A527)</f>
        <v>Discovery: crime control</v>
      </c>
      <c r="C527" t="str">
        <f>IF(ISBLANK(interpretations!S527),"",interpretations!S527)</f>
        <v>crime type</v>
      </c>
      <c r="D527" t="str">
        <f>IF(ISBLANK(interpretations!T527),"",interpretations!T527)</f>
        <v>crime type</v>
      </c>
      <c r="E527" s="13" t="str">
        <f>IF(interpretations!BN527=0,"",interpretations!BN527)</f>
        <v>+</v>
      </c>
      <c r="F527" s="30" t="str">
        <f>IF(interpretations!BO527=0,"",interpretations!BO527)</f>
        <v>Small</v>
      </c>
      <c r="G527" s="30" t="str">
        <f>interpretations!BP527</f>
        <v>unknown</v>
      </c>
      <c r="H527" s="13" t="str">
        <f>interpretations!E527</f>
        <v>Involvement: crime control</v>
      </c>
      <c r="I527" s="13" t="str">
        <f>interpretations!F527</f>
        <v>-</v>
      </c>
      <c r="J527" s="13" t="str">
        <f>interpretations!G527</f>
        <v>dispatch time</v>
      </c>
      <c r="K527" s="13" t="str">
        <f>interpretations!I527</f>
        <v>min/incident</v>
      </c>
      <c r="L527" t="str">
        <f>interpretations!BK527</f>
        <v>Beta</v>
      </c>
      <c r="M527">
        <f>interpretations!BL527</f>
        <v>0.18293000000000001</v>
      </c>
    </row>
    <row r="528" spans="1:13" x14ac:dyDescent="0.25">
      <c r="A528" t="str">
        <f>IF(ISBLANK(interpretations!L528),"",interpretations!L528)</f>
        <v>van Kirk (1980b)</v>
      </c>
      <c r="B528" t="str">
        <f>IF(ISBLANK(interpretations!A528),"",interpretations!A528)</f>
        <v>Discovery: traffic</v>
      </c>
      <c r="C528" t="str">
        <f>IF(ISBLANK(interpretations!S528),"",interpretations!S528)</f>
        <v>crime type</v>
      </c>
      <c r="D528" t="str">
        <f>IF(ISBLANK(interpretations!T528),"",interpretations!T528)</f>
        <v>crime type</v>
      </c>
      <c r="E528" s="13" t="str">
        <f>IF(interpretations!BN528=0,"",interpretations!BN528)</f>
        <v>+</v>
      </c>
      <c r="F528" s="30" t="str">
        <f>IF(interpretations!BO528=0,"",interpretations!BO528)</f>
        <v>Small</v>
      </c>
      <c r="G528" s="30" t="str">
        <f>interpretations!BP528</f>
        <v>unknown</v>
      </c>
      <c r="H528" s="13" t="str">
        <f>interpretations!E528</f>
        <v>Involvement: crime control</v>
      </c>
      <c r="I528" s="13" t="str">
        <f>interpretations!F528</f>
        <v>-</v>
      </c>
      <c r="J528" s="13" t="str">
        <f>interpretations!G528</f>
        <v>dispatch time</v>
      </c>
      <c r="K528" s="13" t="str">
        <f>interpretations!I528</f>
        <v>min/incident</v>
      </c>
      <c r="L528" t="str">
        <f>interpretations!BK528</f>
        <v>Beta</v>
      </c>
      <c r="M528">
        <f>interpretations!BL528</f>
        <v>1.2710000000000001E-2</v>
      </c>
    </row>
    <row r="529" spans="1:13" x14ac:dyDescent="0.25">
      <c r="A529" t="str">
        <f>IF(ISBLANK(interpretations!L529),"",interpretations!L529)</f>
        <v>van Kirk (1980b)</v>
      </c>
      <c r="B529" t="str">
        <f>IF(ISBLANK(interpretations!A529),"",interpretations!A529)</f>
        <v>Discovery: social service</v>
      </c>
      <c r="C529" t="str">
        <f>IF(ISBLANK(interpretations!S529),"",interpretations!S529)</f>
        <v>crime type</v>
      </c>
      <c r="D529" t="str">
        <f>IF(ISBLANK(interpretations!T529),"",interpretations!T529)</f>
        <v>crime type</v>
      </c>
      <c r="E529" s="13" t="str">
        <f>IF(interpretations!BN529=0,"",interpretations!BN529)</f>
        <v>+</v>
      </c>
      <c r="F529" s="30" t="str">
        <f>IF(interpretations!BO529=0,"",interpretations!BO529)</f>
        <v>Small</v>
      </c>
      <c r="G529" s="30" t="str">
        <f>interpretations!BP529</f>
        <v>unknown</v>
      </c>
      <c r="H529" s="13" t="str">
        <f>interpretations!E529</f>
        <v>Involvement: crime control</v>
      </c>
      <c r="I529" s="13" t="str">
        <f>interpretations!F529</f>
        <v>-</v>
      </c>
      <c r="J529" s="13" t="str">
        <f>interpretations!G529</f>
        <v>dispatch time</v>
      </c>
      <c r="K529" s="13" t="str">
        <f>interpretations!I529</f>
        <v>min/incident</v>
      </c>
      <c r="L529" t="str">
        <f>interpretations!BK529</f>
        <v>Beta</v>
      </c>
      <c r="M529">
        <f>interpretations!BL529</f>
        <v>7.3389999999999997E-2</v>
      </c>
    </row>
    <row r="530" spans="1:13" x14ac:dyDescent="0.25">
      <c r="A530" t="str">
        <f>IF(ISBLANK(interpretations!L530),"",interpretations!L530)</f>
        <v>van Kirk (1980b)</v>
      </c>
      <c r="B530" t="str">
        <f>IF(ISBLANK(interpretations!A530),"",interpretations!A530)</f>
        <v>Involvement: traffic</v>
      </c>
      <c r="C530" t="str">
        <f>IF(ISBLANK(interpretations!S530),"",interpretations!S530)</f>
        <v>crime type</v>
      </c>
      <c r="D530" t="str">
        <f>IF(ISBLANK(interpretations!T530),"",interpretations!T530)</f>
        <v>crime type</v>
      </c>
      <c r="E530" s="13" t="str">
        <f>IF(interpretations!BN530=0,"",interpretations!BN530)</f>
        <v>+</v>
      </c>
      <c r="F530" s="30" t="str">
        <f>IF(interpretations!BO530=0,"",interpretations!BO530)</f>
        <v>Small</v>
      </c>
      <c r="G530" s="30" t="str">
        <f>interpretations!BP530</f>
        <v>unknown</v>
      </c>
      <c r="H530" s="13" t="str">
        <f>interpretations!E530</f>
        <v>Involvement: crime control</v>
      </c>
      <c r="I530" s="13" t="str">
        <f>interpretations!F530</f>
        <v>-</v>
      </c>
      <c r="J530" s="13" t="str">
        <f>interpretations!G530</f>
        <v>travel time</v>
      </c>
      <c r="K530" s="13" t="str">
        <f>interpretations!I530</f>
        <v>min/incident</v>
      </c>
      <c r="L530" t="str">
        <f>interpretations!BK530</f>
        <v>Beta</v>
      </c>
      <c r="M530">
        <f>interpretations!BL530</f>
        <v>1.38E-2</v>
      </c>
    </row>
    <row r="531" spans="1:13" x14ac:dyDescent="0.25">
      <c r="A531" t="str">
        <f>IF(ISBLANK(interpretations!L531),"",interpretations!L531)</f>
        <v>van Kirk (1980b)</v>
      </c>
      <c r="B531" t="str">
        <f>IF(ISBLANK(interpretations!A531),"",interpretations!A531)</f>
        <v>Involvement: social service</v>
      </c>
      <c r="C531" t="str">
        <f>IF(ISBLANK(interpretations!S531),"",interpretations!S531)</f>
        <v>crime type</v>
      </c>
      <c r="D531" t="str">
        <f>IF(ISBLANK(interpretations!T531),"",interpretations!T531)</f>
        <v>crime type</v>
      </c>
      <c r="E531" s="13" t="str">
        <f>IF(interpretations!BN531=0,"",interpretations!BN531)</f>
        <v>+</v>
      </c>
      <c r="F531" s="30" t="str">
        <f>IF(interpretations!BO531=0,"",interpretations!BO531)</f>
        <v>Small</v>
      </c>
      <c r="G531" s="30" t="str">
        <f>interpretations!BP531</f>
        <v>unknown</v>
      </c>
      <c r="H531" s="13" t="str">
        <f>interpretations!E531</f>
        <v>Involvement: crime control</v>
      </c>
      <c r="I531" s="13" t="str">
        <f>interpretations!F531</f>
        <v>-</v>
      </c>
      <c r="J531" s="13" t="str">
        <f>interpretations!G531</f>
        <v>travel time</v>
      </c>
      <c r="K531" s="13" t="str">
        <f>interpretations!I531</f>
        <v>min/incident</v>
      </c>
      <c r="L531" t="str">
        <f>interpretations!BK531</f>
        <v>Beta</v>
      </c>
      <c r="M531">
        <f>interpretations!BL531</f>
        <v>4.2399999999999998E-3</v>
      </c>
    </row>
    <row r="532" spans="1:13" x14ac:dyDescent="0.25">
      <c r="A532" t="str">
        <f>IF(ISBLANK(interpretations!L532),"",interpretations!L532)</f>
        <v>van Kirk (1980b)</v>
      </c>
      <c r="B532" t="str">
        <f>IF(ISBLANK(interpretations!A532),"",interpretations!A532)</f>
        <v>Involvement: confrontation disturbance</v>
      </c>
      <c r="C532" t="str">
        <f>IF(ISBLANK(interpretations!S532),"",interpretations!S532)</f>
        <v>crime type</v>
      </c>
      <c r="D532" t="str">
        <f>IF(ISBLANK(interpretations!T532),"",interpretations!T532)</f>
        <v>crime type</v>
      </c>
      <c r="E532" s="13" t="str">
        <f>IF(interpretations!BN532=0,"",interpretations!BN532)</f>
        <v>+</v>
      </c>
      <c r="F532" s="30" t="str">
        <f>IF(interpretations!BO532=0,"",interpretations!BO532)</f>
        <v>Small</v>
      </c>
      <c r="G532" s="30" t="str">
        <f>interpretations!BP532</f>
        <v>unknown</v>
      </c>
      <c r="H532" s="13" t="str">
        <f>interpretations!E532</f>
        <v>Involvement: crime control</v>
      </c>
      <c r="I532" s="13" t="str">
        <f>interpretations!F532</f>
        <v>-</v>
      </c>
      <c r="J532" s="13" t="str">
        <f>interpretations!G532</f>
        <v>travel time</v>
      </c>
      <c r="K532" s="13" t="str">
        <f>interpretations!I532</f>
        <v>min/incident</v>
      </c>
      <c r="L532" t="str">
        <f>interpretations!BK532</f>
        <v>Beta</v>
      </c>
      <c r="M532">
        <f>interpretations!BL532</f>
        <v>2.2519999999999998E-2</v>
      </c>
    </row>
    <row r="533" spans="1:13" x14ac:dyDescent="0.25">
      <c r="A533" t="str">
        <f>IF(ISBLANK(interpretations!L533),"",interpretations!L533)</f>
        <v>van Kirk (1980b)</v>
      </c>
      <c r="B533" t="str">
        <f>IF(ISBLANK(interpretations!A533),"",interpretations!A533)</f>
        <v xml:space="preserve">Involvement: nuisance disturbance </v>
      </c>
      <c r="C533" t="str">
        <f>IF(ISBLANK(interpretations!S533),"",interpretations!S533)</f>
        <v>crime type</v>
      </c>
      <c r="D533" t="str">
        <f>IF(ISBLANK(interpretations!T533),"",interpretations!T533)</f>
        <v>crime type</v>
      </c>
      <c r="E533" s="13" t="str">
        <f>IF(interpretations!BN533=0,"",interpretations!BN533)</f>
        <v>+</v>
      </c>
      <c r="F533" s="30" t="str">
        <f>IF(interpretations!BO533=0,"",interpretations!BO533)</f>
        <v>Small</v>
      </c>
      <c r="G533" s="30" t="str">
        <f>interpretations!BP533</f>
        <v>unknown</v>
      </c>
      <c r="H533" s="13" t="str">
        <f>interpretations!E533</f>
        <v>Involvement: crime control</v>
      </c>
      <c r="I533" s="13" t="str">
        <f>interpretations!F533</f>
        <v>-</v>
      </c>
      <c r="J533" s="13" t="str">
        <f>interpretations!G533</f>
        <v>travel time</v>
      </c>
      <c r="K533" s="13" t="str">
        <f>interpretations!I533</f>
        <v>min/incident</v>
      </c>
      <c r="L533" t="str">
        <f>interpretations!BK533</f>
        <v>Beta</v>
      </c>
      <c r="M533">
        <f>interpretations!BL533</f>
        <v>7.9299999999999995E-2</v>
      </c>
    </row>
    <row r="534" spans="1:13" x14ac:dyDescent="0.25">
      <c r="A534" t="str">
        <f>IF(ISBLANK(interpretations!L534),"",interpretations!L534)</f>
        <v>van Kirk (1980b)</v>
      </c>
      <c r="B534" t="str">
        <f>IF(ISBLANK(interpretations!A534),"",interpretations!A534)</f>
        <v>Discovery: crime control</v>
      </c>
      <c r="C534" t="str">
        <f>IF(ISBLANK(interpretations!S534),"",interpretations!S534)</f>
        <v>crime type</v>
      </c>
      <c r="D534" t="str">
        <f>IF(ISBLANK(interpretations!T534),"",interpretations!T534)</f>
        <v>crime type</v>
      </c>
      <c r="E534" s="13" t="str">
        <f>IF(interpretations!BN534=0,"",interpretations!BN534)</f>
        <v>+</v>
      </c>
      <c r="F534" s="30" t="str">
        <f>IF(interpretations!BO534=0,"",interpretations!BO534)</f>
        <v>Small</v>
      </c>
      <c r="G534" s="30" t="str">
        <f>interpretations!BP534</f>
        <v>unknown</v>
      </c>
      <c r="H534" s="13" t="str">
        <f>interpretations!E534</f>
        <v>Involvement: crime control</v>
      </c>
      <c r="I534" s="13" t="str">
        <f>interpretations!F534</f>
        <v>-</v>
      </c>
      <c r="J534" s="13" t="str">
        <f>interpretations!G534</f>
        <v>travel time</v>
      </c>
      <c r="K534" s="13" t="str">
        <f>interpretations!I534</f>
        <v>min/incident</v>
      </c>
      <c r="L534" t="str">
        <f>interpretations!BK534</f>
        <v>Beta</v>
      </c>
      <c r="M534">
        <f>interpretations!BL534</f>
        <v>0.18986</v>
      </c>
    </row>
    <row r="535" spans="1:13" x14ac:dyDescent="0.25">
      <c r="A535" t="str">
        <f>IF(ISBLANK(interpretations!L535),"",interpretations!L535)</f>
        <v>van Kirk (1980b)</v>
      </c>
      <c r="B535" t="str">
        <f>IF(ISBLANK(interpretations!A535),"",interpretations!A535)</f>
        <v>Discovery: traffic</v>
      </c>
      <c r="C535" t="str">
        <f>IF(ISBLANK(interpretations!S535),"",interpretations!S535)</f>
        <v>crime type</v>
      </c>
      <c r="D535" t="str">
        <f>IF(ISBLANK(interpretations!T535),"",interpretations!T535)</f>
        <v>crime type</v>
      </c>
      <c r="E535" s="13" t="str">
        <f>IF(interpretations!BN535=0,"",interpretations!BN535)</f>
        <v>+</v>
      </c>
      <c r="F535" s="30" t="str">
        <f>IF(interpretations!BO535=0,"",interpretations!BO535)</f>
        <v>Small</v>
      </c>
      <c r="G535" s="30" t="str">
        <f>interpretations!BP535</f>
        <v>unknown</v>
      </c>
      <c r="H535" s="13" t="str">
        <f>interpretations!E535</f>
        <v>Involvement: crime control</v>
      </c>
      <c r="I535" s="13" t="str">
        <f>interpretations!F535</f>
        <v>-</v>
      </c>
      <c r="J535" s="13" t="str">
        <f>interpretations!G535</f>
        <v>travel time</v>
      </c>
      <c r="K535" s="13" t="str">
        <f>interpretations!I535</f>
        <v>min/incident</v>
      </c>
      <c r="L535" t="str">
        <f>interpretations!BK535</f>
        <v>Beta</v>
      </c>
      <c r="M535">
        <f>interpretations!BL535</f>
        <v>6.2549999999999994E-2</v>
      </c>
    </row>
    <row r="536" spans="1:13" x14ac:dyDescent="0.25">
      <c r="A536" t="str">
        <f>IF(ISBLANK(interpretations!L536),"",interpretations!L536)</f>
        <v>van Kirk (1980b)</v>
      </c>
      <c r="B536" t="str">
        <f>IF(ISBLANK(interpretations!A536),"",interpretations!A536)</f>
        <v>Discovery: social service</v>
      </c>
      <c r="C536" t="str">
        <f>IF(ISBLANK(interpretations!S536),"",interpretations!S536)</f>
        <v>crime type</v>
      </c>
      <c r="D536" t="str">
        <f>IF(ISBLANK(interpretations!T536),"",interpretations!T536)</f>
        <v>crime type</v>
      </c>
      <c r="E536" s="13" t="str">
        <f>IF(interpretations!BN536=0,"",interpretations!BN536)</f>
        <v>+</v>
      </c>
      <c r="F536" s="30" t="str">
        <f>IF(interpretations!BO536=0,"",interpretations!BO536)</f>
        <v>Small</v>
      </c>
      <c r="G536" s="30" t="str">
        <f>interpretations!BP536</f>
        <v>unknown</v>
      </c>
      <c r="H536" s="13" t="str">
        <f>interpretations!E536</f>
        <v>Involvement: crime control</v>
      </c>
      <c r="I536" s="13" t="str">
        <f>interpretations!F536</f>
        <v>-</v>
      </c>
      <c r="J536" s="13" t="str">
        <f>interpretations!G536</f>
        <v>travel time</v>
      </c>
      <c r="K536" s="13" t="str">
        <f>interpretations!I536</f>
        <v>min/incident</v>
      </c>
      <c r="L536" t="str">
        <f>interpretations!BK536</f>
        <v>Beta</v>
      </c>
      <c r="M536">
        <f>interpretations!BL536</f>
        <v>3.6119999999999999E-2</v>
      </c>
    </row>
    <row r="537" spans="1:13" x14ac:dyDescent="0.25">
      <c r="A537" t="str">
        <f>IF(ISBLANK(interpretations!L537),"",interpretations!L537)</f>
        <v>van Kirk (1980b)</v>
      </c>
      <c r="B537" t="str">
        <f>IF(ISBLANK(interpretations!A537),"",interpretations!A537)</f>
        <v>Involvement: traffic</v>
      </c>
      <c r="C537" t="str">
        <f>IF(ISBLANK(interpretations!S537),"",interpretations!S537)</f>
        <v>crime type</v>
      </c>
      <c r="D537" t="str">
        <f>IF(ISBLANK(interpretations!T537),"",interpretations!T537)</f>
        <v>crime type</v>
      </c>
      <c r="E537" s="13" t="str">
        <f>IF(interpretations!BN537=0,"",interpretations!BN537)</f>
        <v>+</v>
      </c>
      <c r="F537" s="30" t="str">
        <f>IF(interpretations!BO537=0,"",interpretations!BO537)</f>
        <v>Small</v>
      </c>
      <c r="G537" s="30" t="str">
        <f>interpretations!BP537</f>
        <v>unknown</v>
      </c>
      <c r="H537" s="13" t="str">
        <f>interpretations!E537</f>
        <v>Involvement: crime control</v>
      </c>
      <c r="I537" s="13" t="str">
        <f>interpretations!F537</f>
        <v>-</v>
      </c>
      <c r="J537" s="13" t="str">
        <f>interpretations!G537</f>
        <v>reporting time</v>
      </c>
      <c r="K537" s="13" t="str">
        <f>interpretations!I537</f>
        <v>min/incident</v>
      </c>
      <c r="L537" t="str">
        <f>interpretations!BK537</f>
        <v>Beta</v>
      </c>
      <c r="M537">
        <f>interpretations!BL537</f>
        <v>4.9399999999999999E-3</v>
      </c>
    </row>
    <row r="538" spans="1:13" x14ac:dyDescent="0.25">
      <c r="A538" t="str">
        <f>IF(ISBLANK(interpretations!L538),"",interpretations!L538)</f>
        <v>van Kirk (1980b)</v>
      </c>
      <c r="B538" t="str">
        <f>IF(ISBLANK(interpretations!A538),"",interpretations!A538)</f>
        <v>Involvement: social service</v>
      </c>
      <c r="C538" t="str">
        <f>IF(ISBLANK(interpretations!S538),"",interpretations!S538)</f>
        <v>crime type</v>
      </c>
      <c r="D538" t="str">
        <f>IF(ISBLANK(interpretations!T538),"",interpretations!T538)</f>
        <v>crime type</v>
      </c>
      <c r="E538" s="13" t="str">
        <f>IF(interpretations!BN538=0,"",interpretations!BN538)</f>
        <v>+</v>
      </c>
      <c r="F538" s="30" t="str">
        <f>IF(interpretations!BO538=0,"",interpretations!BO538)</f>
        <v>Small</v>
      </c>
      <c r="G538" s="30" t="str">
        <f>interpretations!BP538</f>
        <v>unknown</v>
      </c>
      <c r="H538" s="13" t="str">
        <f>interpretations!E538</f>
        <v>Involvement: crime control</v>
      </c>
      <c r="I538" s="13" t="str">
        <f>interpretations!F538</f>
        <v>-</v>
      </c>
      <c r="J538" s="13" t="str">
        <f>interpretations!G538</f>
        <v>reporting time</v>
      </c>
      <c r="K538" s="13" t="str">
        <f>interpretations!I538</f>
        <v>min/incident</v>
      </c>
      <c r="L538" t="str">
        <f>interpretations!BK538</f>
        <v>Beta</v>
      </c>
      <c r="M538">
        <f>interpretations!BL538</f>
        <v>5.9220000000000002E-2</v>
      </c>
    </row>
    <row r="539" spans="1:13" x14ac:dyDescent="0.25">
      <c r="A539" t="str">
        <f>IF(ISBLANK(interpretations!L539),"",interpretations!L539)</f>
        <v>van Kirk (1980b)</v>
      </c>
      <c r="B539" t="str">
        <f>IF(ISBLANK(interpretations!A539),"",interpretations!A539)</f>
        <v>Involvement: confrontation disturbance</v>
      </c>
      <c r="C539" t="str">
        <f>IF(ISBLANK(interpretations!S539),"",interpretations!S539)</f>
        <v>crime type</v>
      </c>
      <c r="D539" t="str">
        <f>IF(ISBLANK(interpretations!T539),"",interpretations!T539)</f>
        <v>crime type</v>
      </c>
      <c r="E539" s="13" t="str">
        <f>IF(interpretations!BN539=0,"",interpretations!BN539)</f>
        <v>+</v>
      </c>
      <c r="F539" s="30" t="str">
        <f>IF(interpretations!BO539=0,"",interpretations!BO539)</f>
        <v>Small</v>
      </c>
      <c r="G539" s="30" t="str">
        <f>interpretations!BP539</f>
        <v>unknown</v>
      </c>
      <c r="H539" s="13" t="str">
        <f>interpretations!E539</f>
        <v>Involvement: crime control</v>
      </c>
      <c r="I539" s="13" t="str">
        <f>interpretations!F539</f>
        <v>-</v>
      </c>
      <c r="J539" s="13" t="str">
        <f>interpretations!G539</f>
        <v>reporting time</v>
      </c>
      <c r="K539" s="13" t="str">
        <f>interpretations!I539</f>
        <v>min/incident</v>
      </c>
      <c r="L539" t="str">
        <f>interpretations!BK539</f>
        <v>Beta</v>
      </c>
      <c r="M539">
        <f>interpretations!BL539</f>
        <v>0.14258000000000001</v>
      </c>
    </row>
    <row r="540" spans="1:13" x14ac:dyDescent="0.25">
      <c r="A540" t="str">
        <f>IF(ISBLANK(interpretations!L540),"",interpretations!L540)</f>
        <v>van Kirk (1980b)</v>
      </c>
      <c r="B540" t="str">
        <f>IF(ISBLANK(interpretations!A540),"",interpretations!A540)</f>
        <v xml:space="preserve">Involvement: nuisance disturbance </v>
      </c>
      <c r="C540" t="str">
        <f>IF(ISBLANK(interpretations!S540),"",interpretations!S540)</f>
        <v>crime type</v>
      </c>
      <c r="D540" t="str">
        <f>IF(ISBLANK(interpretations!T540),"",interpretations!T540)</f>
        <v>crime type</v>
      </c>
      <c r="E540" s="13" t="str">
        <f>IF(interpretations!BN540=0,"",interpretations!BN540)</f>
        <v>+</v>
      </c>
      <c r="F540" s="30" t="str">
        <f>IF(interpretations!BO540=0,"",interpretations!BO540)</f>
        <v>Small</v>
      </c>
      <c r="G540" s="30" t="str">
        <f>interpretations!BP540</f>
        <v>unknown</v>
      </c>
      <c r="H540" s="13" t="str">
        <f>interpretations!E540</f>
        <v>Involvement: crime control</v>
      </c>
      <c r="I540" s="13" t="str">
        <f>interpretations!F540</f>
        <v>-</v>
      </c>
      <c r="J540" s="13" t="str">
        <f>interpretations!G540</f>
        <v>reporting time</v>
      </c>
      <c r="K540" s="13" t="str">
        <f>interpretations!I540</f>
        <v>min/incident</v>
      </c>
      <c r="L540" t="str">
        <f>interpretations!BK540</f>
        <v>Beta</v>
      </c>
      <c r="M540">
        <f>interpretations!BL540</f>
        <v>5.9729999999999998E-2</v>
      </c>
    </row>
    <row r="541" spans="1:13" x14ac:dyDescent="0.25">
      <c r="A541" t="str">
        <f>IF(ISBLANK(interpretations!L541),"",interpretations!L541)</f>
        <v>van Kirk (1980b)</v>
      </c>
      <c r="B541" t="str">
        <f>IF(ISBLANK(interpretations!A541),"",interpretations!A541)</f>
        <v>Discovery: crime control</v>
      </c>
      <c r="C541" t="str">
        <f>IF(ISBLANK(interpretations!S541),"",interpretations!S541)</f>
        <v>crime type</v>
      </c>
      <c r="D541" t="str">
        <f>IF(ISBLANK(interpretations!T541),"",interpretations!T541)</f>
        <v>crime type</v>
      </c>
      <c r="E541" s="13" t="str">
        <f>IF(interpretations!BN541=0,"",interpretations!BN541)</f>
        <v>+</v>
      </c>
      <c r="F541" s="30" t="str">
        <f>IF(interpretations!BO541=0,"",interpretations!BO541)</f>
        <v>Small</v>
      </c>
      <c r="G541" s="30" t="str">
        <f>interpretations!BP541</f>
        <v>unknown</v>
      </c>
      <c r="H541" s="13" t="str">
        <f>interpretations!E541</f>
        <v>Involvement: crime control</v>
      </c>
      <c r="I541" s="13" t="str">
        <f>interpretations!F541</f>
        <v>-</v>
      </c>
      <c r="J541" s="13" t="str">
        <f>interpretations!G541</f>
        <v>reporting time</v>
      </c>
      <c r="K541" s="13" t="str">
        <f>interpretations!I541</f>
        <v>min/incident</v>
      </c>
      <c r="L541" t="str">
        <f>interpretations!BK541</f>
        <v>Beta</v>
      </c>
      <c r="M541">
        <f>interpretations!BL541</f>
        <v>0.16908999999999999</v>
      </c>
    </row>
    <row r="542" spans="1:13" x14ac:dyDescent="0.25">
      <c r="A542" t="str">
        <f>IF(ISBLANK(interpretations!L542),"",interpretations!L542)</f>
        <v>van Kirk (1980b)</v>
      </c>
      <c r="B542" t="str">
        <f>IF(ISBLANK(interpretations!A542),"",interpretations!A542)</f>
        <v>Discovery: traffic</v>
      </c>
      <c r="C542" t="str">
        <f>IF(ISBLANK(interpretations!S542),"",interpretations!S542)</f>
        <v>crime type</v>
      </c>
      <c r="D542" t="str">
        <f>IF(ISBLANK(interpretations!T542),"",interpretations!T542)</f>
        <v>crime type</v>
      </c>
      <c r="E542" s="13" t="str">
        <f>IF(interpretations!BN542=0,"",interpretations!BN542)</f>
        <v>+</v>
      </c>
      <c r="F542" s="30" t="str">
        <f>IF(interpretations!BO542=0,"",interpretations!BO542)</f>
        <v>Small</v>
      </c>
      <c r="G542" s="30" t="str">
        <f>interpretations!BP542</f>
        <v>unknown</v>
      </c>
      <c r="H542" s="13" t="str">
        <f>interpretations!E542</f>
        <v>Involvement: crime control</v>
      </c>
      <c r="I542" s="13" t="str">
        <f>interpretations!F542</f>
        <v>-</v>
      </c>
      <c r="J542" s="13" t="str">
        <f>interpretations!G542</f>
        <v>reporting time</v>
      </c>
      <c r="K542" s="13" t="str">
        <f>interpretations!I542</f>
        <v>min/incident</v>
      </c>
      <c r="L542" t="str">
        <f>interpretations!BK542</f>
        <v>Beta</v>
      </c>
      <c r="M542">
        <f>interpretations!BL542</f>
        <v>0.19053999999999999</v>
      </c>
    </row>
    <row r="543" spans="1:13" x14ac:dyDescent="0.25">
      <c r="A543" t="str">
        <f>IF(ISBLANK(interpretations!L543),"",interpretations!L543)</f>
        <v>van Kirk (1980b)</v>
      </c>
      <c r="B543" t="str">
        <f>IF(ISBLANK(interpretations!A543),"",interpretations!A543)</f>
        <v>Discovery: social service</v>
      </c>
      <c r="C543" t="str">
        <f>IF(ISBLANK(interpretations!S543),"",interpretations!S543)</f>
        <v>crime type</v>
      </c>
      <c r="D543" t="str">
        <f>IF(ISBLANK(interpretations!T543),"",interpretations!T543)</f>
        <v>crime type</v>
      </c>
      <c r="E543" s="13" t="str">
        <f>IF(interpretations!BN543=0,"",interpretations!BN543)</f>
        <v>+</v>
      </c>
      <c r="F543" s="30" t="str">
        <f>IF(interpretations!BO543=0,"",interpretations!BO543)</f>
        <v>Small</v>
      </c>
      <c r="G543" s="30" t="str">
        <f>interpretations!BP543</f>
        <v>unknown</v>
      </c>
      <c r="H543" s="13" t="str">
        <f>interpretations!E543</f>
        <v>Involvement: crime control</v>
      </c>
      <c r="I543" s="13" t="str">
        <f>interpretations!F543</f>
        <v>-</v>
      </c>
      <c r="J543" s="13" t="str">
        <f>interpretations!G543</f>
        <v>reporting time</v>
      </c>
      <c r="K543" s="13" t="str">
        <f>interpretations!I543</f>
        <v>min/incident</v>
      </c>
      <c r="L543" t="str">
        <f>interpretations!BK543</f>
        <v>Beta</v>
      </c>
      <c r="M543">
        <f>interpretations!BL543</f>
        <v>7.4840000000000004E-2</v>
      </c>
    </row>
    <row r="544" spans="1:13" x14ac:dyDescent="0.25">
      <c r="A544" t="str">
        <f>IF(ISBLANK(interpretations!L544),"",interpretations!L544)</f>
        <v>van Kirk (1980b)</v>
      </c>
      <c r="B544" t="str">
        <f>IF(ISBLANK(interpretations!A544),"",interpretations!A544)</f>
        <v xml:space="preserve">Telephoning Delay </v>
      </c>
      <c r="C544" t="str">
        <f>IF(ISBLANK(interpretations!S544),"",interpretations!S544)</f>
        <v>witness characteristics;victim characteristics</v>
      </c>
      <c r="D544" t="str">
        <f>IF(ISBLANK(interpretations!T544),"",interpretations!T544)</f>
        <v>human involvement characteristics</v>
      </c>
      <c r="E544" s="13" t="str">
        <f>IF(interpretations!BN544=0,"",interpretations!BN544)</f>
        <v>+</v>
      </c>
      <c r="F544" s="30" t="str">
        <f>IF(interpretations!BO544=0,"",interpretations!BO544)</f>
        <v>Small</v>
      </c>
      <c r="G544" s="30" t="str">
        <f>interpretations!BP544</f>
        <v>unknown</v>
      </c>
      <c r="H544" s="13" t="str">
        <f>interpretations!E544</f>
        <v/>
      </c>
      <c r="I544" s="13" t="str">
        <f>interpretations!F544</f>
        <v>-</v>
      </c>
      <c r="J544" s="13" t="str">
        <f>interpretations!G544</f>
        <v>reporting time</v>
      </c>
      <c r="K544" s="13" t="str">
        <f>interpretations!I544</f>
        <v>min/incident</v>
      </c>
      <c r="L544" t="str">
        <f>interpretations!BK544</f>
        <v>Beta</v>
      </c>
      <c r="M544">
        <f>interpretations!BL544</f>
        <v>0.19244</v>
      </c>
    </row>
    <row r="545" spans="1:13" x14ac:dyDescent="0.25">
      <c r="A545" t="str">
        <f>IF(ISBLANK(interpretations!L545),"",interpretations!L545)</f>
        <v>van Kirk (1980b)</v>
      </c>
      <c r="B545" t="str">
        <f>IF(ISBLANK(interpretations!A545),"",interpretations!A545)</f>
        <v xml:space="preserve">Talking Delay </v>
      </c>
      <c r="C545" t="str">
        <f>IF(ISBLANK(interpretations!S545),"",interpretations!S545)</f>
        <v>witness characteristics;victim characteristics</v>
      </c>
      <c r="D545" t="str">
        <f>IF(ISBLANK(interpretations!T545),"",interpretations!T545)</f>
        <v>human involvement characteristics</v>
      </c>
      <c r="E545" s="13" t="str">
        <f>IF(interpretations!BN545=0,"",interpretations!BN545)</f>
        <v>+</v>
      </c>
      <c r="F545" s="30" t="str">
        <f>IF(interpretations!BO545=0,"",interpretations!BO545)</f>
        <v>Small</v>
      </c>
      <c r="G545" s="30" t="str">
        <f>interpretations!BP545</f>
        <v>unknown</v>
      </c>
      <c r="H545" s="13" t="str">
        <f>interpretations!E545</f>
        <v/>
      </c>
      <c r="I545" s="13" t="str">
        <f>interpretations!F545</f>
        <v>-</v>
      </c>
      <c r="J545" s="13" t="str">
        <f>interpretations!G545</f>
        <v>reporting time</v>
      </c>
      <c r="K545" s="13" t="str">
        <f>interpretations!I545</f>
        <v>min/incident</v>
      </c>
      <c r="L545" t="str">
        <f>interpretations!BK545</f>
        <v>Beta</v>
      </c>
      <c r="M545">
        <f>interpretations!BL545</f>
        <v>0.14802999999999999</v>
      </c>
    </row>
    <row r="546" spans="1:13" x14ac:dyDescent="0.25">
      <c r="A546" t="str">
        <f>IF(ISBLANK(interpretations!L546),"",interpretations!L546)</f>
        <v>van Kirk (1980b)</v>
      </c>
      <c r="B546" t="str">
        <f>IF(ISBLANK(interpretations!A546),"",interpretations!A546)</f>
        <v>Waiting-Observing Delay</v>
      </c>
      <c r="C546" t="str">
        <f>IF(ISBLANK(interpretations!S546),"",interpretations!S546)</f>
        <v>witness characteristics;victim characteristics</v>
      </c>
      <c r="D546" t="str">
        <f>IF(ISBLANK(interpretations!T546),"",interpretations!T546)</f>
        <v>human involvement characteristics</v>
      </c>
      <c r="E546" s="13" t="str">
        <f>IF(interpretations!BN546=0,"",interpretations!BN546)</f>
        <v>+</v>
      </c>
      <c r="F546" s="30" t="str">
        <f>IF(interpretations!BO546=0,"",interpretations!BO546)</f>
        <v>Small</v>
      </c>
      <c r="G546" s="30" t="str">
        <f>interpretations!BP546</f>
        <v>unknown</v>
      </c>
      <c r="H546" s="13" t="str">
        <f>interpretations!E546</f>
        <v/>
      </c>
      <c r="I546" s="13" t="str">
        <f>interpretations!F546</f>
        <v>-</v>
      </c>
      <c r="J546" s="13" t="str">
        <f>interpretations!G546</f>
        <v>reporting time</v>
      </c>
      <c r="K546" s="13" t="str">
        <f>interpretations!I546</f>
        <v>min/incident</v>
      </c>
      <c r="L546" t="str">
        <f>interpretations!BK546</f>
        <v>Beta</v>
      </c>
      <c r="M546">
        <f>interpretations!BL546</f>
        <v>0.18640999999999999</v>
      </c>
    </row>
    <row r="547" spans="1:13" x14ac:dyDescent="0.25">
      <c r="A547" t="str">
        <f>IF(ISBLANK(interpretations!L547),"",interpretations!L547)</f>
        <v>van Kirk (1980b)</v>
      </c>
      <c r="B547" t="str">
        <f>IF(ISBLANK(interpretations!A547),"",interpretations!A547)</f>
        <v xml:space="preserve">Apathy Delay </v>
      </c>
      <c r="C547" t="str">
        <f>IF(ISBLANK(interpretations!S547),"",interpretations!S547)</f>
        <v>witness characteristics;victim characteristics</v>
      </c>
      <c r="D547" t="str">
        <f>IF(ISBLANK(interpretations!T547),"",interpretations!T547)</f>
        <v>human involvement characteristics</v>
      </c>
      <c r="E547" s="13" t="str">
        <f>IF(interpretations!BN547=0,"",interpretations!BN547)</f>
        <v>+</v>
      </c>
      <c r="F547" s="30" t="str">
        <f>IF(interpretations!BO547=0,"",interpretations!BO547)</f>
        <v>Small</v>
      </c>
      <c r="G547" s="30" t="str">
        <f>interpretations!BP547</f>
        <v>unknown</v>
      </c>
      <c r="H547" s="13" t="str">
        <f>interpretations!E547</f>
        <v/>
      </c>
      <c r="I547" s="13" t="str">
        <f>interpretations!F547</f>
        <v>-</v>
      </c>
      <c r="J547" s="13" t="str">
        <f>interpretations!G547</f>
        <v>reporting time</v>
      </c>
      <c r="K547" s="13" t="str">
        <f>interpretations!I547</f>
        <v>min/incident</v>
      </c>
      <c r="L547" t="str">
        <f>interpretations!BK547</f>
        <v>Beta</v>
      </c>
      <c r="M547">
        <f>interpretations!BL547</f>
        <v>9.9739999999999995E-2</v>
      </c>
    </row>
    <row r="548" spans="1:13" x14ac:dyDescent="0.25">
      <c r="A548" t="str">
        <f>IF(ISBLANK(interpretations!L548),"",interpretations!L548)</f>
        <v>van Kirk (1980b)</v>
      </c>
      <c r="B548" t="str">
        <f>IF(ISBLANK(interpretations!A548),"",interpretations!A548)</f>
        <v>Being Unsure of the Police</v>
      </c>
      <c r="C548" t="str">
        <f>IF(ISBLANK(interpretations!S548),"",interpretations!S548)</f>
        <v>witness characteristics;victim characteristics</v>
      </c>
      <c r="D548" t="str">
        <f>IF(ISBLANK(interpretations!T548),"",interpretations!T548)</f>
        <v>human involvement characteristics</v>
      </c>
      <c r="E548" s="13" t="str">
        <f>IF(interpretations!BN548=0,"",interpretations!BN548)</f>
        <v>+</v>
      </c>
      <c r="F548" s="30" t="str">
        <f>IF(interpretations!BO548=0,"",interpretations!BO548)</f>
        <v>Small</v>
      </c>
      <c r="G548" s="30" t="str">
        <f>interpretations!BP548</f>
        <v>unknown</v>
      </c>
      <c r="H548" s="13" t="str">
        <f>interpretations!E548</f>
        <v/>
      </c>
      <c r="I548" s="13" t="str">
        <f>interpretations!F548</f>
        <v>-</v>
      </c>
      <c r="J548" s="13" t="str">
        <f>interpretations!G548</f>
        <v>reporting time</v>
      </c>
      <c r="K548" s="13" t="str">
        <f>interpretations!I548</f>
        <v>min/incident</v>
      </c>
      <c r="L548" t="str">
        <f>interpretations!BK548</f>
        <v>Beta</v>
      </c>
      <c r="M548">
        <f>interpretations!BL548</f>
        <v>0.19833000000000001</v>
      </c>
    </row>
    <row r="549" spans="1:13" x14ac:dyDescent="0.25">
      <c r="A549" t="str">
        <f>IF(ISBLANK(interpretations!L549),"",interpretations!L549)</f>
        <v>van Kirk (1980b)</v>
      </c>
      <c r="B549" t="str">
        <f>IF(ISBLANK(interpretations!A549),"",interpretations!A549)</f>
        <v>Fear-Emotional upset delay</v>
      </c>
      <c r="C549" t="str">
        <f>IF(ISBLANK(interpretations!S549),"",interpretations!S549)</f>
        <v>witness characteristics;victim characteristics</v>
      </c>
      <c r="D549" t="str">
        <f>IF(ISBLANK(interpretations!T549),"",interpretations!T549)</f>
        <v>human involvement characteristics</v>
      </c>
      <c r="E549" s="13" t="str">
        <f>IF(interpretations!BN549=0,"",interpretations!BN549)</f>
        <v>+</v>
      </c>
      <c r="F549" s="30" t="str">
        <f>IF(interpretations!BO549=0,"",interpretations!BO549)</f>
        <v>Small</v>
      </c>
      <c r="G549" s="30" t="str">
        <f>interpretations!BP549</f>
        <v>unknown</v>
      </c>
      <c r="H549" s="13" t="str">
        <f>interpretations!E549</f>
        <v/>
      </c>
      <c r="I549" s="13" t="str">
        <f>interpretations!F549</f>
        <v>-</v>
      </c>
      <c r="J549" s="13" t="str">
        <f>interpretations!G549</f>
        <v>reporting time</v>
      </c>
      <c r="K549" s="13" t="str">
        <f>interpretations!I549</f>
        <v>min/incident</v>
      </c>
      <c r="L549" t="str">
        <f>interpretations!BK549</f>
        <v>Beta</v>
      </c>
      <c r="M549">
        <f>interpretations!BL549</f>
        <v>6.7199999999999996E-2</v>
      </c>
    </row>
    <row r="550" spans="1:13" x14ac:dyDescent="0.25">
      <c r="A550" t="str">
        <f>IF(ISBLANK(interpretations!L550),"",interpretations!L550)</f>
        <v>Colton (1980)</v>
      </c>
      <c r="B550" t="str">
        <f>IF(ISBLANK(interpretations!A550),"",interpretations!A550)</f>
        <v>call priority 2</v>
      </c>
      <c r="C550" t="str">
        <f>IF(ISBLANK(interpretations!S550),"",interpretations!S550)</f>
        <v>call priority</v>
      </c>
      <c r="D550" t="str">
        <f>IF(ISBLANK(interpretations!T550),"",interpretations!T550)</f>
        <v xml:space="preserve">police discretion </v>
      </c>
      <c r="E550" s="13" t="str">
        <f>IF(interpretations!BN550=0,"",interpretations!BN550)</f>
        <v>+</v>
      </c>
      <c r="F550" s="30" t="str">
        <f>IF(interpretations!BO550=0,"",interpretations!BO550)</f>
        <v>Small</v>
      </c>
      <c r="G550" s="30" t="str">
        <f>interpretations!BP550</f>
        <v>not applicable</v>
      </c>
      <c r="H550" s="13" t="str">
        <f>interpretations!E550</f>
        <v>call priority 1</v>
      </c>
      <c r="I550" s="13" t="str">
        <f>interpretations!F550</f>
        <v>-</v>
      </c>
      <c r="J550" s="13" t="str">
        <f>interpretations!G550</f>
        <v>dispatch time</v>
      </c>
      <c r="K550" s="13" t="str">
        <f>interpretations!I550</f>
        <v>min/incident</v>
      </c>
      <c r="L550" t="str">
        <f>interpretations!BK550</f>
        <v>%</v>
      </c>
      <c r="M550">
        <f>interpretations!BL550</f>
        <v>0.14900153609831035</v>
      </c>
    </row>
    <row r="551" spans="1:13" x14ac:dyDescent="0.25">
      <c r="A551" t="str">
        <f>IF(ISBLANK(interpretations!L551),"",interpretations!L551)</f>
        <v>Colton (1980)</v>
      </c>
      <c r="B551" t="str">
        <f>IF(ISBLANK(interpretations!A551),"",interpretations!A551)</f>
        <v>call priority 3</v>
      </c>
      <c r="C551" t="str">
        <f>IF(ISBLANK(interpretations!S551),"",interpretations!S551)</f>
        <v>call priority</v>
      </c>
      <c r="D551" t="str">
        <f>IF(ISBLANK(interpretations!T551),"",interpretations!T551)</f>
        <v xml:space="preserve">police discretion </v>
      </c>
      <c r="E551" s="13" t="str">
        <f>IF(interpretations!BN551=0,"",interpretations!BN551)</f>
        <v>+</v>
      </c>
      <c r="F551" s="30" t="str">
        <f>IF(interpretations!BO551=0,"",interpretations!BO551)</f>
        <v>Small</v>
      </c>
      <c r="G551" s="30" t="str">
        <f>interpretations!BP551</f>
        <v>not applicable</v>
      </c>
      <c r="H551" s="13" t="str">
        <f>interpretations!E551</f>
        <v>call priority 1</v>
      </c>
      <c r="I551" s="13" t="str">
        <f>interpretations!F551</f>
        <v>-</v>
      </c>
      <c r="J551" s="13" t="str">
        <f>interpretations!G551</f>
        <v>dispatch time</v>
      </c>
      <c r="K551" s="13" t="str">
        <f>interpretations!I551</f>
        <v>min/incident</v>
      </c>
      <c r="L551" t="str">
        <f>interpretations!BK551</f>
        <v>%</v>
      </c>
      <c r="M551">
        <f>interpretations!BL551</f>
        <v>1.1259600614439327</v>
      </c>
    </row>
    <row r="552" spans="1:13" x14ac:dyDescent="0.25">
      <c r="A552" t="str">
        <f>IF(ISBLANK(interpretations!L552),"",interpretations!L552)</f>
        <v>Colton (1980)</v>
      </c>
      <c r="B552" t="str">
        <f>IF(ISBLANK(interpretations!A552),"",interpretations!A552)</f>
        <v>call priority 4</v>
      </c>
      <c r="C552" t="str">
        <f>IF(ISBLANK(interpretations!S552),"",interpretations!S552)</f>
        <v>call priority</v>
      </c>
      <c r="D552" t="str">
        <f>IF(ISBLANK(interpretations!T552),"",interpretations!T552)</f>
        <v xml:space="preserve">police discretion </v>
      </c>
      <c r="E552" s="13" t="str">
        <f>IF(interpretations!BN552=0,"",interpretations!BN552)</f>
        <v>+</v>
      </c>
      <c r="F552" s="30" t="str">
        <f>IF(interpretations!BO552=0,"",interpretations!BO552)</f>
        <v>Small</v>
      </c>
      <c r="G552" s="30" t="str">
        <f>interpretations!BP552</f>
        <v>not applicable</v>
      </c>
      <c r="H552" s="13" t="str">
        <f>interpretations!E552</f>
        <v>call priority 1</v>
      </c>
      <c r="I552" s="13" t="str">
        <f>interpretations!F552</f>
        <v>-</v>
      </c>
      <c r="J552" s="13" t="str">
        <f>interpretations!G552</f>
        <v>dispatch time</v>
      </c>
      <c r="K552" s="13" t="str">
        <f>interpretations!I552</f>
        <v>min/incident</v>
      </c>
      <c r="L552" t="str">
        <f>interpretations!BK552</f>
        <v>%</v>
      </c>
      <c r="M552">
        <f>interpretations!BL552</f>
        <v>2.2227342549923197</v>
      </c>
    </row>
    <row r="553" spans="1:13" x14ac:dyDescent="0.25">
      <c r="A553" t="str">
        <f>IF(ISBLANK(interpretations!L553),"",interpretations!L553)</f>
        <v>Colton (1980)</v>
      </c>
      <c r="B553" t="str">
        <f>IF(ISBLANK(interpretations!A553),"",interpretations!A553)</f>
        <v>call priority 5</v>
      </c>
      <c r="C553" t="str">
        <f>IF(ISBLANK(interpretations!S553),"",interpretations!S553)</f>
        <v>call priority</v>
      </c>
      <c r="D553" t="str">
        <f>IF(ISBLANK(interpretations!T553),"",interpretations!T553)</f>
        <v xml:space="preserve">police discretion </v>
      </c>
      <c r="E553" s="13" t="str">
        <f>IF(interpretations!BN553=0,"",interpretations!BN553)</f>
        <v>+</v>
      </c>
      <c r="F553" s="30" t="str">
        <f>IF(interpretations!BO553=0,"",interpretations!BO553)</f>
        <v>Small</v>
      </c>
      <c r="G553" s="30" t="str">
        <f>interpretations!BP553</f>
        <v>not applicable</v>
      </c>
      <c r="H553" s="13" t="str">
        <f>interpretations!E553</f>
        <v>call priority 1</v>
      </c>
      <c r="I553" s="13" t="str">
        <f>interpretations!F553</f>
        <v>-</v>
      </c>
      <c r="J553" s="13" t="str">
        <f>interpretations!G553</f>
        <v>dispatch time</v>
      </c>
      <c r="K553" s="13" t="str">
        <f>interpretations!I553</f>
        <v>min/incident</v>
      </c>
      <c r="L553" t="str">
        <f>interpretations!BK553</f>
        <v>%</v>
      </c>
      <c r="M553">
        <f>interpretations!BL553</f>
        <v>3.2734254992319514</v>
      </c>
    </row>
    <row r="554" spans="1:13" x14ac:dyDescent="0.25">
      <c r="A554" t="str">
        <f>IF(ISBLANK(interpretations!L554),"",interpretations!L554)</f>
        <v>Colton (1980)</v>
      </c>
      <c r="B554" t="str">
        <f>IF(ISBLANK(interpretations!A554),"",interpretations!A554)</f>
        <v>call priority 2</v>
      </c>
      <c r="C554" t="str">
        <f>IF(ISBLANK(interpretations!S554),"",interpretations!S554)</f>
        <v>call priority</v>
      </c>
      <c r="D554" t="str">
        <f>IF(ISBLANK(interpretations!T554),"",interpretations!T554)</f>
        <v xml:space="preserve">police discretion </v>
      </c>
      <c r="E554" s="13" t="str">
        <f>IF(interpretations!BN554=0,"",interpretations!BN554)</f>
        <v>+</v>
      </c>
      <c r="F554" s="30" t="str">
        <f>IF(interpretations!BO554=0,"",interpretations!BO554)</f>
        <v>Small</v>
      </c>
      <c r="G554" s="30" t="str">
        <f>interpretations!BP554</f>
        <v>not applicable</v>
      </c>
      <c r="H554" s="13" t="str">
        <f>interpretations!E554</f>
        <v>call priority 1</v>
      </c>
      <c r="I554" s="13" t="str">
        <f>interpretations!F554</f>
        <v>-</v>
      </c>
      <c r="J554" s="13" t="str">
        <f>interpretations!G554</f>
        <v>travel time</v>
      </c>
      <c r="K554" s="13" t="str">
        <f>interpretations!I554</f>
        <v>min/incident</v>
      </c>
      <c r="L554" t="str">
        <f>interpretations!BK554</f>
        <v>%</v>
      </c>
      <c r="M554">
        <f>interpretations!BL554</f>
        <v>2.7233115468409563E-2</v>
      </c>
    </row>
    <row r="555" spans="1:13" x14ac:dyDescent="0.25">
      <c r="A555" t="str">
        <f>IF(ISBLANK(interpretations!L555),"",interpretations!L555)</f>
        <v>Colton (1980)</v>
      </c>
      <c r="B555" t="str">
        <f>IF(ISBLANK(interpretations!A555),"",interpretations!A555)</f>
        <v>call priority 3</v>
      </c>
      <c r="C555" t="str">
        <f>IF(ISBLANK(interpretations!S555),"",interpretations!S555)</f>
        <v>call priority</v>
      </c>
      <c r="D555" t="str">
        <f>IF(ISBLANK(interpretations!T555),"",interpretations!T555)</f>
        <v xml:space="preserve">police discretion </v>
      </c>
      <c r="E555" s="13" t="str">
        <f>IF(interpretations!BN555=0,"",interpretations!BN555)</f>
        <v>+</v>
      </c>
      <c r="F555" s="30" t="str">
        <f>IF(interpretations!BO555=0,"",interpretations!BO555)</f>
        <v>Small</v>
      </c>
      <c r="G555" s="30" t="str">
        <f>interpretations!BP555</f>
        <v>not applicable</v>
      </c>
      <c r="H555" s="13" t="str">
        <f>interpretations!E555</f>
        <v>call priority 1</v>
      </c>
      <c r="I555" s="13" t="str">
        <f>interpretations!F555</f>
        <v>-</v>
      </c>
      <c r="J555" s="13" t="str">
        <f>interpretations!G555</f>
        <v>travel time</v>
      </c>
      <c r="K555" s="13" t="str">
        <f>interpretations!I555</f>
        <v>min/incident</v>
      </c>
      <c r="L555" t="str">
        <f>interpretations!BK555</f>
        <v>%</v>
      </c>
      <c r="M555">
        <f>interpretations!BL555</f>
        <v>0.43355119825708077</v>
      </c>
    </row>
    <row r="556" spans="1:13" x14ac:dyDescent="0.25">
      <c r="A556" t="str">
        <f>IF(ISBLANK(interpretations!L556),"",interpretations!L556)</f>
        <v>Colton (1980)</v>
      </c>
      <c r="B556" t="str">
        <f>IF(ISBLANK(interpretations!A556),"",interpretations!A556)</f>
        <v>call priority 4</v>
      </c>
      <c r="C556" t="str">
        <f>IF(ISBLANK(interpretations!S556),"",interpretations!S556)</f>
        <v>call priority</v>
      </c>
      <c r="D556" t="str">
        <f>IF(ISBLANK(interpretations!T556),"",interpretations!T556)</f>
        <v xml:space="preserve">police discretion </v>
      </c>
      <c r="E556" s="13" t="str">
        <f>IF(interpretations!BN556=0,"",interpretations!BN556)</f>
        <v>+</v>
      </c>
      <c r="F556" s="30" t="str">
        <f>IF(interpretations!BO556=0,"",interpretations!BO556)</f>
        <v>Small</v>
      </c>
      <c r="G556" s="30" t="str">
        <f>interpretations!BP556</f>
        <v>not applicable</v>
      </c>
      <c r="H556" s="13" t="str">
        <f>interpretations!E556</f>
        <v>call priority 1</v>
      </c>
      <c r="I556" s="13" t="str">
        <f>interpretations!F556</f>
        <v>-</v>
      </c>
      <c r="J556" s="13" t="str">
        <f>interpretations!G556</f>
        <v>travel time</v>
      </c>
      <c r="K556" s="13" t="str">
        <f>interpretations!I556</f>
        <v>min/incident</v>
      </c>
      <c r="L556" t="str">
        <f>interpretations!BK556</f>
        <v>%</v>
      </c>
      <c r="M556">
        <f>interpretations!BL556</f>
        <v>1.5446623093681917</v>
      </c>
    </row>
    <row r="557" spans="1:13" x14ac:dyDescent="0.25">
      <c r="A557" t="str">
        <f>IF(ISBLANK(interpretations!L557),"",interpretations!L557)</f>
        <v>Colton (1980)</v>
      </c>
      <c r="B557" t="str">
        <f>IF(ISBLANK(interpretations!A557),"",interpretations!A557)</f>
        <v>call priority 5</v>
      </c>
      <c r="C557" t="str">
        <f>IF(ISBLANK(interpretations!S557),"",interpretations!S557)</f>
        <v>call priority</v>
      </c>
      <c r="D557" t="str">
        <f>IF(ISBLANK(interpretations!T557),"",interpretations!T557)</f>
        <v xml:space="preserve">police discretion </v>
      </c>
      <c r="E557" s="13" t="str">
        <f>IF(interpretations!BN557=0,"",interpretations!BN557)</f>
        <v>+</v>
      </c>
      <c r="F557" s="30" t="str">
        <f>IF(interpretations!BO557=0,"",interpretations!BO557)</f>
        <v>Small</v>
      </c>
      <c r="G557" s="30" t="str">
        <f>interpretations!BP557</f>
        <v>not applicable</v>
      </c>
      <c r="H557" s="13" t="str">
        <f>interpretations!E557</f>
        <v>call priority 1</v>
      </c>
      <c r="I557" s="13" t="str">
        <f>interpretations!F557</f>
        <v>-</v>
      </c>
      <c r="J557" s="13" t="str">
        <f>interpretations!G557</f>
        <v>travel time</v>
      </c>
      <c r="K557" s="13" t="str">
        <f>interpretations!I557</f>
        <v>min/incident</v>
      </c>
      <c r="L557" t="str">
        <f>interpretations!BK557</f>
        <v>%</v>
      </c>
      <c r="M557">
        <f>interpretations!BL557</f>
        <v>1.5413943355119826</v>
      </c>
    </row>
    <row r="558" spans="1:13" x14ac:dyDescent="0.25">
      <c r="A558" t="str">
        <f>IF(ISBLANK(interpretations!L558),"",interpretations!L558)</f>
        <v>Bennett (2018)</v>
      </c>
      <c r="B558" t="str">
        <f>IF(ISBLANK(interpretations!A558),"",interpretations!A558)</f>
        <v>call priority 2</v>
      </c>
      <c r="C558" t="str">
        <f>IF(ISBLANK(interpretations!S558),"",interpretations!S558)</f>
        <v>call priority</v>
      </c>
      <c r="D558" t="str">
        <f>IF(ISBLANK(interpretations!T558),"",interpretations!T558)</f>
        <v xml:space="preserve">police discretion </v>
      </c>
      <c r="E558" s="13" t="str">
        <f>IF(interpretations!BN558=0,"",interpretations!BN558)</f>
        <v>+</v>
      </c>
      <c r="F558" s="30" t="str">
        <f>IF(interpretations!BO558=0,"",interpretations!BO558)</f>
        <v>Small</v>
      </c>
      <c r="G558" s="30" t="str">
        <f>interpretations!BP558</f>
        <v>unknown</v>
      </c>
      <c r="H558" s="13" t="str">
        <f>interpretations!E558</f>
        <v>call priority 1</v>
      </c>
      <c r="I558" s="13" t="str">
        <f>interpretations!F558</f>
        <v>-</v>
      </c>
      <c r="J558" s="13" t="str">
        <f>interpretations!G558</f>
        <v>dispatch time;travel time</v>
      </c>
      <c r="K558" s="13" t="str">
        <f>interpretations!I558</f>
        <v>min/incident</v>
      </c>
      <c r="L558" t="str">
        <f>interpretations!BK558</f>
        <v>D</v>
      </c>
      <c r="M558">
        <f>interpretations!BL558</f>
        <v>0.14849391679397311</v>
      </c>
    </row>
    <row r="559" spans="1:13" x14ac:dyDescent="0.25">
      <c r="A559" t="str">
        <f>IF(ISBLANK(interpretations!L559),"",interpretations!L559)</f>
        <v>Bennett (2018)</v>
      </c>
      <c r="B559" t="str">
        <f>IF(ISBLANK(interpretations!A559),"",interpretations!A559)</f>
        <v>call priority 3</v>
      </c>
      <c r="C559" t="str">
        <f>IF(ISBLANK(interpretations!S559),"",interpretations!S559)</f>
        <v>call priority</v>
      </c>
      <c r="D559" t="str">
        <f>IF(ISBLANK(interpretations!T559),"",interpretations!T559)</f>
        <v xml:space="preserve">police discretion </v>
      </c>
      <c r="E559" s="13" t="str">
        <f>IF(interpretations!BN559=0,"",interpretations!BN559)</f>
        <v>+</v>
      </c>
      <c r="F559" s="30" t="str">
        <f>IF(interpretations!BO559=0,"",interpretations!BO559)</f>
        <v xml:space="preserve">Medium </v>
      </c>
      <c r="G559" s="30" t="str">
        <f>interpretations!BP559</f>
        <v>unknown</v>
      </c>
      <c r="H559" s="13" t="str">
        <f>interpretations!E559</f>
        <v>call priority 1</v>
      </c>
      <c r="I559" s="13" t="str">
        <f>interpretations!F559</f>
        <v>-</v>
      </c>
      <c r="J559" s="13" t="str">
        <f>interpretations!G559</f>
        <v>dispatch time;travel time</v>
      </c>
      <c r="K559" s="13" t="str">
        <f>interpretations!I559</f>
        <v>min/incident</v>
      </c>
      <c r="L559" t="str">
        <f>interpretations!BK559</f>
        <v>D</v>
      </c>
      <c r="M559">
        <f>interpretations!BL559</f>
        <v>0.50699506705095154</v>
      </c>
    </row>
    <row r="560" spans="1:13" x14ac:dyDescent="0.25">
      <c r="A560" t="str">
        <f>IF(ISBLANK(interpretations!L560),"",interpretations!L560)</f>
        <v>Bennett (2018)</v>
      </c>
      <c r="B560" t="str">
        <f>IF(ISBLANK(interpretations!A560),"",interpretations!A560)</f>
        <v>call priority 2</v>
      </c>
      <c r="C560" t="str">
        <f>IF(ISBLANK(interpretations!S560),"",interpretations!S560)</f>
        <v>call priority</v>
      </c>
      <c r="D560" t="str">
        <f>IF(ISBLANK(interpretations!T560),"",interpretations!T560)</f>
        <v xml:space="preserve">police discretion </v>
      </c>
      <c r="E560" s="13" t="str">
        <f>IF(interpretations!BN560=0,"",interpretations!BN560)</f>
        <v>+</v>
      </c>
      <c r="F560" s="30" t="str">
        <f>IF(interpretations!BO560=0,"",interpretations!BO560)</f>
        <v>Small</v>
      </c>
      <c r="G560" s="30" t="str">
        <f>interpretations!BP560</f>
        <v>unknown</v>
      </c>
      <c r="H560" s="13" t="str">
        <f>interpretations!E560</f>
        <v>call priority 1</v>
      </c>
      <c r="I560" s="13" t="str">
        <f>interpretations!F560</f>
        <v>-</v>
      </c>
      <c r="J560" s="13" t="str">
        <f>interpretations!G560</f>
        <v>dispatch time;travel time</v>
      </c>
      <c r="K560" s="13" t="str">
        <f>interpretations!I560</f>
        <v>(min - estimated min)/incident</v>
      </c>
      <c r="L560" t="str">
        <f>interpretations!BK560</f>
        <v>D</v>
      </c>
      <c r="M560">
        <f>interpretations!BL560</f>
        <v>0.14389037966761561</v>
      </c>
    </row>
    <row r="561" spans="1:13" x14ac:dyDescent="0.25">
      <c r="A561" t="str">
        <f>IF(ISBLANK(interpretations!L561),"",interpretations!L561)</f>
        <v>Bennett (2018)</v>
      </c>
      <c r="B561" t="str">
        <f>IF(ISBLANK(interpretations!A561),"",interpretations!A561)</f>
        <v>call priority 3</v>
      </c>
      <c r="C561" t="str">
        <f>IF(ISBLANK(interpretations!S561),"",interpretations!S561)</f>
        <v>call priority</v>
      </c>
      <c r="D561" t="str">
        <f>IF(ISBLANK(interpretations!T561),"",interpretations!T561)</f>
        <v xml:space="preserve">police discretion </v>
      </c>
      <c r="E561" s="13" t="str">
        <f>IF(interpretations!BN561=0,"",interpretations!BN561)</f>
        <v>+</v>
      </c>
      <c r="F561" s="30" t="str">
        <f>IF(interpretations!BO561=0,"",interpretations!BO561)</f>
        <v>Small</v>
      </c>
      <c r="G561" s="30" t="str">
        <f>interpretations!BP561</f>
        <v>unknown</v>
      </c>
      <c r="H561" s="13" t="str">
        <f>interpretations!E561</f>
        <v>call priority 1</v>
      </c>
      <c r="I561" s="13" t="str">
        <f>interpretations!F561</f>
        <v>-</v>
      </c>
      <c r="J561" s="13" t="str">
        <f>interpretations!G561</f>
        <v>dispatch time;travel time</v>
      </c>
      <c r="K561" s="13" t="str">
        <f>interpretations!I561</f>
        <v>(min - estimated min)/incident</v>
      </c>
      <c r="L561" t="str">
        <f>interpretations!BK561</f>
        <v>D</v>
      </c>
      <c r="M561">
        <f>interpretations!BL561</f>
        <v>0.49592920975200655</v>
      </c>
    </row>
    <row r="562" spans="1:13" x14ac:dyDescent="0.25">
      <c r="A562" t="str">
        <f>IF(ISBLANK(interpretations!L562),"",interpretations!L562)</f>
        <v>Bennett (2018)</v>
      </c>
      <c r="B562" t="str">
        <f>IF(ISBLANK(interpretations!A562),"",interpretations!A562)</f>
        <v>HHI</v>
      </c>
      <c r="C562" t="str">
        <f>IF(ISBLANK(interpretations!S562),"",interpretations!S562)</f>
        <v>department size</v>
      </c>
      <c r="D562" t="str">
        <f>IF(ISBLANK(interpretations!T562),"",interpretations!T562)</f>
        <v xml:space="preserve">police discretion </v>
      </c>
      <c r="E562" s="13" t="str">
        <f>IF(interpretations!BN562=0,"",interpretations!BN562)</f>
        <v>-</v>
      </c>
      <c r="F562" s="30" t="b">
        <f>IF(interpretations!BO562=0,"",interpretations!BO562)</f>
        <v>0</v>
      </c>
      <c r="G562" s="30" t="str">
        <f>interpretations!BP562</f>
        <v>sign.</v>
      </c>
      <c r="H562" s="13" t="str">
        <f>interpretations!E562</f>
        <v>-</v>
      </c>
      <c r="I562" s="13" t="str">
        <f>interpretations!F562</f>
        <v>none</v>
      </c>
      <c r="J562" s="13" t="str">
        <f>interpretations!G562</f>
        <v>dispatch time;travel time</v>
      </c>
      <c r="K562" s="13" t="str">
        <f>interpretations!I562</f>
        <v>(min - estimated min)/incident</v>
      </c>
      <c r="L562" t="str">
        <f>interpretations!BK562</f>
        <v xml:space="preserve">B </v>
      </c>
      <c r="M562">
        <f>interpretations!BL562</f>
        <v>-3.0000000000000001E-3</v>
      </c>
    </row>
    <row r="563" spans="1:13" x14ac:dyDescent="0.25">
      <c r="A563" t="str">
        <f>IF(ISBLANK(interpretations!L563),"",interpretations!L563)</f>
        <v>Bennett (2018)</v>
      </c>
      <c r="B563" t="str">
        <f>IF(ISBLANK(interpretations!A563),"",interpretations!A563)</f>
        <v>White</v>
      </c>
      <c r="C563" t="str">
        <f>IF(ISBLANK(interpretations!S563),"",interpretations!S563)</f>
        <v>community characteristics</v>
      </c>
      <c r="D563" t="str">
        <f>IF(ISBLANK(interpretations!T563),"",interpretations!T563)</f>
        <v>human involvement</v>
      </c>
      <c r="E563" s="13" t="str">
        <f>IF(interpretations!BN563=0,"",interpretations!BN563)</f>
        <v>+</v>
      </c>
      <c r="F563" s="30" t="b">
        <f>IF(interpretations!BO563=0,"",interpretations!BO563)</f>
        <v>0</v>
      </c>
      <c r="G563" s="30" t="str">
        <f>interpretations!BP563</f>
        <v>sign.</v>
      </c>
      <c r="H563" s="13" t="str">
        <f>interpretations!E563</f>
        <v>-</v>
      </c>
      <c r="I563" s="13" t="str">
        <f>interpretations!F563</f>
        <v>no. whites/all people</v>
      </c>
      <c r="J563" s="13" t="str">
        <f>interpretations!G563</f>
        <v>dispatch time;travel time</v>
      </c>
      <c r="K563" s="13" t="str">
        <f>interpretations!I563</f>
        <v>(min - estimated min)/incident</v>
      </c>
      <c r="L563" t="str">
        <f>interpretations!BK563</f>
        <v xml:space="preserve">B </v>
      </c>
      <c r="M563">
        <f>interpretations!BL563</f>
        <v>10.58</v>
      </c>
    </row>
    <row r="564" spans="1:13" x14ac:dyDescent="0.25">
      <c r="A564" t="str">
        <f>IF(ISBLANK(interpretations!L564),"",interpretations!L564)</f>
        <v>Bennett (2018)</v>
      </c>
      <c r="B564" t="str">
        <f>IF(ISBLANK(interpretations!A564),"",interpretations!A564)</f>
        <v>Married</v>
      </c>
      <c r="C564" t="str">
        <f>IF(ISBLANK(interpretations!S564),"",interpretations!S564)</f>
        <v>community characteristics</v>
      </c>
      <c r="D564" t="str">
        <f>IF(ISBLANK(interpretations!T564),"",interpretations!T564)</f>
        <v>human involvement</v>
      </c>
      <c r="E564" s="13" t="str">
        <f>IF(interpretations!BN564=0,"",interpretations!BN564)</f>
        <v>-</v>
      </c>
      <c r="F564" s="30" t="b">
        <f>IF(interpretations!BO564=0,"",interpretations!BO564)</f>
        <v>0</v>
      </c>
      <c r="G564" s="30" t="str">
        <f>interpretations!BP564</f>
        <v>non sign.</v>
      </c>
      <c r="H564" s="13" t="str">
        <f>interpretations!E564</f>
        <v>-</v>
      </c>
      <c r="I564" s="13" t="str">
        <f>interpretations!F564</f>
        <v>no. married households/all households</v>
      </c>
      <c r="J564" s="13" t="str">
        <f>interpretations!G564</f>
        <v>dispatch time;travel time</v>
      </c>
      <c r="K564" s="13" t="str">
        <f>interpretations!I564</f>
        <v>(min - estimated min)/incident</v>
      </c>
      <c r="L564" t="str">
        <f>interpretations!BK564</f>
        <v xml:space="preserve">B </v>
      </c>
      <c r="M564">
        <f>interpretations!BL564</f>
        <v>-3.073</v>
      </c>
    </row>
    <row r="565" spans="1:13" x14ac:dyDescent="0.25">
      <c r="A565" t="str">
        <f>IF(ISBLANK(interpretations!L565),"",interpretations!L565)</f>
        <v>Bennett (2018)</v>
      </c>
      <c r="B565" t="str">
        <f>IF(ISBLANK(interpretations!A565),"",interpretations!A565)</f>
        <v>Poverty</v>
      </c>
      <c r="C565" t="str">
        <f>IF(ISBLANK(interpretations!S565),"",interpretations!S565)</f>
        <v>community characteristics</v>
      </c>
      <c r="D565" t="str">
        <f>IF(ISBLANK(interpretations!T565),"",interpretations!T565)</f>
        <v>human involvement</v>
      </c>
      <c r="E565" s="13" t="str">
        <f>IF(interpretations!BN565=0,"",interpretations!BN565)</f>
        <v>+</v>
      </c>
      <c r="F565" s="30" t="b">
        <f>IF(interpretations!BO565=0,"",interpretations!BO565)</f>
        <v>0</v>
      </c>
      <c r="G565" s="30" t="str">
        <f>interpretations!BP565</f>
        <v>sign.</v>
      </c>
      <c r="H565" s="13" t="str">
        <f>interpretations!E565</f>
        <v>-</v>
      </c>
      <c r="I565" s="13" t="str">
        <f>interpretations!F565</f>
        <v>no people under federal poverty line/all people</v>
      </c>
      <c r="J565" s="13" t="str">
        <f>interpretations!G565</f>
        <v>dispatch time;travel time</v>
      </c>
      <c r="K565" s="13" t="str">
        <f>interpretations!I565</f>
        <v>(min - estimated min)/incident</v>
      </c>
      <c r="L565" t="str">
        <f>interpretations!BK565</f>
        <v xml:space="preserve">B </v>
      </c>
      <c r="M565">
        <f>interpretations!BL565</f>
        <v>11.736000000000001</v>
      </c>
    </row>
    <row r="566" spans="1:13" x14ac:dyDescent="0.25">
      <c r="A566" t="str">
        <f>IF(ISBLANK(interpretations!L566),"",interpretations!L566)</f>
        <v>Bennett (2018)</v>
      </c>
      <c r="B566" t="str">
        <f>IF(ISBLANK(interpretations!A566),"",interpretations!A566)</f>
        <v>Unemployed</v>
      </c>
      <c r="C566" t="str">
        <f>IF(ISBLANK(interpretations!S566),"",interpretations!S566)</f>
        <v>community characteristics</v>
      </c>
      <c r="D566" t="str">
        <f>IF(ISBLANK(interpretations!T566),"",interpretations!T566)</f>
        <v>human involvement</v>
      </c>
      <c r="E566" s="13" t="str">
        <f>IF(interpretations!BN566=0,"",interpretations!BN566)</f>
        <v>-</v>
      </c>
      <c r="F566" s="30" t="b">
        <f>IF(interpretations!BO566=0,"",interpretations!BO566)</f>
        <v>0</v>
      </c>
      <c r="G566" s="30" t="str">
        <f>interpretations!BP566</f>
        <v>non sign.</v>
      </c>
      <c r="H566" s="13" t="str">
        <f>interpretations!E566</f>
        <v>-</v>
      </c>
      <c r="I566" s="13" t="str">
        <f>interpretations!F566</f>
        <v>no. unemployed/no. above working age</v>
      </c>
      <c r="J566" s="13" t="str">
        <f>interpretations!G566</f>
        <v>dispatch time;travel time</v>
      </c>
      <c r="K566" s="13" t="str">
        <f>interpretations!I566</f>
        <v>(min - estimated min)/incident</v>
      </c>
      <c r="L566" t="str">
        <f>interpretations!BK566</f>
        <v xml:space="preserve">B </v>
      </c>
      <c r="M566">
        <f>interpretations!BL566</f>
        <v>-0.502</v>
      </c>
    </row>
    <row r="567" spans="1:13" x14ac:dyDescent="0.25">
      <c r="A567" t="str">
        <f>IF(ISBLANK(interpretations!L567),"",interpretations!L567)</f>
        <v>Bennett (2018)</v>
      </c>
      <c r="B567" t="str">
        <f>IF(ISBLANK(interpretations!A567),"",interpretations!A567)</f>
        <v>Vacant</v>
      </c>
      <c r="C567" t="str">
        <f>IF(ISBLANK(interpretations!S567),"",interpretations!S567)</f>
        <v>community characteristics</v>
      </c>
      <c r="D567" t="str">
        <f>IF(ISBLANK(interpretations!T567),"",interpretations!T567)</f>
        <v>human involvement</v>
      </c>
      <c r="E567" s="13" t="str">
        <f>IF(interpretations!BN567=0,"",interpretations!BN567)</f>
        <v>-</v>
      </c>
      <c r="F567" s="30" t="b">
        <f>IF(interpretations!BO567=0,"",interpretations!BO567)</f>
        <v>0</v>
      </c>
      <c r="G567" s="30" t="str">
        <f>interpretations!BP567</f>
        <v>non sign.</v>
      </c>
      <c r="H567" s="13" t="str">
        <f>interpretations!E567</f>
        <v>-</v>
      </c>
      <c r="I567" s="13" t="str">
        <f>interpretations!F567</f>
        <v>unoccupied houses/all houses</v>
      </c>
      <c r="J567" s="13" t="str">
        <f>interpretations!G567</f>
        <v>dispatch time;travel time</v>
      </c>
      <c r="K567" s="13" t="str">
        <f>interpretations!I567</f>
        <v>(min - estimated min)/incident</v>
      </c>
      <c r="L567" t="str">
        <f>interpretations!BK567</f>
        <v xml:space="preserve">B </v>
      </c>
      <c r="M567">
        <f>interpretations!BL567</f>
        <v>-2.9550000000000001</v>
      </c>
    </row>
    <row r="568" spans="1:13" x14ac:dyDescent="0.25">
      <c r="A568" t="str">
        <f>IF(ISBLANK(interpretations!L568),"",interpretations!L568)</f>
        <v>Bennett (2018)</v>
      </c>
      <c r="B568" t="str">
        <f>IF(ISBLANK(interpretations!A568),"",interpretations!A568)</f>
        <v>Renting</v>
      </c>
      <c r="C568" t="str">
        <f>IF(ISBLANK(interpretations!S568),"",interpretations!S568)</f>
        <v>community characteristics</v>
      </c>
      <c r="D568" t="str">
        <f>IF(ISBLANK(interpretations!T568),"",interpretations!T568)</f>
        <v>human involvement</v>
      </c>
      <c r="E568" s="13" t="str">
        <f>IF(interpretations!BN568=0,"",interpretations!BN568)</f>
        <v>-</v>
      </c>
      <c r="F568" s="30" t="b">
        <f>IF(interpretations!BO568=0,"",interpretations!BO568)</f>
        <v>0</v>
      </c>
      <c r="G568" s="30" t="str">
        <f>interpretations!BP568</f>
        <v>sign.</v>
      </c>
      <c r="H568" s="13" t="str">
        <f>interpretations!E568</f>
        <v>-</v>
      </c>
      <c r="I568" s="13" t="str">
        <f>interpretations!F568</f>
        <v>no.-of-households-in-rented-apartments/no.-of-all-households</v>
      </c>
      <c r="J568" s="13" t="str">
        <f>interpretations!G568</f>
        <v>dispatch time;travel time</v>
      </c>
      <c r="K568" s="13" t="str">
        <f>interpretations!I568</f>
        <v>(min - estimated min)/incident</v>
      </c>
      <c r="L568" t="str">
        <f>interpretations!BK568</f>
        <v xml:space="preserve">B </v>
      </c>
      <c r="M568">
        <f>interpretations!BL568</f>
        <v>-7.6219999999999999</v>
      </c>
    </row>
    <row r="569" spans="1:13" x14ac:dyDescent="0.25">
      <c r="A569" t="str">
        <f>IF(ISBLANK(interpretations!L569),"",interpretations!L569)</f>
        <v>Bennett (2018)</v>
      </c>
      <c r="B569" t="str">
        <f>IF(ISBLANK(interpretations!A569),"",interpretations!A569)</f>
        <v>Officer employed</v>
      </c>
      <c r="C569" t="str">
        <f>IF(ISBLANK(interpretations!S569),"",interpretations!S569)</f>
        <v>department size</v>
      </c>
      <c r="D569" t="str">
        <f>IF(ISBLANK(interpretations!T569),"",interpretations!T569)</f>
        <v xml:space="preserve">police discretion </v>
      </c>
      <c r="E569" s="13" t="str">
        <f>IF(interpretations!BN569=0,"",interpretations!BN569)</f>
        <v>-</v>
      </c>
      <c r="F569" s="30" t="b">
        <f>IF(interpretations!BO569=0,"",interpretations!BO569)</f>
        <v>0</v>
      </c>
      <c r="G569" s="30" t="str">
        <f>interpretations!BP569</f>
        <v>sign.</v>
      </c>
      <c r="H569" s="13" t="str">
        <f>interpretations!E569</f>
        <v>-</v>
      </c>
      <c r="I569" s="13" t="str">
        <f>interpretations!F569</f>
        <v>officers/1000residents</v>
      </c>
      <c r="J569" s="13" t="str">
        <f>interpretations!G569</f>
        <v>dispatch time;travel time</v>
      </c>
      <c r="K569" s="13" t="str">
        <f>interpretations!I569</f>
        <v>(min - estimated min)/incident</v>
      </c>
      <c r="L569" t="str">
        <f>interpretations!BK569</f>
        <v xml:space="preserve">B </v>
      </c>
      <c r="M569">
        <f>interpretations!BL569</f>
        <v>-2.3250000000000002</v>
      </c>
    </row>
    <row r="570" spans="1:13" x14ac:dyDescent="0.25">
      <c r="A570" t="str">
        <f>IF(ISBLANK(interpretations!L570),"",interpretations!L570)</f>
        <v>Bennett (2018)</v>
      </c>
      <c r="B570" t="str">
        <f>IF(ISBLANK(interpretations!A570),"",interpretations!A570)</f>
        <v>Civilian employed</v>
      </c>
      <c r="C570" t="str">
        <f>IF(ISBLANK(interpretations!S570),"",interpretations!S570)</f>
        <v>department size</v>
      </c>
      <c r="D570" t="str">
        <f>IF(ISBLANK(interpretations!T570),"",interpretations!T570)</f>
        <v xml:space="preserve">police discretion </v>
      </c>
      <c r="E570" s="13" t="str">
        <f>IF(interpretations!BN570=0,"",interpretations!BN570)</f>
        <v>+</v>
      </c>
      <c r="F570" s="30" t="b">
        <f>IF(interpretations!BO570=0,"",interpretations!BO570)</f>
        <v>0</v>
      </c>
      <c r="G570" s="30" t="str">
        <f>interpretations!BP570</f>
        <v>sign.</v>
      </c>
      <c r="H570" s="13" t="str">
        <f>interpretations!E570</f>
        <v>-</v>
      </c>
      <c r="I570" s="13" t="str">
        <f>interpretations!F570</f>
        <v>civilians/1000residents</v>
      </c>
      <c r="J570" s="13" t="str">
        <f>interpretations!G570</f>
        <v>dispatch time;travel time</v>
      </c>
      <c r="K570" s="13" t="str">
        <f>interpretations!I570</f>
        <v>(min - estimated min)/incident</v>
      </c>
      <c r="L570" t="str">
        <f>interpretations!BK570</f>
        <v xml:space="preserve">B </v>
      </c>
      <c r="M570">
        <f>interpretations!BL570</f>
        <v>2.1579999999999999</v>
      </c>
    </row>
    <row r="571" spans="1:13" x14ac:dyDescent="0.25">
      <c r="A571" t="str">
        <f>IF(ISBLANK(interpretations!L571),"",interpretations!L571)</f>
        <v>Bennett (2018)</v>
      </c>
      <c r="B571" t="str">
        <f>IF(ISBLANK(interpretations!A571),"",interpretations!A571)</f>
        <v>Call Volume</v>
      </c>
      <c r="C571" t="str">
        <f>IF(ISBLANK(interpretations!S571),"",interpretations!S571)</f>
        <v>demand</v>
      </c>
      <c r="D571" t="str">
        <f>IF(ISBLANK(interpretations!T571),"",interpretations!T571)</f>
        <v>exo</v>
      </c>
      <c r="E571" s="13" t="str">
        <f>IF(interpretations!BN571=0,"",interpretations!BN571)</f>
        <v>+</v>
      </c>
      <c r="F571" s="30" t="b">
        <f>IF(interpretations!BO571=0,"",interpretations!BO571)</f>
        <v>0</v>
      </c>
      <c r="G571" s="30" t="str">
        <f>interpretations!BP571</f>
        <v>sign.</v>
      </c>
      <c r="H571" s="13" t="str">
        <f>interpretations!E571</f>
        <v>-</v>
      </c>
      <c r="I571" s="13" t="str">
        <f>interpretations!F571</f>
        <v>CFS/hour</v>
      </c>
      <c r="J571" s="13" t="str">
        <f>interpretations!G571</f>
        <v>dispatch time;travel time</v>
      </c>
      <c r="K571" s="13" t="str">
        <f>interpretations!I571</f>
        <v>(min - estimated min)/incident</v>
      </c>
      <c r="L571" t="str">
        <f>interpretations!BK571</f>
        <v xml:space="preserve">B </v>
      </c>
      <c r="M571">
        <f>interpretations!BL571</f>
        <v>1.2709999999999999</v>
      </c>
    </row>
    <row r="572" spans="1:13" x14ac:dyDescent="0.25">
      <c r="A572" t="str">
        <f>IF(ISBLANK(interpretations!L572),"",interpretations!L572)</f>
        <v>Bennett (2018)</v>
      </c>
      <c r="B572" t="str">
        <f>IF(ISBLANK(interpretations!A572),"",interpretations!A572)</f>
        <v>Hourly Max Temp</v>
      </c>
      <c r="C572" t="str">
        <f>IF(ISBLANK(interpretations!S572),"",interpretations!S572)</f>
        <v>weather type</v>
      </c>
      <c r="D572" t="str">
        <f>IF(ISBLANK(interpretations!T572),"",interpretations!T572)</f>
        <v>exo</v>
      </c>
      <c r="E572" s="13" t="str">
        <f>IF(interpretations!BN572=0,"",interpretations!BN572)</f>
        <v>+</v>
      </c>
      <c r="F572" s="30" t="b">
        <f>IF(interpretations!BO572=0,"",interpretations!BO572)</f>
        <v>0</v>
      </c>
      <c r="G572" s="30" t="str">
        <f>interpretations!BP572</f>
        <v>sign.</v>
      </c>
      <c r="H572" s="13" t="str">
        <f>interpretations!E572</f>
        <v>-</v>
      </c>
      <c r="I572" s="13" t="str">
        <f>interpretations!F572</f>
        <v>Celsius</v>
      </c>
      <c r="J572" s="13" t="str">
        <f>interpretations!G572</f>
        <v>dispatch time;travel time</v>
      </c>
      <c r="K572" s="13" t="str">
        <f>interpretations!I572</f>
        <v>(min - estimated min)/incident</v>
      </c>
      <c r="L572" t="str">
        <f>interpretations!BK572</f>
        <v xml:space="preserve">B </v>
      </c>
      <c r="M572">
        <f>interpretations!BL572</f>
        <v>0.189</v>
      </c>
    </row>
    <row r="573" spans="1:13" x14ac:dyDescent="0.25">
      <c r="A573" t="str">
        <f>IF(ISBLANK(interpretations!L573),"",interpretations!L573)</f>
        <v>Bennett (2018)</v>
      </c>
      <c r="B573" t="str">
        <f>IF(ISBLANK(interpretations!A573),"",interpretations!A573)</f>
        <v>HHI</v>
      </c>
      <c r="C573" t="str">
        <f>IF(ISBLANK(interpretations!S573),"",interpretations!S573)</f>
        <v>department size</v>
      </c>
      <c r="D573" t="str">
        <f>IF(ISBLANK(interpretations!T573),"",interpretations!T573)</f>
        <v xml:space="preserve">police discretion </v>
      </c>
      <c r="E573" s="13" t="str">
        <f>IF(interpretations!BN573=0,"",interpretations!BN573)</f>
        <v>+</v>
      </c>
      <c r="F573" s="30" t="b">
        <f>IF(interpretations!BO573=0,"",interpretations!BO573)</f>
        <v>0</v>
      </c>
      <c r="G573" s="30" t="str">
        <f>interpretations!BP573</f>
        <v>sign.</v>
      </c>
      <c r="H573" s="13" t="str">
        <f>interpretations!E573</f>
        <v>-</v>
      </c>
      <c r="I573" s="13" t="str">
        <f>interpretations!F573</f>
        <v>none</v>
      </c>
      <c r="J573" s="13" t="str">
        <f>interpretations!G573</f>
        <v>dispatch time;travel time</v>
      </c>
      <c r="K573" s="13" t="str">
        <f>interpretations!I573</f>
        <v>(min - estimated min)/incident</v>
      </c>
      <c r="L573" t="str">
        <f>interpretations!BK573</f>
        <v xml:space="preserve">B </v>
      </c>
      <c r="M573">
        <f>interpretations!BL573</f>
        <v>2E-3</v>
      </c>
    </row>
    <row r="574" spans="1:13" x14ac:dyDescent="0.25">
      <c r="A574" t="str">
        <f>IF(ISBLANK(interpretations!L574),"",interpretations!L574)</f>
        <v>Bennett (2018)</v>
      </c>
      <c r="B574" t="str">
        <f>IF(ISBLANK(interpretations!A574),"",interpretations!A574)</f>
        <v>White</v>
      </c>
      <c r="C574" t="str">
        <f>IF(ISBLANK(interpretations!S574),"",interpretations!S574)</f>
        <v>community characteristics</v>
      </c>
      <c r="D574" t="str">
        <f>IF(ISBLANK(interpretations!T574),"",interpretations!T574)</f>
        <v>human involvement</v>
      </c>
      <c r="E574" s="13" t="str">
        <f>IF(interpretations!BN574=0,"",interpretations!BN574)</f>
        <v>-</v>
      </c>
      <c r="F574" s="30" t="b">
        <f>IF(interpretations!BO574=0,"",interpretations!BO574)</f>
        <v>0</v>
      </c>
      <c r="G574" s="30" t="str">
        <f>interpretations!BP574</f>
        <v>sign.</v>
      </c>
      <c r="H574" s="13" t="str">
        <f>interpretations!E574</f>
        <v>-</v>
      </c>
      <c r="I574" s="13" t="str">
        <f>interpretations!F574</f>
        <v>no. whites/all people</v>
      </c>
      <c r="J574" s="13" t="str">
        <f>interpretations!G574</f>
        <v>dispatch time;travel time</v>
      </c>
      <c r="K574" s="13" t="str">
        <f>interpretations!I574</f>
        <v>(min - estimated min)/incident</v>
      </c>
      <c r="L574" t="str">
        <f>interpretations!BK574</f>
        <v xml:space="preserve">B </v>
      </c>
      <c r="M574">
        <f>interpretations!BL574</f>
        <v>-15.856</v>
      </c>
    </row>
    <row r="575" spans="1:13" x14ac:dyDescent="0.25">
      <c r="A575" t="str">
        <f>IF(ISBLANK(interpretations!L575),"",interpretations!L575)</f>
        <v>Bennett (2018)</v>
      </c>
      <c r="B575" t="str">
        <f>IF(ISBLANK(interpretations!A575),"",interpretations!A575)</f>
        <v>Married</v>
      </c>
      <c r="C575" t="str">
        <f>IF(ISBLANK(interpretations!S575),"",interpretations!S575)</f>
        <v>community characteristics</v>
      </c>
      <c r="D575" t="str">
        <f>IF(ISBLANK(interpretations!T575),"",interpretations!T575)</f>
        <v>human involvement</v>
      </c>
      <c r="E575" s="13" t="str">
        <f>IF(interpretations!BN575=0,"",interpretations!BN575)</f>
        <v>-</v>
      </c>
      <c r="F575" s="30" t="b">
        <f>IF(interpretations!BO575=0,"",interpretations!BO575)</f>
        <v>0</v>
      </c>
      <c r="G575" s="30" t="str">
        <f>interpretations!BP575</f>
        <v>non sign.</v>
      </c>
      <c r="H575" s="13" t="str">
        <f>interpretations!E575</f>
        <v>-</v>
      </c>
      <c r="I575" s="13" t="str">
        <f>interpretations!F575</f>
        <v>no. married households/all households</v>
      </c>
      <c r="J575" s="13" t="str">
        <f>interpretations!G575</f>
        <v>dispatch time;travel time</v>
      </c>
      <c r="K575" s="13" t="str">
        <f>interpretations!I575</f>
        <v>(min - estimated min)/incident</v>
      </c>
      <c r="L575" t="str">
        <f>interpretations!BK575</f>
        <v xml:space="preserve">B </v>
      </c>
      <c r="M575">
        <f>interpretations!BL575</f>
        <v>-2.7919999999999998</v>
      </c>
    </row>
    <row r="576" spans="1:13" x14ac:dyDescent="0.25">
      <c r="A576" t="str">
        <f>IF(ISBLANK(interpretations!L576),"",interpretations!L576)</f>
        <v>Bennett (2018)</v>
      </c>
      <c r="B576" t="str">
        <f>IF(ISBLANK(interpretations!A576),"",interpretations!A576)</f>
        <v>Poverty</v>
      </c>
      <c r="C576" t="str">
        <f>IF(ISBLANK(interpretations!S576),"",interpretations!S576)</f>
        <v>community characteristics</v>
      </c>
      <c r="D576" t="str">
        <f>IF(ISBLANK(interpretations!T576),"",interpretations!T576)</f>
        <v>human involvement</v>
      </c>
      <c r="E576" s="13" t="str">
        <f>IF(interpretations!BN576=0,"",interpretations!BN576)</f>
        <v>+</v>
      </c>
      <c r="F576" s="30" t="b">
        <f>IF(interpretations!BO576=0,"",interpretations!BO576)</f>
        <v>0</v>
      </c>
      <c r="G576" s="30" t="str">
        <f>interpretations!BP576</f>
        <v>sign.</v>
      </c>
      <c r="H576" s="13" t="str">
        <f>interpretations!E576</f>
        <v>-</v>
      </c>
      <c r="I576" s="13" t="str">
        <f>interpretations!F576</f>
        <v>no people under federal poverty line/all people</v>
      </c>
      <c r="J576" s="13" t="str">
        <f>interpretations!G576</f>
        <v>dispatch time;travel time</v>
      </c>
      <c r="K576" s="13" t="str">
        <f>interpretations!I576</f>
        <v>(min - estimated min)/incident</v>
      </c>
      <c r="L576" t="str">
        <f>interpretations!BK576</f>
        <v xml:space="preserve">B </v>
      </c>
      <c r="M576">
        <f>interpretations!BL576</f>
        <v>8.4079999999999995</v>
      </c>
    </row>
    <row r="577" spans="1:13" x14ac:dyDescent="0.25">
      <c r="A577" t="str">
        <f>IF(ISBLANK(interpretations!L577),"",interpretations!L577)</f>
        <v>Bennett (2018)</v>
      </c>
      <c r="B577" t="str">
        <f>IF(ISBLANK(interpretations!A577),"",interpretations!A577)</f>
        <v>Unemployed</v>
      </c>
      <c r="C577" t="str">
        <f>IF(ISBLANK(interpretations!S577),"",interpretations!S577)</f>
        <v>community characteristics</v>
      </c>
      <c r="D577" t="str">
        <f>IF(ISBLANK(interpretations!T577),"",interpretations!T577)</f>
        <v>human involvement</v>
      </c>
      <c r="E577" s="13" t="str">
        <f>IF(interpretations!BN577=0,"",interpretations!BN577)</f>
        <v>-</v>
      </c>
      <c r="F577" s="30" t="b">
        <f>IF(interpretations!BO577=0,"",interpretations!BO577)</f>
        <v>0</v>
      </c>
      <c r="G577" s="30" t="str">
        <f>interpretations!BP577</f>
        <v>sign.</v>
      </c>
      <c r="H577" s="13" t="str">
        <f>interpretations!E577</f>
        <v>-</v>
      </c>
      <c r="I577" s="13" t="str">
        <f>interpretations!F577</f>
        <v>no. unemployed/no. above working age</v>
      </c>
      <c r="J577" s="13" t="str">
        <f>interpretations!G577</f>
        <v>dispatch time;travel time</v>
      </c>
      <c r="K577" s="13" t="str">
        <f>interpretations!I577</f>
        <v>(min - estimated min)/incident</v>
      </c>
      <c r="L577" t="str">
        <f>interpretations!BK577</f>
        <v xml:space="preserve">B </v>
      </c>
      <c r="M577">
        <f>interpretations!BL577</f>
        <v>-28.184999999999999</v>
      </c>
    </row>
    <row r="578" spans="1:13" x14ac:dyDescent="0.25">
      <c r="A578" t="str">
        <f>IF(ISBLANK(interpretations!L578),"",interpretations!L578)</f>
        <v>Bennett (2018)</v>
      </c>
      <c r="B578" t="str">
        <f>IF(ISBLANK(interpretations!A578),"",interpretations!A578)</f>
        <v>Vacant</v>
      </c>
      <c r="C578" t="str">
        <f>IF(ISBLANK(interpretations!S578),"",interpretations!S578)</f>
        <v>community characteristics</v>
      </c>
      <c r="D578" t="str">
        <f>IF(ISBLANK(interpretations!T578),"",interpretations!T578)</f>
        <v>human involvement</v>
      </c>
      <c r="E578" s="13" t="str">
        <f>IF(interpretations!BN578=0,"",interpretations!BN578)</f>
        <v>-</v>
      </c>
      <c r="F578" s="30" t="b">
        <f>IF(interpretations!BO578=0,"",interpretations!BO578)</f>
        <v>0</v>
      </c>
      <c r="G578" s="30" t="str">
        <f>interpretations!BP578</f>
        <v>sign.</v>
      </c>
      <c r="H578" s="13" t="str">
        <f>interpretations!E578</f>
        <v>-</v>
      </c>
      <c r="I578" s="13" t="str">
        <f>interpretations!F578</f>
        <v>unoccupied houses/all houses</v>
      </c>
      <c r="J578" s="13" t="str">
        <f>interpretations!G578</f>
        <v>dispatch time;travel time</v>
      </c>
      <c r="K578" s="13" t="str">
        <f>interpretations!I578</f>
        <v>(min - estimated min)/incident</v>
      </c>
      <c r="L578" t="str">
        <f>interpretations!BK578</f>
        <v xml:space="preserve">B </v>
      </c>
      <c r="M578">
        <f>interpretations!BL578</f>
        <v>-7.2759999999999998</v>
      </c>
    </row>
    <row r="579" spans="1:13" x14ac:dyDescent="0.25">
      <c r="A579" t="str">
        <f>IF(ISBLANK(interpretations!L579),"",interpretations!L579)</f>
        <v>Bennett (2018)</v>
      </c>
      <c r="B579" t="str">
        <f>IF(ISBLANK(interpretations!A579),"",interpretations!A579)</f>
        <v>Renting</v>
      </c>
      <c r="C579" t="str">
        <f>IF(ISBLANK(interpretations!S579),"",interpretations!S579)</f>
        <v>community characteristics</v>
      </c>
      <c r="D579" t="str">
        <f>IF(ISBLANK(interpretations!T579),"",interpretations!T579)</f>
        <v>human involvement</v>
      </c>
      <c r="E579" s="13" t="str">
        <f>IF(interpretations!BN579=0,"",interpretations!BN579)</f>
        <v>-</v>
      </c>
      <c r="F579" s="30" t="b">
        <f>IF(interpretations!BO579=0,"",interpretations!BO579)</f>
        <v>0</v>
      </c>
      <c r="G579" s="30" t="str">
        <f>interpretations!BP579</f>
        <v>sign.</v>
      </c>
      <c r="H579" s="13" t="str">
        <f>interpretations!E579</f>
        <v>-</v>
      </c>
      <c r="I579" s="13" t="str">
        <f>interpretations!F579</f>
        <v>no.-of-households-in-rented-apartments/no.-of-all-households</v>
      </c>
      <c r="J579" s="13" t="str">
        <f>interpretations!G579</f>
        <v>dispatch time;travel time</v>
      </c>
      <c r="K579" s="13" t="str">
        <f>interpretations!I579</f>
        <v>(min - estimated min)/incident</v>
      </c>
      <c r="L579" t="str">
        <f>interpretations!BK579</f>
        <v xml:space="preserve">B </v>
      </c>
      <c r="M579">
        <f>interpretations!BL579</f>
        <v>-12.311999999999999</v>
      </c>
    </row>
    <row r="580" spans="1:13" x14ac:dyDescent="0.25">
      <c r="A580" t="str">
        <f>IF(ISBLANK(interpretations!L580),"",interpretations!L580)</f>
        <v>Bennett (2018)</v>
      </c>
      <c r="B580" t="str">
        <f>IF(ISBLANK(interpretations!A580),"",interpretations!A580)</f>
        <v>Officer employed</v>
      </c>
      <c r="C580" t="str">
        <f>IF(ISBLANK(interpretations!S580),"",interpretations!S580)</f>
        <v>department size</v>
      </c>
      <c r="D580" t="str">
        <f>IF(ISBLANK(interpretations!T580),"",interpretations!T580)</f>
        <v xml:space="preserve">police discretion </v>
      </c>
      <c r="E580" s="13" t="str">
        <f>IF(interpretations!BN580=0,"",interpretations!BN580)</f>
        <v>-</v>
      </c>
      <c r="F580" s="30" t="b">
        <f>IF(interpretations!BO580=0,"",interpretations!BO580)</f>
        <v>0</v>
      </c>
      <c r="G580" s="30" t="str">
        <f>interpretations!BP580</f>
        <v>non sign.</v>
      </c>
      <c r="H580" s="13" t="str">
        <f>interpretations!E580</f>
        <v>-</v>
      </c>
      <c r="I580" s="13" t="str">
        <f>interpretations!F580</f>
        <v>officers/1000residents</v>
      </c>
      <c r="J580" s="13" t="str">
        <f>interpretations!G580</f>
        <v>dispatch time;travel time</v>
      </c>
      <c r="K580" s="13" t="str">
        <f>interpretations!I580</f>
        <v>(min - estimated min)/incident</v>
      </c>
      <c r="L580" t="str">
        <f>interpretations!BK580</f>
        <v xml:space="preserve">B </v>
      </c>
      <c r="M580">
        <f>interpretations!BL580</f>
        <v>-8.3000000000000004E-2</v>
      </c>
    </row>
    <row r="581" spans="1:13" x14ac:dyDescent="0.25">
      <c r="A581" t="str">
        <f>IF(ISBLANK(interpretations!L581),"",interpretations!L581)</f>
        <v>Bennett (2018)</v>
      </c>
      <c r="B581" t="str">
        <f>IF(ISBLANK(interpretations!A581),"",interpretations!A581)</f>
        <v>Civilian employed</v>
      </c>
      <c r="C581" t="str">
        <f>IF(ISBLANK(interpretations!S581),"",interpretations!S581)</f>
        <v>department size</v>
      </c>
      <c r="D581" t="str">
        <f>IF(ISBLANK(interpretations!T581),"",interpretations!T581)</f>
        <v xml:space="preserve">police discretion </v>
      </c>
      <c r="E581" s="13" t="str">
        <f>IF(interpretations!BN581=0,"",interpretations!BN581)</f>
        <v>-</v>
      </c>
      <c r="F581" s="30" t="b">
        <f>IF(interpretations!BO581=0,"",interpretations!BO581)</f>
        <v>0</v>
      </c>
      <c r="G581" s="30" t="str">
        <f>interpretations!BP581</f>
        <v>non sign.</v>
      </c>
      <c r="H581" s="13" t="str">
        <f>interpretations!E581</f>
        <v>-</v>
      </c>
      <c r="I581" s="13" t="str">
        <f>interpretations!F581</f>
        <v>civilians/1000residents</v>
      </c>
      <c r="J581" s="13" t="str">
        <f>interpretations!G581</f>
        <v>dispatch time;travel time</v>
      </c>
      <c r="K581" s="13" t="str">
        <f>interpretations!I581</f>
        <v>(min - estimated min)/incident</v>
      </c>
      <c r="L581" t="str">
        <f>interpretations!BK581</f>
        <v xml:space="preserve">B </v>
      </c>
      <c r="M581">
        <f>interpretations!BL581</f>
        <v>-0.505</v>
      </c>
    </row>
    <row r="582" spans="1:13" x14ac:dyDescent="0.25">
      <c r="A582" t="str">
        <f>IF(ISBLANK(interpretations!L582),"",interpretations!L582)</f>
        <v>Bennett (2018)</v>
      </c>
      <c r="B582" t="str">
        <f>IF(ISBLANK(interpretations!A582),"",interpretations!A582)</f>
        <v>Call Volume</v>
      </c>
      <c r="C582" t="str">
        <f>IF(ISBLANK(interpretations!S582),"",interpretations!S582)</f>
        <v>demand</v>
      </c>
      <c r="D582" t="str">
        <f>IF(ISBLANK(interpretations!T582),"",interpretations!T582)</f>
        <v>exo</v>
      </c>
      <c r="E582" s="13" t="str">
        <f>IF(interpretations!BN582=0,"",interpretations!BN582)</f>
        <v>+</v>
      </c>
      <c r="F582" s="30" t="b">
        <f>IF(interpretations!BO582=0,"",interpretations!BO582)</f>
        <v>0</v>
      </c>
      <c r="G582" s="30" t="str">
        <f>interpretations!BP582</f>
        <v>sign.</v>
      </c>
      <c r="H582" s="13" t="str">
        <f>interpretations!E582</f>
        <v>-</v>
      </c>
      <c r="I582" s="13" t="str">
        <f>interpretations!F582</f>
        <v>CFS/hour</v>
      </c>
      <c r="J582" s="13" t="str">
        <f>interpretations!G582</f>
        <v>dispatch time;travel time</v>
      </c>
      <c r="K582" s="13" t="str">
        <f>interpretations!I582</f>
        <v>(min - estimated min)/incident</v>
      </c>
      <c r="L582" t="str">
        <f>interpretations!BK582</f>
        <v xml:space="preserve">B </v>
      </c>
      <c r="M582">
        <f>interpretations!BL582</f>
        <v>1.7929999999999999</v>
      </c>
    </row>
    <row r="583" spans="1:13" x14ac:dyDescent="0.25">
      <c r="A583" t="str">
        <f>IF(ISBLANK(interpretations!L583),"",interpretations!L583)</f>
        <v>Bennett (2018)</v>
      </c>
      <c r="B583" t="str">
        <f>IF(ISBLANK(interpretations!A583),"",interpretations!A583)</f>
        <v>Hourly Max Temp</v>
      </c>
      <c r="C583" t="str">
        <f>IF(ISBLANK(interpretations!S583),"",interpretations!S583)</f>
        <v>weather type</v>
      </c>
      <c r="D583" t="str">
        <f>IF(ISBLANK(interpretations!T583),"",interpretations!T583)</f>
        <v>exo</v>
      </c>
      <c r="E583" s="13" t="str">
        <f>IF(interpretations!BN583=0,"",interpretations!BN583)</f>
        <v>+</v>
      </c>
      <c r="F583" s="30" t="b">
        <f>IF(interpretations!BO583=0,"",interpretations!BO583)</f>
        <v>0</v>
      </c>
      <c r="G583" s="30" t="str">
        <f>interpretations!BP583</f>
        <v>non sign.</v>
      </c>
      <c r="H583" s="13" t="str">
        <f>interpretations!E583</f>
        <v>-</v>
      </c>
      <c r="I583" s="13" t="str">
        <f>interpretations!F583</f>
        <v>Celsius</v>
      </c>
      <c r="J583" s="13" t="str">
        <f>interpretations!G583</f>
        <v>dispatch time;travel time</v>
      </c>
      <c r="K583" s="13" t="str">
        <f>interpretations!I583</f>
        <v>(min - estimated min)/incident</v>
      </c>
      <c r="L583" t="str">
        <f>interpretations!BK583</f>
        <v xml:space="preserve">B </v>
      </c>
      <c r="M583">
        <f>interpretations!BL583</f>
        <v>1.7000000000000001E-2</v>
      </c>
    </row>
    <row r="584" spans="1:13" x14ac:dyDescent="0.25">
      <c r="A584" t="str">
        <f>IF(ISBLANK(interpretations!L584),"",interpretations!L584)</f>
        <v>Bennett (2018)</v>
      </c>
      <c r="B584" t="str">
        <f>IF(ISBLANK(interpretations!A584),"",interpretations!A584)</f>
        <v>HHI</v>
      </c>
      <c r="C584" t="str">
        <f>IF(ISBLANK(interpretations!S584),"",interpretations!S584)</f>
        <v>department size</v>
      </c>
      <c r="D584" t="str">
        <f>IF(ISBLANK(interpretations!T584),"",interpretations!T584)</f>
        <v xml:space="preserve">police discretion </v>
      </c>
      <c r="E584" s="13" t="str">
        <f>IF(interpretations!BN584=0,"",interpretations!BN584)</f>
        <v>+</v>
      </c>
      <c r="F584" s="30" t="b">
        <f>IF(interpretations!BO584=0,"",interpretations!BO584)</f>
        <v>0</v>
      </c>
      <c r="G584" s="30" t="str">
        <f>interpretations!BP584</f>
        <v>sign.</v>
      </c>
      <c r="H584" s="13" t="str">
        <f>interpretations!E584</f>
        <v>-</v>
      </c>
      <c r="I584" s="13" t="str">
        <f>interpretations!F584</f>
        <v>none</v>
      </c>
      <c r="J584" s="13" t="str">
        <f>interpretations!G584</f>
        <v>dispatch time;travel time</v>
      </c>
      <c r="K584" s="13" t="str">
        <f>interpretations!I584</f>
        <v>(min - estimated min)/incident</v>
      </c>
      <c r="L584" t="str">
        <f>interpretations!BK584</f>
        <v xml:space="preserve">B </v>
      </c>
      <c r="M584">
        <f>interpretations!BL584</f>
        <v>7.0000000000000001E-3</v>
      </c>
    </row>
    <row r="585" spans="1:13" x14ac:dyDescent="0.25">
      <c r="A585" t="str">
        <f>IF(ISBLANK(interpretations!L585),"",interpretations!L585)</f>
        <v>Bennett (2018)</v>
      </c>
      <c r="B585" t="str">
        <f>IF(ISBLANK(interpretations!A585),"",interpretations!A585)</f>
        <v>White</v>
      </c>
      <c r="C585" t="str">
        <f>IF(ISBLANK(interpretations!S585),"",interpretations!S585)</f>
        <v>community characteristics</v>
      </c>
      <c r="D585" t="str">
        <f>IF(ISBLANK(interpretations!T585),"",interpretations!T585)</f>
        <v>human involvement</v>
      </c>
      <c r="E585" s="13" t="str">
        <f>IF(interpretations!BN585=0,"",interpretations!BN585)</f>
        <v>-</v>
      </c>
      <c r="F585" s="30" t="b">
        <f>IF(interpretations!BO585=0,"",interpretations!BO585)</f>
        <v>0</v>
      </c>
      <c r="G585" s="30" t="str">
        <f>interpretations!BP585</f>
        <v>sign.</v>
      </c>
      <c r="H585" s="13" t="str">
        <f>interpretations!E585</f>
        <v>-</v>
      </c>
      <c r="I585" s="13" t="str">
        <f>interpretations!F585</f>
        <v>no. whites/all people</v>
      </c>
      <c r="J585" s="13" t="str">
        <f>interpretations!G585</f>
        <v>dispatch time;travel time</v>
      </c>
      <c r="K585" s="13" t="str">
        <f>interpretations!I585</f>
        <v>(min - estimated min)/incident</v>
      </c>
      <c r="L585" t="str">
        <f>interpretations!BK585</f>
        <v xml:space="preserve">B </v>
      </c>
      <c r="M585">
        <f>interpretations!BL585</f>
        <v>-15.888999999999999</v>
      </c>
    </row>
    <row r="586" spans="1:13" x14ac:dyDescent="0.25">
      <c r="A586" t="str">
        <f>IF(ISBLANK(interpretations!L586),"",interpretations!L586)</f>
        <v>Bennett (2018)</v>
      </c>
      <c r="B586" t="str">
        <f>IF(ISBLANK(interpretations!A586),"",interpretations!A586)</f>
        <v>Married</v>
      </c>
      <c r="C586" t="str">
        <f>IF(ISBLANK(interpretations!S586),"",interpretations!S586)</f>
        <v>community characteristics</v>
      </c>
      <c r="D586" t="str">
        <f>IF(ISBLANK(interpretations!T586),"",interpretations!T586)</f>
        <v>human involvement</v>
      </c>
      <c r="E586" s="13" t="str">
        <f>IF(interpretations!BN586=0,"",interpretations!BN586)</f>
        <v>+</v>
      </c>
      <c r="F586" s="30" t="b">
        <f>IF(interpretations!BO586=0,"",interpretations!BO586)</f>
        <v>0</v>
      </c>
      <c r="G586" s="30" t="str">
        <f>interpretations!BP586</f>
        <v>non sign.</v>
      </c>
      <c r="H586" s="13" t="str">
        <f>interpretations!E586</f>
        <v>-</v>
      </c>
      <c r="I586" s="13" t="str">
        <f>interpretations!F586</f>
        <v>no. married households/all households</v>
      </c>
      <c r="J586" s="13" t="str">
        <f>interpretations!G586</f>
        <v>dispatch time;travel time</v>
      </c>
      <c r="K586" s="13" t="str">
        <f>interpretations!I586</f>
        <v>(min - estimated min)/incident</v>
      </c>
      <c r="L586" t="str">
        <f>interpretations!BK586</f>
        <v xml:space="preserve">B </v>
      </c>
      <c r="M586">
        <f>interpretations!BL586</f>
        <v>2.8660000000000001</v>
      </c>
    </row>
    <row r="587" spans="1:13" x14ac:dyDescent="0.25">
      <c r="A587" t="str">
        <f>IF(ISBLANK(interpretations!L587),"",interpretations!L587)</f>
        <v>Bennett (2018)</v>
      </c>
      <c r="B587" t="str">
        <f>IF(ISBLANK(interpretations!A587),"",interpretations!A587)</f>
        <v>Poverty</v>
      </c>
      <c r="C587" t="str">
        <f>IF(ISBLANK(interpretations!S587),"",interpretations!S587)</f>
        <v>community characteristics</v>
      </c>
      <c r="D587" t="str">
        <f>IF(ISBLANK(interpretations!T587),"",interpretations!T587)</f>
        <v>human involvement</v>
      </c>
      <c r="E587" s="13" t="str">
        <f>IF(interpretations!BN587=0,"",interpretations!BN587)</f>
        <v>+</v>
      </c>
      <c r="F587" s="30" t="b">
        <f>IF(interpretations!BO587=0,"",interpretations!BO587)</f>
        <v>0</v>
      </c>
      <c r="G587" s="30" t="str">
        <f>interpretations!BP587</f>
        <v>sign.</v>
      </c>
      <c r="H587" s="13" t="str">
        <f>interpretations!E587</f>
        <v>-</v>
      </c>
      <c r="I587" s="13" t="str">
        <f>interpretations!F587</f>
        <v>no people under federal poverty line/all people</v>
      </c>
      <c r="J587" s="13" t="str">
        <f>interpretations!G587</f>
        <v>dispatch time;travel time</v>
      </c>
      <c r="K587" s="13" t="str">
        <f>interpretations!I587</f>
        <v>(min - estimated min)/incident</v>
      </c>
      <c r="L587" t="str">
        <f>interpretations!BK587</f>
        <v xml:space="preserve">B </v>
      </c>
      <c r="M587">
        <f>interpretations!BL587</f>
        <v>23.515999999999998</v>
      </c>
    </row>
    <row r="588" spans="1:13" x14ac:dyDescent="0.25">
      <c r="A588" t="str">
        <f>IF(ISBLANK(interpretations!L588),"",interpretations!L588)</f>
        <v>Bennett (2018)</v>
      </c>
      <c r="B588" t="str">
        <f>IF(ISBLANK(interpretations!A588),"",interpretations!A588)</f>
        <v>Unemployed</v>
      </c>
      <c r="C588" t="str">
        <f>IF(ISBLANK(interpretations!S588),"",interpretations!S588)</f>
        <v>community characteristics</v>
      </c>
      <c r="D588" t="str">
        <f>IF(ISBLANK(interpretations!T588),"",interpretations!T588)</f>
        <v>human involvement</v>
      </c>
      <c r="E588" s="13" t="str">
        <f>IF(interpretations!BN588=0,"",interpretations!BN588)</f>
        <v>-</v>
      </c>
      <c r="F588" s="30" t="b">
        <f>IF(interpretations!BO588=0,"",interpretations!BO588)</f>
        <v>0</v>
      </c>
      <c r="G588" s="30" t="str">
        <f>interpretations!BP588</f>
        <v>non sign.</v>
      </c>
      <c r="H588" s="13" t="str">
        <f>interpretations!E588</f>
        <v>-</v>
      </c>
      <c r="I588" s="13" t="str">
        <f>interpretations!F588</f>
        <v>no. unemployed/no. above working age</v>
      </c>
      <c r="J588" s="13" t="str">
        <f>interpretations!G588</f>
        <v>dispatch time;travel time</v>
      </c>
      <c r="K588" s="13" t="str">
        <f>interpretations!I588</f>
        <v>(min - estimated min)/incident</v>
      </c>
      <c r="L588" t="str">
        <f>interpretations!BK588</f>
        <v xml:space="preserve">B </v>
      </c>
      <c r="M588">
        <f>interpretations!BL588</f>
        <v>-6.1639999999999997</v>
      </c>
    </row>
    <row r="589" spans="1:13" x14ac:dyDescent="0.25">
      <c r="A589" t="str">
        <f>IF(ISBLANK(interpretations!L589),"",interpretations!L589)</f>
        <v>Bennett (2018)</v>
      </c>
      <c r="B589" t="str">
        <f>IF(ISBLANK(interpretations!A589),"",interpretations!A589)</f>
        <v>Vacant</v>
      </c>
      <c r="C589" t="str">
        <f>IF(ISBLANK(interpretations!S589),"",interpretations!S589)</f>
        <v>community characteristics</v>
      </c>
      <c r="D589" t="str">
        <f>IF(ISBLANK(interpretations!T589),"",interpretations!T589)</f>
        <v>human involvement</v>
      </c>
      <c r="E589" s="13" t="str">
        <f>IF(interpretations!BN589=0,"",interpretations!BN589)</f>
        <v>-</v>
      </c>
      <c r="F589" s="30" t="b">
        <f>IF(interpretations!BO589=0,"",interpretations!BO589)</f>
        <v>0</v>
      </c>
      <c r="G589" s="30" t="str">
        <f>interpretations!BP589</f>
        <v>sign.</v>
      </c>
      <c r="H589" s="13" t="str">
        <f>interpretations!E589</f>
        <v>-</v>
      </c>
      <c r="I589" s="13" t="str">
        <f>interpretations!F589</f>
        <v>unoccupied houses/all houses</v>
      </c>
      <c r="J589" s="13" t="str">
        <f>interpretations!G589</f>
        <v>dispatch time;travel time</v>
      </c>
      <c r="K589" s="13" t="str">
        <f>interpretations!I589</f>
        <v>(min - estimated min)/incident</v>
      </c>
      <c r="L589" t="str">
        <f>interpretations!BK589</f>
        <v xml:space="preserve">B </v>
      </c>
      <c r="M589">
        <f>interpretations!BL589</f>
        <v>-24.48</v>
      </c>
    </row>
    <row r="590" spans="1:13" x14ac:dyDescent="0.25">
      <c r="A590" t="str">
        <f>IF(ISBLANK(interpretations!L590),"",interpretations!L590)</f>
        <v>Bennett (2018)</v>
      </c>
      <c r="B590" t="str">
        <f>IF(ISBLANK(interpretations!A590),"",interpretations!A590)</f>
        <v>Renting</v>
      </c>
      <c r="C590" t="str">
        <f>IF(ISBLANK(interpretations!S590),"",interpretations!S590)</f>
        <v>community characteristics</v>
      </c>
      <c r="D590" t="str">
        <f>IF(ISBLANK(interpretations!T590),"",interpretations!T590)</f>
        <v>human involvement</v>
      </c>
      <c r="E590" s="13" t="str">
        <f>IF(interpretations!BN590=0,"",interpretations!BN590)</f>
        <v>-</v>
      </c>
      <c r="F590" s="30" t="b">
        <f>IF(interpretations!BO590=0,"",interpretations!BO590)</f>
        <v>0</v>
      </c>
      <c r="G590" s="30" t="str">
        <f>interpretations!BP590</f>
        <v>sign.</v>
      </c>
      <c r="H590" s="13" t="str">
        <f>interpretations!E590</f>
        <v>-</v>
      </c>
      <c r="I590" s="13" t="str">
        <f>interpretations!F590</f>
        <v>no.-of-households-in-rented-apartments/no.-of-all-households</v>
      </c>
      <c r="J590" s="13" t="str">
        <f>interpretations!G590</f>
        <v>dispatch time;travel time</v>
      </c>
      <c r="K590" s="13" t="str">
        <f>interpretations!I590</f>
        <v>(min - estimated min)/incident</v>
      </c>
      <c r="L590" t="str">
        <f>interpretations!BK590</f>
        <v xml:space="preserve">B </v>
      </c>
      <c r="M590">
        <f>interpretations!BL590</f>
        <v>-27.33</v>
      </c>
    </row>
    <row r="591" spans="1:13" x14ac:dyDescent="0.25">
      <c r="A591" t="str">
        <f>IF(ISBLANK(interpretations!L591),"",interpretations!L591)</f>
        <v>Bennett (2018)</v>
      </c>
      <c r="B591" t="str">
        <f>IF(ISBLANK(interpretations!A591),"",interpretations!A591)</f>
        <v>Officer employed</v>
      </c>
      <c r="C591" t="str">
        <f>IF(ISBLANK(interpretations!S591),"",interpretations!S591)</f>
        <v>department size</v>
      </c>
      <c r="D591" t="str">
        <f>IF(ISBLANK(interpretations!T591),"",interpretations!T591)</f>
        <v xml:space="preserve">police discretion </v>
      </c>
      <c r="E591" s="13" t="str">
        <f>IF(interpretations!BN591=0,"",interpretations!BN591)</f>
        <v>-</v>
      </c>
      <c r="F591" s="30" t="b">
        <f>IF(interpretations!BO591=0,"",interpretations!BO591)</f>
        <v>0</v>
      </c>
      <c r="G591" s="30" t="str">
        <f>interpretations!BP591</f>
        <v>sign.</v>
      </c>
      <c r="H591" s="13" t="str">
        <f>interpretations!E591</f>
        <v>-</v>
      </c>
      <c r="I591" s="13" t="str">
        <f>interpretations!F591</f>
        <v>officers/1000residents</v>
      </c>
      <c r="J591" s="13" t="str">
        <f>interpretations!G591</f>
        <v>dispatch time;travel time</v>
      </c>
      <c r="K591" s="13" t="str">
        <f>interpretations!I591</f>
        <v>(min - estimated min)/incident</v>
      </c>
      <c r="L591" t="str">
        <f>interpretations!BK591</f>
        <v xml:space="preserve">B </v>
      </c>
      <c r="M591">
        <f>interpretations!BL591</f>
        <v>-3.1619999999999999</v>
      </c>
    </row>
    <row r="592" spans="1:13" x14ac:dyDescent="0.25">
      <c r="A592" t="str">
        <f>IF(ISBLANK(interpretations!L592),"",interpretations!L592)</f>
        <v>Bennett (2018)</v>
      </c>
      <c r="B592" t="str">
        <f>IF(ISBLANK(interpretations!A592),"",interpretations!A592)</f>
        <v>Civilian employed</v>
      </c>
      <c r="C592" t="str">
        <f>IF(ISBLANK(interpretations!S592),"",interpretations!S592)</f>
        <v>department size</v>
      </c>
      <c r="D592" t="str">
        <f>IF(ISBLANK(interpretations!T592),"",interpretations!T592)</f>
        <v xml:space="preserve">police discretion </v>
      </c>
      <c r="E592" s="13" t="str">
        <f>IF(interpretations!BN592=0,"",interpretations!BN592)</f>
        <v>+</v>
      </c>
      <c r="F592" s="30" t="b">
        <f>IF(interpretations!BO592=0,"",interpretations!BO592)</f>
        <v>0</v>
      </c>
      <c r="G592" s="30" t="str">
        <f>interpretations!BP592</f>
        <v>sign.</v>
      </c>
      <c r="H592" s="13" t="str">
        <f>interpretations!E592</f>
        <v>-</v>
      </c>
      <c r="I592" s="13" t="str">
        <f>interpretations!F592</f>
        <v>civilians/1000residents</v>
      </c>
      <c r="J592" s="13" t="str">
        <f>interpretations!G592</f>
        <v>dispatch time;travel time</v>
      </c>
      <c r="K592" s="13" t="str">
        <f>interpretations!I592</f>
        <v>(min - estimated min)/incident</v>
      </c>
      <c r="L592" t="str">
        <f>interpretations!BK592</f>
        <v xml:space="preserve">B </v>
      </c>
      <c r="M592">
        <f>interpretations!BL592</f>
        <v>8.36</v>
      </c>
    </row>
    <row r="593" spans="1:13" x14ac:dyDescent="0.25">
      <c r="A593" t="str">
        <f>IF(ISBLANK(interpretations!L593),"",interpretations!L593)</f>
        <v>Bennett (2018)</v>
      </c>
      <c r="B593" t="str">
        <f>IF(ISBLANK(interpretations!A593),"",interpretations!A593)</f>
        <v>Call Volume</v>
      </c>
      <c r="C593" t="str">
        <f>IF(ISBLANK(interpretations!S593),"",interpretations!S593)</f>
        <v>demand</v>
      </c>
      <c r="D593" t="str">
        <f>IF(ISBLANK(interpretations!T593),"",interpretations!T593)</f>
        <v>exo</v>
      </c>
      <c r="E593" s="13" t="str">
        <f>IF(interpretations!BN593=0,"",interpretations!BN593)</f>
        <v>+</v>
      </c>
      <c r="F593" s="30" t="b">
        <f>IF(interpretations!BO593=0,"",interpretations!BO593)</f>
        <v>0</v>
      </c>
      <c r="G593" s="30" t="str">
        <f>interpretations!BP593</f>
        <v>sign.</v>
      </c>
      <c r="H593" s="13" t="str">
        <f>interpretations!E593</f>
        <v>-</v>
      </c>
      <c r="I593" s="13" t="str">
        <f>interpretations!F593</f>
        <v>CFS/hour</v>
      </c>
      <c r="J593" s="13" t="str">
        <f>interpretations!G593</f>
        <v>dispatch time;travel time</v>
      </c>
      <c r="K593" s="13" t="str">
        <f>interpretations!I593</f>
        <v>(min - estimated min)/incident</v>
      </c>
      <c r="L593" t="str">
        <f>interpretations!BK593</f>
        <v xml:space="preserve">B </v>
      </c>
      <c r="M593">
        <f>interpretations!BL593</f>
        <v>3.4079999999999999</v>
      </c>
    </row>
    <row r="594" spans="1:13" x14ac:dyDescent="0.25">
      <c r="A594" t="str">
        <f>IF(ISBLANK(interpretations!L594),"",interpretations!L594)</f>
        <v>Bennett (2018)</v>
      </c>
      <c r="B594" t="str">
        <f>IF(ISBLANK(interpretations!A594),"",interpretations!A594)</f>
        <v>Hourly Max Temp</v>
      </c>
      <c r="C594" t="str">
        <f>IF(ISBLANK(interpretations!S594),"",interpretations!S594)</f>
        <v>weather type</v>
      </c>
      <c r="D594" t="str">
        <f>IF(ISBLANK(interpretations!T594),"",interpretations!T594)</f>
        <v>exo</v>
      </c>
      <c r="E594" s="13" t="str">
        <f>IF(interpretations!BN594=0,"",interpretations!BN594)</f>
        <v>+</v>
      </c>
      <c r="F594" s="30" t="b">
        <f>IF(interpretations!BO594=0,"",interpretations!BO594)</f>
        <v>0</v>
      </c>
      <c r="G594" s="30" t="str">
        <f>interpretations!BP594</f>
        <v>non sign.</v>
      </c>
      <c r="H594" s="13" t="str">
        <f>interpretations!E594</f>
        <v>-</v>
      </c>
      <c r="I594" s="13" t="str">
        <f>interpretations!F594</f>
        <v>Celsius</v>
      </c>
      <c r="J594" s="13" t="str">
        <f>interpretations!G594</f>
        <v>dispatch time;travel time</v>
      </c>
      <c r="K594" s="13" t="str">
        <f>interpretations!I594</f>
        <v>(min - estimated min)/incident</v>
      </c>
      <c r="L594" t="str">
        <f>interpretations!BK594</f>
        <v xml:space="preserve">B </v>
      </c>
      <c r="M594">
        <f>interpretations!BL594</f>
        <v>0.627</v>
      </c>
    </row>
    <row r="595" spans="1:13" x14ac:dyDescent="0.25">
      <c r="A595" t="str">
        <f>IF(ISBLANK(interpretations!L595),"",interpretations!L595)</f>
        <v>Maxfield (1982)</v>
      </c>
      <c r="B595" t="str">
        <f>IF(ISBLANK(interpretations!A595),"",interpretations!A595)</f>
        <v>Priority intermediate</v>
      </c>
      <c r="C595" t="str">
        <f>IF(ISBLANK(interpretations!S595),"",interpretations!S595)</f>
        <v>call priority</v>
      </c>
      <c r="D595" t="str">
        <f>IF(ISBLANK(interpretations!T595),"",interpretations!T595)</f>
        <v xml:space="preserve">police discretion </v>
      </c>
      <c r="E595" s="13" t="str">
        <f>IF(interpretations!BN595=0,"",interpretations!BN595)</f>
        <v>+</v>
      </c>
      <c r="F595" s="30" t="str">
        <f>IF(interpretations!BO595=0,"",interpretations!BO595)</f>
        <v>Small</v>
      </c>
      <c r="G595" s="30" t="str">
        <f>interpretations!BP595</f>
        <v>not applicable</v>
      </c>
      <c r="H595" s="13" t="str">
        <f>interpretations!E595</f>
        <v>priority highest</v>
      </c>
      <c r="I595" s="13" t="str">
        <f>interpretations!F595</f>
        <v>-</v>
      </c>
      <c r="J595" s="13" t="str">
        <f>interpretations!G595</f>
        <v>dispatch time</v>
      </c>
      <c r="K595" s="13" t="str">
        <f>interpretations!I595</f>
        <v>min/incident</v>
      </c>
      <c r="L595" t="str">
        <f>interpretations!BK595</f>
        <v>%</v>
      </c>
      <c r="M595">
        <f>interpretations!BL595</f>
        <v>4.34375</v>
      </c>
    </row>
    <row r="596" spans="1:13" x14ac:dyDescent="0.25">
      <c r="A596" t="str">
        <f>IF(ISBLANK(interpretations!L596),"",interpretations!L596)</f>
        <v>Maxfield (1982)</v>
      </c>
      <c r="B596" t="str">
        <f>IF(ISBLANK(interpretations!A596),"",interpretations!A596)</f>
        <v>Priority lowest</v>
      </c>
      <c r="C596" t="str">
        <f>IF(ISBLANK(interpretations!S596),"",interpretations!S596)</f>
        <v>call priority</v>
      </c>
      <c r="D596" t="str">
        <f>IF(ISBLANK(interpretations!T596),"",interpretations!T596)</f>
        <v xml:space="preserve">police discretion </v>
      </c>
      <c r="E596" s="13" t="str">
        <f>IF(interpretations!BN596=0,"",interpretations!BN596)</f>
        <v>+</v>
      </c>
      <c r="F596" s="30" t="str">
        <f>IF(interpretations!BO596=0,"",interpretations!BO596)</f>
        <v>Small</v>
      </c>
      <c r="G596" s="30" t="str">
        <f>interpretations!BP596</f>
        <v>not applicable</v>
      </c>
      <c r="H596" s="13" t="str">
        <f>interpretations!E596</f>
        <v>priority highest</v>
      </c>
      <c r="I596" s="13" t="str">
        <f>interpretations!F596</f>
        <v>-</v>
      </c>
      <c r="J596" s="13" t="str">
        <f>interpretations!G596</f>
        <v>dispatch time</v>
      </c>
      <c r="K596" s="13" t="str">
        <f>interpretations!I596</f>
        <v>min/incident</v>
      </c>
      <c r="L596" t="str">
        <f>interpretations!BK596</f>
        <v>%</v>
      </c>
      <c r="M596">
        <f>interpretations!BL596</f>
        <v>6.28125</v>
      </c>
    </row>
    <row r="597" spans="1:13" x14ac:dyDescent="0.25">
      <c r="A597" t="str">
        <f>IF(ISBLANK(interpretations!L597),"",interpretations!L597)</f>
        <v>Maxfield (1982)</v>
      </c>
      <c r="B597" t="str">
        <f>IF(ISBLANK(interpretations!A597),"",interpretations!A597)</f>
        <v>Call Volume</v>
      </c>
      <c r="C597" t="str">
        <f>IF(ISBLANK(interpretations!S597),"",interpretations!S597)</f>
        <v>demand</v>
      </c>
      <c r="D597" t="str">
        <f>IF(ISBLANK(interpretations!T597),"",interpretations!T597)</f>
        <v xml:space="preserve">police discretion </v>
      </c>
      <c r="E597" s="13" t="str">
        <f>IF(interpretations!BN597=0,"",interpretations!BN597)</f>
        <v>+</v>
      </c>
      <c r="F597" s="30" t="str">
        <f>IF(interpretations!BO597=0,"",interpretations!BO597)</f>
        <v>Large</v>
      </c>
      <c r="G597" s="30" t="str">
        <f>interpretations!BP597</f>
        <v>not applicable</v>
      </c>
      <c r="H597" s="13" t="str">
        <f>interpretations!E597</f>
        <v/>
      </c>
      <c r="I597" s="13" t="str">
        <f>interpretations!F597</f>
        <v>no. of calls/hour</v>
      </c>
      <c r="J597" s="13" t="str">
        <f>interpretations!G597</f>
        <v>dispatch time</v>
      </c>
      <c r="K597" s="13" t="str">
        <f>interpretations!I597</f>
        <v>min/incident</v>
      </c>
      <c r="L597" t="str">
        <f>interpretations!BK597</f>
        <v>R</v>
      </c>
      <c r="M597">
        <f>interpretations!BL597</f>
        <v>0.78</v>
      </c>
    </row>
    <row r="598" spans="1:13" x14ac:dyDescent="0.25">
      <c r="A598" t="str">
        <f>IF(ISBLANK(interpretations!L598),"",interpretations!L598)</f>
        <v>Caldwell (1971)</v>
      </c>
      <c r="B598" t="str">
        <f>IF(ISBLANK(interpretations!A598),"",interpretations!A598)</f>
        <v>Panda police car</v>
      </c>
      <c r="C598" t="str">
        <f>IF(ISBLANK(interpretations!S598),"",interpretations!S598)</f>
        <v/>
      </c>
      <c r="D598" t="str">
        <f>IF(ISBLANK(interpretations!T598),"",interpretations!T598)</f>
        <v/>
      </c>
      <c r="E598" s="13" t="str">
        <f>IF(interpretations!BN598=0,"",interpretations!BN598)</f>
        <v>+</v>
      </c>
      <c r="F598" s="30" t="str">
        <f>IF(interpretations!BO598=0,"",interpretations!BO598)</f>
        <v>Large</v>
      </c>
      <c r="G598" s="30" t="str">
        <f>interpretations!BP598</f>
        <v>non sign.</v>
      </c>
      <c r="H598" s="13" t="str">
        <f>interpretations!E598</f>
        <v>vhf police car</v>
      </c>
      <c r="I598" s="13" t="str">
        <f>interpretations!F598</f>
        <v>-</v>
      </c>
      <c r="J598" s="13" t="str">
        <f>interpretations!G598</f>
        <v>dispatch time</v>
      </c>
      <c r="K598" s="13" t="str">
        <f>interpretations!I598</f>
        <v>min/incident</v>
      </c>
      <c r="L598" t="str">
        <f>interpretations!BK598</f>
        <v>D</v>
      </c>
      <c r="M598">
        <f>interpretations!BL598</f>
        <v>0.92259204562771346</v>
      </c>
    </row>
    <row r="599" spans="1:13" x14ac:dyDescent="0.25">
      <c r="A599" t="str">
        <f>IF(ISBLANK(interpretations!L599),"",interpretations!L599)</f>
        <v>Caldwell (1971)</v>
      </c>
      <c r="B599" t="str">
        <f>IF(ISBLANK(interpretations!A599),"",interpretations!A599)</f>
        <v>Panda police car</v>
      </c>
      <c r="C599" t="str">
        <f>IF(ISBLANK(interpretations!S599),"",interpretations!S599)</f>
        <v/>
      </c>
      <c r="D599" t="str">
        <f>IF(ISBLANK(interpretations!T599),"",interpretations!T599)</f>
        <v/>
      </c>
      <c r="E599" s="13" t="str">
        <f>IF(interpretations!BN599=0,"",interpretations!BN599)</f>
        <v>-</v>
      </c>
      <c r="F599" s="30" t="str">
        <f>IF(interpretations!BO599=0,"",interpretations!BO599)</f>
        <v>Small</v>
      </c>
      <c r="G599" s="30" t="str">
        <f>interpretations!BP599</f>
        <v>non sign.</v>
      </c>
      <c r="H599" s="13" t="str">
        <f>interpretations!E599</f>
        <v>vhf police car</v>
      </c>
      <c r="I599" s="13" t="str">
        <f>interpretations!F599</f>
        <v>-</v>
      </c>
      <c r="J599" s="13" t="str">
        <f>interpretations!G599</f>
        <v>travel time</v>
      </c>
      <c r="K599" s="13" t="str">
        <f>interpretations!I599</f>
        <v>min/incident</v>
      </c>
      <c r="L599" t="str">
        <f>interpretations!BK599</f>
        <v>D</v>
      </c>
      <c r="M599">
        <f>interpretations!BL599</f>
        <v>-0.22223069025012743</v>
      </c>
    </row>
    <row r="600" spans="1:13" x14ac:dyDescent="0.25">
      <c r="A600" t="str">
        <f>IF(ISBLANK(interpretations!L600),"",interpretations!L600)</f>
        <v>Caldwell (1971)</v>
      </c>
      <c r="B600" t="str">
        <f>IF(ISBLANK(interpretations!A600),"",interpretations!A600)</f>
        <v>Panda police car</v>
      </c>
      <c r="C600" t="str">
        <f>IF(ISBLANK(interpretations!S600),"",interpretations!S600)</f>
        <v/>
      </c>
      <c r="D600" t="str">
        <f>IF(ISBLANK(interpretations!T600),"",interpretations!T600)</f>
        <v/>
      </c>
      <c r="E600" s="13" t="str">
        <f>IF(interpretations!BN600=0,"",interpretations!BN600)</f>
        <v>+</v>
      </c>
      <c r="F600" s="30" t="str">
        <f>IF(interpretations!BO600=0,"",interpretations!BO600)</f>
        <v xml:space="preserve">Medium </v>
      </c>
      <c r="G600" s="30" t="str">
        <f>interpretations!BP600</f>
        <v>non sign.</v>
      </c>
      <c r="H600" s="13" t="str">
        <f>interpretations!E600</f>
        <v>vhf police car</v>
      </c>
      <c r="I600" s="13" t="str">
        <f>interpretations!F600</f>
        <v>-</v>
      </c>
      <c r="J600" s="13" t="str">
        <f>interpretations!G600</f>
        <v>dispatch time</v>
      </c>
      <c r="K600" s="13" t="str">
        <f>interpretations!I600</f>
        <v>min/incident</v>
      </c>
      <c r="L600" t="str">
        <f>interpretations!BK600</f>
        <v>D</v>
      </c>
      <c r="M600">
        <f>interpretations!BL600</f>
        <v>0.72948018255401403</v>
      </c>
    </row>
    <row r="601" spans="1:13" x14ac:dyDescent="0.25">
      <c r="A601" t="str">
        <f>IF(ISBLANK(interpretations!L601),"",interpretations!L601)</f>
        <v>Caldwell (1971)</v>
      </c>
      <c r="B601" t="str">
        <f>IF(ISBLANK(interpretations!A601),"",interpretations!A601)</f>
        <v>Panda police car</v>
      </c>
      <c r="C601" t="str">
        <f>IF(ISBLANK(interpretations!S601),"",interpretations!S601)</f>
        <v/>
      </c>
      <c r="D601" t="str">
        <f>IF(ISBLANK(interpretations!T601),"",interpretations!T601)</f>
        <v/>
      </c>
      <c r="E601" s="13" t="str">
        <f>IF(interpretations!BN601=0,"",interpretations!BN601)</f>
        <v>-</v>
      </c>
      <c r="F601" s="30" t="str">
        <f>IF(interpretations!BO601=0,"",interpretations!BO601)</f>
        <v>Small</v>
      </c>
      <c r="G601" s="30" t="str">
        <f>interpretations!BP601</f>
        <v>non sign.</v>
      </c>
      <c r="H601" s="13" t="str">
        <f>interpretations!E601</f>
        <v>vhf police car</v>
      </c>
      <c r="I601" s="13" t="str">
        <f>interpretations!F601</f>
        <v>-</v>
      </c>
      <c r="J601" s="13" t="str">
        <f>interpretations!G601</f>
        <v>travel time</v>
      </c>
      <c r="K601" s="13" t="str">
        <f>interpretations!I601</f>
        <v>min/incident</v>
      </c>
      <c r="L601" t="str">
        <f>interpretations!BK601</f>
        <v>D</v>
      </c>
      <c r="M601">
        <f>interpretations!BL601</f>
        <v>-0.1784177048212513</v>
      </c>
    </row>
    <row r="602" spans="1:13" x14ac:dyDescent="0.25">
      <c r="A602" t="str">
        <f>IF(ISBLANK(interpretations!L602),"",interpretations!L602)</f>
        <v>Caldwell (1971)</v>
      </c>
      <c r="B602" t="str">
        <f>IF(ISBLANK(interpretations!A602),"",interpretations!A602)</f>
        <v>Panda police car</v>
      </c>
      <c r="C602" t="str">
        <f>IF(ISBLANK(interpretations!S602),"",interpretations!S602)</f>
        <v/>
      </c>
      <c r="D602" t="str">
        <f>IF(ISBLANK(interpretations!T602),"",interpretations!T602)</f>
        <v/>
      </c>
      <c r="E602" s="13" t="str">
        <f>IF(interpretations!BN602=0,"",interpretations!BN602)</f>
        <v>+</v>
      </c>
      <c r="F602" s="30" t="str">
        <f>IF(interpretations!BO602=0,"",interpretations!BO602)</f>
        <v>Small</v>
      </c>
      <c r="G602" s="30" t="str">
        <f>interpretations!BP602</f>
        <v>non sign.</v>
      </c>
      <c r="H602" s="13" t="str">
        <f>interpretations!E602</f>
        <v>vhf police car</v>
      </c>
      <c r="I602" s="13" t="str">
        <f>interpretations!F602</f>
        <v>-</v>
      </c>
      <c r="J602" s="13" t="str">
        <f>interpretations!G602</f>
        <v>dispatch time;travel time</v>
      </c>
      <c r="K602" s="13" t="str">
        <f>interpretations!I602</f>
        <v>min/incident</v>
      </c>
      <c r="L602" t="str">
        <f>interpretations!BK602</f>
        <v>D</v>
      </c>
      <c r="M602">
        <f>interpretations!BL602</f>
        <v>0.27212825576981575</v>
      </c>
    </row>
    <row r="603" spans="1:13" x14ac:dyDescent="0.25">
      <c r="A603" t="str">
        <f>IF(ISBLANK(interpretations!L603),"",interpretations!L603)</f>
        <v>Boydstun et al. (1977)</v>
      </c>
      <c r="B603" t="str">
        <f>IF(ISBLANK(interpretations!A603),"",interpretations!A603)</f>
        <v>single one-officer units</v>
      </c>
      <c r="C603" t="str">
        <f>IF(ISBLANK(interpretations!S603),"",interpretations!S603)</f>
        <v/>
      </c>
      <c r="D603" t="str">
        <f>IF(ISBLANK(interpretations!T603),"",interpretations!T603)</f>
        <v/>
      </c>
      <c r="E603" s="13" t="str">
        <f>IF(interpretations!BN603=0,"",interpretations!BN603)</f>
        <v>+</v>
      </c>
      <c r="F603" s="30" t="str">
        <f>IF(interpretations!BO603=0,"",interpretations!BO603)</f>
        <v>Small</v>
      </c>
      <c r="G603" s="30" t="str">
        <f>interpretations!BP603</f>
        <v>sign.</v>
      </c>
      <c r="H603" s="13" t="str">
        <f>interpretations!E603</f>
        <v>single two-officer units</v>
      </c>
      <c r="I603" s="13" t="str">
        <f>interpretations!F603</f>
        <v>-</v>
      </c>
      <c r="J603" s="13" t="str">
        <f>interpretations!G603</f>
        <v>dispatch time;travel time</v>
      </c>
      <c r="K603" s="13" t="str">
        <f>interpretations!I603</f>
        <v>min/incident</v>
      </c>
      <c r="L603" t="str">
        <f>interpretations!BK603</f>
        <v>D</v>
      </c>
      <c r="M603">
        <f>interpretations!BL603</f>
        <v>0.12466740785441012</v>
      </c>
    </row>
    <row r="604" spans="1:13" x14ac:dyDescent="0.25">
      <c r="A604" t="str">
        <f>IF(ISBLANK(interpretations!L604),"",interpretations!L604)</f>
        <v>Boydstun et al. (1977)</v>
      </c>
      <c r="B604" t="str">
        <f>IF(ISBLANK(interpretations!A604),"",interpretations!A604)</f>
        <v>single two officer units</v>
      </c>
      <c r="C604" t="str">
        <f>IF(ISBLANK(interpretations!S604),"",interpretations!S604)</f>
        <v/>
      </c>
      <c r="D604" t="str">
        <f>IF(ISBLANK(interpretations!T604),"",interpretations!T604)</f>
        <v/>
      </c>
      <c r="E604" s="13" t="str">
        <f>IF(interpretations!BN604=0,"",interpretations!BN604)</f>
        <v>+</v>
      </c>
      <c r="F604" s="30" t="str">
        <f>IF(interpretations!BO604=0,"",interpretations!BO604)</f>
        <v>Small</v>
      </c>
      <c r="G604" s="30" t="str">
        <f>interpretations!BP604</f>
        <v>sign.</v>
      </c>
      <c r="H604" s="13" t="str">
        <f>interpretations!E604</f>
        <v>two one-officer units</v>
      </c>
      <c r="I604" s="13" t="str">
        <f>interpretations!F604</f>
        <v>-</v>
      </c>
      <c r="J604" s="13" t="str">
        <f>interpretations!G604</f>
        <v>dispatch time;travel time</v>
      </c>
      <c r="K604" s="13" t="str">
        <f>interpretations!I604</f>
        <v>min/incident</v>
      </c>
      <c r="L604" t="str">
        <f>interpretations!BK604</f>
        <v>D</v>
      </c>
      <c r="M604">
        <f>interpretations!BL604</f>
        <v>0.12255972347705774</v>
      </c>
    </row>
    <row r="605" spans="1:13" x14ac:dyDescent="0.25">
      <c r="A605" t="str">
        <f>IF(ISBLANK(interpretations!L605),"",interpretations!L605)</f>
        <v>Boydstun et al. (1977)</v>
      </c>
      <c r="B605" t="str">
        <f>IF(ISBLANK(interpretations!A605),"",interpretations!A605)</f>
        <v>combined (single&amp;two) one-officer units</v>
      </c>
      <c r="C605" t="str">
        <f>IF(ISBLANK(interpretations!S605),"",interpretations!S605)</f>
        <v/>
      </c>
      <c r="D605" t="str">
        <f>IF(ISBLANK(interpretations!T605),"",interpretations!T605)</f>
        <v/>
      </c>
      <c r="E605" s="13" t="str">
        <f>IF(interpretations!BN605=0,"",interpretations!BN605)</f>
        <v>+</v>
      </c>
      <c r="F605" s="30" t="str">
        <f>IF(interpretations!BO605=0,"",interpretations!BO605)</f>
        <v>Small</v>
      </c>
      <c r="G605" s="30" t="str">
        <f>interpretations!BP605</f>
        <v>sign.</v>
      </c>
      <c r="H605" s="13" t="str">
        <f>interpretations!E605</f>
        <v>single two-officer units</v>
      </c>
      <c r="I605" s="13" t="str">
        <f>interpretations!F605</f>
        <v>-</v>
      </c>
      <c r="J605" s="13" t="str">
        <f>interpretations!G605</f>
        <v>dispatch time;travel time</v>
      </c>
      <c r="K605" s="13" t="str">
        <f>interpretations!I605</f>
        <v>min/incident</v>
      </c>
      <c r="L605" t="str">
        <f>interpretations!BK605</f>
        <v>D</v>
      </c>
      <c r="M605">
        <f>interpretations!BL605</f>
        <v>3.4658349660669087E-2</v>
      </c>
    </row>
    <row r="606" spans="1:13" x14ac:dyDescent="0.25">
      <c r="A606" t="str">
        <f>IF(ISBLANK(interpretations!L606),"",interpretations!L606)</f>
        <v>Isaacs (1967)</v>
      </c>
      <c r="B606" t="str">
        <f>IF(ISBLANK(interpretations!A606),"",interpretations!A606)</f>
        <v xml:space="preserve">emergency  </v>
      </c>
      <c r="C606" t="str">
        <f>IF(ISBLANK(interpretations!S606),"",interpretations!S606)</f>
        <v/>
      </c>
      <c r="D606" t="str">
        <f>IF(ISBLANK(interpretations!T606),"",interpretations!T606)</f>
        <v/>
      </c>
      <c r="E606" s="13" t="str">
        <f>IF(interpretations!BN606=0,"",interpretations!BN606)</f>
        <v>+</v>
      </c>
      <c r="F606" s="30" t="str">
        <f>IF(interpretations!BO606=0,"",interpretations!BO606)</f>
        <v>Small</v>
      </c>
      <c r="G606" s="30" t="str">
        <f>interpretations!BP606</f>
        <v>not applicable</v>
      </c>
      <c r="H606" s="13" t="str">
        <f>interpretations!E606</f>
        <v>non-emergency</v>
      </c>
      <c r="I606" s="13" t="str">
        <f>interpretations!F606</f>
        <v>-</v>
      </c>
      <c r="J606" s="13" t="str">
        <f>interpretations!G606</f>
        <v>dispatch time</v>
      </c>
      <c r="K606" s="13" t="str">
        <f>interpretations!I606</f>
        <v>min/incident</v>
      </c>
      <c r="L606" t="str">
        <f>interpretations!BK606</f>
        <v>%</v>
      </c>
      <c r="M606">
        <f>interpretations!BL606</f>
        <v>2.8749999999999996</v>
      </c>
    </row>
    <row r="607" spans="1:13" x14ac:dyDescent="0.25">
      <c r="A607" t="str">
        <f>IF(ISBLANK(interpretations!L607),"",interpretations!L607)</f>
        <v>Isaacs (1967)</v>
      </c>
      <c r="B607" t="str">
        <f>IF(ISBLANK(interpretations!A607),"",interpretations!A607)</f>
        <v xml:space="preserve">emergency  </v>
      </c>
      <c r="C607" t="str">
        <f>IF(ISBLANK(interpretations!S607),"",interpretations!S607)</f>
        <v/>
      </c>
      <c r="D607" t="str">
        <f>IF(ISBLANK(interpretations!T607),"",interpretations!T607)</f>
        <v/>
      </c>
      <c r="E607" s="13" t="str">
        <f>IF(interpretations!BN607=0,"",interpretations!BN607)</f>
        <v>+</v>
      </c>
      <c r="F607" s="30" t="str">
        <f>IF(interpretations!BO607=0,"",interpretations!BO607)</f>
        <v>Small</v>
      </c>
      <c r="G607" s="30" t="str">
        <f>interpretations!BP607</f>
        <v>non sign.</v>
      </c>
      <c r="H607" s="13" t="str">
        <f>interpretations!E607</f>
        <v>non-emergency</v>
      </c>
      <c r="I607" s="13" t="str">
        <f>interpretations!F607</f>
        <v>-</v>
      </c>
      <c r="J607" s="13" t="str">
        <f>interpretations!G607</f>
        <v>travel time</v>
      </c>
      <c r="K607" s="13" t="str">
        <f>interpretations!I607</f>
        <v>min/incident</v>
      </c>
      <c r="L607" t="str">
        <f>interpretations!BK607</f>
        <v>D</v>
      </c>
      <c r="M607">
        <f>interpretations!BL607</f>
        <v>0.39819186877392765</v>
      </c>
    </row>
    <row r="608" spans="1:13" x14ac:dyDescent="0.25">
      <c r="A608" t="str">
        <f>IF(ISBLANK(interpretations!L608),"",interpretations!L608)</f>
        <v>McEwan, Conner &amp; Cohen (1986)</v>
      </c>
      <c r="B608" t="str">
        <f>IF(ISBLANK(interpretations!A608),"",interpretations!A608)</f>
        <v>potential one-hour delay</v>
      </c>
      <c r="C608" t="str">
        <f>IF(ISBLANK(interpretations!S608),"",interpretations!S608)</f>
        <v/>
      </c>
      <c r="D608" t="str">
        <f>IF(ISBLANK(interpretations!T608),"",interpretations!T608)</f>
        <v/>
      </c>
      <c r="E608" s="13" t="str">
        <f>IF(interpretations!BN608=0,"",interpretations!BN608)</f>
        <v>+</v>
      </c>
      <c r="F608" s="30" t="str">
        <f>IF(interpretations!BO608=0,"",interpretations!BO608)</f>
        <v>Small</v>
      </c>
      <c r="G608" s="30" t="str">
        <f>interpretations!BP608</f>
        <v>not applicable</v>
      </c>
      <c r="H608" s="13" t="str">
        <f>interpretations!E608</f>
        <v xml:space="preserve">immediate dispatch - injury </v>
      </c>
      <c r="I608" s="13" t="str">
        <f>interpretations!F608</f>
        <v>-</v>
      </c>
      <c r="J608" s="13" t="str">
        <f>interpretations!G608</f>
        <v>dispatch time</v>
      </c>
      <c r="K608" s="13" t="str">
        <f>interpretations!I608</f>
        <v>min/incident</v>
      </c>
      <c r="L608" t="str">
        <f>interpretations!BK608</f>
        <v>%</v>
      </c>
      <c r="M608">
        <f>interpretations!BL608</f>
        <v>4.5</v>
      </c>
    </row>
    <row r="609" spans="1:13" x14ac:dyDescent="0.25">
      <c r="A609" t="str">
        <f>IF(ISBLANK(interpretations!L609),"",interpretations!L609)</f>
        <v>McEwan, Conner &amp; Cohen (1986)</v>
      </c>
      <c r="B609" t="str">
        <f>IF(ISBLANK(interpretations!A609),"",interpretations!A609)</f>
        <v>potential 30-minute delay</v>
      </c>
      <c r="C609" t="str">
        <f>IF(ISBLANK(interpretations!S609),"",interpretations!S609)</f>
        <v/>
      </c>
      <c r="D609" t="str">
        <f>IF(ISBLANK(interpretations!T609),"",interpretations!T609)</f>
        <v/>
      </c>
      <c r="E609" s="13" t="str">
        <f>IF(interpretations!BN609=0,"",interpretations!BN609)</f>
        <v>+</v>
      </c>
      <c r="F609" s="30" t="str">
        <f>IF(interpretations!BO609=0,"",interpretations!BO609)</f>
        <v>Small</v>
      </c>
      <c r="G609" s="30" t="str">
        <f>interpretations!BP609</f>
        <v>not applicable</v>
      </c>
      <c r="H609" s="13" t="str">
        <f>interpretations!E609</f>
        <v xml:space="preserve">immediate dispatch - injury </v>
      </c>
      <c r="I609" s="13" t="str">
        <f>interpretations!F609</f>
        <v>-</v>
      </c>
      <c r="J609" s="13" t="str">
        <f>interpretations!G609</f>
        <v>dispatch time</v>
      </c>
      <c r="K609" s="13" t="str">
        <f>interpretations!I609</f>
        <v>min/incident</v>
      </c>
      <c r="L609" t="str">
        <f>interpretations!BK609</f>
        <v>%</v>
      </c>
      <c r="M609">
        <f>interpretations!BL609</f>
        <v>4.7222222222222223</v>
      </c>
    </row>
    <row r="610" spans="1:13" x14ac:dyDescent="0.25">
      <c r="A610" t="str">
        <f>IF(ISBLANK(interpretations!L610),"",interpretations!L610)</f>
        <v>McEwan, Conner &amp; Cohen (1986)</v>
      </c>
      <c r="B610" t="str">
        <f>IF(ISBLANK(interpretations!A610),"",interpretations!A610)</f>
        <v>potential 15-minute delay</v>
      </c>
      <c r="C610" t="str">
        <f>IF(ISBLANK(interpretations!S610),"",interpretations!S610)</f>
        <v/>
      </c>
      <c r="D610" t="str">
        <f>IF(ISBLANK(interpretations!T610),"",interpretations!T610)</f>
        <v/>
      </c>
      <c r="E610" s="13" t="str">
        <f>IF(interpretations!BN610=0,"",interpretations!BN610)</f>
        <v>+</v>
      </c>
      <c r="F610" s="30" t="str">
        <f>IF(interpretations!BO610=0,"",interpretations!BO610)</f>
        <v>Small</v>
      </c>
      <c r="G610" s="30" t="str">
        <f>interpretations!BP610</f>
        <v>not applicable</v>
      </c>
      <c r="H610" s="13" t="str">
        <f>interpretations!E610</f>
        <v xml:space="preserve">immediate dispatch - injury </v>
      </c>
      <c r="I610" s="13" t="str">
        <f>interpretations!F610</f>
        <v>-</v>
      </c>
      <c r="J610" s="13" t="str">
        <f>interpretations!G610</f>
        <v>dispatch time</v>
      </c>
      <c r="K610" s="13" t="str">
        <f>interpretations!I610</f>
        <v>min/incident</v>
      </c>
      <c r="L610" t="str">
        <f>interpretations!BK610</f>
        <v>%</v>
      </c>
      <c r="M610">
        <f>interpretations!BL610</f>
        <v>3.666666666666667</v>
      </c>
    </row>
    <row r="611" spans="1:13" x14ac:dyDescent="0.25">
      <c r="A611" t="str">
        <f>IF(ISBLANK(interpretations!L611),"",interpretations!L611)</f>
        <v>McEwan, Conner &amp; Cohen (1986)</v>
      </c>
      <c r="B611" t="str">
        <f>IF(ISBLANK(interpretations!A611),"",interpretations!A611)</f>
        <v>immediate dispatch - crimes against property</v>
      </c>
      <c r="C611" t="str">
        <f>IF(ISBLANK(interpretations!S611),"",interpretations!S611)</f>
        <v/>
      </c>
      <c r="D611" t="str">
        <f>IF(ISBLANK(interpretations!T611),"",interpretations!T611)</f>
        <v/>
      </c>
      <c r="E611" s="13" t="str">
        <f>IF(interpretations!BN611=0,"",interpretations!BN611)</f>
        <v>+</v>
      </c>
      <c r="F611" s="30" t="str">
        <f>IF(interpretations!BO611=0,"",interpretations!BO611)</f>
        <v>Small</v>
      </c>
      <c r="G611" s="30" t="str">
        <f>interpretations!BP611</f>
        <v>not applicable</v>
      </c>
      <c r="H611" s="13" t="str">
        <f>interpretations!E611</f>
        <v xml:space="preserve">immediate dispatch - injury </v>
      </c>
      <c r="I611" s="13" t="str">
        <f>interpretations!F611</f>
        <v>-</v>
      </c>
      <c r="J611" s="13" t="str">
        <f>interpretations!G611</f>
        <v>dispatch time</v>
      </c>
      <c r="K611" s="13" t="str">
        <f>interpretations!I611</f>
        <v>min/incident</v>
      </c>
      <c r="L611" t="str">
        <f>interpretations!BK611</f>
        <v>%</v>
      </c>
      <c r="M611">
        <f>interpretations!BL611</f>
        <v>0.88888888888888884</v>
      </c>
    </row>
    <row r="612" spans="1:13" x14ac:dyDescent="0.25">
      <c r="A612" t="str">
        <f>IF(ISBLANK(interpretations!L612),"",interpretations!L612)</f>
        <v>McEwan, Conner &amp; Cohen (1986)</v>
      </c>
      <c r="B612" t="str">
        <f>IF(ISBLANK(interpretations!A612),"",interpretations!A612)</f>
        <v>immediate dispatch - crimes against persons</v>
      </c>
      <c r="C612" t="str">
        <f>IF(ISBLANK(interpretations!S612),"",interpretations!S612)</f>
        <v/>
      </c>
      <c r="D612" t="str">
        <f>IF(ISBLANK(interpretations!T612),"",interpretations!T612)</f>
        <v/>
      </c>
      <c r="E612" s="13" t="str">
        <f>IF(interpretations!BN612=0,"",interpretations!BN612)</f>
        <v>+</v>
      </c>
      <c r="F612" s="30" t="str">
        <f>IF(interpretations!BO612=0,"",interpretations!BO612)</f>
        <v>Small</v>
      </c>
      <c r="G612" s="30" t="str">
        <f>interpretations!BP612</f>
        <v>not applicable</v>
      </c>
      <c r="H612" s="13" t="str">
        <f>interpretations!E612</f>
        <v xml:space="preserve">immediate dispatch - injury </v>
      </c>
      <c r="I612" s="13" t="str">
        <f>interpretations!F612</f>
        <v>-</v>
      </c>
      <c r="J612" s="13" t="str">
        <f>interpretations!G612</f>
        <v>dispatch time</v>
      </c>
      <c r="K612" s="13" t="str">
        <f>interpretations!I612</f>
        <v>min/incident</v>
      </c>
      <c r="L612" t="str">
        <f>interpretations!BK612</f>
        <v>%</v>
      </c>
      <c r="M612">
        <f>interpretations!BL612</f>
        <v>0.33333333333333326</v>
      </c>
    </row>
    <row r="613" spans="1:13" x14ac:dyDescent="0.25">
      <c r="A613" t="str">
        <f>IF(ISBLANK(interpretations!L613),"",interpretations!L613)</f>
        <v>McEwan, Conner &amp; Cohen (1986)</v>
      </c>
      <c r="B613" t="str">
        <f>IF(ISBLANK(interpretations!A613),"",interpretations!A613)</f>
        <v>potential one-hour delay</v>
      </c>
      <c r="C613" t="str">
        <f>IF(ISBLANK(interpretations!S613),"",interpretations!S613)</f>
        <v/>
      </c>
      <c r="D613" t="str">
        <f>IF(ISBLANK(interpretations!T613),"",interpretations!T613)</f>
        <v/>
      </c>
      <c r="E613" s="13" t="str">
        <f>IF(interpretations!BN613=0,"",interpretations!BN613)</f>
        <v>+</v>
      </c>
      <c r="F613" s="30" t="str">
        <f>IF(interpretations!BO613=0,"",interpretations!BO613)</f>
        <v>Small</v>
      </c>
      <c r="G613" s="30" t="str">
        <f>interpretations!BP613</f>
        <v>not applicable</v>
      </c>
      <c r="H613" s="13" t="str">
        <f>interpretations!E613</f>
        <v xml:space="preserve">immediate dispatch - injury </v>
      </c>
      <c r="I613" s="13" t="str">
        <f>interpretations!F613</f>
        <v>-</v>
      </c>
      <c r="J613" s="13" t="str">
        <f>interpretations!G613</f>
        <v>travel time</v>
      </c>
      <c r="K613" s="13" t="str">
        <f>interpretations!I613</f>
        <v>min/incident</v>
      </c>
      <c r="L613" t="str">
        <f>interpretations!BK613</f>
        <v>%</v>
      </c>
      <c r="M613">
        <f>interpretations!BL613</f>
        <v>0.69230769230769229</v>
      </c>
    </row>
    <row r="614" spans="1:13" x14ac:dyDescent="0.25">
      <c r="A614" t="str">
        <f>IF(ISBLANK(interpretations!L614),"",interpretations!L614)</f>
        <v>McEwan, Conner &amp; Cohen (1986)</v>
      </c>
      <c r="B614" t="str">
        <f>IF(ISBLANK(interpretations!A614),"",interpretations!A614)</f>
        <v>potential 30-minute delay</v>
      </c>
      <c r="C614" t="str">
        <f>IF(ISBLANK(interpretations!S614),"",interpretations!S614)</f>
        <v/>
      </c>
      <c r="D614" t="str">
        <f>IF(ISBLANK(interpretations!T614),"",interpretations!T614)</f>
        <v/>
      </c>
      <c r="E614" s="13" t="str">
        <f>IF(interpretations!BN614=0,"",interpretations!BN614)</f>
        <v>+</v>
      </c>
      <c r="F614" s="30" t="str">
        <f>IF(interpretations!BO614=0,"",interpretations!BO614)</f>
        <v>Small</v>
      </c>
      <c r="G614" s="30" t="str">
        <f>interpretations!BP614</f>
        <v>not applicable</v>
      </c>
      <c r="H614" s="13" t="str">
        <f>interpretations!E614</f>
        <v xml:space="preserve">immediate dispatch - injury </v>
      </c>
      <c r="I614" s="13" t="str">
        <f>interpretations!F614</f>
        <v>-</v>
      </c>
      <c r="J614" s="13" t="str">
        <f>interpretations!G614</f>
        <v>travel time</v>
      </c>
      <c r="K614" s="13" t="str">
        <f>interpretations!I614</f>
        <v>min/incident</v>
      </c>
      <c r="L614" t="str">
        <f>interpretations!BK614</f>
        <v>%</v>
      </c>
      <c r="M614">
        <f>interpretations!BL614</f>
        <v>0.61538461538461542</v>
      </c>
    </row>
    <row r="615" spans="1:13" x14ac:dyDescent="0.25">
      <c r="A615" t="str">
        <f>IF(ISBLANK(interpretations!L615),"",interpretations!L615)</f>
        <v>McEwan, Conner &amp; Cohen (1986)</v>
      </c>
      <c r="B615" t="str">
        <f>IF(ISBLANK(interpretations!A615),"",interpretations!A615)</f>
        <v>potential 15-minute delay</v>
      </c>
      <c r="C615" t="str">
        <f>IF(ISBLANK(interpretations!S615),"",interpretations!S615)</f>
        <v/>
      </c>
      <c r="D615" t="str">
        <f>IF(ISBLANK(interpretations!T615),"",interpretations!T615)</f>
        <v/>
      </c>
      <c r="E615" s="13" t="str">
        <f>IF(interpretations!BN615=0,"",interpretations!BN615)</f>
        <v>+</v>
      </c>
      <c r="F615" s="30" t="str">
        <f>IF(interpretations!BO615=0,"",interpretations!BO615)</f>
        <v>Small</v>
      </c>
      <c r="G615" s="30" t="str">
        <f>interpretations!BP615</f>
        <v>not applicable</v>
      </c>
      <c r="H615" s="13" t="str">
        <f>interpretations!E615</f>
        <v xml:space="preserve">immediate dispatch - injury </v>
      </c>
      <c r="I615" s="13" t="str">
        <f>interpretations!F615</f>
        <v>-</v>
      </c>
      <c r="J615" s="13" t="str">
        <f>interpretations!G615</f>
        <v>travel time</v>
      </c>
      <c r="K615" s="13" t="str">
        <f>interpretations!I615</f>
        <v>min/incident</v>
      </c>
      <c r="L615" t="str">
        <f>interpretations!BK615</f>
        <v>%</v>
      </c>
      <c r="M615">
        <f>interpretations!BL615</f>
        <v>0.5641025641025641</v>
      </c>
    </row>
    <row r="616" spans="1:13" x14ac:dyDescent="0.25">
      <c r="A616" t="str">
        <f>IF(ISBLANK(interpretations!L616),"",interpretations!L616)</f>
        <v>McEwan, Conner &amp; Cohen (1986)</v>
      </c>
      <c r="B616" t="str">
        <f>IF(ISBLANK(interpretations!A616),"",interpretations!A616)</f>
        <v>immediate dispatch - crimes against property</v>
      </c>
      <c r="C616" t="str">
        <f>IF(ISBLANK(interpretations!S616),"",interpretations!S616)</f>
        <v/>
      </c>
      <c r="D616" t="str">
        <f>IF(ISBLANK(interpretations!T616),"",interpretations!T616)</f>
        <v/>
      </c>
      <c r="E616" s="13" t="str">
        <f>IF(interpretations!BN616=0,"",interpretations!BN616)</f>
        <v>+</v>
      </c>
      <c r="F616" s="30" t="str">
        <f>IF(interpretations!BO616=0,"",interpretations!BO616)</f>
        <v>Small</v>
      </c>
      <c r="G616" s="30" t="str">
        <f>interpretations!BP616</f>
        <v>not applicable</v>
      </c>
      <c r="H616" s="13" t="str">
        <f>interpretations!E616</f>
        <v xml:space="preserve">immediate dispatch - injury </v>
      </c>
      <c r="I616" s="13" t="str">
        <f>interpretations!F616</f>
        <v>-</v>
      </c>
      <c r="J616" s="13" t="str">
        <f>interpretations!G616</f>
        <v>travel time</v>
      </c>
      <c r="K616" s="13" t="str">
        <f>interpretations!I616</f>
        <v>min/incident</v>
      </c>
      <c r="L616" t="str">
        <f>interpretations!BK616</f>
        <v>%</v>
      </c>
      <c r="M616">
        <f>interpretations!BL616</f>
        <v>0.25641025641025661</v>
      </c>
    </row>
    <row r="617" spans="1:13" x14ac:dyDescent="0.25">
      <c r="A617" t="str">
        <f>IF(ISBLANK(interpretations!L617),"",interpretations!L617)</f>
        <v>McEwan, Conner &amp; Cohen (1986)</v>
      </c>
      <c r="B617" t="str">
        <f>IF(ISBLANK(interpretations!A617),"",interpretations!A617)</f>
        <v>immediate dispatch - crimes against persons</v>
      </c>
      <c r="C617" t="str">
        <f>IF(ISBLANK(interpretations!S617),"",interpretations!S617)</f>
        <v/>
      </c>
      <c r="D617" t="str">
        <f>IF(ISBLANK(interpretations!T617),"",interpretations!T617)</f>
        <v/>
      </c>
      <c r="E617" s="13" t="str">
        <f>IF(interpretations!BN617=0,"",interpretations!BN617)</f>
        <v>+</v>
      </c>
      <c r="F617" s="30" t="str">
        <f>IF(interpretations!BO617=0,"",interpretations!BO617)</f>
        <v>Small</v>
      </c>
      <c r="G617" s="30" t="str">
        <f>interpretations!BP617</f>
        <v>not applicable</v>
      </c>
      <c r="H617" s="13" t="str">
        <f>interpretations!E617</f>
        <v xml:space="preserve">immediate dispatch - injury </v>
      </c>
      <c r="I617" s="13" t="str">
        <f>interpretations!F617</f>
        <v>-</v>
      </c>
      <c r="J617" s="13" t="str">
        <f>interpretations!G617</f>
        <v>travel time</v>
      </c>
      <c r="K617" s="13" t="str">
        <f>interpretations!I617</f>
        <v>min/incident</v>
      </c>
      <c r="L617" t="str">
        <f>interpretations!BK617</f>
        <v>%</v>
      </c>
      <c r="M617">
        <f>interpretations!BL617</f>
        <v>0.15384615384615397</v>
      </c>
    </row>
    <row r="618" spans="1:13" x14ac:dyDescent="0.25">
      <c r="A618" t="str">
        <f>IF(ISBLANK(interpretations!L618),"",interpretations!L618)</f>
        <v>McEwan, Conner &amp; Cohen (1986)</v>
      </c>
      <c r="B618" t="str">
        <f>IF(ISBLANK(interpretations!A618),"",interpretations!A618)</f>
        <v>just occurred</v>
      </c>
      <c r="C618" t="str">
        <f>IF(ISBLANK(interpretations!S618),"",interpretations!S618)</f>
        <v/>
      </c>
      <c r="D618" t="str">
        <f>IF(ISBLANK(interpretations!T618),"",interpretations!T618)</f>
        <v/>
      </c>
      <c r="E618" s="13" t="str">
        <f>IF(interpretations!BN618=0,"",interpretations!BN618)</f>
        <v>+</v>
      </c>
      <c r="F618" s="30" t="str">
        <f>IF(interpretations!BO618=0,"",interpretations!BO618)</f>
        <v>Small</v>
      </c>
      <c r="G618" s="30" t="str">
        <f>interpretations!BP618</f>
        <v>not applicable</v>
      </c>
      <c r="H618" s="13" t="str">
        <f>interpretations!E618</f>
        <v>in-progress</v>
      </c>
      <c r="I618" s="13" t="str">
        <f>interpretations!F618</f>
        <v>-</v>
      </c>
      <c r="J618" s="13" t="str">
        <f>interpretations!G618</f>
        <v>dispatch time</v>
      </c>
      <c r="K618" s="13" t="str">
        <f>interpretations!I618</f>
        <v>min/incident</v>
      </c>
      <c r="L618" t="str">
        <f>interpretations!BK618</f>
        <v>%</v>
      </c>
      <c r="M618">
        <f>interpretations!BL618</f>
        <v>0.31481481481481466</v>
      </c>
    </row>
    <row r="619" spans="1:13" x14ac:dyDescent="0.25">
      <c r="A619" t="str">
        <f>IF(ISBLANK(interpretations!L619),"",interpretations!L619)</f>
        <v>McEwan, Conner &amp; Cohen (1986)</v>
      </c>
      <c r="B619" t="str">
        <f>IF(ISBLANK(interpretations!A619),"",interpretations!A619)</f>
        <v>cold</v>
      </c>
      <c r="C619" t="str">
        <f>IF(ISBLANK(interpretations!S619),"",interpretations!S619)</f>
        <v/>
      </c>
      <c r="D619" t="str">
        <f>IF(ISBLANK(interpretations!T619),"",interpretations!T619)</f>
        <v/>
      </c>
      <c r="E619" s="13" t="str">
        <f>IF(interpretations!BN619=0,"",interpretations!BN619)</f>
        <v>+</v>
      </c>
      <c r="F619" s="30" t="str">
        <f>IF(interpretations!BO619=0,"",interpretations!BO619)</f>
        <v>Small</v>
      </c>
      <c r="G619" s="30" t="str">
        <f>interpretations!BP619</f>
        <v>not applicable</v>
      </c>
      <c r="H619" s="13" t="str">
        <f>interpretations!E619</f>
        <v>in-progress</v>
      </c>
      <c r="I619" s="13" t="str">
        <f>interpretations!F619</f>
        <v>-</v>
      </c>
      <c r="J619" s="13" t="str">
        <f>interpretations!G619</f>
        <v>dispatch time</v>
      </c>
      <c r="K619" s="13" t="str">
        <f>interpretations!I619</f>
        <v>min/incident</v>
      </c>
      <c r="L619" t="str">
        <f>interpretations!BK619</f>
        <v>%</v>
      </c>
      <c r="M619">
        <f>interpretations!BL619</f>
        <v>1.8703703703703702</v>
      </c>
    </row>
    <row r="620" spans="1:13" x14ac:dyDescent="0.25">
      <c r="A620" t="str">
        <f>IF(ISBLANK(interpretations!L620),"",interpretations!L620)</f>
        <v>McEwan, Conner &amp; Cohen (1986)</v>
      </c>
      <c r="B620" t="str">
        <f>IF(ISBLANK(interpretations!A620),"",interpretations!A620)</f>
        <v>just occurred</v>
      </c>
      <c r="C620" t="str">
        <f>IF(ISBLANK(interpretations!S620),"",interpretations!S620)</f>
        <v/>
      </c>
      <c r="D620" t="str">
        <f>IF(ISBLANK(interpretations!T620),"",interpretations!T620)</f>
        <v/>
      </c>
      <c r="E620" s="13" t="str">
        <f>IF(interpretations!BN620=0,"",interpretations!BN620)</f>
        <v>-</v>
      </c>
      <c r="F620" s="30" t="str">
        <f>IF(interpretations!BO620=0,"",interpretations!BO620)</f>
        <v>Small</v>
      </c>
      <c r="G620" s="30" t="str">
        <f>interpretations!BP620</f>
        <v>not applicable</v>
      </c>
      <c r="H620" s="13" t="str">
        <f>interpretations!E620</f>
        <v>in-progress</v>
      </c>
      <c r="I620" s="13" t="str">
        <f>interpretations!F620</f>
        <v>-</v>
      </c>
      <c r="J620" s="13" t="str">
        <f>interpretations!G620</f>
        <v>travel time</v>
      </c>
      <c r="K620" s="13" t="str">
        <f>interpretations!I620</f>
        <v>min/incident</v>
      </c>
      <c r="L620" t="str">
        <f>interpretations!BK620</f>
        <v>%</v>
      </c>
      <c r="M620">
        <f>interpretations!BL620</f>
        <v>0</v>
      </c>
    </row>
    <row r="621" spans="1:13" x14ac:dyDescent="0.25">
      <c r="A621" t="str">
        <f>IF(ISBLANK(interpretations!L621),"",interpretations!L621)</f>
        <v>McEwan, Conner &amp; Cohen (1986)</v>
      </c>
      <c r="B621" t="str">
        <f>IF(ISBLANK(interpretations!A621),"",interpretations!A621)</f>
        <v>cold</v>
      </c>
      <c r="C621" t="str">
        <f>IF(ISBLANK(interpretations!S621),"",interpretations!S621)</f>
        <v/>
      </c>
      <c r="D621" t="str">
        <f>IF(ISBLANK(interpretations!T621),"",interpretations!T621)</f>
        <v/>
      </c>
      <c r="E621" s="13" t="str">
        <f>IF(interpretations!BN621=0,"",interpretations!BN621)</f>
        <v>+</v>
      </c>
      <c r="F621" s="30" t="str">
        <f>IF(interpretations!BO621=0,"",interpretations!BO621)</f>
        <v>Small</v>
      </c>
      <c r="G621" s="30" t="str">
        <f>interpretations!BP621</f>
        <v>not applicable</v>
      </c>
      <c r="H621" s="13" t="str">
        <f>interpretations!E621</f>
        <v>in-progress</v>
      </c>
      <c r="I621" s="13" t="str">
        <f>interpretations!F621</f>
        <v>-</v>
      </c>
      <c r="J621" s="13" t="str">
        <f>interpretations!G621</f>
        <v>travel time</v>
      </c>
      <c r="K621" s="13" t="str">
        <f>interpretations!I621</f>
        <v>min/incident</v>
      </c>
      <c r="L621" t="str">
        <f>interpretations!BK621</f>
        <v>%</v>
      </c>
      <c r="M621">
        <f>interpretations!BL621</f>
        <v>0.44444444444444442</v>
      </c>
    </row>
    <row r="622" spans="1:13" x14ac:dyDescent="0.25">
      <c r="A622" t="str">
        <f>IF(ISBLANK(interpretations!L622),"",interpretations!L622)</f>
        <v>McEwan, Conner &amp; Cohen (1986)</v>
      </c>
      <c r="B622" t="str">
        <f>IF(ISBLANK(interpretations!A622),"",interpretations!A622)</f>
        <v xml:space="preserve">no injury  </v>
      </c>
      <c r="C622" t="str">
        <f>IF(ISBLANK(interpretations!S622),"",interpretations!S622)</f>
        <v/>
      </c>
      <c r="D622" t="str">
        <f>IF(ISBLANK(interpretations!T622),"",interpretations!T622)</f>
        <v/>
      </c>
      <c r="E622" s="13" t="str">
        <f>IF(interpretations!BN622=0,"",interpretations!BN622)</f>
        <v>+</v>
      </c>
      <c r="F622" s="30" t="str">
        <f>IF(interpretations!BO622=0,"",interpretations!BO622)</f>
        <v>Small</v>
      </c>
      <c r="G622" s="30" t="str">
        <f>interpretations!BP622</f>
        <v>not applicable</v>
      </c>
      <c r="H622" s="13" t="str">
        <f>interpretations!E622</f>
        <v>injury</v>
      </c>
      <c r="I622" s="13" t="str">
        <f>interpretations!F622</f>
        <v>-</v>
      </c>
      <c r="J622" s="13" t="str">
        <f>interpretations!G622</f>
        <v>dispatch time</v>
      </c>
      <c r="K622" s="13" t="str">
        <f>interpretations!I622</f>
        <v>min/incident</v>
      </c>
      <c r="L622" t="str">
        <f>interpretations!BK622</f>
        <v>%</v>
      </c>
      <c r="M622">
        <f>interpretations!BL622</f>
        <v>2.1363636363636362</v>
      </c>
    </row>
    <row r="623" spans="1:13" x14ac:dyDescent="0.25">
      <c r="A623" t="str">
        <f>IF(ISBLANK(interpretations!L623),"",interpretations!L623)</f>
        <v>McEwan, Conner &amp; Cohen (1986)</v>
      </c>
      <c r="B623" t="str">
        <f>IF(ISBLANK(interpretations!A623),"",interpretations!A623)</f>
        <v xml:space="preserve">no injury  </v>
      </c>
      <c r="C623" t="str">
        <f>IF(ISBLANK(interpretations!S623),"",interpretations!S623)</f>
        <v/>
      </c>
      <c r="D623" t="str">
        <f>IF(ISBLANK(interpretations!T623),"",interpretations!T623)</f>
        <v/>
      </c>
      <c r="E623" s="13" t="str">
        <f>IF(interpretations!BN623=0,"",interpretations!BN623)</f>
        <v>+</v>
      </c>
      <c r="F623" s="30" t="str">
        <f>IF(interpretations!BO623=0,"",interpretations!BO623)</f>
        <v>Small</v>
      </c>
      <c r="G623" s="30" t="str">
        <f>interpretations!BP623</f>
        <v>not applicable</v>
      </c>
      <c r="H623" s="13" t="str">
        <f>interpretations!E623</f>
        <v>injury</v>
      </c>
      <c r="I623" s="13" t="str">
        <f>interpretations!F623</f>
        <v>-</v>
      </c>
      <c r="J623" s="13" t="str">
        <f>interpretations!G623</f>
        <v>travel time</v>
      </c>
      <c r="K623" s="13" t="str">
        <f>interpretations!I623</f>
        <v>min/incident</v>
      </c>
      <c r="L623" t="str">
        <f>interpretations!BK623</f>
        <v>%</v>
      </c>
      <c r="M623">
        <f>interpretations!BL623</f>
        <v>0.39024390243902451</v>
      </c>
    </row>
    <row r="624" spans="1:13" x14ac:dyDescent="0.25">
      <c r="A624" t="str">
        <f>IF(ISBLANK(interpretations!L624),"",interpretations!L624)</f>
        <v>McEwan, Conner &amp; Cohen (1986)</v>
      </c>
      <c r="B624" t="str">
        <f>IF(ISBLANK(interpretations!A624),"",interpretations!A624)</f>
        <v>differential police reponse system</v>
      </c>
      <c r="C624" t="str">
        <f>IF(ISBLANK(interpretations!S624),"",interpretations!S624)</f>
        <v/>
      </c>
      <c r="D624" t="str">
        <f>IF(ISBLANK(interpretations!T624),"",interpretations!T624)</f>
        <v/>
      </c>
      <c r="E624" s="13" t="str">
        <f>IF(interpretations!BN624=0,"",interpretations!BN624)</f>
        <v>+</v>
      </c>
      <c r="F624" s="30" t="str">
        <f>IF(interpretations!BO624=0,"",interpretations!BO624)</f>
        <v>Small</v>
      </c>
      <c r="G624" s="30" t="str">
        <f>interpretations!BP624</f>
        <v>not applicable</v>
      </c>
      <c r="H624" s="13" t="str">
        <f>interpretations!E624</f>
        <v xml:space="preserve">control days/no differential police response </v>
      </c>
      <c r="I624" s="13" t="str">
        <f>interpretations!F624</f>
        <v>-</v>
      </c>
      <c r="J624" s="13" t="str">
        <f>interpretations!G624</f>
        <v>dispatch time</v>
      </c>
      <c r="K624" s="13" t="str">
        <f>interpretations!I624</f>
        <v>min/incident</v>
      </c>
      <c r="L624" t="str">
        <f>interpretations!BK624</f>
        <v>%</v>
      </c>
      <c r="M624">
        <f>interpretations!BL624</f>
        <v>2.2391304347826089</v>
      </c>
    </row>
    <row r="625" spans="1:13" x14ac:dyDescent="0.25">
      <c r="A625" t="str">
        <f>IF(ISBLANK(interpretations!L625),"",interpretations!L625)</f>
        <v>McEwan, Conner &amp; Cohen (1986)</v>
      </c>
      <c r="B625" t="str">
        <f>IF(ISBLANK(interpretations!A625),"",interpretations!A625)</f>
        <v>differential police reponse system</v>
      </c>
      <c r="C625" t="str">
        <f>IF(ISBLANK(interpretations!S625),"",interpretations!S625)</f>
        <v/>
      </c>
      <c r="D625" t="str">
        <f>IF(ISBLANK(interpretations!T625),"",interpretations!T625)</f>
        <v/>
      </c>
      <c r="E625" s="13" t="str">
        <f>IF(interpretations!BN625=0,"",interpretations!BN625)</f>
        <v>-</v>
      </c>
      <c r="F625" s="30" t="str">
        <f>IF(interpretations!BO625=0,"",interpretations!BO625)</f>
        <v>Small</v>
      </c>
      <c r="G625" s="30" t="str">
        <f>interpretations!BP625</f>
        <v>not applicable</v>
      </c>
      <c r="H625" s="13" t="str">
        <f>interpretations!E625</f>
        <v xml:space="preserve">control days/no differential police response </v>
      </c>
      <c r="I625" s="13" t="str">
        <f>interpretations!F625</f>
        <v>-</v>
      </c>
      <c r="J625" s="13" t="str">
        <f>interpretations!G625</f>
        <v>travel time</v>
      </c>
      <c r="K625" s="13" t="str">
        <f>interpretations!I625</f>
        <v>min/incident</v>
      </c>
      <c r="L625" t="str">
        <f>interpretations!BK625</f>
        <v>%</v>
      </c>
      <c r="M625">
        <f>interpretations!BL625</f>
        <v>-8.7221095334685583E-2</v>
      </c>
    </row>
    <row r="626" spans="1:13" x14ac:dyDescent="0.25">
      <c r="A626" t="str">
        <f>IF(ISBLANK(interpretations!L626),"",interpretations!L626)</f>
        <v>McEwan, Conner &amp; Cohen (1986)</v>
      </c>
      <c r="B626" t="str">
        <f>IF(ISBLANK(interpretations!A626),"",interpretations!A626)</f>
        <v>differential police reponse system</v>
      </c>
      <c r="C626" t="str">
        <f>IF(ISBLANK(interpretations!S626),"",interpretations!S626)</f>
        <v/>
      </c>
      <c r="D626" t="str">
        <f>IF(ISBLANK(interpretations!T626),"",interpretations!T626)</f>
        <v/>
      </c>
      <c r="E626" s="13" t="str">
        <f>IF(interpretations!BN626=0,"",interpretations!BN626)</f>
        <v>+</v>
      </c>
      <c r="F626" s="30" t="str">
        <f>IF(interpretations!BO626=0,"",interpretations!BO626)</f>
        <v>Small</v>
      </c>
      <c r="G626" s="30" t="str">
        <f>interpretations!BP626</f>
        <v>not applicable</v>
      </c>
      <c r="H626" s="13" t="str">
        <f>interpretations!E626</f>
        <v xml:space="preserve">control days/no differential police response </v>
      </c>
      <c r="I626" s="13" t="str">
        <f>interpretations!F626</f>
        <v>-</v>
      </c>
      <c r="J626" s="13" t="str">
        <f>interpretations!G626</f>
        <v>travel time</v>
      </c>
      <c r="K626" s="13" t="str">
        <f>interpretations!I626</f>
        <v>min/incident</v>
      </c>
      <c r="L626" t="str">
        <f>interpretations!BK626</f>
        <v>%</v>
      </c>
      <c r="M626">
        <f>interpretations!BL626</f>
        <v>3.8321167883211604E-2</v>
      </c>
    </row>
    <row r="627" spans="1:13" x14ac:dyDescent="0.25">
      <c r="A627" t="str">
        <f>IF(ISBLANK(interpretations!L627),"",interpretations!L627)</f>
        <v>McEwan, Conner &amp; Cohen (1986)</v>
      </c>
      <c r="B627" t="str">
        <f>IF(ISBLANK(interpretations!A627),"",interpretations!A627)</f>
        <v>differential police reponse system</v>
      </c>
      <c r="C627" t="str">
        <f>IF(ISBLANK(interpretations!S627),"",interpretations!S627)</f>
        <v/>
      </c>
      <c r="D627" t="str">
        <f>IF(ISBLANK(interpretations!T627),"",interpretations!T627)</f>
        <v/>
      </c>
      <c r="E627" s="13" t="str">
        <f>IF(interpretations!BN627=0,"",interpretations!BN627)</f>
        <v>-</v>
      </c>
      <c r="F627" s="30" t="str">
        <f>IF(interpretations!BO627=0,"",interpretations!BO627)</f>
        <v>Small</v>
      </c>
      <c r="G627" s="30" t="str">
        <f>interpretations!BP627</f>
        <v>not applicable</v>
      </c>
      <c r="H627" s="13" t="str">
        <f>interpretations!E627</f>
        <v xml:space="preserve">control days/no differential police response </v>
      </c>
      <c r="I627" s="13" t="str">
        <f>interpretations!F627</f>
        <v>-</v>
      </c>
      <c r="J627" s="13" t="str">
        <f>interpretations!G627</f>
        <v>travel time</v>
      </c>
      <c r="K627" s="13" t="str">
        <f>interpretations!I627</f>
        <v>min/incident</v>
      </c>
      <c r="L627" t="str">
        <f>interpretations!BK627</f>
        <v>%</v>
      </c>
      <c r="M627">
        <f>interpretations!BL627</f>
        <v>-4.8104956268221533E-2</v>
      </c>
    </row>
    <row r="628" spans="1:13" x14ac:dyDescent="0.25">
      <c r="A628" t="str">
        <f>IF(ISBLANK(interpretations!L628),"",interpretations!L628)</f>
        <v>McEwan, Conner &amp; Cohen (1986)</v>
      </c>
      <c r="B628" t="str">
        <f>IF(ISBLANK(interpretations!A628),"",interpretations!A628)</f>
        <v>immediate dispatch</v>
      </c>
      <c r="C628" t="str">
        <f>IF(ISBLANK(interpretations!S628),"",interpretations!S628)</f>
        <v/>
      </c>
      <c r="D628" t="str">
        <f>IF(ISBLANK(interpretations!T628),"",interpretations!T628)</f>
        <v/>
      </c>
      <c r="E628" s="13" t="str">
        <f>IF(interpretations!BN628=0,"",interpretations!BN628)</f>
        <v>+</v>
      </c>
      <c r="F628" s="30" t="str">
        <f>IF(interpretations!BO628=0,"",interpretations!BO628)</f>
        <v>Small</v>
      </c>
      <c r="G628" s="30" t="str">
        <f>interpretations!BP628</f>
        <v>not applicable</v>
      </c>
      <c r="H628" s="13" t="str">
        <f>interpretations!E628</f>
        <v>emergency dispatch</v>
      </c>
      <c r="I628" s="13" t="str">
        <f>interpretations!F628</f>
        <v>-</v>
      </c>
      <c r="J628" s="13" t="str">
        <f>interpretations!G628</f>
        <v>dispatch time</v>
      </c>
      <c r="K628" s="13" t="str">
        <f>interpretations!I628</f>
        <v>min/incident</v>
      </c>
      <c r="L628" t="str">
        <f>interpretations!BK628</f>
        <v>%</v>
      </c>
      <c r="M628">
        <f>interpretations!BL628</f>
        <v>1.5652173913043481</v>
      </c>
    </row>
    <row r="629" spans="1:13" x14ac:dyDescent="0.25">
      <c r="A629" t="str">
        <f>IF(ISBLANK(interpretations!L629),"",interpretations!L629)</f>
        <v>McEwan, Conner &amp; Cohen (1986)</v>
      </c>
      <c r="B629" t="str">
        <f>IF(ISBLANK(interpretations!A629),"",interpretations!A629)</f>
        <v>potentially delayed dispatch</v>
      </c>
      <c r="C629" t="str">
        <f>IF(ISBLANK(interpretations!S629),"",interpretations!S629)</f>
        <v/>
      </c>
      <c r="D629" t="str">
        <f>IF(ISBLANK(interpretations!T629),"",interpretations!T629)</f>
        <v/>
      </c>
      <c r="E629" s="13" t="str">
        <f>IF(interpretations!BN629=0,"",interpretations!BN629)</f>
        <v>+</v>
      </c>
      <c r="F629" s="30" t="str">
        <f>IF(interpretations!BO629=0,"",interpretations!BO629)</f>
        <v>Small</v>
      </c>
      <c r="G629" s="30" t="str">
        <f>interpretations!BP629</f>
        <v>not applicable</v>
      </c>
      <c r="H629" s="13" t="str">
        <f>interpretations!E629</f>
        <v>emergency dispatch</v>
      </c>
      <c r="I629" s="13" t="str">
        <f>interpretations!F629</f>
        <v>-</v>
      </c>
      <c r="J629" s="13" t="str">
        <f>interpretations!G629</f>
        <v>dispatch time</v>
      </c>
      <c r="K629" s="13" t="str">
        <f>interpretations!I629</f>
        <v>min/incident</v>
      </c>
      <c r="L629" t="str">
        <f>interpretations!BK629</f>
        <v>%</v>
      </c>
      <c r="M629">
        <f>interpretations!BL629</f>
        <v>3.8260869565217392</v>
      </c>
    </row>
    <row r="630" spans="1:13" x14ac:dyDescent="0.25">
      <c r="A630" t="str">
        <f>IF(ISBLANK(interpretations!L630),"",interpretations!L630)</f>
        <v>McEwan, Conner &amp; Cohen (1986)</v>
      </c>
      <c r="B630" t="str">
        <f>IF(ISBLANK(interpretations!A630),"",interpretations!A630)</f>
        <v>immediate dispatch</v>
      </c>
      <c r="C630" t="str">
        <f>IF(ISBLANK(interpretations!S630),"",interpretations!S630)</f>
        <v/>
      </c>
      <c r="D630" t="str">
        <f>IF(ISBLANK(interpretations!T630),"",interpretations!T630)</f>
        <v/>
      </c>
      <c r="E630" s="13" t="str">
        <f>IF(interpretations!BN630=0,"",interpretations!BN630)</f>
        <v>+</v>
      </c>
      <c r="F630" s="30" t="str">
        <f>IF(interpretations!BO630=0,"",interpretations!BO630)</f>
        <v>Small</v>
      </c>
      <c r="G630" s="30" t="str">
        <f>interpretations!BP630</f>
        <v>not applicable</v>
      </c>
      <c r="H630" s="13" t="str">
        <f>interpretations!E630</f>
        <v>emergency dispatch</v>
      </c>
      <c r="I630" s="13" t="str">
        <f>interpretations!F630</f>
        <v>-</v>
      </c>
      <c r="J630" s="13" t="str">
        <f>interpretations!G630</f>
        <v>travel time</v>
      </c>
      <c r="K630" s="13" t="str">
        <f>interpretations!I630</f>
        <v>min/incident</v>
      </c>
      <c r="L630" t="str">
        <f>interpretations!BK630</f>
        <v>%</v>
      </c>
      <c r="M630">
        <f>interpretations!BL630</f>
        <v>0.41666666666666674</v>
      </c>
    </row>
    <row r="631" spans="1:13" x14ac:dyDescent="0.25">
      <c r="A631" t="str">
        <f>IF(ISBLANK(interpretations!L631),"",interpretations!L631)</f>
        <v>McEwan, Conner &amp; Cohen (1986)</v>
      </c>
      <c r="B631" t="str">
        <f>IF(ISBLANK(interpretations!A631),"",interpretations!A631)</f>
        <v>potentially delayed dispatch</v>
      </c>
      <c r="C631" t="str">
        <f>IF(ISBLANK(interpretations!S631),"",interpretations!S631)</f>
        <v/>
      </c>
      <c r="D631" t="str">
        <f>IF(ISBLANK(interpretations!T631),"",interpretations!T631)</f>
        <v/>
      </c>
      <c r="E631" s="13" t="str">
        <f>IF(interpretations!BN631=0,"",interpretations!BN631)</f>
        <v>+</v>
      </c>
      <c r="F631" s="30" t="str">
        <f>IF(interpretations!BO631=0,"",interpretations!BO631)</f>
        <v>Small</v>
      </c>
      <c r="G631" s="30" t="str">
        <f>interpretations!BP631</f>
        <v>not applicable</v>
      </c>
      <c r="H631" s="13" t="str">
        <f>interpretations!E631</f>
        <v>emergency dispatch</v>
      </c>
      <c r="I631" s="13" t="str">
        <f>interpretations!F631</f>
        <v>-</v>
      </c>
      <c r="J631" s="13" t="str">
        <f>interpretations!G631</f>
        <v>travel time</v>
      </c>
      <c r="K631" s="13" t="str">
        <f>interpretations!I631</f>
        <v>min/incident</v>
      </c>
      <c r="L631" t="str">
        <f>interpretations!BK631</f>
        <v>%</v>
      </c>
      <c r="M631">
        <f>interpretations!BL631</f>
        <v>0.66666666666666674</v>
      </c>
    </row>
  </sheetData>
  <autoFilter ref="A1:F631" xr:uid="{787F1070-64CD-44CA-A72C-EB5DC198E0B8}"/>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FA632-9872-45AD-A3EA-1578072DBB14}">
  <dimension ref="A1:XFD117"/>
  <sheetViews>
    <sheetView topLeftCell="CA1" workbookViewId="0">
      <selection activeCell="BZ42" sqref="BZ42:CG42"/>
    </sheetView>
  </sheetViews>
  <sheetFormatPr defaultColWidth="2" defaultRowHeight="15" x14ac:dyDescent="0.25"/>
  <cols>
    <col min="1" max="1" width="110.5703125" bestFit="1" customWidth="1"/>
    <col min="2" max="2" width="14.85546875" bestFit="1" customWidth="1"/>
    <col min="3" max="3" width="8.42578125" bestFit="1" customWidth="1"/>
    <col min="4" max="4" width="11.85546875" bestFit="1" customWidth="1"/>
    <col min="5" max="5" width="10.7109375" bestFit="1" customWidth="1"/>
    <col min="6" max="6" width="8.140625" bestFit="1" customWidth="1"/>
    <col min="7" max="7" width="5" bestFit="1" customWidth="1"/>
    <col min="8" max="10" width="5.7109375" bestFit="1" customWidth="1"/>
    <col min="11" max="11" width="9.28515625" bestFit="1" customWidth="1"/>
    <col min="12" max="12" width="4.140625" bestFit="1" customWidth="1"/>
    <col min="13" max="14" width="8" bestFit="1" customWidth="1"/>
    <col min="15" max="15" width="17" bestFit="1" customWidth="1"/>
    <col min="16" max="17" width="11.5703125" bestFit="1" customWidth="1"/>
    <col min="18" max="18" width="13.28515625" bestFit="1" customWidth="1"/>
    <col min="19" max="22" width="15.140625" bestFit="1" customWidth="1"/>
    <col min="23" max="23" width="14.28515625" bestFit="1" customWidth="1"/>
    <col min="24" max="24" width="5.85546875" bestFit="1" customWidth="1"/>
    <col min="25" max="25" width="12.7109375" bestFit="1" customWidth="1"/>
    <col min="26" max="26" width="14.28515625" bestFit="1" customWidth="1"/>
    <col min="27" max="27" width="17.28515625" bestFit="1" customWidth="1"/>
    <col min="28" max="30" width="12.7109375" bestFit="1" customWidth="1"/>
    <col min="31" max="31" width="25.85546875" bestFit="1" customWidth="1"/>
    <col min="32" max="32" width="23.28515625" bestFit="1" customWidth="1"/>
    <col min="33" max="33" width="15.7109375" bestFit="1" customWidth="1"/>
    <col min="34" max="34" width="9.5703125" bestFit="1" customWidth="1"/>
    <col min="35" max="35" width="8.42578125" bestFit="1" customWidth="1"/>
    <col min="36" max="36" width="7.85546875" bestFit="1" customWidth="1"/>
    <col min="37" max="37" width="6" bestFit="1" customWidth="1"/>
    <col min="38" max="38" width="9.85546875" bestFit="1" customWidth="1"/>
    <col min="39" max="39" width="8.42578125" bestFit="1" customWidth="1"/>
    <col min="40" max="40" width="19.5703125" bestFit="1" customWidth="1"/>
    <col min="41" max="41" width="19.85546875" bestFit="1" customWidth="1"/>
    <col min="42" max="42" width="20.7109375" bestFit="1" customWidth="1"/>
    <col min="43" max="43" width="31.140625" bestFit="1" customWidth="1"/>
    <col min="44" max="44" width="26.140625" bestFit="1" customWidth="1"/>
    <col min="45" max="45" width="29.28515625" bestFit="1" customWidth="1"/>
    <col min="46" max="46" width="29.140625" bestFit="1" customWidth="1"/>
    <col min="47" max="47" width="24.28515625" bestFit="1" customWidth="1"/>
    <col min="48" max="49" width="30.140625" bestFit="1" customWidth="1"/>
    <col min="50" max="50" width="26.28515625" bestFit="1" customWidth="1"/>
    <col min="51" max="51" width="14.28515625" bestFit="1" customWidth="1"/>
    <col min="52" max="52" width="10" bestFit="1" customWidth="1"/>
    <col min="53" max="53" width="10.7109375" bestFit="1" customWidth="1"/>
    <col min="54" max="54" width="22.5703125" bestFit="1" customWidth="1"/>
    <col min="55" max="56" width="10.85546875" bestFit="1" customWidth="1"/>
    <col min="57" max="57" width="9.5703125" bestFit="1" customWidth="1"/>
    <col min="58" max="58" width="31.5703125" bestFit="1" customWidth="1"/>
    <col min="59" max="59" width="35.5703125" bestFit="1" customWidth="1"/>
    <col min="60" max="60" width="21.140625" bestFit="1" customWidth="1"/>
    <col min="61" max="61" width="24.5703125" bestFit="1" customWidth="1"/>
    <col min="62" max="62" width="44.85546875" bestFit="1" customWidth="1"/>
    <col min="63" max="63" width="16.42578125" bestFit="1" customWidth="1"/>
    <col min="64" max="64" width="19.85546875" bestFit="1" customWidth="1"/>
    <col min="65" max="65" width="40.140625" bestFit="1" customWidth="1"/>
    <col min="66" max="66" width="14.5703125" bestFit="1" customWidth="1"/>
    <col min="67" max="67" width="12.140625" bestFit="1" customWidth="1"/>
    <col min="68" max="68" width="20.42578125" bestFit="1" customWidth="1"/>
    <col min="69" max="69" width="16.42578125" bestFit="1" customWidth="1"/>
    <col min="70" max="70" width="25.28515625" bestFit="1" customWidth="1"/>
    <col min="71" max="71" width="25" bestFit="1" customWidth="1"/>
    <col min="72" max="72" width="18.42578125" bestFit="1" customWidth="1"/>
    <col min="73" max="73" width="28.28515625" bestFit="1" customWidth="1"/>
    <col min="74" max="74" width="10.140625" bestFit="1" customWidth="1"/>
    <col min="75" max="75" width="8.28515625" bestFit="1" customWidth="1"/>
    <col min="76" max="76" width="10.140625" bestFit="1" customWidth="1"/>
    <col min="77" max="77" width="16.42578125" bestFit="1" customWidth="1"/>
    <col min="78" max="78" width="38.85546875" bestFit="1" customWidth="1"/>
    <col min="79" max="79" width="36.5703125" bestFit="1" customWidth="1"/>
    <col min="80" max="80" width="38.85546875" bestFit="1" customWidth="1"/>
    <col min="81" max="81" width="37" bestFit="1" customWidth="1"/>
    <col min="82" max="82" width="38.85546875" bestFit="1" customWidth="1"/>
    <col min="83" max="83" width="37" bestFit="1" customWidth="1"/>
    <col min="84" max="84" width="38.85546875" bestFit="1" customWidth="1"/>
    <col min="85" max="85" width="37" bestFit="1" customWidth="1"/>
    <col min="86" max="86" width="19.28515625" bestFit="1" customWidth="1"/>
    <col min="87" max="87" width="30.28515625" bestFit="1" customWidth="1"/>
    <col min="88" max="88" width="21.140625" bestFit="1" customWidth="1"/>
    <col min="89" max="89" width="26.7109375" bestFit="1" customWidth="1"/>
    <col min="90" max="90" width="12.7109375" bestFit="1" customWidth="1"/>
    <col min="91" max="91" width="6.28515625" bestFit="1" customWidth="1"/>
    <col min="92" max="92" width="7.42578125" bestFit="1" customWidth="1"/>
    <col min="93" max="93" width="20.28515625" bestFit="1" customWidth="1"/>
    <col min="94" max="94" width="17.5703125" bestFit="1" customWidth="1"/>
    <col min="95" max="95" width="19.42578125" bestFit="1" customWidth="1"/>
    <col min="96" max="96" width="16.5703125" bestFit="1" customWidth="1"/>
    <col min="97" max="97" width="22" bestFit="1" customWidth="1"/>
    <col min="98" max="98" width="19.140625" bestFit="1" customWidth="1"/>
    <col min="99" max="99" width="25.28515625" bestFit="1" customWidth="1"/>
    <col min="100" max="100" width="25" bestFit="1" customWidth="1"/>
    <col min="101" max="101" width="18.42578125" bestFit="1" customWidth="1"/>
    <col min="102" max="102" width="28.28515625" bestFit="1" customWidth="1"/>
    <col min="103" max="103" width="10.140625" bestFit="1" customWidth="1"/>
    <col min="104" max="104" width="8.28515625" bestFit="1" customWidth="1"/>
    <col min="105" max="105" width="27" bestFit="1" customWidth="1"/>
    <col min="106" max="106" width="10.140625" bestFit="1" customWidth="1"/>
    <col min="107" max="107" width="18" bestFit="1" customWidth="1"/>
    <col min="108" max="108" width="11.28515625" bestFit="1" customWidth="1"/>
    <col min="109" max="109" width="9.85546875" bestFit="1" customWidth="1"/>
    <col min="110" max="110" width="17" bestFit="1" customWidth="1"/>
    <col min="111" max="111" width="26.28515625" bestFit="1" customWidth="1"/>
    <col min="112" max="112" width="13.140625" bestFit="1" customWidth="1"/>
    <col min="113" max="113" width="20.7109375" bestFit="1" customWidth="1"/>
    <col min="114" max="114" width="18" bestFit="1" customWidth="1"/>
    <col min="115" max="115" width="8.42578125" bestFit="1" customWidth="1"/>
    <col min="116" max="116" width="6.28515625" bestFit="1" customWidth="1"/>
    <col min="117" max="117" width="10.140625" bestFit="1" customWidth="1"/>
    <col min="118" max="118" width="8.28515625" bestFit="1" customWidth="1"/>
    <col min="119" max="119" width="5.7109375" bestFit="1" customWidth="1"/>
    <col min="120" max="120" width="12.85546875" bestFit="1" customWidth="1"/>
    <col min="121" max="121" width="9.140625" bestFit="1" customWidth="1"/>
    <col min="122" max="122" width="9.28515625" bestFit="1" customWidth="1"/>
    <col min="123" max="123" width="16.140625" bestFit="1" customWidth="1"/>
    <col min="124" max="124" width="11" bestFit="1" customWidth="1"/>
    <col min="125" max="125" width="6.140625" bestFit="1" customWidth="1"/>
    <col min="126" max="126" width="17" bestFit="1" customWidth="1"/>
    <col min="127" max="127" width="6" bestFit="1" customWidth="1"/>
    <col min="128" max="128" width="17.85546875" bestFit="1" customWidth="1"/>
    <col min="129" max="129" width="7.42578125" bestFit="1" customWidth="1"/>
    <col min="130" max="130" width="7.7109375" bestFit="1" customWidth="1"/>
    <col min="131" max="131" width="12.28515625" bestFit="1" customWidth="1"/>
    <col min="132" max="132" width="10.28515625" bestFit="1" customWidth="1"/>
    <col min="133" max="133" width="15.140625" bestFit="1" customWidth="1"/>
    <col min="134" max="134" width="15.85546875" bestFit="1" customWidth="1"/>
    <col min="135" max="135" width="7.140625" bestFit="1" customWidth="1"/>
    <col min="136" max="136" width="14" bestFit="1" customWidth="1"/>
    <col min="137" max="137" width="17.28515625" bestFit="1" customWidth="1"/>
    <col min="138" max="138" width="7.140625" bestFit="1" customWidth="1"/>
    <col min="139" max="139" width="29.140625" bestFit="1" customWidth="1"/>
    <col min="140" max="140" width="17.7109375" bestFit="1" customWidth="1"/>
    <col min="141" max="141" width="13.85546875" bestFit="1" customWidth="1"/>
    <col min="142" max="142" width="9.28515625" bestFit="1" customWidth="1"/>
    <col min="143" max="143" width="15.42578125" bestFit="1" customWidth="1"/>
    <col min="144" max="144" width="10.28515625" bestFit="1" customWidth="1"/>
    <col min="145" max="145" width="12.42578125" bestFit="1" customWidth="1"/>
    <col min="146" max="146" width="7.28515625" bestFit="1" customWidth="1"/>
    <col min="147" max="147" width="16.42578125" bestFit="1" customWidth="1"/>
    <col min="148" max="148" width="16.7109375" bestFit="1" customWidth="1"/>
    <col min="149" max="149" width="14.42578125" bestFit="1" customWidth="1"/>
    <col min="150" max="150" width="11.7109375" bestFit="1" customWidth="1"/>
    <col min="151" max="151" width="7.5703125" bestFit="1" customWidth="1"/>
    <col min="152" max="152" width="13.42578125" bestFit="1" customWidth="1"/>
    <col min="153" max="153" width="6.28515625" bestFit="1" customWidth="1"/>
    <col min="154" max="162" width="13.28515625" bestFit="1" customWidth="1"/>
    <col min="163" max="169" width="14.28515625" bestFit="1" customWidth="1"/>
    <col min="170" max="170" width="19.28515625" bestFit="1" customWidth="1"/>
    <col min="171" max="179" width="13.7109375" bestFit="1" customWidth="1"/>
    <col min="180" max="181" width="15.7109375" bestFit="1" customWidth="1"/>
    <col min="182" max="182" width="15.5703125" bestFit="1" customWidth="1"/>
    <col min="183" max="191" width="13.5703125" bestFit="1" customWidth="1"/>
    <col min="192" max="193" width="15.5703125" bestFit="1" customWidth="1"/>
    <col min="194" max="194" width="22.140625" bestFit="1" customWidth="1"/>
    <col min="195" max="195" width="44.42578125" bestFit="1" customWidth="1"/>
    <col min="196" max="196" width="18.85546875" bestFit="1" customWidth="1"/>
    <col min="197" max="197" width="12.5703125" bestFit="1" customWidth="1"/>
    <col min="198" max="198" width="20" bestFit="1" customWidth="1"/>
    <col min="199" max="199" width="18.140625" bestFit="1" customWidth="1"/>
    <col min="200" max="200" width="19.5703125" bestFit="1" customWidth="1"/>
    <col min="201" max="201" width="41.5703125" bestFit="1" customWidth="1"/>
    <col min="202" max="202" width="22.140625" bestFit="1" customWidth="1"/>
    <col min="203" max="203" width="44.42578125" bestFit="1" customWidth="1"/>
    <col min="204" max="204" width="18.85546875" bestFit="1" customWidth="1"/>
    <col min="205" max="205" width="12.5703125" bestFit="1" customWidth="1"/>
    <col min="206" max="206" width="19.5703125" bestFit="1" customWidth="1"/>
    <col min="207" max="207" width="18.140625" bestFit="1" customWidth="1"/>
    <col min="208" max="208" width="19.5703125" bestFit="1" customWidth="1"/>
    <col min="209" max="209" width="42.140625" bestFit="1" customWidth="1"/>
    <col min="210" max="210" width="22.140625" bestFit="1" customWidth="1"/>
    <col min="211" max="211" width="44.42578125" bestFit="1" customWidth="1"/>
    <col min="212" max="212" width="18.85546875" bestFit="1" customWidth="1"/>
    <col min="213" max="213" width="12.5703125" bestFit="1" customWidth="1"/>
    <col min="214" max="214" width="19.5703125" bestFit="1" customWidth="1"/>
    <col min="215" max="215" width="18.5703125" bestFit="1" customWidth="1"/>
    <col min="216" max="216" width="19.5703125" bestFit="1" customWidth="1"/>
    <col min="217" max="217" width="41.5703125" bestFit="1" customWidth="1"/>
    <col min="218" max="218" width="22.140625" bestFit="1" customWidth="1"/>
    <col min="219" max="219" width="44.42578125" bestFit="1" customWidth="1"/>
    <col min="220" max="220" width="18.85546875" bestFit="1" customWidth="1"/>
    <col min="221" max="221" width="12.5703125" bestFit="1" customWidth="1"/>
    <col min="222" max="222" width="19.5703125" bestFit="1" customWidth="1"/>
    <col min="223" max="223" width="18.5703125" bestFit="1" customWidth="1"/>
    <col min="224" max="224" width="20" bestFit="1" customWidth="1"/>
    <col min="225" max="225" width="41.5703125" bestFit="1" customWidth="1"/>
    <col min="226" max="226" width="18.28515625" bestFit="1" customWidth="1"/>
    <col min="227" max="228" width="13.28515625" bestFit="1" customWidth="1"/>
    <col min="229" max="229" width="38" bestFit="1" customWidth="1"/>
    <col min="230" max="230" width="17.42578125" bestFit="1" customWidth="1"/>
    <col min="231" max="231" width="13.7109375" bestFit="1" customWidth="1"/>
    <col min="232" max="232" width="9.7109375" bestFit="1" customWidth="1"/>
    <col min="233" max="233" width="8" bestFit="1" customWidth="1"/>
    <col min="234" max="234" width="5.7109375" bestFit="1" customWidth="1"/>
    <col min="235" max="235" width="14.85546875" bestFit="1" customWidth="1"/>
    <col min="236" max="236" width="15.85546875" bestFit="1" customWidth="1"/>
    <col min="237" max="237" width="22.85546875" bestFit="1" customWidth="1"/>
    <col min="238" max="238" width="44.42578125" bestFit="1" customWidth="1"/>
    <col min="239" max="239" width="18.85546875" bestFit="1" customWidth="1"/>
    <col min="240" max="240" width="12.5703125" bestFit="1" customWidth="1"/>
    <col min="241" max="241" width="20" bestFit="1" customWidth="1"/>
    <col min="242" max="242" width="18.140625" bestFit="1" customWidth="1"/>
    <col min="243" max="243" width="19.5703125" bestFit="1" customWidth="1"/>
    <col min="244" max="244" width="41.5703125" bestFit="1" customWidth="1"/>
    <col min="245" max="245" width="11.28515625" bestFit="1" customWidth="1"/>
    <col min="246" max="246" width="40.7109375" bestFit="1" customWidth="1"/>
    <col min="247" max="247" width="32" bestFit="1" customWidth="1"/>
    <col min="248" max="248" width="36.42578125" bestFit="1" customWidth="1"/>
    <col min="249" max="249" width="34.7109375" bestFit="1" customWidth="1"/>
    <col min="250" max="250" width="14.42578125" bestFit="1" customWidth="1"/>
    <col min="251" max="251" width="23.7109375" bestFit="1" customWidth="1"/>
    <col min="252" max="252" width="16.85546875" bestFit="1" customWidth="1"/>
    <col min="253" max="253" width="19.7109375" bestFit="1" customWidth="1"/>
    <col min="254" max="254" width="22.85546875" bestFit="1" customWidth="1"/>
    <col min="255" max="255" width="44.42578125" bestFit="1" customWidth="1"/>
    <col min="256" max="256" width="18.85546875" bestFit="1" customWidth="1"/>
    <col min="257" max="257" width="12.5703125" bestFit="1" customWidth="1"/>
    <col min="258" max="258" width="19.5703125" bestFit="1" customWidth="1"/>
    <col min="259" max="259" width="18.5703125" bestFit="1" customWidth="1"/>
    <col min="260" max="260" width="19.5703125" bestFit="1" customWidth="1"/>
    <col min="261" max="261" width="42.140625" bestFit="1" customWidth="1"/>
    <col min="262" max="262" width="32.7109375" bestFit="1" customWidth="1"/>
    <col min="263" max="263" width="32.42578125" bestFit="1" customWidth="1"/>
    <col min="264" max="264" width="25.85546875" bestFit="1" customWidth="1"/>
    <col min="265" max="265" width="36.42578125" bestFit="1" customWidth="1"/>
    <col min="266" max="266" width="36.5703125" bestFit="1" customWidth="1"/>
    <col min="267" max="267" width="28.5703125" bestFit="1" customWidth="1"/>
    <col min="268" max="268" width="17" bestFit="1" customWidth="1"/>
    <col min="269" max="269" width="34.42578125" bestFit="1" customWidth="1"/>
    <col min="270" max="270" width="35" bestFit="1" customWidth="1"/>
    <col min="271" max="271" width="34.7109375" bestFit="1" customWidth="1"/>
    <col min="272" max="272" width="28" bestFit="1" customWidth="1"/>
    <col min="273" max="273" width="38.7109375" bestFit="1" customWidth="1"/>
    <col min="274" max="274" width="38.85546875" bestFit="1" customWidth="1"/>
    <col min="275" max="275" width="30.85546875" bestFit="1" customWidth="1"/>
    <col min="276" max="276" width="19.28515625" bestFit="1" customWidth="1"/>
    <col min="277" max="277" width="36.5703125" bestFit="1" customWidth="1"/>
    <col min="278" max="278" width="19.85546875" bestFit="1" customWidth="1"/>
    <col min="279" max="279" width="8" bestFit="1" customWidth="1"/>
    <col min="280" max="280" width="14" bestFit="1" customWidth="1"/>
    <col min="281" max="281" width="12.140625" bestFit="1" customWidth="1"/>
    <col min="282" max="282" width="13.42578125" bestFit="1" customWidth="1"/>
    <col min="283" max="283" width="9.7109375" bestFit="1" customWidth="1"/>
    <col min="284" max="284" width="22.85546875" bestFit="1" customWidth="1"/>
    <col min="285" max="285" width="9.85546875" bestFit="1" customWidth="1"/>
    <col min="286" max="286" width="19.85546875" bestFit="1" customWidth="1"/>
    <col min="287" max="287" width="8" bestFit="1" customWidth="1"/>
    <col min="288" max="288" width="14" bestFit="1" customWidth="1"/>
    <col min="289" max="289" width="12.140625" bestFit="1" customWidth="1"/>
    <col min="290" max="290" width="13.42578125" bestFit="1" customWidth="1"/>
    <col min="291" max="291" width="9.7109375" bestFit="1" customWidth="1"/>
    <col min="292" max="292" width="22.85546875" bestFit="1" customWidth="1"/>
    <col min="293" max="293" width="9.85546875" bestFit="1" customWidth="1"/>
    <col min="294" max="294" width="19.85546875" bestFit="1" customWidth="1"/>
    <col min="295" max="295" width="8" bestFit="1" customWidth="1"/>
    <col min="296" max="296" width="14" bestFit="1" customWidth="1"/>
    <col min="297" max="297" width="12.140625" bestFit="1" customWidth="1"/>
    <col min="298" max="298" width="13.42578125" bestFit="1" customWidth="1"/>
    <col min="299" max="299" width="9.7109375" bestFit="1" customWidth="1"/>
    <col min="300" max="300" width="22.85546875" bestFit="1" customWidth="1"/>
    <col min="301" max="301" width="9.85546875" bestFit="1" customWidth="1"/>
    <col min="302" max="302" width="13.140625" bestFit="1" customWidth="1"/>
    <col min="303" max="303" width="7" bestFit="1" customWidth="1"/>
    <col min="304" max="304" width="8.5703125" bestFit="1" customWidth="1"/>
    <col min="305" max="305" width="13.85546875" bestFit="1" customWidth="1"/>
    <col min="306" max="306" width="7.7109375" bestFit="1" customWidth="1"/>
    <col min="307" max="307" width="23.5703125" bestFit="1" customWidth="1"/>
    <col min="308" max="308" width="10.28515625" bestFit="1" customWidth="1"/>
    <col min="309" max="309" width="11.42578125" bestFit="1" customWidth="1"/>
    <col min="310" max="310" width="9.28515625" bestFit="1" customWidth="1"/>
    <col min="311" max="311" width="7.140625" bestFit="1" customWidth="1"/>
    <col min="312" max="312" width="8.28515625" bestFit="1" customWidth="1"/>
    <col min="313" max="313" width="20.5703125" bestFit="1" customWidth="1"/>
    <col min="314" max="314" width="21.7109375" bestFit="1" customWidth="1"/>
    <col min="315" max="315" width="22" bestFit="1" customWidth="1"/>
    <col min="316" max="316" width="27.7109375" bestFit="1" customWidth="1"/>
    <col min="317" max="317" width="8.42578125" bestFit="1" customWidth="1"/>
    <col min="318" max="318" width="9.28515625" bestFit="1" customWidth="1"/>
    <col min="319" max="319" width="35.140625" bestFit="1" customWidth="1"/>
    <col min="320" max="320" width="25" bestFit="1" customWidth="1"/>
    <col min="321" max="321" width="16.7109375" bestFit="1" customWidth="1"/>
    <col min="322" max="322" width="25.85546875" bestFit="1" customWidth="1"/>
    <col min="323" max="323" width="35.5703125" bestFit="1" customWidth="1"/>
    <col min="324" max="324" width="32.5703125" bestFit="1" customWidth="1"/>
    <col min="325" max="325" width="35.5703125" bestFit="1" customWidth="1"/>
    <col min="326" max="326" width="32.5703125" bestFit="1" customWidth="1"/>
    <col min="327" max="329" width="17.85546875" bestFit="1" customWidth="1"/>
    <col min="330" max="330" width="8.42578125" bestFit="1" customWidth="1"/>
    <col min="331" max="332" width="19.85546875" bestFit="1" customWidth="1"/>
    <col min="333" max="333" width="11.5703125" bestFit="1" customWidth="1"/>
    <col min="334" max="334" width="19" bestFit="1" customWidth="1"/>
    <col min="335" max="336" width="11.5703125" bestFit="1" customWidth="1"/>
    <col min="337" max="337" width="8.140625" bestFit="1" customWidth="1"/>
    <col min="338" max="338" width="10.140625" bestFit="1" customWidth="1"/>
    <col min="339" max="339" width="9.7109375" bestFit="1" customWidth="1"/>
    <col min="340" max="341" width="9.42578125" bestFit="1" customWidth="1"/>
    <col min="342" max="342" width="10.7109375"/>
    <col min="343" max="343" width="10.85546875" bestFit="1" customWidth="1"/>
    <col min="344" max="344" width="13.7109375" bestFit="1" customWidth="1"/>
    <col min="345" max="345" width="25.28515625" bestFit="1" customWidth="1"/>
    <col min="346" max="346" width="25" bestFit="1" customWidth="1"/>
    <col min="347" max="347" width="18.7109375" bestFit="1" customWidth="1"/>
    <col min="348" max="348" width="19.140625" bestFit="1" customWidth="1"/>
    <col min="349" max="349" width="11.140625" bestFit="1" customWidth="1"/>
    <col min="350" max="350" width="2" bestFit="1" customWidth="1"/>
  </cols>
  <sheetData>
    <row r="1" spans="1:16384" x14ac:dyDescent="0.25">
      <c r="A1" s="4" t="s">
        <v>0</v>
      </c>
      <c r="B1" t="str">
        <f t="array" ref="B1:XFD1">TRANSPOSE([0]!vars)</f>
        <v>reserve density</v>
      </c>
      <c r="C1" t="str">
        <v>highway</v>
      </c>
      <c r="D1" t="str">
        <v>surface type</v>
      </c>
      <c r="E1" t="str">
        <v>dry surface</v>
      </c>
      <c r="F1" t="str">
        <v>daylight</v>
      </c>
      <c r="G1" t="str">
        <v>dark</v>
      </c>
      <c r="H1" t="str">
        <v>rain</v>
      </c>
      <c r="I1" t="str">
        <v>snow</v>
      </c>
      <c r="J1" t="str">
        <v>clear</v>
      </c>
      <c r="K1" t="str">
        <v>weekend</v>
      </c>
      <c r="L1" t="str">
        <v>lane 3-4</v>
      </c>
      <c r="M1" t="str">
        <v>lane 5-6</v>
      </c>
      <c r="N1" t="str">
        <v>lane 7 and greater</v>
      </c>
      <c r="O1" t="str">
        <v>speed 25-40</v>
      </c>
      <c r="P1" t="str">
        <v>speed 45-60</v>
      </c>
      <c r="Q1" t="str">
        <v>speed 60PLUS</v>
      </c>
      <c r="R1" t="str">
        <v>AGDS implementation</v>
      </c>
      <c r="S1" t="str">
        <v>AGDS implementation</v>
      </c>
      <c r="T1" t="str">
        <v>AGDS implementation</v>
      </c>
      <c r="U1" t="str">
        <v>AGDS implementation</v>
      </c>
      <c r="V1" t="str">
        <v>AGDS implementation</v>
      </c>
      <c r="W1" t="str">
        <v>AGDS implementation</v>
      </c>
      <c r="X1" t="str">
        <v>violent crime</v>
      </c>
      <c r="Y1" t="str">
        <v>property crime</v>
      </c>
      <c r="Z1" t="str">
        <v xml:space="preserve">other crime types </v>
      </c>
      <c r="AA1" t="str">
        <v>Call priority 1</v>
      </c>
      <c r="AB1" t="str">
        <v>Call priority 2</v>
      </c>
      <c r="AC1" t="str">
        <v>Call priority 3</v>
      </c>
      <c r="AD1" t="str">
        <v>Mid-day shift (15:00 - 22:59)</v>
      </c>
      <c r="AE1" t="str">
        <v>Night shift (23:00 - 06:59)</v>
      </c>
      <c r="AF1" t="str">
        <v>Department size</v>
      </c>
      <c r="AG1" t="str">
        <v>Workload</v>
      </c>
      <c r="AH1" t="str">
        <v>Mobility</v>
      </c>
      <c r="AI1" t="str">
        <v>Poverty</v>
      </c>
      <c r="AJ1" t="str">
        <v>RDI</v>
      </c>
      <c r="AK1" t="str">
        <v>% Black</v>
      </c>
      <c r="AL1" t="str">
        <v>% Latino</v>
      </c>
      <c r="AM1" t="str">
        <v>AVL implementation</v>
      </c>
      <c r="AN1" t="str">
        <v>number of burglaries</v>
      </c>
      <c r="AO1" t="str">
        <v>False alarm responses</v>
      </c>
      <c r="AP1" t="str">
        <v>Crime type - location Jacksonville</v>
      </c>
      <c r="AQ1" t="str">
        <v>Crime type - location Peoria</v>
      </c>
      <c r="AR1" t="str">
        <v>Crime type - location Rochester</v>
      </c>
      <c r="AS1" t="str">
        <v>Crime type - location San Diego</v>
      </c>
      <c r="AT1" t="str">
        <v>Location - discovery crime</v>
      </c>
      <c r="AU1" t="str">
        <v>Location - involvement property</v>
      </c>
      <c r="AV1" t="str">
        <v>Location - involvement personal</v>
      </c>
      <c r="AW1" t="str">
        <v>Location - Involvement rape</v>
      </c>
      <c r="AX1" t="str">
        <v>RTMC (wi 10m)</v>
      </c>
      <c r="AY1" t="str">
        <v>Rest areas</v>
      </c>
      <c r="AZ1" t="str">
        <v>Local roads</v>
      </c>
      <c r="BA1" t="str">
        <v xml:space="preserve">Limited access facilities </v>
      </c>
      <c r="BB1" t="str">
        <v>Rural roads</v>
      </c>
      <c r="BC1" t="str">
        <v>State roads</v>
      </c>
      <c r="BD1" t="str">
        <v>Toll roads</v>
      </c>
      <c r="BE1" t="str">
        <v>patrol time - emergency response</v>
      </c>
      <c r="BF1" t="str">
        <v>patrol time - non emergency response</v>
      </c>
      <c r="BG1" t="str">
        <v>event Golden 1 Center</v>
      </c>
      <c r="BH1" t="str">
        <v>rush hour Golden 1 Center</v>
      </c>
      <c r="BI1" t="str">
        <v>number of officers on beat duty Golden 1 Center</v>
      </c>
      <c r="BJ1" t="str">
        <v>event Arco Arena</v>
      </c>
      <c r="BK1" t="str">
        <v>rush hour Arco Arena</v>
      </c>
      <c r="BL1" t="str">
        <v>number of officers on beat duty Arco Arena</v>
      </c>
      <c r="BM1" t="str">
        <v>AGLS implementation</v>
      </c>
      <c r="BN1" t="str">
        <v>AGLS implementation</v>
      </c>
      <c r="BO1" t="str">
        <v>AVM implementation</v>
      </c>
      <c r="BP1" t="str">
        <v>type of injury call</v>
      </c>
      <c r="BQ1" t="str">
        <v>concentrated disadvantage</v>
      </c>
      <c r="BR1" t="str">
        <v>immigration concentration</v>
      </c>
      <c r="BS1" t="str">
        <v>residential stability</v>
      </c>
      <c r="BT1" t="str">
        <v>Call rate</v>
      </c>
      <c r="BU1" t="str">
        <v>weekends</v>
      </c>
      <c r="BV1" t="str">
        <v>911 calls</v>
      </c>
      <c r="BW1" t="str">
        <v>night time</v>
      </c>
      <c r="BX1" t="str">
        <v>weapon involved</v>
      </c>
      <c r="BY1" t="str">
        <v>311 implementation</v>
      </c>
      <c r="BZ1" t="str">
        <v>311 implementation</v>
      </c>
      <c r="CA1" t="str">
        <v>311 implementation</v>
      </c>
      <c r="CB1" t="str">
        <v>311 implementation</v>
      </c>
      <c r="CC1" t="str">
        <v>311 implementation</v>
      </c>
      <c r="CD1" t="str">
        <v>311 implementation</v>
      </c>
      <c r="CE1" t="str">
        <v>311 implementation</v>
      </c>
      <c r="CF1" t="str">
        <v>311 implementation</v>
      </c>
      <c r="CG1" t="str">
        <v>Two one-officer cars</v>
      </c>
      <c r="CH1" t="str">
        <v>Officer in car at  time of dispatch</v>
      </c>
      <c r="CI1" t="str">
        <v>Car in beat of  incident</v>
      </c>
      <c r="CJ1" t="str">
        <v>Emergency equipment  used</v>
      </c>
      <c r="CK1" t="str">
        <v>Call is busted</v>
      </c>
      <c r="CL1" t="str">
        <v xml:space="preserve">Rape  </v>
      </c>
      <c r="CM1" t="str">
        <v>Assault</v>
      </c>
      <c r="CN1" t="str">
        <v>Involvement burglary</v>
      </c>
      <c r="CO1" t="str">
        <v>Discovery burglary</v>
      </c>
      <c r="CP1" t="str">
        <v>Involvement larceny</v>
      </c>
      <c r="CQ1" t="str">
        <v>Discovery larceny</v>
      </c>
      <c r="CR1" t="str">
        <v>Involvement auto theft</v>
      </c>
      <c r="CS1" t="str">
        <v>Discovery auto theft</v>
      </c>
      <c r="CT1" t="str">
        <v>concentrated disadvantage</v>
      </c>
      <c r="CU1" t="str">
        <v>immigration concentration</v>
      </c>
      <c r="CV1" t="str">
        <v>residential stability</v>
      </c>
      <c r="CW1" t="str">
        <v>Call rate</v>
      </c>
      <c r="CX1" t="str">
        <v>weekends</v>
      </c>
      <c r="CY1" t="str">
        <v>source of call</v>
      </c>
      <c r="CZ1" t="str">
        <v>type of burglary</v>
      </c>
      <c r="DA1" t="str">
        <v>night time</v>
      </c>
      <c r="DB1" t="str">
        <v>distance travelled</v>
      </c>
      <c r="DC1" t="str">
        <v xml:space="preserve">Talking Delay </v>
      </c>
      <c r="DD1" t="str">
        <v>travel speed</v>
      </c>
      <c r="DE1" t="str">
        <v>Murder-manslaughter</v>
      </c>
      <c r="DF1" t="str">
        <v>Aggrevated assault</v>
      </c>
      <c r="DG1" t="str">
        <v>Robbery</v>
      </c>
      <c r="DH1" t="str">
        <v xml:space="preserve">Rape  </v>
      </c>
      <c r="DI1" t="str">
        <v>Auto theft</v>
      </c>
      <c r="DJ1" t="str">
        <v>Burglary</v>
      </c>
      <c r="DK1" t="str">
        <v>Theft</v>
      </c>
      <c r="DL1" t="str">
        <v>Drunk driving</v>
      </c>
      <c r="DM1" t="str">
        <v>Narcotics</v>
      </c>
      <c r="DN1" t="str">
        <v>Weapons</v>
      </c>
      <c r="DO1" t="str">
        <v>Drunk-disorderly</v>
      </c>
      <c r="DP1" t="str">
        <v>Liquor laws</v>
      </c>
      <c r="DQ1" t="str">
        <v>Arson</v>
      </c>
      <c r="DR1" t="str">
        <v>All other offenses</v>
      </c>
      <c r="DS1" t="str">
        <v>Fraud</v>
      </c>
      <c r="DT1" t="str">
        <v>Disorderly conduct</v>
      </c>
      <c r="DU1" t="str">
        <v>Assault</v>
      </c>
      <c r="DV1" t="str">
        <v>Forgery</v>
      </c>
      <c r="DW1" t="str">
        <v>Sex offenses</v>
      </c>
      <c r="DX1" t="str">
        <v>Vandalism</v>
      </c>
      <c r="DY1" t="str">
        <v>Family offenses</v>
      </c>
      <c r="DZ1" t="str">
        <v>False Alarm fires</v>
      </c>
      <c r="EA1" t="str">
        <v>Alarms</v>
      </c>
      <c r="EB1" t="str">
        <v>Family trouble</v>
      </c>
      <c r="EC1" t="str">
        <v>unattended death</v>
      </c>
      <c r="ED1" t="str">
        <v>curfew</v>
      </c>
      <c r="EE1" t="str">
        <v>aiding other police department</v>
      </c>
      <c r="EF1" t="str">
        <v>All other accidents</v>
      </c>
      <c r="EG1" t="str">
        <v>miscellaneous</v>
      </c>
      <c r="EH1" t="str">
        <v>suspicion</v>
      </c>
      <c r="EI1" t="str">
        <v>vehicle accident</v>
      </c>
      <c r="EJ1" t="str">
        <v>Run aways</v>
      </c>
      <c r="EK1" t="str">
        <v>mental cases</v>
      </c>
      <c r="EL1" t="str">
        <v>suicide</v>
      </c>
      <c r="EM1" t="str">
        <v>animal complaint</v>
      </c>
      <c r="EN1" t="str">
        <v>assisting motorist</v>
      </c>
      <c r="EO1" t="str">
        <v>missing person</v>
      </c>
      <c r="EP1" t="str">
        <v>lost-missing</v>
      </c>
      <c r="EQ1" t="str">
        <v>parking</v>
      </c>
      <c r="ER1" t="str">
        <v>motor vehicle</v>
      </c>
      <c r="ES1" t="str">
        <v>found</v>
      </c>
      <c r="ET1" t="str">
        <v>Census tract 1</v>
      </c>
      <c r="EU1" t="str">
        <v>Census tract 2</v>
      </c>
      <c r="EV1" t="str">
        <v>Census tract 3</v>
      </c>
      <c r="EW1" t="str">
        <v>Census tract 4</v>
      </c>
      <c r="EX1" t="str">
        <v>Census tract 5</v>
      </c>
      <c r="EY1" t="str">
        <v>Census tract 6</v>
      </c>
      <c r="EZ1" t="str">
        <v>Census tract 7</v>
      </c>
      <c r="FA1" t="str">
        <v>Census tract 8</v>
      </c>
      <c r="FB1" t="str">
        <v>Census tract 9</v>
      </c>
      <c r="FC1" t="str">
        <v>Census tract 10</v>
      </c>
      <c r="FD1" t="str">
        <v>Census tract 11</v>
      </c>
      <c r="FE1" t="str">
        <v>Census tract 12</v>
      </c>
      <c r="FF1" t="str">
        <v>Census tract 13</v>
      </c>
      <c r="FG1" t="str">
        <v>Census tract 14</v>
      </c>
      <c r="FH1" t="str">
        <v>Census tract 15</v>
      </c>
      <c r="FI1" t="str">
        <v>Census tract 16</v>
      </c>
      <c r="FJ1" t="str">
        <v>Midnight  - 12:59 AM</v>
      </c>
      <c r="FK1" t="str">
        <v>1:00  - 1:59 AM</v>
      </c>
      <c r="FL1" t="str">
        <v>2:00  - 2:59 AM</v>
      </c>
      <c r="FM1" t="str">
        <v>3:00  - 3:59 AM</v>
      </c>
      <c r="FN1" t="str">
        <v>4:00  - 4:59 AM</v>
      </c>
      <c r="FO1" t="str">
        <v>5:00  - 5:59 AM</v>
      </c>
      <c r="FP1" t="str">
        <v>6:00  - 6:59 AM</v>
      </c>
      <c r="FQ1" t="str">
        <v>7:00  - 7:59 AM</v>
      </c>
      <c r="FR1" t="str">
        <v>8:00  - 8:59 AM</v>
      </c>
      <c r="FS1" t="str">
        <v>9:00  - 9:59 AM</v>
      </c>
      <c r="FT1" t="str">
        <v>10:00  - 10:59 AM</v>
      </c>
      <c r="FU1" t="str">
        <v>11:00  - 11:59 AM</v>
      </c>
      <c r="FV1" t="str">
        <v>12:00  - 12:59 PM</v>
      </c>
      <c r="FW1" t="str">
        <v>1:00  - 1:59 PM</v>
      </c>
      <c r="FX1" t="str">
        <v>2:00  - 2:59 PM</v>
      </c>
      <c r="FY1" t="str">
        <v>3:00  - 3:59 PM</v>
      </c>
      <c r="FZ1" t="str">
        <v>4:00  - 4:59 PM</v>
      </c>
      <c r="GA1" t="str">
        <v>5:00  - 5:59 PM</v>
      </c>
      <c r="GB1" t="str">
        <v>6:00  - 6:59 PM</v>
      </c>
      <c r="GC1" t="str">
        <v>7:00  - 7:59 PM</v>
      </c>
      <c r="GD1" t="str">
        <v>8:00  - 8:59 PM</v>
      </c>
      <c r="GE1" t="str">
        <v>9:00  - 9:59 PM</v>
      </c>
      <c r="GF1" t="str">
        <v>10:00  - 10:59 PM</v>
      </c>
      <c r="GG1" t="str">
        <v>11:00  - 11:59 PM</v>
      </c>
      <c r="GH1" t="str">
        <v>Involvement vandalism</v>
      </c>
      <c r="GI1" t="str">
        <v>Involvement Forgery, Fraud, and Embezzlement</v>
      </c>
      <c r="GJ1" t="str">
        <v>Weapon Possession</v>
      </c>
      <c r="GK1" t="str">
        <v>Drunkenness</v>
      </c>
      <c r="GL1" t="str">
        <v xml:space="preserve">Disturbing the Peace </v>
      </c>
      <c r="GM1" t="str">
        <v>Disorderly Conduct</v>
      </c>
      <c r="GN1" t="str">
        <v>Discovery Vandalism</v>
      </c>
      <c r="GO1" t="str">
        <v>Discovery Forgery, Fraud, and Embezzlement</v>
      </c>
      <c r="GP1" t="str">
        <v>Involvement vandalism</v>
      </c>
      <c r="GQ1" t="str">
        <v>Involvement Forgery, Fraud, and Embezzlement</v>
      </c>
      <c r="GR1" t="str">
        <v>Weapon Possession</v>
      </c>
      <c r="GS1" t="str">
        <v>Drunkenness</v>
      </c>
      <c r="GT1" t="str">
        <v>Disturbing the Peace</v>
      </c>
      <c r="GU1" t="str">
        <v>Disorderly Conduct</v>
      </c>
      <c r="GV1" t="str">
        <v>Discovery Vandalism</v>
      </c>
      <c r="GW1" t="str">
        <v xml:space="preserve">Discovery Forgery, Fraud, and Embezzlement </v>
      </c>
      <c r="GX1" t="str">
        <v>Involvement vandalism</v>
      </c>
      <c r="GY1" t="str">
        <v>Involvement Forgery, Fraud, and Embezzlement</v>
      </c>
      <c r="GZ1" t="str">
        <v>Weapon Possession</v>
      </c>
      <c r="HA1" t="str">
        <v>Drunkenness</v>
      </c>
      <c r="HB1" t="str">
        <v>Disturbing the Peace</v>
      </c>
      <c r="HC1" t="str">
        <v xml:space="preserve">Disorderly Conduct </v>
      </c>
      <c r="HD1" t="str">
        <v>Discovery Vandalism</v>
      </c>
      <c r="HE1" t="str">
        <v>Discovery Forgery, Fraud, and Embezzlement</v>
      </c>
      <c r="HF1" t="str">
        <v>Involvement vandalism</v>
      </c>
      <c r="HG1" t="str">
        <v>Involvement Forgery, Fraud, and Embezzlement</v>
      </c>
      <c r="HH1" t="str">
        <v>Weapon Possession</v>
      </c>
      <c r="HI1" t="str">
        <v>Drunkenness</v>
      </c>
      <c r="HJ1" t="str">
        <v>Disturbing the Peace</v>
      </c>
      <c r="HK1" t="str">
        <v xml:space="preserve">Disorderly Conduct </v>
      </c>
      <c r="HL1" t="str">
        <v xml:space="preserve">Discovery Vandalism </v>
      </c>
      <c r="HM1" t="str">
        <v>Discovery Forgery, Fraud, and Embezzlement</v>
      </c>
      <c r="HN1" t="str">
        <v xml:space="preserve">Telephoning Delay </v>
      </c>
      <c r="HO1" t="str">
        <v xml:space="preserve">Talking Delay </v>
      </c>
      <c r="HP1" t="str">
        <v xml:space="preserve">Apathy Delay </v>
      </c>
      <c r="HQ1" t="str">
        <v>Not Being Informed / Being Misinformed</v>
      </c>
      <c r="HR1" t="str">
        <v>Own -Rent - Board</v>
      </c>
      <c r="HS1" t="str">
        <v xml:space="preserve">Marital Status </v>
      </c>
      <c r="HT1" t="str">
        <v>Education</v>
      </c>
      <c r="HU1" t="str">
        <v xml:space="preserve">Income </v>
      </c>
      <c r="HV1" t="str">
        <v xml:space="preserve">Sex </v>
      </c>
      <c r="HW1" t="str">
        <v xml:space="preserve">Victim - Callers </v>
      </c>
      <c r="HX1" t="str">
        <v>Witness - Callers</v>
      </c>
      <c r="HY1" t="str">
        <v xml:space="preserve">Involvement Vandalism </v>
      </c>
      <c r="HZ1" t="str">
        <v>Involvement Forgery, Fraud, and Embezzlement</v>
      </c>
      <c r="IA1" t="str">
        <v>Weapon Possession</v>
      </c>
      <c r="IB1" t="str">
        <v>Drunkenness</v>
      </c>
      <c r="IC1" t="str">
        <v xml:space="preserve">Disturbing the Peace </v>
      </c>
      <c r="ID1" t="str">
        <v>Disorderly Conduct</v>
      </c>
      <c r="IE1" t="str">
        <v>Discovery Vandalism</v>
      </c>
      <c r="IF1" t="str">
        <v>Discovery Forgery, Fraud, and Embezzlement</v>
      </c>
      <c r="IG1" t="str">
        <v xml:space="preserve">Busted Call </v>
      </c>
      <c r="IH1" t="str">
        <v>Officer Could View  Crime on Routine Patrol</v>
      </c>
      <c r="II1" t="str">
        <v xml:space="preserve">Officer In or Out of  Assigned Beat </v>
      </c>
      <c r="IJ1" t="str">
        <v xml:space="preserve">Officer's Location is  in Beat of Incident </v>
      </c>
      <c r="IK1" t="str">
        <v xml:space="preserve">Incident is in Officer's  Assigned Beat </v>
      </c>
      <c r="IL1" t="str">
        <v>In or Out of Car</v>
      </c>
      <c r="IM1" t="str">
        <v xml:space="preserve">Car Stationery or  Mobile </v>
      </c>
      <c r="IN1" t="str">
        <v>Distance Travelled</v>
      </c>
      <c r="IO1" t="str">
        <v>One or Two -Man Car</v>
      </c>
      <c r="IP1" t="str">
        <v xml:space="preserve">Involvement Vandalism </v>
      </c>
      <c r="IQ1" t="str">
        <v>Involvement Forgery, Fraud, and Embezzlement</v>
      </c>
      <c r="IR1" t="str">
        <v>Weapon Possession</v>
      </c>
      <c r="IS1" t="str">
        <v>Drunkenness</v>
      </c>
      <c r="IT1" t="str">
        <v>Disturbing the Peace</v>
      </c>
      <c r="IU1" t="str">
        <v xml:space="preserve">Disorderly Conduct </v>
      </c>
      <c r="IV1" t="str">
        <v>Discovery Vandalism</v>
      </c>
      <c r="IW1" t="str">
        <v xml:space="preserve">Discovery Forgery, Fraud, and Embezzlement </v>
      </c>
      <c r="IX1" t="str">
        <v xml:space="preserve">concentrated disadvantage </v>
      </c>
      <c r="IY1" t="str">
        <v xml:space="preserve">immigration concentration </v>
      </c>
      <c r="IZ1" t="str">
        <v xml:space="preserve">residential stability </v>
      </c>
      <c r="JA1" t="str">
        <v>Call rate</v>
      </c>
      <c r="JB1" t="str">
        <v>weekends</v>
      </c>
      <c r="JC1" t="str">
        <v>source of call</v>
      </c>
      <c r="JD1" t="str">
        <v>night time</v>
      </c>
      <c r="JE1" t="str">
        <v xml:space="preserve">type of burglary </v>
      </c>
      <c r="JF1" t="str">
        <v xml:space="preserve">concentrated disadvantage </v>
      </c>
      <c r="JG1" t="str">
        <v xml:space="preserve">immigration concentration </v>
      </c>
      <c r="JH1" t="str">
        <v xml:space="preserve">residential stability </v>
      </c>
      <c r="JI1" t="str">
        <v>Call rate</v>
      </c>
      <c r="JJ1" t="str">
        <v>weekends</v>
      </c>
      <c r="JK1" t="str">
        <v>source of call</v>
      </c>
      <c r="JL1" t="str">
        <v>night time</v>
      </c>
      <c r="JM1" t="str">
        <v xml:space="preserve">type of burglary </v>
      </c>
      <c r="JN1" t="str">
        <v>% Mexican-American</v>
      </c>
      <c r="JO1" t="str">
        <v xml:space="preserve">% Black </v>
      </c>
      <c r="JP1" t="str">
        <v>Average Value</v>
      </c>
      <c r="JQ1" t="str">
        <v>Pop. Density</v>
      </c>
      <c r="JR1" t="str">
        <v xml:space="preserve">Average Rent </v>
      </c>
      <c r="JS1" t="str">
        <v>Education</v>
      </c>
      <c r="JT1" t="str">
        <v>Mean Per Capita Income</v>
      </c>
      <c r="JU1" t="str">
        <v>% Poverty</v>
      </c>
      <c r="JV1" t="str">
        <v>% Mexican-American</v>
      </c>
      <c r="JW1" t="str">
        <v xml:space="preserve">% Black </v>
      </c>
      <c r="JX1" t="str">
        <v>Average Value</v>
      </c>
      <c r="JY1" t="str">
        <v>Pop. Density</v>
      </c>
      <c r="JZ1" t="str">
        <v xml:space="preserve">Average Rent </v>
      </c>
      <c r="KA1" t="str">
        <v>Education</v>
      </c>
      <c r="KB1" t="str">
        <v>Mean Per Capita Income</v>
      </c>
      <c r="KC1" t="str">
        <v>% Poverty</v>
      </c>
      <c r="KD1" t="str">
        <v>% Mexican-American</v>
      </c>
      <c r="KE1" t="str">
        <v xml:space="preserve">% Black </v>
      </c>
      <c r="KF1" t="str">
        <v>Average Value</v>
      </c>
      <c r="KG1" t="str">
        <v>Pop. Density</v>
      </c>
      <c r="KH1" t="str">
        <v xml:space="preserve">Average Rent </v>
      </c>
      <c r="KI1" t="str">
        <v>Education</v>
      </c>
      <c r="KJ1" t="str">
        <v>Mean Per Capita Income</v>
      </c>
      <c r="KK1" t="str">
        <v>% Poverty</v>
      </c>
      <c r="KL1" t="str">
        <v>Priority Index</v>
      </c>
      <c r="KM1" t="str">
        <v>Felony</v>
      </c>
      <c r="KN1" t="str">
        <v>Disorder</v>
      </c>
      <c r="KO1" t="str">
        <v xml:space="preserve">Misdemeanor </v>
      </c>
      <c r="KP1" t="str">
        <v xml:space="preserve">violent </v>
      </c>
      <c r="KQ1" t="str">
        <v>In progress, just occurred</v>
      </c>
      <c r="KR1" t="str">
        <v>apartment</v>
      </c>
      <c r="KS1" t="str">
        <v xml:space="preserve">time of day </v>
      </c>
      <c r="KT1" t="str">
        <v>weekend</v>
      </c>
      <c r="KU1" t="str">
        <v>season</v>
      </c>
      <c r="KV1" t="str">
        <v>hot spot</v>
      </c>
      <c r="KW1" t="str">
        <v>volume of call activity</v>
      </c>
      <c r="KX1" t="str">
        <v>minority concentration</v>
      </c>
      <c r="KY1" t="str">
        <v>structural disadvantage</v>
      </c>
      <c r="KZ1" t="str">
        <v>amount of patrols responding</v>
      </c>
      <c r="LA1" t="str">
        <v>Distance Travelled</v>
      </c>
      <c r="LB1" t="str">
        <v>workload</v>
      </c>
      <c r="LC1" t="str">
        <v>Basic command unit built-up area size</v>
      </c>
      <c r="LD1" t="str">
        <v>familiarity with patrol area</v>
      </c>
      <c r="LE1" t="str">
        <v>shift changeovers</v>
      </c>
      <c r="LF1" t="str">
        <v>rush hour/traffic conditions</v>
      </c>
      <c r="LG1" t="str">
        <v xml:space="preserve">Control center navigational directions </v>
      </c>
      <c r="LH1" t="str">
        <v>advice on deployment at the scene</v>
      </c>
      <c r="LI1" t="str">
        <v xml:space="preserve">Control center navigational directions </v>
      </c>
      <c r="LJ1" t="str">
        <v>advice on deployment at the scene</v>
      </c>
      <c r="LK1" t="str">
        <v>two-officer patrols</v>
      </c>
      <c r="LL1" t="str">
        <v>two-officer patrols</v>
      </c>
      <c r="LM1" t="str">
        <v>two-officer patrols</v>
      </c>
      <c r="LN1" t="str">
        <v>Distance Travelled</v>
      </c>
      <c r="LO1" t="str">
        <v>uncommitted patrols</v>
      </c>
      <c r="LP1" t="str">
        <v>uncommitted patrols</v>
      </c>
      <c r="LQ1" t="str">
        <v>AGDS implementation</v>
      </c>
      <c r="LR1" t="str">
        <v>Vocera badge implementation</v>
      </c>
      <c r="LS1" t="str">
        <v>AGDS implementation</v>
      </c>
      <c r="LT1" t="str">
        <v>AGDS implementation</v>
      </c>
      <c r="LU1" t="str">
        <v>weapon</v>
      </c>
      <c r="LV1" t="str">
        <v>weekends</v>
      </c>
      <c r="LW1" t="str">
        <v>nighttime</v>
      </c>
      <c r="LX1" t="str">
        <v>rush hour</v>
      </c>
      <c r="LY1" t="str">
        <v>caller age</v>
      </c>
      <c r="LZ1" t="str">
        <v>caller male</v>
      </c>
      <c r="MA1" t="str">
        <v>caller black</v>
      </c>
      <c r="MB1" t="str">
        <v>caller hispanic</v>
      </c>
      <c r="MC1" t="str">
        <v>concentrated disadvantage</v>
      </c>
      <c r="MD1" t="str">
        <v>immigration concentration</v>
      </c>
      <c r="ME1" t="str">
        <v>residential mobility</v>
      </c>
      <c r="MF1" t="str">
        <v>racial heterogeneity</v>
      </c>
      <c r="MG1" t="str">
        <v>Call rate</v>
      </c>
      <c r="MH1" t="str">
        <v xml:space="preserve">Rape  </v>
      </c>
      <c r="MI1" t="str">
        <v>Assault</v>
      </c>
      <c r="MJ1" t="str">
        <v>Involvement burglary</v>
      </c>
      <c r="MK1" t="str">
        <v>Discovery burglary</v>
      </c>
      <c r="ML1" t="str">
        <v>Involvement larceny</v>
      </c>
      <c r="MM1" t="str">
        <v>Discovery larceny</v>
      </c>
      <c r="MN1" t="str">
        <v>Involvement auto theft</v>
      </c>
      <c r="MO1" t="str">
        <v>Discovery auto theft</v>
      </c>
      <c r="MP1" t="str">
        <v xml:space="preserve">Rape  </v>
      </c>
      <c r="MQ1" t="str">
        <v>Assault</v>
      </c>
      <c r="MR1" t="str">
        <v>Involvement burglary</v>
      </c>
      <c r="MS1" t="str">
        <v>Discovery burglary</v>
      </c>
      <c r="MT1" t="str">
        <v>Involvement larceny</v>
      </c>
      <c r="MU1" t="str">
        <v>Discovery larceny</v>
      </c>
      <c r="MV1" t="str">
        <v>Involvement auto theft</v>
      </c>
      <c r="MW1" t="str">
        <v>Discovery auto theft</v>
      </c>
      <c r="MX1" t="str">
        <v>Alarm</v>
      </c>
      <c r="MY1" t="str">
        <v xml:space="preserve">Rape  </v>
      </c>
      <c r="MZ1" t="str">
        <v>Assault</v>
      </c>
      <c r="NA1" t="str">
        <v>Involvement burglary</v>
      </c>
      <c r="NB1" t="str">
        <v>Discovery burglary</v>
      </c>
      <c r="NC1" t="str">
        <v>Involvement larceny</v>
      </c>
      <c r="ND1" t="str">
        <v>Discovery larceny</v>
      </c>
      <c r="NE1" t="str">
        <v>Involvement auto theft</v>
      </c>
      <c r="NF1" t="str">
        <v>Discovery auto theft</v>
      </c>
      <c r="NG1" t="str">
        <v>Alarm</v>
      </c>
      <c r="NH1" t="str">
        <v xml:space="preserve">Officer In or Out of  Assigned Beat </v>
      </c>
      <c r="NI1" t="str">
        <v>Dispatched to incorrect Beat</v>
      </c>
      <c r="NJ1" t="str">
        <v xml:space="preserve">Officer's Location is  in Beat of Incident </v>
      </c>
      <c r="NK1" t="str">
        <v xml:space="preserve">Incident is in Officer's  Assigned Beat </v>
      </c>
      <c r="NL1" t="str">
        <v>In or Out of Car</v>
      </c>
      <c r="NM1" t="str">
        <v>One or Two -Man Car</v>
      </c>
      <c r="NN1" t="str">
        <v>Code one or Code two</v>
      </c>
      <c r="NO1" t="str">
        <v xml:space="preserve">Busted Call </v>
      </c>
      <c r="NP1" t="str">
        <v>Distance Travelled</v>
      </c>
      <c r="NQ1" t="str">
        <v xml:space="preserve">Rape  </v>
      </c>
      <c r="NR1" t="str">
        <v>Assault</v>
      </c>
      <c r="NS1" t="str">
        <v>Involvement burglary</v>
      </c>
      <c r="NT1" t="str">
        <v>Discovery burglary</v>
      </c>
      <c r="NU1" t="str">
        <v>Involvement larceny</v>
      </c>
      <c r="NV1" t="str">
        <v>Discovery larceny</v>
      </c>
      <c r="NW1" t="str">
        <v>Involvement auto theft</v>
      </c>
      <c r="NX1" t="str">
        <v>Discovery auto theft</v>
      </c>
      <c r="NY1" t="str">
        <v>Seriousness Index</v>
      </c>
      <c r="NZ1" t="str">
        <v>Seriousness Index</v>
      </c>
      <c r="OA1" t="str">
        <v>Seriousness Index</v>
      </c>
      <c r="OB1" t="str">
        <v>Assigned Code to call</v>
      </c>
      <c r="OC1" t="str">
        <v>Seriousness Index</v>
      </c>
      <c r="OD1" t="str">
        <v>Assigned Code to call</v>
      </c>
      <c r="OE1" t="str">
        <v>Residence in K.C.</v>
      </c>
      <c r="OF1" t="str">
        <v>Residence at present adress</v>
      </c>
      <c r="OG1" t="str">
        <v>Own -Rent - Board</v>
      </c>
      <c r="OH1" t="str">
        <v xml:space="preserve">Marital Status </v>
      </c>
      <c r="OI1" t="str">
        <v>Socioeconomic Rating</v>
      </c>
      <c r="OJ1" t="str">
        <v>Education</v>
      </c>
      <c r="OK1" t="str">
        <v xml:space="preserve">Income </v>
      </c>
      <c r="OL1" t="str">
        <v xml:space="preserve">Rape  </v>
      </c>
      <c r="OM1" t="str">
        <v>Assault</v>
      </c>
      <c r="ON1" t="str">
        <v>Involvement burglary</v>
      </c>
      <c r="OO1" t="str">
        <v>Discovery burglary</v>
      </c>
      <c r="OP1" t="str">
        <v>Involvement larceny</v>
      </c>
      <c r="OQ1" t="str">
        <v>Discovery larceny</v>
      </c>
      <c r="OR1" t="str">
        <v>Involvement auto theft</v>
      </c>
      <c r="OS1" t="str">
        <v>Discovery auto theft</v>
      </c>
      <c r="OT1" t="str">
        <v xml:space="preserve">Telephoning Delay </v>
      </c>
      <c r="OU1" t="str">
        <v xml:space="preserve">Talking Delay </v>
      </c>
      <c r="OV1" t="str">
        <v>Chasing Delay</v>
      </c>
      <c r="OW1" t="str">
        <v>Investigating Delay</v>
      </c>
      <c r="OX1" t="str">
        <v>Waiting-Observing Delay</v>
      </c>
      <c r="OY1" t="str">
        <v>Contacting security</v>
      </c>
      <c r="OZ1" t="str">
        <v xml:space="preserve">Apathy Delay </v>
      </c>
      <c r="PA1" t="str">
        <v>Being Unsure of the Police</v>
      </c>
      <c r="PB1" t="str">
        <v>Injury Delay</v>
      </c>
      <c r="PC1" t="str">
        <v>Fear-Emotional upset delay</v>
      </c>
      <c r="PD1" t="str">
        <v>Public communications delay</v>
      </c>
      <c r="PE1" t="str">
        <v>Not Being Informed / Being Misinformed</v>
      </c>
      <c r="PF1" t="str">
        <v>Residence in K.C.</v>
      </c>
      <c r="PG1" t="str">
        <v>Residence at present adress</v>
      </c>
      <c r="PH1" t="str">
        <v>Own -Rent - Board</v>
      </c>
      <c r="PI1" t="str">
        <v xml:space="preserve">Marital Status </v>
      </c>
      <c r="PJ1" t="str">
        <v>Socioeconomic Rating</v>
      </c>
      <c r="PK1" t="str">
        <v>Education</v>
      </c>
      <c r="PL1" t="str">
        <v xml:space="preserve">Income </v>
      </c>
      <c r="PM1" t="str">
        <v xml:space="preserve">Rape  </v>
      </c>
      <c r="PN1" t="str">
        <v>Assault</v>
      </c>
      <c r="PO1" t="str">
        <v>Involvement burglary</v>
      </c>
      <c r="PP1" t="str">
        <v>Discovery burglary</v>
      </c>
      <c r="PQ1" t="str">
        <v>Involvement larceny</v>
      </c>
      <c r="PR1" t="str">
        <v>Discovery larceny</v>
      </c>
      <c r="PS1" t="str">
        <v>Involvement auto theft</v>
      </c>
      <c r="PT1" t="str">
        <v>Discovery auto theft</v>
      </c>
      <c r="PU1" t="str">
        <v xml:space="preserve">Telephoning Delay </v>
      </c>
      <c r="PV1" t="str">
        <v xml:space="preserve">Talking Delay </v>
      </c>
      <c r="PW1" t="str">
        <v>Chasing Delay</v>
      </c>
      <c r="PX1" t="str">
        <v>Investigating Delay</v>
      </c>
      <c r="PY1" t="str">
        <v>Waiting-Observing Delay</v>
      </c>
      <c r="PZ1" t="str">
        <v>Contacting security</v>
      </c>
      <c r="QA1" t="str">
        <v xml:space="preserve">Apathy Delay </v>
      </c>
      <c r="QB1" t="str">
        <v>Being Unsure of the Police</v>
      </c>
      <c r="QC1" t="str">
        <v>Injury Delay</v>
      </c>
      <c r="QD1" t="str">
        <v>Fear-Emotional upset delay</v>
      </c>
      <c r="QE1" t="str">
        <v>Public communications delay</v>
      </c>
      <c r="QF1" t="str">
        <v>Not Being Informed / Being Misinformed</v>
      </c>
      <c r="QG1" t="str">
        <v xml:space="preserve">Rape  </v>
      </c>
      <c r="QH1" t="str">
        <v>Assault</v>
      </c>
      <c r="QI1" t="str">
        <v>Involvement burglary</v>
      </c>
      <c r="QJ1" t="str">
        <v>Discovery burglary</v>
      </c>
      <c r="QK1" t="str">
        <v>Involvement larceny</v>
      </c>
      <c r="QL1" t="str">
        <v>Discovery larceny</v>
      </c>
      <c r="QM1" t="str">
        <v>Involvement auto theft</v>
      </c>
      <c r="QN1" t="str">
        <v>Discovery auto theft</v>
      </c>
      <c r="QO1" t="str">
        <v xml:space="preserve">Rape  </v>
      </c>
      <c r="QP1" t="str">
        <v>Assault</v>
      </c>
      <c r="QQ1" t="str">
        <v>Involvement burglary</v>
      </c>
      <c r="QR1" t="str">
        <v>Discovery burglary</v>
      </c>
      <c r="QS1" t="str">
        <v>Involvement larceny</v>
      </c>
      <c r="QT1" t="str">
        <v>Discovery larceny</v>
      </c>
      <c r="QU1" t="str">
        <v>Involvement auto theft</v>
      </c>
      <c r="QV1" t="str">
        <v>Discovery auto theft</v>
      </c>
      <c r="QW1" t="str">
        <v>Involvement crimes</v>
      </c>
      <c r="QX1" t="str">
        <v>Involvement crimes</v>
      </c>
      <c r="QY1" t="str">
        <v>Involvement crimes</v>
      </c>
      <c r="QZ1" t="str">
        <v>Involvement: traffic</v>
      </c>
      <c r="RA1" t="str">
        <v>Involvement: social service</v>
      </c>
      <c r="RB1" t="str">
        <v>Involvement: confrontation disturbance</v>
      </c>
      <c r="RC1" t="str">
        <v xml:space="preserve">Involvement: nuisance disturbance </v>
      </c>
      <c r="RD1" t="str">
        <v>Discovery: crime control</v>
      </c>
      <c r="RE1" t="str">
        <v>Discovery: traffic</v>
      </c>
      <c r="RF1" t="str">
        <v>Discovery: social service</v>
      </c>
      <c r="RG1" t="str">
        <v>Involvement: traffic</v>
      </c>
      <c r="RH1" t="str">
        <v>Involvement: social service</v>
      </c>
      <c r="RI1" t="str">
        <v>Involvement: confrontation disturbance</v>
      </c>
      <c r="RJ1" t="str">
        <v xml:space="preserve">Involvement: nuisance disturbance </v>
      </c>
      <c r="RK1" t="str">
        <v>Discovery: crime control</v>
      </c>
      <c r="RL1" t="str">
        <v>Discovery: traffic</v>
      </c>
      <c r="RM1" t="str">
        <v>Discovery: social service</v>
      </c>
      <c r="RN1" t="str">
        <v>Involvement: traffic</v>
      </c>
      <c r="RO1" t="str">
        <v>Involvement: social service</v>
      </c>
      <c r="RP1" t="str">
        <v>Involvement: confrontation disturbance</v>
      </c>
      <c r="RQ1" t="str">
        <v xml:space="preserve">Involvement: nuisance disturbance </v>
      </c>
      <c r="RR1" t="str">
        <v>Discovery: crime control</v>
      </c>
      <c r="RS1" t="str">
        <v>Discovery: traffic</v>
      </c>
      <c r="RT1" t="str">
        <v>Discovery: social service</v>
      </c>
      <c r="RU1" t="str">
        <v>Traffic</v>
      </c>
      <c r="RV1" t="str">
        <v>Social service</v>
      </c>
      <c r="RW1" t="str">
        <v>Confrontation disturbance</v>
      </c>
      <c r="RX1" t="str">
        <v>Nuisance disturbance</v>
      </c>
      <c r="RY1" t="str">
        <v>Alarm</v>
      </c>
      <c r="RZ1" t="str">
        <v>Traffic</v>
      </c>
      <c r="SA1" t="str">
        <v>Social service</v>
      </c>
      <c r="SB1" t="str">
        <v>Confrontation disturbance</v>
      </c>
      <c r="SC1" t="str">
        <v>Nuisance disturbance</v>
      </c>
      <c r="SD1" t="str">
        <v>Alarm</v>
      </c>
      <c r="SE1" t="str">
        <v>Traffic</v>
      </c>
      <c r="SF1" t="str">
        <v>Social service</v>
      </c>
      <c r="SG1" t="str">
        <v>Confrontation disturbance</v>
      </c>
      <c r="SH1" t="str">
        <v>Nuisance disturbance</v>
      </c>
      <c r="SI1" t="str">
        <v>Alarm</v>
      </c>
      <c r="SJ1" t="str">
        <v>Traffic</v>
      </c>
      <c r="SK1" t="str">
        <v>Social service</v>
      </c>
      <c r="SL1" t="str">
        <v>Confrontation disturbance</v>
      </c>
      <c r="SM1" t="str">
        <v>Nuisance disturbance</v>
      </c>
      <c r="SN1" t="str">
        <v>Unclassified disturbance</v>
      </c>
      <c r="SO1" t="str">
        <v>Alarm</v>
      </c>
      <c r="SP1" t="str">
        <v>Seriousness Index</v>
      </c>
      <c r="SQ1" t="str">
        <v>Seriousness Index</v>
      </c>
      <c r="SR1" t="str">
        <v>Seriousness Index</v>
      </c>
      <c r="SS1" t="str">
        <v>Involvement: traffic</v>
      </c>
      <c r="ST1" t="str">
        <v>Involvement: social service</v>
      </c>
      <c r="SU1" t="str">
        <v>Involvement: confrontation disturbance</v>
      </c>
      <c r="SV1" t="str">
        <v xml:space="preserve">Involvement: nuisance disturbance </v>
      </c>
      <c r="SW1" t="str">
        <v>Discovery: crime control</v>
      </c>
      <c r="SX1" t="str">
        <v>Discovery: traffic</v>
      </c>
      <c r="SY1" t="str">
        <v>Discovery: social service</v>
      </c>
      <c r="SZ1" t="str">
        <v>Involvement: traffic</v>
      </c>
      <c r="TA1" t="str">
        <v>Involvement: social service</v>
      </c>
      <c r="TB1" t="str">
        <v>Involvement: confrontation disturbance</v>
      </c>
      <c r="TC1" t="str">
        <v xml:space="preserve">Involvement: nuisance disturbance </v>
      </c>
      <c r="TD1" t="str">
        <v>Discovery: crime control</v>
      </c>
      <c r="TE1" t="str">
        <v>Discovery: traffic</v>
      </c>
      <c r="TF1" t="str">
        <v>Discovery: social service</v>
      </c>
      <c r="TG1" t="str">
        <v>Involvement: traffic</v>
      </c>
      <c r="TH1" t="str">
        <v>Involvement: social service</v>
      </c>
      <c r="TI1" t="str">
        <v>Involvement: confrontation disturbance</v>
      </c>
      <c r="TJ1" t="str">
        <v xml:space="preserve">Involvement: nuisance disturbance </v>
      </c>
      <c r="TK1" t="str">
        <v>Discovery: crime control</v>
      </c>
      <c r="TL1" t="str">
        <v>Discovery: traffic</v>
      </c>
      <c r="TM1" t="str">
        <v>Discovery: social service</v>
      </c>
      <c r="TN1" t="str">
        <v>Involvement: traffic</v>
      </c>
      <c r="TO1" t="str">
        <v>Involvement: social service</v>
      </c>
      <c r="TP1" t="str">
        <v>Involvement: confrontation disturbance</v>
      </c>
      <c r="TQ1" t="str">
        <v xml:space="preserve">Involvement: nuisance disturbance </v>
      </c>
      <c r="TR1" t="str">
        <v>Discovery: crime control</v>
      </c>
      <c r="TS1" t="str">
        <v>Discovery: traffic</v>
      </c>
      <c r="TT1" t="str">
        <v>Discovery: social service</v>
      </c>
      <c r="TU1" t="str">
        <v xml:space="preserve">Telephoning Delay </v>
      </c>
      <c r="TV1" t="str">
        <v xml:space="preserve">Talking Delay </v>
      </c>
      <c r="TW1" t="str">
        <v>Waiting-Observing Delay</v>
      </c>
      <c r="TX1" t="str">
        <v xml:space="preserve">Apathy Delay </v>
      </c>
      <c r="TY1" t="str">
        <v>Being Unsure of the Police</v>
      </c>
      <c r="TZ1" t="str">
        <v>Fear-Emotional upset delay</v>
      </c>
      <c r="UA1" t="str">
        <v>call priority 2</v>
      </c>
      <c r="UB1" t="str">
        <v>call priority 3</v>
      </c>
      <c r="UC1" t="str">
        <v>call priority 4</v>
      </c>
      <c r="UD1" t="str">
        <v>call priority 5</v>
      </c>
      <c r="UE1" t="str">
        <v>call priority 2</v>
      </c>
      <c r="UF1" t="str">
        <v>call priority 3</v>
      </c>
      <c r="UG1" t="str">
        <v>call priority 4</v>
      </c>
      <c r="UH1" t="str">
        <v>call priority 5</v>
      </c>
      <c r="UI1" t="str">
        <v>call priority 2</v>
      </c>
      <c r="UJ1" t="str">
        <v>call priority 3</v>
      </c>
      <c r="UK1" t="str">
        <v>call priority 2</v>
      </c>
      <c r="UL1" t="str">
        <v>call priority 3</v>
      </c>
      <c r="UM1" t="str">
        <v>HHI</v>
      </c>
      <c r="UN1" t="str">
        <v>White</v>
      </c>
      <c r="UO1" t="str">
        <v>Married</v>
      </c>
      <c r="UP1" t="str">
        <v>Poverty</v>
      </c>
      <c r="UQ1" t="str">
        <v>Unemployed</v>
      </c>
      <c r="UR1" t="str">
        <v>Vacant</v>
      </c>
      <c r="US1" t="str">
        <v>Renting</v>
      </c>
      <c r="UT1" t="str">
        <v>Officer employed</v>
      </c>
      <c r="UU1" t="str">
        <v>Civilian employed</v>
      </c>
      <c r="UV1" t="str">
        <v>Call Volume</v>
      </c>
      <c r="UW1" t="str">
        <v>Hourly Max Temp</v>
      </c>
      <c r="UX1" t="str">
        <v>HHI</v>
      </c>
      <c r="UY1" t="str">
        <v>White</v>
      </c>
      <c r="UZ1" t="str">
        <v>Married</v>
      </c>
      <c r="VA1" t="str">
        <v>Poverty</v>
      </c>
      <c r="VB1" t="str">
        <v>Unemployed</v>
      </c>
      <c r="VC1" t="str">
        <v>Vacant</v>
      </c>
      <c r="VD1" t="str">
        <v>Renting</v>
      </c>
      <c r="VE1" t="str">
        <v>Officer employed</v>
      </c>
      <c r="VF1" t="str">
        <v>Civilian employed</v>
      </c>
      <c r="VG1" t="str">
        <v>Call Volume</v>
      </c>
      <c r="VH1" t="str">
        <v>Hourly Max Temp</v>
      </c>
      <c r="VI1" t="str">
        <v>HHI</v>
      </c>
      <c r="VJ1" t="str">
        <v>White</v>
      </c>
      <c r="VK1" t="str">
        <v>Married</v>
      </c>
      <c r="VL1" t="str">
        <v>Poverty</v>
      </c>
      <c r="VM1" t="str">
        <v>Unemployed</v>
      </c>
      <c r="VN1" t="str">
        <v>Vacant</v>
      </c>
      <c r="VO1" t="str">
        <v>Renting</v>
      </c>
      <c r="VP1" t="str">
        <v>Officer employed</v>
      </c>
      <c r="VQ1" t="str">
        <v>Civilian employed</v>
      </c>
      <c r="VR1" t="str">
        <v>Call Volume</v>
      </c>
      <c r="VS1" t="str">
        <v>Hourly Max Temp</v>
      </c>
      <c r="VT1" t="str">
        <v>Priority intermediate</v>
      </c>
      <c r="VU1" t="str">
        <v>Priority lowest</v>
      </c>
      <c r="VV1" t="str">
        <v>Call Volume</v>
      </c>
      <c r="VW1" t="str">
        <v>Panda police car</v>
      </c>
      <c r="VX1" t="str">
        <v>Panda police car</v>
      </c>
      <c r="VY1" t="str">
        <v>Panda police car</v>
      </c>
      <c r="VZ1" t="str">
        <v>Panda police car</v>
      </c>
      <c r="WA1" t="str">
        <v>Panda police car</v>
      </c>
      <c r="WB1" t="str">
        <v>single one-officer units</v>
      </c>
      <c r="WC1" t="str">
        <v>single two officer units</v>
      </c>
      <c r="WD1" t="str">
        <v>combined (single&amp;two) one-officer units</v>
      </c>
      <c r="WE1" t="str">
        <v xml:space="preserve">emergency  </v>
      </c>
      <c r="WF1" t="str">
        <v xml:space="preserve">emergency  </v>
      </c>
      <c r="WG1" t="str">
        <v>potential one-hour delay</v>
      </c>
      <c r="WH1" t="str">
        <v>potential 30-minute delay</v>
      </c>
      <c r="WI1" t="str">
        <v>potential 15-minute delay</v>
      </c>
      <c r="WJ1" t="str">
        <v>immediate dispatch - crimes against property</v>
      </c>
      <c r="WK1" t="str">
        <v>immediate dispatch - crimes against persons</v>
      </c>
      <c r="WL1" t="str">
        <v>potential one-hour delay</v>
      </c>
      <c r="WM1" t="str">
        <v>potential 30-minute delay</v>
      </c>
      <c r="WN1" t="str">
        <v>potential 15-minute delay</v>
      </c>
      <c r="WO1" t="str">
        <v>immediate dispatch - crimes against property</v>
      </c>
      <c r="WP1" t="str">
        <v>immediate dispatch - crimes against persons</v>
      </c>
      <c r="WQ1" t="str">
        <v>just occurred</v>
      </c>
      <c r="WR1" t="str">
        <v>cold</v>
      </c>
      <c r="WS1" t="str">
        <v>just occurred</v>
      </c>
      <c r="WT1" t="str">
        <v>cold</v>
      </c>
      <c r="WU1" t="str">
        <v xml:space="preserve">no injury  </v>
      </c>
      <c r="WV1" t="str">
        <v xml:space="preserve">no injury  </v>
      </c>
      <c r="WW1" t="str">
        <v>differential police reponse system</v>
      </c>
      <c r="WX1" t="str">
        <v>differential police reponse system</v>
      </c>
      <c r="WY1" t="str">
        <v>differential police reponse system</v>
      </c>
      <c r="WZ1" t="str">
        <v>differential police reponse system</v>
      </c>
      <c r="XA1" t="str">
        <v>immediate dispatch</v>
      </c>
      <c r="XB1" t="str">
        <v>potentially delayed dispatch</v>
      </c>
      <c r="XC1" t="str">
        <v>immediate dispatch</v>
      </c>
      <c r="XD1" t="str">
        <v>potentially delayed dispatch</v>
      </c>
      <c r="XE1">
        <v>0</v>
      </c>
      <c r="XF1">
        <v>0</v>
      </c>
      <c r="XG1">
        <v>0</v>
      </c>
      <c r="XH1">
        <v>0</v>
      </c>
      <c r="XI1">
        <v>0</v>
      </c>
      <c r="XJ1">
        <v>0</v>
      </c>
      <c r="XK1">
        <v>0</v>
      </c>
      <c r="XL1">
        <v>0</v>
      </c>
      <c r="XM1">
        <v>0</v>
      </c>
      <c r="XN1">
        <v>0</v>
      </c>
      <c r="XO1">
        <v>0</v>
      </c>
      <c r="XP1">
        <v>0</v>
      </c>
      <c r="XQ1">
        <v>0</v>
      </c>
      <c r="XR1">
        <v>0</v>
      </c>
      <c r="XS1">
        <v>0</v>
      </c>
      <c r="XT1">
        <v>0</v>
      </c>
      <c r="XU1">
        <v>0</v>
      </c>
      <c r="XV1">
        <v>0</v>
      </c>
      <c r="XW1">
        <v>0</v>
      </c>
      <c r="XX1">
        <v>0</v>
      </c>
      <c r="XY1">
        <v>0</v>
      </c>
      <c r="XZ1">
        <v>0</v>
      </c>
      <c r="YA1">
        <v>0</v>
      </c>
      <c r="YB1">
        <v>0</v>
      </c>
      <c r="YC1">
        <v>0</v>
      </c>
      <c r="YD1">
        <v>0</v>
      </c>
      <c r="YE1">
        <v>0</v>
      </c>
      <c r="YF1">
        <v>0</v>
      </c>
      <c r="YG1">
        <v>0</v>
      </c>
      <c r="YH1">
        <v>0</v>
      </c>
      <c r="YI1">
        <v>0</v>
      </c>
      <c r="YJ1">
        <v>0</v>
      </c>
      <c r="YK1">
        <v>0</v>
      </c>
      <c r="YL1">
        <v>0</v>
      </c>
      <c r="YM1">
        <v>0</v>
      </c>
      <c r="YN1">
        <v>0</v>
      </c>
      <c r="YO1">
        <v>0</v>
      </c>
      <c r="YP1">
        <v>0</v>
      </c>
      <c r="YQ1">
        <v>0</v>
      </c>
      <c r="YR1">
        <v>0</v>
      </c>
      <c r="YS1">
        <v>0</v>
      </c>
      <c r="YT1">
        <v>0</v>
      </c>
      <c r="YU1">
        <v>0</v>
      </c>
      <c r="YV1">
        <v>0</v>
      </c>
      <c r="YW1">
        <v>0</v>
      </c>
      <c r="YX1">
        <v>0</v>
      </c>
      <c r="YY1">
        <v>0</v>
      </c>
      <c r="YZ1">
        <v>0</v>
      </c>
      <c r="ZA1">
        <v>0</v>
      </c>
      <c r="ZB1">
        <v>0</v>
      </c>
      <c r="ZC1">
        <v>0</v>
      </c>
      <c r="ZD1">
        <v>0</v>
      </c>
      <c r="ZE1">
        <v>0</v>
      </c>
      <c r="ZF1">
        <v>0</v>
      </c>
      <c r="ZG1">
        <v>0</v>
      </c>
      <c r="ZH1">
        <v>0</v>
      </c>
      <c r="ZI1">
        <v>0</v>
      </c>
      <c r="ZJ1">
        <v>0</v>
      </c>
      <c r="ZK1">
        <v>0</v>
      </c>
      <c r="ZL1">
        <v>0</v>
      </c>
      <c r="ZM1">
        <v>0</v>
      </c>
      <c r="ZN1">
        <v>0</v>
      </c>
      <c r="ZO1">
        <v>0</v>
      </c>
      <c r="ZP1">
        <v>0</v>
      </c>
      <c r="ZQ1">
        <v>0</v>
      </c>
      <c r="ZR1">
        <v>0</v>
      </c>
      <c r="ZS1">
        <v>0</v>
      </c>
      <c r="ZT1">
        <v>0</v>
      </c>
      <c r="ZU1">
        <v>0</v>
      </c>
      <c r="ZV1">
        <v>0</v>
      </c>
      <c r="ZW1">
        <v>0</v>
      </c>
      <c r="ZX1">
        <v>0</v>
      </c>
      <c r="ZY1">
        <v>0</v>
      </c>
      <c r="ZZ1">
        <v>0</v>
      </c>
      <c r="AAA1">
        <v>0</v>
      </c>
      <c r="AAB1">
        <v>0</v>
      </c>
      <c r="AAC1">
        <v>0</v>
      </c>
      <c r="AAD1">
        <v>0</v>
      </c>
      <c r="AAE1">
        <v>0</v>
      </c>
      <c r="AAF1">
        <v>0</v>
      </c>
      <c r="AAG1">
        <v>0</v>
      </c>
      <c r="AAH1">
        <v>0</v>
      </c>
      <c r="AAI1">
        <v>0</v>
      </c>
      <c r="AAJ1">
        <v>0</v>
      </c>
      <c r="AAK1">
        <v>0</v>
      </c>
      <c r="AAL1">
        <v>0</v>
      </c>
      <c r="AAM1">
        <v>0</v>
      </c>
      <c r="AAN1">
        <v>0</v>
      </c>
      <c r="AAO1">
        <v>0</v>
      </c>
      <c r="AAP1">
        <v>0</v>
      </c>
      <c r="AAQ1">
        <v>0</v>
      </c>
      <c r="AAR1">
        <v>0</v>
      </c>
      <c r="AAS1">
        <v>0</v>
      </c>
      <c r="AAT1">
        <v>0</v>
      </c>
      <c r="AAU1">
        <v>0</v>
      </c>
      <c r="AAV1">
        <v>0</v>
      </c>
      <c r="AAW1">
        <v>0</v>
      </c>
      <c r="AAX1">
        <v>0</v>
      </c>
      <c r="AAY1">
        <v>0</v>
      </c>
      <c r="AAZ1">
        <v>0</v>
      </c>
      <c r="ABA1">
        <v>0</v>
      </c>
      <c r="ABB1">
        <v>0</v>
      </c>
      <c r="ABC1">
        <v>0</v>
      </c>
      <c r="ABD1">
        <v>0</v>
      </c>
      <c r="ABE1">
        <v>0</v>
      </c>
      <c r="ABF1">
        <v>0</v>
      </c>
      <c r="ABG1">
        <v>0</v>
      </c>
      <c r="ABH1">
        <v>0</v>
      </c>
      <c r="ABI1">
        <v>0</v>
      </c>
      <c r="ABJ1">
        <v>0</v>
      </c>
      <c r="ABK1">
        <v>0</v>
      </c>
      <c r="ABL1">
        <v>0</v>
      </c>
      <c r="ABM1">
        <v>0</v>
      </c>
      <c r="ABN1">
        <v>0</v>
      </c>
      <c r="ABO1">
        <v>0</v>
      </c>
      <c r="ABP1">
        <v>0</v>
      </c>
      <c r="ABQ1">
        <v>0</v>
      </c>
      <c r="ABR1">
        <v>0</v>
      </c>
      <c r="ABS1">
        <v>0</v>
      </c>
      <c r="ABT1">
        <v>0</v>
      </c>
      <c r="ABU1">
        <v>0</v>
      </c>
      <c r="ABV1">
        <v>0</v>
      </c>
      <c r="ABW1">
        <v>0</v>
      </c>
      <c r="ABX1">
        <v>0</v>
      </c>
      <c r="ABY1">
        <v>0</v>
      </c>
      <c r="ABZ1">
        <v>0</v>
      </c>
      <c r="ACA1">
        <v>0</v>
      </c>
      <c r="ACB1">
        <v>0</v>
      </c>
      <c r="ACC1">
        <v>0</v>
      </c>
      <c r="ACD1">
        <v>0</v>
      </c>
      <c r="ACE1">
        <v>0</v>
      </c>
      <c r="ACF1">
        <v>0</v>
      </c>
      <c r="ACG1">
        <v>0</v>
      </c>
      <c r="ACH1">
        <v>0</v>
      </c>
      <c r="ACI1">
        <v>0</v>
      </c>
      <c r="ACJ1">
        <v>0</v>
      </c>
      <c r="ACK1">
        <v>0</v>
      </c>
      <c r="ACL1">
        <v>0</v>
      </c>
      <c r="ACM1">
        <v>0</v>
      </c>
      <c r="ACN1">
        <v>0</v>
      </c>
      <c r="ACO1">
        <v>0</v>
      </c>
      <c r="ACP1">
        <v>0</v>
      </c>
      <c r="ACQ1">
        <v>0</v>
      </c>
      <c r="ACR1">
        <v>0</v>
      </c>
      <c r="ACS1">
        <v>0</v>
      </c>
      <c r="ACT1">
        <v>0</v>
      </c>
      <c r="ACU1">
        <v>0</v>
      </c>
      <c r="ACV1">
        <v>0</v>
      </c>
      <c r="ACW1">
        <v>0</v>
      </c>
      <c r="ACX1">
        <v>0</v>
      </c>
      <c r="ACY1">
        <v>0</v>
      </c>
      <c r="ACZ1">
        <v>0</v>
      </c>
      <c r="ADA1">
        <v>0</v>
      </c>
      <c r="ADB1">
        <v>0</v>
      </c>
      <c r="ADC1">
        <v>0</v>
      </c>
      <c r="ADD1">
        <v>0</v>
      </c>
      <c r="ADE1">
        <v>0</v>
      </c>
      <c r="ADF1">
        <v>0</v>
      </c>
      <c r="ADG1">
        <v>0</v>
      </c>
      <c r="ADH1">
        <v>0</v>
      </c>
      <c r="ADI1">
        <v>0</v>
      </c>
      <c r="ADJ1">
        <v>0</v>
      </c>
      <c r="ADK1">
        <v>0</v>
      </c>
      <c r="ADL1">
        <v>0</v>
      </c>
      <c r="ADM1">
        <v>0</v>
      </c>
      <c r="ADN1">
        <v>0</v>
      </c>
      <c r="ADO1">
        <v>0</v>
      </c>
      <c r="ADP1">
        <v>0</v>
      </c>
      <c r="ADQ1">
        <v>0</v>
      </c>
      <c r="ADR1">
        <v>0</v>
      </c>
      <c r="ADS1">
        <v>0</v>
      </c>
      <c r="ADT1">
        <v>0</v>
      </c>
      <c r="ADU1">
        <v>0</v>
      </c>
      <c r="ADV1">
        <v>0</v>
      </c>
      <c r="ADW1">
        <v>0</v>
      </c>
      <c r="ADX1">
        <v>0</v>
      </c>
      <c r="ADY1">
        <v>0</v>
      </c>
      <c r="ADZ1">
        <v>0</v>
      </c>
      <c r="AEA1">
        <v>0</v>
      </c>
      <c r="AEB1">
        <v>0</v>
      </c>
      <c r="AEC1">
        <v>0</v>
      </c>
      <c r="AED1">
        <v>0</v>
      </c>
      <c r="AEE1">
        <v>0</v>
      </c>
      <c r="AEF1">
        <v>0</v>
      </c>
      <c r="AEG1">
        <v>0</v>
      </c>
      <c r="AEH1">
        <v>0</v>
      </c>
      <c r="AEI1">
        <v>0</v>
      </c>
      <c r="AEJ1">
        <v>0</v>
      </c>
      <c r="AEK1">
        <v>0</v>
      </c>
      <c r="AEL1">
        <v>0</v>
      </c>
      <c r="AEM1">
        <v>0</v>
      </c>
      <c r="AEN1">
        <v>0</v>
      </c>
      <c r="AEO1">
        <v>0</v>
      </c>
      <c r="AEP1">
        <v>0</v>
      </c>
      <c r="AEQ1">
        <v>0</v>
      </c>
      <c r="AER1">
        <v>0</v>
      </c>
      <c r="AES1">
        <v>0</v>
      </c>
      <c r="AET1">
        <v>0</v>
      </c>
      <c r="AEU1">
        <v>0</v>
      </c>
      <c r="AEV1">
        <v>0</v>
      </c>
      <c r="AEW1">
        <v>0</v>
      </c>
      <c r="AEX1">
        <v>0</v>
      </c>
      <c r="AEY1">
        <v>0</v>
      </c>
      <c r="AEZ1">
        <v>0</v>
      </c>
      <c r="AFA1">
        <v>0</v>
      </c>
      <c r="AFB1">
        <v>0</v>
      </c>
      <c r="AFC1">
        <v>0</v>
      </c>
      <c r="AFD1">
        <v>0</v>
      </c>
      <c r="AFE1">
        <v>0</v>
      </c>
      <c r="AFF1">
        <v>0</v>
      </c>
      <c r="AFG1">
        <v>0</v>
      </c>
      <c r="AFH1">
        <v>0</v>
      </c>
      <c r="AFI1">
        <v>0</v>
      </c>
      <c r="AFJ1">
        <v>0</v>
      </c>
      <c r="AFK1">
        <v>0</v>
      </c>
      <c r="AFL1">
        <v>0</v>
      </c>
      <c r="AFM1">
        <v>0</v>
      </c>
      <c r="AFN1">
        <v>0</v>
      </c>
      <c r="AFO1">
        <v>0</v>
      </c>
      <c r="AFP1">
        <v>0</v>
      </c>
      <c r="AFQ1">
        <v>0</v>
      </c>
      <c r="AFR1">
        <v>0</v>
      </c>
      <c r="AFS1">
        <v>0</v>
      </c>
      <c r="AFT1">
        <v>0</v>
      </c>
      <c r="AFU1">
        <v>0</v>
      </c>
      <c r="AFV1">
        <v>0</v>
      </c>
      <c r="AFW1">
        <v>0</v>
      </c>
      <c r="AFX1">
        <v>0</v>
      </c>
      <c r="AFY1">
        <v>0</v>
      </c>
      <c r="AFZ1">
        <v>0</v>
      </c>
      <c r="AGA1">
        <v>0</v>
      </c>
      <c r="AGB1">
        <v>0</v>
      </c>
      <c r="AGC1">
        <v>0</v>
      </c>
      <c r="AGD1">
        <v>0</v>
      </c>
      <c r="AGE1">
        <v>0</v>
      </c>
      <c r="AGF1">
        <v>0</v>
      </c>
      <c r="AGG1">
        <v>0</v>
      </c>
      <c r="AGH1">
        <v>0</v>
      </c>
      <c r="AGI1">
        <v>0</v>
      </c>
      <c r="AGJ1">
        <v>0</v>
      </c>
      <c r="AGK1">
        <v>0</v>
      </c>
      <c r="AGL1">
        <v>0</v>
      </c>
      <c r="AGM1">
        <v>0</v>
      </c>
      <c r="AGN1">
        <v>0</v>
      </c>
      <c r="AGO1">
        <v>0</v>
      </c>
      <c r="AGP1">
        <v>0</v>
      </c>
      <c r="AGQ1">
        <v>0</v>
      </c>
      <c r="AGR1">
        <v>0</v>
      </c>
      <c r="AGS1">
        <v>0</v>
      </c>
      <c r="AGT1">
        <v>0</v>
      </c>
      <c r="AGU1">
        <v>0</v>
      </c>
      <c r="AGV1">
        <v>0</v>
      </c>
      <c r="AGW1">
        <v>0</v>
      </c>
      <c r="AGX1">
        <v>0</v>
      </c>
      <c r="AGY1">
        <v>0</v>
      </c>
      <c r="AGZ1">
        <v>0</v>
      </c>
      <c r="AHA1">
        <v>0</v>
      </c>
      <c r="AHB1">
        <v>0</v>
      </c>
      <c r="AHC1">
        <v>0</v>
      </c>
      <c r="AHD1">
        <v>0</v>
      </c>
      <c r="AHE1">
        <v>0</v>
      </c>
      <c r="AHF1">
        <v>0</v>
      </c>
      <c r="AHG1">
        <v>0</v>
      </c>
      <c r="AHH1">
        <v>0</v>
      </c>
      <c r="AHI1">
        <v>0</v>
      </c>
      <c r="AHJ1">
        <v>0</v>
      </c>
      <c r="AHK1">
        <v>0</v>
      </c>
      <c r="AHL1">
        <v>0</v>
      </c>
      <c r="AHM1">
        <v>0</v>
      </c>
      <c r="AHN1">
        <v>0</v>
      </c>
      <c r="AHO1">
        <v>0</v>
      </c>
      <c r="AHP1">
        <v>0</v>
      </c>
      <c r="AHQ1">
        <v>0</v>
      </c>
      <c r="AHR1">
        <v>0</v>
      </c>
      <c r="AHS1">
        <v>0</v>
      </c>
      <c r="AHT1">
        <v>0</v>
      </c>
      <c r="AHU1">
        <v>0</v>
      </c>
      <c r="AHV1">
        <v>0</v>
      </c>
      <c r="AHW1">
        <v>0</v>
      </c>
      <c r="AHX1">
        <v>0</v>
      </c>
      <c r="AHY1">
        <v>0</v>
      </c>
      <c r="AHZ1">
        <v>0</v>
      </c>
      <c r="AIA1">
        <v>0</v>
      </c>
      <c r="AIB1">
        <v>0</v>
      </c>
      <c r="AIC1">
        <v>0</v>
      </c>
      <c r="AID1">
        <v>0</v>
      </c>
      <c r="AIE1">
        <v>0</v>
      </c>
      <c r="AIF1">
        <v>0</v>
      </c>
      <c r="AIG1">
        <v>0</v>
      </c>
      <c r="AIH1">
        <v>0</v>
      </c>
      <c r="AII1">
        <v>0</v>
      </c>
      <c r="AIJ1">
        <v>0</v>
      </c>
      <c r="AIK1">
        <v>0</v>
      </c>
      <c r="AIL1">
        <v>0</v>
      </c>
      <c r="AIM1">
        <v>0</v>
      </c>
      <c r="AIN1">
        <v>0</v>
      </c>
      <c r="AIO1">
        <v>0</v>
      </c>
      <c r="AIP1">
        <v>0</v>
      </c>
      <c r="AIQ1">
        <v>0</v>
      </c>
      <c r="AIR1">
        <v>0</v>
      </c>
      <c r="AIS1">
        <v>0</v>
      </c>
      <c r="AIT1">
        <v>0</v>
      </c>
      <c r="AIU1">
        <v>0</v>
      </c>
      <c r="AIV1">
        <v>0</v>
      </c>
      <c r="AIW1">
        <v>0</v>
      </c>
      <c r="AIX1">
        <v>0</v>
      </c>
      <c r="AIY1">
        <v>0</v>
      </c>
      <c r="AIZ1">
        <v>0</v>
      </c>
      <c r="AJA1">
        <v>0</v>
      </c>
      <c r="AJB1">
        <v>0</v>
      </c>
      <c r="AJC1">
        <v>0</v>
      </c>
      <c r="AJD1">
        <v>0</v>
      </c>
      <c r="AJE1">
        <v>0</v>
      </c>
      <c r="AJF1">
        <v>0</v>
      </c>
      <c r="AJG1">
        <v>0</v>
      </c>
      <c r="AJH1">
        <v>0</v>
      </c>
      <c r="AJI1">
        <v>0</v>
      </c>
      <c r="AJJ1">
        <v>0</v>
      </c>
      <c r="AJK1">
        <v>0</v>
      </c>
      <c r="AJL1">
        <v>0</v>
      </c>
      <c r="AJM1">
        <v>0</v>
      </c>
      <c r="AJN1">
        <v>0</v>
      </c>
      <c r="AJO1">
        <v>0</v>
      </c>
      <c r="AJP1">
        <v>0</v>
      </c>
      <c r="AJQ1">
        <v>0</v>
      </c>
      <c r="AJR1">
        <v>0</v>
      </c>
      <c r="AJS1">
        <v>0</v>
      </c>
      <c r="AJT1">
        <v>0</v>
      </c>
      <c r="AJU1">
        <v>0</v>
      </c>
      <c r="AJV1">
        <v>0</v>
      </c>
      <c r="AJW1">
        <v>0</v>
      </c>
      <c r="AJX1">
        <v>0</v>
      </c>
      <c r="AJY1">
        <v>0</v>
      </c>
      <c r="AJZ1">
        <v>0</v>
      </c>
      <c r="AKA1">
        <v>0</v>
      </c>
      <c r="AKB1">
        <v>0</v>
      </c>
      <c r="AKC1">
        <v>0</v>
      </c>
      <c r="AKD1">
        <v>0</v>
      </c>
      <c r="AKE1">
        <v>0</v>
      </c>
      <c r="AKF1">
        <v>0</v>
      </c>
      <c r="AKG1">
        <v>0</v>
      </c>
      <c r="AKH1">
        <v>0</v>
      </c>
      <c r="AKI1">
        <v>0</v>
      </c>
      <c r="AKJ1">
        <v>0</v>
      </c>
      <c r="AKK1">
        <v>0</v>
      </c>
      <c r="AKL1">
        <v>0</v>
      </c>
      <c r="AKM1">
        <v>0</v>
      </c>
      <c r="AKN1">
        <v>0</v>
      </c>
      <c r="AKO1">
        <v>0</v>
      </c>
      <c r="AKP1">
        <v>0</v>
      </c>
      <c r="AKQ1">
        <v>0</v>
      </c>
      <c r="AKR1">
        <v>0</v>
      </c>
      <c r="AKS1">
        <v>0</v>
      </c>
      <c r="AKT1">
        <v>0</v>
      </c>
      <c r="AKU1">
        <v>0</v>
      </c>
      <c r="AKV1">
        <v>0</v>
      </c>
      <c r="AKW1">
        <v>0</v>
      </c>
      <c r="AKX1">
        <v>0</v>
      </c>
      <c r="AKY1">
        <v>0</v>
      </c>
      <c r="AKZ1">
        <v>0</v>
      </c>
      <c r="ALA1">
        <v>0</v>
      </c>
      <c r="ALB1">
        <v>0</v>
      </c>
      <c r="ALC1">
        <v>0</v>
      </c>
      <c r="ALD1">
        <v>0</v>
      </c>
      <c r="ALE1">
        <v>0</v>
      </c>
      <c r="ALF1">
        <v>0</v>
      </c>
      <c r="ALG1">
        <v>0</v>
      </c>
      <c r="ALH1">
        <v>0</v>
      </c>
      <c r="ALI1">
        <v>0</v>
      </c>
      <c r="ALJ1">
        <v>0</v>
      </c>
      <c r="ALK1">
        <v>0</v>
      </c>
      <c r="ALL1">
        <v>0</v>
      </c>
      <c r="ALM1">
        <v>0</v>
      </c>
      <c r="ALN1">
        <v>0</v>
      </c>
      <c r="ALO1">
        <v>0</v>
      </c>
      <c r="ALP1">
        <v>0</v>
      </c>
      <c r="ALQ1">
        <v>0</v>
      </c>
      <c r="ALR1">
        <v>0</v>
      </c>
      <c r="ALS1">
        <v>0</v>
      </c>
      <c r="ALT1">
        <v>0</v>
      </c>
      <c r="ALU1">
        <v>0</v>
      </c>
      <c r="ALV1">
        <v>0</v>
      </c>
      <c r="ALW1">
        <v>0</v>
      </c>
      <c r="ALX1">
        <v>0</v>
      </c>
      <c r="ALY1">
        <v>0</v>
      </c>
      <c r="ALZ1">
        <v>0</v>
      </c>
      <c r="AMA1">
        <v>0</v>
      </c>
      <c r="AMB1">
        <v>0</v>
      </c>
      <c r="AMC1">
        <v>0</v>
      </c>
      <c r="AMD1">
        <v>0</v>
      </c>
      <c r="AME1">
        <v>0</v>
      </c>
      <c r="AMF1">
        <v>0</v>
      </c>
      <c r="AMG1">
        <v>0</v>
      </c>
      <c r="AMH1">
        <v>0</v>
      </c>
      <c r="AMI1">
        <v>0</v>
      </c>
      <c r="AMJ1">
        <v>0</v>
      </c>
      <c r="AMK1">
        <v>0</v>
      </c>
      <c r="AML1">
        <v>0</v>
      </c>
      <c r="AMM1">
        <v>0</v>
      </c>
      <c r="AMN1">
        <v>0</v>
      </c>
      <c r="AMO1">
        <v>0</v>
      </c>
      <c r="AMP1">
        <v>0</v>
      </c>
      <c r="AMQ1">
        <v>0</v>
      </c>
      <c r="AMR1">
        <v>0</v>
      </c>
      <c r="AMS1">
        <v>0</v>
      </c>
      <c r="AMT1">
        <v>0</v>
      </c>
      <c r="AMU1">
        <v>0</v>
      </c>
      <c r="AMV1">
        <v>0</v>
      </c>
      <c r="AMW1">
        <v>0</v>
      </c>
      <c r="AMX1">
        <v>0</v>
      </c>
      <c r="AMY1">
        <v>0</v>
      </c>
      <c r="AMZ1">
        <v>0</v>
      </c>
      <c r="ANA1">
        <v>0</v>
      </c>
      <c r="ANB1">
        <v>0</v>
      </c>
      <c r="ANC1">
        <v>0</v>
      </c>
      <c r="AND1">
        <v>0</v>
      </c>
      <c r="ANE1">
        <v>0</v>
      </c>
      <c r="ANF1">
        <v>0</v>
      </c>
      <c r="ANG1">
        <v>0</v>
      </c>
      <c r="ANH1">
        <v>0</v>
      </c>
      <c r="ANI1">
        <v>0</v>
      </c>
      <c r="ANJ1">
        <v>0</v>
      </c>
      <c r="ANK1">
        <v>0</v>
      </c>
      <c r="ANL1">
        <v>0</v>
      </c>
      <c r="ANM1">
        <v>0</v>
      </c>
      <c r="ANN1">
        <v>0</v>
      </c>
      <c r="ANO1">
        <v>0</v>
      </c>
      <c r="ANP1">
        <v>0</v>
      </c>
      <c r="ANQ1">
        <v>0</v>
      </c>
      <c r="ANR1">
        <v>0</v>
      </c>
      <c r="ANS1">
        <v>0</v>
      </c>
      <c r="ANT1">
        <v>0</v>
      </c>
      <c r="ANU1">
        <v>0</v>
      </c>
      <c r="ANV1">
        <v>0</v>
      </c>
      <c r="ANW1">
        <v>0</v>
      </c>
      <c r="ANX1">
        <v>0</v>
      </c>
      <c r="ANY1">
        <v>0</v>
      </c>
      <c r="ANZ1">
        <v>0</v>
      </c>
      <c r="AOA1">
        <v>0</v>
      </c>
      <c r="AOB1">
        <v>0</v>
      </c>
      <c r="AOC1">
        <v>0</v>
      </c>
      <c r="AOD1">
        <v>0</v>
      </c>
      <c r="AOE1">
        <v>0</v>
      </c>
      <c r="AOF1">
        <v>0</v>
      </c>
      <c r="AOG1">
        <v>0</v>
      </c>
      <c r="AOH1">
        <v>0</v>
      </c>
      <c r="AOI1">
        <v>0</v>
      </c>
      <c r="AOJ1">
        <v>0</v>
      </c>
      <c r="AOK1">
        <v>0</v>
      </c>
      <c r="AOL1">
        <v>0</v>
      </c>
      <c r="AOM1">
        <v>0</v>
      </c>
      <c r="AON1">
        <v>0</v>
      </c>
      <c r="AOO1">
        <v>0</v>
      </c>
      <c r="AOP1">
        <v>0</v>
      </c>
      <c r="AOQ1">
        <v>0</v>
      </c>
      <c r="AOR1">
        <v>0</v>
      </c>
      <c r="AOS1">
        <v>0</v>
      </c>
      <c r="AOT1">
        <v>0</v>
      </c>
      <c r="AOU1">
        <v>0</v>
      </c>
      <c r="AOV1">
        <v>0</v>
      </c>
      <c r="AOW1">
        <v>0</v>
      </c>
      <c r="AOX1">
        <v>0</v>
      </c>
      <c r="AOY1">
        <v>0</v>
      </c>
      <c r="AOZ1">
        <v>0</v>
      </c>
      <c r="APA1">
        <v>0</v>
      </c>
      <c r="APB1">
        <v>0</v>
      </c>
      <c r="APC1">
        <v>0</v>
      </c>
      <c r="APD1">
        <v>0</v>
      </c>
      <c r="APE1">
        <v>0</v>
      </c>
      <c r="APF1">
        <v>0</v>
      </c>
      <c r="APG1">
        <v>0</v>
      </c>
      <c r="APH1">
        <v>0</v>
      </c>
      <c r="API1">
        <v>0</v>
      </c>
      <c r="APJ1">
        <v>0</v>
      </c>
      <c r="APK1">
        <v>0</v>
      </c>
      <c r="APL1">
        <v>0</v>
      </c>
      <c r="APM1">
        <v>0</v>
      </c>
      <c r="APN1">
        <v>0</v>
      </c>
      <c r="APO1">
        <v>0</v>
      </c>
      <c r="APP1">
        <v>0</v>
      </c>
      <c r="APQ1">
        <v>0</v>
      </c>
      <c r="APR1">
        <v>0</v>
      </c>
      <c r="APS1">
        <v>0</v>
      </c>
      <c r="APT1">
        <v>0</v>
      </c>
      <c r="APU1">
        <v>0</v>
      </c>
      <c r="APV1">
        <v>0</v>
      </c>
      <c r="APW1">
        <v>0</v>
      </c>
      <c r="APX1">
        <v>0</v>
      </c>
      <c r="APY1">
        <v>0</v>
      </c>
      <c r="APZ1">
        <v>0</v>
      </c>
      <c r="AQA1">
        <v>0</v>
      </c>
      <c r="AQB1">
        <v>0</v>
      </c>
      <c r="AQC1">
        <v>0</v>
      </c>
      <c r="AQD1">
        <v>0</v>
      </c>
      <c r="AQE1">
        <v>0</v>
      </c>
      <c r="AQF1">
        <v>0</v>
      </c>
      <c r="AQG1">
        <v>0</v>
      </c>
      <c r="AQH1">
        <v>0</v>
      </c>
      <c r="AQI1">
        <v>0</v>
      </c>
      <c r="AQJ1">
        <v>0</v>
      </c>
      <c r="AQK1">
        <v>0</v>
      </c>
      <c r="AQL1">
        <v>0</v>
      </c>
      <c r="AQM1">
        <v>0</v>
      </c>
      <c r="AQN1">
        <v>0</v>
      </c>
      <c r="AQO1">
        <v>0</v>
      </c>
      <c r="AQP1">
        <v>0</v>
      </c>
      <c r="AQQ1">
        <v>0</v>
      </c>
      <c r="AQR1">
        <v>0</v>
      </c>
      <c r="AQS1">
        <v>0</v>
      </c>
      <c r="AQT1">
        <v>0</v>
      </c>
      <c r="AQU1">
        <v>0</v>
      </c>
      <c r="AQV1">
        <v>0</v>
      </c>
      <c r="AQW1">
        <v>0</v>
      </c>
      <c r="AQX1">
        <v>0</v>
      </c>
      <c r="AQY1">
        <v>0</v>
      </c>
      <c r="AQZ1">
        <v>0</v>
      </c>
      <c r="ARA1">
        <v>0</v>
      </c>
      <c r="ARB1">
        <v>0</v>
      </c>
      <c r="ARC1">
        <v>0</v>
      </c>
      <c r="ARD1">
        <v>0</v>
      </c>
      <c r="ARE1">
        <v>0</v>
      </c>
      <c r="ARF1">
        <v>0</v>
      </c>
      <c r="ARG1">
        <v>0</v>
      </c>
      <c r="ARH1">
        <v>0</v>
      </c>
      <c r="ARI1">
        <v>0</v>
      </c>
      <c r="ARJ1">
        <v>0</v>
      </c>
      <c r="ARK1">
        <v>0</v>
      </c>
      <c r="ARL1">
        <v>0</v>
      </c>
      <c r="ARM1">
        <v>0</v>
      </c>
      <c r="ARN1">
        <v>0</v>
      </c>
      <c r="ARO1">
        <v>0</v>
      </c>
      <c r="ARP1">
        <v>0</v>
      </c>
      <c r="ARQ1">
        <v>0</v>
      </c>
      <c r="ARR1">
        <v>0</v>
      </c>
      <c r="ARS1">
        <v>0</v>
      </c>
      <c r="ART1">
        <v>0</v>
      </c>
      <c r="ARU1">
        <v>0</v>
      </c>
      <c r="ARV1">
        <v>0</v>
      </c>
      <c r="ARW1">
        <v>0</v>
      </c>
      <c r="ARX1">
        <v>0</v>
      </c>
      <c r="ARY1">
        <v>0</v>
      </c>
      <c r="ARZ1">
        <v>0</v>
      </c>
      <c r="ASA1">
        <v>0</v>
      </c>
      <c r="ASB1">
        <v>0</v>
      </c>
      <c r="ASC1">
        <v>0</v>
      </c>
      <c r="ASD1">
        <v>0</v>
      </c>
      <c r="ASE1">
        <v>0</v>
      </c>
      <c r="ASF1">
        <v>0</v>
      </c>
      <c r="ASG1">
        <v>0</v>
      </c>
      <c r="ASH1">
        <v>0</v>
      </c>
      <c r="ASI1">
        <v>0</v>
      </c>
      <c r="ASJ1">
        <v>0</v>
      </c>
      <c r="ASK1">
        <v>0</v>
      </c>
      <c r="ASL1">
        <v>0</v>
      </c>
      <c r="ASM1">
        <v>0</v>
      </c>
      <c r="ASN1">
        <v>0</v>
      </c>
      <c r="ASO1">
        <v>0</v>
      </c>
      <c r="ASP1">
        <v>0</v>
      </c>
      <c r="ASQ1">
        <v>0</v>
      </c>
      <c r="ASR1">
        <v>0</v>
      </c>
      <c r="ASS1">
        <v>0</v>
      </c>
      <c r="AST1">
        <v>0</v>
      </c>
      <c r="ASU1">
        <v>0</v>
      </c>
      <c r="ASV1">
        <v>0</v>
      </c>
      <c r="ASW1">
        <v>0</v>
      </c>
      <c r="ASX1">
        <v>0</v>
      </c>
      <c r="ASY1">
        <v>0</v>
      </c>
      <c r="ASZ1">
        <v>0</v>
      </c>
      <c r="ATA1">
        <v>0</v>
      </c>
      <c r="ATB1">
        <v>0</v>
      </c>
      <c r="ATC1">
        <v>0</v>
      </c>
      <c r="ATD1">
        <v>0</v>
      </c>
      <c r="ATE1">
        <v>0</v>
      </c>
      <c r="ATF1">
        <v>0</v>
      </c>
      <c r="ATG1">
        <v>0</v>
      </c>
      <c r="ATH1">
        <v>0</v>
      </c>
      <c r="ATI1">
        <v>0</v>
      </c>
      <c r="ATJ1">
        <v>0</v>
      </c>
      <c r="ATK1">
        <v>0</v>
      </c>
      <c r="ATL1">
        <v>0</v>
      </c>
      <c r="ATM1">
        <v>0</v>
      </c>
      <c r="ATN1">
        <v>0</v>
      </c>
      <c r="ATO1">
        <v>0</v>
      </c>
      <c r="ATP1">
        <v>0</v>
      </c>
      <c r="ATQ1">
        <v>0</v>
      </c>
      <c r="ATR1">
        <v>0</v>
      </c>
      <c r="ATS1">
        <v>0</v>
      </c>
      <c r="ATT1">
        <v>0</v>
      </c>
      <c r="ATU1">
        <v>0</v>
      </c>
      <c r="ATV1">
        <v>0</v>
      </c>
      <c r="ATW1">
        <v>0</v>
      </c>
      <c r="ATX1">
        <v>0</v>
      </c>
      <c r="ATY1">
        <v>0</v>
      </c>
      <c r="ATZ1">
        <v>0</v>
      </c>
      <c r="AUA1">
        <v>0</v>
      </c>
      <c r="AUB1">
        <v>0</v>
      </c>
      <c r="AUC1">
        <v>0</v>
      </c>
      <c r="AUD1">
        <v>0</v>
      </c>
      <c r="AUE1">
        <v>0</v>
      </c>
      <c r="AUF1">
        <v>0</v>
      </c>
      <c r="AUG1">
        <v>0</v>
      </c>
      <c r="AUH1">
        <v>0</v>
      </c>
      <c r="AUI1">
        <v>0</v>
      </c>
      <c r="AUJ1">
        <v>0</v>
      </c>
      <c r="AUK1">
        <v>0</v>
      </c>
      <c r="AUL1">
        <v>0</v>
      </c>
      <c r="AUM1">
        <v>0</v>
      </c>
      <c r="AUN1">
        <v>0</v>
      </c>
      <c r="AUO1">
        <v>0</v>
      </c>
      <c r="AUP1">
        <v>0</v>
      </c>
      <c r="AUQ1">
        <v>0</v>
      </c>
      <c r="AUR1">
        <v>0</v>
      </c>
      <c r="AUS1">
        <v>0</v>
      </c>
      <c r="AUT1">
        <v>0</v>
      </c>
      <c r="AUU1">
        <v>0</v>
      </c>
      <c r="AUV1">
        <v>0</v>
      </c>
      <c r="AUW1">
        <v>0</v>
      </c>
      <c r="AUX1">
        <v>0</v>
      </c>
      <c r="AUY1">
        <v>0</v>
      </c>
      <c r="AUZ1">
        <v>0</v>
      </c>
      <c r="AVA1">
        <v>0</v>
      </c>
      <c r="AVB1">
        <v>0</v>
      </c>
      <c r="AVC1">
        <v>0</v>
      </c>
      <c r="AVD1">
        <v>0</v>
      </c>
      <c r="AVE1">
        <v>0</v>
      </c>
      <c r="AVF1">
        <v>0</v>
      </c>
      <c r="AVG1">
        <v>0</v>
      </c>
      <c r="AVH1">
        <v>0</v>
      </c>
      <c r="AVI1">
        <v>0</v>
      </c>
      <c r="AVJ1">
        <v>0</v>
      </c>
      <c r="AVK1">
        <v>0</v>
      </c>
      <c r="AVL1">
        <v>0</v>
      </c>
      <c r="AVM1">
        <v>0</v>
      </c>
      <c r="AVN1">
        <v>0</v>
      </c>
      <c r="AVO1">
        <v>0</v>
      </c>
      <c r="AVP1">
        <v>0</v>
      </c>
      <c r="AVQ1">
        <v>0</v>
      </c>
      <c r="AVR1">
        <v>0</v>
      </c>
      <c r="AVS1">
        <v>0</v>
      </c>
      <c r="AVT1">
        <v>0</v>
      </c>
      <c r="AVU1">
        <v>0</v>
      </c>
      <c r="AVV1">
        <v>0</v>
      </c>
      <c r="AVW1">
        <v>0</v>
      </c>
      <c r="AVX1">
        <v>0</v>
      </c>
      <c r="AVY1">
        <v>0</v>
      </c>
      <c r="AVZ1">
        <v>0</v>
      </c>
      <c r="AWA1">
        <v>0</v>
      </c>
      <c r="AWB1">
        <v>0</v>
      </c>
      <c r="AWC1">
        <v>0</v>
      </c>
      <c r="AWD1">
        <v>0</v>
      </c>
      <c r="AWE1">
        <v>0</v>
      </c>
      <c r="AWF1">
        <v>0</v>
      </c>
      <c r="AWG1">
        <v>0</v>
      </c>
      <c r="AWH1">
        <v>0</v>
      </c>
      <c r="AWI1">
        <v>0</v>
      </c>
      <c r="AWJ1">
        <v>0</v>
      </c>
      <c r="AWK1">
        <v>0</v>
      </c>
      <c r="AWL1">
        <v>0</v>
      </c>
      <c r="AWM1">
        <v>0</v>
      </c>
      <c r="AWN1">
        <v>0</v>
      </c>
      <c r="AWO1">
        <v>0</v>
      </c>
      <c r="AWP1">
        <v>0</v>
      </c>
      <c r="AWQ1">
        <v>0</v>
      </c>
      <c r="AWR1">
        <v>0</v>
      </c>
      <c r="AWS1">
        <v>0</v>
      </c>
      <c r="AWT1">
        <v>0</v>
      </c>
      <c r="AWU1">
        <v>0</v>
      </c>
      <c r="AWV1">
        <v>0</v>
      </c>
      <c r="AWW1">
        <v>0</v>
      </c>
      <c r="AWX1">
        <v>0</v>
      </c>
      <c r="AWY1">
        <v>0</v>
      </c>
      <c r="AWZ1">
        <v>0</v>
      </c>
      <c r="AXA1">
        <v>0</v>
      </c>
      <c r="AXB1">
        <v>0</v>
      </c>
      <c r="AXC1">
        <v>0</v>
      </c>
      <c r="AXD1">
        <v>0</v>
      </c>
      <c r="AXE1">
        <v>0</v>
      </c>
      <c r="AXF1">
        <v>0</v>
      </c>
      <c r="AXG1">
        <v>0</v>
      </c>
      <c r="AXH1">
        <v>0</v>
      </c>
      <c r="AXI1">
        <v>0</v>
      </c>
      <c r="AXJ1">
        <v>0</v>
      </c>
      <c r="AXK1">
        <v>0</v>
      </c>
      <c r="AXL1">
        <v>0</v>
      </c>
      <c r="AXM1">
        <v>0</v>
      </c>
      <c r="AXN1">
        <v>0</v>
      </c>
      <c r="AXO1">
        <v>0</v>
      </c>
      <c r="AXP1">
        <v>0</v>
      </c>
      <c r="AXQ1">
        <v>0</v>
      </c>
      <c r="AXR1">
        <v>0</v>
      </c>
      <c r="AXS1">
        <v>0</v>
      </c>
      <c r="AXT1">
        <v>0</v>
      </c>
      <c r="AXU1">
        <v>0</v>
      </c>
      <c r="AXV1">
        <v>0</v>
      </c>
      <c r="AXW1">
        <v>0</v>
      </c>
      <c r="AXX1">
        <v>0</v>
      </c>
      <c r="AXY1">
        <v>0</v>
      </c>
      <c r="AXZ1">
        <v>0</v>
      </c>
      <c r="AYA1">
        <v>0</v>
      </c>
      <c r="AYB1">
        <v>0</v>
      </c>
      <c r="AYC1">
        <v>0</v>
      </c>
      <c r="AYD1">
        <v>0</v>
      </c>
      <c r="AYE1">
        <v>0</v>
      </c>
      <c r="AYF1">
        <v>0</v>
      </c>
      <c r="AYG1">
        <v>0</v>
      </c>
      <c r="AYH1">
        <v>0</v>
      </c>
      <c r="AYI1">
        <v>0</v>
      </c>
      <c r="AYJ1">
        <v>0</v>
      </c>
      <c r="AYK1">
        <v>0</v>
      </c>
      <c r="AYL1">
        <v>0</v>
      </c>
      <c r="AYM1">
        <v>0</v>
      </c>
      <c r="AYN1">
        <v>0</v>
      </c>
      <c r="AYO1">
        <v>0</v>
      </c>
      <c r="AYP1">
        <v>0</v>
      </c>
      <c r="AYQ1">
        <v>0</v>
      </c>
      <c r="AYR1">
        <v>0</v>
      </c>
      <c r="AYS1">
        <v>0</v>
      </c>
      <c r="AYT1">
        <v>0</v>
      </c>
      <c r="AYU1">
        <v>0</v>
      </c>
      <c r="AYV1">
        <v>0</v>
      </c>
      <c r="AYW1">
        <v>0</v>
      </c>
      <c r="AYX1">
        <v>0</v>
      </c>
      <c r="AYY1">
        <v>0</v>
      </c>
      <c r="AYZ1">
        <v>0</v>
      </c>
      <c r="AZA1">
        <v>0</v>
      </c>
      <c r="AZB1">
        <v>0</v>
      </c>
      <c r="AZC1">
        <v>0</v>
      </c>
      <c r="AZD1">
        <v>0</v>
      </c>
      <c r="AZE1">
        <v>0</v>
      </c>
      <c r="AZF1">
        <v>0</v>
      </c>
      <c r="AZG1">
        <v>0</v>
      </c>
      <c r="AZH1">
        <v>0</v>
      </c>
      <c r="AZI1">
        <v>0</v>
      </c>
      <c r="AZJ1">
        <v>0</v>
      </c>
      <c r="AZK1">
        <v>0</v>
      </c>
      <c r="AZL1">
        <v>0</v>
      </c>
      <c r="AZM1">
        <v>0</v>
      </c>
      <c r="AZN1">
        <v>0</v>
      </c>
      <c r="AZO1">
        <v>0</v>
      </c>
      <c r="AZP1">
        <v>0</v>
      </c>
      <c r="AZQ1">
        <v>0</v>
      </c>
      <c r="AZR1">
        <v>0</v>
      </c>
      <c r="AZS1">
        <v>0</v>
      </c>
      <c r="AZT1">
        <v>0</v>
      </c>
      <c r="AZU1">
        <v>0</v>
      </c>
      <c r="AZV1">
        <v>0</v>
      </c>
      <c r="AZW1">
        <v>0</v>
      </c>
      <c r="AZX1">
        <v>0</v>
      </c>
      <c r="AZY1">
        <v>0</v>
      </c>
      <c r="AZZ1">
        <v>0</v>
      </c>
      <c r="BAA1">
        <v>0</v>
      </c>
      <c r="BAB1">
        <v>0</v>
      </c>
      <c r="BAC1">
        <v>0</v>
      </c>
      <c r="BAD1">
        <v>0</v>
      </c>
      <c r="BAE1">
        <v>0</v>
      </c>
      <c r="BAF1">
        <v>0</v>
      </c>
      <c r="BAG1">
        <v>0</v>
      </c>
      <c r="BAH1">
        <v>0</v>
      </c>
      <c r="BAI1">
        <v>0</v>
      </c>
      <c r="BAJ1">
        <v>0</v>
      </c>
      <c r="BAK1">
        <v>0</v>
      </c>
      <c r="BAL1">
        <v>0</v>
      </c>
      <c r="BAM1">
        <v>0</v>
      </c>
      <c r="BAN1">
        <v>0</v>
      </c>
      <c r="BAO1">
        <v>0</v>
      </c>
      <c r="BAP1">
        <v>0</v>
      </c>
      <c r="BAQ1">
        <v>0</v>
      </c>
      <c r="BAR1">
        <v>0</v>
      </c>
      <c r="BAS1">
        <v>0</v>
      </c>
      <c r="BAT1">
        <v>0</v>
      </c>
      <c r="BAU1">
        <v>0</v>
      </c>
      <c r="BAV1">
        <v>0</v>
      </c>
      <c r="BAW1">
        <v>0</v>
      </c>
      <c r="BAX1">
        <v>0</v>
      </c>
      <c r="BAY1">
        <v>0</v>
      </c>
      <c r="BAZ1">
        <v>0</v>
      </c>
      <c r="BBA1">
        <v>0</v>
      </c>
      <c r="BBB1">
        <v>0</v>
      </c>
      <c r="BBC1">
        <v>0</v>
      </c>
      <c r="BBD1">
        <v>0</v>
      </c>
      <c r="BBE1">
        <v>0</v>
      </c>
      <c r="BBF1">
        <v>0</v>
      </c>
      <c r="BBG1">
        <v>0</v>
      </c>
      <c r="BBH1">
        <v>0</v>
      </c>
      <c r="BBI1">
        <v>0</v>
      </c>
      <c r="BBJ1">
        <v>0</v>
      </c>
      <c r="BBK1">
        <v>0</v>
      </c>
      <c r="BBL1">
        <v>0</v>
      </c>
      <c r="BBM1">
        <v>0</v>
      </c>
      <c r="BBN1">
        <v>0</v>
      </c>
      <c r="BBO1">
        <v>0</v>
      </c>
      <c r="BBP1">
        <v>0</v>
      </c>
      <c r="BBQ1">
        <v>0</v>
      </c>
      <c r="BBR1">
        <v>0</v>
      </c>
      <c r="BBS1">
        <v>0</v>
      </c>
      <c r="BBT1">
        <v>0</v>
      </c>
      <c r="BBU1">
        <v>0</v>
      </c>
      <c r="BBV1">
        <v>0</v>
      </c>
      <c r="BBW1">
        <v>0</v>
      </c>
      <c r="BBX1">
        <v>0</v>
      </c>
      <c r="BBY1">
        <v>0</v>
      </c>
      <c r="BBZ1">
        <v>0</v>
      </c>
      <c r="BCA1">
        <v>0</v>
      </c>
      <c r="BCB1">
        <v>0</v>
      </c>
      <c r="BCC1">
        <v>0</v>
      </c>
      <c r="BCD1">
        <v>0</v>
      </c>
      <c r="BCE1">
        <v>0</v>
      </c>
      <c r="BCF1">
        <v>0</v>
      </c>
      <c r="BCG1">
        <v>0</v>
      </c>
      <c r="BCH1">
        <v>0</v>
      </c>
      <c r="BCI1">
        <v>0</v>
      </c>
      <c r="BCJ1">
        <v>0</v>
      </c>
      <c r="BCK1">
        <v>0</v>
      </c>
      <c r="BCL1">
        <v>0</v>
      </c>
      <c r="BCM1">
        <v>0</v>
      </c>
      <c r="BCN1">
        <v>0</v>
      </c>
      <c r="BCO1">
        <v>0</v>
      </c>
      <c r="BCP1">
        <v>0</v>
      </c>
      <c r="BCQ1">
        <v>0</v>
      </c>
      <c r="BCR1">
        <v>0</v>
      </c>
      <c r="BCS1">
        <v>0</v>
      </c>
      <c r="BCT1">
        <v>0</v>
      </c>
      <c r="BCU1">
        <v>0</v>
      </c>
      <c r="BCV1">
        <v>0</v>
      </c>
      <c r="BCW1">
        <v>0</v>
      </c>
      <c r="BCX1">
        <v>0</v>
      </c>
      <c r="BCY1">
        <v>0</v>
      </c>
      <c r="BCZ1">
        <v>0</v>
      </c>
      <c r="BDA1">
        <v>0</v>
      </c>
      <c r="BDB1">
        <v>0</v>
      </c>
      <c r="BDC1">
        <v>0</v>
      </c>
      <c r="BDD1">
        <v>0</v>
      </c>
      <c r="BDE1">
        <v>0</v>
      </c>
      <c r="BDF1">
        <v>0</v>
      </c>
      <c r="BDG1">
        <v>0</v>
      </c>
      <c r="BDH1">
        <v>0</v>
      </c>
      <c r="BDI1">
        <v>0</v>
      </c>
      <c r="BDJ1">
        <v>0</v>
      </c>
      <c r="BDK1">
        <v>0</v>
      </c>
      <c r="BDL1">
        <v>0</v>
      </c>
      <c r="BDM1">
        <v>0</v>
      </c>
      <c r="BDN1">
        <v>0</v>
      </c>
      <c r="BDO1">
        <v>0</v>
      </c>
      <c r="BDP1">
        <v>0</v>
      </c>
      <c r="BDQ1">
        <v>0</v>
      </c>
      <c r="BDR1">
        <v>0</v>
      </c>
      <c r="BDS1">
        <v>0</v>
      </c>
      <c r="BDT1">
        <v>0</v>
      </c>
      <c r="BDU1">
        <v>0</v>
      </c>
      <c r="BDV1">
        <v>0</v>
      </c>
      <c r="BDW1">
        <v>0</v>
      </c>
      <c r="BDX1">
        <v>0</v>
      </c>
      <c r="BDY1">
        <v>0</v>
      </c>
      <c r="BDZ1">
        <v>0</v>
      </c>
      <c r="BEA1">
        <v>0</v>
      </c>
      <c r="BEB1">
        <v>0</v>
      </c>
      <c r="BEC1">
        <v>0</v>
      </c>
      <c r="BED1">
        <v>0</v>
      </c>
      <c r="BEE1">
        <v>0</v>
      </c>
      <c r="BEF1">
        <v>0</v>
      </c>
      <c r="BEG1">
        <v>0</v>
      </c>
      <c r="BEH1">
        <v>0</v>
      </c>
      <c r="BEI1">
        <v>0</v>
      </c>
      <c r="BEJ1">
        <v>0</v>
      </c>
      <c r="BEK1">
        <v>0</v>
      </c>
      <c r="BEL1">
        <v>0</v>
      </c>
      <c r="BEM1">
        <v>0</v>
      </c>
      <c r="BEN1">
        <v>0</v>
      </c>
      <c r="BEO1">
        <v>0</v>
      </c>
      <c r="BEP1">
        <v>0</v>
      </c>
      <c r="BEQ1">
        <v>0</v>
      </c>
      <c r="BER1">
        <v>0</v>
      </c>
      <c r="BES1">
        <v>0</v>
      </c>
      <c r="BET1">
        <v>0</v>
      </c>
      <c r="BEU1">
        <v>0</v>
      </c>
      <c r="BEV1">
        <v>0</v>
      </c>
      <c r="BEW1">
        <v>0</v>
      </c>
      <c r="BEX1">
        <v>0</v>
      </c>
      <c r="BEY1">
        <v>0</v>
      </c>
      <c r="BEZ1">
        <v>0</v>
      </c>
      <c r="BFA1">
        <v>0</v>
      </c>
      <c r="BFB1">
        <v>0</v>
      </c>
      <c r="BFC1">
        <v>0</v>
      </c>
      <c r="BFD1">
        <v>0</v>
      </c>
      <c r="BFE1">
        <v>0</v>
      </c>
      <c r="BFF1">
        <v>0</v>
      </c>
      <c r="BFG1">
        <v>0</v>
      </c>
      <c r="BFH1">
        <v>0</v>
      </c>
      <c r="BFI1">
        <v>0</v>
      </c>
      <c r="BFJ1">
        <v>0</v>
      </c>
      <c r="BFK1">
        <v>0</v>
      </c>
      <c r="BFL1">
        <v>0</v>
      </c>
      <c r="BFM1">
        <v>0</v>
      </c>
      <c r="BFN1">
        <v>0</v>
      </c>
      <c r="BFO1">
        <v>0</v>
      </c>
      <c r="BFP1">
        <v>0</v>
      </c>
      <c r="BFQ1">
        <v>0</v>
      </c>
      <c r="BFR1">
        <v>0</v>
      </c>
      <c r="BFS1">
        <v>0</v>
      </c>
      <c r="BFT1">
        <v>0</v>
      </c>
      <c r="BFU1">
        <v>0</v>
      </c>
      <c r="BFV1">
        <v>0</v>
      </c>
      <c r="BFW1">
        <v>0</v>
      </c>
      <c r="BFX1">
        <v>0</v>
      </c>
      <c r="BFY1">
        <v>0</v>
      </c>
      <c r="BFZ1">
        <v>0</v>
      </c>
      <c r="BGA1">
        <v>0</v>
      </c>
      <c r="BGB1">
        <v>0</v>
      </c>
      <c r="BGC1">
        <v>0</v>
      </c>
      <c r="BGD1">
        <v>0</v>
      </c>
      <c r="BGE1">
        <v>0</v>
      </c>
      <c r="BGF1">
        <v>0</v>
      </c>
      <c r="BGG1">
        <v>0</v>
      </c>
      <c r="BGH1">
        <v>0</v>
      </c>
      <c r="BGI1">
        <v>0</v>
      </c>
      <c r="BGJ1">
        <v>0</v>
      </c>
      <c r="BGK1">
        <v>0</v>
      </c>
      <c r="BGL1">
        <v>0</v>
      </c>
      <c r="BGM1">
        <v>0</v>
      </c>
      <c r="BGN1">
        <v>0</v>
      </c>
      <c r="BGO1">
        <v>0</v>
      </c>
      <c r="BGP1">
        <v>0</v>
      </c>
      <c r="BGQ1">
        <v>0</v>
      </c>
      <c r="BGR1">
        <v>0</v>
      </c>
      <c r="BGS1">
        <v>0</v>
      </c>
      <c r="BGT1">
        <v>0</v>
      </c>
      <c r="BGU1">
        <v>0</v>
      </c>
      <c r="BGV1">
        <v>0</v>
      </c>
      <c r="BGW1">
        <v>0</v>
      </c>
      <c r="BGX1">
        <v>0</v>
      </c>
      <c r="BGY1">
        <v>0</v>
      </c>
      <c r="BGZ1">
        <v>0</v>
      </c>
      <c r="BHA1">
        <v>0</v>
      </c>
      <c r="BHB1">
        <v>0</v>
      </c>
      <c r="BHC1">
        <v>0</v>
      </c>
      <c r="BHD1">
        <v>0</v>
      </c>
      <c r="BHE1">
        <v>0</v>
      </c>
      <c r="BHF1">
        <v>0</v>
      </c>
      <c r="BHG1">
        <v>0</v>
      </c>
      <c r="BHH1">
        <v>0</v>
      </c>
      <c r="BHI1">
        <v>0</v>
      </c>
      <c r="BHJ1">
        <v>0</v>
      </c>
      <c r="BHK1">
        <v>0</v>
      </c>
      <c r="BHL1">
        <v>0</v>
      </c>
      <c r="BHM1">
        <v>0</v>
      </c>
      <c r="BHN1">
        <v>0</v>
      </c>
      <c r="BHO1">
        <v>0</v>
      </c>
      <c r="BHP1">
        <v>0</v>
      </c>
      <c r="BHQ1">
        <v>0</v>
      </c>
      <c r="BHR1">
        <v>0</v>
      </c>
      <c r="BHS1">
        <v>0</v>
      </c>
      <c r="BHT1">
        <v>0</v>
      </c>
      <c r="BHU1">
        <v>0</v>
      </c>
      <c r="BHV1">
        <v>0</v>
      </c>
      <c r="BHW1">
        <v>0</v>
      </c>
      <c r="BHX1">
        <v>0</v>
      </c>
      <c r="BHY1">
        <v>0</v>
      </c>
      <c r="BHZ1">
        <v>0</v>
      </c>
      <c r="BIA1">
        <v>0</v>
      </c>
      <c r="BIB1">
        <v>0</v>
      </c>
      <c r="BIC1">
        <v>0</v>
      </c>
      <c r="BID1">
        <v>0</v>
      </c>
      <c r="BIE1">
        <v>0</v>
      </c>
      <c r="BIF1">
        <v>0</v>
      </c>
      <c r="BIG1">
        <v>0</v>
      </c>
      <c r="BIH1">
        <v>0</v>
      </c>
      <c r="BII1">
        <v>0</v>
      </c>
      <c r="BIJ1">
        <v>0</v>
      </c>
      <c r="BIK1">
        <v>0</v>
      </c>
      <c r="BIL1">
        <v>0</v>
      </c>
      <c r="BIM1">
        <v>0</v>
      </c>
      <c r="BIN1">
        <v>0</v>
      </c>
      <c r="BIO1">
        <v>0</v>
      </c>
      <c r="BIP1">
        <v>0</v>
      </c>
      <c r="BIQ1">
        <v>0</v>
      </c>
      <c r="BIR1">
        <v>0</v>
      </c>
      <c r="BIS1">
        <v>0</v>
      </c>
      <c r="BIT1">
        <v>0</v>
      </c>
      <c r="BIU1">
        <v>0</v>
      </c>
      <c r="BIV1">
        <v>0</v>
      </c>
      <c r="BIW1">
        <v>0</v>
      </c>
      <c r="BIX1">
        <v>0</v>
      </c>
      <c r="BIY1">
        <v>0</v>
      </c>
      <c r="BIZ1">
        <v>0</v>
      </c>
      <c r="BJA1">
        <v>0</v>
      </c>
      <c r="BJB1">
        <v>0</v>
      </c>
      <c r="BJC1">
        <v>0</v>
      </c>
      <c r="BJD1">
        <v>0</v>
      </c>
      <c r="BJE1">
        <v>0</v>
      </c>
      <c r="BJF1">
        <v>0</v>
      </c>
      <c r="BJG1">
        <v>0</v>
      </c>
      <c r="BJH1">
        <v>0</v>
      </c>
      <c r="BJI1">
        <v>0</v>
      </c>
      <c r="BJJ1">
        <v>0</v>
      </c>
      <c r="BJK1">
        <v>0</v>
      </c>
      <c r="BJL1">
        <v>0</v>
      </c>
      <c r="BJM1">
        <v>0</v>
      </c>
      <c r="BJN1">
        <v>0</v>
      </c>
      <c r="BJO1">
        <v>0</v>
      </c>
      <c r="BJP1">
        <v>0</v>
      </c>
      <c r="BJQ1">
        <v>0</v>
      </c>
      <c r="BJR1">
        <v>0</v>
      </c>
      <c r="BJS1">
        <v>0</v>
      </c>
      <c r="BJT1">
        <v>0</v>
      </c>
      <c r="BJU1">
        <v>0</v>
      </c>
      <c r="BJV1">
        <v>0</v>
      </c>
      <c r="BJW1">
        <v>0</v>
      </c>
      <c r="BJX1">
        <v>0</v>
      </c>
      <c r="BJY1">
        <v>0</v>
      </c>
      <c r="BJZ1">
        <v>0</v>
      </c>
      <c r="BKA1">
        <v>0</v>
      </c>
      <c r="BKB1">
        <v>0</v>
      </c>
      <c r="BKC1">
        <v>0</v>
      </c>
      <c r="BKD1">
        <v>0</v>
      </c>
      <c r="BKE1">
        <v>0</v>
      </c>
      <c r="BKF1">
        <v>0</v>
      </c>
      <c r="BKG1">
        <v>0</v>
      </c>
      <c r="BKH1">
        <v>0</v>
      </c>
      <c r="BKI1">
        <v>0</v>
      </c>
      <c r="BKJ1">
        <v>0</v>
      </c>
      <c r="BKK1">
        <v>0</v>
      </c>
      <c r="BKL1">
        <v>0</v>
      </c>
      <c r="BKM1">
        <v>0</v>
      </c>
      <c r="BKN1">
        <v>0</v>
      </c>
      <c r="BKO1">
        <v>0</v>
      </c>
      <c r="BKP1">
        <v>0</v>
      </c>
      <c r="BKQ1">
        <v>0</v>
      </c>
      <c r="BKR1">
        <v>0</v>
      </c>
      <c r="BKS1">
        <v>0</v>
      </c>
      <c r="BKT1">
        <v>0</v>
      </c>
      <c r="BKU1">
        <v>0</v>
      </c>
      <c r="BKV1">
        <v>0</v>
      </c>
      <c r="BKW1">
        <v>0</v>
      </c>
      <c r="BKX1">
        <v>0</v>
      </c>
      <c r="BKY1">
        <v>0</v>
      </c>
      <c r="BKZ1">
        <v>0</v>
      </c>
      <c r="BLA1">
        <v>0</v>
      </c>
      <c r="BLB1">
        <v>0</v>
      </c>
      <c r="BLC1">
        <v>0</v>
      </c>
      <c r="BLD1">
        <v>0</v>
      </c>
      <c r="BLE1">
        <v>0</v>
      </c>
      <c r="BLF1">
        <v>0</v>
      </c>
      <c r="BLG1">
        <v>0</v>
      </c>
      <c r="BLH1">
        <v>0</v>
      </c>
      <c r="BLI1">
        <v>0</v>
      </c>
      <c r="BLJ1">
        <v>0</v>
      </c>
      <c r="BLK1">
        <v>0</v>
      </c>
      <c r="BLL1">
        <v>0</v>
      </c>
      <c r="BLM1">
        <v>0</v>
      </c>
      <c r="BLN1">
        <v>0</v>
      </c>
      <c r="BLO1">
        <v>0</v>
      </c>
      <c r="BLP1">
        <v>0</v>
      </c>
      <c r="BLQ1">
        <v>0</v>
      </c>
      <c r="BLR1">
        <v>0</v>
      </c>
      <c r="BLS1">
        <v>0</v>
      </c>
      <c r="BLT1">
        <v>0</v>
      </c>
      <c r="BLU1">
        <v>0</v>
      </c>
      <c r="BLV1">
        <v>0</v>
      </c>
      <c r="BLW1">
        <v>0</v>
      </c>
      <c r="BLX1">
        <v>0</v>
      </c>
      <c r="BLY1">
        <v>0</v>
      </c>
      <c r="BLZ1">
        <v>0</v>
      </c>
      <c r="BMA1">
        <v>0</v>
      </c>
      <c r="BMB1">
        <v>0</v>
      </c>
      <c r="BMC1">
        <v>0</v>
      </c>
      <c r="BMD1">
        <v>0</v>
      </c>
      <c r="BME1">
        <v>0</v>
      </c>
      <c r="BMF1">
        <v>0</v>
      </c>
      <c r="BMG1">
        <v>0</v>
      </c>
      <c r="BMH1">
        <v>0</v>
      </c>
      <c r="BMI1">
        <v>0</v>
      </c>
      <c r="BMJ1">
        <v>0</v>
      </c>
      <c r="BMK1">
        <v>0</v>
      </c>
      <c r="BML1">
        <v>0</v>
      </c>
      <c r="BMM1">
        <v>0</v>
      </c>
      <c r="BMN1">
        <v>0</v>
      </c>
      <c r="BMO1">
        <v>0</v>
      </c>
      <c r="BMP1">
        <v>0</v>
      </c>
      <c r="BMQ1">
        <v>0</v>
      </c>
      <c r="BMR1">
        <v>0</v>
      </c>
      <c r="BMS1">
        <v>0</v>
      </c>
      <c r="BMT1">
        <v>0</v>
      </c>
      <c r="BMU1">
        <v>0</v>
      </c>
      <c r="BMV1">
        <v>0</v>
      </c>
      <c r="BMW1">
        <v>0</v>
      </c>
      <c r="BMX1">
        <v>0</v>
      </c>
      <c r="BMY1">
        <v>0</v>
      </c>
      <c r="BMZ1">
        <v>0</v>
      </c>
      <c r="BNA1">
        <v>0</v>
      </c>
      <c r="BNB1">
        <v>0</v>
      </c>
      <c r="BNC1">
        <v>0</v>
      </c>
      <c r="BND1">
        <v>0</v>
      </c>
      <c r="BNE1">
        <v>0</v>
      </c>
      <c r="BNF1">
        <v>0</v>
      </c>
      <c r="BNG1">
        <v>0</v>
      </c>
      <c r="BNH1">
        <v>0</v>
      </c>
      <c r="BNI1">
        <v>0</v>
      </c>
      <c r="BNJ1">
        <v>0</v>
      </c>
      <c r="BNK1">
        <v>0</v>
      </c>
      <c r="BNL1">
        <v>0</v>
      </c>
      <c r="BNM1">
        <v>0</v>
      </c>
      <c r="BNN1">
        <v>0</v>
      </c>
      <c r="BNO1">
        <v>0</v>
      </c>
      <c r="BNP1">
        <v>0</v>
      </c>
      <c r="BNQ1">
        <v>0</v>
      </c>
      <c r="BNR1">
        <v>0</v>
      </c>
      <c r="BNS1">
        <v>0</v>
      </c>
      <c r="BNT1">
        <v>0</v>
      </c>
      <c r="BNU1">
        <v>0</v>
      </c>
      <c r="BNV1">
        <v>0</v>
      </c>
      <c r="BNW1">
        <v>0</v>
      </c>
      <c r="BNX1">
        <v>0</v>
      </c>
      <c r="BNY1">
        <v>0</v>
      </c>
      <c r="BNZ1">
        <v>0</v>
      </c>
      <c r="BOA1">
        <v>0</v>
      </c>
      <c r="BOB1">
        <v>0</v>
      </c>
      <c r="BOC1">
        <v>0</v>
      </c>
      <c r="BOD1">
        <v>0</v>
      </c>
      <c r="BOE1">
        <v>0</v>
      </c>
      <c r="BOF1">
        <v>0</v>
      </c>
      <c r="BOG1">
        <v>0</v>
      </c>
      <c r="BOH1">
        <v>0</v>
      </c>
      <c r="BOI1">
        <v>0</v>
      </c>
      <c r="BOJ1">
        <v>0</v>
      </c>
      <c r="BOK1">
        <v>0</v>
      </c>
      <c r="BOL1">
        <v>0</v>
      </c>
      <c r="BOM1">
        <v>0</v>
      </c>
      <c r="BON1">
        <v>0</v>
      </c>
      <c r="BOO1">
        <v>0</v>
      </c>
      <c r="BOP1">
        <v>0</v>
      </c>
      <c r="BOQ1">
        <v>0</v>
      </c>
      <c r="BOR1">
        <v>0</v>
      </c>
      <c r="BOS1">
        <v>0</v>
      </c>
      <c r="BOT1">
        <v>0</v>
      </c>
      <c r="BOU1">
        <v>0</v>
      </c>
      <c r="BOV1">
        <v>0</v>
      </c>
      <c r="BOW1">
        <v>0</v>
      </c>
      <c r="BOX1">
        <v>0</v>
      </c>
      <c r="BOY1">
        <v>0</v>
      </c>
      <c r="BOZ1">
        <v>0</v>
      </c>
      <c r="BPA1">
        <v>0</v>
      </c>
      <c r="BPB1">
        <v>0</v>
      </c>
      <c r="BPC1">
        <v>0</v>
      </c>
      <c r="BPD1">
        <v>0</v>
      </c>
      <c r="BPE1">
        <v>0</v>
      </c>
      <c r="BPF1">
        <v>0</v>
      </c>
      <c r="BPG1">
        <v>0</v>
      </c>
      <c r="BPH1">
        <v>0</v>
      </c>
      <c r="BPI1">
        <v>0</v>
      </c>
      <c r="BPJ1">
        <v>0</v>
      </c>
      <c r="BPK1">
        <v>0</v>
      </c>
      <c r="BPL1">
        <v>0</v>
      </c>
      <c r="BPM1">
        <v>0</v>
      </c>
      <c r="BPN1">
        <v>0</v>
      </c>
      <c r="BPO1">
        <v>0</v>
      </c>
      <c r="BPP1">
        <v>0</v>
      </c>
      <c r="BPQ1">
        <v>0</v>
      </c>
      <c r="BPR1">
        <v>0</v>
      </c>
      <c r="BPS1">
        <v>0</v>
      </c>
      <c r="BPT1">
        <v>0</v>
      </c>
      <c r="BPU1">
        <v>0</v>
      </c>
      <c r="BPV1">
        <v>0</v>
      </c>
      <c r="BPW1">
        <v>0</v>
      </c>
      <c r="BPX1">
        <v>0</v>
      </c>
      <c r="BPY1">
        <v>0</v>
      </c>
      <c r="BPZ1">
        <v>0</v>
      </c>
      <c r="BQA1">
        <v>0</v>
      </c>
      <c r="BQB1">
        <v>0</v>
      </c>
      <c r="BQC1">
        <v>0</v>
      </c>
      <c r="BQD1">
        <v>0</v>
      </c>
      <c r="BQE1">
        <v>0</v>
      </c>
      <c r="BQF1">
        <v>0</v>
      </c>
      <c r="BQG1">
        <v>0</v>
      </c>
      <c r="BQH1">
        <v>0</v>
      </c>
      <c r="BQI1">
        <v>0</v>
      </c>
      <c r="BQJ1">
        <v>0</v>
      </c>
      <c r="BQK1">
        <v>0</v>
      </c>
      <c r="BQL1">
        <v>0</v>
      </c>
      <c r="BQM1">
        <v>0</v>
      </c>
      <c r="BQN1">
        <v>0</v>
      </c>
      <c r="BQO1">
        <v>0</v>
      </c>
      <c r="BQP1">
        <v>0</v>
      </c>
      <c r="BQQ1">
        <v>0</v>
      </c>
      <c r="BQR1">
        <v>0</v>
      </c>
      <c r="BQS1">
        <v>0</v>
      </c>
      <c r="BQT1">
        <v>0</v>
      </c>
      <c r="BQU1">
        <v>0</v>
      </c>
      <c r="BQV1">
        <v>0</v>
      </c>
      <c r="BQW1">
        <v>0</v>
      </c>
      <c r="BQX1">
        <v>0</v>
      </c>
      <c r="BQY1">
        <v>0</v>
      </c>
      <c r="BQZ1">
        <v>0</v>
      </c>
      <c r="BRA1">
        <v>0</v>
      </c>
      <c r="BRB1">
        <v>0</v>
      </c>
      <c r="BRC1">
        <v>0</v>
      </c>
      <c r="BRD1">
        <v>0</v>
      </c>
      <c r="BRE1">
        <v>0</v>
      </c>
      <c r="BRF1">
        <v>0</v>
      </c>
      <c r="BRG1">
        <v>0</v>
      </c>
      <c r="BRH1">
        <v>0</v>
      </c>
      <c r="BRI1">
        <v>0</v>
      </c>
      <c r="BRJ1">
        <v>0</v>
      </c>
      <c r="BRK1">
        <v>0</v>
      </c>
      <c r="BRL1">
        <v>0</v>
      </c>
      <c r="BRM1">
        <v>0</v>
      </c>
      <c r="BRN1">
        <v>0</v>
      </c>
      <c r="BRO1">
        <v>0</v>
      </c>
      <c r="BRP1">
        <v>0</v>
      </c>
      <c r="BRQ1">
        <v>0</v>
      </c>
      <c r="BRR1">
        <v>0</v>
      </c>
      <c r="BRS1">
        <v>0</v>
      </c>
      <c r="BRT1">
        <v>0</v>
      </c>
      <c r="BRU1">
        <v>0</v>
      </c>
      <c r="BRV1">
        <v>0</v>
      </c>
      <c r="BRW1">
        <v>0</v>
      </c>
      <c r="BRX1">
        <v>0</v>
      </c>
      <c r="BRY1">
        <v>0</v>
      </c>
      <c r="BRZ1">
        <v>0</v>
      </c>
      <c r="BSA1">
        <v>0</v>
      </c>
      <c r="BSB1">
        <v>0</v>
      </c>
      <c r="BSC1">
        <v>0</v>
      </c>
      <c r="BSD1">
        <v>0</v>
      </c>
      <c r="BSE1">
        <v>0</v>
      </c>
      <c r="BSF1">
        <v>0</v>
      </c>
      <c r="BSG1">
        <v>0</v>
      </c>
      <c r="BSH1">
        <v>0</v>
      </c>
      <c r="BSI1">
        <v>0</v>
      </c>
      <c r="BSJ1">
        <v>0</v>
      </c>
      <c r="BSK1">
        <v>0</v>
      </c>
      <c r="BSL1">
        <v>0</v>
      </c>
      <c r="BSM1">
        <v>0</v>
      </c>
      <c r="BSN1">
        <v>0</v>
      </c>
      <c r="BSO1">
        <v>0</v>
      </c>
      <c r="BSP1">
        <v>0</v>
      </c>
      <c r="BSQ1">
        <v>0</v>
      </c>
      <c r="BSR1">
        <v>0</v>
      </c>
      <c r="BSS1">
        <v>0</v>
      </c>
      <c r="BST1">
        <v>0</v>
      </c>
      <c r="BSU1">
        <v>0</v>
      </c>
      <c r="BSV1">
        <v>0</v>
      </c>
      <c r="BSW1">
        <v>0</v>
      </c>
      <c r="BSX1">
        <v>0</v>
      </c>
      <c r="BSY1">
        <v>0</v>
      </c>
      <c r="BSZ1">
        <v>0</v>
      </c>
      <c r="BTA1">
        <v>0</v>
      </c>
      <c r="BTB1">
        <v>0</v>
      </c>
      <c r="BTC1">
        <v>0</v>
      </c>
      <c r="BTD1">
        <v>0</v>
      </c>
      <c r="BTE1">
        <v>0</v>
      </c>
      <c r="BTF1">
        <v>0</v>
      </c>
      <c r="BTG1">
        <v>0</v>
      </c>
      <c r="BTH1">
        <v>0</v>
      </c>
      <c r="BTI1">
        <v>0</v>
      </c>
      <c r="BTJ1">
        <v>0</v>
      </c>
      <c r="BTK1">
        <v>0</v>
      </c>
      <c r="BTL1">
        <v>0</v>
      </c>
      <c r="BTM1">
        <v>0</v>
      </c>
      <c r="BTN1">
        <v>0</v>
      </c>
      <c r="BTO1">
        <v>0</v>
      </c>
      <c r="BTP1">
        <v>0</v>
      </c>
      <c r="BTQ1">
        <v>0</v>
      </c>
      <c r="BTR1">
        <v>0</v>
      </c>
      <c r="BTS1">
        <v>0</v>
      </c>
      <c r="BTT1">
        <v>0</v>
      </c>
      <c r="BTU1">
        <v>0</v>
      </c>
      <c r="BTV1">
        <v>0</v>
      </c>
      <c r="BTW1">
        <v>0</v>
      </c>
      <c r="BTX1">
        <v>0</v>
      </c>
      <c r="BTY1">
        <v>0</v>
      </c>
      <c r="BTZ1">
        <v>0</v>
      </c>
      <c r="BUA1">
        <v>0</v>
      </c>
      <c r="BUB1">
        <v>0</v>
      </c>
      <c r="BUC1">
        <v>0</v>
      </c>
      <c r="BUD1">
        <v>0</v>
      </c>
      <c r="BUE1">
        <v>0</v>
      </c>
      <c r="BUF1">
        <v>0</v>
      </c>
      <c r="BUG1">
        <v>0</v>
      </c>
      <c r="BUH1">
        <v>0</v>
      </c>
      <c r="BUI1">
        <v>0</v>
      </c>
      <c r="BUJ1">
        <v>0</v>
      </c>
      <c r="BUK1">
        <v>0</v>
      </c>
      <c r="BUL1">
        <v>0</v>
      </c>
      <c r="BUM1">
        <v>0</v>
      </c>
      <c r="BUN1">
        <v>0</v>
      </c>
      <c r="BUO1">
        <v>0</v>
      </c>
      <c r="BUP1">
        <v>0</v>
      </c>
      <c r="BUQ1">
        <v>0</v>
      </c>
      <c r="BUR1">
        <v>0</v>
      </c>
      <c r="BUS1">
        <v>0</v>
      </c>
      <c r="BUT1">
        <v>0</v>
      </c>
      <c r="BUU1">
        <v>0</v>
      </c>
      <c r="BUV1">
        <v>0</v>
      </c>
      <c r="BUW1">
        <v>0</v>
      </c>
      <c r="BUX1">
        <v>0</v>
      </c>
      <c r="BUY1">
        <v>0</v>
      </c>
      <c r="BUZ1">
        <v>0</v>
      </c>
      <c r="BVA1">
        <v>0</v>
      </c>
      <c r="BVB1">
        <v>0</v>
      </c>
      <c r="BVC1">
        <v>0</v>
      </c>
      <c r="BVD1">
        <v>0</v>
      </c>
      <c r="BVE1">
        <v>0</v>
      </c>
      <c r="BVF1">
        <v>0</v>
      </c>
      <c r="BVG1">
        <v>0</v>
      </c>
      <c r="BVH1">
        <v>0</v>
      </c>
      <c r="BVI1">
        <v>0</v>
      </c>
      <c r="BVJ1">
        <v>0</v>
      </c>
      <c r="BVK1">
        <v>0</v>
      </c>
      <c r="BVL1">
        <v>0</v>
      </c>
      <c r="BVM1">
        <v>0</v>
      </c>
      <c r="BVN1">
        <v>0</v>
      </c>
      <c r="BVO1">
        <v>0</v>
      </c>
      <c r="BVP1">
        <v>0</v>
      </c>
      <c r="BVQ1">
        <v>0</v>
      </c>
      <c r="BVR1">
        <v>0</v>
      </c>
      <c r="BVS1">
        <v>0</v>
      </c>
      <c r="BVT1">
        <v>0</v>
      </c>
      <c r="BVU1">
        <v>0</v>
      </c>
      <c r="BVV1">
        <v>0</v>
      </c>
      <c r="BVW1">
        <v>0</v>
      </c>
      <c r="BVX1">
        <v>0</v>
      </c>
      <c r="BVY1">
        <v>0</v>
      </c>
      <c r="BVZ1">
        <v>0</v>
      </c>
      <c r="BWA1">
        <v>0</v>
      </c>
      <c r="BWB1">
        <v>0</v>
      </c>
      <c r="BWC1">
        <v>0</v>
      </c>
      <c r="BWD1">
        <v>0</v>
      </c>
      <c r="BWE1">
        <v>0</v>
      </c>
      <c r="BWF1">
        <v>0</v>
      </c>
      <c r="BWG1">
        <v>0</v>
      </c>
      <c r="BWH1">
        <v>0</v>
      </c>
      <c r="BWI1">
        <v>0</v>
      </c>
      <c r="BWJ1">
        <v>0</v>
      </c>
      <c r="BWK1">
        <v>0</v>
      </c>
      <c r="BWL1">
        <v>0</v>
      </c>
      <c r="BWM1">
        <v>0</v>
      </c>
      <c r="BWN1">
        <v>0</v>
      </c>
      <c r="BWO1">
        <v>0</v>
      </c>
      <c r="BWP1">
        <v>0</v>
      </c>
      <c r="BWQ1">
        <v>0</v>
      </c>
      <c r="BWR1">
        <v>0</v>
      </c>
      <c r="BWS1">
        <v>0</v>
      </c>
      <c r="BWT1">
        <v>0</v>
      </c>
      <c r="BWU1">
        <v>0</v>
      </c>
      <c r="BWV1">
        <v>0</v>
      </c>
      <c r="BWW1">
        <v>0</v>
      </c>
      <c r="BWX1">
        <v>0</v>
      </c>
      <c r="BWY1">
        <v>0</v>
      </c>
      <c r="BWZ1">
        <v>0</v>
      </c>
      <c r="BXA1">
        <v>0</v>
      </c>
      <c r="BXB1">
        <v>0</v>
      </c>
      <c r="BXC1">
        <v>0</v>
      </c>
      <c r="BXD1">
        <v>0</v>
      </c>
      <c r="BXE1">
        <v>0</v>
      </c>
      <c r="BXF1">
        <v>0</v>
      </c>
      <c r="BXG1">
        <v>0</v>
      </c>
      <c r="BXH1">
        <v>0</v>
      </c>
      <c r="BXI1">
        <v>0</v>
      </c>
      <c r="BXJ1">
        <v>0</v>
      </c>
      <c r="BXK1">
        <v>0</v>
      </c>
      <c r="BXL1">
        <v>0</v>
      </c>
      <c r="BXM1">
        <v>0</v>
      </c>
      <c r="BXN1">
        <v>0</v>
      </c>
      <c r="BXO1">
        <v>0</v>
      </c>
      <c r="BXP1">
        <v>0</v>
      </c>
      <c r="BXQ1">
        <v>0</v>
      </c>
      <c r="BXR1">
        <v>0</v>
      </c>
      <c r="BXS1">
        <v>0</v>
      </c>
      <c r="BXT1">
        <v>0</v>
      </c>
      <c r="BXU1">
        <v>0</v>
      </c>
      <c r="BXV1">
        <v>0</v>
      </c>
      <c r="BXW1">
        <v>0</v>
      </c>
      <c r="BXX1">
        <v>0</v>
      </c>
      <c r="BXY1">
        <v>0</v>
      </c>
      <c r="BXZ1">
        <v>0</v>
      </c>
      <c r="BYA1">
        <v>0</v>
      </c>
      <c r="BYB1">
        <v>0</v>
      </c>
      <c r="BYC1">
        <v>0</v>
      </c>
      <c r="BYD1">
        <v>0</v>
      </c>
      <c r="BYE1">
        <v>0</v>
      </c>
      <c r="BYF1">
        <v>0</v>
      </c>
      <c r="BYG1">
        <v>0</v>
      </c>
      <c r="BYH1">
        <v>0</v>
      </c>
      <c r="BYI1">
        <v>0</v>
      </c>
      <c r="BYJ1">
        <v>0</v>
      </c>
      <c r="BYK1">
        <v>0</v>
      </c>
      <c r="BYL1">
        <v>0</v>
      </c>
      <c r="BYM1">
        <v>0</v>
      </c>
      <c r="BYN1">
        <v>0</v>
      </c>
      <c r="BYO1">
        <v>0</v>
      </c>
      <c r="BYP1">
        <v>0</v>
      </c>
      <c r="BYQ1">
        <v>0</v>
      </c>
      <c r="BYR1">
        <v>0</v>
      </c>
      <c r="BYS1">
        <v>0</v>
      </c>
      <c r="BYT1">
        <v>0</v>
      </c>
      <c r="BYU1">
        <v>0</v>
      </c>
      <c r="BYV1">
        <v>0</v>
      </c>
      <c r="BYW1">
        <v>0</v>
      </c>
      <c r="BYX1">
        <v>0</v>
      </c>
      <c r="BYY1">
        <v>0</v>
      </c>
      <c r="BYZ1">
        <v>0</v>
      </c>
      <c r="BZA1">
        <v>0</v>
      </c>
      <c r="BZB1">
        <v>0</v>
      </c>
      <c r="BZC1">
        <v>0</v>
      </c>
      <c r="BZD1">
        <v>0</v>
      </c>
      <c r="BZE1">
        <v>0</v>
      </c>
      <c r="BZF1">
        <v>0</v>
      </c>
      <c r="BZG1">
        <v>0</v>
      </c>
      <c r="BZH1">
        <v>0</v>
      </c>
      <c r="BZI1">
        <v>0</v>
      </c>
      <c r="BZJ1">
        <v>0</v>
      </c>
      <c r="BZK1">
        <v>0</v>
      </c>
      <c r="BZL1">
        <v>0</v>
      </c>
      <c r="BZM1">
        <v>0</v>
      </c>
      <c r="BZN1">
        <v>0</v>
      </c>
      <c r="BZO1">
        <v>0</v>
      </c>
      <c r="BZP1">
        <v>0</v>
      </c>
      <c r="BZQ1">
        <v>0</v>
      </c>
      <c r="BZR1">
        <v>0</v>
      </c>
      <c r="BZS1">
        <v>0</v>
      </c>
      <c r="BZT1">
        <v>0</v>
      </c>
      <c r="BZU1">
        <v>0</v>
      </c>
      <c r="BZV1">
        <v>0</v>
      </c>
      <c r="BZW1">
        <v>0</v>
      </c>
      <c r="BZX1">
        <v>0</v>
      </c>
      <c r="BZY1">
        <v>0</v>
      </c>
      <c r="BZZ1">
        <v>0</v>
      </c>
      <c r="CAA1">
        <v>0</v>
      </c>
      <c r="CAB1">
        <v>0</v>
      </c>
      <c r="CAC1">
        <v>0</v>
      </c>
      <c r="CAD1">
        <v>0</v>
      </c>
      <c r="CAE1">
        <v>0</v>
      </c>
      <c r="CAF1">
        <v>0</v>
      </c>
      <c r="CAG1">
        <v>0</v>
      </c>
      <c r="CAH1">
        <v>0</v>
      </c>
      <c r="CAI1">
        <v>0</v>
      </c>
      <c r="CAJ1">
        <v>0</v>
      </c>
      <c r="CAK1">
        <v>0</v>
      </c>
      <c r="CAL1">
        <v>0</v>
      </c>
      <c r="CAM1">
        <v>0</v>
      </c>
      <c r="CAN1">
        <v>0</v>
      </c>
      <c r="CAO1">
        <v>0</v>
      </c>
      <c r="CAP1">
        <v>0</v>
      </c>
      <c r="CAQ1">
        <v>0</v>
      </c>
      <c r="CAR1">
        <v>0</v>
      </c>
      <c r="CAS1">
        <v>0</v>
      </c>
      <c r="CAT1">
        <v>0</v>
      </c>
      <c r="CAU1">
        <v>0</v>
      </c>
      <c r="CAV1">
        <v>0</v>
      </c>
      <c r="CAW1">
        <v>0</v>
      </c>
      <c r="CAX1">
        <v>0</v>
      </c>
      <c r="CAY1">
        <v>0</v>
      </c>
      <c r="CAZ1">
        <v>0</v>
      </c>
      <c r="CBA1">
        <v>0</v>
      </c>
      <c r="CBB1">
        <v>0</v>
      </c>
      <c r="CBC1">
        <v>0</v>
      </c>
      <c r="CBD1">
        <v>0</v>
      </c>
      <c r="CBE1">
        <v>0</v>
      </c>
      <c r="CBF1">
        <v>0</v>
      </c>
      <c r="CBG1">
        <v>0</v>
      </c>
      <c r="CBH1">
        <v>0</v>
      </c>
      <c r="CBI1">
        <v>0</v>
      </c>
      <c r="CBJ1">
        <v>0</v>
      </c>
      <c r="CBK1">
        <v>0</v>
      </c>
      <c r="CBL1">
        <v>0</v>
      </c>
      <c r="CBM1">
        <v>0</v>
      </c>
      <c r="CBN1">
        <v>0</v>
      </c>
      <c r="CBO1">
        <v>0</v>
      </c>
      <c r="CBP1">
        <v>0</v>
      </c>
      <c r="CBQ1">
        <v>0</v>
      </c>
      <c r="CBR1">
        <v>0</v>
      </c>
      <c r="CBS1">
        <v>0</v>
      </c>
      <c r="CBT1">
        <v>0</v>
      </c>
      <c r="CBU1">
        <v>0</v>
      </c>
      <c r="CBV1">
        <v>0</v>
      </c>
      <c r="CBW1">
        <v>0</v>
      </c>
      <c r="CBX1">
        <v>0</v>
      </c>
      <c r="CBY1">
        <v>0</v>
      </c>
      <c r="CBZ1">
        <v>0</v>
      </c>
      <c r="CCA1">
        <v>0</v>
      </c>
      <c r="CCB1">
        <v>0</v>
      </c>
      <c r="CCC1">
        <v>0</v>
      </c>
      <c r="CCD1">
        <v>0</v>
      </c>
      <c r="CCE1">
        <v>0</v>
      </c>
      <c r="CCF1">
        <v>0</v>
      </c>
      <c r="CCG1">
        <v>0</v>
      </c>
      <c r="CCH1">
        <v>0</v>
      </c>
      <c r="CCI1">
        <v>0</v>
      </c>
      <c r="CCJ1">
        <v>0</v>
      </c>
      <c r="CCK1">
        <v>0</v>
      </c>
      <c r="CCL1">
        <v>0</v>
      </c>
      <c r="CCM1">
        <v>0</v>
      </c>
      <c r="CCN1">
        <v>0</v>
      </c>
      <c r="CCO1">
        <v>0</v>
      </c>
      <c r="CCP1">
        <v>0</v>
      </c>
      <c r="CCQ1">
        <v>0</v>
      </c>
      <c r="CCR1">
        <v>0</v>
      </c>
      <c r="CCS1">
        <v>0</v>
      </c>
      <c r="CCT1">
        <v>0</v>
      </c>
      <c r="CCU1">
        <v>0</v>
      </c>
      <c r="CCV1">
        <v>0</v>
      </c>
      <c r="CCW1">
        <v>0</v>
      </c>
      <c r="CCX1">
        <v>0</v>
      </c>
      <c r="CCY1">
        <v>0</v>
      </c>
      <c r="CCZ1">
        <v>0</v>
      </c>
      <c r="CDA1">
        <v>0</v>
      </c>
      <c r="CDB1">
        <v>0</v>
      </c>
      <c r="CDC1">
        <v>0</v>
      </c>
      <c r="CDD1">
        <v>0</v>
      </c>
      <c r="CDE1">
        <v>0</v>
      </c>
      <c r="CDF1">
        <v>0</v>
      </c>
      <c r="CDG1">
        <v>0</v>
      </c>
      <c r="CDH1">
        <v>0</v>
      </c>
      <c r="CDI1">
        <v>0</v>
      </c>
      <c r="CDJ1">
        <v>0</v>
      </c>
      <c r="CDK1">
        <v>0</v>
      </c>
      <c r="CDL1">
        <v>0</v>
      </c>
      <c r="CDM1">
        <v>0</v>
      </c>
      <c r="CDN1">
        <v>0</v>
      </c>
      <c r="CDO1">
        <v>0</v>
      </c>
      <c r="CDP1">
        <v>0</v>
      </c>
      <c r="CDQ1">
        <v>0</v>
      </c>
      <c r="CDR1">
        <v>0</v>
      </c>
      <c r="CDS1">
        <v>0</v>
      </c>
      <c r="CDT1">
        <v>0</v>
      </c>
      <c r="CDU1">
        <v>0</v>
      </c>
      <c r="CDV1">
        <v>0</v>
      </c>
      <c r="CDW1">
        <v>0</v>
      </c>
      <c r="CDX1">
        <v>0</v>
      </c>
      <c r="CDY1">
        <v>0</v>
      </c>
      <c r="CDZ1">
        <v>0</v>
      </c>
      <c r="CEA1">
        <v>0</v>
      </c>
      <c r="CEB1">
        <v>0</v>
      </c>
      <c r="CEC1">
        <v>0</v>
      </c>
      <c r="CED1">
        <v>0</v>
      </c>
      <c r="CEE1">
        <v>0</v>
      </c>
      <c r="CEF1">
        <v>0</v>
      </c>
      <c r="CEG1">
        <v>0</v>
      </c>
      <c r="CEH1">
        <v>0</v>
      </c>
      <c r="CEI1">
        <v>0</v>
      </c>
      <c r="CEJ1">
        <v>0</v>
      </c>
      <c r="CEK1">
        <v>0</v>
      </c>
      <c r="CEL1">
        <v>0</v>
      </c>
      <c r="CEM1">
        <v>0</v>
      </c>
      <c r="CEN1">
        <v>0</v>
      </c>
      <c r="CEO1">
        <v>0</v>
      </c>
      <c r="CEP1">
        <v>0</v>
      </c>
      <c r="CEQ1">
        <v>0</v>
      </c>
      <c r="CER1">
        <v>0</v>
      </c>
      <c r="CES1">
        <v>0</v>
      </c>
      <c r="CET1">
        <v>0</v>
      </c>
      <c r="CEU1">
        <v>0</v>
      </c>
      <c r="CEV1">
        <v>0</v>
      </c>
      <c r="CEW1">
        <v>0</v>
      </c>
      <c r="CEX1">
        <v>0</v>
      </c>
      <c r="CEY1">
        <v>0</v>
      </c>
      <c r="CEZ1">
        <v>0</v>
      </c>
      <c r="CFA1">
        <v>0</v>
      </c>
      <c r="CFB1">
        <v>0</v>
      </c>
      <c r="CFC1">
        <v>0</v>
      </c>
      <c r="CFD1">
        <v>0</v>
      </c>
      <c r="CFE1">
        <v>0</v>
      </c>
      <c r="CFF1">
        <v>0</v>
      </c>
      <c r="CFG1">
        <v>0</v>
      </c>
      <c r="CFH1">
        <v>0</v>
      </c>
      <c r="CFI1">
        <v>0</v>
      </c>
      <c r="CFJ1">
        <v>0</v>
      </c>
      <c r="CFK1">
        <v>0</v>
      </c>
      <c r="CFL1">
        <v>0</v>
      </c>
      <c r="CFM1">
        <v>0</v>
      </c>
      <c r="CFN1">
        <v>0</v>
      </c>
      <c r="CFO1">
        <v>0</v>
      </c>
      <c r="CFP1">
        <v>0</v>
      </c>
      <c r="CFQ1">
        <v>0</v>
      </c>
      <c r="CFR1">
        <v>0</v>
      </c>
      <c r="CFS1">
        <v>0</v>
      </c>
      <c r="CFT1">
        <v>0</v>
      </c>
      <c r="CFU1">
        <v>0</v>
      </c>
      <c r="CFV1">
        <v>0</v>
      </c>
      <c r="CFW1">
        <v>0</v>
      </c>
      <c r="CFX1">
        <v>0</v>
      </c>
      <c r="CFY1">
        <v>0</v>
      </c>
      <c r="CFZ1">
        <v>0</v>
      </c>
      <c r="CGA1">
        <v>0</v>
      </c>
      <c r="CGB1">
        <v>0</v>
      </c>
      <c r="CGC1">
        <v>0</v>
      </c>
      <c r="CGD1">
        <v>0</v>
      </c>
      <c r="CGE1">
        <v>0</v>
      </c>
      <c r="CGF1">
        <v>0</v>
      </c>
      <c r="CGG1">
        <v>0</v>
      </c>
      <c r="CGH1">
        <v>0</v>
      </c>
      <c r="CGI1">
        <v>0</v>
      </c>
      <c r="CGJ1">
        <v>0</v>
      </c>
      <c r="CGK1">
        <v>0</v>
      </c>
      <c r="CGL1">
        <v>0</v>
      </c>
      <c r="CGM1">
        <v>0</v>
      </c>
      <c r="CGN1">
        <v>0</v>
      </c>
      <c r="CGO1">
        <v>0</v>
      </c>
      <c r="CGP1">
        <v>0</v>
      </c>
      <c r="CGQ1">
        <v>0</v>
      </c>
      <c r="CGR1">
        <v>0</v>
      </c>
      <c r="CGS1">
        <v>0</v>
      </c>
      <c r="CGT1">
        <v>0</v>
      </c>
      <c r="CGU1">
        <v>0</v>
      </c>
      <c r="CGV1">
        <v>0</v>
      </c>
      <c r="CGW1">
        <v>0</v>
      </c>
      <c r="CGX1">
        <v>0</v>
      </c>
      <c r="CGY1">
        <v>0</v>
      </c>
      <c r="CGZ1">
        <v>0</v>
      </c>
      <c r="CHA1">
        <v>0</v>
      </c>
      <c r="CHB1">
        <v>0</v>
      </c>
      <c r="CHC1">
        <v>0</v>
      </c>
      <c r="CHD1">
        <v>0</v>
      </c>
      <c r="CHE1">
        <v>0</v>
      </c>
      <c r="CHF1">
        <v>0</v>
      </c>
      <c r="CHG1">
        <v>0</v>
      </c>
      <c r="CHH1">
        <v>0</v>
      </c>
      <c r="CHI1">
        <v>0</v>
      </c>
      <c r="CHJ1">
        <v>0</v>
      </c>
      <c r="CHK1">
        <v>0</v>
      </c>
      <c r="CHL1">
        <v>0</v>
      </c>
      <c r="CHM1">
        <v>0</v>
      </c>
      <c r="CHN1">
        <v>0</v>
      </c>
      <c r="CHO1">
        <v>0</v>
      </c>
      <c r="CHP1">
        <v>0</v>
      </c>
      <c r="CHQ1">
        <v>0</v>
      </c>
      <c r="CHR1">
        <v>0</v>
      </c>
      <c r="CHS1">
        <v>0</v>
      </c>
      <c r="CHT1">
        <v>0</v>
      </c>
      <c r="CHU1">
        <v>0</v>
      </c>
      <c r="CHV1">
        <v>0</v>
      </c>
      <c r="CHW1">
        <v>0</v>
      </c>
      <c r="CHX1">
        <v>0</v>
      </c>
      <c r="CHY1">
        <v>0</v>
      </c>
      <c r="CHZ1">
        <v>0</v>
      </c>
      <c r="CIA1">
        <v>0</v>
      </c>
      <c r="CIB1">
        <v>0</v>
      </c>
      <c r="CIC1">
        <v>0</v>
      </c>
      <c r="CID1">
        <v>0</v>
      </c>
      <c r="CIE1">
        <v>0</v>
      </c>
      <c r="CIF1">
        <v>0</v>
      </c>
      <c r="CIG1">
        <v>0</v>
      </c>
      <c r="CIH1">
        <v>0</v>
      </c>
      <c r="CII1">
        <v>0</v>
      </c>
      <c r="CIJ1">
        <v>0</v>
      </c>
      <c r="CIK1">
        <v>0</v>
      </c>
      <c r="CIL1">
        <v>0</v>
      </c>
      <c r="CIM1">
        <v>0</v>
      </c>
      <c r="CIN1">
        <v>0</v>
      </c>
      <c r="CIO1">
        <v>0</v>
      </c>
      <c r="CIP1">
        <v>0</v>
      </c>
      <c r="CIQ1">
        <v>0</v>
      </c>
      <c r="CIR1">
        <v>0</v>
      </c>
      <c r="CIS1">
        <v>0</v>
      </c>
      <c r="CIT1">
        <v>0</v>
      </c>
      <c r="CIU1">
        <v>0</v>
      </c>
      <c r="CIV1">
        <v>0</v>
      </c>
      <c r="CIW1">
        <v>0</v>
      </c>
      <c r="CIX1">
        <v>0</v>
      </c>
      <c r="CIY1">
        <v>0</v>
      </c>
      <c r="CIZ1">
        <v>0</v>
      </c>
      <c r="CJA1">
        <v>0</v>
      </c>
      <c r="CJB1">
        <v>0</v>
      </c>
      <c r="CJC1">
        <v>0</v>
      </c>
      <c r="CJD1">
        <v>0</v>
      </c>
      <c r="CJE1">
        <v>0</v>
      </c>
      <c r="CJF1">
        <v>0</v>
      </c>
      <c r="CJG1">
        <v>0</v>
      </c>
      <c r="CJH1">
        <v>0</v>
      </c>
      <c r="CJI1">
        <v>0</v>
      </c>
      <c r="CJJ1">
        <v>0</v>
      </c>
      <c r="CJK1">
        <v>0</v>
      </c>
      <c r="CJL1">
        <v>0</v>
      </c>
      <c r="CJM1">
        <v>0</v>
      </c>
      <c r="CJN1">
        <v>0</v>
      </c>
      <c r="CJO1">
        <v>0</v>
      </c>
      <c r="CJP1">
        <v>0</v>
      </c>
      <c r="CJQ1">
        <v>0</v>
      </c>
      <c r="CJR1">
        <v>0</v>
      </c>
      <c r="CJS1">
        <v>0</v>
      </c>
      <c r="CJT1">
        <v>0</v>
      </c>
      <c r="CJU1">
        <v>0</v>
      </c>
      <c r="CJV1">
        <v>0</v>
      </c>
      <c r="CJW1">
        <v>0</v>
      </c>
      <c r="CJX1">
        <v>0</v>
      </c>
      <c r="CJY1">
        <v>0</v>
      </c>
      <c r="CJZ1">
        <v>0</v>
      </c>
      <c r="CKA1">
        <v>0</v>
      </c>
      <c r="CKB1">
        <v>0</v>
      </c>
      <c r="CKC1">
        <v>0</v>
      </c>
      <c r="CKD1">
        <v>0</v>
      </c>
      <c r="CKE1">
        <v>0</v>
      </c>
      <c r="CKF1">
        <v>0</v>
      </c>
      <c r="CKG1">
        <v>0</v>
      </c>
      <c r="CKH1">
        <v>0</v>
      </c>
      <c r="CKI1">
        <v>0</v>
      </c>
      <c r="CKJ1">
        <v>0</v>
      </c>
      <c r="CKK1">
        <v>0</v>
      </c>
      <c r="CKL1">
        <v>0</v>
      </c>
      <c r="CKM1">
        <v>0</v>
      </c>
      <c r="CKN1">
        <v>0</v>
      </c>
      <c r="CKO1">
        <v>0</v>
      </c>
      <c r="CKP1">
        <v>0</v>
      </c>
      <c r="CKQ1">
        <v>0</v>
      </c>
      <c r="CKR1">
        <v>0</v>
      </c>
      <c r="CKS1">
        <v>0</v>
      </c>
      <c r="CKT1">
        <v>0</v>
      </c>
      <c r="CKU1">
        <v>0</v>
      </c>
      <c r="CKV1">
        <v>0</v>
      </c>
      <c r="CKW1">
        <v>0</v>
      </c>
      <c r="CKX1">
        <v>0</v>
      </c>
      <c r="CKY1">
        <v>0</v>
      </c>
      <c r="CKZ1">
        <v>0</v>
      </c>
      <c r="CLA1">
        <v>0</v>
      </c>
      <c r="CLB1">
        <v>0</v>
      </c>
      <c r="CLC1">
        <v>0</v>
      </c>
      <c r="CLD1">
        <v>0</v>
      </c>
      <c r="CLE1">
        <v>0</v>
      </c>
      <c r="CLF1">
        <v>0</v>
      </c>
      <c r="CLG1">
        <v>0</v>
      </c>
      <c r="CLH1">
        <v>0</v>
      </c>
      <c r="CLI1">
        <v>0</v>
      </c>
      <c r="CLJ1">
        <v>0</v>
      </c>
      <c r="CLK1">
        <v>0</v>
      </c>
      <c r="CLL1">
        <v>0</v>
      </c>
      <c r="CLM1">
        <v>0</v>
      </c>
      <c r="CLN1">
        <v>0</v>
      </c>
      <c r="CLO1">
        <v>0</v>
      </c>
      <c r="CLP1">
        <v>0</v>
      </c>
      <c r="CLQ1">
        <v>0</v>
      </c>
      <c r="CLR1">
        <v>0</v>
      </c>
      <c r="CLS1">
        <v>0</v>
      </c>
      <c r="CLT1">
        <v>0</v>
      </c>
      <c r="CLU1">
        <v>0</v>
      </c>
      <c r="CLV1">
        <v>0</v>
      </c>
      <c r="CLW1">
        <v>0</v>
      </c>
      <c r="CLX1">
        <v>0</v>
      </c>
      <c r="CLY1">
        <v>0</v>
      </c>
      <c r="CLZ1">
        <v>0</v>
      </c>
      <c r="CMA1">
        <v>0</v>
      </c>
      <c r="CMB1">
        <v>0</v>
      </c>
      <c r="CMC1">
        <v>0</v>
      </c>
      <c r="CMD1">
        <v>0</v>
      </c>
      <c r="CME1">
        <v>0</v>
      </c>
      <c r="CMF1">
        <v>0</v>
      </c>
      <c r="CMG1">
        <v>0</v>
      </c>
      <c r="CMH1">
        <v>0</v>
      </c>
      <c r="CMI1">
        <v>0</v>
      </c>
      <c r="CMJ1">
        <v>0</v>
      </c>
      <c r="CMK1">
        <v>0</v>
      </c>
      <c r="CML1">
        <v>0</v>
      </c>
      <c r="CMM1">
        <v>0</v>
      </c>
      <c r="CMN1">
        <v>0</v>
      </c>
      <c r="CMO1">
        <v>0</v>
      </c>
      <c r="CMP1">
        <v>0</v>
      </c>
      <c r="CMQ1">
        <v>0</v>
      </c>
      <c r="CMR1">
        <v>0</v>
      </c>
      <c r="CMS1">
        <v>0</v>
      </c>
      <c r="CMT1">
        <v>0</v>
      </c>
      <c r="CMU1">
        <v>0</v>
      </c>
      <c r="CMV1">
        <v>0</v>
      </c>
      <c r="CMW1">
        <v>0</v>
      </c>
      <c r="CMX1">
        <v>0</v>
      </c>
      <c r="CMY1">
        <v>0</v>
      </c>
      <c r="CMZ1">
        <v>0</v>
      </c>
      <c r="CNA1">
        <v>0</v>
      </c>
      <c r="CNB1">
        <v>0</v>
      </c>
      <c r="CNC1">
        <v>0</v>
      </c>
      <c r="CND1">
        <v>0</v>
      </c>
      <c r="CNE1">
        <v>0</v>
      </c>
      <c r="CNF1">
        <v>0</v>
      </c>
      <c r="CNG1">
        <v>0</v>
      </c>
      <c r="CNH1">
        <v>0</v>
      </c>
      <c r="CNI1">
        <v>0</v>
      </c>
      <c r="CNJ1">
        <v>0</v>
      </c>
      <c r="CNK1">
        <v>0</v>
      </c>
      <c r="CNL1">
        <v>0</v>
      </c>
      <c r="CNM1">
        <v>0</v>
      </c>
      <c r="CNN1">
        <v>0</v>
      </c>
      <c r="CNO1">
        <v>0</v>
      </c>
      <c r="CNP1">
        <v>0</v>
      </c>
      <c r="CNQ1">
        <v>0</v>
      </c>
      <c r="CNR1">
        <v>0</v>
      </c>
      <c r="CNS1">
        <v>0</v>
      </c>
      <c r="CNT1">
        <v>0</v>
      </c>
      <c r="CNU1">
        <v>0</v>
      </c>
      <c r="CNV1">
        <v>0</v>
      </c>
      <c r="CNW1">
        <v>0</v>
      </c>
      <c r="CNX1">
        <v>0</v>
      </c>
      <c r="CNY1">
        <v>0</v>
      </c>
      <c r="CNZ1">
        <v>0</v>
      </c>
      <c r="COA1">
        <v>0</v>
      </c>
      <c r="COB1">
        <v>0</v>
      </c>
      <c r="COC1">
        <v>0</v>
      </c>
      <c r="COD1">
        <v>0</v>
      </c>
      <c r="COE1">
        <v>0</v>
      </c>
      <c r="COF1">
        <v>0</v>
      </c>
      <c r="COG1">
        <v>0</v>
      </c>
      <c r="COH1">
        <v>0</v>
      </c>
      <c r="COI1">
        <v>0</v>
      </c>
      <c r="COJ1">
        <v>0</v>
      </c>
      <c r="COK1">
        <v>0</v>
      </c>
      <c r="COL1">
        <v>0</v>
      </c>
      <c r="COM1">
        <v>0</v>
      </c>
      <c r="CON1">
        <v>0</v>
      </c>
      <c r="COO1">
        <v>0</v>
      </c>
      <c r="COP1">
        <v>0</v>
      </c>
      <c r="COQ1">
        <v>0</v>
      </c>
      <c r="COR1">
        <v>0</v>
      </c>
      <c r="COS1">
        <v>0</v>
      </c>
      <c r="COT1">
        <v>0</v>
      </c>
      <c r="COU1">
        <v>0</v>
      </c>
      <c r="COV1">
        <v>0</v>
      </c>
      <c r="COW1">
        <v>0</v>
      </c>
      <c r="COX1">
        <v>0</v>
      </c>
      <c r="COY1">
        <v>0</v>
      </c>
      <c r="COZ1">
        <v>0</v>
      </c>
      <c r="CPA1">
        <v>0</v>
      </c>
      <c r="CPB1">
        <v>0</v>
      </c>
      <c r="CPC1">
        <v>0</v>
      </c>
      <c r="CPD1">
        <v>0</v>
      </c>
      <c r="CPE1">
        <v>0</v>
      </c>
      <c r="CPF1">
        <v>0</v>
      </c>
      <c r="CPG1">
        <v>0</v>
      </c>
      <c r="CPH1">
        <v>0</v>
      </c>
      <c r="CPI1">
        <v>0</v>
      </c>
      <c r="CPJ1">
        <v>0</v>
      </c>
      <c r="CPK1">
        <v>0</v>
      </c>
      <c r="CPL1">
        <v>0</v>
      </c>
      <c r="CPM1">
        <v>0</v>
      </c>
      <c r="CPN1">
        <v>0</v>
      </c>
      <c r="CPO1">
        <v>0</v>
      </c>
      <c r="CPP1">
        <v>0</v>
      </c>
      <c r="CPQ1">
        <v>0</v>
      </c>
      <c r="CPR1">
        <v>0</v>
      </c>
      <c r="CPS1">
        <v>0</v>
      </c>
      <c r="CPT1">
        <v>0</v>
      </c>
      <c r="CPU1">
        <v>0</v>
      </c>
      <c r="CPV1">
        <v>0</v>
      </c>
      <c r="CPW1">
        <v>0</v>
      </c>
      <c r="CPX1">
        <v>0</v>
      </c>
      <c r="CPY1">
        <v>0</v>
      </c>
      <c r="CPZ1">
        <v>0</v>
      </c>
      <c r="CQA1">
        <v>0</v>
      </c>
      <c r="CQB1">
        <v>0</v>
      </c>
      <c r="CQC1">
        <v>0</v>
      </c>
      <c r="CQD1">
        <v>0</v>
      </c>
      <c r="CQE1">
        <v>0</v>
      </c>
      <c r="CQF1">
        <v>0</v>
      </c>
      <c r="CQG1">
        <v>0</v>
      </c>
      <c r="CQH1">
        <v>0</v>
      </c>
      <c r="CQI1">
        <v>0</v>
      </c>
      <c r="CQJ1">
        <v>0</v>
      </c>
      <c r="CQK1">
        <v>0</v>
      </c>
      <c r="CQL1">
        <v>0</v>
      </c>
      <c r="CQM1">
        <v>0</v>
      </c>
      <c r="CQN1">
        <v>0</v>
      </c>
      <c r="CQO1">
        <v>0</v>
      </c>
      <c r="CQP1">
        <v>0</v>
      </c>
      <c r="CQQ1">
        <v>0</v>
      </c>
      <c r="CQR1">
        <v>0</v>
      </c>
      <c r="CQS1">
        <v>0</v>
      </c>
      <c r="CQT1">
        <v>0</v>
      </c>
      <c r="CQU1">
        <v>0</v>
      </c>
      <c r="CQV1">
        <v>0</v>
      </c>
      <c r="CQW1">
        <v>0</v>
      </c>
      <c r="CQX1">
        <v>0</v>
      </c>
      <c r="CQY1">
        <v>0</v>
      </c>
      <c r="CQZ1">
        <v>0</v>
      </c>
      <c r="CRA1">
        <v>0</v>
      </c>
      <c r="CRB1">
        <v>0</v>
      </c>
      <c r="CRC1">
        <v>0</v>
      </c>
      <c r="CRD1">
        <v>0</v>
      </c>
      <c r="CRE1">
        <v>0</v>
      </c>
      <c r="CRF1">
        <v>0</v>
      </c>
      <c r="CRG1">
        <v>0</v>
      </c>
      <c r="CRH1">
        <v>0</v>
      </c>
      <c r="CRI1">
        <v>0</v>
      </c>
      <c r="CRJ1">
        <v>0</v>
      </c>
      <c r="CRK1">
        <v>0</v>
      </c>
      <c r="CRL1">
        <v>0</v>
      </c>
      <c r="CRM1">
        <v>0</v>
      </c>
      <c r="CRN1">
        <v>0</v>
      </c>
      <c r="CRO1">
        <v>0</v>
      </c>
      <c r="CRP1">
        <v>0</v>
      </c>
      <c r="CRQ1">
        <v>0</v>
      </c>
      <c r="CRR1">
        <v>0</v>
      </c>
      <c r="CRS1">
        <v>0</v>
      </c>
      <c r="CRT1">
        <v>0</v>
      </c>
      <c r="CRU1">
        <v>0</v>
      </c>
      <c r="CRV1">
        <v>0</v>
      </c>
      <c r="CRW1">
        <v>0</v>
      </c>
      <c r="CRX1">
        <v>0</v>
      </c>
      <c r="CRY1">
        <v>0</v>
      </c>
      <c r="CRZ1">
        <v>0</v>
      </c>
      <c r="CSA1">
        <v>0</v>
      </c>
      <c r="CSB1">
        <v>0</v>
      </c>
      <c r="CSC1">
        <v>0</v>
      </c>
      <c r="CSD1">
        <v>0</v>
      </c>
      <c r="CSE1">
        <v>0</v>
      </c>
      <c r="CSF1">
        <v>0</v>
      </c>
      <c r="CSG1">
        <v>0</v>
      </c>
      <c r="CSH1">
        <v>0</v>
      </c>
      <c r="CSI1">
        <v>0</v>
      </c>
      <c r="CSJ1">
        <v>0</v>
      </c>
      <c r="CSK1">
        <v>0</v>
      </c>
      <c r="CSL1">
        <v>0</v>
      </c>
      <c r="CSM1">
        <v>0</v>
      </c>
      <c r="CSN1">
        <v>0</v>
      </c>
      <c r="CSO1">
        <v>0</v>
      </c>
      <c r="CSP1">
        <v>0</v>
      </c>
      <c r="CSQ1">
        <v>0</v>
      </c>
      <c r="CSR1">
        <v>0</v>
      </c>
      <c r="CSS1">
        <v>0</v>
      </c>
      <c r="CST1">
        <v>0</v>
      </c>
      <c r="CSU1">
        <v>0</v>
      </c>
      <c r="CSV1">
        <v>0</v>
      </c>
      <c r="CSW1">
        <v>0</v>
      </c>
      <c r="CSX1">
        <v>0</v>
      </c>
      <c r="CSY1">
        <v>0</v>
      </c>
      <c r="CSZ1">
        <v>0</v>
      </c>
      <c r="CTA1">
        <v>0</v>
      </c>
      <c r="CTB1">
        <v>0</v>
      </c>
      <c r="CTC1">
        <v>0</v>
      </c>
      <c r="CTD1">
        <v>0</v>
      </c>
      <c r="CTE1">
        <v>0</v>
      </c>
      <c r="CTF1">
        <v>0</v>
      </c>
      <c r="CTG1">
        <v>0</v>
      </c>
      <c r="CTH1">
        <v>0</v>
      </c>
      <c r="CTI1">
        <v>0</v>
      </c>
      <c r="CTJ1">
        <v>0</v>
      </c>
      <c r="CTK1">
        <v>0</v>
      </c>
      <c r="CTL1">
        <v>0</v>
      </c>
      <c r="CTM1">
        <v>0</v>
      </c>
      <c r="CTN1">
        <v>0</v>
      </c>
      <c r="CTO1">
        <v>0</v>
      </c>
      <c r="CTP1">
        <v>0</v>
      </c>
      <c r="CTQ1">
        <v>0</v>
      </c>
      <c r="CTR1">
        <v>0</v>
      </c>
      <c r="CTS1">
        <v>0</v>
      </c>
      <c r="CTT1">
        <v>0</v>
      </c>
      <c r="CTU1">
        <v>0</v>
      </c>
      <c r="CTV1">
        <v>0</v>
      </c>
      <c r="CTW1">
        <v>0</v>
      </c>
      <c r="CTX1">
        <v>0</v>
      </c>
      <c r="CTY1">
        <v>0</v>
      </c>
      <c r="CTZ1">
        <v>0</v>
      </c>
      <c r="CUA1">
        <v>0</v>
      </c>
      <c r="CUB1">
        <v>0</v>
      </c>
      <c r="CUC1">
        <v>0</v>
      </c>
      <c r="CUD1">
        <v>0</v>
      </c>
      <c r="CUE1">
        <v>0</v>
      </c>
      <c r="CUF1">
        <v>0</v>
      </c>
      <c r="CUG1">
        <v>0</v>
      </c>
      <c r="CUH1">
        <v>0</v>
      </c>
      <c r="CUI1">
        <v>0</v>
      </c>
      <c r="CUJ1">
        <v>0</v>
      </c>
      <c r="CUK1">
        <v>0</v>
      </c>
      <c r="CUL1">
        <v>0</v>
      </c>
      <c r="CUM1">
        <v>0</v>
      </c>
      <c r="CUN1">
        <v>0</v>
      </c>
      <c r="CUO1">
        <v>0</v>
      </c>
      <c r="CUP1">
        <v>0</v>
      </c>
      <c r="CUQ1">
        <v>0</v>
      </c>
      <c r="CUR1">
        <v>0</v>
      </c>
      <c r="CUS1">
        <v>0</v>
      </c>
      <c r="CUT1">
        <v>0</v>
      </c>
      <c r="CUU1">
        <v>0</v>
      </c>
      <c r="CUV1">
        <v>0</v>
      </c>
      <c r="CUW1">
        <v>0</v>
      </c>
      <c r="CUX1">
        <v>0</v>
      </c>
      <c r="CUY1">
        <v>0</v>
      </c>
      <c r="CUZ1">
        <v>0</v>
      </c>
      <c r="CVA1">
        <v>0</v>
      </c>
      <c r="CVB1">
        <v>0</v>
      </c>
      <c r="CVC1">
        <v>0</v>
      </c>
      <c r="CVD1">
        <v>0</v>
      </c>
      <c r="CVE1">
        <v>0</v>
      </c>
      <c r="CVF1">
        <v>0</v>
      </c>
      <c r="CVG1">
        <v>0</v>
      </c>
      <c r="CVH1">
        <v>0</v>
      </c>
      <c r="CVI1">
        <v>0</v>
      </c>
      <c r="CVJ1">
        <v>0</v>
      </c>
      <c r="CVK1">
        <v>0</v>
      </c>
      <c r="CVL1">
        <v>0</v>
      </c>
      <c r="CVM1">
        <v>0</v>
      </c>
      <c r="CVN1">
        <v>0</v>
      </c>
      <c r="CVO1">
        <v>0</v>
      </c>
      <c r="CVP1">
        <v>0</v>
      </c>
      <c r="CVQ1">
        <v>0</v>
      </c>
      <c r="CVR1">
        <v>0</v>
      </c>
      <c r="CVS1">
        <v>0</v>
      </c>
      <c r="CVT1">
        <v>0</v>
      </c>
      <c r="CVU1">
        <v>0</v>
      </c>
      <c r="CVV1">
        <v>0</v>
      </c>
      <c r="CVW1">
        <v>0</v>
      </c>
      <c r="CVX1">
        <v>0</v>
      </c>
      <c r="CVY1">
        <v>0</v>
      </c>
      <c r="CVZ1">
        <v>0</v>
      </c>
      <c r="CWA1">
        <v>0</v>
      </c>
      <c r="CWB1">
        <v>0</v>
      </c>
      <c r="CWC1">
        <v>0</v>
      </c>
      <c r="CWD1">
        <v>0</v>
      </c>
      <c r="CWE1">
        <v>0</v>
      </c>
      <c r="CWF1">
        <v>0</v>
      </c>
      <c r="CWG1">
        <v>0</v>
      </c>
      <c r="CWH1">
        <v>0</v>
      </c>
      <c r="CWI1">
        <v>0</v>
      </c>
      <c r="CWJ1">
        <v>0</v>
      </c>
      <c r="CWK1">
        <v>0</v>
      </c>
      <c r="CWL1">
        <v>0</v>
      </c>
      <c r="CWM1">
        <v>0</v>
      </c>
      <c r="CWN1">
        <v>0</v>
      </c>
      <c r="CWO1">
        <v>0</v>
      </c>
      <c r="CWP1">
        <v>0</v>
      </c>
      <c r="CWQ1">
        <v>0</v>
      </c>
      <c r="CWR1">
        <v>0</v>
      </c>
      <c r="CWS1">
        <v>0</v>
      </c>
      <c r="CWT1">
        <v>0</v>
      </c>
      <c r="CWU1">
        <v>0</v>
      </c>
      <c r="CWV1">
        <v>0</v>
      </c>
      <c r="CWW1">
        <v>0</v>
      </c>
      <c r="CWX1">
        <v>0</v>
      </c>
      <c r="CWY1">
        <v>0</v>
      </c>
      <c r="CWZ1">
        <v>0</v>
      </c>
      <c r="CXA1">
        <v>0</v>
      </c>
      <c r="CXB1">
        <v>0</v>
      </c>
      <c r="CXC1">
        <v>0</v>
      </c>
      <c r="CXD1">
        <v>0</v>
      </c>
      <c r="CXE1">
        <v>0</v>
      </c>
      <c r="CXF1">
        <v>0</v>
      </c>
      <c r="CXG1">
        <v>0</v>
      </c>
      <c r="CXH1">
        <v>0</v>
      </c>
      <c r="CXI1">
        <v>0</v>
      </c>
      <c r="CXJ1">
        <v>0</v>
      </c>
      <c r="CXK1">
        <v>0</v>
      </c>
      <c r="CXL1">
        <v>0</v>
      </c>
      <c r="CXM1">
        <v>0</v>
      </c>
      <c r="CXN1">
        <v>0</v>
      </c>
      <c r="CXO1">
        <v>0</v>
      </c>
      <c r="CXP1">
        <v>0</v>
      </c>
      <c r="CXQ1">
        <v>0</v>
      </c>
      <c r="CXR1">
        <v>0</v>
      </c>
      <c r="CXS1">
        <v>0</v>
      </c>
      <c r="CXT1">
        <v>0</v>
      </c>
      <c r="CXU1">
        <v>0</v>
      </c>
      <c r="CXV1">
        <v>0</v>
      </c>
      <c r="CXW1">
        <v>0</v>
      </c>
      <c r="CXX1">
        <v>0</v>
      </c>
      <c r="CXY1">
        <v>0</v>
      </c>
      <c r="CXZ1">
        <v>0</v>
      </c>
      <c r="CYA1">
        <v>0</v>
      </c>
      <c r="CYB1">
        <v>0</v>
      </c>
      <c r="CYC1">
        <v>0</v>
      </c>
      <c r="CYD1">
        <v>0</v>
      </c>
      <c r="CYE1">
        <v>0</v>
      </c>
      <c r="CYF1">
        <v>0</v>
      </c>
      <c r="CYG1">
        <v>0</v>
      </c>
      <c r="CYH1">
        <v>0</v>
      </c>
      <c r="CYI1">
        <v>0</v>
      </c>
      <c r="CYJ1">
        <v>0</v>
      </c>
      <c r="CYK1">
        <v>0</v>
      </c>
      <c r="CYL1">
        <v>0</v>
      </c>
      <c r="CYM1">
        <v>0</v>
      </c>
      <c r="CYN1">
        <v>0</v>
      </c>
      <c r="CYO1">
        <v>0</v>
      </c>
      <c r="CYP1">
        <v>0</v>
      </c>
      <c r="CYQ1">
        <v>0</v>
      </c>
      <c r="CYR1">
        <v>0</v>
      </c>
      <c r="CYS1">
        <v>0</v>
      </c>
      <c r="CYT1">
        <v>0</v>
      </c>
      <c r="CYU1">
        <v>0</v>
      </c>
      <c r="CYV1">
        <v>0</v>
      </c>
      <c r="CYW1">
        <v>0</v>
      </c>
      <c r="CYX1">
        <v>0</v>
      </c>
      <c r="CYY1">
        <v>0</v>
      </c>
      <c r="CYZ1">
        <v>0</v>
      </c>
      <c r="CZA1">
        <v>0</v>
      </c>
      <c r="CZB1">
        <v>0</v>
      </c>
      <c r="CZC1">
        <v>0</v>
      </c>
      <c r="CZD1">
        <v>0</v>
      </c>
      <c r="CZE1">
        <v>0</v>
      </c>
      <c r="CZF1">
        <v>0</v>
      </c>
      <c r="CZG1">
        <v>0</v>
      </c>
      <c r="CZH1">
        <v>0</v>
      </c>
      <c r="CZI1">
        <v>0</v>
      </c>
      <c r="CZJ1">
        <v>0</v>
      </c>
      <c r="CZK1">
        <v>0</v>
      </c>
      <c r="CZL1">
        <v>0</v>
      </c>
      <c r="CZM1">
        <v>0</v>
      </c>
      <c r="CZN1">
        <v>0</v>
      </c>
      <c r="CZO1">
        <v>0</v>
      </c>
      <c r="CZP1">
        <v>0</v>
      </c>
      <c r="CZQ1">
        <v>0</v>
      </c>
      <c r="CZR1">
        <v>0</v>
      </c>
      <c r="CZS1">
        <v>0</v>
      </c>
      <c r="CZT1">
        <v>0</v>
      </c>
      <c r="CZU1">
        <v>0</v>
      </c>
      <c r="CZV1">
        <v>0</v>
      </c>
      <c r="CZW1">
        <v>0</v>
      </c>
      <c r="CZX1">
        <v>0</v>
      </c>
      <c r="CZY1">
        <v>0</v>
      </c>
      <c r="CZZ1">
        <v>0</v>
      </c>
      <c r="DAA1">
        <v>0</v>
      </c>
      <c r="DAB1">
        <v>0</v>
      </c>
      <c r="DAC1">
        <v>0</v>
      </c>
      <c r="DAD1">
        <v>0</v>
      </c>
      <c r="DAE1">
        <v>0</v>
      </c>
      <c r="DAF1">
        <v>0</v>
      </c>
      <c r="DAG1">
        <v>0</v>
      </c>
      <c r="DAH1">
        <v>0</v>
      </c>
      <c r="DAI1">
        <v>0</v>
      </c>
      <c r="DAJ1">
        <v>0</v>
      </c>
      <c r="DAK1">
        <v>0</v>
      </c>
      <c r="DAL1">
        <v>0</v>
      </c>
      <c r="DAM1">
        <v>0</v>
      </c>
      <c r="DAN1">
        <v>0</v>
      </c>
      <c r="DAO1">
        <v>0</v>
      </c>
      <c r="DAP1">
        <v>0</v>
      </c>
      <c r="DAQ1">
        <v>0</v>
      </c>
      <c r="DAR1">
        <v>0</v>
      </c>
      <c r="DAS1">
        <v>0</v>
      </c>
      <c r="DAT1">
        <v>0</v>
      </c>
      <c r="DAU1">
        <v>0</v>
      </c>
      <c r="DAV1">
        <v>0</v>
      </c>
      <c r="DAW1">
        <v>0</v>
      </c>
      <c r="DAX1">
        <v>0</v>
      </c>
      <c r="DAY1">
        <v>0</v>
      </c>
      <c r="DAZ1">
        <v>0</v>
      </c>
      <c r="DBA1">
        <v>0</v>
      </c>
      <c r="DBB1">
        <v>0</v>
      </c>
      <c r="DBC1">
        <v>0</v>
      </c>
      <c r="DBD1">
        <v>0</v>
      </c>
      <c r="DBE1">
        <v>0</v>
      </c>
      <c r="DBF1">
        <v>0</v>
      </c>
      <c r="DBG1">
        <v>0</v>
      </c>
      <c r="DBH1">
        <v>0</v>
      </c>
      <c r="DBI1">
        <v>0</v>
      </c>
      <c r="DBJ1">
        <v>0</v>
      </c>
      <c r="DBK1">
        <v>0</v>
      </c>
      <c r="DBL1">
        <v>0</v>
      </c>
      <c r="DBM1">
        <v>0</v>
      </c>
      <c r="DBN1">
        <v>0</v>
      </c>
      <c r="DBO1">
        <v>0</v>
      </c>
      <c r="DBP1">
        <v>0</v>
      </c>
      <c r="DBQ1">
        <v>0</v>
      </c>
      <c r="DBR1">
        <v>0</v>
      </c>
      <c r="DBS1">
        <v>0</v>
      </c>
      <c r="DBT1">
        <v>0</v>
      </c>
      <c r="DBU1">
        <v>0</v>
      </c>
      <c r="DBV1">
        <v>0</v>
      </c>
      <c r="DBW1">
        <v>0</v>
      </c>
      <c r="DBX1">
        <v>0</v>
      </c>
      <c r="DBY1">
        <v>0</v>
      </c>
      <c r="DBZ1">
        <v>0</v>
      </c>
      <c r="DCA1">
        <v>0</v>
      </c>
      <c r="DCB1">
        <v>0</v>
      </c>
      <c r="DCC1">
        <v>0</v>
      </c>
      <c r="DCD1">
        <v>0</v>
      </c>
      <c r="DCE1">
        <v>0</v>
      </c>
      <c r="DCF1">
        <v>0</v>
      </c>
      <c r="DCG1">
        <v>0</v>
      </c>
      <c r="DCH1">
        <v>0</v>
      </c>
      <c r="DCI1">
        <v>0</v>
      </c>
      <c r="DCJ1">
        <v>0</v>
      </c>
      <c r="DCK1">
        <v>0</v>
      </c>
      <c r="DCL1">
        <v>0</v>
      </c>
      <c r="DCM1">
        <v>0</v>
      </c>
      <c r="DCN1">
        <v>0</v>
      </c>
      <c r="DCO1">
        <v>0</v>
      </c>
      <c r="DCP1">
        <v>0</v>
      </c>
      <c r="DCQ1">
        <v>0</v>
      </c>
      <c r="DCR1">
        <v>0</v>
      </c>
      <c r="DCS1">
        <v>0</v>
      </c>
      <c r="DCT1">
        <v>0</v>
      </c>
      <c r="DCU1">
        <v>0</v>
      </c>
      <c r="DCV1">
        <v>0</v>
      </c>
      <c r="DCW1">
        <v>0</v>
      </c>
      <c r="DCX1">
        <v>0</v>
      </c>
      <c r="DCY1">
        <v>0</v>
      </c>
      <c r="DCZ1">
        <v>0</v>
      </c>
      <c r="DDA1">
        <v>0</v>
      </c>
      <c r="DDB1">
        <v>0</v>
      </c>
      <c r="DDC1">
        <v>0</v>
      </c>
      <c r="DDD1">
        <v>0</v>
      </c>
      <c r="DDE1">
        <v>0</v>
      </c>
      <c r="DDF1">
        <v>0</v>
      </c>
      <c r="DDG1">
        <v>0</v>
      </c>
      <c r="DDH1">
        <v>0</v>
      </c>
      <c r="DDI1">
        <v>0</v>
      </c>
      <c r="DDJ1">
        <v>0</v>
      </c>
      <c r="DDK1">
        <v>0</v>
      </c>
      <c r="DDL1">
        <v>0</v>
      </c>
      <c r="DDM1">
        <v>0</v>
      </c>
      <c r="DDN1">
        <v>0</v>
      </c>
      <c r="DDO1">
        <v>0</v>
      </c>
      <c r="DDP1">
        <v>0</v>
      </c>
      <c r="DDQ1">
        <v>0</v>
      </c>
      <c r="DDR1">
        <v>0</v>
      </c>
      <c r="DDS1">
        <v>0</v>
      </c>
      <c r="DDT1">
        <v>0</v>
      </c>
      <c r="DDU1">
        <v>0</v>
      </c>
      <c r="DDV1">
        <v>0</v>
      </c>
      <c r="DDW1">
        <v>0</v>
      </c>
      <c r="DDX1">
        <v>0</v>
      </c>
      <c r="DDY1">
        <v>0</v>
      </c>
      <c r="DDZ1">
        <v>0</v>
      </c>
      <c r="DEA1">
        <v>0</v>
      </c>
      <c r="DEB1">
        <v>0</v>
      </c>
      <c r="DEC1">
        <v>0</v>
      </c>
      <c r="DED1">
        <v>0</v>
      </c>
      <c r="DEE1">
        <v>0</v>
      </c>
      <c r="DEF1">
        <v>0</v>
      </c>
      <c r="DEG1">
        <v>0</v>
      </c>
      <c r="DEH1">
        <v>0</v>
      </c>
      <c r="DEI1">
        <v>0</v>
      </c>
      <c r="DEJ1">
        <v>0</v>
      </c>
      <c r="DEK1">
        <v>0</v>
      </c>
      <c r="DEL1">
        <v>0</v>
      </c>
      <c r="DEM1">
        <v>0</v>
      </c>
      <c r="DEN1">
        <v>0</v>
      </c>
      <c r="DEO1">
        <v>0</v>
      </c>
      <c r="DEP1">
        <v>0</v>
      </c>
      <c r="DEQ1">
        <v>0</v>
      </c>
      <c r="DER1">
        <v>0</v>
      </c>
      <c r="DES1">
        <v>0</v>
      </c>
      <c r="DET1">
        <v>0</v>
      </c>
      <c r="DEU1">
        <v>0</v>
      </c>
      <c r="DEV1">
        <v>0</v>
      </c>
      <c r="DEW1">
        <v>0</v>
      </c>
      <c r="DEX1">
        <v>0</v>
      </c>
      <c r="DEY1">
        <v>0</v>
      </c>
      <c r="DEZ1">
        <v>0</v>
      </c>
      <c r="DFA1">
        <v>0</v>
      </c>
      <c r="DFB1">
        <v>0</v>
      </c>
      <c r="DFC1">
        <v>0</v>
      </c>
      <c r="DFD1">
        <v>0</v>
      </c>
      <c r="DFE1">
        <v>0</v>
      </c>
      <c r="DFF1">
        <v>0</v>
      </c>
      <c r="DFG1">
        <v>0</v>
      </c>
      <c r="DFH1">
        <v>0</v>
      </c>
      <c r="DFI1">
        <v>0</v>
      </c>
      <c r="DFJ1">
        <v>0</v>
      </c>
      <c r="DFK1">
        <v>0</v>
      </c>
      <c r="DFL1">
        <v>0</v>
      </c>
      <c r="DFM1">
        <v>0</v>
      </c>
      <c r="DFN1">
        <v>0</v>
      </c>
      <c r="DFO1">
        <v>0</v>
      </c>
      <c r="DFP1">
        <v>0</v>
      </c>
      <c r="DFQ1">
        <v>0</v>
      </c>
      <c r="DFR1">
        <v>0</v>
      </c>
      <c r="DFS1">
        <v>0</v>
      </c>
      <c r="DFT1">
        <v>0</v>
      </c>
      <c r="DFU1">
        <v>0</v>
      </c>
      <c r="DFV1">
        <v>0</v>
      </c>
      <c r="DFW1">
        <v>0</v>
      </c>
      <c r="DFX1">
        <v>0</v>
      </c>
      <c r="DFY1">
        <v>0</v>
      </c>
      <c r="DFZ1">
        <v>0</v>
      </c>
      <c r="DGA1">
        <v>0</v>
      </c>
      <c r="DGB1">
        <v>0</v>
      </c>
      <c r="DGC1">
        <v>0</v>
      </c>
      <c r="DGD1">
        <v>0</v>
      </c>
      <c r="DGE1">
        <v>0</v>
      </c>
      <c r="DGF1">
        <v>0</v>
      </c>
      <c r="DGG1">
        <v>0</v>
      </c>
      <c r="DGH1">
        <v>0</v>
      </c>
      <c r="DGI1">
        <v>0</v>
      </c>
      <c r="DGJ1">
        <v>0</v>
      </c>
      <c r="DGK1">
        <v>0</v>
      </c>
      <c r="DGL1">
        <v>0</v>
      </c>
      <c r="DGM1">
        <v>0</v>
      </c>
      <c r="DGN1">
        <v>0</v>
      </c>
      <c r="DGO1">
        <v>0</v>
      </c>
      <c r="DGP1">
        <v>0</v>
      </c>
      <c r="DGQ1">
        <v>0</v>
      </c>
      <c r="DGR1">
        <v>0</v>
      </c>
      <c r="DGS1">
        <v>0</v>
      </c>
      <c r="DGT1">
        <v>0</v>
      </c>
      <c r="DGU1">
        <v>0</v>
      </c>
      <c r="DGV1">
        <v>0</v>
      </c>
      <c r="DGW1">
        <v>0</v>
      </c>
      <c r="DGX1">
        <v>0</v>
      </c>
      <c r="DGY1">
        <v>0</v>
      </c>
      <c r="DGZ1">
        <v>0</v>
      </c>
      <c r="DHA1">
        <v>0</v>
      </c>
      <c r="DHB1">
        <v>0</v>
      </c>
      <c r="DHC1">
        <v>0</v>
      </c>
      <c r="DHD1">
        <v>0</v>
      </c>
      <c r="DHE1">
        <v>0</v>
      </c>
      <c r="DHF1">
        <v>0</v>
      </c>
      <c r="DHG1">
        <v>0</v>
      </c>
      <c r="DHH1">
        <v>0</v>
      </c>
      <c r="DHI1">
        <v>0</v>
      </c>
      <c r="DHJ1">
        <v>0</v>
      </c>
      <c r="DHK1">
        <v>0</v>
      </c>
      <c r="DHL1">
        <v>0</v>
      </c>
      <c r="DHM1">
        <v>0</v>
      </c>
      <c r="DHN1">
        <v>0</v>
      </c>
      <c r="DHO1">
        <v>0</v>
      </c>
      <c r="DHP1">
        <v>0</v>
      </c>
      <c r="DHQ1">
        <v>0</v>
      </c>
      <c r="DHR1">
        <v>0</v>
      </c>
      <c r="DHS1">
        <v>0</v>
      </c>
      <c r="DHT1">
        <v>0</v>
      </c>
      <c r="DHU1">
        <v>0</v>
      </c>
      <c r="DHV1">
        <v>0</v>
      </c>
      <c r="DHW1">
        <v>0</v>
      </c>
      <c r="DHX1">
        <v>0</v>
      </c>
      <c r="DHY1">
        <v>0</v>
      </c>
      <c r="DHZ1">
        <v>0</v>
      </c>
      <c r="DIA1">
        <v>0</v>
      </c>
      <c r="DIB1">
        <v>0</v>
      </c>
      <c r="DIC1">
        <v>0</v>
      </c>
      <c r="DID1">
        <v>0</v>
      </c>
      <c r="DIE1">
        <v>0</v>
      </c>
      <c r="DIF1">
        <v>0</v>
      </c>
      <c r="DIG1">
        <v>0</v>
      </c>
      <c r="DIH1">
        <v>0</v>
      </c>
      <c r="DII1">
        <v>0</v>
      </c>
      <c r="DIJ1">
        <v>0</v>
      </c>
      <c r="DIK1">
        <v>0</v>
      </c>
      <c r="DIL1">
        <v>0</v>
      </c>
      <c r="DIM1">
        <v>0</v>
      </c>
      <c r="DIN1">
        <v>0</v>
      </c>
      <c r="DIO1">
        <v>0</v>
      </c>
      <c r="DIP1">
        <v>0</v>
      </c>
      <c r="DIQ1">
        <v>0</v>
      </c>
      <c r="DIR1">
        <v>0</v>
      </c>
      <c r="DIS1">
        <v>0</v>
      </c>
      <c r="DIT1">
        <v>0</v>
      </c>
      <c r="DIU1">
        <v>0</v>
      </c>
      <c r="DIV1">
        <v>0</v>
      </c>
      <c r="DIW1">
        <v>0</v>
      </c>
      <c r="DIX1">
        <v>0</v>
      </c>
      <c r="DIY1">
        <v>0</v>
      </c>
      <c r="DIZ1">
        <v>0</v>
      </c>
      <c r="DJA1">
        <v>0</v>
      </c>
      <c r="DJB1">
        <v>0</v>
      </c>
      <c r="DJC1">
        <v>0</v>
      </c>
      <c r="DJD1">
        <v>0</v>
      </c>
      <c r="DJE1">
        <v>0</v>
      </c>
      <c r="DJF1">
        <v>0</v>
      </c>
      <c r="DJG1">
        <v>0</v>
      </c>
      <c r="DJH1">
        <v>0</v>
      </c>
      <c r="DJI1">
        <v>0</v>
      </c>
      <c r="DJJ1">
        <v>0</v>
      </c>
      <c r="DJK1">
        <v>0</v>
      </c>
      <c r="DJL1">
        <v>0</v>
      </c>
      <c r="DJM1">
        <v>0</v>
      </c>
      <c r="DJN1">
        <v>0</v>
      </c>
      <c r="DJO1">
        <v>0</v>
      </c>
      <c r="DJP1">
        <v>0</v>
      </c>
      <c r="DJQ1">
        <v>0</v>
      </c>
      <c r="DJR1">
        <v>0</v>
      </c>
      <c r="DJS1">
        <v>0</v>
      </c>
      <c r="DJT1">
        <v>0</v>
      </c>
      <c r="DJU1">
        <v>0</v>
      </c>
      <c r="DJV1">
        <v>0</v>
      </c>
      <c r="DJW1">
        <v>0</v>
      </c>
      <c r="DJX1">
        <v>0</v>
      </c>
      <c r="DJY1">
        <v>0</v>
      </c>
      <c r="DJZ1">
        <v>0</v>
      </c>
      <c r="DKA1">
        <v>0</v>
      </c>
      <c r="DKB1">
        <v>0</v>
      </c>
      <c r="DKC1">
        <v>0</v>
      </c>
      <c r="DKD1">
        <v>0</v>
      </c>
      <c r="DKE1">
        <v>0</v>
      </c>
      <c r="DKF1">
        <v>0</v>
      </c>
      <c r="DKG1">
        <v>0</v>
      </c>
      <c r="DKH1">
        <v>0</v>
      </c>
      <c r="DKI1">
        <v>0</v>
      </c>
      <c r="DKJ1">
        <v>0</v>
      </c>
      <c r="DKK1">
        <v>0</v>
      </c>
      <c r="DKL1">
        <v>0</v>
      </c>
      <c r="DKM1">
        <v>0</v>
      </c>
      <c r="DKN1">
        <v>0</v>
      </c>
      <c r="DKO1">
        <v>0</v>
      </c>
      <c r="DKP1">
        <v>0</v>
      </c>
      <c r="DKQ1">
        <v>0</v>
      </c>
      <c r="DKR1">
        <v>0</v>
      </c>
      <c r="DKS1">
        <v>0</v>
      </c>
      <c r="DKT1">
        <v>0</v>
      </c>
      <c r="DKU1">
        <v>0</v>
      </c>
      <c r="DKV1">
        <v>0</v>
      </c>
      <c r="DKW1">
        <v>0</v>
      </c>
      <c r="DKX1">
        <v>0</v>
      </c>
      <c r="DKY1">
        <v>0</v>
      </c>
      <c r="DKZ1">
        <v>0</v>
      </c>
      <c r="DLA1">
        <v>0</v>
      </c>
      <c r="DLB1">
        <v>0</v>
      </c>
      <c r="DLC1">
        <v>0</v>
      </c>
      <c r="DLD1">
        <v>0</v>
      </c>
      <c r="DLE1">
        <v>0</v>
      </c>
      <c r="DLF1">
        <v>0</v>
      </c>
      <c r="DLG1">
        <v>0</v>
      </c>
      <c r="DLH1">
        <v>0</v>
      </c>
      <c r="DLI1">
        <v>0</v>
      </c>
      <c r="DLJ1">
        <v>0</v>
      </c>
      <c r="DLK1">
        <v>0</v>
      </c>
      <c r="DLL1">
        <v>0</v>
      </c>
      <c r="DLM1">
        <v>0</v>
      </c>
      <c r="DLN1">
        <v>0</v>
      </c>
      <c r="DLO1">
        <v>0</v>
      </c>
      <c r="DLP1">
        <v>0</v>
      </c>
      <c r="DLQ1">
        <v>0</v>
      </c>
      <c r="DLR1">
        <v>0</v>
      </c>
      <c r="DLS1">
        <v>0</v>
      </c>
      <c r="DLT1">
        <v>0</v>
      </c>
      <c r="DLU1">
        <v>0</v>
      </c>
      <c r="DLV1">
        <v>0</v>
      </c>
      <c r="DLW1">
        <v>0</v>
      </c>
      <c r="DLX1">
        <v>0</v>
      </c>
      <c r="DLY1">
        <v>0</v>
      </c>
      <c r="DLZ1">
        <v>0</v>
      </c>
      <c r="DMA1">
        <v>0</v>
      </c>
      <c r="DMB1">
        <v>0</v>
      </c>
      <c r="DMC1">
        <v>0</v>
      </c>
      <c r="DMD1">
        <v>0</v>
      </c>
      <c r="DME1">
        <v>0</v>
      </c>
      <c r="DMF1">
        <v>0</v>
      </c>
      <c r="DMG1">
        <v>0</v>
      </c>
      <c r="DMH1">
        <v>0</v>
      </c>
      <c r="DMI1">
        <v>0</v>
      </c>
      <c r="DMJ1">
        <v>0</v>
      </c>
      <c r="DMK1">
        <v>0</v>
      </c>
      <c r="DML1">
        <v>0</v>
      </c>
      <c r="DMM1">
        <v>0</v>
      </c>
      <c r="DMN1">
        <v>0</v>
      </c>
      <c r="DMO1">
        <v>0</v>
      </c>
      <c r="DMP1">
        <v>0</v>
      </c>
      <c r="DMQ1">
        <v>0</v>
      </c>
      <c r="DMR1">
        <v>0</v>
      </c>
      <c r="DMS1">
        <v>0</v>
      </c>
      <c r="DMT1">
        <v>0</v>
      </c>
      <c r="DMU1">
        <v>0</v>
      </c>
      <c r="DMV1">
        <v>0</v>
      </c>
      <c r="DMW1">
        <v>0</v>
      </c>
      <c r="DMX1">
        <v>0</v>
      </c>
      <c r="DMY1">
        <v>0</v>
      </c>
      <c r="DMZ1">
        <v>0</v>
      </c>
      <c r="DNA1">
        <v>0</v>
      </c>
      <c r="DNB1">
        <v>0</v>
      </c>
      <c r="DNC1">
        <v>0</v>
      </c>
      <c r="DND1">
        <v>0</v>
      </c>
      <c r="DNE1">
        <v>0</v>
      </c>
      <c r="DNF1">
        <v>0</v>
      </c>
      <c r="DNG1">
        <v>0</v>
      </c>
      <c r="DNH1">
        <v>0</v>
      </c>
      <c r="DNI1">
        <v>0</v>
      </c>
      <c r="DNJ1">
        <v>0</v>
      </c>
      <c r="DNK1">
        <v>0</v>
      </c>
      <c r="DNL1">
        <v>0</v>
      </c>
      <c r="DNM1">
        <v>0</v>
      </c>
      <c r="DNN1">
        <v>0</v>
      </c>
      <c r="DNO1">
        <v>0</v>
      </c>
      <c r="DNP1">
        <v>0</v>
      </c>
      <c r="DNQ1">
        <v>0</v>
      </c>
      <c r="DNR1">
        <v>0</v>
      </c>
      <c r="DNS1">
        <v>0</v>
      </c>
      <c r="DNT1">
        <v>0</v>
      </c>
      <c r="DNU1">
        <v>0</v>
      </c>
      <c r="DNV1">
        <v>0</v>
      </c>
      <c r="DNW1">
        <v>0</v>
      </c>
      <c r="DNX1">
        <v>0</v>
      </c>
      <c r="DNY1">
        <v>0</v>
      </c>
      <c r="DNZ1">
        <v>0</v>
      </c>
      <c r="DOA1">
        <v>0</v>
      </c>
      <c r="DOB1">
        <v>0</v>
      </c>
      <c r="DOC1">
        <v>0</v>
      </c>
      <c r="DOD1">
        <v>0</v>
      </c>
      <c r="DOE1">
        <v>0</v>
      </c>
      <c r="DOF1">
        <v>0</v>
      </c>
      <c r="DOG1">
        <v>0</v>
      </c>
      <c r="DOH1">
        <v>0</v>
      </c>
      <c r="DOI1">
        <v>0</v>
      </c>
      <c r="DOJ1">
        <v>0</v>
      </c>
      <c r="DOK1">
        <v>0</v>
      </c>
      <c r="DOL1">
        <v>0</v>
      </c>
      <c r="DOM1">
        <v>0</v>
      </c>
      <c r="DON1">
        <v>0</v>
      </c>
      <c r="DOO1">
        <v>0</v>
      </c>
      <c r="DOP1">
        <v>0</v>
      </c>
      <c r="DOQ1">
        <v>0</v>
      </c>
      <c r="DOR1">
        <v>0</v>
      </c>
      <c r="DOS1">
        <v>0</v>
      </c>
      <c r="DOT1">
        <v>0</v>
      </c>
      <c r="DOU1">
        <v>0</v>
      </c>
      <c r="DOV1">
        <v>0</v>
      </c>
      <c r="DOW1">
        <v>0</v>
      </c>
      <c r="DOX1">
        <v>0</v>
      </c>
      <c r="DOY1">
        <v>0</v>
      </c>
      <c r="DOZ1">
        <v>0</v>
      </c>
      <c r="DPA1">
        <v>0</v>
      </c>
      <c r="DPB1">
        <v>0</v>
      </c>
      <c r="DPC1">
        <v>0</v>
      </c>
      <c r="DPD1">
        <v>0</v>
      </c>
      <c r="DPE1">
        <v>0</v>
      </c>
      <c r="DPF1">
        <v>0</v>
      </c>
      <c r="DPG1">
        <v>0</v>
      </c>
      <c r="DPH1">
        <v>0</v>
      </c>
      <c r="DPI1">
        <v>0</v>
      </c>
      <c r="DPJ1">
        <v>0</v>
      </c>
      <c r="DPK1">
        <v>0</v>
      </c>
      <c r="DPL1">
        <v>0</v>
      </c>
      <c r="DPM1">
        <v>0</v>
      </c>
      <c r="DPN1">
        <v>0</v>
      </c>
      <c r="DPO1">
        <v>0</v>
      </c>
      <c r="DPP1">
        <v>0</v>
      </c>
      <c r="DPQ1">
        <v>0</v>
      </c>
      <c r="DPR1">
        <v>0</v>
      </c>
      <c r="DPS1">
        <v>0</v>
      </c>
      <c r="DPT1">
        <v>0</v>
      </c>
      <c r="DPU1">
        <v>0</v>
      </c>
      <c r="DPV1">
        <v>0</v>
      </c>
      <c r="DPW1">
        <v>0</v>
      </c>
      <c r="DPX1">
        <v>0</v>
      </c>
      <c r="DPY1">
        <v>0</v>
      </c>
      <c r="DPZ1">
        <v>0</v>
      </c>
      <c r="DQA1">
        <v>0</v>
      </c>
      <c r="DQB1">
        <v>0</v>
      </c>
      <c r="DQC1">
        <v>0</v>
      </c>
      <c r="DQD1">
        <v>0</v>
      </c>
      <c r="DQE1">
        <v>0</v>
      </c>
      <c r="DQF1">
        <v>0</v>
      </c>
      <c r="DQG1">
        <v>0</v>
      </c>
      <c r="DQH1">
        <v>0</v>
      </c>
      <c r="DQI1">
        <v>0</v>
      </c>
      <c r="DQJ1">
        <v>0</v>
      </c>
      <c r="DQK1">
        <v>0</v>
      </c>
      <c r="DQL1">
        <v>0</v>
      </c>
      <c r="DQM1">
        <v>0</v>
      </c>
      <c r="DQN1">
        <v>0</v>
      </c>
      <c r="DQO1">
        <v>0</v>
      </c>
      <c r="DQP1">
        <v>0</v>
      </c>
      <c r="DQQ1">
        <v>0</v>
      </c>
      <c r="DQR1">
        <v>0</v>
      </c>
      <c r="DQS1">
        <v>0</v>
      </c>
      <c r="DQT1">
        <v>0</v>
      </c>
      <c r="DQU1">
        <v>0</v>
      </c>
      <c r="DQV1">
        <v>0</v>
      </c>
      <c r="DQW1">
        <v>0</v>
      </c>
      <c r="DQX1">
        <v>0</v>
      </c>
      <c r="DQY1">
        <v>0</v>
      </c>
      <c r="DQZ1">
        <v>0</v>
      </c>
      <c r="DRA1">
        <v>0</v>
      </c>
      <c r="DRB1">
        <v>0</v>
      </c>
      <c r="DRC1">
        <v>0</v>
      </c>
      <c r="DRD1">
        <v>0</v>
      </c>
      <c r="DRE1">
        <v>0</v>
      </c>
      <c r="DRF1">
        <v>0</v>
      </c>
      <c r="DRG1">
        <v>0</v>
      </c>
      <c r="DRH1">
        <v>0</v>
      </c>
      <c r="DRI1">
        <v>0</v>
      </c>
      <c r="DRJ1">
        <v>0</v>
      </c>
      <c r="DRK1">
        <v>0</v>
      </c>
      <c r="DRL1">
        <v>0</v>
      </c>
      <c r="DRM1">
        <v>0</v>
      </c>
      <c r="DRN1">
        <v>0</v>
      </c>
      <c r="DRO1">
        <v>0</v>
      </c>
      <c r="DRP1">
        <v>0</v>
      </c>
      <c r="DRQ1">
        <v>0</v>
      </c>
      <c r="DRR1">
        <v>0</v>
      </c>
      <c r="DRS1">
        <v>0</v>
      </c>
      <c r="DRT1">
        <v>0</v>
      </c>
      <c r="DRU1">
        <v>0</v>
      </c>
      <c r="DRV1">
        <v>0</v>
      </c>
      <c r="DRW1">
        <v>0</v>
      </c>
      <c r="DRX1">
        <v>0</v>
      </c>
      <c r="DRY1">
        <v>0</v>
      </c>
      <c r="DRZ1">
        <v>0</v>
      </c>
      <c r="DSA1">
        <v>0</v>
      </c>
      <c r="DSB1">
        <v>0</v>
      </c>
      <c r="DSC1">
        <v>0</v>
      </c>
      <c r="DSD1">
        <v>0</v>
      </c>
      <c r="DSE1">
        <v>0</v>
      </c>
      <c r="DSF1">
        <v>0</v>
      </c>
      <c r="DSG1">
        <v>0</v>
      </c>
      <c r="DSH1">
        <v>0</v>
      </c>
      <c r="DSI1">
        <v>0</v>
      </c>
      <c r="DSJ1">
        <v>0</v>
      </c>
      <c r="DSK1">
        <v>0</v>
      </c>
      <c r="DSL1">
        <v>0</v>
      </c>
      <c r="DSM1">
        <v>0</v>
      </c>
      <c r="DSN1">
        <v>0</v>
      </c>
      <c r="DSO1">
        <v>0</v>
      </c>
      <c r="DSP1">
        <v>0</v>
      </c>
      <c r="DSQ1">
        <v>0</v>
      </c>
      <c r="DSR1">
        <v>0</v>
      </c>
      <c r="DSS1">
        <v>0</v>
      </c>
      <c r="DST1">
        <v>0</v>
      </c>
      <c r="DSU1">
        <v>0</v>
      </c>
      <c r="DSV1">
        <v>0</v>
      </c>
      <c r="DSW1">
        <v>0</v>
      </c>
      <c r="DSX1">
        <v>0</v>
      </c>
      <c r="DSY1">
        <v>0</v>
      </c>
      <c r="DSZ1">
        <v>0</v>
      </c>
      <c r="DTA1">
        <v>0</v>
      </c>
      <c r="DTB1">
        <v>0</v>
      </c>
      <c r="DTC1">
        <v>0</v>
      </c>
      <c r="DTD1">
        <v>0</v>
      </c>
      <c r="DTE1">
        <v>0</v>
      </c>
      <c r="DTF1">
        <v>0</v>
      </c>
      <c r="DTG1">
        <v>0</v>
      </c>
      <c r="DTH1">
        <v>0</v>
      </c>
      <c r="DTI1">
        <v>0</v>
      </c>
      <c r="DTJ1">
        <v>0</v>
      </c>
      <c r="DTK1">
        <v>0</v>
      </c>
      <c r="DTL1">
        <v>0</v>
      </c>
      <c r="DTM1">
        <v>0</v>
      </c>
      <c r="DTN1">
        <v>0</v>
      </c>
      <c r="DTO1">
        <v>0</v>
      </c>
      <c r="DTP1">
        <v>0</v>
      </c>
      <c r="DTQ1">
        <v>0</v>
      </c>
      <c r="DTR1">
        <v>0</v>
      </c>
      <c r="DTS1">
        <v>0</v>
      </c>
      <c r="DTT1">
        <v>0</v>
      </c>
      <c r="DTU1">
        <v>0</v>
      </c>
      <c r="DTV1">
        <v>0</v>
      </c>
      <c r="DTW1">
        <v>0</v>
      </c>
      <c r="DTX1">
        <v>0</v>
      </c>
      <c r="DTY1">
        <v>0</v>
      </c>
      <c r="DTZ1">
        <v>0</v>
      </c>
      <c r="DUA1">
        <v>0</v>
      </c>
      <c r="DUB1">
        <v>0</v>
      </c>
      <c r="DUC1">
        <v>0</v>
      </c>
      <c r="DUD1">
        <v>0</v>
      </c>
      <c r="DUE1">
        <v>0</v>
      </c>
      <c r="DUF1">
        <v>0</v>
      </c>
      <c r="DUG1">
        <v>0</v>
      </c>
      <c r="DUH1">
        <v>0</v>
      </c>
      <c r="DUI1">
        <v>0</v>
      </c>
      <c r="DUJ1">
        <v>0</v>
      </c>
      <c r="DUK1">
        <v>0</v>
      </c>
      <c r="DUL1">
        <v>0</v>
      </c>
      <c r="DUM1">
        <v>0</v>
      </c>
      <c r="DUN1">
        <v>0</v>
      </c>
      <c r="DUO1">
        <v>0</v>
      </c>
      <c r="DUP1">
        <v>0</v>
      </c>
      <c r="DUQ1">
        <v>0</v>
      </c>
      <c r="DUR1">
        <v>0</v>
      </c>
      <c r="DUS1">
        <v>0</v>
      </c>
      <c r="DUT1">
        <v>0</v>
      </c>
      <c r="DUU1">
        <v>0</v>
      </c>
      <c r="DUV1">
        <v>0</v>
      </c>
      <c r="DUW1">
        <v>0</v>
      </c>
      <c r="DUX1">
        <v>0</v>
      </c>
      <c r="DUY1">
        <v>0</v>
      </c>
      <c r="DUZ1">
        <v>0</v>
      </c>
      <c r="DVA1">
        <v>0</v>
      </c>
      <c r="DVB1">
        <v>0</v>
      </c>
      <c r="DVC1">
        <v>0</v>
      </c>
      <c r="DVD1">
        <v>0</v>
      </c>
      <c r="DVE1">
        <v>0</v>
      </c>
      <c r="DVF1">
        <v>0</v>
      </c>
      <c r="DVG1">
        <v>0</v>
      </c>
      <c r="DVH1">
        <v>0</v>
      </c>
      <c r="DVI1">
        <v>0</v>
      </c>
      <c r="DVJ1">
        <v>0</v>
      </c>
      <c r="DVK1">
        <v>0</v>
      </c>
      <c r="DVL1">
        <v>0</v>
      </c>
      <c r="DVM1">
        <v>0</v>
      </c>
      <c r="DVN1">
        <v>0</v>
      </c>
      <c r="DVO1">
        <v>0</v>
      </c>
      <c r="DVP1">
        <v>0</v>
      </c>
      <c r="DVQ1">
        <v>0</v>
      </c>
      <c r="DVR1">
        <v>0</v>
      </c>
      <c r="DVS1">
        <v>0</v>
      </c>
      <c r="DVT1">
        <v>0</v>
      </c>
      <c r="DVU1">
        <v>0</v>
      </c>
      <c r="DVV1">
        <v>0</v>
      </c>
      <c r="DVW1">
        <v>0</v>
      </c>
      <c r="DVX1">
        <v>0</v>
      </c>
      <c r="DVY1">
        <v>0</v>
      </c>
      <c r="DVZ1">
        <v>0</v>
      </c>
      <c r="DWA1">
        <v>0</v>
      </c>
      <c r="DWB1">
        <v>0</v>
      </c>
      <c r="DWC1">
        <v>0</v>
      </c>
      <c r="DWD1">
        <v>0</v>
      </c>
      <c r="DWE1">
        <v>0</v>
      </c>
      <c r="DWF1">
        <v>0</v>
      </c>
      <c r="DWG1">
        <v>0</v>
      </c>
      <c r="DWH1">
        <v>0</v>
      </c>
      <c r="DWI1">
        <v>0</v>
      </c>
      <c r="DWJ1">
        <v>0</v>
      </c>
      <c r="DWK1">
        <v>0</v>
      </c>
      <c r="DWL1">
        <v>0</v>
      </c>
      <c r="DWM1">
        <v>0</v>
      </c>
      <c r="DWN1">
        <v>0</v>
      </c>
      <c r="DWO1">
        <v>0</v>
      </c>
      <c r="DWP1">
        <v>0</v>
      </c>
      <c r="DWQ1">
        <v>0</v>
      </c>
      <c r="DWR1">
        <v>0</v>
      </c>
      <c r="DWS1">
        <v>0</v>
      </c>
      <c r="DWT1">
        <v>0</v>
      </c>
      <c r="DWU1">
        <v>0</v>
      </c>
      <c r="DWV1">
        <v>0</v>
      </c>
      <c r="DWW1">
        <v>0</v>
      </c>
      <c r="DWX1">
        <v>0</v>
      </c>
      <c r="DWY1">
        <v>0</v>
      </c>
      <c r="DWZ1">
        <v>0</v>
      </c>
      <c r="DXA1">
        <v>0</v>
      </c>
      <c r="DXB1">
        <v>0</v>
      </c>
      <c r="DXC1">
        <v>0</v>
      </c>
      <c r="DXD1">
        <v>0</v>
      </c>
      <c r="DXE1">
        <v>0</v>
      </c>
      <c r="DXF1">
        <v>0</v>
      </c>
      <c r="DXG1">
        <v>0</v>
      </c>
      <c r="DXH1">
        <v>0</v>
      </c>
      <c r="DXI1">
        <v>0</v>
      </c>
      <c r="DXJ1">
        <v>0</v>
      </c>
      <c r="DXK1">
        <v>0</v>
      </c>
      <c r="DXL1">
        <v>0</v>
      </c>
      <c r="DXM1">
        <v>0</v>
      </c>
      <c r="DXN1">
        <v>0</v>
      </c>
      <c r="DXO1">
        <v>0</v>
      </c>
      <c r="DXP1">
        <v>0</v>
      </c>
      <c r="DXQ1">
        <v>0</v>
      </c>
      <c r="DXR1">
        <v>0</v>
      </c>
      <c r="DXS1">
        <v>0</v>
      </c>
      <c r="DXT1">
        <v>0</v>
      </c>
      <c r="DXU1">
        <v>0</v>
      </c>
      <c r="DXV1">
        <v>0</v>
      </c>
      <c r="DXW1">
        <v>0</v>
      </c>
      <c r="DXX1">
        <v>0</v>
      </c>
      <c r="DXY1">
        <v>0</v>
      </c>
      <c r="DXZ1">
        <v>0</v>
      </c>
      <c r="DYA1">
        <v>0</v>
      </c>
      <c r="DYB1">
        <v>0</v>
      </c>
      <c r="DYC1">
        <v>0</v>
      </c>
      <c r="DYD1">
        <v>0</v>
      </c>
      <c r="DYE1">
        <v>0</v>
      </c>
      <c r="DYF1">
        <v>0</v>
      </c>
      <c r="DYG1">
        <v>0</v>
      </c>
      <c r="DYH1">
        <v>0</v>
      </c>
      <c r="DYI1">
        <v>0</v>
      </c>
      <c r="DYJ1">
        <v>0</v>
      </c>
      <c r="DYK1">
        <v>0</v>
      </c>
      <c r="DYL1">
        <v>0</v>
      </c>
      <c r="DYM1">
        <v>0</v>
      </c>
      <c r="DYN1">
        <v>0</v>
      </c>
      <c r="DYO1">
        <v>0</v>
      </c>
      <c r="DYP1">
        <v>0</v>
      </c>
      <c r="DYQ1">
        <v>0</v>
      </c>
      <c r="DYR1">
        <v>0</v>
      </c>
      <c r="DYS1">
        <v>0</v>
      </c>
      <c r="DYT1">
        <v>0</v>
      </c>
      <c r="DYU1">
        <v>0</v>
      </c>
      <c r="DYV1">
        <v>0</v>
      </c>
      <c r="DYW1">
        <v>0</v>
      </c>
      <c r="DYX1">
        <v>0</v>
      </c>
      <c r="DYY1">
        <v>0</v>
      </c>
      <c r="DYZ1">
        <v>0</v>
      </c>
      <c r="DZA1">
        <v>0</v>
      </c>
      <c r="DZB1">
        <v>0</v>
      </c>
      <c r="DZC1">
        <v>0</v>
      </c>
      <c r="DZD1">
        <v>0</v>
      </c>
      <c r="DZE1">
        <v>0</v>
      </c>
      <c r="DZF1">
        <v>0</v>
      </c>
      <c r="DZG1">
        <v>0</v>
      </c>
      <c r="DZH1">
        <v>0</v>
      </c>
      <c r="DZI1">
        <v>0</v>
      </c>
      <c r="DZJ1">
        <v>0</v>
      </c>
      <c r="DZK1">
        <v>0</v>
      </c>
      <c r="DZL1">
        <v>0</v>
      </c>
      <c r="DZM1">
        <v>0</v>
      </c>
      <c r="DZN1">
        <v>0</v>
      </c>
      <c r="DZO1">
        <v>0</v>
      </c>
      <c r="DZP1">
        <v>0</v>
      </c>
      <c r="DZQ1">
        <v>0</v>
      </c>
      <c r="DZR1">
        <v>0</v>
      </c>
      <c r="DZS1">
        <v>0</v>
      </c>
      <c r="DZT1">
        <v>0</v>
      </c>
      <c r="DZU1">
        <v>0</v>
      </c>
      <c r="DZV1">
        <v>0</v>
      </c>
      <c r="DZW1">
        <v>0</v>
      </c>
      <c r="DZX1">
        <v>0</v>
      </c>
      <c r="DZY1">
        <v>0</v>
      </c>
      <c r="DZZ1">
        <v>0</v>
      </c>
      <c r="EAA1">
        <v>0</v>
      </c>
      <c r="EAB1">
        <v>0</v>
      </c>
      <c r="EAC1">
        <v>0</v>
      </c>
      <c r="EAD1">
        <v>0</v>
      </c>
      <c r="EAE1">
        <v>0</v>
      </c>
      <c r="EAF1">
        <v>0</v>
      </c>
      <c r="EAG1">
        <v>0</v>
      </c>
      <c r="EAH1">
        <v>0</v>
      </c>
      <c r="EAI1">
        <v>0</v>
      </c>
      <c r="EAJ1">
        <v>0</v>
      </c>
      <c r="EAK1">
        <v>0</v>
      </c>
      <c r="EAL1">
        <v>0</v>
      </c>
      <c r="EAM1">
        <v>0</v>
      </c>
      <c r="EAN1">
        <v>0</v>
      </c>
      <c r="EAO1">
        <v>0</v>
      </c>
      <c r="EAP1">
        <v>0</v>
      </c>
      <c r="EAQ1">
        <v>0</v>
      </c>
      <c r="EAR1">
        <v>0</v>
      </c>
      <c r="EAS1">
        <v>0</v>
      </c>
      <c r="EAT1">
        <v>0</v>
      </c>
      <c r="EAU1">
        <v>0</v>
      </c>
      <c r="EAV1">
        <v>0</v>
      </c>
      <c r="EAW1">
        <v>0</v>
      </c>
      <c r="EAX1">
        <v>0</v>
      </c>
      <c r="EAY1">
        <v>0</v>
      </c>
      <c r="EAZ1">
        <v>0</v>
      </c>
      <c r="EBA1">
        <v>0</v>
      </c>
      <c r="EBB1">
        <v>0</v>
      </c>
      <c r="EBC1">
        <v>0</v>
      </c>
      <c r="EBD1">
        <v>0</v>
      </c>
      <c r="EBE1">
        <v>0</v>
      </c>
      <c r="EBF1">
        <v>0</v>
      </c>
      <c r="EBG1">
        <v>0</v>
      </c>
      <c r="EBH1">
        <v>0</v>
      </c>
      <c r="EBI1">
        <v>0</v>
      </c>
      <c r="EBJ1">
        <v>0</v>
      </c>
      <c r="EBK1">
        <v>0</v>
      </c>
      <c r="EBL1">
        <v>0</v>
      </c>
      <c r="EBM1">
        <v>0</v>
      </c>
      <c r="EBN1">
        <v>0</v>
      </c>
      <c r="EBO1">
        <v>0</v>
      </c>
      <c r="EBP1">
        <v>0</v>
      </c>
      <c r="EBQ1">
        <v>0</v>
      </c>
      <c r="EBR1">
        <v>0</v>
      </c>
      <c r="EBS1">
        <v>0</v>
      </c>
      <c r="EBT1">
        <v>0</v>
      </c>
      <c r="EBU1">
        <v>0</v>
      </c>
      <c r="EBV1">
        <v>0</v>
      </c>
      <c r="EBW1">
        <v>0</v>
      </c>
      <c r="EBX1">
        <v>0</v>
      </c>
      <c r="EBY1">
        <v>0</v>
      </c>
      <c r="EBZ1">
        <v>0</v>
      </c>
      <c r="ECA1">
        <v>0</v>
      </c>
      <c r="ECB1">
        <v>0</v>
      </c>
      <c r="ECC1">
        <v>0</v>
      </c>
      <c r="ECD1">
        <v>0</v>
      </c>
      <c r="ECE1">
        <v>0</v>
      </c>
      <c r="ECF1">
        <v>0</v>
      </c>
      <c r="ECG1">
        <v>0</v>
      </c>
      <c r="ECH1">
        <v>0</v>
      </c>
      <c r="ECI1">
        <v>0</v>
      </c>
      <c r="ECJ1">
        <v>0</v>
      </c>
      <c r="ECK1">
        <v>0</v>
      </c>
      <c r="ECL1">
        <v>0</v>
      </c>
      <c r="ECM1">
        <v>0</v>
      </c>
      <c r="ECN1">
        <v>0</v>
      </c>
      <c r="ECO1">
        <v>0</v>
      </c>
      <c r="ECP1">
        <v>0</v>
      </c>
      <c r="ECQ1">
        <v>0</v>
      </c>
      <c r="ECR1">
        <v>0</v>
      </c>
      <c r="ECS1">
        <v>0</v>
      </c>
      <c r="ECT1">
        <v>0</v>
      </c>
      <c r="ECU1">
        <v>0</v>
      </c>
      <c r="ECV1">
        <v>0</v>
      </c>
      <c r="ECW1">
        <v>0</v>
      </c>
      <c r="ECX1">
        <v>0</v>
      </c>
      <c r="ECY1">
        <v>0</v>
      </c>
      <c r="ECZ1">
        <v>0</v>
      </c>
      <c r="EDA1">
        <v>0</v>
      </c>
      <c r="EDB1">
        <v>0</v>
      </c>
      <c r="EDC1">
        <v>0</v>
      </c>
      <c r="EDD1">
        <v>0</v>
      </c>
      <c r="EDE1">
        <v>0</v>
      </c>
      <c r="EDF1">
        <v>0</v>
      </c>
      <c r="EDG1">
        <v>0</v>
      </c>
      <c r="EDH1">
        <v>0</v>
      </c>
      <c r="EDI1">
        <v>0</v>
      </c>
      <c r="EDJ1">
        <v>0</v>
      </c>
      <c r="EDK1">
        <v>0</v>
      </c>
      <c r="EDL1">
        <v>0</v>
      </c>
      <c r="EDM1">
        <v>0</v>
      </c>
      <c r="EDN1">
        <v>0</v>
      </c>
      <c r="EDO1">
        <v>0</v>
      </c>
      <c r="EDP1">
        <v>0</v>
      </c>
      <c r="EDQ1">
        <v>0</v>
      </c>
      <c r="EDR1">
        <v>0</v>
      </c>
      <c r="EDS1">
        <v>0</v>
      </c>
      <c r="EDT1">
        <v>0</v>
      </c>
      <c r="EDU1">
        <v>0</v>
      </c>
      <c r="EDV1">
        <v>0</v>
      </c>
      <c r="EDW1">
        <v>0</v>
      </c>
      <c r="EDX1">
        <v>0</v>
      </c>
      <c r="EDY1">
        <v>0</v>
      </c>
      <c r="EDZ1">
        <v>0</v>
      </c>
      <c r="EEA1">
        <v>0</v>
      </c>
      <c r="EEB1">
        <v>0</v>
      </c>
      <c r="EEC1">
        <v>0</v>
      </c>
      <c r="EED1">
        <v>0</v>
      </c>
      <c r="EEE1">
        <v>0</v>
      </c>
      <c r="EEF1">
        <v>0</v>
      </c>
      <c r="EEG1">
        <v>0</v>
      </c>
      <c r="EEH1">
        <v>0</v>
      </c>
      <c r="EEI1">
        <v>0</v>
      </c>
      <c r="EEJ1">
        <v>0</v>
      </c>
      <c r="EEK1">
        <v>0</v>
      </c>
      <c r="EEL1">
        <v>0</v>
      </c>
      <c r="EEM1">
        <v>0</v>
      </c>
      <c r="EEN1">
        <v>0</v>
      </c>
      <c r="EEO1">
        <v>0</v>
      </c>
      <c r="EEP1">
        <v>0</v>
      </c>
      <c r="EEQ1">
        <v>0</v>
      </c>
      <c r="EER1">
        <v>0</v>
      </c>
      <c r="EES1">
        <v>0</v>
      </c>
      <c r="EET1">
        <v>0</v>
      </c>
      <c r="EEU1">
        <v>0</v>
      </c>
      <c r="EEV1">
        <v>0</v>
      </c>
      <c r="EEW1">
        <v>0</v>
      </c>
      <c r="EEX1">
        <v>0</v>
      </c>
      <c r="EEY1">
        <v>0</v>
      </c>
      <c r="EEZ1">
        <v>0</v>
      </c>
      <c r="EFA1">
        <v>0</v>
      </c>
      <c r="EFB1">
        <v>0</v>
      </c>
      <c r="EFC1">
        <v>0</v>
      </c>
      <c r="EFD1">
        <v>0</v>
      </c>
      <c r="EFE1">
        <v>0</v>
      </c>
      <c r="EFF1">
        <v>0</v>
      </c>
      <c r="EFG1">
        <v>0</v>
      </c>
      <c r="EFH1">
        <v>0</v>
      </c>
      <c r="EFI1">
        <v>0</v>
      </c>
      <c r="EFJ1">
        <v>0</v>
      </c>
      <c r="EFK1">
        <v>0</v>
      </c>
      <c r="EFL1">
        <v>0</v>
      </c>
      <c r="EFM1">
        <v>0</v>
      </c>
      <c r="EFN1">
        <v>0</v>
      </c>
      <c r="EFO1">
        <v>0</v>
      </c>
      <c r="EFP1">
        <v>0</v>
      </c>
      <c r="EFQ1">
        <v>0</v>
      </c>
      <c r="EFR1">
        <v>0</v>
      </c>
      <c r="EFS1">
        <v>0</v>
      </c>
      <c r="EFT1">
        <v>0</v>
      </c>
      <c r="EFU1">
        <v>0</v>
      </c>
      <c r="EFV1">
        <v>0</v>
      </c>
      <c r="EFW1">
        <v>0</v>
      </c>
      <c r="EFX1">
        <v>0</v>
      </c>
      <c r="EFY1">
        <v>0</v>
      </c>
      <c r="EFZ1">
        <v>0</v>
      </c>
      <c r="EGA1">
        <v>0</v>
      </c>
      <c r="EGB1">
        <v>0</v>
      </c>
      <c r="EGC1">
        <v>0</v>
      </c>
      <c r="EGD1">
        <v>0</v>
      </c>
      <c r="EGE1">
        <v>0</v>
      </c>
      <c r="EGF1">
        <v>0</v>
      </c>
      <c r="EGG1">
        <v>0</v>
      </c>
      <c r="EGH1">
        <v>0</v>
      </c>
      <c r="EGI1">
        <v>0</v>
      </c>
      <c r="EGJ1">
        <v>0</v>
      </c>
      <c r="EGK1">
        <v>0</v>
      </c>
      <c r="EGL1">
        <v>0</v>
      </c>
      <c r="EGM1">
        <v>0</v>
      </c>
      <c r="EGN1">
        <v>0</v>
      </c>
      <c r="EGO1">
        <v>0</v>
      </c>
      <c r="EGP1">
        <v>0</v>
      </c>
      <c r="EGQ1">
        <v>0</v>
      </c>
      <c r="EGR1">
        <v>0</v>
      </c>
      <c r="EGS1">
        <v>0</v>
      </c>
      <c r="EGT1">
        <v>0</v>
      </c>
      <c r="EGU1">
        <v>0</v>
      </c>
      <c r="EGV1">
        <v>0</v>
      </c>
      <c r="EGW1">
        <v>0</v>
      </c>
      <c r="EGX1">
        <v>0</v>
      </c>
      <c r="EGY1">
        <v>0</v>
      </c>
      <c r="EGZ1">
        <v>0</v>
      </c>
      <c r="EHA1">
        <v>0</v>
      </c>
      <c r="EHB1">
        <v>0</v>
      </c>
      <c r="EHC1">
        <v>0</v>
      </c>
      <c r="EHD1">
        <v>0</v>
      </c>
      <c r="EHE1">
        <v>0</v>
      </c>
      <c r="EHF1">
        <v>0</v>
      </c>
      <c r="EHG1">
        <v>0</v>
      </c>
      <c r="EHH1">
        <v>0</v>
      </c>
      <c r="EHI1">
        <v>0</v>
      </c>
      <c r="EHJ1">
        <v>0</v>
      </c>
      <c r="EHK1">
        <v>0</v>
      </c>
      <c r="EHL1">
        <v>0</v>
      </c>
      <c r="EHM1">
        <v>0</v>
      </c>
      <c r="EHN1">
        <v>0</v>
      </c>
      <c r="EHO1">
        <v>0</v>
      </c>
      <c r="EHP1">
        <v>0</v>
      </c>
      <c r="EHQ1">
        <v>0</v>
      </c>
      <c r="EHR1">
        <v>0</v>
      </c>
      <c r="EHS1">
        <v>0</v>
      </c>
      <c r="EHT1">
        <v>0</v>
      </c>
      <c r="EHU1">
        <v>0</v>
      </c>
      <c r="EHV1">
        <v>0</v>
      </c>
      <c r="EHW1">
        <v>0</v>
      </c>
      <c r="EHX1">
        <v>0</v>
      </c>
      <c r="EHY1">
        <v>0</v>
      </c>
      <c r="EHZ1">
        <v>0</v>
      </c>
      <c r="EIA1">
        <v>0</v>
      </c>
      <c r="EIB1">
        <v>0</v>
      </c>
      <c r="EIC1">
        <v>0</v>
      </c>
      <c r="EID1">
        <v>0</v>
      </c>
      <c r="EIE1">
        <v>0</v>
      </c>
      <c r="EIF1">
        <v>0</v>
      </c>
      <c r="EIG1">
        <v>0</v>
      </c>
      <c r="EIH1">
        <v>0</v>
      </c>
      <c r="EII1">
        <v>0</v>
      </c>
      <c r="EIJ1">
        <v>0</v>
      </c>
      <c r="EIK1">
        <v>0</v>
      </c>
      <c r="EIL1">
        <v>0</v>
      </c>
      <c r="EIM1">
        <v>0</v>
      </c>
      <c r="EIN1">
        <v>0</v>
      </c>
      <c r="EIO1">
        <v>0</v>
      </c>
      <c r="EIP1">
        <v>0</v>
      </c>
      <c r="EIQ1">
        <v>0</v>
      </c>
      <c r="EIR1">
        <v>0</v>
      </c>
      <c r="EIS1">
        <v>0</v>
      </c>
      <c r="EIT1">
        <v>0</v>
      </c>
      <c r="EIU1">
        <v>0</v>
      </c>
      <c r="EIV1">
        <v>0</v>
      </c>
      <c r="EIW1">
        <v>0</v>
      </c>
      <c r="EIX1">
        <v>0</v>
      </c>
      <c r="EIY1">
        <v>0</v>
      </c>
      <c r="EIZ1">
        <v>0</v>
      </c>
      <c r="EJA1">
        <v>0</v>
      </c>
      <c r="EJB1">
        <v>0</v>
      </c>
      <c r="EJC1">
        <v>0</v>
      </c>
      <c r="EJD1">
        <v>0</v>
      </c>
      <c r="EJE1">
        <v>0</v>
      </c>
      <c r="EJF1">
        <v>0</v>
      </c>
      <c r="EJG1">
        <v>0</v>
      </c>
      <c r="EJH1">
        <v>0</v>
      </c>
      <c r="EJI1">
        <v>0</v>
      </c>
      <c r="EJJ1">
        <v>0</v>
      </c>
      <c r="EJK1">
        <v>0</v>
      </c>
      <c r="EJL1">
        <v>0</v>
      </c>
      <c r="EJM1">
        <v>0</v>
      </c>
      <c r="EJN1">
        <v>0</v>
      </c>
      <c r="EJO1">
        <v>0</v>
      </c>
      <c r="EJP1">
        <v>0</v>
      </c>
      <c r="EJQ1">
        <v>0</v>
      </c>
      <c r="EJR1">
        <v>0</v>
      </c>
      <c r="EJS1">
        <v>0</v>
      </c>
      <c r="EJT1">
        <v>0</v>
      </c>
      <c r="EJU1">
        <v>0</v>
      </c>
      <c r="EJV1">
        <v>0</v>
      </c>
      <c r="EJW1">
        <v>0</v>
      </c>
      <c r="EJX1">
        <v>0</v>
      </c>
      <c r="EJY1">
        <v>0</v>
      </c>
      <c r="EJZ1">
        <v>0</v>
      </c>
      <c r="EKA1">
        <v>0</v>
      </c>
      <c r="EKB1">
        <v>0</v>
      </c>
      <c r="EKC1">
        <v>0</v>
      </c>
      <c r="EKD1">
        <v>0</v>
      </c>
      <c r="EKE1">
        <v>0</v>
      </c>
      <c r="EKF1">
        <v>0</v>
      </c>
      <c r="EKG1">
        <v>0</v>
      </c>
      <c r="EKH1">
        <v>0</v>
      </c>
      <c r="EKI1">
        <v>0</v>
      </c>
      <c r="EKJ1">
        <v>0</v>
      </c>
      <c r="EKK1">
        <v>0</v>
      </c>
      <c r="EKL1">
        <v>0</v>
      </c>
      <c r="EKM1">
        <v>0</v>
      </c>
      <c r="EKN1">
        <v>0</v>
      </c>
      <c r="EKO1">
        <v>0</v>
      </c>
      <c r="EKP1">
        <v>0</v>
      </c>
      <c r="EKQ1">
        <v>0</v>
      </c>
      <c r="EKR1">
        <v>0</v>
      </c>
      <c r="EKS1">
        <v>0</v>
      </c>
      <c r="EKT1">
        <v>0</v>
      </c>
      <c r="EKU1">
        <v>0</v>
      </c>
      <c r="EKV1">
        <v>0</v>
      </c>
      <c r="EKW1">
        <v>0</v>
      </c>
      <c r="EKX1">
        <v>0</v>
      </c>
      <c r="EKY1">
        <v>0</v>
      </c>
      <c r="EKZ1">
        <v>0</v>
      </c>
      <c r="ELA1">
        <v>0</v>
      </c>
      <c r="ELB1">
        <v>0</v>
      </c>
      <c r="ELC1">
        <v>0</v>
      </c>
      <c r="ELD1">
        <v>0</v>
      </c>
      <c r="ELE1">
        <v>0</v>
      </c>
      <c r="ELF1">
        <v>0</v>
      </c>
      <c r="ELG1">
        <v>0</v>
      </c>
      <c r="ELH1">
        <v>0</v>
      </c>
      <c r="ELI1">
        <v>0</v>
      </c>
      <c r="ELJ1">
        <v>0</v>
      </c>
      <c r="ELK1">
        <v>0</v>
      </c>
      <c r="ELL1">
        <v>0</v>
      </c>
      <c r="ELM1">
        <v>0</v>
      </c>
      <c r="ELN1">
        <v>0</v>
      </c>
      <c r="ELO1">
        <v>0</v>
      </c>
      <c r="ELP1">
        <v>0</v>
      </c>
      <c r="ELQ1">
        <v>0</v>
      </c>
      <c r="ELR1">
        <v>0</v>
      </c>
      <c r="ELS1">
        <v>0</v>
      </c>
      <c r="ELT1">
        <v>0</v>
      </c>
      <c r="ELU1">
        <v>0</v>
      </c>
      <c r="ELV1">
        <v>0</v>
      </c>
      <c r="ELW1">
        <v>0</v>
      </c>
      <c r="ELX1">
        <v>0</v>
      </c>
      <c r="ELY1">
        <v>0</v>
      </c>
      <c r="ELZ1">
        <v>0</v>
      </c>
      <c r="EMA1">
        <v>0</v>
      </c>
      <c r="EMB1">
        <v>0</v>
      </c>
      <c r="EMC1">
        <v>0</v>
      </c>
      <c r="EMD1">
        <v>0</v>
      </c>
      <c r="EME1">
        <v>0</v>
      </c>
      <c r="EMF1">
        <v>0</v>
      </c>
      <c r="EMG1">
        <v>0</v>
      </c>
      <c r="EMH1">
        <v>0</v>
      </c>
      <c r="EMI1">
        <v>0</v>
      </c>
      <c r="EMJ1">
        <v>0</v>
      </c>
      <c r="EMK1">
        <v>0</v>
      </c>
      <c r="EML1">
        <v>0</v>
      </c>
      <c r="EMM1">
        <v>0</v>
      </c>
      <c r="EMN1">
        <v>0</v>
      </c>
      <c r="EMO1">
        <v>0</v>
      </c>
      <c r="EMP1">
        <v>0</v>
      </c>
      <c r="EMQ1">
        <v>0</v>
      </c>
      <c r="EMR1">
        <v>0</v>
      </c>
      <c r="EMS1">
        <v>0</v>
      </c>
      <c r="EMT1">
        <v>0</v>
      </c>
      <c r="EMU1">
        <v>0</v>
      </c>
      <c r="EMV1">
        <v>0</v>
      </c>
      <c r="EMW1">
        <v>0</v>
      </c>
      <c r="EMX1">
        <v>0</v>
      </c>
      <c r="EMY1">
        <v>0</v>
      </c>
      <c r="EMZ1">
        <v>0</v>
      </c>
      <c r="ENA1">
        <v>0</v>
      </c>
      <c r="ENB1">
        <v>0</v>
      </c>
      <c r="ENC1">
        <v>0</v>
      </c>
      <c r="END1">
        <v>0</v>
      </c>
      <c r="ENE1">
        <v>0</v>
      </c>
      <c r="ENF1">
        <v>0</v>
      </c>
      <c r="ENG1">
        <v>0</v>
      </c>
      <c r="ENH1">
        <v>0</v>
      </c>
      <c r="ENI1">
        <v>0</v>
      </c>
      <c r="ENJ1">
        <v>0</v>
      </c>
      <c r="ENK1">
        <v>0</v>
      </c>
      <c r="ENL1">
        <v>0</v>
      </c>
      <c r="ENM1">
        <v>0</v>
      </c>
      <c r="ENN1">
        <v>0</v>
      </c>
      <c r="ENO1">
        <v>0</v>
      </c>
      <c r="ENP1">
        <v>0</v>
      </c>
      <c r="ENQ1">
        <v>0</v>
      </c>
      <c r="ENR1">
        <v>0</v>
      </c>
      <c r="ENS1">
        <v>0</v>
      </c>
      <c r="ENT1">
        <v>0</v>
      </c>
      <c r="ENU1">
        <v>0</v>
      </c>
      <c r="ENV1">
        <v>0</v>
      </c>
      <c r="ENW1">
        <v>0</v>
      </c>
      <c r="ENX1">
        <v>0</v>
      </c>
      <c r="ENY1">
        <v>0</v>
      </c>
      <c r="ENZ1">
        <v>0</v>
      </c>
      <c r="EOA1">
        <v>0</v>
      </c>
      <c r="EOB1">
        <v>0</v>
      </c>
      <c r="EOC1">
        <v>0</v>
      </c>
      <c r="EOD1">
        <v>0</v>
      </c>
      <c r="EOE1">
        <v>0</v>
      </c>
      <c r="EOF1">
        <v>0</v>
      </c>
      <c r="EOG1">
        <v>0</v>
      </c>
      <c r="EOH1">
        <v>0</v>
      </c>
      <c r="EOI1">
        <v>0</v>
      </c>
      <c r="EOJ1">
        <v>0</v>
      </c>
      <c r="EOK1">
        <v>0</v>
      </c>
      <c r="EOL1">
        <v>0</v>
      </c>
      <c r="EOM1">
        <v>0</v>
      </c>
      <c r="EON1">
        <v>0</v>
      </c>
      <c r="EOO1">
        <v>0</v>
      </c>
      <c r="EOP1">
        <v>0</v>
      </c>
      <c r="EOQ1">
        <v>0</v>
      </c>
      <c r="EOR1">
        <v>0</v>
      </c>
      <c r="EOS1">
        <v>0</v>
      </c>
      <c r="EOT1">
        <v>0</v>
      </c>
      <c r="EOU1">
        <v>0</v>
      </c>
      <c r="EOV1">
        <v>0</v>
      </c>
      <c r="EOW1">
        <v>0</v>
      </c>
      <c r="EOX1">
        <v>0</v>
      </c>
      <c r="EOY1">
        <v>0</v>
      </c>
      <c r="EOZ1">
        <v>0</v>
      </c>
      <c r="EPA1">
        <v>0</v>
      </c>
      <c r="EPB1">
        <v>0</v>
      </c>
      <c r="EPC1">
        <v>0</v>
      </c>
      <c r="EPD1">
        <v>0</v>
      </c>
      <c r="EPE1">
        <v>0</v>
      </c>
      <c r="EPF1">
        <v>0</v>
      </c>
      <c r="EPG1">
        <v>0</v>
      </c>
      <c r="EPH1">
        <v>0</v>
      </c>
      <c r="EPI1">
        <v>0</v>
      </c>
      <c r="EPJ1">
        <v>0</v>
      </c>
      <c r="EPK1">
        <v>0</v>
      </c>
      <c r="EPL1">
        <v>0</v>
      </c>
      <c r="EPM1">
        <v>0</v>
      </c>
      <c r="EPN1">
        <v>0</v>
      </c>
      <c r="EPO1">
        <v>0</v>
      </c>
      <c r="EPP1">
        <v>0</v>
      </c>
      <c r="EPQ1">
        <v>0</v>
      </c>
      <c r="EPR1">
        <v>0</v>
      </c>
      <c r="EPS1">
        <v>0</v>
      </c>
      <c r="EPT1">
        <v>0</v>
      </c>
      <c r="EPU1">
        <v>0</v>
      </c>
      <c r="EPV1">
        <v>0</v>
      </c>
      <c r="EPW1">
        <v>0</v>
      </c>
      <c r="EPX1">
        <v>0</v>
      </c>
      <c r="EPY1">
        <v>0</v>
      </c>
      <c r="EPZ1">
        <v>0</v>
      </c>
      <c r="EQA1">
        <v>0</v>
      </c>
      <c r="EQB1">
        <v>0</v>
      </c>
      <c r="EQC1">
        <v>0</v>
      </c>
      <c r="EQD1">
        <v>0</v>
      </c>
      <c r="EQE1">
        <v>0</v>
      </c>
      <c r="EQF1">
        <v>0</v>
      </c>
      <c r="EQG1">
        <v>0</v>
      </c>
      <c r="EQH1">
        <v>0</v>
      </c>
      <c r="EQI1">
        <v>0</v>
      </c>
      <c r="EQJ1">
        <v>0</v>
      </c>
      <c r="EQK1">
        <v>0</v>
      </c>
      <c r="EQL1">
        <v>0</v>
      </c>
      <c r="EQM1">
        <v>0</v>
      </c>
      <c r="EQN1">
        <v>0</v>
      </c>
      <c r="EQO1">
        <v>0</v>
      </c>
      <c r="EQP1">
        <v>0</v>
      </c>
      <c r="EQQ1">
        <v>0</v>
      </c>
      <c r="EQR1">
        <v>0</v>
      </c>
      <c r="EQS1">
        <v>0</v>
      </c>
      <c r="EQT1">
        <v>0</v>
      </c>
      <c r="EQU1">
        <v>0</v>
      </c>
      <c r="EQV1">
        <v>0</v>
      </c>
      <c r="EQW1">
        <v>0</v>
      </c>
      <c r="EQX1">
        <v>0</v>
      </c>
      <c r="EQY1">
        <v>0</v>
      </c>
      <c r="EQZ1">
        <v>0</v>
      </c>
      <c r="ERA1">
        <v>0</v>
      </c>
      <c r="ERB1">
        <v>0</v>
      </c>
      <c r="ERC1">
        <v>0</v>
      </c>
      <c r="ERD1">
        <v>0</v>
      </c>
      <c r="ERE1">
        <v>0</v>
      </c>
      <c r="ERF1">
        <v>0</v>
      </c>
      <c r="ERG1">
        <v>0</v>
      </c>
      <c r="ERH1">
        <v>0</v>
      </c>
      <c r="ERI1">
        <v>0</v>
      </c>
      <c r="ERJ1">
        <v>0</v>
      </c>
      <c r="ERK1">
        <v>0</v>
      </c>
      <c r="ERL1">
        <v>0</v>
      </c>
      <c r="ERM1">
        <v>0</v>
      </c>
      <c r="ERN1">
        <v>0</v>
      </c>
      <c r="ERO1">
        <v>0</v>
      </c>
      <c r="ERP1">
        <v>0</v>
      </c>
      <c r="ERQ1">
        <v>0</v>
      </c>
      <c r="ERR1">
        <v>0</v>
      </c>
      <c r="ERS1">
        <v>0</v>
      </c>
      <c r="ERT1">
        <v>0</v>
      </c>
      <c r="ERU1">
        <v>0</v>
      </c>
      <c r="ERV1">
        <v>0</v>
      </c>
      <c r="ERW1">
        <v>0</v>
      </c>
      <c r="ERX1">
        <v>0</v>
      </c>
      <c r="ERY1">
        <v>0</v>
      </c>
      <c r="ERZ1">
        <v>0</v>
      </c>
      <c r="ESA1">
        <v>0</v>
      </c>
      <c r="ESB1">
        <v>0</v>
      </c>
      <c r="ESC1">
        <v>0</v>
      </c>
      <c r="ESD1">
        <v>0</v>
      </c>
      <c r="ESE1">
        <v>0</v>
      </c>
      <c r="ESF1">
        <v>0</v>
      </c>
      <c r="ESG1">
        <v>0</v>
      </c>
      <c r="ESH1">
        <v>0</v>
      </c>
      <c r="ESI1">
        <v>0</v>
      </c>
      <c r="ESJ1">
        <v>0</v>
      </c>
      <c r="ESK1">
        <v>0</v>
      </c>
      <c r="ESL1">
        <v>0</v>
      </c>
      <c r="ESM1">
        <v>0</v>
      </c>
      <c r="ESN1">
        <v>0</v>
      </c>
      <c r="ESO1">
        <v>0</v>
      </c>
      <c r="ESP1">
        <v>0</v>
      </c>
      <c r="ESQ1">
        <v>0</v>
      </c>
      <c r="ESR1">
        <v>0</v>
      </c>
      <c r="ESS1">
        <v>0</v>
      </c>
      <c r="EST1">
        <v>0</v>
      </c>
      <c r="ESU1">
        <v>0</v>
      </c>
      <c r="ESV1">
        <v>0</v>
      </c>
      <c r="ESW1">
        <v>0</v>
      </c>
      <c r="ESX1">
        <v>0</v>
      </c>
      <c r="ESY1">
        <v>0</v>
      </c>
      <c r="ESZ1">
        <v>0</v>
      </c>
      <c r="ETA1">
        <v>0</v>
      </c>
      <c r="ETB1">
        <v>0</v>
      </c>
      <c r="ETC1">
        <v>0</v>
      </c>
      <c r="ETD1">
        <v>0</v>
      </c>
      <c r="ETE1">
        <v>0</v>
      </c>
      <c r="ETF1">
        <v>0</v>
      </c>
      <c r="ETG1">
        <v>0</v>
      </c>
      <c r="ETH1">
        <v>0</v>
      </c>
      <c r="ETI1">
        <v>0</v>
      </c>
      <c r="ETJ1">
        <v>0</v>
      </c>
      <c r="ETK1">
        <v>0</v>
      </c>
      <c r="ETL1">
        <v>0</v>
      </c>
      <c r="ETM1">
        <v>0</v>
      </c>
      <c r="ETN1">
        <v>0</v>
      </c>
      <c r="ETO1">
        <v>0</v>
      </c>
      <c r="ETP1">
        <v>0</v>
      </c>
      <c r="ETQ1">
        <v>0</v>
      </c>
      <c r="ETR1">
        <v>0</v>
      </c>
      <c r="ETS1">
        <v>0</v>
      </c>
      <c r="ETT1">
        <v>0</v>
      </c>
      <c r="ETU1">
        <v>0</v>
      </c>
      <c r="ETV1">
        <v>0</v>
      </c>
      <c r="ETW1">
        <v>0</v>
      </c>
      <c r="ETX1">
        <v>0</v>
      </c>
      <c r="ETY1">
        <v>0</v>
      </c>
      <c r="ETZ1">
        <v>0</v>
      </c>
      <c r="EUA1">
        <v>0</v>
      </c>
      <c r="EUB1">
        <v>0</v>
      </c>
      <c r="EUC1">
        <v>0</v>
      </c>
      <c r="EUD1">
        <v>0</v>
      </c>
      <c r="EUE1">
        <v>0</v>
      </c>
      <c r="EUF1">
        <v>0</v>
      </c>
      <c r="EUG1">
        <v>0</v>
      </c>
      <c r="EUH1">
        <v>0</v>
      </c>
      <c r="EUI1">
        <v>0</v>
      </c>
      <c r="EUJ1">
        <v>0</v>
      </c>
      <c r="EUK1">
        <v>0</v>
      </c>
      <c r="EUL1">
        <v>0</v>
      </c>
      <c r="EUM1">
        <v>0</v>
      </c>
      <c r="EUN1">
        <v>0</v>
      </c>
      <c r="EUO1">
        <v>0</v>
      </c>
      <c r="EUP1">
        <v>0</v>
      </c>
      <c r="EUQ1">
        <v>0</v>
      </c>
      <c r="EUR1">
        <v>0</v>
      </c>
      <c r="EUS1">
        <v>0</v>
      </c>
      <c r="EUT1">
        <v>0</v>
      </c>
      <c r="EUU1">
        <v>0</v>
      </c>
      <c r="EUV1">
        <v>0</v>
      </c>
      <c r="EUW1">
        <v>0</v>
      </c>
      <c r="EUX1">
        <v>0</v>
      </c>
      <c r="EUY1">
        <v>0</v>
      </c>
      <c r="EUZ1">
        <v>0</v>
      </c>
      <c r="EVA1">
        <v>0</v>
      </c>
      <c r="EVB1">
        <v>0</v>
      </c>
      <c r="EVC1">
        <v>0</v>
      </c>
      <c r="EVD1">
        <v>0</v>
      </c>
      <c r="EVE1">
        <v>0</v>
      </c>
      <c r="EVF1">
        <v>0</v>
      </c>
      <c r="EVG1">
        <v>0</v>
      </c>
      <c r="EVH1">
        <v>0</v>
      </c>
      <c r="EVI1">
        <v>0</v>
      </c>
      <c r="EVJ1">
        <v>0</v>
      </c>
      <c r="EVK1">
        <v>0</v>
      </c>
      <c r="EVL1">
        <v>0</v>
      </c>
      <c r="EVM1">
        <v>0</v>
      </c>
      <c r="EVN1">
        <v>0</v>
      </c>
      <c r="EVO1">
        <v>0</v>
      </c>
      <c r="EVP1">
        <v>0</v>
      </c>
      <c r="EVQ1">
        <v>0</v>
      </c>
      <c r="EVR1">
        <v>0</v>
      </c>
      <c r="EVS1">
        <v>0</v>
      </c>
      <c r="EVT1">
        <v>0</v>
      </c>
      <c r="EVU1">
        <v>0</v>
      </c>
      <c r="EVV1">
        <v>0</v>
      </c>
      <c r="EVW1">
        <v>0</v>
      </c>
      <c r="EVX1">
        <v>0</v>
      </c>
      <c r="EVY1">
        <v>0</v>
      </c>
      <c r="EVZ1">
        <v>0</v>
      </c>
      <c r="EWA1">
        <v>0</v>
      </c>
      <c r="EWB1">
        <v>0</v>
      </c>
      <c r="EWC1">
        <v>0</v>
      </c>
      <c r="EWD1">
        <v>0</v>
      </c>
      <c r="EWE1">
        <v>0</v>
      </c>
      <c r="EWF1">
        <v>0</v>
      </c>
      <c r="EWG1">
        <v>0</v>
      </c>
      <c r="EWH1">
        <v>0</v>
      </c>
      <c r="EWI1">
        <v>0</v>
      </c>
      <c r="EWJ1">
        <v>0</v>
      </c>
      <c r="EWK1">
        <v>0</v>
      </c>
      <c r="EWL1">
        <v>0</v>
      </c>
      <c r="EWM1">
        <v>0</v>
      </c>
      <c r="EWN1">
        <v>0</v>
      </c>
      <c r="EWO1">
        <v>0</v>
      </c>
      <c r="EWP1">
        <v>0</v>
      </c>
      <c r="EWQ1">
        <v>0</v>
      </c>
      <c r="EWR1">
        <v>0</v>
      </c>
      <c r="EWS1">
        <v>0</v>
      </c>
      <c r="EWT1">
        <v>0</v>
      </c>
      <c r="EWU1">
        <v>0</v>
      </c>
      <c r="EWV1">
        <v>0</v>
      </c>
      <c r="EWW1">
        <v>0</v>
      </c>
      <c r="EWX1">
        <v>0</v>
      </c>
      <c r="EWY1">
        <v>0</v>
      </c>
      <c r="EWZ1">
        <v>0</v>
      </c>
      <c r="EXA1">
        <v>0</v>
      </c>
      <c r="EXB1">
        <v>0</v>
      </c>
      <c r="EXC1">
        <v>0</v>
      </c>
      <c r="EXD1">
        <v>0</v>
      </c>
      <c r="EXE1">
        <v>0</v>
      </c>
      <c r="EXF1">
        <v>0</v>
      </c>
      <c r="EXG1">
        <v>0</v>
      </c>
      <c r="EXH1">
        <v>0</v>
      </c>
      <c r="EXI1">
        <v>0</v>
      </c>
      <c r="EXJ1">
        <v>0</v>
      </c>
      <c r="EXK1">
        <v>0</v>
      </c>
      <c r="EXL1">
        <v>0</v>
      </c>
      <c r="EXM1">
        <v>0</v>
      </c>
      <c r="EXN1">
        <v>0</v>
      </c>
      <c r="EXO1">
        <v>0</v>
      </c>
      <c r="EXP1">
        <v>0</v>
      </c>
      <c r="EXQ1">
        <v>0</v>
      </c>
      <c r="EXR1">
        <v>0</v>
      </c>
      <c r="EXS1">
        <v>0</v>
      </c>
      <c r="EXT1">
        <v>0</v>
      </c>
      <c r="EXU1">
        <v>0</v>
      </c>
      <c r="EXV1">
        <v>0</v>
      </c>
      <c r="EXW1">
        <v>0</v>
      </c>
      <c r="EXX1">
        <v>0</v>
      </c>
      <c r="EXY1">
        <v>0</v>
      </c>
      <c r="EXZ1">
        <v>0</v>
      </c>
      <c r="EYA1">
        <v>0</v>
      </c>
      <c r="EYB1">
        <v>0</v>
      </c>
      <c r="EYC1">
        <v>0</v>
      </c>
      <c r="EYD1">
        <v>0</v>
      </c>
      <c r="EYE1">
        <v>0</v>
      </c>
      <c r="EYF1">
        <v>0</v>
      </c>
      <c r="EYG1">
        <v>0</v>
      </c>
      <c r="EYH1">
        <v>0</v>
      </c>
      <c r="EYI1">
        <v>0</v>
      </c>
      <c r="EYJ1">
        <v>0</v>
      </c>
      <c r="EYK1">
        <v>0</v>
      </c>
      <c r="EYL1">
        <v>0</v>
      </c>
      <c r="EYM1">
        <v>0</v>
      </c>
      <c r="EYN1">
        <v>0</v>
      </c>
      <c r="EYO1">
        <v>0</v>
      </c>
      <c r="EYP1">
        <v>0</v>
      </c>
      <c r="EYQ1">
        <v>0</v>
      </c>
      <c r="EYR1">
        <v>0</v>
      </c>
      <c r="EYS1">
        <v>0</v>
      </c>
      <c r="EYT1">
        <v>0</v>
      </c>
      <c r="EYU1">
        <v>0</v>
      </c>
      <c r="EYV1">
        <v>0</v>
      </c>
      <c r="EYW1">
        <v>0</v>
      </c>
      <c r="EYX1">
        <v>0</v>
      </c>
      <c r="EYY1">
        <v>0</v>
      </c>
      <c r="EYZ1">
        <v>0</v>
      </c>
      <c r="EZA1">
        <v>0</v>
      </c>
      <c r="EZB1">
        <v>0</v>
      </c>
      <c r="EZC1">
        <v>0</v>
      </c>
      <c r="EZD1">
        <v>0</v>
      </c>
      <c r="EZE1">
        <v>0</v>
      </c>
      <c r="EZF1">
        <v>0</v>
      </c>
      <c r="EZG1">
        <v>0</v>
      </c>
      <c r="EZH1">
        <v>0</v>
      </c>
      <c r="EZI1">
        <v>0</v>
      </c>
      <c r="EZJ1">
        <v>0</v>
      </c>
      <c r="EZK1">
        <v>0</v>
      </c>
      <c r="EZL1">
        <v>0</v>
      </c>
      <c r="EZM1">
        <v>0</v>
      </c>
      <c r="EZN1">
        <v>0</v>
      </c>
      <c r="EZO1">
        <v>0</v>
      </c>
      <c r="EZP1">
        <v>0</v>
      </c>
      <c r="EZQ1">
        <v>0</v>
      </c>
      <c r="EZR1">
        <v>0</v>
      </c>
      <c r="EZS1">
        <v>0</v>
      </c>
      <c r="EZT1">
        <v>0</v>
      </c>
      <c r="EZU1">
        <v>0</v>
      </c>
      <c r="EZV1">
        <v>0</v>
      </c>
      <c r="EZW1">
        <v>0</v>
      </c>
      <c r="EZX1">
        <v>0</v>
      </c>
      <c r="EZY1">
        <v>0</v>
      </c>
      <c r="EZZ1">
        <v>0</v>
      </c>
      <c r="FAA1">
        <v>0</v>
      </c>
      <c r="FAB1">
        <v>0</v>
      </c>
      <c r="FAC1">
        <v>0</v>
      </c>
      <c r="FAD1">
        <v>0</v>
      </c>
      <c r="FAE1">
        <v>0</v>
      </c>
      <c r="FAF1">
        <v>0</v>
      </c>
      <c r="FAG1">
        <v>0</v>
      </c>
      <c r="FAH1">
        <v>0</v>
      </c>
      <c r="FAI1">
        <v>0</v>
      </c>
      <c r="FAJ1">
        <v>0</v>
      </c>
      <c r="FAK1">
        <v>0</v>
      </c>
      <c r="FAL1">
        <v>0</v>
      </c>
      <c r="FAM1">
        <v>0</v>
      </c>
      <c r="FAN1">
        <v>0</v>
      </c>
      <c r="FAO1">
        <v>0</v>
      </c>
      <c r="FAP1">
        <v>0</v>
      </c>
      <c r="FAQ1">
        <v>0</v>
      </c>
      <c r="FAR1">
        <v>0</v>
      </c>
      <c r="FAS1">
        <v>0</v>
      </c>
      <c r="FAT1">
        <v>0</v>
      </c>
      <c r="FAU1">
        <v>0</v>
      </c>
      <c r="FAV1">
        <v>0</v>
      </c>
      <c r="FAW1">
        <v>0</v>
      </c>
      <c r="FAX1">
        <v>0</v>
      </c>
      <c r="FAY1">
        <v>0</v>
      </c>
      <c r="FAZ1">
        <v>0</v>
      </c>
      <c r="FBA1">
        <v>0</v>
      </c>
      <c r="FBB1">
        <v>0</v>
      </c>
      <c r="FBC1">
        <v>0</v>
      </c>
      <c r="FBD1">
        <v>0</v>
      </c>
      <c r="FBE1">
        <v>0</v>
      </c>
      <c r="FBF1">
        <v>0</v>
      </c>
      <c r="FBG1">
        <v>0</v>
      </c>
      <c r="FBH1">
        <v>0</v>
      </c>
      <c r="FBI1">
        <v>0</v>
      </c>
      <c r="FBJ1">
        <v>0</v>
      </c>
      <c r="FBK1">
        <v>0</v>
      </c>
      <c r="FBL1">
        <v>0</v>
      </c>
      <c r="FBM1">
        <v>0</v>
      </c>
      <c r="FBN1">
        <v>0</v>
      </c>
      <c r="FBO1">
        <v>0</v>
      </c>
      <c r="FBP1">
        <v>0</v>
      </c>
      <c r="FBQ1">
        <v>0</v>
      </c>
      <c r="FBR1">
        <v>0</v>
      </c>
      <c r="FBS1">
        <v>0</v>
      </c>
      <c r="FBT1">
        <v>0</v>
      </c>
      <c r="FBU1">
        <v>0</v>
      </c>
      <c r="FBV1">
        <v>0</v>
      </c>
      <c r="FBW1">
        <v>0</v>
      </c>
      <c r="FBX1">
        <v>0</v>
      </c>
      <c r="FBY1">
        <v>0</v>
      </c>
      <c r="FBZ1">
        <v>0</v>
      </c>
      <c r="FCA1">
        <v>0</v>
      </c>
      <c r="FCB1">
        <v>0</v>
      </c>
      <c r="FCC1">
        <v>0</v>
      </c>
      <c r="FCD1">
        <v>0</v>
      </c>
      <c r="FCE1">
        <v>0</v>
      </c>
      <c r="FCF1">
        <v>0</v>
      </c>
      <c r="FCG1">
        <v>0</v>
      </c>
      <c r="FCH1">
        <v>0</v>
      </c>
      <c r="FCI1">
        <v>0</v>
      </c>
      <c r="FCJ1">
        <v>0</v>
      </c>
      <c r="FCK1">
        <v>0</v>
      </c>
      <c r="FCL1">
        <v>0</v>
      </c>
      <c r="FCM1">
        <v>0</v>
      </c>
      <c r="FCN1">
        <v>0</v>
      </c>
      <c r="FCO1">
        <v>0</v>
      </c>
      <c r="FCP1">
        <v>0</v>
      </c>
      <c r="FCQ1">
        <v>0</v>
      </c>
      <c r="FCR1">
        <v>0</v>
      </c>
      <c r="FCS1">
        <v>0</v>
      </c>
      <c r="FCT1">
        <v>0</v>
      </c>
      <c r="FCU1">
        <v>0</v>
      </c>
      <c r="FCV1">
        <v>0</v>
      </c>
      <c r="FCW1">
        <v>0</v>
      </c>
      <c r="FCX1">
        <v>0</v>
      </c>
      <c r="FCY1">
        <v>0</v>
      </c>
      <c r="FCZ1">
        <v>0</v>
      </c>
      <c r="FDA1">
        <v>0</v>
      </c>
      <c r="FDB1">
        <v>0</v>
      </c>
      <c r="FDC1">
        <v>0</v>
      </c>
      <c r="FDD1">
        <v>0</v>
      </c>
      <c r="FDE1">
        <v>0</v>
      </c>
      <c r="FDF1">
        <v>0</v>
      </c>
      <c r="FDG1">
        <v>0</v>
      </c>
      <c r="FDH1">
        <v>0</v>
      </c>
      <c r="FDI1">
        <v>0</v>
      </c>
      <c r="FDJ1">
        <v>0</v>
      </c>
      <c r="FDK1">
        <v>0</v>
      </c>
      <c r="FDL1">
        <v>0</v>
      </c>
      <c r="FDM1">
        <v>0</v>
      </c>
      <c r="FDN1">
        <v>0</v>
      </c>
      <c r="FDO1">
        <v>0</v>
      </c>
      <c r="FDP1">
        <v>0</v>
      </c>
      <c r="FDQ1">
        <v>0</v>
      </c>
      <c r="FDR1">
        <v>0</v>
      </c>
      <c r="FDS1">
        <v>0</v>
      </c>
      <c r="FDT1">
        <v>0</v>
      </c>
      <c r="FDU1">
        <v>0</v>
      </c>
      <c r="FDV1">
        <v>0</v>
      </c>
      <c r="FDW1">
        <v>0</v>
      </c>
      <c r="FDX1">
        <v>0</v>
      </c>
      <c r="FDY1">
        <v>0</v>
      </c>
      <c r="FDZ1">
        <v>0</v>
      </c>
      <c r="FEA1">
        <v>0</v>
      </c>
      <c r="FEB1">
        <v>0</v>
      </c>
      <c r="FEC1">
        <v>0</v>
      </c>
      <c r="FED1">
        <v>0</v>
      </c>
      <c r="FEE1">
        <v>0</v>
      </c>
      <c r="FEF1">
        <v>0</v>
      </c>
      <c r="FEG1">
        <v>0</v>
      </c>
      <c r="FEH1">
        <v>0</v>
      </c>
      <c r="FEI1">
        <v>0</v>
      </c>
      <c r="FEJ1">
        <v>0</v>
      </c>
      <c r="FEK1">
        <v>0</v>
      </c>
      <c r="FEL1">
        <v>0</v>
      </c>
      <c r="FEM1">
        <v>0</v>
      </c>
      <c r="FEN1">
        <v>0</v>
      </c>
      <c r="FEO1">
        <v>0</v>
      </c>
      <c r="FEP1">
        <v>0</v>
      </c>
      <c r="FEQ1">
        <v>0</v>
      </c>
      <c r="FER1">
        <v>0</v>
      </c>
      <c r="FES1">
        <v>0</v>
      </c>
      <c r="FET1">
        <v>0</v>
      </c>
      <c r="FEU1">
        <v>0</v>
      </c>
      <c r="FEV1">
        <v>0</v>
      </c>
      <c r="FEW1">
        <v>0</v>
      </c>
      <c r="FEX1">
        <v>0</v>
      </c>
      <c r="FEY1">
        <v>0</v>
      </c>
      <c r="FEZ1">
        <v>0</v>
      </c>
      <c r="FFA1">
        <v>0</v>
      </c>
      <c r="FFB1">
        <v>0</v>
      </c>
      <c r="FFC1">
        <v>0</v>
      </c>
      <c r="FFD1">
        <v>0</v>
      </c>
      <c r="FFE1">
        <v>0</v>
      </c>
      <c r="FFF1">
        <v>0</v>
      </c>
      <c r="FFG1">
        <v>0</v>
      </c>
      <c r="FFH1">
        <v>0</v>
      </c>
      <c r="FFI1">
        <v>0</v>
      </c>
      <c r="FFJ1">
        <v>0</v>
      </c>
      <c r="FFK1">
        <v>0</v>
      </c>
      <c r="FFL1">
        <v>0</v>
      </c>
      <c r="FFM1">
        <v>0</v>
      </c>
      <c r="FFN1">
        <v>0</v>
      </c>
      <c r="FFO1">
        <v>0</v>
      </c>
      <c r="FFP1">
        <v>0</v>
      </c>
      <c r="FFQ1">
        <v>0</v>
      </c>
      <c r="FFR1">
        <v>0</v>
      </c>
      <c r="FFS1">
        <v>0</v>
      </c>
      <c r="FFT1">
        <v>0</v>
      </c>
      <c r="FFU1">
        <v>0</v>
      </c>
      <c r="FFV1">
        <v>0</v>
      </c>
      <c r="FFW1">
        <v>0</v>
      </c>
      <c r="FFX1">
        <v>0</v>
      </c>
      <c r="FFY1">
        <v>0</v>
      </c>
      <c r="FFZ1">
        <v>0</v>
      </c>
      <c r="FGA1">
        <v>0</v>
      </c>
      <c r="FGB1">
        <v>0</v>
      </c>
      <c r="FGC1">
        <v>0</v>
      </c>
      <c r="FGD1">
        <v>0</v>
      </c>
      <c r="FGE1">
        <v>0</v>
      </c>
      <c r="FGF1">
        <v>0</v>
      </c>
      <c r="FGG1">
        <v>0</v>
      </c>
      <c r="FGH1">
        <v>0</v>
      </c>
      <c r="FGI1">
        <v>0</v>
      </c>
      <c r="FGJ1">
        <v>0</v>
      </c>
      <c r="FGK1">
        <v>0</v>
      </c>
      <c r="FGL1">
        <v>0</v>
      </c>
      <c r="FGM1">
        <v>0</v>
      </c>
      <c r="FGN1">
        <v>0</v>
      </c>
      <c r="FGO1">
        <v>0</v>
      </c>
      <c r="FGP1">
        <v>0</v>
      </c>
      <c r="FGQ1">
        <v>0</v>
      </c>
      <c r="FGR1">
        <v>0</v>
      </c>
      <c r="FGS1">
        <v>0</v>
      </c>
      <c r="FGT1">
        <v>0</v>
      </c>
      <c r="FGU1">
        <v>0</v>
      </c>
      <c r="FGV1">
        <v>0</v>
      </c>
      <c r="FGW1">
        <v>0</v>
      </c>
      <c r="FGX1">
        <v>0</v>
      </c>
      <c r="FGY1">
        <v>0</v>
      </c>
      <c r="FGZ1">
        <v>0</v>
      </c>
      <c r="FHA1">
        <v>0</v>
      </c>
      <c r="FHB1">
        <v>0</v>
      </c>
      <c r="FHC1">
        <v>0</v>
      </c>
      <c r="FHD1">
        <v>0</v>
      </c>
      <c r="FHE1">
        <v>0</v>
      </c>
      <c r="FHF1">
        <v>0</v>
      </c>
      <c r="FHG1">
        <v>0</v>
      </c>
      <c r="FHH1">
        <v>0</v>
      </c>
      <c r="FHI1">
        <v>0</v>
      </c>
      <c r="FHJ1">
        <v>0</v>
      </c>
      <c r="FHK1">
        <v>0</v>
      </c>
      <c r="FHL1">
        <v>0</v>
      </c>
      <c r="FHM1">
        <v>0</v>
      </c>
      <c r="FHN1">
        <v>0</v>
      </c>
      <c r="FHO1">
        <v>0</v>
      </c>
      <c r="FHP1">
        <v>0</v>
      </c>
      <c r="FHQ1">
        <v>0</v>
      </c>
      <c r="FHR1">
        <v>0</v>
      </c>
      <c r="FHS1">
        <v>0</v>
      </c>
      <c r="FHT1">
        <v>0</v>
      </c>
      <c r="FHU1">
        <v>0</v>
      </c>
      <c r="FHV1">
        <v>0</v>
      </c>
      <c r="FHW1">
        <v>0</v>
      </c>
      <c r="FHX1">
        <v>0</v>
      </c>
      <c r="FHY1">
        <v>0</v>
      </c>
      <c r="FHZ1">
        <v>0</v>
      </c>
      <c r="FIA1">
        <v>0</v>
      </c>
      <c r="FIB1">
        <v>0</v>
      </c>
      <c r="FIC1">
        <v>0</v>
      </c>
      <c r="FID1">
        <v>0</v>
      </c>
      <c r="FIE1">
        <v>0</v>
      </c>
      <c r="FIF1">
        <v>0</v>
      </c>
      <c r="FIG1">
        <v>0</v>
      </c>
      <c r="FIH1">
        <v>0</v>
      </c>
      <c r="FII1">
        <v>0</v>
      </c>
      <c r="FIJ1">
        <v>0</v>
      </c>
      <c r="FIK1">
        <v>0</v>
      </c>
      <c r="FIL1">
        <v>0</v>
      </c>
      <c r="FIM1">
        <v>0</v>
      </c>
      <c r="FIN1">
        <v>0</v>
      </c>
      <c r="FIO1">
        <v>0</v>
      </c>
      <c r="FIP1">
        <v>0</v>
      </c>
      <c r="FIQ1">
        <v>0</v>
      </c>
      <c r="FIR1">
        <v>0</v>
      </c>
      <c r="FIS1">
        <v>0</v>
      </c>
      <c r="FIT1">
        <v>0</v>
      </c>
      <c r="FIU1">
        <v>0</v>
      </c>
      <c r="FIV1">
        <v>0</v>
      </c>
      <c r="FIW1">
        <v>0</v>
      </c>
      <c r="FIX1">
        <v>0</v>
      </c>
      <c r="FIY1">
        <v>0</v>
      </c>
      <c r="FIZ1">
        <v>0</v>
      </c>
      <c r="FJA1">
        <v>0</v>
      </c>
      <c r="FJB1">
        <v>0</v>
      </c>
      <c r="FJC1">
        <v>0</v>
      </c>
      <c r="FJD1">
        <v>0</v>
      </c>
      <c r="FJE1">
        <v>0</v>
      </c>
      <c r="FJF1">
        <v>0</v>
      </c>
      <c r="FJG1">
        <v>0</v>
      </c>
      <c r="FJH1">
        <v>0</v>
      </c>
      <c r="FJI1">
        <v>0</v>
      </c>
      <c r="FJJ1">
        <v>0</v>
      </c>
      <c r="FJK1">
        <v>0</v>
      </c>
      <c r="FJL1">
        <v>0</v>
      </c>
      <c r="FJM1">
        <v>0</v>
      </c>
      <c r="FJN1">
        <v>0</v>
      </c>
      <c r="FJO1">
        <v>0</v>
      </c>
      <c r="FJP1">
        <v>0</v>
      </c>
      <c r="FJQ1">
        <v>0</v>
      </c>
      <c r="FJR1">
        <v>0</v>
      </c>
      <c r="FJS1">
        <v>0</v>
      </c>
      <c r="FJT1">
        <v>0</v>
      </c>
      <c r="FJU1">
        <v>0</v>
      </c>
      <c r="FJV1">
        <v>0</v>
      </c>
      <c r="FJW1">
        <v>0</v>
      </c>
      <c r="FJX1">
        <v>0</v>
      </c>
      <c r="FJY1">
        <v>0</v>
      </c>
      <c r="FJZ1">
        <v>0</v>
      </c>
      <c r="FKA1">
        <v>0</v>
      </c>
      <c r="FKB1">
        <v>0</v>
      </c>
      <c r="FKC1">
        <v>0</v>
      </c>
      <c r="FKD1">
        <v>0</v>
      </c>
      <c r="FKE1">
        <v>0</v>
      </c>
      <c r="FKF1">
        <v>0</v>
      </c>
      <c r="FKG1">
        <v>0</v>
      </c>
      <c r="FKH1">
        <v>0</v>
      </c>
      <c r="FKI1">
        <v>0</v>
      </c>
      <c r="FKJ1">
        <v>0</v>
      </c>
      <c r="FKK1">
        <v>0</v>
      </c>
      <c r="FKL1">
        <v>0</v>
      </c>
      <c r="FKM1">
        <v>0</v>
      </c>
      <c r="FKN1">
        <v>0</v>
      </c>
      <c r="FKO1">
        <v>0</v>
      </c>
      <c r="FKP1">
        <v>0</v>
      </c>
      <c r="FKQ1">
        <v>0</v>
      </c>
      <c r="FKR1">
        <v>0</v>
      </c>
      <c r="FKS1">
        <v>0</v>
      </c>
      <c r="FKT1">
        <v>0</v>
      </c>
      <c r="FKU1">
        <v>0</v>
      </c>
      <c r="FKV1">
        <v>0</v>
      </c>
      <c r="FKW1">
        <v>0</v>
      </c>
      <c r="FKX1">
        <v>0</v>
      </c>
      <c r="FKY1">
        <v>0</v>
      </c>
      <c r="FKZ1">
        <v>0</v>
      </c>
      <c r="FLA1">
        <v>0</v>
      </c>
      <c r="FLB1">
        <v>0</v>
      </c>
      <c r="FLC1">
        <v>0</v>
      </c>
      <c r="FLD1">
        <v>0</v>
      </c>
      <c r="FLE1">
        <v>0</v>
      </c>
      <c r="FLF1">
        <v>0</v>
      </c>
      <c r="FLG1">
        <v>0</v>
      </c>
      <c r="FLH1">
        <v>0</v>
      </c>
      <c r="FLI1">
        <v>0</v>
      </c>
      <c r="FLJ1">
        <v>0</v>
      </c>
      <c r="FLK1">
        <v>0</v>
      </c>
      <c r="FLL1">
        <v>0</v>
      </c>
      <c r="FLM1">
        <v>0</v>
      </c>
      <c r="FLN1">
        <v>0</v>
      </c>
      <c r="FLO1">
        <v>0</v>
      </c>
      <c r="FLP1">
        <v>0</v>
      </c>
      <c r="FLQ1">
        <v>0</v>
      </c>
      <c r="FLR1">
        <v>0</v>
      </c>
      <c r="FLS1">
        <v>0</v>
      </c>
      <c r="FLT1">
        <v>0</v>
      </c>
      <c r="FLU1">
        <v>0</v>
      </c>
      <c r="FLV1">
        <v>0</v>
      </c>
      <c r="FLW1">
        <v>0</v>
      </c>
      <c r="FLX1">
        <v>0</v>
      </c>
      <c r="FLY1">
        <v>0</v>
      </c>
      <c r="FLZ1">
        <v>0</v>
      </c>
      <c r="FMA1">
        <v>0</v>
      </c>
      <c r="FMB1">
        <v>0</v>
      </c>
      <c r="FMC1">
        <v>0</v>
      </c>
      <c r="FMD1">
        <v>0</v>
      </c>
      <c r="FME1">
        <v>0</v>
      </c>
      <c r="FMF1">
        <v>0</v>
      </c>
      <c r="FMG1">
        <v>0</v>
      </c>
      <c r="FMH1">
        <v>0</v>
      </c>
      <c r="FMI1">
        <v>0</v>
      </c>
      <c r="FMJ1">
        <v>0</v>
      </c>
      <c r="FMK1">
        <v>0</v>
      </c>
      <c r="FML1">
        <v>0</v>
      </c>
      <c r="FMM1">
        <v>0</v>
      </c>
      <c r="FMN1">
        <v>0</v>
      </c>
      <c r="FMO1">
        <v>0</v>
      </c>
      <c r="FMP1">
        <v>0</v>
      </c>
      <c r="FMQ1">
        <v>0</v>
      </c>
      <c r="FMR1">
        <v>0</v>
      </c>
      <c r="FMS1">
        <v>0</v>
      </c>
      <c r="FMT1">
        <v>0</v>
      </c>
      <c r="FMU1">
        <v>0</v>
      </c>
      <c r="FMV1">
        <v>0</v>
      </c>
      <c r="FMW1">
        <v>0</v>
      </c>
      <c r="FMX1">
        <v>0</v>
      </c>
      <c r="FMY1">
        <v>0</v>
      </c>
      <c r="FMZ1">
        <v>0</v>
      </c>
      <c r="FNA1">
        <v>0</v>
      </c>
      <c r="FNB1">
        <v>0</v>
      </c>
      <c r="FNC1">
        <v>0</v>
      </c>
      <c r="FND1">
        <v>0</v>
      </c>
      <c r="FNE1">
        <v>0</v>
      </c>
      <c r="FNF1">
        <v>0</v>
      </c>
      <c r="FNG1">
        <v>0</v>
      </c>
      <c r="FNH1">
        <v>0</v>
      </c>
      <c r="FNI1">
        <v>0</v>
      </c>
      <c r="FNJ1">
        <v>0</v>
      </c>
      <c r="FNK1">
        <v>0</v>
      </c>
      <c r="FNL1">
        <v>0</v>
      </c>
      <c r="FNM1">
        <v>0</v>
      </c>
      <c r="FNN1">
        <v>0</v>
      </c>
      <c r="FNO1">
        <v>0</v>
      </c>
      <c r="FNP1">
        <v>0</v>
      </c>
      <c r="FNQ1">
        <v>0</v>
      </c>
      <c r="FNR1">
        <v>0</v>
      </c>
      <c r="FNS1">
        <v>0</v>
      </c>
      <c r="FNT1">
        <v>0</v>
      </c>
      <c r="FNU1">
        <v>0</v>
      </c>
      <c r="FNV1">
        <v>0</v>
      </c>
      <c r="FNW1">
        <v>0</v>
      </c>
      <c r="FNX1">
        <v>0</v>
      </c>
      <c r="FNY1">
        <v>0</v>
      </c>
      <c r="FNZ1">
        <v>0</v>
      </c>
      <c r="FOA1">
        <v>0</v>
      </c>
      <c r="FOB1">
        <v>0</v>
      </c>
      <c r="FOC1">
        <v>0</v>
      </c>
      <c r="FOD1">
        <v>0</v>
      </c>
      <c r="FOE1">
        <v>0</v>
      </c>
      <c r="FOF1">
        <v>0</v>
      </c>
      <c r="FOG1">
        <v>0</v>
      </c>
      <c r="FOH1">
        <v>0</v>
      </c>
      <c r="FOI1">
        <v>0</v>
      </c>
      <c r="FOJ1">
        <v>0</v>
      </c>
      <c r="FOK1">
        <v>0</v>
      </c>
      <c r="FOL1">
        <v>0</v>
      </c>
      <c r="FOM1">
        <v>0</v>
      </c>
      <c r="FON1">
        <v>0</v>
      </c>
      <c r="FOO1">
        <v>0</v>
      </c>
      <c r="FOP1">
        <v>0</v>
      </c>
      <c r="FOQ1">
        <v>0</v>
      </c>
      <c r="FOR1">
        <v>0</v>
      </c>
      <c r="FOS1">
        <v>0</v>
      </c>
      <c r="FOT1">
        <v>0</v>
      </c>
      <c r="FOU1">
        <v>0</v>
      </c>
      <c r="FOV1">
        <v>0</v>
      </c>
      <c r="FOW1">
        <v>0</v>
      </c>
      <c r="FOX1">
        <v>0</v>
      </c>
      <c r="FOY1">
        <v>0</v>
      </c>
      <c r="FOZ1">
        <v>0</v>
      </c>
      <c r="FPA1">
        <v>0</v>
      </c>
      <c r="FPB1">
        <v>0</v>
      </c>
      <c r="FPC1">
        <v>0</v>
      </c>
      <c r="FPD1">
        <v>0</v>
      </c>
      <c r="FPE1">
        <v>0</v>
      </c>
      <c r="FPF1">
        <v>0</v>
      </c>
      <c r="FPG1">
        <v>0</v>
      </c>
      <c r="FPH1">
        <v>0</v>
      </c>
      <c r="FPI1">
        <v>0</v>
      </c>
      <c r="FPJ1">
        <v>0</v>
      </c>
      <c r="FPK1">
        <v>0</v>
      </c>
      <c r="FPL1">
        <v>0</v>
      </c>
      <c r="FPM1">
        <v>0</v>
      </c>
      <c r="FPN1">
        <v>0</v>
      </c>
      <c r="FPO1">
        <v>0</v>
      </c>
      <c r="FPP1">
        <v>0</v>
      </c>
      <c r="FPQ1">
        <v>0</v>
      </c>
      <c r="FPR1">
        <v>0</v>
      </c>
      <c r="FPS1">
        <v>0</v>
      </c>
      <c r="FPT1">
        <v>0</v>
      </c>
      <c r="FPU1">
        <v>0</v>
      </c>
      <c r="FPV1">
        <v>0</v>
      </c>
      <c r="FPW1">
        <v>0</v>
      </c>
      <c r="FPX1">
        <v>0</v>
      </c>
      <c r="FPY1">
        <v>0</v>
      </c>
      <c r="FPZ1">
        <v>0</v>
      </c>
      <c r="FQA1">
        <v>0</v>
      </c>
      <c r="FQB1">
        <v>0</v>
      </c>
      <c r="FQC1">
        <v>0</v>
      </c>
      <c r="FQD1">
        <v>0</v>
      </c>
      <c r="FQE1">
        <v>0</v>
      </c>
      <c r="FQF1">
        <v>0</v>
      </c>
      <c r="FQG1">
        <v>0</v>
      </c>
      <c r="FQH1">
        <v>0</v>
      </c>
      <c r="FQI1">
        <v>0</v>
      </c>
      <c r="FQJ1">
        <v>0</v>
      </c>
      <c r="FQK1">
        <v>0</v>
      </c>
      <c r="FQL1">
        <v>0</v>
      </c>
      <c r="FQM1">
        <v>0</v>
      </c>
      <c r="FQN1">
        <v>0</v>
      </c>
      <c r="FQO1">
        <v>0</v>
      </c>
      <c r="FQP1">
        <v>0</v>
      </c>
      <c r="FQQ1">
        <v>0</v>
      </c>
      <c r="FQR1">
        <v>0</v>
      </c>
      <c r="FQS1">
        <v>0</v>
      </c>
      <c r="FQT1">
        <v>0</v>
      </c>
      <c r="FQU1">
        <v>0</v>
      </c>
      <c r="FQV1">
        <v>0</v>
      </c>
      <c r="FQW1">
        <v>0</v>
      </c>
      <c r="FQX1">
        <v>0</v>
      </c>
      <c r="FQY1">
        <v>0</v>
      </c>
      <c r="FQZ1">
        <v>0</v>
      </c>
      <c r="FRA1">
        <v>0</v>
      </c>
      <c r="FRB1">
        <v>0</v>
      </c>
      <c r="FRC1">
        <v>0</v>
      </c>
      <c r="FRD1">
        <v>0</v>
      </c>
      <c r="FRE1">
        <v>0</v>
      </c>
      <c r="FRF1">
        <v>0</v>
      </c>
      <c r="FRG1">
        <v>0</v>
      </c>
      <c r="FRH1">
        <v>0</v>
      </c>
      <c r="FRI1">
        <v>0</v>
      </c>
      <c r="FRJ1">
        <v>0</v>
      </c>
      <c r="FRK1">
        <v>0</v>
      </c>
      <c r="FRL1">
        <v>0</v>
      </c>
      <c r="FRM1">
        <v>0</v>
      </c>
      <c r="FRN1">
        <v>0</v>
      </c>
      <c r="FRO1">
        <v>0</v>
      </c>
      <c r="FRP1">
        <v>0</v>
      </c>
      <c r="FRQ1">
        <v>0</v>
      </c>
      <c r="FRR1">
        <v>0</v>
      </c>
      <c r="FRS1">
        <v>0</v>
      </c>
      <c r="FRT1">
        <v>0</v>
      </c>
      <c r="FRU1">
        <v>0</v>
      </c>
      <c r="FRV1">
        <v>0</v>
      </c>
      <c r="FRW1">
        <v>0</v>
      </c>
      <c r="FRX1">
        <v>0</v>
      </c>
      <c r="FRY1">
        <v>0</v>
      </c>
      <c r="FRZ1">
        <v>0</v>
      </c>
      <c r="FSA1">
        <v>0</v>
      </c>
      <c r="FSB1">
        <v>0</v>
      </c>
      <c r="FSC1">
        <v>0</v>
      </c>
      <c r="FSD1">
        <v>0</v>
      </c>
      <c r="FSE1">
        <v>0</v>
      </c>
      <c r="FSF1">
        <v>0</v>
      </c>
      <c r="FSG1">
        <v>0</v>
      </c>
      <c r="FSH1">
        <v>0</v>
      </c>
      <c r="FSI1">
        <v>0</v>
      </c>
      <c r="FSJ1">
        <v>0</v>
      </c>
      <c r="FSK1">
        <v>0</v>
      </c>
      <c r="FSL1">
        <v>0</v>
      </c>
      <c r="FSM1">
        <v>0</v>
      </c>
      <c r="FSN1">
        <v>0</v>
      </c>
      <c r="FSO1">
        <v>0</v>
      </c>
      <c r="FSP1">
        <v>0</v>
      </c>
      <c r="FSQ1">
        <v>0</v>
      </c>
      <c r="FSR1">
        <v>0</v>
      </c>
      <c r="FSS1">
        <v>0</v>
      </c>
      <c r="FST1">
        <v>0</v>
      </c>
      <c r="FSU1">
        <v>0</v>
      </c>
      <c r="FSV1">
        <v>0</v>
      </c>
      <c r="FSW1">
        <v>0</v>
      </c>
      <c r="FSX1">
        <v>0</v>
      </c>
      <c r="FSY1">
        <v>0</v>
      </c>
      <c r="FSZ1">
        <v>0</v>
      </c>
      <c r="FTA1">
        <v>0</v>
      </c>
      <c r="FTB1">
        <v>0</v>
      </c>
      <c r="FTC1">
        <v>0</v>
      </c>
      <c r="FTD1">
        <v>0</v>
      </c>
      <c r="FTE1">
        <v>0</v>
      </c>
      <c r="FTF1">
        <v>0</v>
      </c>
      <c r="FTG1">
        <v>0</v>
      </c>
      <c r="FTH1">
        <v>0</v>
      </c>
      <c r="FTI1">
        <v>0</v>
      </c>
      <c r="FTJ1">
        <v>0</v>
      </c>
      <c r="FTK1">
        <v>0</v>
      </c>
      <c r="FTL1">
        <v>0</v>
      </c>
      <c r="FTM1">
        <v>0</v>
      </c>
      <c r="FTN1">
        <v>0</v>
      </c>
      <c r="FTO1">
        <v>0</v>
      </c>
      <c r="FTP1">
        <v>0</v>
      </c>
      <c r="FTQ1">
        <v>0</v>
      </c>
      <c r="FTR1">
        <v>0</v>
      </c>
      <c r="FTS1">
        <v>0</v>
      </c>
      <c r="FTT1">
        <v>0</v>
      </c>
      <c r="FTU1">
        <v>0</v>
      </c>
      <c r="FTV1">
        <v>0</v>
      </c>
      <c r="FTW1">
        <v>0</v>
      </c>
      <c r="FTX1">
        <v>0</v>
      </c>
      <c r="FTY1">
        <v>0</v>
      </c>
      <c r="FTZ1">
        <v>0</v>
      </c>
      <c r="FUA1">
        <v>0</v>
      </c>
      <c r="FUB1">
        <v>0</v>
      </c>
      <c r="FUC1">
        <v>0</v>
      </c>
      <c r="FUD1">
        <v>0</v>
      </c>
      <c r="FUE1">
        <v>0</v>
      </c>
      <c r="FUF1">
        <v>0</v>
      </c>
      <c r="FUG1">
        <v>0</v>
      </c>
      <c r="FUH1">
        <v>0</v>
      </c>
      <c r="FUI1">
        <v>0</v>
      </c>
      <c r="FUJ1">
        <v>0</v>
      </c>
      <c r="FUK1">
        <v>0</v>
      </c>
      <c r="FUL1">
        <v>0</v>
      </c>
      <c r="FUM1">
        <v>0</v>
      </c>
      <c r="FUN1">
        <v>0</v>
      </c>
      <c r="FUO1">
        <v>0</v>
      </c>
      <c r="FUP1">
        <v>0</v>
      </c>
      <c r="FUQ1">
        <v>0</v>
      </c>
      <c r="FUR1">
        <v>0</v>
      </c>
      <c r="FUS1">
        <v>0</v>
      </c>
      <c r="FUT1">
        <v>0</v>
      </c>
      <c r="FUU1">
        <v>0</v>
      </c>
      <c r="FUV1">
        <v>0</v>
      </c>
      <c r="FUW1">
        <v>0</v>
      </c>
      <c r="FUX1">
        <v>0</v>
      </c>
      <c r="FUY1">
        <v>0</v>
      </c>
      <c r="FUZ1">
        <v>0</v>
      </c>
      <c r="FVA1">
        <v>0</v>
      </c>
      <c r="FVB1">
        <v>0</v>
      </c>
      <c r="FVC1">
        <v>0</v>
      </c>
      <c r="FVD1">
        <v>0</v>
      </c>
      <c r="FVE1">
        <v>0</v>
      </c>
      <c r="FVF1">
        <v>0</v>
      </c>
      <c r="FVG1">
        <v>0</v>
      </c>
      <c r="FVH1">
        <v>0</v>
      </c>
      <c r="FVI1">
        <v>0</v>
      </c>
      <c r="FVJ1">
        <v>0</v>
      </c>
      <c r="FVK1">
        <v>0</v>
      </c>
      <c r="FVL1">
        <v>0</v>
      </c>
      <c r="FVM1">
        <v>0</v>
      </c>
      <c r="FVN1">
        <v>0</v>
      </c>
      <c r="FVO1">
        <v>0</v>
      </c>
      <c r="FVP1">
        <v>0</v>
      </c>
      <c r="FVQ1">
        <v>0</v>
      </c>
      <c r="FVR1">
        <v>0</v>
      </c>
      <c r="FVS1">
        <v>0</v>
      </c>
      <c r="FVT1">
        <v>0</v>
      </c>
      <c r="FVU1">
        <v>0</v>
      </c>
      <c r="FVV1">
        <v>0</v>
      </c>
      <c r="FVW1">
        <v>0</v>
      </c>
      <c r="FVX1">
        <v>0</v>
      </c>
      <c r="FVY1">
        <v>0</v>
      </c>
      <c r="FVZ1">
        <v>0</v>
      </c>
      <c r="FWA1">
        <v>0</v>
      </c>
      <c r="FWB1">
        <v>0</v>
      </c>
      <c r="FWC1">
        <v>0</v>
      </c>
      <c r="FWD1">
        <v>0</v>
      </c>
      <c r="FWE1">
        <v>0</v>
      </c>
      <c r="FWF1">
        <v>0</v>
      </c>
      <c r="FWG1">
        <v>0</v>
      </c>
      <c r="FWH1">
        <v>0</v>
      </c>
      <c r="FWI1">
        <v>0</v>
      </c>
      <c r="FWJ1">
        <v>0</v>
      </c>
      <c r="FWK1">
        <v>0</v>
      </c>
      <c r="FWL1">
        <v>0</v>
      </c>
      <c r="FWM1">
        <v>0</v>
      </c>
      <c r="FWN1">
        <v>0</v>
      </c>
      <c r="FWO1">
        <v>0</v>
      </c>
      <c r="FWP1">
        <v>0</v>
      </c>
      <c r="FWQ1">
        <v>0</v>
      </c>
      <c r="FWR1">
        <v>0</v>
      </c>
      <c r="FWS1">
        <v>0</v>
      </c>
      <c r="FWT1">
        <v>0</v>
      </c>
      <c r="FWU1">
        <v>0</v>
      </c>
      <c r="FWV1">
        <v>0</v>
      </c>
      <c r="FWW1">
        <v>0</v>
      </c>
      <c r="FWX1">
        <v>0</v>
      </c>
      <c r="FWY1">
        <v>0</v>
      </c>
      <c r="FWZ1">
        <v>0</v>
      </c>
      <c r="FXA1">
        <v>0</v>
      </c>
      <c r="FXB1">
        <v>0</v>
      </c>
      <c r="FXC1">
        <v>0</v>
      </c>
      <c r="FXD1">
        <v>0</v>
      </c>
      <c r="FXE1">
        <v>0</v>
      </c>
      <c r="FXF1">
        <v>0</v>
      </c>
      <c r="FXG1">
        <v>0</v>
      </c>
      <c r="FXH1">
        <v>0</v>
      </c>
      <c r="FXI1">
        <v>0</v>
      </c>
      <c r="FXJ1">
        <v>0</v>
      </c>
      <c r="FXK1">
        <v>0</v>
      </c>
      <c r="FXL1">
        <v>0</v>
      </c>
      <c r="FXM1">
        <v>0</v>
      </c>
      <c r="FXN1">
        <v>0</v>
      </c>
      <c r="FXO1">
        <v>0</v>
      </c>
      <c r="FXP1">
        <v>0</v>
      </c>
      <c r="FXQ1">
        <v>0</v>
      </c>
      <c r="FXR1">
        <v>0</v>
      </c>
      <c r="FXS1">
        <v>0</v>
      </c>
      <c r="FXT1">
        <v>0</v>
      </c>
      <c r="FXU1">
        <v>0</v>
      </c>
      <c r="FXV1">
        <v>0</v>
      </c>
      <c r="FXW1">
        <v>0</v>
      </c>
      <c r="FXX1">
        <v>0</v>
      </c>
      <c r="FXY1">
        <v>0</v>
      </c>
      <c r="FXZ1">
        <v>0</v>
      </c>
      <c r="FYA1">
        <v>0</v>
      </c>
      <c r="FYB1">
        <v>0</v>
      </c>
      <c r="FYC1">
        <v>0</v>
      </c>
      <c r="FYD1">
        <v>0</v>
      </c>
      <c r="FYE1">
        <v>0</v>
      </c>
      <c r="FYF1">
        <v>0</v>
      </c>
      <c r="FYG1">
        <v>0</v>
      </c>
      <c r="FYH1">
        <v>0</v>
      </c>
      <c r="FYI1">
        <v>0</v>
      </c>
      <c r="FYJ1">
        <v>0</v>
      </c>
      <c r="FYK1">
        <v>0</v>
      </c>
      <c r="FYL1">
        <v>0</v>
      </c>
      <c r="FYM1">
        <v>0</v>
      </c>
      <c r="FYN1">
        <v>0</v>
      </c>
      <c r="FYO1">
        <v>0</v>
      </c>
      <c r="FYP1">
        <v>0</v>
      </c>
      <c r="FYQ1">
        <v>0</v>
      </c>
      <c r="FYR1">
        <v>0</v>
      </c>
      <c r="FYS1">
        <v>0</v>
      </c>
      <c r="FYT1">
        <v>0</v>
      </c>
      <c r="FYU1">
        <v>0</v>
      </c>
      <c r="FYV1">
        <v>0</v>
      </c>
      <c r="FYW1">
        <v>0</v>
      </c>
      <c r="FYX1">
        <v>0</v>
      </c>
      <c r="FYY1">
        <v>0</v>
      </c>
      <c r="FYZ1">
        <v>0</v>
      </c>
      <c r="FZA1">
        <v>0</v>
      </c>
      <c r="FZB1">
        <v>0</v>
      </c>
      <c r="FZC1">
        <v>0</v>
      </c>
      <c r="FZD1">
        <v>0</v>
      </c>
      <c r="FZE1">
        <v>0</v>
      </c>
      <c r="FZF1">
        <v>0</v>
      </c>
      <c r="FZG1">
        <v>0</v>
      </c>
      <c r="FZH1">
        <v>0</v>
      </c>
      <c r="FZI1">
        <v>0</v>
      </c>
      <c r="FZJ1">
        <v>0</v>
      </c>
      <c r="FZK1">
        <v>0</v>
      </c>
      <c r="FZL1">
        <v>0</v>
      </c>
      <c r="FZM1">
        <v>0</v>
      </c>
      <c r="FZN1">
        <v>0</v>
      </c>
      <c r="FZO1">
        <v>0</v>
      </c>
      <c r="FZP1">
        <v>0</v>
      </c>
      <c r="FZQ1">
        <v>0</v>
      </c>
      <c r="FZR1">
        <v>0</v>
      </c>
      <c r="FZS1">
        <v>0</v>
      </c>
      <c r="FZT1">
        <v>0</v>
      </c>
      <c r="FZU1">
        <v>0</v>
      </c>
      <c r="FZV1">
        <v>0</v>
      </c>
      <c r="FZW1">
        <v>0</v>
      </c>
      <c r="FZX1">
        <v>0</v>
      </c>
      <c r="FZY1">
        <v>0</v>
      </c>
      <c r="FZZ1">
        <v>0</v>
      </c>
      <c r="GAA1">
        <v>0</v>
      </c>
      <c r="GAB1">
        <v>0</v>
      </c>
      <c r="GAC1">
        <v>0</v>
      </c>
      <c r="GAD1">
        <v>0</v>
      </c>
      <c r="GAE1">
        <v>0</v>
      </c>
      <c r="GAF1">
        <v>0</v>
      </c>
      <c r="GAG1">
        <v>0</v>
      </c>
      <c r="GAH1">
        <v>0</v>
      </c>
      <c r="GAI1">
        <v>0</v>
      </c>
      <c r="GAJ1">
        <v>0</v>
      </c>
      <c r="GAK1">
        <v>0</v>
      </c>
      <c r="GAL1">
        <v>0</v>
      </c>
      <c r="GAM1">
        <v>0</v>
      </c>
      <c r="GAN1">
        <v>0</v>
      </c>
      <c r="GAO1">
        <v>0</v>
      </c>
      <c r="GAP1">
        <v>0</v>
      </c>
      <c r="GAQ1">
        <v>0</v>
      </c>
      <c r="GAR1">
        <v>0</v>
      </c>
      <c r="GAS1">
        <v>0</v>
      </c>
      <c r="GAT1">
        <v>0</v>
      </c>
      <c r="GAU1">
        <v>0</v>
      </c>
      <c r="GAV1">
        <v>0</v>
      </c>
      <c r="GAW1">
        <v>0</v>
      </c>
      <c r="GAX1">
        <v>0</v>
      </c>
      <c r="GAY1">
        <v>0</v>
      </c>
      <c r="GAZ1">
        <v>0</v>
      </c>
      <c r="GBA1">
        <v>0</v>
      </c>
      <c r="GBB1">
        <v>0</v>
      </c>
      <c r="GBC1">
        <v>0</v>
      </c>
      <c r="GBD1">
        <v>0</v>
      </c>
      <c r="GBE1">
        <v>0</v>
      </c>
      <c r="GBF1">
        <v>0</v>
      </c>
      <c r="GBG1">
        <v>0</v>
      </c>
      <c r="GBH1">
        <v>0</v>
      </c>
      <c r="GBI1">
        <v>0</v>
      </c>
      <c r="GBJ1">
        <v>0</v>
      </c>
      <c r="GBK1">
        <v>0</v>
      </c>
      <c r="GBL1">
        <v>0</v>
      </c>
      <c r="GBM1">
        <v>0</v>
      </c>
      <c r="GBN1">
        <v>0</v>
      </c>
      <c r="GBO1">
        <v>0</v>
      </c>
      <c r="GBP1">
        <v>0</v>
      </c>
      <c r="GBQ1">
        <v>0</v>
      </c>
      <c r="GBR1">
        <v>0</v>
      </c>
      <c r="GBS1">
        <v>0</v>
      </c>
      <c r="GBT1">
        <v>0</v>
      </c>
      <c r="GBU1">
        <v>0</v>
      </c>
      <c r="GBV1">
        <v>0</v>
      </c>
      <c r="GBW1">
        <v>0</v>
      </c>
      <c r="GBX1">
        <v>0</v>
      </c>
      <c r="GBY1">
        <v>0</v>
      </c>
      <c r="GBZ1">
        <v>0</v>
      </c>
      <c r="GCA1">
        <v>0</v>
      </c>
      <c r="GCB1">
        <v>0</v>
      </c>
      <c r="GCC1">
        <v>0</v>
      </c>
      <c r="GCD1">
        <v>0</v>
      </c>
      <c r="GCE1">
        <v>0</v>
      </c>
      <c r="GCF1">
        <v>0</v>
      </c>
      <c r="GCG1">
        <v>0</v>
      </c>
      <c r="GCH1">
        <v>0</v>
      </c>
      <c r="GCI1">
        <v>0</v>
      </c>
      <c r="GCJ1">
        <v>0</v>
      </c>
      <c r="GCK1">
        <v>0</v>
      </c>
      <c r="GCL1">
        <v>0</v>
      </c>
      <c r="GCM1">
        <v>0</v>
      </c>
      <c r="GCN1">
        <v>0</v>
      </c>
      <c r="GCO1">
        <v>0</v>
      </c>
      <c r="GCP1">
        <v>0</v>
      </c>
      <c r="GCQ1">
        <v>0</v>
      </c>
      <c r="GCR1">
        <v>0</v>
      </c>
      <c r="GCS1">
        <v>0</v>
      </c>
      <c r="GCT1">
        <v>0</v>
      </c>
      <c r="GCU1">
        <v>0</v>
      </c>
      <c r="GCV1">
        <v>0</v>
      </c>
      <c r="GCW1">
        <v>0</v>
      </c>
      <c r="GCX1">
        <v>0</v>
      </c>
      <c r="GCY1">
        <v>0</v>
      </c>
      <c r="GCZ1">
        <v>0</v>
      </c>
      <c r="GDA1">
        <v>0</v>
      </c>
      <c r="GDB1">
        <v>0</v>
      </c>
      <c r="GDC1">
        <v>0</v>
      </c>
      <c r="GDD1">
        <v>0</v>
      </c>
      <c r="GDE1">
        <v>0</v>
      </c>
      <c r="GDF1">
        <v>0</v>
      </c>
      <c r="GDG1">
        <v>0</v>
      </c>
      <c r="GDH1">
        <v>0</v>
      </c>
      <c r="GDI1">
        <v>0</v>
      </c>
      <c r="GDJ1">
        <v>0</v>
      </c>
      <c r="GDK1">
        <v>0</v>
      </c>
      <c r="GDL1">
        <v>0</v>
      </c>
      <c r="GDM1">
        <v>0</v>
      </c>
      <c r="GDN1">
        <v>0</v>
      </c>
      <c r="GDO1">
        <v>0</v>
      </c>
      <c r="GDP1">
        <v>0</v>
      </c>
      <c r="GDQ1">
        <v>0</v>
      </c>
      <c r="GDR1">
        <v>0</v>
      </c>
      <c r="GDS1">
        <v>0</v>
      </c>
      <c r="GDT1">
        <v>0</v>
      </c>
      <c r="GDU1">
        <v>0</v>
      </c>
      <c r="GDV1">
        <v>0</v>
      </c>
      <c r="GDW1">
        <v>0</v>
      </c>
      <c r="GDX1">
        <v>0</v>
      </c>
      <c r="GDY1">
        <v>0</v>
      </c>
      <c r="GDZ1">
        <v>0</v>
      </c>
      <c r="GEA1">
        <v>0</v>
      </c>
      <c r="GEB1">
        <v>0</v>
      </c>
      <c r="GEC1">
        <v>0</v>
      </c>
      <c r="GED1">
        <v>0</v>
      </c>
      <c r="GEE1">
        <v>0</v>
      </c>
      <c r="GEF1">
        <v>0</v>
      </c>
      <c r="GEG1">
        <v>0</v>
      </c>
      <c r="GEH1">
        <v>0</v>
      </c>
      <c r="GEI1">
        <v>0</v>
      </c>
      <c r="GEJ1">
        <v>0</v>
      </c>
      <c r="GEK1">
        <v>0</v>
      </c>
      <c r="GEL1">
        <v>0</v>
      </c>
      <c r="GEM1">
        <v>0</v>
      </c>
      <c r="GEN1">
        <v>0</v>
      </c>
      <c r="GEO1">
        <v>0</v>
      </c>
      <c r="GEP1">
        <v>0</v>
      </c>
      <c r="GEQ1">
        <v>0</v>
      </c>
      <c r="GER1">
        <v>0</v>
      </c>
      <c r="GES1">
        <v>0</v>
      </c>
      <c r="GET1">
        <v>0</v>
      </c>
      <c r="GEU1">
        <v>0</v>
      </c>
      <c r="GEV1">
        <v>0</v>
      </c>
      <c r="GEW1">
        <v>0</v>
      </c>
      <c r="GEX1">
        <v>0</v>
      </c>
      <c r="GEY1">
        <v>0</v>
      </c>
      <c r="GEZ1">
        <v>0</v>
      </c>
      <c r="GFA1">
        <v>0</v>
      </c>
      <c r="GFB1">
        <v>0</v>
      </c>
      <c r="GFC1">
        <v>0</v>
      </c>
      <c r="GFD1">
        <v>0</v>
      </c>
      <c r="GFE1">
        <v>0</v>
      </c>
      <c r="GFF1">
        <v>0</v>
      </c>
      <c r="GFG1">
        <v>0</v>
      </c>
      <c r="GFH1">
        <v>0</v>
      </c>
      <c r="GFI1">
        <v>0</v>
      </c>
      <c r="GFJ1">
        <v>0</v>
      </c>
      <c r="GFK1">
        <v>0</v>
      </c>
      <c r="GFL1">
        <v>0</v>
      </c>
      <c r="GFM1">
        <v>0</v>
      </c>
      <c r="GFN1">
        <v>0</v>
      </c>
      <c r="GFO1">
        <v>0</v>
      </c>
      <c r="GFP1">
        <v>0</v>
      </c>
      <c r="GFQ1">
        <v>0</v>
      </c>
      <c r="GFR1">
        <v>0</v>
      </c>
      <c r="GFS1">
        <v>0</v>
      </c>
      <c r="GFT1">
        <v>0</v>
      </c>
      <c r="GFU1">
        <v>0</v>
      </c>
      <c r="GFV1">
        <v>0</v>
      </c>
      <c r="GFW1">
        <v>0</v>
      </c>
      <c r="GFX1">
        <v>0</v>
      </c>
      <c r="GFY1">
        <v>0</v>
      </c>
      <c r="GFZ1">
        <v>0</v>
      </c>
      <c r="GGA1">
        <v>0</v>
      </c>
      <c r="GGB1">
        <v>0</v>
      </c>
      <c r="GGC1">
        <v>0</v>
      </c>
      <c r="GGD1">
        <v>0</v>
      </c>
      <c r="GGE1">
        <v>0</v>
      </c>
      <c r="GGF1">
        <v>0</v>
      </c>
      <c r="GGG1">
        <v>0</v>
      </c>
      <c r="GGH1">
        <v>0</v>
      </c>
      <c r="GGI1">
        <v>0</v>
      </c>
      <c r="GGJ1">
        <v>0</v>
      </c>
      <c r="GGK1">
        <v>0</v>
      </c>
      <c r="GGL1">
        <v>0</v>
      </c>
      <c r="GGM1">
        <v>0</v>
      </c>
      <c r="GGN1">
        <v>0</v>
      </c>
      <c r="GGO1">
        <v>0</v>
      </c>
      <c r="GGP1">
        <v>0</v>
      </c>
      <c r="GGQ1">
        <v>0</v>
      </c>
      <c r="GGR1">
        <v>0</v>
      </c>
      <c r="GGS1">
        <v>0</v>
      </c>
      <c r="GGT1">
        <v>0</v>
      </c>
      <c r="GGU1">
        <v>0</v>
      </c>
      <c r="GGV1">
        <v>0</v>
      </c>
      <c r="GGW1">
        <v>0</v>
      </c>
      <c r="GGX1">
        <v>0</v>
      </c>
      <c r="GGY1">
        <v>0</v>
      </c>
      <c r="GGZ1">
        <v>0</v>
      </c>
      <c r="GHA1">
        <v>0</v>
      </c>
      <c r="GHB1">
        <v>0</v>
      </c>
      <c r="GHC1">
        <v>0</v>
      </c>
      <c r="GHD1">
        <v>0</v>
      </c>
      <c r="GHE1">
        <v>0</v>
      </c>
      <c r="GHF1">
        <v>0</v>
      </c>
      <c r="GHG1">
        <v>0</v>
      </c>
      <c r="GHH1">
        <v>0</v>
      </c>
      <c r="GHI1">
        <v>0</v>
      </c>
      <c r="GHJ1">
        <v>0</v>
      </c>
      <c r="GHK1">
        <v>0</v>
      </c>
      <c r="GHL1">
        <v>0</v>
      </c>
      <c r="GHM1">
        <v>0</v>
      </c>
      <c r="GHN1">
        <v>0</v>
      </c>
      <c r="GHO1">
        <v>0</v>
      </c>
      <c r="GHP1">
        <v>0</v>
      </c>
      <c r="GHQ1">
        <v>0</v>
      </c>
      <c r="GHR1">
        <v>0</v>
      </c>
      <c r="GHS1">
        <v>0</v>
      </c>
      <c r="GHT1">
        <v>0</v>
      </c>
      <c r="GHU1">
        <v>0</v>
      </c>
      <c r="GHV1">
        <v>0</v>
      </c>
      <c r="GHW1">
        <v>0</v>
      </c>
      <c r="GHX1">
        <v>0</v>
      </c>
      <c r="GHY1">
        <v>0</v>
      </c>
      <c r="GHZ1">
        <v>0</v>
      </c>
      <c r="GIA1">
        <v>0</v>
      </c>
      <c r="GIB1">
        <v>0</v>
      </c>
      <c r="GIC1">
        <v>0</v>
      </c>
      <c r="GID1">
        <v>0</v>
      </c>
      <c r="GIE1">
        <v>0</v>
      </c>
      <c r="GIF1">
        <v>0</v>
      </c>
      <c r="GIG1">
        <v>0</v>
      </c>
      <c r="GIH1">
        <v>0</v>
      </c>
      <c r="GII1">
        <v>0</v>
      </c>
      <c r="GIJ1">
        <v>0</v>
      </c>
      <c r="GIK1">
        <v>0</v>
      </c>
      <c r="GIL1">
        <v>0</v>
      </c>
      <c r="GIM1">
        <v>0</v>
      </c>
      <c r="GIN1">
        <v>0</v>
      </c>
      <c r="GIO1">
        <v>0</v>
      </c>
      <c r="GIP1">
        <v>0</v>
      </c>
      <c r="GIQ1">
        <v>0</v>
      </c>
      <c r="GIR1">
        <v>0</v>
      </c>
      <c r="GIS1">
        <v>0</v>
      </c>
      <c r="GIT1">
        <v>0</v>
      </c>
      <c r="GIU1">
        <v>0</v>
      </c>
      <c r="GIV1">
        <v>0</v>
      </c>
      <c r="GIW1">
        <v>0</v>
      </c>
      <c r="GIX1">
        <v>0</v>
      </c>
      <c r="GIY1">
        <v>0</v>
      </c>
      <c r="GIZ1">
        <v>0</v>
      </c>
      <c r="GJA1">
        <v>0</v>
      </c>
      <c r="GJB1">
        <v>0</v>
      </c>
      <c r="GJC1">
        <v>0</v>
      </c>
      <c r="GJD1">
        <v>0</v>
      </c>
      <c r="GJE1">
        <v>0</v>
      </c>
      <c r="GJF1">
        <v>0</v>
      </c>
      <c r="GJG1">
        <v>0</v>
      </c>
      <c r="GJH1">
        <v>0</v>
      </c>
      <c r="GJI1">
        <v>0</v>
      </c>
      <c r="GJJ1">
        <v>0</v>
      </c>
      <c r="GJK1">
        <v>0</v>
      </c>
      <c r="GJL1">
        <v>0</v>
      </c>
      <c r="GJM1">
        <v>0</v>
      </c>
      <c r="GJN1">
        <v>0</v>
      </c>
      <c r="GJO1">
        <v>0</v>
      </c>
      <c r="GJP1">
        <v>0</v>
      </c>
      <c r="GJQ1">
        <v>0</v>
      </c>
      <c r="GJR1">
        <v>0</v>
      </c>
      <c r="GJS1">
        <v>0</v>
      </c>
      <c r="GJT1">
        <v>0</v>
      </c>
      <c r="GJU1">
        <v>0</v>
      </c>
      <c r="GJV1">
        <v>0</v>
      </c>
      <c r="GJW1">
        <v>0</v>
      </c>
      <c r="GJX1">
        <v>0</v>
      </c>
      <c r="GJY1">
        <v>0</v>
      </c>
      <c r="GJZ1">
        <v>0</v>
      </c>
      <c r="GKA1">
        <v>0</v>
      </c>
      <c r="GKB1">
        <v>0</v>
      </c>
      <c r="GKC1">
        <v>0</v>
      </c>
      <c r="GKD1">
        <v>0</v>
      </c>
      <c r="GKE1">
        <v>0</v>
      </c>
      <c r="GKF1">
        <v>0</v>
      </c>
      <c r="GKG1">
        <v>0</v>
      </c>
      <c r="GKH1">
        <v>0</v>
      </c>
      <c r="GKI1">
        <v>0</v>
      </c>
      <c r="GKJ1">
        <v>0</v>
      </c>
      <c r="GKK1">
        <v>0</v>
      </c>
      <c r="GKL1">
        <v>0</v>
      </c>
      <c r="GKM1">
        <v>0</v>
      </c>
      <c r="GKN1">
        <v>0</v>
      </c>
      <c r="GKO1">
        <v>0</v>
      </c>
      <c r="GKP1">
        <v>0</v>
      </c>
      <c r="GKQ1">
        <v>0</v>
      </c>
      <c r="GKR1">
        <v>0</v>
      </c>
      <c r="GKS1">
        <v>0</v>
      </c>
      <c r="GKT1">
        <v>0</v>
      </c>
      <c r="GKU1">
        <v>0</v>
      </c>
      <c r="GKV1">
        <v>0</v>
      </c>
      <c r="GKW1">
        <v>0</v>
      </c>
      <c r="GKX1">
        <v>0</v>
      </c>
      <c r="GKY1">
        <v>0</v>
      </c>
      <c r="GKZ1">
        <v>0</v>
      </c>
      <c r="GLA1">
        <v>0</v>
      </c>
      <c r="GLB1">
        <v>0</v>
      </c>
      <c r="GLC1">
        <v>0</v>
      </c>
      <c r="GLD1">
        <v>0</v>
      </c>
      <c r="GLE1">
        <v>0</v>
      </c>
      <c r="GLF1">
        <v>0</v>
      </c>
      <c r="GLG1">
        <v>0</v>
      </c>
      <c r="GLH1">
        <v>0</v>
      </c>
      <c r="GLI1">
        <v>0</v>
      </c>
      <c r="GLJ1">
        <v>0</v>
      </c>
      <c r="GLK1">
        <v>0</v>
      </c>
      <c r="GLL1">
        <v>0</v>
      </c>
      <c r="GLM1">
        <v>0</v>
      </c>
      <c r="GLN1">
        <v>0</v>
      </c>
      <c r="GLO1">
        <v>0</v>
      </c>
      <c r="GLP1">
        <v>0</v>
      </c>
      <c r="GLQ1">
        <v>0</v>
      </c>
      <c r="GLR1">
        <v>0</v>
      </c>
      <c r="GLS1">
        <v>0</v>
      </c>
      <c r="GLT1">
        <v>0</v>
      </c>
      <c r="GLU1">
        <v>0</v>
      </c>
      <c r="GLV1">
        <v>0</v>
      </c>
      <c r="GLW1">
        <v>0</v>
      </c>
      <c r="GLX1">
        <v>0</v>
      </c>
      <c r="GLY1">
        <v>0</v>
      </c>
      <c r="GLZ1">
        <v>0</v>
      </c>
      <c r="GMA1">
        <v>0</v>
      </c>
      <c r="GMB1">
        <v>0</v>
      </c>
      <c r="GMC1">
        <v>0</v>
      </c>
      <c r="GMD1">
        <v>0</v>
      </c>
      <c r="GME1">
        <v>0</v>
      </c>
      <c r="GMF1">
        <v>0</v>
      </c>
      <c r="GMG1">
        <v>0</v>
      </c>
      <c r="GMH1">
        <v>0</v>
      </c>
      <c r="GMI1">
        <v>0</v>
      </c>
      <c r="GMJ1">
        <v>0</v>
      </c>
      <c r="GMK1">
        <v>0</v>
      </c>
      <c r="GML1">
        <v>0</v>
      </c>
      <c r="GMM1">
        <v>0</v>
      </c>
      <c r="GMN1">
        <v>0</v>
      </c>
      <c r="GMO1">
        <v>0</v>
      </c>
      <c r="GMP1">
        <v>0</v>
      </c>
      <c r="GMQ1">
        <v>0</v>
      </c>
      <c r="GMR1">
        <v>0</v>
      </c>
      <c r="GMS1">
        <v>0</v>
      </c>
      <c r="GMT1">
        <v>0</v>
      </c>
      <c r="GMU1">
        <v>0</v>
      </c>
      <c r="GMV1">
        <v>0</v>
      </c>
      <c r="GMW1">
        <v>0</v>
      </c>
      <c r="GMX1">
        <v>0</v>
      </c>
      <c r="GMY1">
        <v>0</v>
      </c>
      <c r="GMZ1">
        <v>0</v>
      </c>
      <c r="GNA1">
        <v>0</v>
      </c>
      <c r="GNB1">
        <v>0</v>
      </c>
      <c r="GNC1">
        <v>0</v>
      </c>
      <c r="GND1">
        <v>0</v>
      </c>
      <c r="GNE1">
        <v>0</v>
      </c>
      <c r="GNF1">
        <v>0</v>
      </c>
      <c r="GNG1">
        <v>0</v>
      </c>
      <c r="GNH1">
        <v>0</v>
      </c>
      <c r="GNI1">
        <v>0</v>
      </c>
      <c r="GNJ1">
        <v>0</v>
      </c>
      <c r="GNK1">
        <v>0</v>
      </c>
      <c r="GNL1">
        <v>0</v>
      </c>
      <c r="GNM1">
        <v>0</v>
      </c>
      <c r="GNN1">
        <v>0</v>
      </c>
      <c r="GNO1">
        <v>0</v>
      </c>
      <c r="GNP1">
        <v>0</v>
      </c>
      <c r="GNQ1">
        <v>0</v>
      </c>
      <c r="GNR1">
        <v>0</v>
      </c>
      <c r="GNS1">
        <v>0</v>
      </c>
      <c r="GNT1">
        <v>0</v>
      </c>
      <c r="GNU1">
        <v>0</v>
      </c>
      <c r="GNV1">
        <v>0</v>
      </c>
      <c r="GNW1">
        <v>0</v>
      </c>
      <c r="GNX1">
        <v>0</v>
      </c>
      <c r="GNY1">
        <v>0</v>
      </c>
      <c r="GNZ1">
        <v>0</v>
      </c>
      <c r="GOA1">
        <v>0</v>
      </c>
      <c r="GOB1">
        <v>0</v>
      </c>
      <c r="GOC1">
        <v>0</v>
      </c>
      <c r="GOD1">
        <v>0</v>
      </c>
      <c r="GOE1">
        <v>0</v>
      </c>
      <c r="GOF1">
        <v>0</v>
      </c>
      <c r="GOG1">
        <v>0</v>
      </c>
      <c r="GOH1">
        <v>0</v>
      </c>
      <c r="GOI1">
        <v>0</v>
      </c>
      <c r="GOJ1">
        <v>0</v>
      </c>
      <c r="GOK1">
        <v>0</v>
      </c>
      <c r="GOL1">
        <v>0</v>
      </c>
      <c r="GOM1">
        <v>0</v>
      </c>
      <c r="GON1">
        <v>0</v>
      </c>
      <c r="GOO1">
        <v>0</v>
      </c>
      <c r="GOP1">
        <v>0</v>
      </c>
      <c r="GOQ1">
        <v>0</v>
      </c>
      <c r="GOR1">
        <v>0</v>
      </c>
      <c r="GOS1">
        <v>0</v>
      </c>
      <c r="GOT1">
        <v>0</v>
      </c>
      <c r="GOU1">
        <v>0</v>
      </c>
      <c r="GOV1">
        <v>0</v>
      </c>
      <c r="GOW1">
        <v>0</v>
      </c>
      <c r="GOX1">
        <v>0</v>
      </c>
      <c r="GOY1">
        <v>0</v>
      </c>
      <c r="GOZ1">
        <v>0</v>
      </c>
      <c r="GPA1">
        <v>0</v>
      </c>
      <c r="GPB1">
        <v>0</v>
      </c>
      <c r="GPC1">
        <v>0</v>
      </c>
      <c r="GPD1">
        <v>0</v>
      </c>
      <c r="GPE1">
        <v>0</v>
      </c>
      <c r="GPF1">
        <v>0</v>
      </c>
      <c r="GPG1">
        <v>0</v>
      </c>
      <c r="GPH1">
        <v>0</v>
      </c>
      <c r="GPI1">
        <v>0</v>
      </c>
      <c r="GPJ1">
        <v>0</v>
      </c>
      <c r="GPK1">
        <v>0</v>
      </c>
      <c r="GPL1">
        <v>0</v>
      </c>
      <c r="GPM1">
        <v>0</v>
      </c>
      <c r="GPN1">
        <v>0</v>
      </c>
      <c r="GPO1">
        <v>0</v>
      </c>
      <c r="GPP1">
        <v>0</v>
      </c>
      <c r="GPQ1">
        <v>0</v>
      </c>
      <c r="GPR1">
        <v>0</v>
      </c>
      <c r="GPS1">
        <v>0</v>
      </c>
      <c r="GPT1">
        <v>0</v>
      </c>
      <c r="GPU1">
        <v>0</v>
      </c>
      <c r="GPV1">
        <v>0</v>
      </c>
      <c r="GPW1">
        <v>0</v>
      </c>
      <c r="GPX1">
        <v>0</v>
      </c>
      <c r="GPY1">
        <v>0</v>
      </c>
      <c r="GPZ1">
        <v>0</v>
      </c>
      <c r="GQA1">
        <v>0</v>
      </c>
      <c r="GQB1">
        <v>0</v>
      </c>
      <c r="GQC1">
        <v>0</v>
      </c>
      <c r="GQD1">
        <v>0</v>
      </c>
      <c r="GQE1">
        <v>0</v>
      </c>
      <c r="GQF1">
        <v>0</v>
      </c>
      <c r="GQG1">
        <v>0</v>
      </c>
      <c r="GQH1">
        <v>0</v>
      </c>
      <c r="GQI1">
        <v>0</v>
      </c>
      <c r="GQJ1">
        <v>0</v>
      </c>
      <c r="GQK1">
        <v>0</v>
      </c>
      <c r="GQL1">
        <v>0</v>
      </c>
      <c r="GQM1">
        <v>0</v>
      </c>
      <c r="GQN1">
        <v>0</v>
      </c>
      <c r="GQO1">
        <v>0</v>
      </c>
      <c r="GQP1">
        <v>0</v>
      </c>
      <c r="GQQ1">
        <v>0</v>
      </c>
      <c r="GQR1">
        <v>0</v>
      </c>
      <c r="GQS1">
        <v>0</v>
      </c>
      <c r="GQT1">
        <v>0</v>
      </c>
      <c r="GQU1">
        <v>0</v>
      </c>
      <c r="GQV1">
        <v>0</v>
      </c>
      <c r="GQW1">
        <v>0</v>
      </c>
      <c r="GQX1">
        <v>0</v>
      </c>
      <c r="GQY1">
        <v>0</v>
      </c>
      <c r="GQZ1">
        <v>0</v>
      </c>
      <c r="GRA1">
        <v>0</v>
      </c>
      <c r="GRB1">
        <v>0</v>
      </c>
      <c r="GRC1">
        <v>0</v>
      </c>
      <c r="GRD1">
        <v>0</v>
      </c>
      <c r="GRE1">
        <v>0</v>
      </c>
      <c r="GRF1">
        <v>0</v>
      </c>
      <c r="GRG1">
        <v>0</v>
      </c>
      <c r="GRH1">
        <v>0</v>
      </c>
      <c r="GRI1">
        <v>0</v>
      </c>
      <c r="GRJ1">
        <v>0</v>
      </c>
      <c r="GRK1">
        <v>0</v>
      </c>
      <c r="GRL1">
        <v>0</v>
      </c>
      <c r="GRM1">
        <v>0</v>
      </c>
      <c r="GRN1">
        <v>0</v>
      </c>
      <c r="GRO1">
        <v>0</v>
      </c>
      <c r="GRP1">
        <v>0</v>
      </c>
      <c r="GRQ1">
        <v>0</v>
      </c>
      <c r="GRR1">
        <v>0</v>
      </c>
      <c r="GRS1">
        <v>0</v>
      </c>
      <c r="GRT1">
        <v>0</v>
      </c>
      <c r="GRU1">
        <v>0</v>
      </c>
      <c r="GRV1">
        <v>0</v>
      </c>
      <c r="GRW1">
        <v>0</v>
      </c>
      <c r="GRX1">
        <v>0</v>
      </c>
      <c r="GRY1">
        <v>0</v>
      </c>
      <c r="GRZ1">
        <v>0</v>
      </c>
      <c r="GSA1">
        <v>0</v>
      </c>
      <c r="GSB1">
        <v>0</v>
      </c>
      <c r="GSC1">
        <v>0</v>
      </c>
      <c r="GSD1">
        <v>0</v>
      </c>
      <c r="GSE1">
        <v>0</v>
      </c>
      <c r="GSF1">
        <v>0</v>
      </c>
      <c r="GSG1">
        <v>0</v>
      </c>
      <c r="GSH1">
        <v>0</v>
      </c>
      <c r="GSI1">
        <v>0</v>
      </c>
      <c r="GSJ1">
        <v>0</v>
      </c>
      <c r="GSK1">
        <v>0</v>
      </c>
      <c r="GSL1">
        <v>0</v>
      </c>
      <c r="GSM1">
        <v>0</v>
      </c>
      <c r="GSN1">
        <v>0</v>
      </c>
      <c r="GSO1">
        <v>0</v>
      </c>
      <c r="GSP1">
        <v>0</v>
      </c>
      <c r="GSQ1">
        <v>0</v>
      </c>
      <c r="GSR1">
        <v>0</v>
      </c>
      <c r="GSS1">
        <v>0</v>
      </c>
      <c r="GST1">
        <v>0</v>
      </c>
      <c r="GSU1">
        <v>0</v>
      </c>
      <c r="GSV1">
        <v>0</v>
      </c>
      <c r="GSW1">
        <v>0</v>
      </c>
      <c r="GSX1">
        <v>0</v>
      </c>
      <c r="GSY1">
        <v>0</v>
      </c>
      <c r="GSZ1">
        <v>0</v>
      </c>
      <c r="GTA1">
        <v>0</v>
      </c>
      <c r="GTB1">
        <v>0</v>
      </c>
      <c r="GTC1">
        <v>0</v>
      </c>
      <c r="GTD1">
        <v>0</v>
      </c>
      <c r="GTE1">
        <v>0</v>
      </c>
      <c r="GTF1">
        <v>0</v>
      </c>
      <c r="GTG1">
        <v>0</v>
      </c>
      <c r="GTH1">
        <v>0</v>
      </c>
      <c r="GTI1">
        <v>0</v>
      </c>
      <c r="GTJ1">
        <v>0</v>
      </c>
      <c r="GTK1">
        <v>0</v>
      </c>
      <c r="GTL1">
        <v>0</v>
      </c>
      <c r="GTM1">
        <v>0</v>
      </c>
      <c r="GTN1">
        <v>0</v>
      </c>
      <c r="GTO1">
        <v>0</v>
      </c>
      <c r="GTP1">
        <v>0</v>
      </c>
      <c r="GTQ1">
        <v>0</v>
      </c>
      <c r="GTR1">
        <v>0</v>
      </c>
      <c r="GTS1">
        <v>0</v>
      </c>
      <c r="GTT1">
        <v>0</v>
      </c>
      <c r="GTU1">
        <v>0</v>
      </c>
      <c r="GTV1">
        <v>0</v>
      </c>
      <c r="GTW1">
        <v>0</v>
      </c>
      <c r="GTX1">
        <v>0</v>
      </c>
      <c r="GTY1">
        <v>0</v>
      </c>
      <c r="GTZ1">
        <v>0</v>
      </c>
      <c r="GUA1">
        <v>0</v>
      </c>
      <c r="GUB1">
        <v>0</v>
      </c>
      <c r="GUC1">
        <v>0</v>
      </c>
      <c r="GUD1">
        <v>0</v>
      </c>
      <c r="GUE1">
        <v>0</v>
      </c>
      <c r="GUF1">
        <v>0</v>
      </c>
      <c r="GUG1">
        <v>0</v>
      </c>
      <c r="GUH1">
        <v>0</v>
      </c>
      <c r="GUI1">
        <v>0</v>
      </c>
      <c r="GUJ1">
        <v>0</v>
      </c>
      <c r="GUK1">
        <v>0</v>
      </c>
      <c r="GUL1">
        <v>0</v>
      </c>
      <c r="GUM1">
        <v>0</v>
      </c>
      <c r="GUN1">
        <v>0</v>
      </c>
      <c r="GUO1">
        <v>0</v>
      </c>
      <c r="GUP1">
        <v>0</v>
      </c>
      <c r="GUQ1">
        <v>0</v>
      </c>
      <c r="GUR1">
        <v>0</v>
      </c>
      <c r="GUS1">
        <v>0</v>
      </c>
      <c r="GUT1">
        <v>0</v>
      </c>
      <c r="GUU1">
        <v>0</v>
      </c>
      <c r="GUV1">
        <v>0</v>
      </c>
      <c r="GUW1">
        <v>0</v>
      </c>
      <c r="GUX1">
        <v>0</v>
      </c>
      <c r="GUY1">
        <v>0</v>
      </c>
      <c r="GUZ1">
        <v>0</v>
      </c>
      <c r="GVA1">
        <v>0</v>
      </c>
      <c r="GVB1">
        <v>0</v>
      </c>
      <c r="GVC1">
        <v>0</v>
      </c>
      <c r="GVD1">
        <v>0</v>
      </c>
      <c r="GVE1">
        <v>0</v>
      </c>
      <c r="GVF1">
        <v>0</v>
      </c>
      <c r="GVG1">
        <v>0</v>
      </c>
      <c r="GVH1">
        <v>0</v>
      </c>
      <c r="GVI1">
        <v>0</v>
      </c>
      <c r="GVJ1">
        <v>0</v>
      </c>
      <c r="GVK1">
        <v>0</v>
      </c>
      <c r="GVL1">
        <v>0</v>
      </c>
      <c r="GVM1">
        <v>0</v>
      </c>
      <c r="GVN1">
        <v>0</v>
      </c>
      <c r="GVO1">
        <v>0</v>
      </c>
      <c r="GVP1">
        <v>0</v>
      </c>
      <c r="GVQ1">
        <v>0</v>
      </c>
      <c r="GVR1">
        <v>0</v>
      </c>
      <c r="GVS1">
        <v>0</v>
      </c>
      <c r="GVT1">
        <v>0</v>
      </c>
      <c r="GVU1">
        <v>0</v>
      </c>
      <c r="GVV1">
        <v>0</v>
      </c>
      <c r="GVW1">
        <v>0</v>
      </c>
      <c r="GVX1">
        <v>0</v>
      </c>
      <c r="GVY1">
        <v>0</v>
      </c>
      <c r="GVZ1">
        <v>0</v>
      </c>
      <c r="GWA1">
        <v>0</v>
      </c>
      <c r="GWB1">
        <v>0</v>
      </c>
      <c r="GWC1">
        <v>0</v>
      </c>
      <c r="GWD1">
        <v>0</v>
      </c>
      <c r="GWE1">
        <v>0</v>
      </c>
      <c r="GWF1">
        <v>0</v>
      </c>
      <c r="GWG1">
        <v>0</v>
      </c>
      <c r="GWH1">
        <v>0</v>
      </c>
      <c r="GWI1">
        <v>0</v>
      </c>
      <c r="GWJ1">
        <v>0</v>
      </c>
      <c r="GWK1">
        <v>0</v>
      </c>
      <c r="GWL1">
        <v>0</v>
      </c>
      <c r="GWM1">
        <v>0</v>
      </c>
      <c r="GWN1">
        <v>0</v>
      </c>
      <c r="GWO1">
        <v>0</v>
      </c>
      <c r="GWP1">
        <v>0</v>
      </c>
      <c r="GWQ1">
        <v>0</v>
      </c>
      <c r="GWR1">
        <v>0</v>
      </c>
      <c r="GWS1">
        <v>0</v>
      </c>
      <c r="GWT1">
        <v>0</v>
      </c>
      <c r="GWU1">
        <v>0</v>
      </c>
      <c r="GWV1">
        <v>0</v>
      </c>
      <c r="GWW1">
        <v>0</v>
      </c>
      <c r="GWX1">
        <v>0</v>
      </c>
      <c r="GWY1">
        <v>0</v>
      </c>
      <c r="GWZ1">
        <v>0</v>
      </c>
      <c r="GXA1">
        <v>0</v>
      </c>
      <c r="GXB1">
        <v>0</v>
      </c>
      <c r="GXC1">
        <v>0</v>
      </c>
      <c r="GXD1">
        <v>0</v>
      </c>
      <c r="GXE1">
        <v>0</v>
      </c>
      <c r="GXF1">
        <v>0</v>
      </c>
      <c r="GXG1">
        <v>0</v>
      </c>
      <c r="GXH1">
        <v>0</v>
      </c>
      <c r="GXI1">
        <v>0</v>
      </c>
      <c r="GXJ1">
        <v>0</v>
      </c>
      <c r="GXK1">
        <v>0</v>
      </c>
      <c r="GXL1">
        <v>0</v>
      </c>
      <c r="GXM1">
        <v>0</v>
      </c>
      <c r="GXN1">
        <v>0</v>
      </c>
      <c r="GXO1">
        <v>0</v>
      </c>
      <c r="GXP1">
        <v>0</v>
      </c>
      <c r="GXQ1">
        <v>0</v>
      </c>
      <c r="GXR1">
        <v>0</v>
      </c>
      <c r="GXS1">
        <v>0</v>
      </c>
      <c r="GXT1">
        <v>0</v>
      </c>
      <c r="GXU1">
        <v>0</v>
      </c>
      <c r="GXV1">
        <v>0</v>
      </c>
      <c r="GXW1">
        <v>0</v>
      </c>
      <c r="GXX1">
        <v>0</v>
      </c>
      <c r="GXY1">
        <v>0</v>
      </c>
      <c r="GXZ1">
        <v>0</v>
      </c>
      <c r="GYA1">
        <v>0</v>
      </c>
      <c r="GYB1">
        <v>0</v>
      </c>
      <c r="GYC1">
        <v>0</v>
      </c>
      <c r="GYD1">
        <v>0</v>
      </c>
      <c r="GYE1">
        <v>0</v>
      </c>
      <c r="GYF1">
        <v>0</v>
      </c>
      <c r="GYG1">
        <v>0</v>
      </c>
      <c r="GYH1">
        <v>0</v>
      </c>
      <c r="GYI1">
        <v>0</v>
      </c>
      <c r="GYJ1">
        <v>0</v>
      </c>
      <c r="GYK1">
        <v>0</v>
      </c>
      <c r="GYL1">
        <v>0</v>
      </c>
      <c r="GYM1">
        <v>0</v>
      </c>
      <c r="GYN1">
        <v>0</v>
      </c>
      <c r="GYO1">
        <v>0</v>
      </c>
      <c r="GYP1">
        <v>0</v>
      </c>
      <c r="GYQ1">
        <v>0</v>
      </c>
      <c r="GYR1">
        <v>0</v>
      </c>
      <c r="GYS1">
        <v>0</v>
      </c>
      <c r="GYT1">
        <v>0</v>
      </c>
      <c r="GYU1">
        <v>0</v>
      </c>
      <c r="GYV1">
        <v>0</v>
      </c>
      <c r="GYW1">
        <v>0</v>
      </c>
      <c r="GYX1">
        <v>0</v>
      </c>
      <c r="GYY1">
        <v>0</v>
      </c>
      <c r="GYZ1">
        <v>0</v>
      </c>
      <c r="GZA1">
        <v>0</v>
      </c>
      <c r="GZB1">
        <v>0</v>
      </c>
      <c r="GZC1">
        <v>0</v>
      </c>
      <c r="GZD1">
        <v>0</v>
      </c>
      <c r="GZE1">
        <v>0</v>
      </c>
      <c r="GZF1">
        <v>0</v>
      </c>
      <c r="GZG1">
        <v>0</v>
      </c>
      <c r="GZH1">
        <v>0</v>
      </c>
      <c r="GZI1">
        <v>0</v>
      </c>
      <c r="GZJ1">
        <v>0</v>
      </c>
      <c r="GZK1">
        <v>0</v>
      </c>
      <c r="GZL1">
        <v>0</v>
      </c>
      <c r="GZM1">
        <v>0</v>
      </c>
      <c r="GZN1">
        <v>0</v>
      </c>
      <c r="GZO1">
        <v>0</v>
      </c>
      <c r="GZP1">
        <v>0</v>
      </c>
      <c r="GZQ1">
        <v>0</v>
      </c>
      <c r="GZR1">
        <v>0</v>
      </c>
      <c r="GZS1">
        <v>0</v>
      </c>
      <c r="GZT1">
        <v>0</v>
      </c>
      <c r="GZU1">
        <v>0</v>
      </c>
      <c r="GZV1">
        <v>0</v>
      </c>
      <c r="GZW1">
        <v>0</v>
      </c>
      <c r="GZX1">
        <v>0</v>
      </c>
      <c r="GZY1">
        <v>0</v>
      </c>
      <c r="GZZ1">
        <v>0</v>
      </c>
      <c r="HAA1">
        <v>0</v>
      </c>
      <c r="HAB1">
        <v>0</v>
      </c>
      <c r="HAC1">
        <v>0</v>
      </c>
      <c r="HAD1">
        <v>0</v>
      </c>
      <c r="HAE1">
        <v>0</v>
      </c>
      <c r="HAF1">
        <v>0</v>
      </c>
      <c r="HAG1">
        <v>0</v>
      </c>
      <c r="HAH1">
        <v>0</v>
      </c>
      <c r="HAI1">
        <v>0</v>
      </c>
      <c r="HAJ1">
        <v>0</v>
      </c>
      <c r="HAK1">
        <v>0</v>
      </c>
      <c r="HAL1">
        <v>0</v>
      </c>
      <c r="HAM1">
        <v>0</v>
      </c>
      <c r="HAN1">
        <v>0</v>
      </c>
      <c r="HAO1">
        <v>0</v>
      </c>
      <c r="HAP1">
        <v>0</v>
      </c>
      <c r="HAQ1">
        <v>0</v>
      </c>
      <c r="HAR1">
        <v>0</v>
      </c>
      <c r="HAS1">
        <v>0</v>
      </c>
      <c r="HAT1">
        <v>0</v>
      </c>
      <c r="HAU1">
        <v>0</v>
      </c>
      <c r="HAV1">
        <v>0</v>
      </c>
      <c r="HAW1">
        <v>0</v>
      </c>
      <c r="HAX1">
        <v>0</v>
      </c>
      <c r="HAY1">
        <v>0</v>
      </c>
      <c r="HAZ1">
        <v>0</v>
      </c>
      <c r="HBA1">
        <v>0</v>
      </c>
      <c r="HBB1">
        <v>0</v>
      </c>
      <c r="HBC1">
        <v>0</v>
      </c>
      <c r="HBD1">
        <v>0</v>
      </c>
      <c r="HBE1">
        <v>0</v>
      </c>
      <c r="HBF1">
        <v>0</v>
      </c>
      <c r="HBG1">
        <v>0</v>
      </c>
      <c r="HBH1">
        <v>0</v>
      </c>
      <c r="HBI1">
        <v>0</v>
      </c>
      <c r="HBJ1">
        <v>0</v>
      </c>
      <c r="HBK1">
        <v>0</v>
      </c>
      <c r="HBL1">
        <v>0</v>
      </c>
      <c r="HBM1">
        <v>0</v>
      </c>
      <c r="HBN1">
        <v>0</v>
      </c>
      <c r="HBO1">
        <v>0</v>
      </c>
      <c r="HBP1">
        <v>0</v>
      </c>
      <c r="HBQ1">
        <v>0</v>
      </c>
      <c r="HBR1">
        <v>0</v>
      </c>
      <c r="HBS1">
        <v>0</v>
      </c>
      <c r="HBT1">
        <v>0</v>
      </c>
      <c r="HBU1">
        <v>0</v>
      </c>
      <c r="HBV1">
        <v>0</v>
      </c>
      <c r="HBW1">
        <v>0</v>
      </c>
      <c r="HBX1">
        <v>0</v>
      </c>
      <c r="HBY1">
        <v>0</v>
      </c>
      <c r="HBZ1">
        <v>0</v>
      </c>
      <c r="HCA1">
        <v>0</v>
      </c>
      <c r="HCB1">
        <v>0</v>
      </c>
      <c r="HCC1">
        <v>0</v>
      </c>
      <c r="HCD1">
        <v>0</v>
      </c>
      <c r="HCE1">
        <v>0</v>
      </c>
      <c r="HCF1">
        <v>0</v>
      </c>
      <c r="HCG1">
        <v>0</v>
      </c>
      <c r="HCH1">
        <v>0</v>
      </c>
      <c r="HCI1">
        <v>0</v>
      </c>
      <c r="HCJ1">
        <v>0</v>
      </c>
      <c r="HCK1">
        <v>0</v>
      </c>
      <c r="HCL1">
        <v>0</v>
      </c>
      <c r="HCM1">
        <v>0</v>
      </c>
      <c r="HCN1">
        <v>0</v>
      </c>
      <c r="HCO1">
        <v>0</v>
      </c>
      <c r="HCP1">
        <v>0</v>
      </c>
      <c r="HCQ1">
        <v>0</v>
      </c>
      <c r="HCR1">
        <v>0</v>
      </c>
      <c r="HCS1">
        <v>0</v>
      </c>
      <c r="HCT1">
        <v>0</v>
      </c>
      <c r="HCU1">
        <v>0</v>
      </c>
      <c r="HCV1">
        <v>0</v>
      </c>
      <c r="HCW1">
        <v>0</v>
      </c>
      <c r="HCX1">
        <v>0</v>
      </c>
      <c r="HCY1">
        <v>0</v>
      </c>
      <c r="HCZ1">
        <v>0</v>
      </c>
      <c r="HDA1">
        <v>0</v>
      </c>
      <c r="HDB1">
        <v>0</v>
      </c>
      <c r="HDC1">
        <v>0</v>
      </c>
      <c r="HDD1">
        <v>0</v>
      </c>
      <c r="HDE1">
        <v>0</v>
      </c>
      <c r="HDF1">
        <v>0</v>
      </c>
      <c r="HDG1">
        <v>0</v>
      </c>
      <c r="HDH1">
        <v>0</v>
      </c>
      <c r="HDI1">
        <v>0</v>
      </c>
      <c r="HDJ1">
        <v>0</v>
      </c>
      <c r="HDK1">
        <v>0</v>
      </c>
      <c r="HDL1">
        <v>0</v>
      </c>
      <c r="HDM1">
        <v>0</v>
      </c>
      <c r="HDN1">
        <v>0</v>
      </c>
      <c r="HDO1">
        <v>0</v>
      </c>
      <c r="HDP1">
        <v>0</v>
      </c>
      <c r="HDQ1">
        <v>0</v>
      </c>
      <c r="HDR1">
        <v>0</v>
      </c>
      <c r="HDS1">
        <v>0</v>
      </c>
      <c r="HDT1">
        <v>0</v>
      </c>
      <c r="HDU1">
        <v>0</v>
      </c>
      <c r="HDV1">
        <v>0</v>
      </c>
      <c r="HDW1">
        <v>0</v>
      </c>
      <c r="HDX1">
        <v>0</v>
      </c>
      <c r="HDY1">
        <v>0</v>
      </c>
      <c r="HDZ1">
        <v>0</v>
      </c>
      <c r="HEA1">
        <v>0</v>
      </c>
      <c r="HEB1">
        <v>0</v>
      </c>
      <c r="HEC1">
        <v>0</v>
      </c>
      <c r="HED1">
        <v>0</v>
      </c>
      <c r="HEE1">
        <v>0</v>
      </c>
      <c r="HEF1">
        <v>0</v>
      </c>
      <c r="HEG1">
        <v>0</v>
      </c>
      <c r="HEH1">
        <v>0</v>
      </c>
      <c r="HEI1">
        <v>0</v>
      </c>
      <c r="HEJ1">
        <v>0</v>
      </c>
      <c r="HEK1">
        <v>0</v>
      </c>
      <c r="HEL1">
        <v>0</v>
      </c>
      <c r="HEM1">
        <v>0</v>
      </c>
      <c r="HEN1">
        <v>0</v>
      </c>
      <c r="HEO1">
        <v>0</v>
      </c>
      <c r="HEP1">
        <v>0</v>
      </c>
      <c r="HEQ1">
        <v>0</v>
      </c>
      <c r="HER1">
        <v>0</v>
      </c>
      <c r="HES1">
        <v>0</v>
      </c>
      <c r="HET1">
        <v>0</v>
      </c>
      <c r="HEU1">
        <v>0</v>
      </c>
      <c r="HEV1">
        <v>0</v>
      </c>
      <c r="HEW1">
        <v>0</v>
      </c>
      <c r="HEX1">
        <v>0</v>
      </c>
      <c r="HEY1">
        <v>0</v>
      </c>
      <c r="HEZ1">
        <v>0</v>
      </c>
      <c r="HFA1">
        <v>0</v>
      </c>
      <c r="HFB1">
        <v>0</v>
      </c>
      <c r="HFC1">
        <v>0</v>
      </c>
      <c r="HFD1">
        <v>0</v>
      </c>
      <c r="HFE1">
        <v>0</v>
      </c>
      <c r="HFF1">
        <v>0</v>
      </c>
      <c r="HFG1">
        <v>0</v>
      </c>
      <c r="HFH1">
        <v>0</v>
      </c>
      <c r="HFI1">
        <v>0</v>
      </c>
      <c r="HFJ1">
        <v>0</v>
      </c>
      <c r="HFK1">
        <v>0</v>
      </c>
      <c r="HFL1">
        <v>0</v>
      </c>
      <c r="HFM1">
        <v>0</v>
      </c>
      <c r="HFN1">
        <v>0</v>
      </c>
      <c r="HFO1">
        <v>0</v>
      </c>
      <c r="HFP1">
        <v>0</v>
      </c>
      <c r="HFQ1">
        <v>0</v>
      </c>
      <c r="HFR1">
        <v>0</v>
      </c>
      <c r="HFS1">
        <v>0</v>
      </c>
      <c r="HFT1">
        <v>0</v>
      </c>
      <c r="HFU1">
        <v>0</v>
      </c>
      <c r="HFV1">
        <v>0</v>
      </c>
      <c r="HFW1">
        <v>0</v>
      </c>
      <c r="HFX1">
        <v>0</v>
      </c>
      <c r="HFY1">
        <v>0</v>
      </c>
      <c r="HFZ1">
        <v>0</v>
      </c>
      <c r="HGA1">
        <v>0</v>
      </c>
      <c r="HGB1">
        <v>0</v>
      </c>
      <c r="HGC1">
        <v>0</v>
      </c>
      <c r="HGD1">
        <v>0</v>
      </c>
      <c r="HGE1">
        <v>0</v>
      </c>
      <c r="HGF1">
        <v>0</v>
      </c>
      <c r="HGG1">
        <v>0</v>
      </c>
      <c r="HGH1">
        <v>0</v>
      </c>
      <c r="HGI1">
        <v>0</v>
      </c>
      <c r="HGJ1">
        <v>0</v>
      </c>
      <c r="HGK1">
        <v>0</v>
      </c>
      <c r="HGL1">
        <v>0</v>
      </c>
      <c r="HGM1">
        <v>0</v>
      </c>
      <c r="HGN1">
        <v>0</v>
      </c>
      <c r="HGO1">
        <v>0</v>
      </c>
      <c r="HGP1">
        <v>0</v>
      </c>
      <c r="HGQ1">
        <v>0</v>
      </c>
      <c r="HGR1">
        <v>0</v>
      </c>
      <c r="HGS1">
        <v>0</v>
      </c>
      <c r="HGT1">
        <v>0</v>
      </c>
      <c r="HGU1">
        <v>0</v>
      </c>
      <c r="HGV1">
        <v>0</v>
      </c>
      <c r="HGW1">
        <v>0</v>
      </c>
      <c r="HGX1">
        <v>0</v>
      </c>
      <c r="HGY1">
        <v>0</v>
      </c>
      <c r="HGZ1">
        <v>0</v>
      </c>
      <c r="HHA1">
        <v>0</v>
      </c>
      <c r="HHB1">
        <v>0</v>
      </c>
      <c r="HHC1">
        <v>0</v>
      </c>
      <c r="HHD1">
        <v>0</v>
      </c>
      <c r="HHE1">
        <v>0</v>
      </c>
      <c r="HHF1">
        <v>0</v>
      </c>
      <c r="HHG1">
        <v>0</v>
      </c>
      <c r="HHH1">
        <v>0</v>
      </c>
      <c r="HHI1">
        <v>0</v>
      </c>
      <c r="HHJ1">
        <v>0</v>
      </c>
      <c r="HHK1">
        <v>0</v>
      </c>
      <c r="HHL1">
        <v>0</v>
      </c>
      <c r="HHM1">
        <v>0</v>
      </c>
      <c r="HHN1">
        <v>0</v>
      </c>
      <c r="HHO1">
        <v>0</v>
      </c>
      <c r="HHP1">
        <v>0</v>
      </c>
      <c r="HHQ1">
        <v>0</v>
      </c>
      <c r="HHR1">
        <v>0</v>
      </c>
      <c r="HHS1">
        <v>0</v>
      </c>
      <c r="HHT1">
        <v>0</v>
      </c>
      <c r="HHU1">
        <v>0</v>
      </c>
      <c r="HHV1">
        <v>0</v>
      </c>
      <c r="HHW1">
        <v>0</v>
      </c>
      <c r="HHX1">
        <v>0</v>
      </c>
      <c r="HHY1">
        <v>0</v>
      </c>
      <c r="HHZ1">
        <v>0</v>
      </c>
      <c r="HIA1">
        <v>0</v>
      </c>
      <c r="HIB1">
        <v>0</v>
      </c>
      <c r="HIC1">
        <v>0</v>
      </c>
      <c r="HID1">
        <v>0</v>
      </c>
      <c r="HIE1">
        <v>0</v>
      </c>
      <c r="HIF1">
        <v>0</v>
      </c>
      <c r="HIG1">
        <v>0</v>
      </c>
      <c r="HIH1">
        <v>0</v>
      </c>
      <c r="HII1">
        <v>0</v>
      </c>
      <c r="HIJ1">
        <v>0</v>
      </c>
      <c r="HIK1">
        <v>0</v>
      </c>
      <c r="HIL1">
        <v>0</v>
      </c>
      <c r="HIM1">
        <v>0</v>
      </c>
      <c r="HIN1">
        <v>0</v>
      </c>
      <c r="HIO1">
        <v>0</v>
      </c>
      <c r="HIP1">
        <v>0</v>
      </c>
      <c r="HIQ1">
        <v>0</v>
      </c>
      <c r="HIR1">
        <v>0</v>
      </c>
      <c r="HIS1">
        <v>0</v>
      </c>
      <c r="HIT1">
        <v>0</v>
      </c>
      <c r="HIU1">
        <v>0</v>
      </c>
      <c r="HIV1">
        <v>0</v>
      </c>
      <c r="HIW1">
        <v>0</v>
      </c>
      <c r="HIX1">
        <v>0</v>
      </c>
      <c r="HIY1">
        <v>0</v>
      </c>
      <c r="HIZ1">
        <v>0</v>
      </c>
      <c r="HJA1">
        <v>0</v>
      </c>
      <c r="HJB1">
        <v>0</v>
      </c>
      <c r="HJC1">
        <v>0</v>
      </c>
      <c r="HJD1">
        <v>0</v>
      </c>
      <c r="HJE1">
        <v>0</v>
      </c>
      <c r="HJF1">
        <v>0</v>
      </c>
      <c r="HJG1">
        <v>0</v>
      </c>
      <c r="HJH1">
        <v>0</v>
      </c>
      <c r="HJI1">
        <v>0</v>
      </c>
      <c r="HJJ1">
        <v>0</v>
      </c>
      <c r="HJK1">
        <v>0</v>
      </c>
      <c r="HJL1">
        <v>0</v>
      </c>
      <c r="HJM1">
        <v>0</v>
      </c>
      <c r="HJN1">
        <v>0</v>
      </c>
      <c r="HJO1">
        <v>0</v>
      </c>
      <c r="HJP1">
        <v>0</v>
      </c>
      <c r="HJQ1">
        <v>0</v>
      </c>
      <c r="HJR1">
        <v>0</v>
      </c>
      <c r="HJS1">
        <v>0</v>
      </c>
      <c r="HJT1">
        <v>0</v>
      </c>
      <c r="HJU1">
        <v>0</v>
      </c>
      <c r="HJV1">
        <v>0</v>
      </c>
      <c r="HJW1">
        <v>0</v>
      </c>
      <c r="HJX1">
        <v>0</v>
      </c>
      <c r="HJY1">
        <v>0</v>
      </c>
      <c r="HJZ1">
        <v>0</v>
      </c>
      <c r="HKA1">
        <v>0</v>
      </c>
      <c r="HKB1">
        <v>0</v>
      </c>
      <c r="HKC1">
        <v>0</v>
      </c>
      <c r="HKD1">
        <v>0</v>
      </c>
      <c r="HKE1">
        <v>0</v>
      </c>
      <c r="HKF1">
        <v>0</v>
      </c>
      <c r="HKG1">
        <v>0</v>
      </c>
      <c r="HKH1">
        <v>0</v>
      </c>
      <c r="HKI1">
        <v>0</v>
      </c>
      <c r="HKJ1">
        <v>0</v>
      </c>
      <c r="HKK1">
        <v>0</v>
      </c>
      <c r="HKL1">
        <v>0</v>
      </c>
      <c r="HKM1">
        <v>0</v>
      </c>
      <c r="HKN1">
        <v>0</v>
      </c>
      <c r="HKO1">
        <v>0</v>
      </c>
      <c r="HKP1">
        <v>0</v>
      </c>
      <c r="HKQ1">
        <v>0</v>
      </c>
      <c r="HKR1">
        <v>0</v>
      </c>
      <c r="HKS1">
        <v>0</v>
      </c>
      <c r="HKT1">
        <v>0</v>
      </c>
      <c r="HKU1">
        <v>0</v>
      </c>
      <c r="HKV1">
        <v>0</v>
      </c>
      <c r="HKW1">
        <v>0</v>
      </c>
      <c r="HKX1">
        <v>0</v>
      </c>
      <c r="HKY1">
        <v>0</v>
      </c>
      <c r="HKZ1">
        <v>0</v>
      </c>
      <c r="HLA1">
        <v>0</v>
      </c>
      <c r="HLB1">
        <v>0</v>
      </c>
      <c r="HLC1">
        <v>0</v>
      </c>
      <c r="HLD1">
        <v>0</v>
      </c>
      <c r="HLE1">
        <v>0</v>
      </c>
      <c r="HLF1">
        <v>0</v>
      </c>
      <c r="HLG1">
        <v>0</v>
      </c>
      <c r="HLH1">
        <v>0</v>
      </c>
      <c r="HLI1">
        <v>0</v>
      </c>
      <c r="HLJ1">
        <v>0</v>
      </c>
      <c r="HLK1">
        <v>0</v>
      </c>
      <c r="HLL1">
        <v>0</v>
      </c>
      <c r="HLM1">
        <v>0</v>
      </c>
      <c r="HLN1">
        <v>0</v>
      </c>
      <c r="HLO1">
        <v>0</v>
      </c>
      <c r="HLP1">
        <v>0</v>
      </c>
      <c r="HLQ1">
        <v>0</v>
      </c>
      <c r="HLR1">
        <v>0</v>
      </c>
      <c r="HLS1">
        <v>0</v>
      </c>
      <c r="HLT1">
        <v>0</v>
      </c>
      <c r="HLU1">
        <v>0</v>
      </c>
      <c r="HLV1">
        <v>0</v>
      </c>
      <c r="HLW1">
        <v>0</v>
      </c>
      <c r="HLX1">
        <v>0</v>
      </c>
      <c r="HLY1">
        <v>0</v>
      </c>
      <c r="HLZ1">
        <v>0</v>
      </c>
      <c r="HMA1">
        <v>0</v>
      </c>
      <c r="HMB1">
        <v>0</v>
      </c>
      <c r="HMC1">
        <v>0</v>
      </c>
      <c r="HMD1">
        <v>0</v>
      </c>
      <c r="HME1">
        <v>0</v>
      </c>
      <c r="HMF1">
        <v>0</v>
      </c>
      <c r="HMG1">
        <v>0</v>
      </c>
      <c r="HMH1">
        <v>0</v>
      </c>
      <c r="HMI1">
        <v>0</v>
      </c>
      <c r="HMJ1">
        <v>0</v>
      </c>
      <c r="HMK1">
        <v>0</v>
      </c>
      <c r="HML1">
        <v>0</v>
      </c>
      <c r="HMM1">
        <v>0</v>
      </c>
      <c r="HMN1">
        <v>0</v>
      </c>
      <c r="HMO1">
        <v>0</v>
      </c>
      <c r="HMP1">
        <v>0</v>
      </c>
      <c r="HMQ1">
        <v>0</v>
      </c>
      <c r="HMR1">
        <v>0</v>
      </c>
      <c r="HMS1">
        <v>0</v>
      </c>
      <c r="HMT1">
        <v>0</v>
      </c>
      <c r="HMU1">
        <v>0</v>
      </c>
      <c r="HMV1">
        <v>0</v>
      </c>
      <c r="HMW1">
        <v>0</v>
      </c>
      <c r="HMX1">
        <v>0</v>
      </c>
      <c r="HMY1">
        <v>0</v>
      </c>
      <c r="HMZ1">
        <v>0</v>
      </c>
      <c r="HNA1">
        <v>0</v>
      </c>
      <c r="HNB1">
        <v>0</v>
      </c>
      <c r="HNC1">
        <v>0</v>
      </c>
      <c r="HND1">
        <v>0</v>
      </c>
      <c r="HNE1">
        <v>0</v>
      </c>
      <c r="HNF1">
        <v>0</v>
      </c>
      <c r="HNG1">
        <v>0</v>
      </c>
      <c r="HNH1">
        <v>0</v>
      </c>
      <c r="HNI1">
        <v>0</v>
      </c>
      <c r="HNJ1">
        <v>0</v>
      </c>
      <c r="HNK1">
        <v>0</v>
      </c>
      <c r="HNL1">
        <v>0</v>
      </c>
      <c r="HNM1">
        <v>0</v>
      </c>
      <c r="HNN1">
        <v>0</v>
      </c>
      <c r="HNO1">
        <v>0</v>
      </c>
      <c r="HNP1">
        <v>0</v>
      </c>
      <c r="HNQ1">
        <v>0</v>
      </c>
      <c r="HNR1">
        <v>0</v>
      </c>
      <c r="HNS1">
        <v>0</v>
      </c>
      <c r="HNT1">
        <v>0</v>
      </c>
      <c r="HNU1">
        <v>0</v>
      </c>
      <c r="HNV1">
        <v>0</v>
      </c>
      <c r="HNW1">
        <v>0</v>
      </c>
      <c r="HNX1">
        <v>0</v>
      </c>
      <c r="HNY1">
        <v>0</v>
      </c>
      <c r="HNZ1">
        <v>0</v>
      </c>
      <c r="HOA1">
        <v>0</v>
      </c>
      <c r="HOB1">
        <v>0</v>
      </c>
      <c r="HOC1">
        <v>0</v>
      </c>
      <c r="HOD1">
        <v>0</v>
      </c>
      <c r="HOE1">
        <v>0</v>
      </c>
      <c r="HOF1">
        <v>0</v>
      </c>
      <c r="HOG1">
        <v>0</v>
      </c>
      <c r="HOH1">
        <v>0</v>
      </c>
      <c r="HOI1">
        <v>0</v>
      </c>
      <c r="HOJ1">
        <v>0</v>
      </c>
      <c r="HOK1">
        <v>0</v>
      </c>
      <c r="HOL1">
        <v>0</v>
      </c>
      <c r="HOM1">
        <v>0</v>
      </c>
      <c r="HON1">
        <v>0</v>
      </c>
      <c r="HOO1">
        <v>0</v>
      </c>
      <c r="HOP1">
        <v>0</v>
      </c>
      <c r="HOQ1">
        <v>0</v>
      </c>
      <c r="HOR1">
        <v>0</v>
      </c>
      <c r="HOS1">
        <v>0</v>
      </c>
      <c r="HOT1">
        <v>0</v>
      </c>
      <c r="HOU1">
        <v>0</v>
      </c>
      <c r="HOV1">
        <v>0</v>
      </c>
      <c r="HOW1">
        <v>0</v>
      </c>
      <c r="HOX1">
        <v>0</v>
      </c>
      <c r="HOY1">
        <v>0</v>
      </c>
      <c r="HOZ1">
        <v>0</v>
      </c>
      <c r="HPA1">
        <v>0</v>
      </c>
      <c r="HPB1">
        <v>0</v>
      </c>
      <c r="HPC1">
        <v>0</v>
      </c>
      <c r="HPD1">
        <v>0</v>
      </c>
      <c r="HPE1">
        <v>0</v>
      </c>
      <c r="HPF1">
        <v>0</v>
      </c>
      <c r="HPG1">
        <v>0</v>
      </c>
      <c r="HPH1">
        <v>0</v>
      </c>
      <c r="HPI1">
        <v>0</v>
      </c>
      <c r="HPJ1">
        <v>0</v>
      </c>
      <c r="HPK1">
        <v>0</v>
      </c>
      <c r="HPL1">
        <v>0</v>
      </c>
      <c r="HPM1">
        <v>0</v>
      </c>
      <c r="HPN1">
        <v>0</v>
      </c>
      <c r="HPO1">
        <v>0</v>
      </c>
      <c r="HPP1">
        <v>0</v>
      </c>
      <c r="HPQ1">
        <v>0</v>
      </c>
      <c r="HPR1">
        <v>0</v>
      </c>
      <c r="HPS1">
        <v>0</v>
      </c>
      <c r="HPT1">
        <v>0</v>
      </c>
      <c r="HPU1">
        <v>0</v>
      </c>
      <c r="HPV1">
        <v>0</v>
      </c>
      <c r="HPW1">
        <v>0</v>
      </c>
      <c r="HPX1">
        <v>0</v>
      </c>
      <c r="HPY1">
        <v>0</v>
      </c>
      <c r="HPZ1">
        <v>0</v>
      </c>
      <c r="HQA1">
        <v>0</v>
      </c>
      <c r="HQB1">
        <v>0</v>
      </c>
      <c r="HQC1">
        <v>0</v>
      </c>
      <c r="HQD1">
        <v>0</v>
      </c>
      <c r="HQE1">
        <v>0</v>
      </c>
      <c r="HQF1">
        <v>0</v>
      </c>
      <c r="HQG1">
        <v>0</v>
      </c>
      <c r="HQH1">
        <v>0</v>
      </c>
      <c r="HQI1">
        <v>0</v>
      </c>
      <c r="HQJ1">
        <v>0</v>
      </c>
      <c r="HQK1">
        <v>0</v>
      </c>
      <c r="HQL1">
        <v>0</v>
      </c>
      <c r="HQM1">
        <v>0</v>
      </c>
      <c r="HQN1">
        <v>0</v>
      </c>
      <c r="HQO1">
        <v>0</v>
      </c>
      <c r="HQP1">
        <v>0</v>
      </c>
      <c r="HQQ1">
        <v>0</v>
      </c>
      <c r="HQR1">
        <v>0</v>
      </c>
      <c r="HQS1">
        <v>0</v>
      </c>
      <c r="HQT1">
        <v>0</v>
      </c>
      <c r="HQU1">
        <v>0</v>
      </c>
      <c r="HQV1">
        <v>0</v>
      </c>
      <c r="HQW1">
        <v>0</v>
      </c>
      <c r="HQX1">
        <v>0</v>
      </c>
      <c r="HQY1">
        <v>0</v>
      </c>
      <c r="HQZ1">
        <v>0</v>
      </c>
      <c r="HRA1">
        <v>0</v>
      </c>
      <c r="HRB1">
        <v>0</v>
      </c>
      <c r="HRC1">
        <v>0</v>
      </c>
      <c r="HRD1">
        <v>0</v>
      </c>
      <c r="HRE1">
        <v>0</v>
      </c>
      <c r="HRF1">
        <v>0</v>
      </c>
      <c r="HRG1">
        <v>0</v>
      </c>
      <c r="HRH1">
        <v>0</v>
      </c>
      <c r="HRI1">
        <v>0</v>
      </c>
      <c r="HRJ1">
        <v>0</v>
      </c>
      <c r="HRK1">
        <v>0</v>
      </c>
      <c r="HRL1">
        <v>0</v>
      </c>
      <c r="HRM1">
        <v>0</v>
      </c>
      <c r="HRN1">
        <v>0</v>
      </c>
      <c r="HRO1">
        <v>0</v>
      </c>
      <c r="HRP1">
        <v>0</v>
      </c>
      <c r="HRQ1">
        <v>0</v>
      </c>
      <c r="HRR1">
        <v>0</v>
      </c>
      <c r="HRS1">
        <v>0</v>
      </c>
      <c r="HRT1">
        <v>0</v>
      </c>
      <c r="HRU1">
        <v>0</v>
      </c>
      <c r="HRV1">
        <v>0</v>
      </c>
      <c r="HRW1">
        <v>0</v>
      </c>
      <c r="HRX1">
        <v>0</v>
      </c>
      <c r="HRY1">
        <v>0</v>
      </c>
      <c r="HRZ1">
        <v>0</v>
      </c>
      <c r="HSA1">
        <v>0</v>
      </c>
      <c r="HSB1">
        <v>0</v>
      </c>
      <c r="HSC1">
        <v>0</v>
      </c>
      <c r="HSD1">
        <v>0</v>
      </c>
      <c r="HSE1">
        <v>0</v>
      </c>
      <c r="HSF1">
        <v>0</v>
      </c>
      <c r="HSG1">
        <v>0</v>
      </c>
      <c r="HSH1">
        <v>0</v>
      </c>
      <c r="HSI1">
        <v>0</v>
      </c>
      <c r="HSJ1">
        <v>0</v>
      </c>
      <c r="HSK1">
        <v>0</v>
      </c>
      <c r="HSL1">
        <v>0</v>
      </c>
      <c r="HSM1">
        <v>0</v>
      </c>
      <c r="HSN1">
        <v>0</v>
      </c>
      <c r="HSO1">
        <v>0</v>
      </c>
      <c r="HSP1">
        <v>0</v>
      </c>
      <c r="HSQ1">
        <v>0</v>
      </c>
      <c r="HSR1">
        <v>0</v>
      </c>
      <c r="HSS1">
        <v>0</v>
      </c>
      <c r="HST1">
        <v>0</v>
      </c>
      <c r="HSU1">
        <v>0</v>
      </c>
      <c r="HSV1">
        <v>0</v>
      </c>
      <c r="HSW1">
        <v>0</v>
      </c>
      <c r="HSX1">
        <v>0</v>
      </c>
      <c r="HSY1">
        <v>0</v>
      </c>
      <c r="HSZ1">
        <v>0</v>
      </c>
      <c r="HTA1">
        <v>0</v>
      </c>
      <c r="HTB1">
        <v>0</v>
      </c>
      <c r="HTC1">
        <v>0</v>
      </c>
      <c r="HTD1">
        <v>0</v>
      </c>
      <c r="HTE1">
        <v>0</v>
      </c>
      <c r="HTF1">
        <v>0</v>
      </c>
      <c r="HTG1">
        <v>0</v>
      </c>
      <c r="HTH1">
        <v>0</v>
      </c>
      <c r="HTI1">
        <v>0</v>
      </c>
      <c r="HTJ1">
        <v>0</v>
      </c>
      <c r="HTK1">
        <v>0</v>
      </c>
      <c r="HTL1">
        <v>0</v>
      </c>
      <c r="HTM1">
        <v>0</v>
      </c>
      <c r="HTN1">
        <v>0</v>
      </c>
      <c r="HTO1">
        <v>0</v>
      </c>
      <c r="HTP1">
        <v>0</v>
      </c>
      <c r="HTQ1">
        <v>0</v>
      </c>
      <c r="HTR1">
        <v>0</v>
      </c>
      <c r="HTS1">
        <v>0</v>
      </c>
      <c r="HTT1">
        <v>0</v>
      </c>
      <c r="HTU1">
        <v>0</v>
      </c>
      <c r="HTV1">
        <v>0</v>
      </c>
      <c r="HTW1">
        <v>0</v>
      </c>
      <c r="HTX1">
        <v>0</v>
      </c>
      <c r="HTY1">
        <v>0</v>
      </c>
      <c r="HTZ1">
        <v>0</v>
      </c>
      <c r="HUA1">
        <v>0</v>
      </c>
      <c r="HUB1">
        <v>0</v>
      </c>
      <c r="HUC1">
        <v>0</v>
      </c>
      <c r="HUD1">
        <v>0</v>
      </c>
      <c r="HUE1">
        <v>0</v>
      </c>
      <c r="HUF1">
        <v>0</v>
      </c>
      <c r="HUG1">
        <v>0</v>
      </c>
      <c r="HUH1">
        <v>0</v>
      </c>
      <c r="HUI1">
        <v>0</v>
      </c>
      <c r="HUJ1">
        <v>0</v>
      </c>
      <c r="HUK1">
        <v>0</v>
      </c>
      <c r="HUL1">
        <v>0</v>
      </c>
      <c r="HUM1">
        <v>0</v>
      </c>
      <c r="HUN1">
        <v>0</v>
      </c>
      <c r="HUO1">
        <v>0</v>
      </c>
      <c r="HUP1">
        <v>0</v>
      </c>
      <c r="HUQ1">
        <v>0</v>
      </c>
      <c r="HUR1">
        <v>0</v>
      </c>
      <c r="HUS1">
        <v>0</v>
      </c>
      <c r="HUT1">
        <v>0</v>
      </c>
      <c r="HUU1">
        <v>0</v>
      </c>
      <c r="HUV1">
        <v>0</v>
      </c>
      <c r="HUW1">
        <v>0</v>
      </c>
      <c r="HUX1">
        <v>0</v>
      </c>
      <c r="HUY1">
        <v>0</v>
      </c>
      <c r="HUZ1">
        <v>0</v>
      </c>
      <c r="HVA1">
        <v>0</v>
      </c>
      <c r="HVB1">
        <v>0</v>
      </c>
      <c r="HVC1">
        <v>0</v>
      </c>
      <c r="HVD1">
        <v>0</v>
      </c>
      <c r="HVE1">
        <v>0</v>
      </c>
      <c r="HVF1">
        <v>0</v>
      </c>
      <c r="HVG1">
        <v>0</v>
      </c>
      <c r="HVH1">
        <v>0</v>
      </c>
      <c r="HVI1">
        <v>0</v>
      </c>
      <c r="HVJ1">
        <v>0</v>
      </c>
      <c r="HVK1">
        <v>0</v>
      </c>
      <c r="HVL1">
        <v>0</v>
      </c>
      <c r="HVM1">
        <v>0</v>
      </c>
      <c r="HVN1">
        <v>0</v>
      </c>
      <c r="HVO1">
        <v>0</v>
      </c>
      <c r="HVP1">
        <v>0</v>
      </c>
      <c r="HVQ1">
        <v>0</v>
      </c>
      <c r="HVR1">
        <v>0</v>
      </c>
      <c r="HVS1">
        <v>0</v>
      </c>
      <c r="HVT1">
        <v>0</v>
      </c>
      <c r="HVU1">
        <v>0</v>
      </c>
      <c r="HVV1">
        <v>0</v>
      </c>
      <c r="HVW1">
        <v>0</v>
      </c>
      <c r="HVX1">
        <v>0</v>
      </c>
      <c r="HVY1">
        <v>0</v>
      </c>
      <c r="HVZ1">
        <v>0</v>
      </c>
      <c r="HWA1">
        <v>0</v>
      </c>
      <c r="HWB1">
        <v>0</v>
      </c>
      <c r="HWC1">
        <v>0</v>
      </c>
      <c r="HWD1">
        <v>0</v>
      </c>
      <c r="HWE1">
        <v>0</v>
      </c>
      <c r="HWF1">
        <v>0</v>
      </c>
      <c r="HWG1">
        <v>0</v>
      </c>
      <c r="HWH1">
        <v>0</v>
      </c>
      <c r="HWI1">
        <v>0</v>
      </c>
      <c r="HWJ1">
        <v>0</v>
      </c>
      <c r="HWK1">
        <v>0</v>
      </c>
      <c r="HWL1">
        <v>0</v>
      </c>
      <c r="HWM1">
        <v>0</v>
      </c>
      <c r="HWN1">
        <v>0</v>
      </c>
      <c r="HWO1">
        <v>0</v>
      </c>
      <c r="HWP1">
        <v>0</v>
      </c>
      <c r="HWQ1">
        <v>0</v>
      </c>
      <c r="HWR1">
        <v>0</v>
      </c>
      <c r="HWS1">
        <v>0</v>
      </c>
      <c r="HWT1">
        <v>0</v>
      </c>
      <c r="HWU1">
        <v>0</v>
      </c>
      <c r="HWV1">
        <v>0</v>
      </c>
      <c r="HWW1">
        <v>0</v>
      </c>
      <c r="HWX1">
        <v>0</v>
      </c>
      <c r="HWY1">
        <v>0</v>
      </c>
      <c r="HWZ1">
        <v>0</v>
      </c>
      <c r="HXA1">
        <v>0</v>
      </c>
      <c r="HXB1">
        <v>0</v>
      </c>
      <c r="HXC1">
        <v>0</v>
      </c>
      <c r="HXD1">
        <v>0</v>
      </c>
      <c r="HXE1">
        <v>0</v>
      </c>
      <c r="HXF1">
        <v>0</v>
      </c>
      <c r="HXG1">
        <v>0</v>
      </c>
      <c r="HXH1">
        <v>0</v>
      </c>
      <c r="HXI1">
        <v>0</v>
      </c>
      <c r="HXJ1">
        <v>0</v>
      </c>
      <c r="HXK1">
        <v>0</v>
      </c>
      <c r="HXL1">
        <v>0</v>
      </c>
      <c r="HXM1">
        <v>0</v>
      </c>
      <c r="HXN1">
        <v>0</v>
      </c>
      <c r="HXO1">
        <v>0</v>
      </c>
      <c r="HXP1">
        <v>0</v>
      </c>
      <c r="HXQ1">
        <v>0</v>
      </c>
      <c r="HXR1">
        <v>0</v>
      </c>
      <c r="HXS1">
        <v>0</v>
      </c>
      <c r="HXT1">
        <v>0</v>
      </c>
      <c r="HXU1">
        <v>0</v>
      </c>
      <c r="HXV1">
        <v>0</v>
      </c>
      <c r="HXW1">
        <v>0</v>
      </c>
      <c r="HXX1">
        <v>0</v>
      </c>
      <c r="HXY1">
        <v>0</v>
      </c>
      <c r="HXZ1">
        <v>0</v>
      </c>
      <c r="HYA1">
        <v>0</v>
      </c>
      <c r="HYB1">
        <v>0</v>
      </c>
      <c r="HYC1">
        <v>0</v>
      </c>
      <c r="HYD1">
        <v>0</v>
      </c>
      <c r="HYE1">
        <v>0</v>
      </c>
      <c r="HYF1">
        <v>0</v>
      </c>
      <c r="HYG1">
        <v>0</v>
      </c>
      <c r="HYH1">
        <v>0</v>
      </c>
      <c r="HYI1">
        <v>0</v>
      </c>
      <c r="HYJ1">
        <v>0</v>
      </c>
      <c r="HYK1">
        <v>0</v>
      </c>
      <c r="HYL1">
        <v>0</v>
      </c>
      <c r="HYM1">
        <v>0</v>
      </c>
      <c r="HYN1">
        <v>0</v>
      </c>
      <c r="HYO1">
        <v>0</v>
      </c>
      <c r="HYP1">
        <v>0</v>
      </c>
      <c r="HYQ1">
        <v>0</v>
      </c>
      <c r="HYR1">
        <v>0</v>
      </c>
      <c r="HYS1">
        <v>0</v>
      </c>
      <c r="HYT1">
        <v>0</v>
      </c>
      <c r="HYU1">
        <v>0</v>
      </c>
      <c r="HYV1">
        <v>0</v>
      </c>
      <c r="HYW1">
        <v>0</v>
      </c>
      <c r="HYX1">
        <v>0</v>
      </c>
      <c r="HYY1">
        <v>0</v>
      </c>
      <c r="HYZ1">
        <v>0</v>
      </c>
      <c r="HZA1">
        <v>0</v>
      </c>
      <c r="HZB1">
        <v>0</v>
      </c>
      <c r="HZC1">
        <v>0</v>
      </c>
      <c r="HZD1">
        <v>0</v>
      </c>
      <c r="HZE1">
        <v>0</v>
      </c>
      <c r="HZF1">
        <v>0</v>
      </c>
      <c r="HZG1">
        <v>0</v>
      </c>
      <c r="HZH1">
        <v>0</v>
      </c>
      <c r="HZI1">
        <v>0</v>
      </c>
      <c r="HZJ1">
        <v>0</v>
      </c>
      <c r="HZK1">
        <v>0</v>
      </c>
      <c r="HZL1">
        <v>0</v>
      </c>
      <c r="HZM1">
        <v>0</v>
      </c>
      <c r="HZN1">
        <v>0</v>
      </c>
      <c r="HZO1">
        <v>0</v>
      </c>
      <c r="HZP1">
        <v>0</v>
      </c>
      <c r="HZQ1">
        <v>0</v>
      </c>
      <c r="HZR1">
        <v>0</v>
      </c>
      <c r="HZS1">
        <v>0</v>
      </c>
      <c r="HZT1">
        <v>0</v>
      </c>
      <c r="HZU1">
        <v>0</v>
      </c>
      <c r="HZV1">
        <v>0</v>
      </c>
      <c r="HZW1">
        <v>0</v>
      </c>
      <c r="HZX1">
        <v>0</v>
      </c>
      <c r="HZY1">
        <v>0</v>
      </c>
      <c r="HZZ1">
        <v>0</v>
      </c>
      <c r="IAA1">
        <v>0</v>
      </c>
      <c r="IAB1">
        <v>0</v>
      </c>
      <c r="IAC1">
        <v>0</v>
      </c>
      <c r="IAD1">
        <v>0</v>
      </c>
      <c r="IAE1">
        <v>0</v>
      </c>
      <c r="IAF1">
        <v>0</v>
      </c>
      <c r="IAG1">
        <v>0</v>
      </c>
      <c r="IAH1">
        <v>0</v>
      </c>
      <c r="IAI1">
        <v>0</v>
      </c>
      <c r="IAJ1">
        <v>0</v>
      </c>
      <c r="IAK1">
        <v>0</v>
      </c>
      <c r="IAL1">
        <v>0</v>
      </c>
      <c r="IAM1">
        <v>0</v>
      </c>
      <c r="IAN1">
        <v>0</v>
      </c>
      <c r="IAO1">
        <v>0</v>
      </c>
      <c r="IAP1">
        <v>0</v>
      </c>
      <c r="IAQ1">
        <v>0</v>
      </c>
      <c r="IAR1">
        <v>0</v>
      </c>
      <c r="IAS1">
        <v>0</v>
      </c>
      <c r="IAT1">
        <v>0</v>
      </c>
      <c r="IAU1">
        <v>0</v>
      </c>
      <c r="IAV1">
        <v>0</v>
      </c>
      <c r="IAW1">
        <v>0</v>
      </c>
      <c r="IAX1">
        <v>0</v>
      </c>
      <c r="IAY1">
        <v>0</v>
      </c>
      <c r="IAZ1">
        <v>0</v>
      </c>
      <c r="IBA1">
        <v>0</v>
      </c>
      <c r="IBB1">
        <v>0</v>
      </c>
      <c r="IBC1">
        <v>0</v>
      </c>
      <c r="IBD1">
        <v>0</v>
      </c>
      <c r="IBE1">
        <v>0</v>
      </c>
      <c r="IBF1">
        <v>0</v>
      </c>
      <c r="IBG1">
        <v>0</v>
      </c>
      <c r="IBH1">
        <v>0</v>
      </c>
      <c r="IBI1">
        <v>0</v>
      </c>
      <c r="IBJ1">
        <v>0</v>
      </c>
      <c r="IBK1">
        <v>0</v>
      </c>
      <c r="IBL1">
        <v>0</v>
      </c>
      <c r="IBM1">
        <v>0</v>
      </c>
      <c r="IBN1">
        <v>0</v>
      </c>
      <c r="IBO1">
        <v>0</v>
      </c>
      <c r="IBP1">
        <v>0</v>
      </c>
      <c r="IBQ1">
        <v>0</v>
      </c>
      <c r="IBR1">
        <v>0</v>
      </c>
      <c r="IBS1">
        <v>0</v>
      </c>
      <c r="IBT1">
        <v>0</v>
      </c>
      <c r="IBU1">
        <v>0</v>
      </c>
      <c r="IBV1">
        <v>0</v>
      </c>
      <c r="IBW1">
        <v>0</v>
      </c>
      <c r="IBX1">
        <v>0</v>
      </c>
      <c r="IBY1">
        <v>0</v>
      </c>
      <c r="IBZ1">
        <v>0</v>
      </c>
      <c r="ICA1">
        <v>0</v>
      </c>
      <c r="ICB1">
        <v>0</v>
      </c>
      <c r="ICC1">
        <v>0</v>
      </c>
      <c r="ICD1">
        <v>0</v>
      </c>
      <c r="ICE1">
        <v>0</v>
      </c>
      <c r="ICF1">
        <v>0</v>
      </c>
      <c r="ICG1">
        <v>0</v>
      </c>
      <c r="ICH1">
        <v>0</v>
      </c>
      <c r="ICI1">
        <v>0</v>
      </c>
      <c r="ICJ1">
        <v>0</v>
      </c>
      <c r="ICK1">
        <v>0</v>
      </c>
      <c r="ICL1">
        <v>0</v>
      </c>
      <c r="ICM1">
        <v>0</v>
      </c>
      <c r="ICN1">
        <v>0</v>
      </c>
      <c r="ICO1">
        <v>0</v>
      </c>
      <c r="ICP1">
        <v>0</v>
      </c>
      <c r="ICQ1">
        <v>0</v>
      </c>
      <c r="ICR1">
        <v>0</v>
      </c>
      <c r="ICS1">
        <v>0</v>
      </c>
      <c r="ICT1">
        <v>0</v>
      </c>
      <c r="ICU1">
        <v>0</v>
      </c>
      <c r="ICV1">
        <v>0</v>
      </c>
      <c r="ICW1">
        <v>0</v>
      </c>
      <c r="ICX1">
        <v>0</v>
      </c>
      <c r="ICY1">
        <v>0</v>
      </c>
      <c r="ICZ1">
        <v>0</v>
      </c>
      <c r="IDA1">
        <v>0</v>
      </c>
      <c r="IDB1">
        <v>0</v>
      </c>
      <c r="IDC1">
        <v>0</v>
      </c>
      <c r="IDD1">
        <v>0</v>
      </c>
      <c r="IDE1">
        <v>0</v>
      </c>
      <c r="IDF1">
        <v>0</v>
      </c>
      <c r="IDG1">
        <v>0</v>
      </c>
      <c r="IDH1">
        <v>0</v>
      </c>
      <c r="IDI1">
        <v>0</v>
      </c>
      <c r="IDJ1">
        <v>0</v>
      </c>
      <c r="IDK1">
        <v>0</v>
      </c>
      <c r="IDL1">
        <v>0</v>
      </c>
      <c r="IDM1">
        <v>0</v>
      </c>
      <c r="IDN1">
        <v>0</v>
      </c>
      <c r="IDO1">
        <v>0</v>
      </c>
      <c r="IDP1">
        <v>0</v>
      </c>
      <c r="IDQ1">
        <v>0</v>
      </c>
      <c r="IDR1">
        <v>0</v>
      </c>
      <c r="IDS1">
        <v>0</v>
      </c>
      <c r="IDT1">
        <v>0</v>
      </c>
      <c r="IDU1">
        <v>0</v>
      </c>
      <c r="IDV1">
        <v>0</v>
      </c>
      <c r="IDW1">
        <v>0</v>
      </c>
      <c r="IDX1">
        <v>0</v>
      </c>
      <c r="IDY1">
        <v>0</v>
      </c>
      <c r="IDZ1">
        <v>0</v>
      </c>
      <c r="IEA1">
        <v>0</v>
      </c>
      <c r="IEB1">
        <v>0</v>
      </c>
      <c r="IEC1">
        <v>0</v>
      </c>
      <c r="IED1">
        <v>0</v>
      </c>
      <c r="IEE1">
        <v>0</v>
      </c>
      <c r="IEF1">
        <v>0</v>
      </c>
      <c r="IEG1">
        <v>0</v>
      </c>
      <c r="IEH1">
        <v>0</v>
      </c>
      <c r="IEI1">
        <v>0</v>
      </c>
      <c r="IEJ1">
        <v>0</v>
      </c>
      <c r="IEK1">
        <v>0</v>
      </c>
      <c r="IEL1">
        <v>0</v>
      </c>
      <c r="IEM1">
        <v>0</v>
      </c>
      <c r="IEN1">
        <v>0</v>
      </c>
      <c r="IEO1">
        <v>0</v>
      </c>
      <c r="IEP1">
        <v>0</v>
      </c>
      <c r="IEQ1">
        <v>0</v>
      </c>
      <c r="IER1">
        <v>0</v>
      </c>
      <c r="IES1">
        <v>0</v>
      </c>
      <c r="IET1">
        <v>0</v>
      </c>
      <c r="IEU1">
        <v>0</v>
      </c>
      <c r="IEV1">
        <v>0</v>
      </c>
      <c r="IEW1">
        <v>0</v>
      </c>
      <c r="IEX1">
        <v>0</v>
      </c>
      <c r="IEY1">
        <v>0</v>
      </c>
      <c r="IEZ1">
        <v>0</v>
      </c>
      <c r="IFA1">
        <v>0</v>
      </c>
      <c r="IFB1">
        <v>0</v>
      </c>
      <c r="IFC1">
        <v>0</v>
      </c>
      <c r="IFD1">
        <v>0</v>
      </c>
      <c r="IFE1">
        <v>0</v>
      </c>
      <c r="IFF1">
        <v>0</v>
      </c>
      <c r="IFG1">
        <v>0</v>
      </c>
      <c r="IFH1">
        <v>0</v>
      </c>
      <c r="IFI1">
        <v>0</v>
      </c>
      <c r="IFJ1">
        <v>0</v>
      </c>
      <c r="IFK1">
        <v>0</v>
      </c>
      <c r="IFL1">
        <v>0</v>
      </c>
      <c r="IFM1">
        <v>0</v>
      </c>
      <c r="IFN1">
        <v>0</v>
      </c>
      <c r="IFO1">
        <v>0</v>
      </c>
      <c r="IFP1">
        <v>0</v>
      </c>
      <c r="IFQ1">
        <v>0</v>
      </c>
      <c r="IFR1">
        <v>0</v>
      </c>
      <c r="IFS1">
        <v>0</v>
      </c>
      <c r="IFT1">
        <v>0</v>
      </c>
      <c r="IFU1">
        <v>0</v>
      </c>
      <c r="IFV1">
        <v>0</v>
      </c>
      <c r="IFW1">
        <v>0</v>
      </c>
      <c r="IFX1">
        <v>0</v>
      </c>
      <c r="IFY1">
        <v>0</v>
      </c>
      <c r="IFZ1">
        <v>0</v>
      </c>
      <c r="IGA1">
        <v>0</v>
      </c>
      <c r="IGB1">
        <v>0</v>
      </c>
      <c r="IGC1">
        <v>0</v>
      </c>
      <c r="IGD1">
        <v>0</v>
      </c>
      <c r="IGE1">
        <v>0</v>
      </c>
      <c r="IGF1">
        <v>0</v>
      </c>
      <c r="IGG1">
        <v>0</v>
      </c>
      <c r="IGH1">
        <v>0</v>
      </c>
      <c r="IGI1">
        <v>0</v>
      </c>
      <c r="IGJ1">
        <v>0</v>
      </c>
      <c r="IGK1">
        <v>0</v>
      </c>
      <c r="IGL1">
        <v>0</v>
      </c>
      <c r="IGM1">
        <v>0</v>
      </c>
      <c r="IGN1">
        <v>0</v>
      </c>
      <c r="IGO1">
        <v>0</v>
      </c>
      <c r="IGP1">
        <v>0</v>
      </c>
      <c r="IGQ1">
        <v>0</v>
      </c>
      <c r="IGR1">
        <v>0</v>
      </c>
      <c r="IGS1">
        <v>0</v>
      </c>
      <c r="IGT1">
        <v>0</v>
      </c>
      <c r="IGU1">
        <v>0</v>
      </c>
      <c r="IGV1">
        <v>0</v>
      </c>
      <c r="IGW1">
        <v>0</v>
      </c>
      <c r="IGX1">
        <v>0</v>
      </c>
      <c r="IGY1">
        <v>0</v>
      </c>
      <c r="IGZ1">
        <v>0</v>
      </c>
      <c r="IHA1">
        <v>0</v>
      </c>
      <c r="IHB1">
        <v>0</v>
      </c>
      <c r="IHC1">
        <v>0</v>
      </c>
      <c r="IHD1">
        <v>0</v>
      </c>
      <c r="IHE1">
        <v>0</v>
      </c>
      <c r="IHF1">
        <v>0</v>
      </c>
      <c r="IHG1">
        <v>0</v>
      </c>
      <c r="IHH1">
        <v>0</v>
      </c>
      <c r="IHI1">
        <v>0</v>
      </c>
      <c r="IHJ1">
        <v>0</v>
      </c>
      <c r="IHK1">
        <v>0</v>
      </c>
      <c r="IHL1">
        <v>0</v>
      </c>
      <c r="IHM1">
        <v>0</v>
      </c>
      <c r="IHN1">
        <v>0</v>
      </c>
      <c r="IHO1">
        <v>0</v>
      </c>
      <c r="IHP1">
        <v>0</v>
      </c>
      <c r="IHQ1">
        <v>0</v>
      </c>
      <c r="IHR1">
        <v>0</v>
      </c>
      <c r="IHS1">
        <v>0</v>
      </c>
      <c r="IHT1">
        <v>0</v>
      </c>
      <c r="IHU1">
        <v>0</v>
      </c>
      <c r="IHV1">
        <v>0</v>
      </c>
      <c r="IHW1">
        <v>0</v>
      </c>
      <c r="IHX1">
        <v>0</v>
      </c>
      <c r="IHY1">
        <v>0</v>
      </c>
      <c r="IHZ1">
        <v>0</v>
      </c>
      <c r="IIA1">
        <v>0</v>
      </c>
      <c r="IIB1">
        <v>0</v>
      </c>
      <c r="IIC1">
        <v>0</v>
      </c>
      <c r="IID1">
        <v>0</v>
      </c>
      <c r="IIE1">
        <v>0</v>
      </c>
      <c r="IIF1">
        <v>0</v>
      </c>
      <c r="IIG1">
        <v>0</v>
      </c>
      <c r="IIH1">
        <v>0</v>
      </c>
      <c r="III1">
        <v>0</v>
      </c>
      <c r="IIJ1">
        <v>0</v>
      </c>
      <c r="IIK1">
        <v>0</v>
      </c>
      <c r="IIL1">
        <v>0</v>
      </c>
      <c r="IIM1">
        <v>0</v>
      </c>
      <c r="IIN1">
        <v>0</v>
      </c>
      <c r="IIO1">
        <v>0</v>
      </c>
      <c r="IIP1">
        <v>0</v>
      </c>
      <c r="IIQ1">
        <v>0</v>
      </c>
      <c r="IIR1">
        <v>0</v>
      </c>
      <c r="IIS1">
        <v>0</v>
      </c>
      <c r="IIT1">
        <v>0</v>
      </c>
      <c r="IIU1">
        <v>0</v>
      </c>
      <c r="IIV1">
        <v>0</v>
      </c>
      <c r="IIW1">
        <v>0</v>
      </c>
      <c r="IIX1">
        <v>0</v>
      </c>
      <c r="IIY1">
        <v>0</v>
      </c>
      <c r="IIZ1">
        <v>0</v>
      </c>
      <c r="IJA1">
        <v>0</v>
      </c>
      <c r="IJB1">
        <v>0</v>
      </c>
      <c r="IJC1">
        <v>0</v>
      </c>
      <c r="IJD1">
        <v>0</v>
      </c>
      <c r="IJE1">
        <v>0</v>
      </c>
      <c r="IJF1">
        <v>0</v>
      </c>
      <c r="IJG1">
        <v>0</v>
      </c>
      <c r="IJH1">
        <v>0</v>
      </c>
      <c r="IJI1">
        <v>0</v>
      </c>
      <c r="IJJ1">
        <v>0</v>
      </c>
      <c r="IJK1">
        <v>0</v>
      </c>
      <c r="IJL1">
        <v>0</v>
      </c>
      <c r="IJM1">
        <v>0</v>
      </c>
      <c r="IJN1">
        <v>0</v>
      </c>
      <c r="IJO1">
        <v>0</v>
      </c>
      <c r="IJP1">
        <v>0</v>
      </c>
      <c r="IJQ1">
        <v>0</v>
      </c>
      <c r="IJR1">
        <v>0</v>
      </c>
      <c r="IJS1">
        <v>0</v>
      </c>
      <c r="IJT1">
        <v>0</v>
      </c>
      <c r="IJU1">
        <v>0</v>
      </c>
      <c r="IJV1">
        <v>0</v>
      </c>
      <c r="IJW1">
        <v>0</v>
      </c>
      <c r="IJX1">
        <v>0</v>
      </c>
      <c r="IJY1">
        <v>0</v>
      </c>
      <c r="IJZ1">
        <v>0</v>
      </c>
      <c r="IKA1">
        <v>0</v>
      </c>
      <c r="IKB1">
        <v>0</v>
      </c>
      <c r="IKC1">
        <v>0</v>
      </c>
      <c r="IKD1">
        <v>0</v>
      </c>
      <c r="IKE1">
        <v>0</v>
      </c>
      <c r="IKF1">
        <v>0</v>
      </c>
      <c r="IKG1">
        <v>0</v>
      </c>
      <c r="IKH1">
        <v>0</v>
      </c>
      <c r="IKI1">
        <v>0</v>
      </c>
      <c r="IKJ1">
        <v>0</v>
      </c>
      <c r="IKK1">
        <v>0</v>
      </c>
      <c r="IKL1">
        <v>0</v>
      </c>
      <c r="IKM1">
        <v>0</v>
      </c>
      <c r="IKN1">
        <v>0</v>
      </c>
      <c r="IKO1">
        <v>0</v>
      </c>
      <c r="IKP1">
        <v>0</v>
      </c>
      <c r="IKQ1">
        <v>0</v>
      </c>
      <c r="IKR1">
        <v>0</v>
      </c>
      <c r="IKS1">
        <v>0</v>
      </c>
      <c r="IKT1">
        <v>0</v>
      </c>
      <c r="IKU1">
        <v>0</v>
      </c>
      <c r="IKV1">
        <v>0</v>
      </c>
      <c r="IKW1">
        <v>0</v>
      </c>
      <c r="IKX1">
        <v>0</v>
      </c>
      <c r="IKY1">
        <v>0</v>
      </c>
      <c r="IKZ1">
        <v>0</v>
      </c>
      <c r="ILA1">
        <v>0</v>
      </c>
      <c r="ILB1">
        <v>0</v>
      </c>
      <c r="ILC1">
        <v>0</v>
      </c>
      <c r="ILD1">
        <v>0</v>
      </c>
      <c r="ILE1">
        <v>0</v>
      </c>
      <c r="ILF1">
        <v>0</v>
      </c>
      <c r="ILG1">
        <v>0</v>
      </c>
      <c r="ILH1">
        <v>0</v>
      </c>
      <c r="ILI1">
        <v>0</v>
      </c>
      <c r="ILJ1">
        <v>0</v>
      </c>
      <c r="ILK1">
        <v>0</v>
      </c>
      <c r="ILL1">
        <v>0</v>
      </c>
      <c r="ILM1">
        <v>0</v>
      </c>
      <c r="ILN1">
        <v>0</v>
      </c>
      <c r="ILO1">
        <v>0</v>
      </c>
      <c r="ILP1">
        <v>0</v>
      </c>
      <c r="ILQ1">
        <v>0</v>
      </c>
      <c r="ILR1">
        <v>0</v>
      </c>
      <c r="ILS1">
        <v>0</v>
      </c>
      <c r="ILT1">
        <v>0</v>
      </c>
      <c r="ILU1">
        <v>0</v>
      </c>
      <c r="ILV1">
        <v>0</v>
      </c>
      <c r="ILW1">
        <v>0</v>
      </c>
      <c r="ILX1">
        <v>0</v>
      </c>
      <c r="ILY1">
        <v>0</v>
      </c>
      <c r="ILZ1">
        <v>0</v>
      </c>
      <c r="IMA1">
        <v>0</v>
      </c>
      <c r="IMB1">
        <v>0</v>
      </c>
      <c r="IMC1">
        <v>0</v>
      </c>
      <c r="IMD1">
        <v>0</v>
      </c>
      <c r="IME1">
        <v>0</v>
      </c>
      <c r="IMF1">
        <v>0</v>
      </c>
      <c r="IMG1">
        <v>0</v>
      </c>
      <c r="IMH1">
        <v>0</v>
      </c>
      <c r="IMI1">
        <v>0</v>
      </c>
      <c r="IMJ1">
        <v>0</v>
      </c>
      <c r="IMK1">
        <v>0</v>
      </c>
      <c r="IML1">
        <v>0</v>
      </c>
      <c r="IMM1">
        <v>0</v>
      </c>
      <c r="IMN1">
        <v>0</v>
      </c>
      <c r="IMO1">
        <v>0</v>
      </c>
      <c r="IMP1">
        <v>0</v>
      </c>
      <c r="IMQ1">
        <v>0</v>
      </c>
      <c r="IMR1">
        <v>0</v>
      </c>
      <c r="IMS1">
        <v>0</v>
      </c>
      <c r="IMT1">
        <v>0</v>
      </c>
      <c r="IMU1">
        <v>0</v>
      </c>
      <c r="IMV1">
        <v>0</v>
      </c>
      <c r="IMW1">
        <v>0</v>
      </c>
      <c r="IMX1">
        <v>0</v>
      </c>
      <c r="IMY1">
        <v>0</v>
      </c>
      <c r="IMZ1">
        <v>0</v>
      </c>
      <c r="INA1">
        <v>0</v>
      </c>
      <c r="INB1">
        <v>0</v>
      </c>
      <c r="INC1">
        <v>0</v>
      </c>
      <c r="IND1">
        <v>0</v>
      </c>
      <c r="INE1">
        <v>0</v>
      </c>
      <c r="INF1">
        <v>0</v>
      </c>
      <c r="ING1">
        <v>0</v>
      </c>
      <c r="INH1">
        <v>0</v>
      </c>
      <c r="INI1">
        <v>0</v>
      </c>
      <c r="INJ1">
        <v>0</v>
      </c>
      <c r="INK1">
        <v>0</v>
      </c>
      <c r="INL1">
        <v>0</v>
      </c>
      <c r="INM1">
        <v>0</v>
      </c>
      <c r="INN1">
        <v>0</v>
      </c>
      <c r="INO1">
        <v>0</v>
      </c>
      <c r="INP1">
        <v>0</v>
      </c>
      <c r="INQ1">
        <v>0</v>
      </c>
      <c r="INR1">
        <v>0</v>
      </c>
      <c r="INS1">
        <v>0</v>
      </c>
      <c r="INT1">
        <v>0</v>
      </c>
      <c r="INU1">
        <v>0</v>
      </c>
      <c r="INV1">
        <v>0</v>
      </c>
      <c r="INW1">
        <v>0</v>
      </c>
      <c r="INX1">
        <v>0</v>
      </c>
      <c r="INY1">
        <v>0</v>
      </c>
      <c r="INZ1">
        <v>0</v>
      </c>
      <c r="IOA1">
        <v>0</v>
      </c>
      <c r="IOB1">
        <v>0</v>
      </c>
      <c r="IOC1">
        <v>0</v>
      </c>
      <c r="IOD1">
        <v>0</v>
      </c>
      <c r="IOE1">
        <v>0</v>
      </c>
      <c r="IOF1">
        <v>0</v>
      </c>
      <c r="IOG1">
        <v>0</v>
      </c>
      <c r="IOH1">
        <v>0</v>
      </c>
      <c r="IOI1">
        <v>0</v>
      </c>
      <c r="IOJ1">
        <v>0</v>
      </c>
      <c r="IOK1">
        <v>0</v>
      </c>
      <c r="IOL1">
        <v>0</v>
      </c>
      <c r="IOM1">
        <v>0</v>
      </c>
      <c r="ION1">
        <v>0</v>
      </c>
      <c r="IOO1">
        <v>0</v>
      </c>
      <c r="IOP1">
        <v>0</v>
      </c>
      <c r="IOQ1">
        <v>0</v>
      </c>
      <c r="IOR1">
        <v>0</v>
      </c>
      <c r="IOS1">
        <v>0</v>
      </c>
      <c r="IOT1">
        <v>0</v>
      </c>
      <c r="IOU1">
        <v>0</v>
      </c>
      <c r="IOV1">
        <v>0</v>
      </c>
      <c r="IOW1">
        <v>0</v>
      </c>
      <c r="IOX1">
        <v>0</v>
      </c>
      <c r="IOY1">
        <v>0</v>
      </c>
      <c r="IOZ1">
        <v>0</v>
      </c>
      <c r="IPA1">
        <v>0</v>
      </c>
      <c r="IPB1">
        <v>0</v>
      </c>
      <c r="IPC1">
        <v>0</v>
      </c>
      <c r="IPD1">
        <v>0</v>
      </c>
      <c r="IPE1">
        <v>0</v>
      </c>
      <c r="IPF1">
        <v>0</v>
      </c>
      <c r="IPG1">
        <v>0</v>
      </c>
      <c r="IPH1">
        <v>0</v>
      </c>
      <c r="IPI1">
        <v>0</v>
      </c>
      <c r="IPJ1">
        <v>0</v>
      </c>
      <c r="IPK1">
        <v>0</v>
      </c>
      <c r="IPL1">
        <v>0</v>
      </c>
      <c r="IPM1">
        <v>0</v>
      </c>
      <c r="IPN1">
        <v>0</v>
      </c>
      <c r="IPO1">
        <v>0</v>
      </c>
      <c r="IPP1">
        <v>0</v>
      </c>
      <c r="IPQ1">
        <v>0</v>
      </c>
      <c r="IPR1">
        <v>0</v>
      </c>
      <c r="IPS1">
        <v>0</v>
      </c>
      <c r="IPT1">
        <v>0</v>
      </c>
      <c r="IPU1">
        <v>0</v>
      </c>
      <c r="IPV1">
        <v>0</v>
      </c>
      <c r="IPW1">
        <v>0</v>
      </c>
      <c r="IPX1">
        <v>0</v>
      </c>
      <c r="IPY1">
        <v>0</v>
      </c>
      <c r="IPZ1">
        <v>0</v>
      </c>
      <c r="IQA1">
        <v>0</v>
      </c>
      <c r="IQB1">
        <v>0</v>
      </c>
      <c r="IQC1">
        <v>0</v>
      </c>
      <c r="IQD1">
        <v>0</v>
      </c>
      <c r="IQE1">
        <v>0</v>
      </c>
      <c r="IQF1">
        <v>0</v>
      </c>
      <c r="IQG1">
        <v>0</v>
      </c>
      <c r="IQH1">
        <v>0</v>
      </c>
      <c r="IQI1">
        <v>0</v>
      </c>
      <c r="IQJ1">
        <v>0</v>
      </c>
      <c r="IQK1">
        <v>0</v>
      </c>
      <c r="IQL1">
        <v>0</v>
      </c>
      <c r="IQM1">
        <v>0</v>
      </c>
      <c r="IQN1">
        <v>0</v>
      </c>
      <c r="IQO1">
        <v>0</v>
      </c>
      <c r="IQP1">
        <v>0</v>
      </c>
      <c r="IQQ1">
        <v>0</v>
      </c>
      <c r="IQR1">
        <v>0</v>
      </c>
      <c r="IQS1">
        <v>0</v>
      </c>
      <c r="IQT1">
        <v>0</v>
      </c>
      <c r="IQU1">
        <v>0</v>
      </c>
      <c r="IQV1">
        <v>0</v>
      </c>
      <c r="IQW1">
        <v>0</v>
      </c>
      <c r="IQX1">
        <v>0</v>
      </c>
      <c r="IQY1">
        <v>0</v>
      </c>
      <c r="IQZ1">
        <v>0</v>
      </c>
      <c r="IRA1">
        <v>0</v>
      </c>
      <c r="IRB1">
        <v>0</v>
      </c>
      <c r="IRC1">
        <v>0</v>
      </c>
      <c r="IRD1">
        <v>0</v>
      </c>
      <c r="IRE1">
        <v>0</v>
      </c>
      <c r="IRF1">
        <v>0</v>
      </c>
      <c r="IRG1">
        <v>0</v>
      </c>
      <c r="IRH1">
        <v>0</v>
      </c>
      <c r="IRI1">
        <v>0</v>
      </c>
      <c r="IRJ1">
        <v>0</v>
      </c>
      <c r="IRK1">
        <v>0</v>
      </c>
      <c r="IRL1">
        <v>0</v>
      </c>
      <c r="IRM1">
        <v>0</v>
      </c>
      <c r="IRN1">
        <v>0</v>
      </c>
      <c r="IRO1">
        <v>0</v>
      </c>
      <c r="IRP1">
        <v>0</v>
      </c>
      <c r="IRQ1">
        <v>0</v>
      </c>
      <c r="IRR1">
        <v>0</v>
      </c>
      <c r="IRS1">
        <v>0</v>
      </c>
      <c r="IRT1">
        <v>0</v>
      </c>
      <c r="IRU1">
        <v>0</v>
      </c>
      <c r="IRV1">
        <v>0</v>
      </c>
      <c r="IRW1">
        <v>0</v>
      </c>
      <c r="IRX1">
        <v>0</v>
      </c>
      <c r="IRY1">
        <v>0</v>
      </c>
      <c r="IRZ1">
        <v>0</v>
      </c>
      <c r="ISA1">
        <v>0</v>
      </c>
      <c r="ISB1">
        <v>0</v>
      </c>
      <c r="ISC1">
        <v>0</v>
      </c>
      <c r="ISD1">
        <v>0</v>
      </c>
      <c r="ISE1">
        <v>0</v>
      </c>
      <c r="ISF1">
        <v>0</v>
      </c>
      <c r="ISG1">
        <v>0</v>
      </c>
      <c r="ISH1">
        <v>0</v>
      </c>
      <c r="ISI1">
        <v>0</v>
      </c>
      <c r="ISJ1">
        <v>0</v>
      </c>
      <c r="ISK1">
        <v>0</v>
      </c>
      <c r="ISL1">
        <v>0</v>
      </c>
      <c r="ISM1">
        <v>0</v>
      </c>
      <c r="ISN1">
        <v>0</v>
      </c>
      <c r="ISO1">
        <v>0</v>
      </c>
      <c r="ISP1">
        <v>0</v>
      </c>
      <c r="ISQ1">
        <v>0</v>
      </c>
      <c r="ISR1">
        <v>0</v>
      </c>
      <c r="ISS1">
        <v>0</v>
      </c>
      <c r="IST1">
        <v>0</v>
      </c>
      <c r="ISU1">
        <v>0</v>
      </c>
      <c r="ISV1">
        <v>0</v>
      </c>
      <c r="ISW1">
        <v>0</v>
      </c>
      <c r="ISX1">
        <v>0</v>
      </c>
      <c r="ISY1">
        <v>0</v>
      </c>
      <c r="ISZ1">
        <v>0</v>
      </c>
      <c r="ITA1">
        <v>0</v>
      </c>
      <c r="ITB1">
        <v>0</v>
      </c>
      <c r="ITC1">
        <v>0</v>
      </c>
      <c r="ITD1">
        <v>0</v>
      </c>
      <c r="ITE1">
        <v>0</v>
      </c>
      <c r="ITF1">
        <v>0</v>
      </c>
      <c r="ITG1">
        <v>0</v>
      </c>
      <c r="ITH1">
        <v>0</v>
      </c>
      <c r="ITI1">
        <v>0</v>
      </c>
      <c r="ITJ1">
        <v>0</v>
      </c>
      <c r="ITK1">
        <v>0</v>
      </c>
      <c r="ITL1">
        <v>0</v>
      </c>
      <c r="ITM1">
        <v>0</v>
      </c>
      <c r="ITN1">
        <v>0</v>
      </c>
      <c r="ITO1">
        <v>0</v>
      </c>
      <c r="ITP1">
        <v>0</v>
      </c>
      <c r="ITQ1">
        <v>0</v>
      </c>
      <c r="ITR1">
        <v>0</v>
      </c>
      <c r="ITS1">
        <v>0</v>
      </c>
      <c r="ITT1">
        <v>0</v>
      </c>
      <c r="ITU1">
        <v>0</v>
      </c>
      <c r="ITV1">
        <v>0</v>
      </c>
      <c r="ITW1">
        <v>0</v>
      </c>
      <c r="ITX1">
        <v>0</v>
      </c>
      <c r="ITY1">
        <v>0</v>
      </c>
      <c r="ITZ1">
        <v>0</v>
      </c>
      <c r="IUA1">
        <v>0</v>
      </c>
      <c r="IUB1">
        <v>0</v>
      </c>
      <c r="IUC1">
        <v>0</v>
      </c>
      <c r="IUD1">
        <v>0</v>
      </c>
      <c r="IUE1">
        <v>0</v>
      </c>
      <c r="IUF1">
        <v>0</v>
      </c>
      <c r="IUG1">
        <v>0</v>
      </c>
      <c r="IUH1">
        <v>0</v>
      </c>
      <c r="IUI1">
        <v>0</v>
      </c>
      <c r="IUJ1">
        <v>0</v>
      </c>
      <c r="IUK1">
        <v>0</v>
      </c>
      <c r="IUL1">
        <v>0</v>
      </c>
      <c r="IUM1">
        <v>0</v>
      </c>
      <c r="IUN1">
        <v>0</v>
      </c>
      <c r="IUO1">
        <v>0</v>
      </c>
      <c r="IUP1">
        <v>0</v>
      </c>
      <c r="IUQ1">
        <v>0</v>
      </c>
      <c r="IUR1">
        <v>0</v>
      </c>
      <c r="IUS1">
        <v>0</v>
      </c>
      <c r="IUT1">
        <v>0</v>
      </c>
      <c r="IUU1">
        <v>0</v>
      </c>
      <c r="IUV1">
        <v>0</v>
      </c>
      <c r="IUW1">
        <v>0</v>
      </c>
      <c r="IUX1">
        <v>0</v>
      </c>
      <c r="IUY1">
        <v>0</v>
      </c>
      <c r="IUZ1">
        <v>0</v>
      </c>
      <c r="IVA1">
        <v>0</v>
      </c>
      <c r="IVB1">
        <v>0</v>
      </c>
      <c r="IVC1">
        <v>0</v>
      </c>
      <c r="IVD1">
        <v>0</v>
      </c>
      <c r="IVE1">
        <v>0</v>
      </c>
      <c r="IVF1">
        <v>0</v>
      </c>
      <c r="IVG1">
        <v>0</v>
      </c>
      <c r="IVH1">
        <v>0</v>
      </c>
      <c r="IVI1">
        <v>0</v>
      </c>
      <c r="IVJ1">
        <v>0</v>
      </c>
      <c r="IVK1">
        <v>0</v>
      </c>
      <c r="IVL1">
        <v>0</v>
      </c>
      <c r="IVM1">
        <v>0</v>
      </c>
      <c r="IVN1">
        <v>0</v>
      </c>
      <c r="IVO1">
        <v>0</v>
      </c>
      <c r="IVP1">
        <v>0</v>
      </c>
      <c r="IVQ1">
        <v>0</v>
      </c>
      <c r="IVR1">
        <v>0</v>
      </c>
      <c r="IVS1">
        <v>0</v>
      </c>
      <c r="IVT1">
        <v>0</v>
      </c>
      <c r="IVU1">
        <v>0</v>
      </c>
      <c r="IVV1">
        <v>0</v>
      </c>
      <c r="IVW1">
        <v>0</v>
      </c>
      <c r="IVX1">
        <v>0</v>
      </c>
      <c r="IVY1">
        <v>0</v>
      </c>
      <c r="IVZ1">
        <v>0</v>
      </c>
      <c r="IWA1">
        <v>0</v>
      </c>
      <c r="IWB1">
        <v>0</v>
      </c>
      <c r="IWC1">
        <v>0</v>
      </c>
      <c r="IWD1">
        <v>0</v>
      </c>
      <c r="IWE1">
        <v>0</v>
      </c>
      <c r="IWF1">
        <v>0</v>
      </c>
      <c r="IWG1">
        <v>0</v>
      </c>
      <c r="IWH1">
        <v>0</v>
      </c>
      <c r="IWI1">
        <v>0</v>
      </c>
      <c r="IWJ1">
        <v>0</v>
      </c>
      <c r="IWK1">
        <v>0</v>
      </c>
      <c r="IWL1">
        <v>0</v>
      </c>
      <c r="IWM1">
        <v>0</v>
      </c>
      <c r="IWN1">
        <v>0</v>
      </c>
      <c r="IWO1">
        <v>0</v>
      </c>
      <c r="IWP1">
        <v>0</v>
      </c>
      <c r="IWQ1">
        <v>0</v>
      </c>
      <c r="IWR1">
        <v>0</v>
      </c>
      <c r="IWS1">
        <v>0</v>
      </c>
      <c r="IWT1">
        <v>0</v>
      </c>
      <c r="IWU1">
        <v>0</v>
      </c>
      <c r="IWV1">
        <v>0</v>
      </c>
      <c r="IWW1">
        <v>0</v>
      </c>
      <c r="IWX1">
        <v>0</v>
      </c>
      <c r="IWY1">
        <v>0</v>
      </c>
      <c r="IWZ1">
        <v>0</v>
      </c>
      <c r="IXA1">
        <v>0</v>
      </c>
      <c r="IXB1">
        <v>0</v>
      </c>
      <c r="IXC1">
        <v>0</v>
      </c>
      <c r="IXD1">
        <v>0</v>
      </c>
      <c r="IXE1">
        <v>0</v>
      </c>
      <c r="IXF1">
        <v>0</v>
      </c>
      <c r="IXG1">
        <v>0</v>
      </c>
      <c r="IXH1">
        <v>0</v>
      </c>
      <c r="IXI1">
        <v>0</v>
      </c>
      <c r="IXJ1">
        <v>0</v>
      </c>
      <c r="IXK1">
        <v>0</v>
      </c>
      <c r="IXL1">
        <v>0</v>
      </c>
      <c r="IXM1">
        <v>0</v>
      </c>
      <c r="IXN1">
        <v>0</v>
      </c>
      <c r="IXO1">
        <v>0</v>
      </c>
      <c r="IXP1">
        <v>0</v>
      </c>
      <c r="IXQ1">
        <v>0</v>
      </c>
      <c r="IXR1">
        <v>0</v>
      </c>
      <c r="IXS1">
        <v>0</v>
      </c>
      <c r="IXT1">
        <v>0</v>
      </c>
      <c r="IXU1">
        <v>0</v>
      </c>
      <c r="IXV1">
        <v>0</v>
      </c>
      <c r="IXW1">
        <v>0</v>
      </c>
      <c r="IXX1">
        <v>0</v>
      </c>
      <c r="IXY1">
        <v>0</v>
      </c>
      <c r="IXZ1">
        <v>0</v>
      </c>
      <c r="IYA1">
        <v>0</v>
      </c>
      <c r="IYB1">
        <v>0</v>
      </c>
      <c r="IYC1">
        <v>0</v>
      </c>
      <c r="IYD1">
        <v>0</v>
      </c>
      <c r="IYE1">
        <v>0</v>
      </c>
      <c r="IYF1">
        <v>0</v>
      </c>
      <c r="IYG1">
        <v>0</v>
      </c>
      <c r="IYH1">
        <v>0</v>
      </c>
      <c r="IYI1">
        <v>0</v>
      </c>
      <c r="IYJ1">
        <v>0</v>
      </c>
      <c r="IYK1">
        <v>0</v>
      </c>
      <c r="IYL1">
        <v>0</v>
      </c>
      <c r="IYM1">
        <v>0</v>
      </c>
      <c r="IYN1">
        <v>0</v>
      </c>
      <c r="IYO1">
        <v>0</v>
      </c>
      <c r="IYP1">
        <v>0</v>
      </c>
      <c r="IYQ1">
        <v>0</v>
      </c>
      <c r="IYR1">
        <v>0</v>
      </c>
      <c r="IYS1">
        <v>0</v>
      </c>
      <c r="IYT1">
        <v>0</v>
      </c>
      <c r="IYU1">
        <v>0</v>
      </c>
      <c r="IYV1">
        <v>0</v>
      </c>
      <c r="IYW1">
        <v>0</v>
      </c>
      <c r="IYX1">
        <v>0</v>
      </c>
      <c r="IYY1">
        <v>0</v>
      </c>
      <c r="IYZ1">
        <v>0</v>
      </c>
      <c r="IZA1">
        <v>0</v>
      </c>
      <c r="IZB1">
        <v>0</v>
      </c>
      <c r="IZC1">
        <v>0</v>
      </c>
      <c r="IZD1">
        <v>0</v>
      </c>
      <c r="IZE1">
        <v>0</v>
      </c>
      <c r="IZF1">
        <v>0</v>
      </c>
      <c r="IZG1">
        <v>0</v>
      </c>
      <c r="IZH1">
        <v>0</v>
      </c>
      <c r="IZI1">
        <v>0</v>
      </c>
      <c r="IZJ1">
        <v>0</v>
      </c>
      <c r="IZK1">
        <v>0</v>
      </c>
      <c r="IZL1">
        <v>0</v>
      </c>
      <c r="IZM1">
        <v>0</v>
      </c>
      <c r="IZN1">
        <v>0</v>
      </c>
      <c r="IZO1">
        <v>0</v>
      </c>
      <c r="IZP1">
        <v>0</v>
      </c>
      <c r="IZQ1">
        <v>0</v>
      </c>
      <c r="IZR1">
        <v>0</v>
      </c>
      <c r="IZS1">
        <v>0</v>
      </c>
      <c r="IZT1">
        <v>0</v>
      </c>
      <c r="IZU1">
        <v>0</v>
      </c>
      <c r="IZV1">
        <v>0</v>
      </c>
      <c r="IZW1">
        <v>0</v>
      </c>
      <c r="IZX1">
        <v>0</v>
      </c>
      <c r="IZY1">
        <v>0</v>
      </c>
      <c r="IZZ1">
        <v>0</v>
      </c>
      <c r="JAA1">
        <v>0</v>
      </c>
      <c r="JAB1">
        <v>0</v>
      </c>
      <c r="JAC1">
        <v>0</v>
      </c>
      <c r="JAD1">
        <v>0</v>
      </c>
      <c r="JAE1">
        <v>0</v>
      </c>
      <c r="JAF1">
        <v>0</v>
      </c>
      <c r="JAG1">
        <v>0</v>
      </c>
      <c r="JAH1">
        <v>0</v>
      </c>
      <c r="JAI1">
        <v>0</v>
      </c>
      <c r="JAJ1">
        <v>0</v>
      </c>
      <c r="JAK1">
        <v>0</v>
      </c>
      <c r="JAL1">
        <v>0</v>
      </c>
      <c r="JAM1">
        <v>0</v>
      </c>
      <c r="JAN1">
        <v>0</v>
      </c>
      <c r="JAO1">
        <v>0</v>
      </c>
      <c r="JAP1">
        <v>0</v>
      </c>
      <c r="JAQ1">
        <v>0</v>
      </c>
      <c r="JAR1">
        <v>0</v>
      </c>
      <c r="JAS1">
        <v>0</v>
      </c>
      <c r="JAT1">
        <v>0</v>
      </c>
      <c r="JAU1">
        <v>0</v>
      </c>
      <c r="JAV1">
        <v>0</v>
      </c>
      <c r="JAW1">
        <v>0</v>
      </c>
      <c r="JAX1">
        <v>0</v>
      </c>
      <c r="JAY1">
        <v>0</v>
      </c>
      <c r="JAZ1">
        <v>0</v>
      </c>
      <c r="JBA1">
        <v>0</v>
      </c>
      <c r="JBB1">
        <v>0</v>
      </c>
      <c r="JBC1">
        <v>0</v>
      </c>
      <c r="JBD1">
        <v>0</v>
      </c>
      <c r="JBE1">
        <v>0</v>
      </c>
      <c r="JBF1">
        <v>0</v>
      </c>
      <c r="JBG1">
        <v>0</v>
      </c>
      <c r="JBH1">
        <v>0</v>
      </c>
      <c r="JBI1">
        <v>0</v>
      </c>
      <c r="JBJ1">
        <v>0</v>
      </c>
      <c r="JBK1">
        <v>0</v>
      </c>
      <c r="JBL1">
        <v>0</v>
      </c>
      <c r="JBM1">
        <v>0</v>
      </c>
      <c r="JBN1">
        <v>0</v>
      </c>
      <c r="JBO1">
        <v>0</v>
      </c>
      <c r="JBP1">
        <v>0</v>
      </c>
      <c r="JBQ1">
        <v>0</v>
      </c>
      <c r="JBR1">
        <v>0</v>
      </c>
      <c r="JBS1">
        <v>0</v>
      </c>
      <c r="JBT1">
        <v>0</v>
      </c>
      <c r="JBU1">
        <v>0</v>
      </c>
      <c r="JBV1">
        <v>0</v>
      </c>
      <c r="JBW1">
        <v>0</v>
      </c>
      <c r="JBX1">
        <v>0</v>
      </c>
      <c r="JBY1">
        <v>0</v>
      </c>
      <c r="JBZ1">
        <v>0</v>
      </c>
      <c r="JCA1">
        <v>0</v>
      </c>
      <c r="JCB1">
        <v>0</v>
      </c>
      <c r="JCC1">
        <v>0</v>
      </c>
      <c r="JCD1">
        <v>0</v>
      </c>
      <c r="JCE1">
        <v>0</v>
      </c>
      <c r="JCF1">
        <v>0</v>
      </c>
      <c r="JCG1">
        <v>0</v>
      </c>
      <c r="JCH1">
        <v>0</v>
      </c>
      <c r="JCI1">
        <v>0</v>
      </c>
      <c r="JCJ1">
        <v>0</v>
      </c>
      <c r="JCK1">
        <v>0</v>
      </c>
      <c r="JCL1">
        <v>0</v>
      </c>
      <c r="JCM1">
        <v>0</v>
      </c>
      <c r="JCN1">
        <v>0</v>
      </c>
      <c r="JCO1">
        <v>0</v>
      </c>
      <c r="JCP1">
        <v>0</v>
      </c>
      <c r="JCQ1">
        <v>0</v>
      </c>
      <c r="JCR1">
        <v>0</v>
      </c>
      <c r="JCS1">
        <v>0</v>
      </c>
      <c r="JCT1">
        <v>0</v>
      </c>
      <c r="JCU1">
        <v>0</v>
      </c>
      <c r="JCV1">
        <v>0</v>
      </c>
      <c r="JCW1">
        <v>0</v>
      </c>
      <c r="JCX1">
        <v>0</v>
      </c>
      <c r="JCY1">
        <v>0</v>
      </c>
      <c r="JCZ1">
        <v>0</v>
      </c>
      <c r="JDA1">
        <v>0</v>
      </c>
      <c r="JDB1">
        <v>0</v>
      </c>
      <c r="JDC1">
        <v>0</v>
      </c>
      <c r="JDD1">
        <v>0</v>
      </c>
      <c r="JDE1">
        <v>0</v>
      </c>
      <c r="JDF1">
        <v>0</v>
      </c>
      <c r="JDG1">
        <v>0</v>
      </c>
      <c r="JDH1">
        <v>0</v>
      </c>
      <c r="JDI1">
        <v>0</v>
      </c>
      <c r="JDJ1">
        <v>0</v>
      </c>
      <c r="JDK1">
        <v>0</v>
      </c>
      <c r="JDL1">
        <v>0</v>
      </c>
      <c r="JDM1">
        <v>0</v>
      </c>
      <c r="JDN1">
        <v>0</v>
      </c>
      <c r="JDO1">
        <v>0</v>
      </c>
      <c r="JDP1">
        <v>0</v>
      </c>
      <c r="JDQ1">
        <v>0</v>
      </c>
      <c r="JDR1">
        <v>0</v>
      </c>
      <c r="JDS1">
        <v>0</v>
      </c>
      <c r="JDT1">
        <v>0</v>
      </c>
      <c r="JDU1">
        <v>0</v>
      </c>
      <c r="JDV1">
        <v>0</v>
      </c>
      <c r="JDW1">
        <v>0</v>
      </c>
      <c r="JDX1">
        <v>0</v>
      </c>
      <c r="JDY1">
        <v>0</v>
      </c>
      <c r="JDZ1">
        <v>0</v>
      </c>
      <c r="JEA1">
        <v>0</v>
      </c>
      <c r="JEB1">
        <v>0</v>
      </c>
      <c r="JEC1">
        <v>0</v>
      </c>
      <c r="JED1">
        <v>0</v>
      </c>
      <c r="JEE1">
        <v>0</v>
      </c>
      <c r="JEF1">
        <v>0</v>
      </c>
      <c r="JEG1">
        <v>0</v>
      </c>
      <c r="JEH1">
        <v>0</v>
      </c>
      <c r="JEI1">
        <v>0</v>
      </c>
      <c r="JEJ1">
        <v>0</v>
      </c>
      <c r="JEK1">
        <v>0</v>
      </c>
      <c r="JEL1">
        <v>0</v>
      </c>
      <c r="JEM1">
        <v>0</v>
      </c>
      <c r="JEN1">
        <v>0</v>
      </c>
      <c r="JEO1">
        <v>0</v>
      </c>
      <c r="JEP1">
        <v>0</v>
      </c>
      <c r="JEQ1">
        <v>0</v>
      </c>
      <c r="JER1">
        <v>0</v>
      </c>
      <c r="JES1">
        <v>0</v>
      </c>
      <c r="JET1">
        <v>0</v>
      </c>
      <c r="JEU1">
        <v>0</v>
      </c>
      <c r="JEV1">
        <v>0</v>
      </c>
      <c r="JEW1">
        <v>0</v>
      </c>
      <c r="JEX1">
        <v>0</v>
      </c>
      <c r="JEY1">
        <v>0</v>
      </c>
      <c r="JEZ1">
        <v>0</v>
      </c>
      <c r="JFA1">
        <v>0</v>
      </c>
      <c r="JFB1">
        <v>0</v>
      </c>
      <c r="JFC1">
        <v>0</v>
      </c>
      <c r="JFD1">
        <v>0</v>
      </c>
      <c r="JFE1">
        <v>0</v>
      </c>
      <c r="JFF1">
        <v>0</v>
      </c>
      <c r="JFG1">
        <v>0</v>
      </c>
      <c r="JFH1">
        <v>0</v>
      </c>
      <c r="JFI1">
        <v>0</v>
      </c>
      <c r="JFJ1">
        <v>0</v>
      </c>
      <c r="JFK1">
        <v>0</v>
      </c>
      <c r="JFL1">
        <v>0</v>
      </c>
      <c r="JFM1">
        <v>0</v>
      </c>
      <c r="JFN1">
        <v>0</v>
      </c>
      <c r="JFO1">
        <v>0</v>
      </c>
      <c r="JFP1">
        <v>0</v>
      </c>
      <c r="JFQ1">
        <v>0</v>
      </c>
      <c r="JFR1">
        <v>0</v>
      </c>
      <c r="JFS1">
        <v>0</v>
      </c>
      <c r="JFT1">
        <v>0</v>
      </c>
      <c r="JFU1">
        <v>0</v>
      </c>
      <c r="JFV1">
        <v>0</v>
      </c>
      <c r="JFW1">
        <v>0</v>
      </c>
      <c r="JFX1">
        <v>0</v>
      </c>
      <c r="JFY1">
        <v>0</v>
      </c>
      <c r="JFZ1">
        <v>0</v>
      </c>
      <c r="JGA1">
        <v>0</v>
      </c>
      <c r="JGB1">
        <v>0</v>
      </c>
      <c r="JGC1">
        <v>0</v>
      </c>
      <c r="JGD1">
        <v>0</v>
      </c>
      <c r="JGE1">
        <v>0</v>
      </c>
      <c r="JGF1">
        <v>0</v>
      </c>
      <c r="JGG1">
        <v>0</v>
      </c>
      <c r="JGH1">
        <v>0</v>
      </c>
      <c r="JGI1">
        <v>0</v>
      </c>
      <c r="JGJ1">
        <v>0</v>
      </c>
      <c r="JGK1">
        <v>0</v>
      </c>
      <c r="JGL1">
        <v>0</v>
      </c>
      <c r="JGM1">
        <v>0</v>
      </c>
      <c r="JGN1">
        <v>0</v>
      </c>
      <c r="JGO1">
        <v>0</v>
      </c>
      <c r="JGP1">
        <v>0</v>
      </c>
      <c r="JGQ1">
        <v>0</v>
      </c>
      <c r="JGR1">
        <v>0</v>
      </c>
      <c r="JGS1">
        <v>0</v>
      </c>
      <c r="JGT1">
        <v>0</v>
      </c>
      <c r="JGU1">
        <v>0</v>
      </c>
      <c r="JGV1">
        <v>0</v>
      </c>
      <c r="JGW1">
        <v>0</v>
      </c>
      <c r="JGX1">
        <v>0</v>
      </c>
      <c r="JGY1">
        <v>0</v>
      </c>
      <c r="JGZ1">
        <v>0</v>
      </c>
      <c r="JHA1">
        <v>0</v>
      </c>
      <c r="JHB1">
        <v>0</v>
      </c>
      <c r="JHC1">
        <v>0</v>
      </c>
      <c r="JHD1">
        <v>0</v>
      </c>
      <c r="JHE1">
        <v>0</v>
      </c>
      <c r="JHF1">
        <v>0</v>
      </c>
      <c r="JHG1">
        <v>0</v>
      </c>
      <c r="JHH1">
        <v>0</v>
      </c>
      <c r="JHI1">
        <v>0</v>
      </c>
      <c r="JHJ1">
        <v>0</v>
      </c>
      <c r="JHK1">
        <v>0</v>
      </c>
      <c r="JHL1">
        <v>0</v>
      </c>
      <c r="JHM1">
        <v>0</v>
      </c>
      <c r="JHN1">
        <v>0</v>
      </c>
      <c r="JHO1">
        <v>0</v>
      </c>
      <c r="JHP1">
        <v>0</v>
      </c>
      <c r="JHQ1">
        <v>0</v>
      </c>
      <c r="JHR1">
        <v>0</v>
      </c>
      <c r="JHS1">
        <v>0</v>
      </c>
      <c r="JHT1">
        <v>0</v>
      </c>
      <c r="JHU1">
        <v>0</v>
      </c>
      <c r="JHV1">
        <v>0</v>
      </c>
      <c r="JHW1">
        <v>0</v>
      </c>
      <c r="JHX1">
        <v>0</v>
      </c>
      <c r="JHY1">
        <v>0</v>
      </c>
      <c r="JHZ1">
        <v>0</v>
      </c>
      <c r="JIA1">
        <v>0</v>
      </c>
      <c r="JIB1">
        <v>0</v>
      </c>
      <c r="JIC1">
        <v>0</v>
      </c>
      <c r="JID1">
        <v>0</v>
      </c>
      <c r="JIE1">
        <v>0</v>
      </c>
      <c r="JIF1">
        <v>0</v>
      </c>
      <c r="JIG1">
        <v>0</v>
      </c>
      <c r="JIH1">
        <v>0</v>
      </c>
      <c r="JII1">
        <v>0</v>
      </c>
      <c r="JIJ1">
        <v>0</v>
      </c>
      <c r="JIK1">
        <v>0</v>
      </c>
      <c r="JIL1">
        <v>0</v>
      </c>
      <c r="JIM1">
        <v>0</v>
      </c>
      <c r="JIN1">
        <v>0</v>
      </c>
      <c r="JIO1">
        <v>0</v>
      </c>
      <c r="JIP1">
        <v>0</v>
      </c>
      <c r="JIQ1">
        <v>0</v>
      </c>
      <c r="JIR1">
        <v>0</v>
      </c>
      <c r="JIS1">
        <v>0</v>
      </c>
      <c r="JIT1">
        <v>0</v>
      </c>
      <c r="JIU1">
        <v>0</v>
      </c>
      <c r="JIV1">
        <v>0</v>
      </c>
      <c r="JIW1">
        <v>0</v>
      </c>
      <c r="JIX1">
        <v>0</v>
      </c>
      <c r="JIY1">
        <v>0</v>
      </c>
      <c r="JIZ1">
        <v>0</v>
      </c>
      <c r="JJA1">
        <v>0</v>
      </c>
      <c r="JJB1">
        <v>0</v>
      </c>
      <c r="JJC1">
        <v>0</v>
      </c>
      <c r="JJD1">
        <v>0</v>
      </c>
      <c r="JJE1">
        <v>0</v>
      </c>
      <c r="JJF1">
        <v>0</v>
      </c>
      <c r="JJG1">
        <v>0</v>
      </c>
      <c r="JJH1">
        <v>0</v>
      </c>
      <c r="JJI1">
        <v>0</v>
      </c>
      <c r="JJJ1">
        <v>0</v>
      </c>
      <c r="JJK1">
        <v>0</v>
      </c>
      <c r="JJL1">
        <v>0</v>
      </c>
      <c r="JJM1">
        <v>0</v>
      </c>
      <c r="JJN1">
        <v>0</v>
      </c>
      <c r="JJO1">
        <v>0</v>
      </c>
      <c r="JJP1">
        <v>0</v>
      </c>
      <c r="JJQ1">
        <v>0</v>
      </c>
      <c r="JJR1">
        <v>0</v>
      </c>
      <c r="JJS1">
        <v>0</v>
      </c>
      <c r="JJT1">
        <v>0</v>
      </c>
      <c r="JJU1">
        <v>0</v>
      </c>
      <c r="JJV1">
        <v>0</v>
      </c>
      <c r="JJW1">
        <v>0</v>
      </c>
      <c r="JJX1">
        <v>0</v>
      </c>
      <c r="JJY1">
        <v>0</v>
      </c>
      <c r="JJZ1">
        <v>0</v>
      </c>
      <c r="JKA1">
        <v>0</v>
      </c>
      <c r="JKB1">
        <v>0</v>
      </c>
      <c r="JKC1">
        <v>0</v>
      </c>
      <c r="JKD1">
        <v>0</v>
      </c>
      <c r="JKE1">
        <v>0</v>
      </c>
      <c r="JKF1">
        <v>0</v>
      </c>
      <c r="JKG1">
        <v>0</v>
      </c>
      <c r="JKH1">
        <v>0</v>
      </c>
      <c r="JKI1">
        <v>0</v>
      </c>
      <c r="JKJ1">
        <v>0</v>
      </c>
      <c r="JKK1">
        <v>0</v>
      </c>
      <c r="JKL1">
        <v>0</v>
      </c>
      <c r="JKM1">
        <v>0</v>
      </c>
      <c r="JKN1">
        <v>0</v>
      </c>
      <c r="JKO1">
        <v>0</v>
      </c>
      <c r="JKP1">
        <v>0</v>
      </c>
      <c r="JKQ1">
        <v>0</v>
      </c>
      <c r="JKR1">
        <v>0</v>
      </c>
      <c r="JKS1">
        <v>0</v>
      </c>
      <c r="JKT1">
        <v>0</v>
      </c>
      <c r="JKU1">
        <v>0</v>
      </c>
      <c r="JKV1">
        <v>0</v>
      </c>
      <c r="JKW1">
        <v>0</v>
      </c>
      <c r="JKX1">
        <v>0</v>
      </c>
      <c r="JKY1">
        <v>0</v>
      </c>
      <c r="JKZ1">
        <v>0</v>
      </c>
      <c r="JLA1">
        <v>0</v>
      </c>
      <c r="JLB1">
        <v>0</v>
      </c>
      <c r="JLC1">
        <v>0</v>
      </c>
      <c r="JLD1">
        <v>0</v>
      </c>
      <c r="JLE1">
        <v>0</v>
      </c>
      <c r="JLF1">
        <v>0</v>
      </c>
      <c r="JLG1">
        <v>0</v>
      </c>
      <c r="JLH1">
        <v>0</v>
      </c>
      <c r="JLI1">
        <v>0</v>
      </c>
      <c r="JLJ1">
        <v>0</v>
      </c>
      <c r="JLK1">
        <v>0</v>
      </c>
      <c r="JLL1">
        <v>0</v>
      </c>
      <c r="JLM1">
        <v>0</v>
      </c>
      <c r="JLN1">
        <v>0</v>
      </c>
      <c r="JLO1">
        <v>0</v>
      </c>
      <c r="JLP1">
        <v>0</v>
      </c>
      <c r="JLQ1">
        <v>0</v>
      </c>
      <c r="JLR1">
        <v>0</v>
      </c>
      <c r="JLS1">
        <v>0</v>
      </c>
      <c r="JLT1">
        <v>0</v>
      </c>
      <c r="JLU1">
        <v>0</v>
      </c>
      <c r="JLV1">
        <v>0</v>
      </c>
      <c r="JLW1">
        <v>0</v>
      </c>
      <c r="JLX1">
        <v>0</v>
      </c>
      <c r="JLY1">
        <v>0</v>
      </c>
      <c r="JLZ1">
        <v>0</v>
      </c>
      <c r="JMA1">
        <v>0</v>
      </c>
      <c r="JMB1">
        <v>0</v>
      </c>
      <c r="JMC1">
        <v>0</v>
      </c>
      <c r="JMD1">
        <v>0</v>
      </c>
      <c r="JME1">
        <v>0</v>
      </c>
      <c r="JMF1">
        <v>0</v>
      </c>
      <c r="JMG1">
        <v>0</v>
      </c>
      <c r="JMH1">
        <v>0</v>
      </c>
      <c r="JMI1">
        <v>0</v>
      </c>
      <c r="JMJ1">
        <v>0</v>
      </c>
      <c r="JMK1">
        <v>0</v>
      </c>
      <c r="JML1">
        <v>0</v>
      </c>
      <c r="JMM1">
        <v>0</v>
      </c>
      <c r="JMN1">
        <v>0</v>
      </c>
      <c r="JMO1">
        <v>0</v>
      </c>
      <c r="JMP1">
        <v>0</v>
      </c>
      <c r="JMQ1">
        <v>0</v>
      </c>
      <c r="JMR1">
        <v>0</v>
      </c>
      <c r="JMS1">
        <v>0</v>
      </c>
      <c r="JMT1">
        <v>0</v>
      </c>
      <c r="JMU1">
        <v>0</v>
      </c>
      <c r="JMV1">
        <v>0</v>
      </c>
      <c r="JMW1">
        <v>0</v>
      </c>
      <c r="JMX1">
        <v>0</v>
      </c>
      <c r="JMY1">
        <v>0</v>
      </c>
      <c r="JMZ1">
        <v>0</v>
      </c>
      <c r="JNA1">
        <v>0</v>
      </c>
      <c r="JNB1">
        <v>0</v>
      </c>
      <c r="JNC1">
        <v>0</v>
      </c>
      <c r="JND1">
        <v>0</v>
      </c>
      <c r="JNE1">
        <v>0</v>
      </c>
      <c r="JNF1">
        <v>0</v>
      </c>
      <c r="JNG1">
        <v>0</v>
      </c>
      <c r="JNH1">
        <v>0</v>
      </c>
      <c r="JNI1">
        <v>0</v>
      </c>
      <c r="JNJ1">
        <v>0</v>
      </c>
      <c r="JNK1">
        <v>0</v>
      </c>
      <c r="JNL1">
        <v>0</v>
      </c>
      <c r="JNM1">
        <v>0</v>
      </c>
      <c r="JNN1">
        <v>0</v>
      </c>
      <c r="JNO1">
        <v>0</v>
      </c>
      <c r="JNP1">
        <v>0</v>
      </c>
      <c r="JNQ1">
        <v>0</v>
      </c>
      <c r="JNR1">
        <v>0</v>
      </c>
      <c r="JNS1">
        <v>0</v>
      </c>
      <c r="JNT1">
        <v>0</v>
      </c>
      <c r="JNU1">
        <v>0</v>
      </c>
      <c r="JNV1">
        <v>0</v>
      </c>
      <c r="JNW1">
        <v>0</v>
      </c>
      <c r="JNX1">
        <v>0</v>
      </c>
      <c r="JNY1">
        <v>0</v>
      </c>
      <c r="JNZ1">
        <v>0</v>
      </c>
      <c r="JOA1">
        <v>0</v>
      </c>
      <c r="JOB1">
        <v>0</v>
      </c>
      <c r="JOC1">
        <v>0</v>
      </c>
      <c r="JOD1">
        <v>0</v>
      </c>
      <c r="JOE1">
        <v>0</v>
      </c>
      <c r="JOF1">
        <v>0</v>
      </c>
      <c r="JOG1">
        <v>0</v>
      </c>
      <c r="JOH1">
        <v>0</v>
      </c>
      <c r="JOI1">
        <v>0</v>
      </c>
      <c r="JOJ1">
        <v>0</v>
      </c>
      <c r="JOK1">
        <v>0</v>
      </c>
      <c r="JOL1">
        <v>0</v>
      </c>
      <c r="JOM1">
        <v>0</v>
      </c>
      <c r="JON1">
        <v>0</v>
      </c>
      <c r="JOO1">
        <v>0</v>
      </c>
      <c r="JOP1">
        <v>0</v>
      </c>
      <c r="JOQ1">
        <v>0</v>
      </c>
      <c r="JOR1">
        <v>0</v>
      </c>
      <c r="JOS1">
        <v>0</v>
      </c>
      <c r="JOT1">
        <v>0</v>
      </c>
      <c r="JOU1">
        <v>0</v>
      </c>
      <c r="JOV1">
        <v>0</v>
      </c>
      <c r="JOW1">
        <v>0</v>
      </c>
      <c r="JOX1">
        <v>0</v>
      </c>
      <c r="JOY1">
        <v>0</v>
      </c>
      <c r="JOZ1">
        <v>0</v>
      </c>
      <c r="JPA1">
        <v>0</v>
      </c>
      <c r="JPB1">
        <v>0</v>
      </c>
      <c r="JPC1">
        <v>0</v>
      </c>
      <c r="JPD1">
        <v>0</v>
      </c>
      <c r="JPE1">
        <v>0</v>
      </c>
      <c r="JPF1">
        <v>0</v>
      </c>
      <c r="JPG1">
        <v>0</v>
      </c>
      <c r="JPH1">
        <v>0</v>
      </c>
      <c r="JPI1">
        <v>0</v>
      </c>
      <c r="JPJ1">
        <v>0</v>
      </c>
      <c r="JPK1">
        <v>0</v>
      </c>
      <c r="JPL1">
        <v>0</v>
      </c>
      <c r="JPM1">
        <v>0</v>
      </c>
      <c r="JPN1">
        <v>0</v>
      </c>
      <c r="JPO1">
        <v>0</v>
      </c>
      <c r="JPP1">
        <v>0</v>
      </c>
      <c r="JPQ1">
        <v>0</v>
      </c>
      <c r="JPR1">
        <v>0</v>
      </c>
      <c r="JPS1">
        <v>0</v>
      </c>
      <c r="JPT1">
        <v>0</v>
      </c>
      <c r="JPU1">
        <v>0</v>
      </c>
      <c r="JPV1">
        <v>0</v>
      </c>
      <c r="JPW1">
        <v>0</v>
      </c>
      <c r="JPX1">
        <v>0</v>
      </c>
      <c r="JPY1">
        <v>0</v>
      </c>
      <c r="JPZ1">
        <v>0</v>
      </c>
      <c r="JQA1">
        <v>0</v>
      </c>
      <c r="JQB1">
        <v>0</v>
      </c>
      <c r="JQC1">
        <v>0</v>
      </c>
      <c r="JQD1">
        <v>0</v>
      </c>
      <c r="JQE1">
        <v>0</v>
      </c>
      <c r="JQF1">
        <v>0</v>
      </c>
      <c r="JQG1">
        <v>0</v>
      </c>
      <c r="JQH1">
        <v>0</v>
      </c>
      <c r="JQI1">
        <v>0</v>
      </c>
      <c r="JQJ1">
        <v>0</v>
      </c>
      <c r="JQK1">
        <v>0</v>
      </c>
      <c r="JQL1">
        <v>0</v>
      </c>
      <c r="JQM1">
        <v>0</v>
      </c>
      <c r="JQN1">
        <v>0</v>
      </c>
      <c r="JQO1">
        <v>0</v>
      </c>
      <c r="JQP1">
        <v>0</v>
      </c>
      <c r="JQQ1">
        <v>0</v>
      </c>
      <c r="JQR1">
        <v>0</v>
      </c>
      <c r="JQS1">
        <v>0</v>
      </c>
      <c r="JQT1">
        <v>0</v>
      </c>
      <c r="JQU1">
        <v>0</v>
      </c>
      <c r="JQV1">
        <v>0</v>
      </c>
      <c r="JQW1">
        <v>0</v>
      </c>
      <c r="JQX1">
        <v>0</v>
      </c>
      <c r="JQY1">
        <v>0</v>
      </c>
      <c r="JQZ1">
        <v>0</v>
      </c>
      <c r="JRA1">
        <v>0</v>
      </c>
      <c r="JRB1">
        <v>0</v>
      </c>
      <c r="JRC1">
        <v>0</v>
      </c>
      <c r="JRD1">
        <v>0</v>
      </c>
      <c r="JRE1">
        <v>0</v>
      </c>
      <c r="JRF1">
        <v>0</v>
      </c>
      <c r="JRG1">
        <v>0</v>
      </c>
      <c r="JRH1">
        <v>0</v>
      </c>
      <c r="JRI1">
        <v>0</v>
      </c>
      <c r="JRJ1">
        <v>0</v>
      </c>
      <c r="JRK1">
        <v>0</v>
      </c>
      <c r="JRL1">
        <v>0</v>
      </c>
      <c r="JRM1">
        <v>0</v>
      </c>
      <c r="JRN1">
        <v>0</v>
      </c>
      <c r="JRO1">
        <v>0</v>
      </c>
      <c r="JRP1">
        <v>0</v>
      </c>
      <c r="JRQ1">
        <v>0</v>
      </c>
      <c r="JRR1">
        <v>0</v>
      </c>
      <c r="JRS1">
        <v>0</v>
      </c>
      <c r="JRT1">
        <v>0</v>
      </c>
      <c r="JRU1">
        <v>0</v>
      </c>
      <c r="JRV1">
        <v>0</v>
      </c>
      <c r="JRW1">
        <v>0</v>
      </c>
      <c r="JRX1">
        <v>0</v>
      </c>
      <c r="JRY1">
        <v>0</v>
      </c>
      <c r="JRZ1">
        <v>0</v>
      </c>
      <c r="JSA1">
        <v>0</v>
      </c>
      <c r="JSB1">
        <v>0</v>
      </c>
      <c r="JSC1">
        <v>0</v>
      </c>
      <c r="JSD1">
        <v>0</v>
      </c>
      <c r="JSE1">
        <v>0</v>
      </c>
      <c r="JSF1">
        <v>0</v>
      </c>
      <c r="JSG1">
        <v>0</v>
      </c>
      <c r="JSH1">
        <v>0</v>
      </c>
      <c r="JSI1">
        <v>0</v>
      </c>
      <c r="JSJ1">
        <v>0</v>
      </c>
      <c r="JSK1">
        <v>0</v>
      </c>
      <c r="JSL1">
        <v>0</v>
      </c>
      <c r="JSM1">
        <v>0</v>
      </c>
      <c r="JSN1">
        <v>0</v>
      </c>
      <c r="JSO1">
        <v>0</v>
      </c>
      <c r="JSP1">
        <v>0</v>
      </c>
      <c r="JSQ1">
        <v>0</v>
      </c>
      <c r="JSR1">
        <v>0</v>
      </c>
      <c r="JSS1">
        <v>0</v>
      </c>
      <c r="JST1">
        <v>0</v>
      </c>
      <c r="JSU1">
        <v>0</v>
      </c>
      <c r="JSV1">
        <v>0</v>
      </c>
      <c r="JSW1">
        <v>0</v>
      </c>
      <c r="JSX1">
        <v>0</v>
      </c>
      <c r="JSY1">
        <v>0</v>
      </c>
      <c r="JSZ1">
        <v>0</v>
      </c>
      <c r="JTA1">
        <v>0</v>
      </c>
      <c r="JTB1">
        <v>0</v>
      </c>
      <c r="JTC1">
        <v>0</v>
      </c>
      <c r="JTD1">
        <v>0</v>
      </c>
      <c r="JTE1">
        <v>0</v>
      </c>
      <c r="JTF1">
        <v>0</v>
      </c>
      <c r="JTG1">
        <v>0</v>
      </c>
      <c r="JTH1">
        <v>0</v>
      </c>
      <c r="JTI1">
        <v>0</v>
      </c>
      <c r="JTJ1">
        <v>0</v>
      </c>
      <c r="JTK1">
        <v>0</v>
      </c>
      <c r="JTL1">
        <v>0</v>
      </c>
      <c r="JTM1">
        <v>0</v>
      </c>
      <c r="JTN1">
        <v>0</v>
      </c>
      <c r="JTO1">
        <v>0</v>
      </c>
      <c r="JTP1">
        <v>0</v>
      </c>
      <c r="JTQ1">
        <v>0</v>
      </c>
      <c r="JTR1">
        <v>0</v>
      </c>
      <c r="JTS1">
        <v>0</v>
      </c>
      <c r="JTT1">
        <v>0</v>
      </c>
      <c r="JTU1">
        <v>0</v>
      </c>
      <c r="JTV1">
        <v>0</v>
      </c>
      <c r="JTW1">
        <v>0</v>
      </c>
      <c r="JTX1">
        <v>0</v>
      </c>
      <c r="JTY1">
        <v>0</v>
      </c>
      <c r="JTZ1">
        <v>0</v>
      </c>
      <c r="JUA1">
        <v>0</v>
      </c>
      <c r="JUB1">
        <v>0</v>
      </c>
      <c r="JUC1">
        <v>0</v>
      </c>
      <c r="JUD1">
        <v>0</v>
      </c>
      <c r="JUE1">
        <v>0</v>
      </c>
      <c r="JUF1">
        <v>0</v>
      </c>
      <c r="JUG1">
        <v>0</v>
      </c>
      <c r="JUH1">
        <v>0</v>
      </c>
      <c r="JUI1">
        <v>0</v>
      </c>
      <c r="JUJ1">
        <v>0</v>
      </c>
      <c r="JUK1">
        <v>0</v>
      </c>
      <c r="JUL1">
        <v>0</v>
      </c>
      <c r="JUM1">
        <v>0</v>
      </c>
      <c r="JUN1">
        <v>0</v>
      </c>
      <c r="JUO1">
        <v>0</v>
      </c>
      <c r="JUP1">
        <v>0</v>
      </c>
      <c r="JUQ1">
        <v>0</v>
      </c>
      <c r="JUR1">
        <v>0</v>
      </c>
      <c r="JUS1">
        <v>0</v>
      </c>
      <c r="JUT1">
        <v>0</v>
      </c>
      <c r="JUU1">
        <v>0</v>
      </c>
      <c r="JUV1">
        <v>0</v>
      </c>
      <c r="JUW1">
        <v>0</v>
      </c>
      <c r="JUX1">
        <v>0</v>
      </c>
      <c r="JUY1">
        <v>0</v>
      </c>
      <c r="JUZ1">
        <v>0</v>
      </c>
      <c r="JVA1">
        <v>0</v>
      </c>
      <c r="JVB1">
        <v>0</v>
      </c>
      <c r="JVC1">
        <v>0</v>
      </c>
      <c r="JVD1">
        <v>0</v>
      </c>
      <c r="JVE1">
        <v>0</v>
      </c>
      <c r="JVF1">
        <v>0</v>
      </c>
      <c r="JVG1">
        <v>0</v>
      </c>
      <c r="JVH1">
        <v>0</v>
      </c>
      <c r="JVI1">
        <v>0</v>
      </c>
      <c r="JVJ1">
        <v>0</v>
      </c>
      <c r="JVK1">
        <v>0</v>
      </c>
      <c r="JVL1">
        <v>0</v>
      </c>
      <c r="JVM1">
        <v>0</v>
      </c>
      <c r="JVN1">
        <v>0</v>
      </c>
      <c r="JVO1">
        <v>0</v>
      </c>
      <c r="JVP1">
        <v>0</v>
      </c>
      <c r="JVQ1">
        <v>0</v>
      </c>
      <c r="JVR1">
        <v>0</v>
      </c>
      <c r="JVS1">
        <v>0</v>
      </c>
      <c r="JVT1">
        <v>0</v>
      </c>
      <c r="JVU1">
        <v>0</v>
      </c>
      <c r="JVV1">
        <v>0</v>
      </c>
      <c r="JVW1">
        <v>0</v>
      </c>
      <c r="JVX1">
        <v>0</v>
      </c>
      <c r="JVY1">
        <v>0</v>
      </c>
      <c r="JVZ1">
        <v>0</v>
      </c>
      <c r="JWA1">
        <v>0</v>
      </c>
      <c r="JWB1">
        <v>0</v>
      </c>
      <c r="JWC1">
        <v>0</v>
      </c>
      <c r="JWD1">
        <v>0</v>
      </c>
      <c r="JWE1">
        <v>0</v>
      </c>
      <c r="JWF1">
        <v>0</v>
      </c>
      <c r="JWG1">
        <v>0</v>
      </c>
      <c r="JWH1">
        <v>0</v>
      </c>
      <c r="JWI1">
        <v>0</v>
      </c>
      <c r="JWJ1">
        <v>0</v>
      </c>
      <c r="JWK1">
        <v>0</v>
      </c>
      <c r="JWL1">
        <v>0</v>
      </c>
      <c r="JWM1">
        <v>0</v>
      </c>
      <c r="JWN1">
        <v>0</v>
      </c>
      <c r="JWO1">
        <v>0</v>
      </c>
      <c r="JWP1">
        <v>0</v>
      </c>
      <c r="JWQ1">
        <v>0</v>
      </c>
      <c r="JWR1">
        <v>0</v>
      </c>
      <c r="JWS1">
        <v>0</v>
      </c>
      <c r="JWT1">
        <v>0</v>
      </c>
      <c r="JWU1">
        <v>0</v>
      </c>
      <c r="JWV1">
        <v>0</v>
      </c>
      <c r="JWW1">
        <v>0</v>
      </c>
      <c r="JWX1">
        <v>0</v>
      </c>
      <c r="JWY1">
        <v>0</v>
      </c>
      <c r="JWZ1">
        <v>0</v>
      </c>
      <c r="JXA1">
        <v>0</v>
      </c>
      <c r="JXB1">
        <v>0</v>
      </c>
      <c r="JXC1">
        <v>0</v>
      </c>
      <c r="JXD1">
        <v>0</v>
      </c>
      <c r="JXE1">
        <v>0</v>
      </c>
      <c r="JXF1">
        <v>0</v>
      </c>
      <c r="JXG1">
        <v>0</v>
      </c>
      <c r="JXH1">
        <v>0</v>
      </c>
      <c r="JXI1">
        <v>0</v>
      </c>
      <c r="JXJ1">
        <v>0</v>
      </c>
      <c r="JXK1">
        <v>0</v>
      </c>
      <c r="JXL1">
        <v>0</v>
      </c>
      <c r="JXM1">
        <v>0</v>
      </c>
      <c r="JXN1">
        <v>0</v>
      </c>
      <c r="JXO1">
        <v>0</v>
      </c>
      <c r="JXP1">
        <v>0</v>
      </c>
      <c r="JXQ1">
        <v>0</v>
      </c>
      <c r="JXR1">
        <v>0</v>
      </c>
      <c r="JXS1">
        <v>0</v>
      </c>
      <c r="JXT1">
        <v>0</v>
      </c>
      <c r="JXU1">
        <v>0</v>
      </c>
      <c r="JXV1">
        <v>0</v>
      </c>
      <c r="JXW1">
        <v>0</v>
      </c>
      <c r="JXX1">
        <v>0</v>
      </c>
      <c r="JXY1">
        <v>0</v>
      </c>
      <c r="JXZ1">
        <v>0</v>
      </c>
      <c r="JYA1">
        <v>0</v>
      </c>
      <c r="JYB1">
        <v>0</v>
      </c>
      <c r="JYC1">
        <v>0</v>
      </c>
      <c r="JYD1">
        <v>0</v>
      </c>
      <c r="JYE1">
        <v>0</v>
      </c>
      <c r="JYF1">
        <v>0</v>
      </c>
      <c r="JYG1">
        <v>0</v>
      </c>
      <c r="JYH1">
        <v>0</v>
      </c>
      <c r="JYI1">
        <v>0</v>
      </c>
      <c r="JYJ1">
        <v>0</v>
      </c>
      <c r="JYK1">
        <v>0</v>
      </c>
      <c r="JYL1">
        <v>0</v>
      </c>
      <c r="JYM1">
        <v>0</v>
      </c>
      <c r="JYN1">
        <v>0</v>
      </c>
      <c r="JYO1">
        <v>0</v>
      </c>
      <c r="JYP1">
        <v>0</v>
      </c>
      <c r="JYQ1">
        <v>0</v>
      </c>
      <c r="JYR1">
        <v>0</v>
      </c>
      <c r="JYS1">
        <v>0</v>
      </c>
      <c r="JYT1">
        <v>0</v>
      </c>
      <c r="JYU1">
        <v>0</v>
      </c>
      <c r="JYV1">
        <v>0</v>
      </c>
      <c r="JYW1">
        <v>0</v>
      </c>
      <c r="JYX1">
        <v>0</v>
      </c>
      <c r="JYY1">
        <v>0</v>
      </c>
      <c r="JYZ1">
        <v>0</v>
      </c>
      <c r="JZA1">
        <v>0</v>
      </c>
      <c r="JZB1">
        <v>0</v>
      </c>
      <c r="JZC1">
        <v>0</v>
      </c>
      <c r="JZD1">
        <v>0</v>
      </c>
      <c r="JZE1">
        <v>0</v>
      </c>
      <c r="JZF1">
        <v>0</v>
      </c>
      <c r="JZG1">
        <v>0</v>
      </c>
      <c r="JZH1">
        <v>0</v>
      </c>
      <c r="JZI1">
        <v>0</v>
      </c>
      <c r="JZJ1">
        <v>0</v>
      </c>
      <c r="JZK1">
        <v>0</v>
      </c>
      <c r="JZL1">
        <v>0</v>
      </c>
      <c r="JZM1">
        <v>0</v>
      </c>
      <c r="JZN1">
        <v>0</v>
      </c>
      <c r="JZO1">
        <v>0</v>
      </c>
      <c r="JZP1">
        <v>0</v>
      </c>
      <c r="JZQ1">
        <v>0</v>
      </c>
      <c r="JZR1">
        <v>0</v>
      </c>
      <c r="JZS1">
        <v>0</v>
      </c>
      <c r="JZT1">
        <v>0</v>
      </c>
      <c r="JZU1">
        <v>0</v>
      </c>
      <c r="JZV1">
        <v>0</v>
      </c>
      <c r="JZW1">
        <v>0</v>
      </c>
      <c r="JZX1">
        <v>0</v>
      </c>
      <c r="JZY1">
        <v>0</v>
      </c>
      <c r="JZZ1">
        <v>0</v>
      </c>
      <c r="KAA1">
        <v>0</v>
      </c>
      <c r="KAB1">
        <v>0</v>
      </c>
      <c r="KAC1">
        <v>0</v>
      </c>
      <c r="KAD1">
        <v>0</v>
      </c>
      <c r="KAE1">
        <v>0</v>
      </c>
      <c r="KAF1">
        <v>0</v>
      </c>
      <c r="KAG1">
        <v>0</v>
      </c>
      <c r="KAH1">
        <v>0</v>
      </c>
      <c r="KAI1">
        <v>0</v>
      </c>
      <c r="KAJ1">
        <v>0</v>
      </c>
      <c r="KAK1">
        <v>0</v>
      </c>
      <c r="KAL1">
        <v>0</v>
      </c>
      <c r="KAM1">
        <v>0</v>
      </c>
      <c r="KAN1">
        <v>0</v>
      </c>
      <c r="KAO1">
        <v>0</v>
      </c>
      <c r="KAP1">
        <v>0</v>
      </c>
      <c r="KAQ1">
        <v>0</v>
      </c>
      <c r="KAR1">
        <v>0</v>
      </c>
      <c r="KAS1">
        <v>0</v>
      </c>
      <c r="KAT1">
        <v>0</v>
      </c>
      <c r="KAU1">
        <v>0</v>
      </c>
      <c r="KAV1">
        <v>0</v>
      </c>
      <c r="KAW1">
        <v>0</v>
      </c>
      <c r="KAX1">
        <v>0</v>
      </c>
      <c r="KAY1">
        <v>0</v>
      </c>
      <c r="KAZ1">
        <v>0</v>
      </c>
      <c r="KBA1">
        <v>0</v>
      </c>
      <c r="KBB1">
        <v>0</v>
      </c>
      <c r="KBC1">
        <v>0</v>
      </c>
      <c r="KBD1">
        <v>0</v>
      </c>
      <c r="KBE1">
        <v>0</v>
      </c>
      <c r="KBF1">
        <v>0</v>
      </c>
      <c r="KBG1">
        <v>0</v>
      </c>
      <c r="KBH1">
        <v>0</v>
      </c>
      <c r="KBI1">
        <v>0</v>
      </c>
      <c r="KBJ1">
        <v>0</v>
      </c>
      <c r="KBK1">
        <v>0</v>
      </c>
      <c r="KBL1">
        <v>0</v>
      </c>
      <c r="KBM1">
        <v>0</v>
      </c>
      <c r="KBN1">
        <v>0</v>
      </c>
      <c r="KBO1">
        <v>0</v>
      </c>
      <c r="KBP1">
        <v>0</v>
      </c>
      <c r="KBQ1">
        <v>0</v>
      </c>
      <c r="KBR1">
        <v>0</v>
      </c>
      <c r="KBS1">
        <v>0</v>
      </c>
      <c r="KBT1">
        <v>0</v>
      </c>
      <c r="KBU1">
        <v>0</v>
      </c>
      <c r="KBV1">
        <v>0</v>
      </c>
      <c r="KBW1">
        <v>0</v>
      </c>
      <c r="KBX1">
        <v>0</v>
      </c>
      <c r="KBY1">
        <v>0</v>
      </c>
      <c r="KBZ1">
        <v>0</v>
      </c>
      <c r="KCA1">
        <v>0</v>
      </c>
      <c r="KCB1">
        <v>0</v>
      </c>
      <c r="KCC1">
        <v>0</v>
      </c>
      <c r="KCD1">
        <v>0</v>
      </c>
      <c r="KCE1">
        <v>0</v>
      </c>
      <c r="KCF1">
        <v>0</v>
      </c>
      <c r="KCG1">
        <v>0</v>
      </c>
      <c r="KCH1">
        <v>0</v>
      </c>
      <c r="KCI1">
        <v>0</v>
      </c>
      <c r="KCJ1">
        <v>0</v>
      </c>
      <c r="KCK1">
        <v>0</v>
      </c>
      <c r="KCL1">
        <v>0</v>
      </c>
      <c r="KCM1">
        <v>0</v>
      </c>
      <c r="KCN1">
        <v>0</v>
      </c>
      <c r="KCO1">
        <v>0</v>
      </c>
      <c r="KCP1">
        <v>0</v>
      </c>
      <c r="KCQ1">
        <v>0</v>
      </c>
      <c r="KCR1">
        <v>0</v>
      </c>
      <c r="KCS1">
        <v>0</v>
      </c>
      <c r="KCT1">
        <v>0</v>
      </c>
      <c r="KCU1">
        <v>0</v>
      </c>
      <c r="KCV1">
        <v>0</v>
      </c>
      <c r="KCW1">
        <v>0</v>
      </c>
      <c r="KCX1">
        <v>0</v>
      </c>
      <c r="KCY1">
        <v>0</v>
      </c>
      <c r="KCZ1">
        <v>0</v>
      </c>
      <c r="KDA1">
        <v>0</v>
      </c>
      <c r="KDB1">
        <v>0</v>
      </c>
      <c r="KDC1">
        <v>0</v>
      </c>
      <c r="KDD1">
        <v>0</v>
      </c>
      <c r="KDE1">
        <v>0</v>
      </c>
      <c r="KDF1">
        <v>0</v>
      </c>
      <c r="KDG1">
        <v>0</v>
      </c>
      <c r="KDH1">
        <v>0</v>
      </c>
      <c r="KDI1">
        <v>0</v>
      </c>
      <c r="KDJ1">
        <v>0</v>
      </c>
      <c r="KDK1">
        <v>0</v>
      </c>
      <c r="KDL1">
        <v>0</v>
      </c>
      <c r="KDM1">
        <v>0</v>
      </c>
      <c r="KDN1">
        <v>0</v>
      </c>
      <c r="KDO1">
        <v>0</v>
      </c>
      <c r="KDP1">
        <v>0</v>
      </c>
      <c r="KDQ1">
        <v>0</v>
      </c>
      <c r="KDR1">
        <v>0</v>
      </c>
      <c r="KDS1">
        <v>0</v>
      </c>
      <c r="KDT1">
        <v>0</v>
      </c>
      <c r="KDU1">
        <v>0</v>
      </c>
      <c r="KDV1">
        <v>0</v>
      </c>
      <c r="KDW1">
        <v>0</v>
      </c>
      <c r="KDX1">
        <v>0</v>
      </c>
      <c r="KDY1">
        <v>0</v>
      </c>
      <c r="KDZ1">
        <v>0</v>
      </c>
      <c r="KEA1">
        <v>0</v>
      </c>
      <c r="KEB1">
        <v>0</v>
      </c>
      <c r="KEC1">
        <v>0</v>
      </c>
      <c r="KED1">
        <v>0</v>
      </c>
      <c r="KEE1">
        <v>0</v>
      </c>
      <c r="KEF1">
        <v>0</v>
      </c>
      <c r="KEG1">
        <v>0</v>
      </c>
      <c r="KEH1">
        <v>0</v>
      </c>
      <c r="KEI1">
        <v>0</v>
      </c>
      <c r="KEJ1">
        <v>0</v>
      </c>
      <c r="KEK1">
        <v>0</v>
      </c>
      <c r="KEL1">
        <v>0</v>
      </c>
      <c r="KEM1">
        <v>0</v>
      </c>
      <c r="KEN1">
        <v>0</v>
      </c>
      <c r="KEO1">
        <v>0</v>
      </c>
      <c r="KEP1">
        <v>0</v>
      </c>
      <c r="KEQ1">
        <v>0</v>
      </c>
      <c r="KER1">
        <v>0</v>
      </c>
      <c r="KES1">
        <v>0</v>
      </c>
      <c r="KET1">
        <v>0</v>
      </c>
      <c r="KEU1">
        <v>0</v>
      </c>
      <c r="KEV1">
        <v>0</v>
      </c>
      <c r="KEW1">
        <v>0</v>
      </c>
      <c r="KEX1">
        <v>0</v>
      </c>
      <c r="KEY1">
        <v>0</v>
      </c>
      <c r="KEZ1">
        <v>0</v>
      </c>
      <c r="KFA1">
        <v>0</v>
      </c>
      <c r="KFB1">
        <v>0</v>
      </c>
      <c r="KFC1">
        <v>0</v>
      </c>
      <c r="KFD1">
        <v>0</v>
      </c>
      <c r="KFE1">
        <v>0</v>
      </c>
      <c r="KFF1">
        <v>0</v>
      </c>
      <c r="KFG1">
        <v>0</v>
      </c>
      <c r="KFH1">
        <v>0</v>
      </c>
      <c r="KFI1">
        <v>0</v>
      </c>
      <c r="KFJ1">
        <v>0</v>
      </c>
      <c r="KFK1">
        <v>0</v>
      </c>
      <c r="KFL1">
        <v>0</v>
      </c>
      <c r="KFM1">
        <v>0</v>
      </c>
      <c r="KFN1">
        <v>0</v>
      </c>
      <c r="KFO1">
        <v>0</v>
      </c>
      <c r="KFP1">
        <v>0</v>
      </c>
      <c r="KFQ1">
        <v>0</v>
      </c>
      <c r="KFR1">
        <v>0</v>
      </c>
      <c r="KFS1">
        <v>0</v>
      </c>
      <c r="KFT1">
        <v>0</v>
      </c>
      <c r="KFU1">
        <v>0</v>
      </c>
      <c r="KFV1">
        <v>0</v>
      </c>
      <c r="KFW1">
        <v>0</v>
      </c>
      <c r="KFX1">
        <v>0</v>
      </c>
      <c r="KFY1">
        <v>0</v>
      </c>
      <c r="KFZ1">
        <v>0</v>
      </c>
      <c r="KGA1">
        <v>0</v>
      </c>
      <c r="KGB1">
        <v>0</v>
      </c>
      <c r="KGC1">
        <v>0</v>
      </c>
      <c r="KGD1">
        <v>0</v>
      </c>
      <c r="KGE1">
        <v>0</v>
      </c>
      <c r="KGF1">
        <v>0</v>
      </c>
      <c r="KGG1">
        <v>0</v>
      </c>
      <c r="KGH1">
        <v>0</v>
      </c>
      <c r="KGI1">
        <v>0</v>
      </c>
      <c r="KGJ1">
        <v>0</v>
      </c>
      <c r="KGK1">
        <v>0</v>
      </c>
      <c r="KGL1">
        <v>0</v>
      </c>
      <c r="KGM1">
        <v>0</v>
      </c>
      <c r="KGN1">
        <v>0</v>
      </c>
      <c r="KGO1">
        <v>0</v>
      </c>
      <c r="KGP1">
        <v>0</v>
      </c>
      <c r="KGQ1">
        <v>0</v>
      </c>
      <c r="KGR1">
        <v>0</v>
      </c>
      <c r="KGS1">
        <v>0</v>
      </c>
      <c r="KGT1">
        <v>0</v>
      </c>
      <c r="KGU1">
        <v>0</v>
      </c>
      <c r="KGV1">
        <v>0</v>
      </c>
      <c r="KGW1">
        <v>0</v>
      </c>
      <c r="KGX1">
        <v>0</v>
      </c>
      <c r="KGY1">
        <v>0</v>
      </c>
      <c r="KGZ1">
        <v>0</v>
      </c>
      <c r="KHA1">
        <v>0</v>
      </c>
      <c r="KHB1">
        <v>0</v>
      </c>
      <c r="KHC1">
        <v>0</v>
      </c>
      <c r="KHD1">
        <v>0</v>
      </c>
      <c r="KHE1">
        <v>0</v>
      </c>
      <c r="KHF1">
        <v>0</v>
      </c>
      <c r="KHG1">
        <v>0</v>
      </c>
      <c r="KHH1">
        <v>0</v>
      </c>
      <c r="KHI1">
        <v>0</v>
      </c>
      <c r="KHJ1">
        <v>0</v>
      </c>
      <c r="KHK1">
        <v>0</v>
      </c>
      <c r="KHL1">
        <v>0</v>
      </c>
      <c r="KHM1">
        <v>0</v>
      </c>
      <c r="KHN1">
        <v>0</v>
      </c>
      <c r="KHO1">
        <v>0</v>
      </c>
      <c r="KHP1">
        <v>0</v>
      </c>
      <c r="KHQ1">
        <v>0</v>
      </c>
      <c r="KHR1">
        <v>0</v>
      </c>
      <c r="KHS1">
        <v>0</v>
      </c>
      <c r="KHT1">
        <v>0</v>
      </c>
      <c r="KHU1">
        <v>0</v>
      </c>
      <c r="KHV1">
        <v>0</v>
      </c>
      <c r="KHW1">
        <v>0</v>
      </c>
      <c r="KHX1">
        <v>0</v>
      </c>
      <c r="KHY1">
        <v>0</v>
      </c>
      <c r="KHZ1">
        <v>0</v>
      </c>
      <c r="KIA1">
        <v>0</v>
      </c>
      <c r="KIB1">
        <v>0</v>
      </c>
      <c r="KIC1">
        <v>0</v>
      </c>
      <c r="KID1">
        <v>0</v>
      </c>
      <c r="KIE1">
        <v>0</v>
      </c>
      <c r="KIF1">
        <v>0</v>
      </c>
      <c r="KIG1">
        <v>0</v>
      </c>
      <c r="KIH1">
        <v>0</v>
      </c>
      <c r="KII1">
        <v>0</v>
      </c>
      <c r="KIJ1">
        <v>0</v>
      </c>
      <c r="KIK1">
        <v>0</v>
      </c>
      <c r="KIL1">
        <v>0</v>
      </c>
      <c r="KIM1">
        <v>0</v>
      </c>
      <c r="KIN1">
        <v>0</v>
      </c>
      <c r="KIO1">
        <v>0</v>
      </c>
      <c r="KIP1">
        <v>0</v>
      </c>
      <c r="KIQ1">
        <v>0</v>
      </c>
      <c r="KIR1">
        <v>0</v>
      </c>
      <c r="KIS1">
        <v>0</v>
      </c>
      <c r="KIT1">
        <v>0</v>
      </c>
      <c r="KIU1">
        <v>0</v>
      </c>
      <c r="KIV1">
        <v>0</v>
      </c>
      <c r="KIW1">
        <v>0</v>
      </c>
      <c r="KIX1">
        <v>0</v>
      </c>
      <c r="KIY1">
        <v>0</v>
      </c>
      <c r="KIZ1">
        <v>0</v>
      </c>
      <c r="KJA1">
        <v>0</v>
      </c>
      <c r="KJB1">
        <v>0</v>
      </c>
      <c r="KJC1">
        <v>0</v>
      </c>
      <c r="KJD1">
        <v>0</v>
      </c>
      <c r="KJE1">
        <v>0</v>
      </c>
      <c r="KJF1">
        <v>0</v>
      </c>
      <c r="KJG1">
        <v>0</v>
      </c>
      <c r="KJH1">
        <v>0</v>
      </c>
      <c r="KJI1">
        <v>0</v>
      </c>
      <c r="KJJ1">
        <v>0</v>
      </c>
      <c r="KJK1">
        <v>0</v>
      </c>
      <c r="KJL1">
        <v>0</v>
      </c>
      <c r="KJM1">
        <v>0</v>
      </c>
      <c r="KJN1">
        <v>0</v>
      </c>
      <c r="KJO1">
        <v>0</v>
      </c>
      <c r="KJP1">
        <v>0</v>
      </c>
      <c r="KJQ1">
        <v>0</v>
      </c>
      <c r="KJR1">
        <v>0</v>
      </c>
      <c r="KJS1">
        <v>0</v>
      </c>
      <c r="KJT1">
        <v>0</v>
      </c>
      <c r="KJU1">
        <v>0</v>
      </c>
      <c r="KJV1">
        <v>0</v>
      </c>
      <c r="KJW1">
        <v>0</v>
      </c>
      <c r="KJX1">
        <v>0</v>
      </c>
      <c r="KJY1">
        <v>0</v>
      </c>
      <c r="KJZ1">
        <v>0</v>
      </c>
      <c r="KKA1">
        <v>0</v>
      </c>
      <c r="KKB1">
        <v>0</v>
      </c>
      <c r="KKC1">
        <v>0</v>
      </c>
      <c r="KKD1">
        <v>0</v>
      </c>
      <c r="KKE1">
        <v>0</v>
      </c>
      <c r="KKF1">
        <v>0</v>
      </c>
      <c r="KKG1">
        <v>0</v>
      </c>
      <c r="KKH1">
        <v>0</v>
      </c>
      <c r="KKI1">
        <v>0</v>
      </c>
      <c r="KKJ1">
        <v>0</v>
      </c>
      <c r="KKK1">
        <v>0</v>
      </c>
      <c r="KKL1">
        <v>0</v>
      </c>
      <c r="KKM1">
        <v>0</v>
      </c>
      <c r="KKN1">
        <v>0</v>
      </c>
      <c r="KKO1">
        <v>0</v>
      </c>
      <c r="KKP1">
        <v>0</v>
      </c>
      <c r="KKQ1">
        <v>0</v>
      </c>
      <c r="KKR1">
        <v>0</v>
      </c>
      <c r="KKS1">
        <v>0</v>
      </c>
      <c r="KKT1">
        <v>0</v>
      </c>
      <c r="KKU1">
        <v>0</v>
      </c>
      <c r="KKV1">
        <v>0</v>
      </c>
      <c r="KKW1">
        <v>0</v>
      </c>
      <c r="KKX1">
        <v>0</v>
      </c>
      <c r="KKY1">
        <v>0</v>
      </c>
      <c r="KKZ1">
        <v>0</v>
      </c>
      <c r="KLA1">
        <v>0</v>
      </c>
      <c r="KLB1">
        <v>0</v>
      </c>
      <c r="KLC1">
        <v>0</v>
      </c>
      <c r="KLD1">
        <v>0</v>
      </c>
      <c r="KLE1">
        <v>0</v>
      </c>
      <c r="KLF1">
        <v>0</v>
      </c>
      <c r="KLG1">
        <v>0</v>
      </c>
      <c r="KLH1">
        <v>0</v>
      </c>
      <c r="KLI1">
        <v>0</v>
      </c>
      <c r="KLJ1">
        <v>0</v>
      </c>
      <c r="KLK1">
        <v>0</v>
      </c>
      <c r="KLL1">
        <v>0</v>
      </c>
      <c r="KLM1">
        <v>0</v>
      </c>
      <c r="KLN1">
        <v>0</v>
      </c>
      <c r="KLO1">
        <v>0</v>
      </c>
      <c r="KLP1">
        <v>0</v>
      </c>
      <c r="KLQ1">
        <v>0</v>
      </c>
      <c r="KLR1">
        <v>0</v>
      </c>
      <c r="KLS1">
        <v>0</v>
      </c>
      <c r="KLT1">
        <v>0</v>
      </c>
      <c r="KLU1">
        <v>0</v>
      </c>
      <c r="KLV1">
        <v>0</v>
      </c>
      <c r="KLW1">
        <v>0</v>
      </c>
      <c r="KLX1">
        <v>0</v>
      </c>
      <c r="KLY1">
        <v>0</v>
      </c>
      <c r="KLZ1">
        <v>0</v>
      </c>
      <c r="KMA1">
        <v>0</v>
      </c>
      <c r="KMB1">
        <v>0</v>
      </c>
      <c r="KMC1">
        <v>0</v>
      </c>
      <c r="KMD1">
        <v>0</v>
      </c>
      <c r="KME1">
        <v>0</v>
      </c>
      <c r="KMF1">
        <v>0</v>
      </c>
      <c r="KMG1">
        <v>0</v>
      </c>
      <c r="KMH1">
        <v>0</v>
      </c>
      <c r="KMI1">
        <v>0</v>
      </c>
      <c r="KMJ1">
        <v>0</v>
      </c>
      <c r="KMK1">
        <v>0</v>
      </c>
      <c r="KML1">
        <v>0</v>
      </c>
      <c r="KMM1">
        <v>0</v>
      </c>
      <c r="KMN1">
        <v>0</v>
      </c>
      <c r="KMO1">
        <v>0</v>
      </c>
      <c r="KMP1">
        <v>0</v>
      </c>
      <c r="KMQ1">
        <v>0</v>
      </c>
      <c r="KMR1">
        <v>0</v>
      </c>
      <c r="KMS1">
        <v>0</v>
      </c>
      <c r="KMT1">
        <v>0</v>
      </c>
      <c r="KMU1">
        <v>0</v>
      </c>
      <c r="KMV1">
        <v>0</v>
      </c>
      <c r="KMW1">
        <v>0</v>
      </c>
      <c r="KMX1">
        <v>0</v>
      </c>
      <c r="KMY1">
        <v>0</v>
      </c>
      <c r="KMZ1">
        <v>0</v>
      </c>
      <c r="KNA1">
        <v>0</v>
      </c>
      <c r="KNB1">
        <v>0</v>
      </c>
      <c r="KNC1">
        <v>0</v>
      </c>
      <c r="KND1">
        <v>0</v>
      </c>
      <c r="KNE1">
        <v>0</v>
      </c>
      <c r="KNF1">
        <v>0</v>
      </c>
      <c r="KNG1">
        <v>0</v>
      </c>
      <c r="KNH1">
        <v>0</v>
      </c>
      <c r="KNI1">
        <v>0</v>
      </c>
      <c r="KNJ1">
        <v>0</v>
      </c>
      <c r="KNK1">
        <v>0</v>
      </c>
      <c r="KNL1">
        <v>0</v>
      </c>
      <c r="KNM1">
        <v>0</v>
      </c>
      <c r="KNN1">
        <v>0</v>
      </c>
      <c r="KNO1">
        <v>0</v>
      </c>
      <c r="KNP1">
        <v>0</v>
      </c>
      <c r="KNQ1">
        <v>0</v>
      </c>
      <c r="KNR1">
        <v>0</v>
      </c>
      <c r="KNS1">
        <v>0</v>
      </c>
      <c r="KNT1">
        <v>0</v>
      </c>
      <c r="KNU1">
        <v>0</v>
      </c>
      <c r="KNV1">
        <v>0</v>
      </c>
      <c r="KNW1">
        <v>0</v>
      </c>
      <c r="KNX1">
        <v>0</v>
      </c>
      <c r="KNY1">
        <v>0</v>
      </c>
      <c r="KNZ1">
        <v>0</v>
      </c>
      <c r="KOA1">
        <v>0</v>
      </c>
      <c r="KOB1">
        <v>0</v>
      </c>
      <c r="KOC1">
        <v>0</v>
      </c>
      <c r="KOD1">
        <v>0</v>
      </c>
      <c r="KOE1">
        <v>0</v>
      </c>
      <c r="KOF1">
        <v>0</v>
      </c>
      <c r="KOG1">
        <v>0</v>
      </c>
      <c r="KOH1">
        <v>0</v>
      </c>
      <c r="KOI1">
        <v>0</v>
      </c>
      <c r="KOJ1">
        <v>0</v>
      </c>
      <c r="KOK1">
        <v>0</v>
      </c>
      <c r="KOL1">
        <v>0</v>
      </c>
      <c r="KOM1">
        <v>0</v>
      </c>
      <c r="KON1">
        <v>0</v>
      </c>
      <c r="KOO1">
        <v>0</v>
      </c>
      <c r="KOP1">
        <v>0</v>
      </c>
      <c r="KOQ1">
        <v>0</v>
      </c>
      <c r="KOR1">
        <v>0</v>
      </c>
      <c r="KOS1">
        <v>0</v>
      </c>
      <c r="KOT1">
        <v>0</v>
      </c>
      <c r="KOU1">
        <v>0</v>
      </c>
      <c r="KOV1">
        <v>0</v>
      </c>
      <c r="KOW1">
        <v>0</v>
      </c>
      <c r="KOX1">
        <v>0</v>
      </c>
      <c r="KOY1">
        <v>0</v>
      </c>
      <c r="KOZ1">
        <v>0</v>
      </c>
      <c r="KPA1">
        <v>0</v>
      </c>
      <c r="KPB1">
        <v>0</v>
      </c>
      <c r="KPC1">
        <v>0</v>
      </c>
      <c r="KPD1">
        <v>0</v>
      </c>
      <c r="KPE1">
        <v>0</v>
      </c>
      <c r="KPF1">
        <v>0</v>
      </c>
      <c r="KPG1">
        <v>0</v>
      </c>
      <c r="KPH1">
        <v>0</v>
      </c>
      <c r="KPI1">
        <v>0</v>
      </c>
      <c r="KPJ1">
        <v>0</v>
      </c>
      <c r="KPK1">
        <v>0</v>
      </c>
      <c r="KPL1">
        <v>0</v>
      </c>
      <c r="KPM1">
        <v>0</v>
      </c>
      <c r="KPN1">
        <v>0</v>
      </c>
      <c r="KPO1">
        <v>0</v>
      </c>
      <c r="KPP1">
        <v>0</v>
      </c>
      <c r="KPQ1">
        <v>0</v>
      </c>
      <c r="KPR1">
        <v>0</v>
      </c>
      <c r="KPS1">
        <v>0</v>
      </c>
      <c r="KPT1">
        <v>0</v>
      </c>
      <c r="KPU1">
        <v>0</v>
      </c>
      <c r="KPV1">
        <v>0</v>
      </c>
      <c r="KPW1">
        <v>0</v>
      </c>
      <c r="KPX1">
        <v>0</v>
      </c>
      <c r="KPY1">
        <v>0</v>
      </c>
      <c r="KPZ1">
        <v>0</v>
      </c>
      <c r="KQA1">
        <v>0</v>
      </c>
      <c r="KQB1">
        <v>0</v>
      </c>
      <c r="KQC1">
        <v>0</v>
      </c>
      <c r="KQD1">
        <v>0</v>
      </c>
      <c r="KQE1">
        <v>0</v>
      </c>
      <c r="KQF1">
        <v>0</v>
      </c>
      <c r="KQG1">
        <v>0</v>
      </c>
      <c r="KQH1">
        <v>0</v>
      </c>
      <c r="KQI1">
        <v>0</v>
      </c>
      <c r="KQJ1">
        <v>0</v>
      </c>
      <c r="KQK1">
        <v>0</v>
      </c>
      <c r="KQL1">
        <v>0</v>
      </c>
      <c r="KQM1">
        <v>0</v>
      </c>
      <c r="KQN1">
        <v>0</v>
      </c>
      <c r="KQO1">
        <v>0</v>
      </c>
      <c r="KQP1">
        <v>0</v>
      </c>
      <c r="KQQ1">
        <v>0</v>
      </c>
      <c r="KQR1">
        <v>0</v>
      </c>
      <c r="KQS1">
        <v>0</v>
      </c>
      <c r="KQT1">
        <v>0</v>
      </c>
      <c r="KQU1">
        <v>0</v>
      </c>
      <c r="KQV1">
        <v>0</v>
      </c>
      <c r="KQW1">
        <v>0</v>
      </c>
      <c r="KQX1">
        <v>0</v>
      </c>
      <c r="KQY1">
        <v>0</v>
      </c>
      <c r="KQZ1">
        <v>0</v>
      </c>
      <c r="KRA1">
        <v>0</v>
      </c>
      <c r="KRB1">
        <v>0</v>
      </c>
      <c r="KRC1">
        <v>0</v>
      </c>
      <c r="KRD1">
        <v>0</v>
      </c>
      <c r="KRE1">
        <v>0</v>
      </c>
      <c r="KRF1">
        <v>0</v>
      </c>
      <c r="KRG1">
        <v>0</v>
      </c>
      <c r="KRH1">
        <v>0</v>
      </c>
      <c r="KRI1">
        <v>0</v>
      </c>
      <c r="KRJ1">
        <v>0</v>
      </c>
      <c r="KRK1">
        <v>0</v>
      </c>
      <c r="KRL1">
        <v>0</v>
      </c>
      <c r="KRM1">
        <v>0</v>
      </c>
      <c r="KRN1">
        <v>0</v>
      </c>
      <c r="KRO1">
        <v>0</v>
      </c>
      <c r="KRP1">
        <v>0</v>
      </c>
      <c r="KRQ1">
        <v>0</v>
      </c>
      <c r="KRR1">
        <v>0</v>
      </c>
      <c r="KRS1">
        <v>0</v>
      </c>
      <c r="KRT1">
        <v>0</v>
      </c>
      <c r="KRU1">
        <v>0</v>
      </c>
      <c r="KRV1">
        <v>0</v>
      </c>
      <c r="KRW1">
        <v>0</v>
      </c>
      <c r="KRX1">
        <v>0</v>
      </c>
      <c r="KRY1">
        <v>0</v>
      </c>
      <c r="KRZ1">
        <v>0</v>
      </c>
      <c r="KSA1">
        <v>0</v>
      </c>
      <c r="KSB1">
        <v>0</v>
      </c>
      <c r="KSC1">
        <v>0</v>
      </c>
      <c r="KSD1">
        <v>0</v>
      </c>
      <c r="KSE1">
        <v>0</v>
      </c>
      <c r="KSF1">
        <v>0</v>
      </c>
      <c r="KSG1">
        <v>0</v>
      </c>
      <c r="KSH1">
        <v>0</v>
      </c>
      <c r="KSI1">
        <v>0</v>
      </c>
      <c r="KSJ1">
        <v>0</v>
      </c>
      <c r="KSK1">
        <v>0</v>
      </c>
      <c r="KSL1">
        <v>0</v>
      </c>
      <c r="KSM1">
        <v>0</v>
      </c>
      <c r="KSN1">
        <v>0</v>
      </c>
      <c r="KSO1">
        <v>0</v>
      </c>
      <c r="KSP1">
        <v>0</v>
      </c>
      <c r="KSQ1">
        <v>0</v>
      </c>
      <c r="KSR1">
        <v>0</v>
      </c>
      <c r="KSS1">
        <v>0</v>
      </c>
      <c r="KST1">
        <v>0</v>
      </c>
      <c r="KSU1">
        <v>0</v>
      </c>
      <c r="KSV1">
        <v>0</v>
      </c>
      <c r="KSW1">
        <v>0</v>
      </c>
      <c r="KSX1">
        <v>0</v>
      </c>
      <c r="KSY1">
        <v>0</v>
      </c>
      <c r="KSZ1">
        <v>0</v>
      </c>
      <c r="KTA1">
        <v>0</v>
      </c>
      <c r="KTB1">
        <v>0</v>
      </c>
      <c r="KTC1">
        <v>0</v>
      </c>
      <c r="KTD1">
        <v>0</v>
      </c>
      <c r="KTE1">
        <v>0</v>
      </c>
      <c r="KTF1">
        <v>0</v>
      </c>
      <c r="KTG1">
        <v>0</v>
      </c>
      <c r="KTH1">
        <v>0</v>
      </c>
      <c r="KTI1">
        <v>0</v>
      </c>
      <c r="KTJ1">
        <v>0</v>
      </c>
      <c r="KTK1">
        <v>0</v>
      </c>
      <c r="KTL1">
        <v>0</v>
      </c>
      <c r="KTM1">
        <v>0</v>
      </c>
      <c r="KTN1">
        <v>0</v>
      </c>
      <c r="KTO1">
        <v>0</v>
      </c>
      <c r="KTP1">
        <v>0</v>
      </c>
      <c r="KTQ1">
        <v>0</v>
      </c>
      <c r="KTR1">
        <v>0</v>
      </c>
      <c r="KTS1">
        <v>0</v>
      </c>
      <c r="KTT1">
        <v>0</v>
      </c>
      <c r="KTU1">
        <v>0</v>
      </c>
      <c r="KTV1">
        <v>0</v>
      </c>
      <c r="KTW1">
        <v>0</v>
      </c>
      <c r="KTX1">
        <v>0</v>
      </c>
      <c r="KTY1">
        <v>0</v>
      </c>
      <c r="KTZ1">
        <v>0</v>
      </c>
      <c r="KUA1">
        <v>0</v>
      </c>
      <c r="KUB1">
        <v>0</v>
      </c>
      <c r="KUC1">
        <v>0</v>
      </c>
      <c r="KUD1">
        <v>0</v>
      </c>
      <c r="KUE1">
        <v>0</v>
      </c>
      <c r="KUF1">
        <v>0</v>
      </c>
      <c r="KUG1">
        <v>0</v>
      </c>
      <c r="KUH1">
        <v>0</v>
      </c>
      <c r="KUI1">
        <v>0</v>
      </c>
      <c r="KUJ1">
        <v>0</v>
      </c>
      <c r="KUK1">
        <v>0</v>
      </c>
      <c r="KUL1">
        <v>0</v>
      </c>
      <c r="KUM1">
        <v>0</v>
      </c>
      <c r="KUN1">
        <v>0</v>
      </c>
      <c r="KUO1">
        <v>0</v>
      </c>
      <c r="KUP1">
        <v>0</v>
      </c>
      <c r="KUQ1">
        <v>0</v>
      </c>
      <c r="KUR1">
        <v>0</v>
      </c>
      <c r="KUS1">
        <v>0</v>
      </c>
      <c r="KUT1">
        <v>0</v>
      </c>
      <c r="KUU1">
        <v>0</v>
      </c>
      <c r="KUV1">
        <v>0</v>
      </c>
      <c r="KUW1">
        <v>0</v>
      </c>
      <c r="KUX1">
        <v>0</v>
      </c>
      <c r="KUY1">
        <v>0</v>
      </c>
      <c r="KUZ1">
        <v>0</v>
      </c>
      <c r="KVA1">
        <v>0</v>
      </c>
      <c r="KVB1">
        <v>0</v>
      </c>
      <c r="KVC1">
        <v>0</v>
      </c>
      <c r="KVD1">
        <v>0</v>
      </c>
      <c r="KVE1">
        <v>0</v>
      </c>
      <c r="KVF1">
        <v>0</v>
      </c>
      <c r="KVG1">
        <v>0</v>
      </c>
      <c r="KVH1">
        <v>0</v>
      </c>
      <c r="KVI1">
        <v>0</v>
      </c>
      <c r="KVJ1">
        <v>0</v>
      </c>
      <c r="KVK1">
        <v>0</v>
      </c>
      <c r="KVL1">
        <v>0</v>
      </c>
      <c r="KVM1">
        <v>0</v>
      </c>
      <c r="KVN1">
        <v>0</v>
      </c>
      <c r="KVO1">
        <v>0</v>
      </c>
      <c r="KVP1">
        <v>0</v>
      </c>
      <c r="KVQ1">
        <v>0</v>
      </c>
      <c r="KVR1">
        <v>0</v>
      </c>
      <c r="KVS1">
        <v>0</v>
      </c>
      <c r="KVT1">
        <v>0</v>
      </c>
      <c r="KVU1">
        <v>0</v>
      </c>
      <c r="KVV1">
        <v>0</v>
      </c>
      <c r="KVW1">
        <v>0</v>
      </c>
      <c r="KVX1">
        <v>0</v>
      </c>
      <c r="KVY1">
        <v>0</v>
      </c>
      <c r="KVZ1">
        <v>0</v>
      </c>
      <c r="KWA1">
        <v>0</v>
      </c>
      <c r="KWB1">
        <v>0</v>
      </c>
      <c r="KWC1">
        <v>0</v>
      </c>
      <c r="KWD1">
        <v>0</v>
      </c>
      <c r="KWE1">
        <v>0</v>
      </c>
      <c r="KWF1">
        <v>0</v>
      </c>
      <c r="KWG1">
        <v>0</v>
      </c>
      <c r="KWH1">
        <v>0</v>
      </c>
      <c r="KWI1">
        <v>0</v>
      </c>
      <c r="KWJ1">
        <v>0</v>
      </c>
      <c r="KWK1">
        <v>0</v>
      </c>
      <c r="KWL1">
        <v>0</v>
      </c>
      <c r="KWM1">
        <v>0</v>
      </c>
      <c r="KWN1">
        <v>0</v>
      </c>
      <c r="KWO1">
        <v>0</v>
      </c>
      <c r="KWP1">
        <v>0</v>
      </c>
      <c r="KWQ1">
        <v>0</v>
      </c>
      <c r="KWR1">
        <v>0</v>
      </c>
      <c r="KWS1">
        <v>0</v>
      </c>
      <c r="KWT1">
        <v>0</v>
      </c>
      <c r="KWU1">
        <v>0</v>
      </c>
      <c r="KWV1">
        <v>0</v>
      </c>
      <c r="KWW1">
        <v>0</v>
      </c>
      <c r="KWX1">
        <v>0</v>
      </c>
      <c r="KWY1">
        <v>0</v>
      </c>
      <c r="KWZ1">
        <v>0</v>
      </c>
      <c r="KXA1">
        <v>0</v>
      </c>
      <c r="KXB1">
        <v>0</v>
      </c>
      <c r="KXC1">
        <v>0</v>
      </c>
      <c r="KXD1">
        <v>0</v>
      </c>
      <c r="KXE1">
        <v>0</v>
      </c>
      <c r="KXF1">
        <v>0</v>
      </c>
      <c r="KXG1">
        <v>0</v>
      </c>
      <c r="KXH1">
        <v>0</v>
      </c>
      <c r="KXI1">
        <v>0</v>
      </c>
      <c r="KXJ1">
        <v>0</v>
      </c>
      <c r="KXK1">
        <v>0</v>
      </c>
      <c r="KXL1">
        <v>0</v>
      </c>
      <c r="KXM1">
        <v>0</v>
      </c>
      <c r="KXN1">
        <v>0</v>
      </c>
      <c r="KXO1">
        <v>0</v>
      </c>
      <c r="KXP1">
        <v>0</v>
      </c>
      <c r="KXQ1">
        <v>0</v>
      </c>
      <c r="KXR1">
        <v>0</v>
      </c>
      <c r="KXS1">
        <v>0</v>
      </c>
      <c r="KXT1">
        <v>0</v>
      </c>
      <c r="KXU1">
        <v>0</v>
      </c>
      <c r="KXV1">
        <v>0</v>
      </c>
      <c r="KXW1">
        <v>0</v>
      </c>
      <c r="KXX1">
        <v>0</v>
      </c>
      <c r="KXY1">
        <v>0</v>
      </c>
      <c r="KXZ1">
        <v>0</v>
      </c>
      <c r="KYA1">
        <v>0</v>
      </c>
      <c r="KYB1">
        <v>0</v>
      </c>
      <c r="KYC1">
        <v>0</v>
      </c>
      <c r="KYD1">
        <v>0</v>
      </c>
      <c r="KYE1">
        <v>0</v>
      </c>
      <c r="KYF1">
        <v>0</v>
      </c>
      <c r="KYG1">
        <v>0</v>
      </c>
      <c r="KYH1">
        <v>0</v>
      </c>
      <c r="KYI1">
        <v>0</v>
      </c>
      <c r="KYJ1">
        <v>0</v>
      </c>
      <c r="KYK1">
        <v>0</v>
      </c>
      <c r="KYL1">
        <v>0</v>
      </c>
      <c r="KYM1">
        <v>0</v>
      </c>
      <c r="KYN1">
        <v>0</v>
      </c>
      <c r="KYO1">
        <v>0</v>
      </c>
      <c r="KYP1">
        <v>0</v>
      </c>
      <c r="KYQ1">
        <v>0</v>
      </c>
      <c r="KYR1">
        <v>0</v>
      </c>
      <c r="KYS1">
        <v>0</v>
      </c>
      <c r="KYT1">
        <v>0</v>
      </c>
      <c r="KYU1">
        <v>0</v>
      </c>
      <c r="KYV1">
        <v>0</v>
      </c>
      <c r="KYW1">
        <v>0</v>
      </c>
      <c r="KYX1">
        <v>0</v>
      </c>
      <c r="KYY1">
        <v>0</v>
      </c>
      <c r="KYZ1">
        <v>0</v>
      </c>
      <c r="KZA1">
        <v>0</v>
      </c>
      <c r="KZB1">
        <v>0</v>
      </c>
      <c r="KZC1">
        <v>0</v>
      </c>
      <c r="KZD1">
        <v>0</v>
      </c>
      <c r="KZE1">
        <v>0</v>
      </c>
      <c r="KZF1">
        <v>0</v>
      </c>
      <c r="KZG1">
        <v>0</v>
      </c>
      <c r="KZH1">
        <v>0</v>
      </c>
      <c r="KZI1">
        <v>0</v>
      </c>
      <c r="KZJ1">
        <v>0</v>
      </c>
      <c r="KZK1">
        <v>0</v>
      </c>
      <c r="KZL1">
        <v>0</v>
      </c>
      <c r="KZM1">
        <v>0</v>
      </c>
      <c r="KZN1">
        <v>0</v>
      </c>
      <c r="KZO1">
        <v>0</v>
      </c>
      <c r="KZP1">
        <v>0</v>
      </c>
      <c r="KZQ1">
        <v>0</v>
      </c>
      <c r="KZR1">
        <v>0</v>
      </c>
      <c r="KZS1">
        <v>0</v>
      </c>
      <c r="KZT1">
        <v>0</v>
      </c>
      <c r="KZU1">
        <v>0</v>
      </c>
      <c r="KZV1">
        <v>0</v>
      </c>
      <c r="KZW1">
        <v>0</v>
      </c>
      <c r="KZX1">
        <v>0</v>
      </c>
      <c r="KZY1">
        <v>0</v>
      </c>
      <c r="KZZ1">
        <v>0</v>
      </c>
      <c r="LAA1">
        <v>0</v>
      </c>
      <c r="LAB1">
        <v>0</v>
      </c>
      <c r="LAC1">
        <v>0</v>
      </c>
      <c r="LAD1">
        <v>0</v>
      </c>
      <c r="LAE1">
        <v>0</v>
      </c>
      <c r="LAF1">
        <v>0</v>
      </c>
      <c r="LAG1">
        <v>0</v>
      </c>
      <c r="LAH1">
        <v>0</v>
      </c>
      <c r="LAI1">
        <v>0</v>
      </c>
      <c r="LAJ1">
        <v>0</v>
      </c>
      <c r="LAK1">
        <v>0</v>
      </c>
      <c r="LAL1">
        <v>0</v>
      </c>
      <c r="LAM1">
        <v>0</v>
      </c>
      <c r="LAN1">
        <v>0</v>
      </c>
      <c r="LAO1">
        <v>0</v>
      </c>
      <c r="LAP1">
        <v>0</v>
      </c>
      <c r="LAQ1">
        <v>0</v>
      </c>
      <c r="LAR1">
        <v>0</v>
      </c>
      <c r="LAS1">
        <v>0</v>
      </c>
      <c r="LAT1">
        <v>0</v>
      </c>
      <c r="LAU1">
        <v>0</v>
      </c>
      <c r="LAV1">
        <v>0</v>
      </c>
      <c r="LAW1">
        <v>0</v>
      </c>
      <c r="LAX1">
        <v>0</v>
      </c>
      <c r="LAY1">
        <v>0</v>
      </c>
      <c r="LAZ1">
        <v>0</v>
      </c>
      <c r="LBA1">
        <v>0</v>
      </c>
      <c r="LBB1">
        <v>0</v>
      </c>
      <c r="LBC1">
        <v>0</v>
      </c>
      <c r="LBD1">
        <v>0</v>
      </c>
      <c r="LBE1">
        <v>0</v>
      </c>
      <c r="LBF1">
        <v>0</v>
      </c>
      <c r="LBG1">
        <v>0</v>
      </c>
      <c r="LBH1">
        <v>0</v>
      </c>
      <c r="LBI1">
        <v>0</v>
      </c>
      <c r="LBJ1">
        <v>0</v>
      </c>
      <c r="LBK1">
        <v>0</v>
      </c>
      <c r="LBL1">
        <v>0</v>
      </c>
      <c r="LBM1">
        <v>0</v>
      </c>
      <c r="LBN1">
        <v>0</v>
      </c>
      <c r="LBO1">
        <v>0</v>
      </c>
      <c r="LBP1">
        <v>0</v>
      </c>
      <c r="LBQ1">
        <v>0</v>
      </c>
      <c r="LBR1">
        <v>0</v>
      </c>
      <c r="LBS1">
        <v>0</v>
      </c>
      <c r="LBT1">
        <v>0</v>
      </c>
      <c r="LBU1">
        <v>0</v>
      </c>
      <c r="LBV1">
        <v>0</v>
      </c>
      <c r="LBW1">
        <v>0</v>
      </c>
      <c r="LBX1">
        <v>0</v>
      </c>
      <c r="LBY1">
        <v>0</v>
      </c>
      <c r="LBZ1">
        <v>0</v>
      </c>
      <c r="LCA1">
        <v>0</v>
      </c>
      <c r="LCB1">
        <v>0</v>
      </c>
      <c r="LCC1">
        <v>0</v>
      </c>
      <c r="LCD1">
        <v>0</v>
      </c>
      <c r="LCE1">
        <v>0</v>
      </c>
      <c r="LCF1">
        <v>0</v>
      </c>
      <c r="LCG1">
        <v>0</v>
      </c>
      <c r="LCH1">
        <v>0</v>
      </c>
      <c r="LCI1">
        <v>0</v>
      </c>
      <c r="LCJ1">
        <v>0</v>
      </c>
      <c r="LCK1">
        <v>0</v>
      </c>
      <c r="LCL1">
        <v>0</v>
      </c>
      <c r="LCM1">
        <v>0</v>
      </c>
      <c r="LCN1">
        <v>0</v>
      </c>
      <c r="LCO1">
        <v>0</v>
      </c>
      <c r="LCP1">
        <v>0</v>
      </c>
      <c r="LCQ1">
        <v>0</v>
      </c>
      <c r="LCR1">
        <v>0</v>
      </c>
      <c r="LCS1">
        <v>0</v>
      </c>
      <c r="LCT1">
        <v>0</v>
      </c>
      <c r="LCU1">
        <v>0</v>
      </c>
      <c r="LCV1">
        <v>0</v>
      </c>
      <c r="LCW1">
        <v>0</v>
      </c>
      <c r="LCX1">
        <v>0</v>
      </c>
      <c r="LCY1">
        <v>0</v>
      </c>
      <c r="LCZ1">
        <v>0</v>
      </c>
      <c r="LDA1">
        <v>0</v>
      </c>
      <c r="LDB1">
        <v>0</v>
      </c>
      <c r="LDC1">
        <v>0</v>
      </c>
      <c r="LDD1">
        <v>0</v>
      </c>
      <c r="LDE1">
        <v>0</v>
      </c>
      <c r="LDF1">
        <v>0</v>
      </c>
      <c r="LDG1">
        <v>0</v>
      </c>
      <c r="LDH1">
        <v>0</v>
      </c>
      <c r="LDI1">
        <v>0</v>
      </c>
      <c r="LDJ1">
        <v>0</v>
      </c>
      <c r="LDK1">
        <v>0</v>
      </c>
      <c r="LDL1">
        <v>0</v>
      </c>
      <c r="LDM1">
        <v>0</v>
      </c>
      <c r="LDN1">
        <v>0</v>
      </c>
      <c r="LDO1">
        <v>0</v>
      </c>
      <c r="LDP1">
        <v>0</v>
      </c>
      <c r="LDQ1">
        <v>0</v>
      </c>
      <c r="LDR1">
        <v>0</v>
      </c>
      <c r="LDS1">
        <v>0</v>
      </c>
      <c r="LDT1">
        <v>0</v>
      </c>
      <c r="LDU1">
        <v>0</v>
      </c>
      <c r="LDV1">
        <v>0</v>
      </c>
      <c r="LDW1">
        <v>0</v>
      </c>
      <c r="LDX1">
        <v>0</v>
      </c>
      <c r="LDY1">
        <v>0</v>
      </c>
      <c r="LDZ1">
        <v>0</v>
      </c>
      <c r="LEA1">
        <v>0</v>
      </c>
      <c r="LEB1">
        <v>0</v>
      </c>
      <c r="LEC1">
        <v>0</v>
      </c>
      <c r="LED1">
        <v>0</v>
      </c>
      <c r="LEE1">
        <v>0</v>
      </c>
      <c r="LEF1">
        <v>0</v>
      </c>
      <c r="LEG1">
        <v>0</v>
      </c>
      <c r="LEH1">
        <v>0</v>
      </c>
      <c r="LEI1">
        <v>0</v>
      </c>
      <c r="LEJ1">
        <v>0</v>
      </c>
      <c r="LEK1">
        <v>0</v>
      </c>
      <c r="LEL1">
        <v>0</v>
      </c>
      <c r="LEM1">
        <v>0</v>
      </c>
      <c r="LEN1">
        <v>0</v>
      </c>
      <c r="LEO1">
        <v>0</v>
      </c>
      <c r="LEP1">
        <v>0</v>
      </c>
      <c r="LEQ1">
        <v>0</v>
      </c>
      <c r="LER1">
        <v>0</v>
      </c>
      <c r="LES1">
        <v>0</v>
      </c>
      <c r="LET1">
        <v>0</v>
      </c>
      <c r="LEU1">
        <v>0</v>
      </c>
      <c r="LEV1">
        <v>0</v>
      </c>
      <c r="LEW1">
        <v>0</v>
      </c>
      <c r="LEX1">
        <v>0</v>
      </c>
      <c r="LEY1">
        <v>0</v>
      </c>
      <c r="LEZ1">
        <v>0</v>
      </c>
      <c r="LFA1">
        <v>0</v>
      </c>
      <c r="LFB1">
        <v>0</v>
      </c>
      <c r="LFC1">
        <v>0</v>
      </c>
      <c r="LFD1">
        <v>0</v>
      </c>
      <c r="LFE1">
        <v>0</v>
      </c>
      <c r="LFF1">
        <v>0</v>
      </c>
      <c r="LFG1">
        <v>0</v>
      </c>
      <c r="LFH1">
        <v>0</v>
      </c>
      <c r="LFI1">
        <v>0</v>
      </c>
      <c r="LFJ1">
        <v>0</v>
      </c>
      <c r="LFK1">
        <v>0</v>
      </c>
      <c r="LFL1">
        <v>0</v>
      </c>
      <c r="LFM1">
        <v>0</v>
      </c>
      <c r="LFN1">
        <v>0</v>
      </c>
      <c r="LFO1">
        <v>0</v>
      </c>
      <c r="LFP1">
        <v>0</v>
      </c>
      <c r="LFQ1">
        <v>0</v>
      </c>
      <c r="LFR1">
        <v>0</v>
      </c>
      <c r="LFS1">
        <v>0</v>
      </c>
      <c r="LFT1">
        <v>0</v>
      </c>
      <c r="LFU1">
        <v>0</v>
      </c>
      <c r="LFV1">
        <v>0</v>
      </c>
      <c r="LFW1">
        <v>0</v>
      </c>
      <c r="LFX1">
        <v>0</v>
      </c>
      <c r="LFY1">
        <v>0</v>
      </c>
      <c r="LFZ1">
        <v>0</v>
      </c>
      <c r="LGA1">
        <v>0</v>
      </c>
      <c r="LGB1">
        <v>0</v>
      </c>
      <c r="LGC1">
        <v>0</v>
      </c>
      <c r="LGD1">
        <v>0</v>
      </c>
      <c r="LGE1">
        <v>0</v>
      </c>
      <c r="LGF1">
        <v>0</v>
      </c>
      <c r="LGG1">
        <v>0</v>
      </c>
      <c r="LGH1">
        <v>0</v>
      </c>
      <c r="LGI1">
        <v>0</v>
      </c>
      <c r="LGJ1">
        <v>0</v>
      </c>
      <c r="LGK1">
        <v>0</v>
      </c>
      <c r="LGL1">
        <v>0</v>
      </c>
      <c r="LGM1">
        <v>0</v>
      </c>
      <c r="LGN1">
        <v>0</v>
      </c>
      <c r="LGO1">
        <v>0</v>
      </c>
      <c r="LGP1">
        <v>0</v>
      </c>
      <c r="LGQ1">
        <v>0</v>
      </c>
      <c r="LGR1">
        <v>0</v>
      </c>
      <c r="LGS1">
        <v>0</v>
      </c>
      <c r="LGT1">
        <v>0</v>
      </c>
      <c r="LGU1">
        <v>0</v>
      </c>
      <c r="LGV1">
        <v>0</v>
      </c>
      <c r="LGW1">
        <v>0</v>
      </c>
      <c r="LGX1">
        <v>0</v>
      </c>
      <c r="LGY1">
        <v>0</v>
      </c>
      <c r="LGZ1">
        <v>0</v>
      </c>
      <c r="LHA1">
        <v>0</v>
      </c>
      <c r="LHB1">
        <v>0</v>
      </c>
      <c r="LHC1">
        <v>0</v>
      </c>
      <c r="LHD1">
        <v>0</v>
      </c>
      <c r="LHE1">
        <v>0</v>
      </c>
      <c r="LHF1">
        <v>0</v>
      </c>
      <c r="LHG1">
        <v>0</v>
      </c>
      <c r="LHH1">
        <v>0</v>
      </c>
      <c r="LHI1">
        <v>0</v>
      </c>
      <c r="LHJ1">
        <v>0</v>
      </c>
      <c r="LHK1">
        <v>0</v>
      </c>
      <c r="LHL1">
        <v>0</v>
      </c>
      <c r="LHM1">
        <v>0</v>
      </c>
      <c r="LHN1">
        <v>0</v>
      </c>
      <c r="LHO1">
        <v>0</v>
      </c>
      <c r="LHP1">
        <v>0</v>
      </c>
      <c r="LHQ1">
        <v>0</v>
      </c>
      <c r="LHR1">
        <v>0</v>
      </c>
      <c r="LHS1">
        <v>0</v>
      </c>
      <c r="LHT1">
        <v>0</v>
      </c>
      <c r="LHU1">
        <v>0</v>
      </c>
      <c r="LHV1">
        <v>0</v>
      </c>
      <c r="LHW1">
        <v>0</v>
      </c>
      <c r="LHX1">
        <v>0</v>
      </c>
      <c r="LHY1">
        <v>0</v>
      </c>
      <c r="LHZ1">
        <v>0</v>
      </c>
      <c r="LIA1">
        <v>0</v>
      </c>
      <c r="LIB1">
        <v>0</v>
      </c>
      <c r="LIC1">
        <v>0</v>
      </c>
      <c r="LID1">
        <v>0</v>
      </c>
      <c r="LIE1">
        <v>0</v>
      </c>
      <c r="LIF1">
        <v>0</v>
      </c>
      <c r="LIG1">
        <v>0</v>
      </c>
      <c r="LIH1">
        <v>0</v>
      </c>
      <c r="LII1">
        <v>0</v>
      </c>
      <c r="LIJ1">
        <v>0</v>
      </c>
      <c r="LIK1">
        <v>0</v>
      </c>
      <c r="LIL1">
        <v>0</v>
      </c>
      <c r="LIM1">
        <v>0</v>
      </c>
      <c r="LIN1">
        <v>0</v>
      </c>
      <c r="LIO1">
        <v>0</v>
      </c>
      <c r="LIP1">
        <v>0</v>
      </c>
      <c r="LIQ1">
        <v>0</v>
      </c>
      <c r="LIR1">
        <v>0</v>
      </c>
      <c r="LIS1">
        <v>0</v>
      </c>
      <c r="LIT1">
        <v>0</v>
      </c>
      <c r="LIU1">
        <v>0</v>
      </c>
      <c r="LIV1">
        <v>0</v>
      </c>
      <c r="LIW1">
        <v>0</v>
      </c>
      <c r="LIX1">
        <v>0</v>
      </c>
      <c r="LIY1">
        <v>0</v>
      </c>
      <c r="LIZ1">
        <v>0</v>
      </c>
      <c r="LJA1">
        <v>0</v>
      </c>
      <c r="LJB1">
        <v>0</v>
      </c>
      <c r="LJC1">
        <v>0</v>
      </c>
      <c r="LJD1">
        <v>0</v>
      </c>
      <c r="LJE1">
        <v>0</v>
      </c>
      <c r="LJF1">
        <v>0</v>
      </c>
      <c r="LJG1">
        <v>0</v>
      </c>
      <c r="LJH1">
        <v>0</v>
      </c>
      <c r="LJI1">
        <v>0</v>
      </c>
      <c r="LJJ1">
        <v>0</v>
      </c>
      <c r="LJK1">
        <v>0</v>
      </c>
      <c r="LJL1">
        <v>0</v>
      </c>
      <c r="LJM1">
        <v>0</v>
      </c>
      <c r="LJN1">
        <v>0</v>
      </c>
      <c r="LJO1">
        <v>0</v>
      </c>
      <c r="LJP1">
        <v>0</v>
      </c>
      <c r="LJQ1">
        <v>0</v>
      </c>
      <c r="LJR1">
        <v>0</v>
      </c>
      <c r="LJS1">
        <v>0</v>
      </c>
      <c r="LJT1">
        <v>0</v>
      </c>
      <c r="LJU1">
        <v>0</v>
      </c>
      <c r="LJV1">
        <v>0</v>
      </c>
      <c r="LJW1">
        <v>0</v>
      </c>
      <c r="LJX1">
        <v>0</v>
      </c>
      <c r="LJY1">
        <v>0</v>
      </c>
      <c r="LJZ1">
        <v>0</v>
      </c>
      <c r="LKA1">
        <v>0</v>
      </c>
      <c r="LKB1">
        <v>0</v>
      </c>
      <c r="LKC1">
        <v>0</v>
      </c>
      <c r="LKD1">
        <v>0</v>
      </c>
      <c r="LKE1">
        <v>0</v>
      </c>
      <c r="LKF1">
        <v>0</v>
      </c>
      <c r="LKG1">
        <v>0</v>
      </c>
      <c r="LKH1">
        <v>0</v>
      </c>
      <c r="LKI1">
        <v>0</v>
      </c>
      <c r="LKJ1">
        <v>0</v>
      </c>
      <c r="LKK1">
        <v>0</v>
      </c>
      <c r="LKL1">
        <v>0</v>
      </c>
      <c r="LKM1">
        <v>0</v>
      </c>
      <c r="LKN1">
        <v>0</v>
      </c>
      <c r="LKO1">
        <v>0</v>
      </c>
      <c r="LKP1">
        <v>0</v>
      </c>
      <c r="LKQ1">
        <v>0</v>
      </c>
      <c r="LKR1">
        <v>0</v>
      </c>
      <c r="LKS1">
        <v>0</v>
      </c>
      <c r="LKT1">
        <v>0</v>
      </c>
      <c r="LKU1">
        <v>0</v>
      </c>
      <c r="LKV1">
        <v>0</v>
      </c>
      <c r="LKW1">
        <v>0</v>
      </c>
      <c r="LKX1">
        <v>0</v>
      </c>
      <c r="LKY1">
        <v>0</v>
      </c>
      <c r="LKZ1">
        <v>0</v>
      </c>
      <c r="LLA1">
        <v>0</v>
      </c>
      <c r="LLB1">
        <v>0</v>
      </c>
      <c r="LLC1">
        <v>0</v>
      </c>
      <c r="LLD1">
        <v>0</v>
      </c>
      <c r="LLE1">
        <v>0</v>
      </c>
      <c r="LLF1">
        <v>0</v>
      </c>
      <c r="LLG1">
        <v>0</v>
      </c>
      <c r="LLH1">
        <v>0</v>
      </c>
      <c r="LLI1">
        <v>0</v>
      </c>
      <c r="LLJ1">
        <v>0</v>
      </c>
      <c r="LLK1">
        <v>0</v>
      </c>
      <c r="LLL1">
        <v>0</v>
      </c>
      <c r="LLM1">
        <v>0</v>
      </c>
      <c r="LLN1">
        <v>0</v>
      </c>
      <c r="LLO1">
        <v>0</v>
      </c>
      <c r="LLP1">
        <v>0</v>
      </c>
      <c r="LLQ1">
        <v>0</v>
      </c>
      <c r="LLR1">
        <v>0</v>
      </c>
      <c r="LLS1">
        <v>0</v>
      </c>
      <c r="LLT1">
        <v>0</v>
      </c>
      <c r="LLU1">
        <v>0</v>
      </c>
      <c r="LLV1">
        <v>0</v>
      </c>
      <c r="LLW1">
        <v>0</v>
      </c>
      <c r="LLX1">
        <v>0</v>
      </c>
      <c r="LLY1">
        <v>0</v>
      </c>
      <c r="LLZ1">
        <v>0</v>
      </c>
      <c r="LMA1">
        <v>0</v>
      </c>
      <c r="LMB1">
        <v>0</v>
      </c>
      <c r="LMC1">
        <v>0</v>
      </c>
      <c r="LMD1">
        <v>0</v>
      </c>
      <c r="LME1">
        <v>0</v>
      </c>
      <c r="LMF1">
        <v>0</v>
      </c>
      <c r="LMG1">
        <v>0</v>
      </c>
      <c r="LMH1">
        <v>0</v>
      </c>
      <c r="LMI1">
        <v>0</v>
      </c>
      <c r="LMJ1">
        <v>0</v>
      </c>
      <c r="LMK1">
        <v>0</v>
      </c>
      <c r="LML1">
        <v>0</v>
      </c>
      <c r="LMM1">
        <v>0</v>
      </c>
      <c r="LMN1">
        <v>0</v>
      </c>
      <c r="LMO1">
        <v>0</v>
      </c>
      <c r="LMP1">
        <v>0</v>
      </c>
      <c r="LMQ1">
        <v>0</v>
      </c>
      <c r="LMR1">
        <v>0</v>
      </c>
      <c r="LMS1">
        <v>0</v>
      </c>
      <c r="LMT1">
        <v>0</v>
      </c>
      <c r="LMU1">
        <v>0</v>
      </c>
      <c r="LMV1">
        <v>0</v>
      </c>
      <c r="LMW1">
        <v>0</v>
      </c>
      <c r="LMX1">
        <v>0</v>
      </c>
      <c r="LMY1">
        <v>0</v>
      </c>
      <c r="LMZ1">
        <v>0</v>
      </c>
      <c r="LNA1">
        <v>0</v>
      </c>
      <c r="LNB1">
        <v>0</v>
      </c>
      <c r="LNC1">
        <v>0</v>
      </c>
      <c r="LND1">
        <v>0</v>
      </c>
      <c r="LNE1">
        <v>0</v>
      </c>
      <c r="LNF1">
        <v>0</v>
      </c>
      <c r="LNG1">
        <v>0</v>
      </c>
      <c r="LNH1">
        <v>0</v>
      </c>
      <c r="LNI1">
        <v>0</v>
      </c>
      <c r="LNJ1">
        <v>0</v>
      </c>
      <c r="LNK1">
        <v>0</v>
      </c>
      <c r="LNL1">
        <v>0</v>
      </c>
      <c r="LNM1">
        <v>0</v>
      </c>
      <c r="LNN1">
        <v>0</v>
      </c>
      <c r="LNO1">
        <v>0</v>
      </c>
      <c r="LNP1">
        <v>0</v>
      </c>
      <c r="LNQ1">
        <v>0</v>
      </c>
      <c r="LNR1">
        <v>0</v>
      </c>
      <c r="LNS1">
        <v>0</v>
      </c>
      <c r="LNT1">
        <v>0</v>
      </c>
      <c r="LNU1">
        <v>0</v>
      </c>
      <c r="LNV1">
        <v>0</v>
      </c>
      <c r="LNW1">
        <v>0</v>
      </c>
      <c r="LNX1">
        <v>0</v>
      </c>
      <c r="LNY1">
        <v>0</v>
      </c>
      <c r="LNZ1">
        <v>0</v>
      </c>
      <c r="LOA1">
        <v>0</v>
      </c>
      <c r="LOB1">
        <v>0</v>
      </c>
      <c r="LOC1">
        <v>0</v>
      </c>
      <c r="LOD1">
        <v>0</v>
      </c>
      <c r="LOE1">
        <v>0</v>
      </c>
      <c r="LOF1">
        <v>0</v>
      </c>
      <c r="LOG1">
        <v>0</v>
      </c>
      <c r="LOH1">
        <v>0</v>
      </c>
      <c r="LOI1">
        <v>0</v>
      </c>
      <c r="LOJ1">
        <v>0</v>
      </c>
      <c r="LOK1">
        <v>0</v>
      </c>
      <c r="LOL1">
        <v>0</v>
      </c>
      <c r="LOM1">
        <v>0</v>
      </c>
      <c r="LON1">
        <v>0</v>
      </c>
      <c r="LOO1">
        <v>0</v>
      </c>
      <c r="LOP1">
        <v>0</v>
      </c>
      <c r="LOQ1">
        <v>0</v>
      </c>
      <c r="LOR1">
        <v>0</v>
      </c>
      <c r="LOS1">
        <v>0</v>
      </c>
      <c r="LOT1">
        <v>0</v>
      </c>
      <c r="LOU1">
        <v>0</v>
      </c>
      <c r="LOV1">
        <v>0</v>
      </c>
      <c r="LOW1">
        <v>0</v>
      </c>
      <c r="LOX1">
        <v>0</v>
      </c>
      <c r="LOY1">
        <v>0</v>
      </c>
      <c r="LOZ1">
        <v>0</v>
      </c>
      <c r="LPA1">
        <v>0</v>
      </c>
      <c r="LPB1">
        <v>0</v>
      </c>
      <c r="LPC1">
        <v>0</v>
      </c>
      <c r="LPD1">
        <v>0</v>
      </c>
      <c r="LPE1">
        <v>0</v>
      </c>
      <c r="LPF1">
        <v>0</v>
      </c>
      <c r="LPG1">
        <v>0</v>
      </c>
      <c r="LPH1">
        <v>0</v>
      </c>
      <c r="LPI1">
        <v>0</v>
      </c>
      <c r="LPJ1">
        <v>0</v>
      </c>
      <c r="LPK1">
        <v>0</v>
      </c>
      <c r="LPL1">
        <v>0</v>
      </c>
      <c r="LPM1">
        <v>0</v>
      </c>
      <c r="LPN1">
        <v>0</v>
      </c>
      <c r="LPO1">
        <v>0</v>
      </c>
      <c r="LPP1">
        <v>0</v>
      </c>
      <c r="LPQ1">
        <v>0</v>
      </c>
      <c r="LPR1">
        <v>0</v>
      </c>
      <c r="LPS1">
        <v>0</v>
      </c>
      <c r="LPT1">
        <v>0</v>
      </c>
      <c r="LPU1">
        <v>0</v>
      </c>
      <c r="LPV1">
        <v>0</v>
      </c>
      <c r="LPW1">
        <v>0</v>
      </c>
      <c r="LPX1">
        <v>0</v>
      </c>
      <c r="LPY1">
        <v>0</v>
      </c>
      <c r="LPZ1">
        <v>0</v>
      </c>
      <c r="LQA1">
        <v>0</v>
      </c>
      <c r="LQB1">
        <v>0</v>
      </c>
      <c r="LQC1">
        <v>0</v>
      </c>
      <c r="LQD1">
        <v>0</v>
      </c>
      <c r="LQE1">
        <v>0</v>
      </c>
      <c r="LQF1">
        <v>0</v>
      </c>
      <c r="LQG1">
        <v>0</v>
      </c>
      <c r="LQH1">
        <v>0</v>
      </c>
      <c r="LQI1">
        <v>0</v>
      </c>
      <c r="LQJ1">
        <v>0</v>
      </c>
      <c r="LQK1">
        <v>0</v>
      </c>
      <c r="LQL1">
        <v>0</v>
      </c>
      <c r="LQM1">
        <v>0</v>
      </c>
      <c r="LQN1">
        <v>0</v>
      </c>
      <c r="LQO1">
        <v>0</v>
      </c>
      <c r="LQP1">
        <v>0</v>
      </c>
      <c r="LQQ1">
        <v>0</v>
      </c>
      <c r="LQR1">
        <v>0</v>
      </c>
      <c r="LQS1">
        <v>0</v>
      </c>
      <c r="LQT1">
        <v>0</v>
      </c>
      <c r="LQU1">
        <v>0</v>
      </c>
      <c r="LQV1">
        <v>0</v>
      </c>
      <c r="LQW1">
        <v>0</v>
      </c>
      <c r="LQX1">
        <v>0</v>
      </c>
      <c r="LQY1">
        <v>0</v>
      </c>
      <c r="LQZ1">
        <v>0</v>
      </c>
      <c r="LRA1">
        <v>0</v>
      </c>
      <c r="LRB1">
        <v>0</v>
      </c>
      <c r="LRC1">
        <v>0</v>
      </c>
      <c r="LRD1">
        <v>0</v>
      </c>
      <c r="LRE1">
        <v>0</v>
      </c>
      <c r="LRF1">
        <v>0</v>
      </c>
      <c r="LRG1">
        <v>0</v>
      </c>
      <c r="LRH1">
        <v>0</v>
      </c>
      <c r="LRI1">
        <v>0</v>
      </c>
      <c r="LRJ1">
        <v>0</v>
      </c>
      <c r="LRK1">
        <v>0</v>
      </c>
      <c r="LRL1">
        <v>0</v>
      </c>
      <c r="LRM1">
        <v>0</v>
      </c>
      <c r="LRN1">
        <v>0</v>
      </c>
      <c r="LRO1">
        <v>0</v>
      </c>
      <c r="LRP1">
        <v>0</v>
      </c>
      <c r="LRQ1">
        <v>0</v>
      </c>
      <c r="LRR1">
        <v>0</v>
      </c>
      <c r="LRS1">
        <v>0</v>
      </c>
      <c r="LRT1">
        <v>0</v>
      </c>
      <c r="LRU1">
        <v>0</v>
      </c>
      <c r="LRV1">
        <v>0</v>
      </c>
      <c r="LRW1">
        <v>0</v>
      </c>
      <c r="LRX1">
        <v>0</v>
      </c>
      <c r="LRY1">
        <v>0</v>
      </c>
      <c r="LRZ1">
        <v>0</v>
      </c>
      <c r="LSA1">
        <v>0</v>
      </c>
      <c r="LSB1">
        <v>0</v>
      </c>
      <c r="LSC1">
        <v>0</v>
      </c>
      <c r="LSD1">
        <v>0</v>
      </c>
      <c r="LSE1">
        <v>0</v>
      </c>
      <c r="LSF1">
        <v>0</v>
      </c>
      <c r="LSG1">
        <v>0</v>
      </c>
      <c r="LSH1">
        <v>0</v>
      </c>
      <c r="LSI1">
        <v>0</v>
      </c>
      <c r="LSJ1">
        <v>0</v>
      </c>
      <c r="LSK1">
        <v>0</v>
      </c>
      <c r="LSL1">
        <v>0</v>
      </c>
      <c r="LSM1">
        <v>0</v>
      </c>
      <c r="LSN1">
        <v>0</v>
      </c>
      <c r="LSO1">
        <v>0</v>
      </c>
      <c r="LSP1">
        <v>0</v>
      </c>
      <c r="LSQ1">
        <v>0</v>
      </c>
      <c r="LSR1">
        <v>0</v>
      </c>
      <c r="LSS1">
        <v>0</v>
      </c>
      <c r="LST1">
        <v>0</v>
      </c>
      <c r="LSU1">
        <v>0</v>
      </c>
      <c r="LSV1">
        <v>0</v>
      </c>
      <c r="LSW1">
        <v>0</v>
      </c>
      <c r="LSX1">
        <v>0</v>
      </c>
      <c r="LSY1">
        <v>0</v>
      </c>
      <c r="LSZ1">
        <v>0</v>
      </c>
      <c r="LTA1">
        <v>0</v>
      </c>
      <c r="LTB1">
        <v>0</v>
      </c>
      <c r="LTC1">
        <v>0</v>
      </c>
      <c r="LTD1">
        <v>0</v>
      </c>
      <c r="LTE1">
        <v>0</v>
      </c>
      <c r="LTF1">
        <v>0</v>
      </c>
      <c r="LTG1">
        <v>0</v>
      </c>
      <c r="LTH1">
        <v>0</v>
      </c>
      <c r="LTI1">
        <v>0</v>
      </c>
      <c r="LTJ1">
        <v>0</v>
      </c>
      <c r="LTK1">
        <v>0</v>
      </c>
      <c r="LTL1">
        <v>0</v>
      </c>
      <c r="LTM1">
        <v>0</v>
      </c>
      <c r="LTN1">
        <v>0</v>
      </c>
      <c r="LTO1">
        <v>0</v>
      </c>
      <c r="LTP1">
        <v>0</v>
      </c>
      <c r="LTQ1">
        <v>0</v>
      </c>
      <c r="LTR1">
        <v>0</v>
      </c>
      <c r="LTS1">
        <v>0</v>
      </c>
      <c r="LTT1">
        <v>0</v>
      </c>
      <c r="LTU1">
        <v>0</v>
      </c>
      <c r="LTV1">
        <v>0</v>
      </c>
      <c r="LTW1">
        <v>0</v>
      </c>
      <c r="LTX1">
        <v>0</v>
      </c>
      <c r="LTY1">
        <v>0</v>
      </c>
      <c r="LTZ1">
        <v>0</v>
      </c>
      <c r="LUA1">
        <v>0</v>
      </c>
      <c r="LUB1">
        <v>0</v>
      </c>
      <c r="LUC1">
        <v>0</v>
      </c>
      <c r="LUD1">
        <v>0</v>
      </c>
      <c r="LUE1">
        <v>0</v>
      </c>
      <c r="LUF1">
        <v>0</v>
      </c>
      <c r="LUG1">
        <v>0</v>
      </c>
      <c r="LUH1">
        <v>0</v>
      </c>
      <c r="LUI1">
        <v>0</v>
      </c>
      <c r="LUJ1">
        <v>0</v>
      </c>
      <c r="LUK1">
        <v>0</v>
      </c>
      <c r="LUL1">
        <v>0</v>
      </c>
      <c r="LUM1">
        <v>0</v>
      </c>
      <c r="LUN1">
        <v>0</v>
      </c>
      <c r="LUO1">
        <v>0</v>
      </c>
      <c r="LUP1">
        <v>0</v>
      </c>
      <c r="LUQ1">
        <v>0</v>
      </c>
      <c r="LUR1">
        <v>0</v>
      </c>
      <c r="LUS1">
        <v>0</v>
      </c>
      <c r="LUT1">
        <v>0</v>
      </c>
      <c r="LUU1">
        <v>0</v>
      </c>
      <c r="LUV1">
        <v>0</v>
      </c>
      <c r="LUW1">
        <v>0</v>
      </c>
      <c r="LUX1">
        <v>0</v>
      </c>
      <c r="LUY1">
        <v>0</v>
      </c>
      <c r="LUZ1">
        <v>0</v>
      </c>
      <c r="LVA1">
        <v>0</v>
      </c>
      <c r="LVB1">
        <v>0</v>
      </c>
      <c r="LVC1">
        <v>0</v>
      </c>
      <c r="LVD1">
        <v>0</v>
      </c>
      <c r="LVE1">
        <v>0</v>
      </c>
      <c r="LVF1">
        <v>0</v>
      </c>
      <c r="LVG1">
        <v>0</v>
      </c>
      <c r="LVH1">
        <v>0</v>
      </c>
      <c r="LVI1">
        <v>0</v>
      </c>
      <c r="LVJ1">
        <v>0</v>
      </c>
      <c r="LVK1">
        <v>0</v>
      </c>
      <c r="LVL1">
        <v>0</v>
      </c>
      <c r="LVM1">
        <v>0</v>
      </c>
      <c r="LVN1">
        <v>0</v>
      </c>
      <c r="LVO1">
        <v>0</v>
      </c>
      <c r="LVP1">
        <v>0</v>
      </c>
      <c r="LVQ1">
        <v>0</v>
      </c>
      <c r="LVR1">
        <v>0</v>
      </c>
      <c r="LVS1">
        <v>0</v>
      </c>
      <c r="LVT1">
        <v>0</v>
      </c>
      <c r="LVU1">
        <v>0</v>
      </c>
      <c r="LVV1">
        <v>0</v>
      </c>
      <c r="LVW1">
        <v>0</v>
      </c>
      <c r="LVX1">
        <v>0</v>
      </c>
      <c r="LVY1">
        <v>0</v>
      </c>
      <c r="LVZ1">
        <v>0</v>
      </c>
      <c r="LWA1">
        <v>0</v>
      </c>
      <c r="LWB1">
        <v>0</v>
      </c>
      <c r="LWC1">
        <v>0</v>
      </c>
      <c r="LWD1">
        <v>0</v>
      </c>
      <c r="LWE1">
        <v>0</v>
      </c>
      <c r="LWF1">
        <v>0</v>
      </c>
      <c r="LWG1">
        <v>0</v>
      </c>
      <c r="LWH1">
        <v>0</v>
      </c>
      <c r="LWI1">
        <v>0</v>
      </c>
      <c r="LWJ1">
        <v>0</v>
      </c>
      <c r="LWK1">
        <v>0</v>
      </c>
      <c r="LWL1">
        <v>0</v>
      </c>
      <c r="LWM1">
        <v>0</v>
      </c>
      <c r="LWN1">
        <v>0</v>
      </c>
      <c r="LWO1">
        <v>0</v>
      </c>
      <c r="LWP1">
        <v>0</v>
      </c>
      <c r="LWQ1">
        <v>0</v>
      </c>
      <c r="LWR1">
        <v>0</v>
      </c>
      <c r="LWS1">
        <v>0</v>
      </c>
      <c r="LWT1">
        <v>0</v>
      </c>
      <c r="LWU1">
        <v>0</v>
      </c>
      <c r="LWV1">
        <v>0</v>
      </c>
      <c r="LWW1">
        <v>0</v>
      </c>
      <c r="LWX1">
        <v>0</v>
      </c>
      <c r="LWY1">
        <v>0</v>
      </c>
      <c r="LWZ1">
        <v>0</v>
      </c>
      <c r="LXA1">
        <v>0</v>
      </c>
      <c r="LXB1">
        <v>0</v>
      </c>
      <c r="LXC1">
        <v>0</v>
      </c>
      <c r="LXD1">
        <v>0</v>
      </c>
      <c r="LXE1">
        <v>0</v>
      </c>
      <c r="LXF1">
        <v>0</v>
      </c>
      <c r="LXG1">
        <v>0</v>
      </c>
      <c r="LXH1">
        <v>0</v>
      </c>
      <c r="LXI1">
        <v>0</v>
      </c>
      <c r="LXJ1">
        <v>0</v>
      </c>
      <c r="LXK1">
        <v>0</v>
      </c>
      <c r="LXL1">
        <v>0</v>
      </c>
      <c r="LXM1">
        <v>0</v>
      </c>
      <c r="LXN1">
        <v>0</v>
      </c>
      <c r="LXO1">
        <v>0</v>
      </c>
      <c r="LXP1">
        <v>0</v>
      </c>
      <c r="LXQ1">
        <v>0</v>
      </c>
      <c r="LXR1">
        <v>0</v>
      </c>
      <c r="LXS1">
        <v>0</v>
      </c>
      <c r="LXT1">
        <v>0</v>
      </c>
      <c r="LXU1">
        <v>0</v>
      </c>
      <c r="LXV1">
        <v>0</v>
      </c>
      <c r="LXW1">
        <v>0</v>
      </c>
      <c r="LXX1">
        <v>0</v>
      </c>
      <c r="LXY1">
        <v>0</v>
      </c>
      <c r="LXZ1">
        <v>0</v>
      </c>
      <c r="LYA1">
        <v>0</v>
      </c>
      <c r="LYB1">
        <v>0</v>
      </c>
      <c r="LYC1">
        <v>0</v>
      </c>
      <c r="LYD1">
        <v>0</v>
      </c>
      <c r="LYE1">
        <v>0</v>
      </c>
      <c r="LYF1">
        <v>0</v>
      </c>
      <c r="LYG1">
        <v>0</v>
      </c>
      <c r="LYH1">
        <v>0</v>
      </c>
      <c r="LYI1">
        <v>0</v>
      </c>
      <c r="LYJ1">
        <v>0</v>
      </c>
      <c r="LYK1">
        <v>0</v>
      </c>
      <c r="LYL1">
        <v>0</v>
      </c>
      <c r="LYM1">
        <v>0</v>
      </c>
      <c r="LYN1">
        <v>0</v>
      </c>
      <c r="LYO1">
        <v>0</v>
      </c>
      <c r="LYP1">
        <v>0</v>
      </c>
      <c r="LYQ1">
        <v>0</v>
      </c>
      <c r="LYR1">
        <v>0</v>
      </c>
      <c r="LYS1">
        <v>0</v>
      </c>
      <c r="LYT1">
        <v>0</v>
      </c>
      <c r="LYU1">
        <v>0</v>
      </c>
      <c r="LYV1">
        <v>0</v>
      </c>
      <c r="LYW1">
        <v>0</v>
      </c>
      <c r="LYX1">
        <v>0</v>
      </c>
      <c r="LYY1">
        <v>0</v>
      </c>
      <c r="LYZ1">
        <v>0</v>
      </c>
      <c r="LZA1">
        <v>0</v>
      </c>
      <c r="LZB1">
        <v>0</v>
      </c>
      <c r="LZC1">
        <v>0</v>
      </c>
      <c r="LZD1">
        <v>0</v>
      </c>
      <c r="LZE1">
        <v>0</v>
      </c>
      <c r="LZF1">
        <v>0</v>
      </c>
      <c r="LZG1">
        <v>0</v>
      </c>
      <c r="LZH1">
        <v>0</v>
      </c>
      <c r="LZI1">
        <v>0</v>
      </c>
      <c r="LZJ1">
        <v>0</v>
      </c>
      <c r="LZK1">
        <v>0</v>
      </c>
      <c r="LZL1">
        <v>0</v>
      </c>
      <c r="LZM1">
        <v>0</v>
      </c>
      <c r="LZN1">
        <v>0</v>
      </c>
      <c r="LZO1">
        <v>0</v>
      </c>
      <c r="LZP1">
        <v>0</v>
      </c>
      <c r="LZQ1">
        <v>0</v>
      </c>
      <c r="LZR1">
        <v>0</v>
      </c>
      <c r="LZS1">
        <v>0</v>
      </c>
      <c r="LZT1">
        <v>0</v>
      </c>
      <c r="LZU1">
        <v>0</v>
      </c>
      <c r="LZV1">
        <v>0</v>
      </c>
      <c r="LZW1">
        <v>0</v>
      </c>
      <c r="LZX1">
        <v>0</v>
      </c>
      <c r="LZY1">
        <v>0</v>
      </c>
      <c r="LZZ1">
        <v>0</v>
      </c>
      <c r="MAA1">
        <v>0</v>
      </c>
      <c r="MAB1">
        <v>0</v>
      </c>
      <c r="MAC1">
        <v>0</v>
      </c>
      <c r="MAD1">
        <v>0</v>
      </c>
      <c r="MAE1">
        <v>0</v>
      </c>
      <c r="MAF1">
        <v>0</v>
      </c>
      <c r="MAG1">
        <v>0</v>
      </c>
      <c r="MAH1">
        <v>0</v>
      </c>
      <c r="MAI1">
        <v>0</v>
      </c>
      <c r="MAJ1">
        <v>0</v>
      </c>
      <c r="MAK1">
        <v>0</v>
      </c>
      <c r="MAL1">
        <v>0</v>
      </c>
      <c r="MAM1">
        <v>0</v>
      </c>
      <c r="MAN1">
        <v>0</v>
      </c>
      <c r="MAO1">
        <v>0</v>
      </c>
      <c r="MAP1">
        <v>0</v>
      </c>
      <c r="MAQ1">
        <v>0</v>
      </c>
      <c r="MAR1">
        <v>0</v>
      </c>
      <c r="MAS1">
        <v>0</v>
      </c>
      <c r="MAT1">
        <v>0</v>
      </c>
      <c r="MAU1">
        <v>0</v>
      </c>
      <c r="MAV1">
        <v>0</v>
      </c>
      <c r="MAW1">
        <v>0</v>
      </c>
      <c r="MAX1">
        <v>0</v>
      </c>
      <c r="MAY1">
        <v>0</v>
      </c>
      <c r="MAZ1">
        <v>0</v>
      </c>
      <c r="MBA1">
        <v>0</v>
      </c>
      <c r="MBB1">
        <v>0</v>
      </c>
      <c r="MBC1">
        <v>0</v>
      </c>
      <c r="MBD1">
        <v>0</v>
      </c>
      <c r="MBE1">
        <v>0</v>
      </c>
      <c r="MBF1">
        <v>0</v>
      </c>
      <c r="MBG1">
        <v>0</v>
      </c>
      <c r="MBH1">
        <v>0</v>
      </c>
      <c r="MBI1">
        <v>0</v>
      </c>
      <c r="MBJ1">
        <v>0</v>
      </c>
      <c r="MBK1">
        <v>0</v>
      </c>
      <c r="MBL1">
        <v>0</v>
      </c>
      <c r="MBM1">
        <v>0</v>
      </c>
      <c r="MBN1">
        <v>0</v>
      </c>
      <c r="MBO1">
        <v>0</v>
      </c>
      <c r="MBP1">
        <v>0</v>
      </c>
      <c r="MBQ1">
        <v>0</v>
      </c>
      <c r="MBR1">
        <v>0</v>
      </c>
      <c r="MBS1">
        <v>0</v>
      </c>
      <c r="MBT1">
        <v>0</v>
      </c>
      <c r="MBU1">
        <v>0</v>
      </c>
      <c r="MBV1">
        <v>0</v>
      </c>
      <c r="MBW1">
        <v>0</v>
      </c>
      <c r="MBX1">
        <v>0</v>
      </c>
      <c r="MBY1">
        <v>0</v>
      </c>
      <c r="MBZ1">
        <v>0</v>
      </c>
      <c r="MCA1">
        <v>0</v>
      </c>
      <c r="MCB1">
        <v>0</v>
      </c>
      <c r="MCC1">
        <v>0</v>
      </c>
      <c r="MCD1">
        <v>0</v>
      </c>
      <c r="MCE1">
        <v>0</v>
      </c>
      <c r="MCF1">
        <v>0</v>
      </c>
      <c r="MCG1">
        <v>0</v>
      </c>
      <c r="MCH1">
        <v>0</v>
      </c>
      <c r="MCI1">
        <v>0</v>
      </c>
      <c r="MCJ1">
        <v>0</v>
      </c>
      <c r="MCK1">
        <v>0</v>
      </c>
      <c r="MCL1">
        <v>0</v>
      </c>
      <c r="MCM1">
        <v>0</v>
      </c>
      <c r="MCN1">
        <v>0</v>
      </c>
      <c r="MCO1">
        <v>0</v>
      </c>
      <c r="MCP1">
        <v>0</v>
      </c>
      <c r="MCQ1">
        <v>0</v>
      </c>
      <c r="MCR1">
        <v>0</v>
      </c>
      <c r="MCS1">
        <v>0</v>
      </c>
      <c r="MCT1">
        <v>0</v>
      </c>
      <c r="MCU1">
        <v>0</v>
      </c>
      <c r="MCV1">
        <v>0</v>
      </c>
      <c r="MCW1">
        <v>0</v>
      </c>
      <c r="MCX1">
        <v>0</v>
      </c>
      <c r="MCY1">
        <v>0</v>
      </c>
      <c r="MCZ1">
        <v>0</v>
      </c>
      <c r="MDA1">
        <v>0</v>
      </c>
      <c r="MDB1">
        <v>0</v>
      </c>
      <c r="MDC1">
        <v>0</v>
      </c>
      <c r="MDD1">
        <v>0</v>
      </c>
      <c r="MDE1">
        <v>0</v>
      </c>
      <c r="MDF1">
        <v>0</v>
      </c>
      <c r="MDG1">
        <v>0</v>
      </c>
      <c r="MDH1">
        <v>0</v>
      </c>
      <c r="MDI1">
        <v>0</v>
      </c>
      <c r="MDJ1">
        <v>0</v>
      </c>
      <c r="MDK1">
        <v>0</v>
      </c>
      <c r="MDL1">
        <v>0</v>
      </c>
      <c r="MDM1">
        <v>0</v>
      </c>
      <c r="MDN1">
        <v>0</v>
      </c>
      <c r="MDO1">
        <v>0</v>
      </c>
      <c r="MDP1">
        <v>0</v>
      </c>
      <c r="MDQ1">
        <v>0</v>
      </c>
      <c r="MDR1">
        <v>0</v>
      </c>
      <c r="MDS1">
        <v>0</v>
      </c>
      <c r="MDT1">
        <v>0</v>
      </c>
      <c r="MDU1">
        <v>0</v>
      </c>
      <c r="MDV1">
        <v>0</v>
      </c>
      <c r="MDW1">
        <v>0</v>
      </c>
      <c r="MDX1">
        <v>0</v>
      </c>
      <c r="MDY1">
        <v>0</v>
      </c>
      <c r="MDZ1">
        <v>0</v>
      </c>
      <c r="MEA1">
        <v>0</v>
      </c>
      <c r="MEB1">
        <v>0</v>
      </c>
      <c r="MEC1">
        <v>0</v>
      </c>
      <c r="MED1">
        <v>0</v>
      </c>
      <c r="MEE1">
        <v>0</v>
      </c>
      <c r="MEF1">
        <v>0</v>
      </c>
      <c r="MEG1">
        <v>0</v>
      </c>
      <c r="MEH1">
        <v>0</v>
      </c>
      <c r="MEI1">
        <v>0</v>
      </c>
      <c r="MEJ1">
        <v>0</v>
      </c>
      <c r="MEK1">
        <v>0</v>
      </c>
      <c r="MEL1">
        <v>0</v>
      </c>
      <c r="MEM1">
        <v>0</v>
      </c>
      <c r="MEN1">
        <v>0</v>
      </c>
      <c r="MEO1">
        <v>0</v>
      </c>
      <c r="MEP1">
        <v>0</v>
      </c>
      <c r="MEQ1">
        <v>0</v>
      </c>
      <c r="MER1">
        <v>0</v>
      </c>
      <c r="MES1">
        <v>0</v>
      </c>
      <c r="MET1">
        <v>0</v>
      </c>
      <c r="MEU1">
        <v>0</v>
      </c>
      <c r="MEV1">
        <v>0</v>
      </c>
      <c r="MEW1">
        <v>0</v>
      </c>
      <c r="MEX1">
        <v>0</v>
      </c>
      <c r="MEY1">
        <v>0</v>
      </c>
      <c r="MEZ1">
        <v>0</v>
      </c>
      <c r="MFA1">
        <v>0</v>
      </c>
      <c r="MFB1">
        <v>0</v>
      </c>
      <c r="MFC1">
        <v>0</v>
      </c>
      <c r="MFD1">
        <v>0</v>
      </c>
      <c r="MFE1">
        <v>0</v>
      </c>
      <c r="MFF1">
        <v>0</v>
      </c>
      <c r="MFG1">
        <v>0</v>
      </c>
      <c r="MFH1">
        <v>0</v>
      </c>
      <c r="MFI1">
        <v>0</v>
      </c>
      <c r="MFJ1">
        <v>0</v>
      </c>
      <c r="MFK1">
        <v>0</v>
      </c>
      <c r="MFL1">
        <v>0</v>
      </c>
      <c r="MFM1">
        <v>0</v>
      </c>
      <c r="MFN1">
        <v>0</v>
      </c>
      <c r="MFO1">
        <v>0</v>
      </c>
      <c r="MFP1">
        <v>0</v>
      </c>
      <c r="MFQ1">
        <v>0</v>
      </c>
      <c r="MFR1">
        <v>0</v>
      </c>
      <c r="MFS1">
        <v>0</v>
      </c>
      <c r="MFT1">
        <v>0</v>
      </c>
      <c r="MFU1">
        <v>0</v>
      </c>
      <c r="MFV1">
        <v>0</v>
      </c>
      <c r="MFW1">
        <v>0</v>
      </c>
      <c r="MFX1">
        <v>0</v>
      </c>
      <c r="MFY1">
        <v>0</v>
      </c>
      <c r="MFZ1">
        <v>0</v>
      </c>
      <c r="MGA1">
        <v>0</v>
      </c>
      <c r="MGB1">
        <v>0</v>
      </c>
      <c r="MGC1">
        <v>0</v>
      </c>
      <c r="MGD1">
        <v>0</v>
      </c>
      <c r="MGE1">
        <v>0</v>
      </c>
      <c r="MGF1">
        <v>0</v>
      </c>
      <c r="MGG1">
        <v>0</v>
      </c>
      <c r="MGH1">
        <v>0</v>
      </c>
      <c r="MGI1">
        <v>0</v>
      </c>
      <c r="MGJ1">
        <v>0</v>
      </c>
      <c r="MGK1">
        <v>0</v>
      </c>
      <c r="MGL1">
        <v>0</v>
      </c>
      <c r="MGM1">
        <v>0</v>
      </c>
      <c r="MGN1">
        <v>0</v>
      </c>
      <c r="MGO1">
        <v>0</v>
      </c>
      <c r="MGP1">
        <v>0</v>
      </c>
      <c r="MGQ1">
        <v>0</v>
      </c>
      <c r="MGR1">
        <v>0</v>
      </c>
      <c r="MGS1">
        <v>0</v>
      </c>
      <c r="MGT1">
        <v>0</v>
      </c>
      <c r="MGU1">
        <v>0</v>
      </c>
      <c r="MGV1">
        <v>0</v>
      </c>
      <c r="MGW1">
        <v>0</v>
      </c>
      <c r="MGX1">
        <v>0</v>
      </c>
      <c r="MGY1">
        <v>0</v>
      </c>
      <c r="MGZ1">
        <v>0</v>
      </c>
      <c r="MHA1">
        <v>0</v>
      </c>
      <c r="MHB1">
        <v>0</v>
      </c>
      <c r="MHC1">
        <v>0</v>
      </c>
      <c r="MHD1">
        <v>0</v>
      </c>
      <c r="MHE1">
        <v>0</v>
      </c>
      <c r="MHF1">
        <v>0</v>
      </c>
      <c r="MHG1">
        <v>0</v>
      </c>
      <c r="MHH1">
        <v>0</v>
      </c>
      <c r="MHI1">
        <v>0</v>
      </c>
      <c r="MHJ1">
        <v>0</v>
      </c>
      <c r="MHK1">
        <v>0</v>
      </c>
      <c r="MHL1">
        <v>0</v>
      </c>
      <c r="MHM1">
        <v>0</v>
      </c>
      <c r="MHN1">
        <v>0</v>
      </c>
      <c r="MHO1">
        <v>0</v>
      </c>
      <c r="MHP1">
        <v>0</v>
      </c>
      <c r="MHQ1">
        <v>0</v>
      </c>
      <c r="MHR1">
        <v>0</v>
      </c>
      <c r="MHS1">
        <v>0</v>
      </c>
      <c r="MHT1">
        <v>0</v>
      </c>
      <c r="MHU1">
        <v>0</v>
      </c>
      <c r="MHV1">
        <v>0</v>
      </c>
      <c r="MHW1">
        <v>0</v>
      </c>
      <c r="MHX1">
        <v>0</v>
      </c>
      <c r="MHY1">
        <v>0</v>
      </c>
      <c r="MHZ1">
        <v>0</v>
      </c>
      <c r="MIA1">
        <v>0</v>
      </c>
      <c r="MIB1">
        <v>0</v>
      </c>
      <c r="MIC1">
        <v>0</v>
      </c>
      <c r="MID1">
        <v>0</v>
      </c>
      <c r="MIE1">
        <v>0</v>
      </c>
      <c r="MIF1">
        <v>0</v>
      </c>
      <c r="MIG1">
        <v>0</v>
      </c>
      <c r="MIH1">
        <v>0</v>
      </c>
      <c r="MII1">
        <v>0</v>
      </c>
      <c r="MIJ1">
        <v>0</v>
      </c>
      <c r="MIK1">
        <v>0</v>
      </c>
      <c r="MIL1">
        <v>0</v>
      </c>
      <c r="MIM1">
        <v>0</v>
      </c>
      <c r="MIN1">
        <v>0</v>
      </c>
      <c r="MIO1">
        <v>0</v>
      </c>
      <c r="MIP1">
        <v>0</v>
      </c>
      <c r="MIQ1">
        <v>0</v>
      </c>
      <c r="MIR1">
        <v>0</v>
      </c>
      <c r="MIS1">
        <v>0</v>
      </c>
      <c r="MIT1">
        <v>0</v>
      </c>
      <c r="MIU1">
        <v>0</v>
      </c>
      <c r="MIV1">
        <v>0</v>
      </c>
      <c r="MIW1">
        <v>0</v>
      </c>
      <c r="MIX1">
        <v>0</v>
      </c>
      <c r="MIY1">
        <v>0</v>
      </c>
      <c r="MIZ1">
        <v>0</v>
      </c>
      <c r="MJA1">
        <v>0</v>
      </c>
      <c r="MJB1">
        <v>0</v>
      </c>
      <c r="MJC1">
        <v>0</v>
      </c>
      <c r="MJD1">
        <v>0</v>
      </c>
      <c r="MJE1">
        <v>0</v>
      </c>
      <c r="MJF1">
        <v>0</v>
      </c>
      <c r="MJG1">
        <v>0</v>
      </c>
      <c r="MJH1">
        <v>0</v>
      </c>
      <c r="MJI1">
        <v>0</v>
      </c>
      <c r="MJJ1">
        <v>0</v>
      </c>
      <c r="MJK1">
        <v>0</v>
      </c>
      <c r="MJL1">
        <v>0</v>
      </c>
      <c r="MJM1">
        <v>0</v>
      </c>
      <c r="MJN1">
        <v>0</v>
      </c>
      <c r="MJO1">
        <v>0</v>
      </c>
      <c r="MJP1">
        <v>0</v>
      </c>
      <c r="MJQ1">
        <v>0</v>
      </c>
      <c r="MJR1">
        <v>0</v>
      </c>
      <c r="MJS1">
        <v>0</v>
      </c>
      <c r="MJT1">
        <v>0</v>
      </c>
      <c r="MJU1">
        <v>0</v>
      </c>
      <c r="MJV1">
        <v>0</v>
      </c>
      <c r="MJW1">
        <v>0</v>
      </c>
      <c r="MJX1">
        <v>0</v>
      </c>
      <c r="MJY1">
        <v>0</v>
      </c>
      <c r="MJZ1">
        <v>0</v>
      </c>
      <c r="MKA1">
        <v>0</v>
      </c>
      <c r="MKB1">
        <v>0</v>
      </c>
      <c r="MKC1">
        <v>0</v>
      </c>
      <c r="MKD1">
        <v>0</v>
      </c>
      <c r="MKE1">
        <v>0</v>
      </c>
      <c r="MKF1">
        <v>0</v>
      </c>
      <c r="MKG1">
        <v>0</v>
      </c>
      <c r="MKH1">
        <v>0</v>
      </c>
      <c r="MKI1">
        <v>0</v>
      </c>
      <c r="MKJ1">
        <v>0</v>
      </c>
      <c r="MKK1">
        <v>0</v>
      </c>
      <c r="MKL1">
        <v>0</v>
      </c>
      <c r="MKM1">
        <v>0</v>
      </c>
      <c r="MKN1">
        <v>0</v>
      </c>
      <c r="MKO1">
        <v>0</v>
      </c>
      <c r="MKP1">
        <v>0</v>
      </c>
      <c r="MKQ1">
        <v>0</v>
      </c>
      <c r="MKR1">
        <v>0</v>
      </c>
      <c r="MKS1">
        <v>0</v>
      </c>
      <c r="MKT1">
        <v>0</v>
      </c>
      <c r="MKU1">
        <v>0</v>
      </c>
      <c r="MKV1">
        <v>0</v>
      </c>
      <c r="MKW1">
        <v>0</v>
      </c>
      <c r="MKX1">
        <v>0</v>
      </c>
      <c r="MKY1">
        <v>0</v>
      </c>
      <c r="MKZ1">
        <v>0</v>
      </c>
      <c r="MLA1">
        <v>0</v>
      </c>
      <c r="MLB1">
        <v>0</v>
      </c>
      <c r="MLC1">
        <v>0</v>
      </c>
      <c r="MLD1">
        <v>0</v>
      </c>
      <c r="MLE1">
        <v>0</v>
      </c>
      <c r="MLF1">
        <v>0</v>
      </c>
      <c r="MLG1">
        <v>0</v>
      </c>
      <c r="MLH1">
        <v>0</v>
      </c>
      <c r="MLI1">
        <v>0</v>
      </c>
      <c r="MLJ1">
        <v>0</v>
      </c>
      <c r="MLK1">
        <v>0</v>
      </c>
      <c r="MLL1">
        <v>0</v>
      </c>
      <c r="MLM1">
        <v>0</v>
      </c>
      <c r="MLN1">
        <v>0</v>
      </c>
      <c r="MLO1">
        <v>0</v>
      </c>
      <c r="MLP1">
        <v>0</v>
      </c>
      <c r="MLQ1">
        <v>0</v>
      </c>
      <c r="MLR1">
        <v>0</v>
      </c>
      <c r="MLS1">
        <v>0</v>
      </c>
      <c r="MLT1">
        <v>0</v>
      </c>
      <c r="MLU1">
        <v>0</v>
      </c>
      <c r="MLV1">
        <v>0</v>
      </c>
      <c r="MLW1">
        <v>0</v>
      </c>
      <c r="MLX1">
        <v>0</v>
      </c>
      <c r="MLY1">
        <v>0</v>
      </c>
      <c r="MLZ1">
        <v>0</v>
      </c>
      <c r="MMA1">
        <v>0</v>
      </c>
      <c r="MMB1">
        <v>0</v>
      </c>
      <c r="MMC1">
        <v>0</v>
      </c>
      <c r="MMD1">
        <v>0</v>
      </c>
      <c r="MME1">
        <v>0</v>
      </c>
      <c r="MMF1">
        <v>0</v>
      </c>
      <c r="MMG1">
        <v>0</v>
      </c>
      <c r="MMH1">
        <v>0</v>
      </c>
      <c r="MMI1">
        <v>0</v>
      </c>
      <c r="MMJ1">
        <v>0</v>
      </c>
      <c r="MMK1">
        <v>0</v>
      </c>
      <c r="MML1">
        <v>0</v>
      </c>
      <c r="MMM1">
        <v>0</v>
      </c>
      <c r="MMN1">
        <v>0</v>
      </c>
      <c r="MMO1">
        <v>0</v>
      </c>
      <c r="MMP1">
        <v>0</v>
      </c>
      <c r="MMQ1">
        <v>0</v>
      </c>
      <c r="MMR1">
        <v>0</v>
      </c>
      <c r="MMS1">
        <v>0</v>
      </c>
      <c r="MMT1">
        <v>0</v>
      </c>
      <c r="MMU1">
        <v>0</v>
      </c>
      <c r="MMV1">
        <v>0</v>
      </c>
      <c r="MMW1">
        <v>0</v>
      </c>
      <c r="MMX1">
        <v>0</v>
      </c>
      <c r="MMY1">
        <v>0</v>
      </c>
      <c r="MMZ1">
        <v>0</v>
      </c>
      <c r="MNA1">
        <v>0</v>
      </c>
      <c r="MNB1">
        <v>0</v>
      </c>
      <c r="MNC1">
        <v>0</v>
      </c>
      <c r="MND1">
        <v>0</v>
      </c>
      <c r="MNE1">
        <v>0</v>
      </c>
      <c r="MNF1">
        <v>0</v>
      </c>
      <c r="MNG1">
        <v>0</v>
      </c>
      <c r="MNH1">
        <v>0</v>
      </c>
      <c r="MNI1">
        <v>0</v>
      </c>
      <c r="MNJ1">
        <v>0</v>
      </c>
      <c r="MNK1">
        <v>0</v>
      </c>
      <c r="MNL1">
        <v>0</v>
      </c>
      <c r="MNM1">
        <v>0</v>
      </c>
      <c r="MNN1">
        <v>0</v>
      </c>
      <c r="MNO1">
        <v>0</v>
      </c>
      <c r="MNP1">
        <v>0</v>
      </c>
      <c r="MNQ1">
        <v>0</v>
      </c>
      <c r="MNR1">
        <v>0</v>
      </c>
      <c r="MNS1">
        <v>0</v>
      </c>
      <c r="MNT1">
        <v>0</v>
      </c>
      <c r="MNU1">
        <v>0</v>
      </c>
      <c r="MNV1">
        <v>0</v>
      </c>
      <c r="MNW1">
        <v>0</v>
      </c>
      <c r="MNX1">
        <v>0</v>
      </c>
      <c r="MNY1">
        <v>0</v>
      </c>
      <c r="MNZ1">
        <v>0</v>
      </c>
      <c r="MOA1">
        <v>0</v>
      </c>
      <c r="MOB1">
        <v>0</v>
      </c>
      <c r="MOC1">
        <v>0</v>
      </c>
      <c r="MOD1">
        <v>0</v>
      </c>
      <c r="MOE1">
        <v>0</v>
      </c>
      <c r="MOF1">
        <v>0</v>
      </c>
      <c r="MOG1">
        <v>0</v>
      </c>
      <c r="MOH1">
        <v>0</v>
      </c>
      <c r="MOI1">
        <v>0</v>
      </c>
      <c r="MOJ1">
        <v>0</v>
      </c>
      <c r="MOK1">
        <v>0</v>
      </c>
      <c r="MOL1">
        <v>0</v>
      </c>
      <c r="MOM1">
        <v>0</v>
      </c>
      <c r="MON1">
        <v>0</v>
      </c>
      <c r="MOO1">
        <v>0</v>
      </c>
      <c r="MOP1">
        <v>0</v>
      </c>
      <c r="MOQ1">
        <v>0</v>
      </c>
      <c r="MOR1">
        <v>0</v>
      </c>
      <c r="MOS1">
        <v>0</v>
      </c>
      <c r="MOT1">
        <v>0</v>
      </c>
      <c r="MOU1">
        <v>0</v>
      </c>
      <c r="MOV1">
        <v>0</v>
      </c>
      <c r="MOW1">
        <v>0</v>
      </c>
      <c r="MOX1">
        <v>0</v>
      </c>
      <c r="MOY1">
        <v>0</v>
      </c>
      <c r="MOZ1">
        <v>0</v>
      </c>
      <c r="MPA1">
        <v>0</v>
      </c>
      <c r="MPB1">
        <v>0</v>
      </c>
      <c r="MPC1">
        <v>0</v>
      </c>
      <c r="MPD1">
        <v>0</v>
      </c>
      <c r="MPE1">
        <v>0</v>
      </c>
      <c r="MPF1">
        <v>0</v>
      </c>
      <c r="MPG1">
        <v>0</v>
      </c>
      <c r="MPH1">
        <v>0</v>
      </c>
      <c r="MPI1">
        <v>0</v>
      </c>
      <c r="MPJ1">
        <v>0</v>
      </c>
      <c r="MPK1">
        <v>0</v>
      </c>
      <c r="MPL1">
        <v>0</v>
      </c>
      <c r="MPM1">
        <v>0</v>
      </c>
      <c r="MPN1">
        <v>0</v>
      </c>
      <c r="MPO1">
        <v>0</v>
      </c>
      <c r="MPP1">
        <v>0</v>
      </c>
      <c r="MPQ1">
        <v>0</v>
      </c>
      <c r="MPR1">
        <v>0</v>
      </c>
      <c r="MPS1">
        <v>0</v>
      </c>
      <c r="MPT1">
        <v>0</v>
      </c>
      <c r="MPU1">
        <v>0</v>
      </c>
      <c r="MPV1">
        <v>0</v>
      </c>
      <c r="MPW1">
        <v>0</v>
      </c>
      <c r="MPX1">
        <v>0</v>
      </c>
      <c r="MPY1">
        <v>0</v>
      </c>
      <c r="MPZ1">
        <v>0</v>
      </c>
      <c r="MQA1">
        <v>0</v>
      </c>
      <c r="MQB1">
        <v>0</v>
      </c>
      <c r="MQC1">
        <v>0</v>
      </c>
      <c r="MQD1">
        <v>0</v>
      </c>
      <c r="MQE1">
        <v>0</v>
      </c>
      <c r="MQF1">
        <v>0</v>
      </c>
      <c r="MQG1">
        <v>0</v>
      </c>
      <c r="MQH1">
        <v>0</v>
      </c>
      <c r="MQI1">
        <v>0</v>
      </c>
      <c r="MQJ1">
        <v>0</v>
      </c>
      <c r="MQK1">
        <v>0</v>
      </c>
      <c r="MQL1">
        <v>0</v>
      </c>
      <c r="MQM1">
        <v>0</v>
      </c>
      <c r="MQN1">
        <v>0</v>
      </c>
      <c r="MQO1">
        <v>0</v>
      </c>
      <c r="MQP1">
        <v>0</v>
      </c>
      <c r="MQQ1">
        <v>0</v>
      </c>
      <c r="MQR1">
        <v>0</v>
      </c>
      <c r="MQS1">
        <v>0</v>
      </c>
      <c r="MQT1">
        <v>0</v>
      </c>
      <c r="MQU1">
        <v>0</v>
      </c>
      <c r="MQV1">
        <v>0</v>
      </c>
      <c r="MQW1">
        <v>0</v>
      </c>
      <c r="MQX1">
        <v>0</v>
      </c>
      <c r="MQY1">
        <v>0</v>
      </c>
      <c r="MQZ1">
        <v>0</v>
      </c>
      <c r="MRA1">
        <v>0</v>
      </c>
      <c r="MRB1">
        <v>0</v>
      </c>
      <c r="MRC1">
        <v>0</v>
      </c>
      <c r="MRD1">
        <v>0</v>
      </c>
      <c r="MRE1">
        <v>0</v>
      </c>
      <c r="MRF1">
        <v>0</v>
      </c>
      <c r="MRG1">
        <v>0</v>
      </c>
      <c r="MRH1">
        <v>0</v>
      </c>
      <c r="MRI1">
        <v>0</v>
      </c>
      <c r="MRJ1">
        <v>0</v>
      </c>
      <c r="MRK1">
        <v>0</v>
      </c>
      <c r="MRL1">
        <v>0</v>
      </c>
      <c r="MRM1">
        <v>0</v>
      </c>
      <c r="MRN1">
        <v>0</v>
      </c>
      <c r="MRO1">
        <v>0</v>
      </c>
      <c r="MRP1">
        <v>0</v>
      </c>
      <c r="MRQ1">
        <v>0</v>
      </c>
      <c r="MRR1">
        <v>0</v>
      </c>
      <c r="MRS1">
        <v>0</v>
      </c>
      <c r="MRT1">
        <v>0</v>
      </c>
      <c r="MRU1">
        <v>0</v>
      </c>
      <c r="MRV1">
        <v>0</v>
      </c>
      <c r="MRW1">
        <v>0</v>
      </c>
      <c r="MRX1">
        <v>0</v>
      </c>
      <c r="MRY1">
        <v>0</v>
      </c>
      <c r="MRZ1">
        <v>0</v>
      </c>
      <c r="MSA1">
        <v>0</v>
      </c>
      <c r="MSB1">
        <v>0</v>
      </c>
      <c r="MSC1">
        <v>0</v>
      </c>
      <c r="MSD1">
        <v>0</v>
      </c>
      <c r="MSE1">
        <v>0</v>
      </c>
      <c r="MSF1">
        <v>0</v>
      </c>
      <c r="MSG1">
        <v>0</v>
      </c>
      <c r="MSH1">
        <v>0</v>
      </c>
      <c r="MSI1">
        <v>0</v>
      </c>
      <c r="MSJ1">
        <v>0</v>
      </c>
      <c r="MSK1">
        <v>0</v>
      </c>
      <c r="MSL1">
        <v>0</v>
      </c>
      <c r="MSM1">
        <v>0</v>
      </c>
      <c r="MSN1">
        <v>0</v>
      </c>
      <c r="MSO1">
        <v>0</v>
      </c>
      <c r="MSP1">
        <v>0</v>
      </c>
      <c r="MSQ1">
        <v>0</v>
      </c>
      <c r="MSR1">
        <v>0</v>
      </c>
      <c r="MSS1">
        <v>0</v>
      </c>
      <c r="MST1">
        <v>0</v>
      </c>
      <c r="MSU1">
        <v>0</v>
      </c>
      <c r="MSV1">
        <v>0</v>
      </c>
      <c r="MSW1">
        <v>0</v>
      </c>
      <c r="MSX1">
        <v>0</v>
      </c>
      <c r="MSY1">
        <v>0</v>
      </c>
      <c r="MSZ1">
        <v>0</v>
      </c>
      <c r="MTA1">
        <v>0</v>
      </c>
      <c r="MTB1">
        <v>0</v>
      </c>
      <c r="MTC1">
        <v>0</v>
      </c>
      <c r="MTD1">
        <v>0</v>
      </c>
      <c r="MTE1">
        <v>0</v>
      </c>
      <c r="MTF1">
        <v>0</v>
      </c>
      <c r="MTG1">
        <v>0</v>
      </c>
      <c r="MTH1">
        <v>0</v>
      </c>
      <c r="MTI1">
        <v>0</v>
      </c>
      <c r="MTJ1">
        <v>0</v>
      </c>
      <c r="MTK1">
        <v>0</v>
      </c>
      <c r="MTL1">
        <v>0</v>
      </c>
      <c r="MTM1">
        <v>0</v>
      </c>
      <c r="MTN1">
        <v>0</v>
      </c>
      <c r="MTO1">
        <v>0</v>
      </c>
      <c r="MTP1">
        <v>0</v>
      </c>
      <c r="MTQ1">
        <v>0</v>
      </c>
      <c r="MTR1">
        <v>0</v>
      </c>
      <c r="MTS1">
        <v>0</v>
      </c>
      <c r="MTT1">
        <v>0</v>
      </c>
      <c r="MTU1">
        <v>0</v>
      </c>
      <c r="MTV1">
        <v>0</v>
      </c>
      <c r="MTW1">
        <v>0</v>
      </c>
      <c r="MTX1">
        <v>0</v>
      </c>
      <c r="MTY1">
        <v>0</v>
      </c>
      <c r="MTZ1">
        <v>0</v>
      </c>
      <c r="MUA1">
        <v>0</v>
      </c>
      <c r="MUB1">
        <v>0</v>
      </c>
      <c r="MUC1">
        <v>0</v>
      </c>
      <c r="MUD1">
        <v>0</v>
      </c>
      <c r="MUE1">
        <v>0</v>
      </c>
      <c r="MUF1">
        <v>0</v>
      </c>
      <c r="MUG1">
        <v>0</v>
      </c>
      <c r="MUH1">
        <v>0</v>
      </c>
      <c r="MUI1">
        <v>0</v>
      </c>
      <c r="MUJ1">
        <v>0</v>
      </c>
      <c r="MUK1">
        <v>0</v>
      </c>
      <c r="MUL1">
        <v>0</v>
      </c>
      <c r="MUM1">
        <v>0</v>
      </c>
      <c r="MUN1">
        <v>0</v>
      </c>
      <c r="MUO1">
        <v>0</v>
      </c>
      <c r="MUP1">
        <v>0</v>
      </c>
      <c r="MUQ1">
        <v>0</v>
      </c>
      <c r="MUR1">
        <v>0</v>
      </c>
      <c r="MUS1">
        <v>0</v>
      </c>
      <c r="MUT1">
        <v>0</v>
      </c>
      <c r="MUU1">
        <v>0</v>
      </c>
      <c r="MUV1">
        <v>0</v>
      </c>
      <c r="MUW1">
        <v>0</v>
      </c>
      <c r="MUX1">
        <v>0</v>
      </c>
      <c r="MUY1">
        <v>0</v>
      </c>
      <c r="MUZ1">
        <v>0</v>
      </c>
      <c r="MVA1">
        <v>0</v>
      </c>
      <c r="MVB1">
        <v>0</v>
      </c>
      <c r="MVC1">
        <v>0</v>
      </c>
      <c r="MVD1">
        <v>0</v>
      </c>
      <c r="MVE1">
        <v>0</v>
      </c>
      <c r="MVF1">
        <v>0</v>
      </c>
      <c r="MVG1">
        <v>0</v>
      </c>
      <c r="MVH1">
        <v>0</v>
      </c>
      <c r="MVI1">
        <v>0</v>
      </c>
      <c r="MVJ1">
        <v>0</v>
      </c>
      <c r="MVK1">
        <v>0</v>
      </c>
      <c r="MVL1">
        <v>0</v>
      </c>
      <c r="MVM1">
        <v>0</v>
      </c>
      <c r="MVN1">
        <v>0</v>
      </c>
      <c r="MVO1">
        <v>0</v>
      </c>
      <c r="MVP1">
        <v>0</v>
      </c>
      <c r="MVQ1">
        <v>0</v>
      </c>
      <c r="MVR1">
        <v>0</v>
      </c>
      <c r="MVS1">
        <v>0</v>
      </c>
      <c r="MVT1">
        <v>0</v>
      </c>
      <c r="MVU1">
        <v>0</v>
      </c>
      <c r="MVV1">
        <v>0</v>
      </c>
      <c r="MVW1">
        <v>0</v>
      </c>
      <c r="MVX1">
        <v>0</v>
      </c>
      <c r="MVY1">
        <v>0</v>
      </c>
      <c r="MVZ1">
        <v>0</v>
      </c>
      <c r="MWA1">
        <v>0</v>
      </c>
      <c r="MWB1">
        <v>0</v>
      </c>
      <c r="MWC1">
        <v>0</v>
      </c>
      <c r="MWD1">
        <v>0</v>
      </c>
      <c r="MWE1">
        <v>0</v>
      </c>
      <c r="MWF1">
        <v>0</v>
      </c>
      <c r="MWG1">
        <v>0</v>
      </c>
      <c r="MWH1">
        <v>0</v>
      </c>
      <c r="MWI1">
        <v>0</v>
      </c>
      <c r="MWJ1">
        <v>0</v>
      </c>
      <c r="MWK1">
        <v>0</v>
      </c>
      <c r="MWL1">
        <v>0</v>
      </c>
      <c r="MWM1">
        <v>0</v>
      </c>
      <c r="MWN1">
        <v>0</v>
      </c>
      <c r="MWO1">
        <v>0</v>
      </c>
      <c r="MWP1">
        <v>0</v>
      </c>
      <c r="MWQ1">
        <v>0</v>
      </c>
      <c r="MWR1">
        <v>0</v>
      </c>
      <c r="MWS1">
        <v>0</v>
      </c>
      <c r="MWT1">
        <v>0</v>
      </c>
      <c r="MWU1">
        <v>0</v>
      </c>
      <c r="MWV1">
        <v>0</v>
      </c>
      <c r="MWW1">
        <v>0</v>
      </c>
      <c r="MWX1">
        <v>0</v>
      </c>
      <c r="MWY1">
        <v>0</v>
      </c>
      <c r="MWZ1">
        <v>0</v>
      </c>
      <c r="MXA1">
        <v>0</v>
      </c>
      <c r="MXB1">
        <v>0</v>
      </c>
      <c r="MXC1">
        <v>0</v>
      </c>
      <c r="MXD1">
        <v>0</v>
      </c>
      <c r="MXE1">
        <v>0</v>
      </c>
      <c r="MXF1">
        <v>0</v>
      </c>
      <c r="MXG1">
        <v>0</v>
      </c>
      <c r="MXH1">
        <v>0</v>
      </c>
      <c r="MXI1">
        <v>0</v>
      </c>
      <c r="MXJ1">
        <v>0</v>
      </c>
      <c r="MXK1">
        <v>0</v>
      </c>
      <c r="MXL1">
        <v>0</v>
      </c>
      <c r="MXM1">
        <v>0</v>
      </c>
      <c r="MXN1">
        <v>0</v>
      </c>
      <c r="MXO1">
        <v>0</v>
      </c>
      <c r="MXP1">
        <v>0</v>
      </c>
      <c r="MXQ1">
        <v>0</v>
      </c>
      <c r="MXR1">
        <v>0</v>
      </c>
      <c r="MXS1">
        <v>0</v>
      </c>
      <c r="MXT1">
        <v>0</v>
      </c>
      <c r="MXU1">
        <v>0</v>
      </c>
      <c r="MXV1">
        <v>0</v>
      </c>
      <c r="MXW1">
        <v>0</v>
      </c>
      <c r="MXX1">
        <v>0</v>
      </c>
      <c r="MXY1">
        <v>0</v>
      </c>
      <c r="MXZ1">
        <v>0</v>
      </c>
      <c r="MYA1">
        <v>0</v>
      </c>
      <c r="MYB1">
        <v>0</v>
      </c>
      <c r="MYC1">
        <v>0</v>
      </c>
      <c r="MYD1">
        <v>0</v>
      </c>
      <c r="MYE1">
        <v>0</v>
      </c>
      <c r="MYF1">
        <v>0</v>
      </c>
      <c r="MYG1">
        <v>0</v>
      </c>
      <c r="MYH1">
        <v>0</v>
      </c>
      <c r="MYI1">
        <v>0</v>
      </c>
      <c r="MYJ1">
        <v>0</v>
      </c>
      <c r="MYK1">
        <v>0</v>
      </c>
      <c r="MYL1">
        <v>0</v>
      </c>
      <c r="MYM1">
        <v>0</v>
      </c>
      <c r="MYN1">
        <v>0</v>
      </c>
      <c r="MYO1">
        <v>0</v>
      </c>
      <c r="MYP1">
        <v>0</v>
      </c>
      <c r="MYQ1">
        <v>0</v>
      </c>
      <c r="MYR1">
        <v>0</v>
      </c>
      <c r="MYS1">
        <v>0</v>
      </c>
      <c r="MYT1">
        <v>0</v>
      </c>
      <c r="MYU1">
        <v>0</v>
      </c>
      <c r="MYV1">
        <v>0</v>
      </c>
      <c r="MYW1">
        <v>0</v>
      </c>
      <c r="MYX1">
        <v>0</v>
      </c>
      <c r="MYY1">
        <v>0</v>
      </c>
      <c r="MYZ1">
        <v>0</v>
      </c>
      <c r="MZA1">
        <v>0</v>
      </c>
      <c r="MZB1">
        <v>0</v>
      </c>
      <c r="MZC1">
        <v>0</v>
      </c>
      <c r="MZD1">
        <v>0</v>
      </c>
      <c r="MZE1">
        <v>0</v>
      </c>
      <c r="MZF1">
        <v>0</v>
      </c>
      <c r="MZG1">
        <v>0</v>
      </c>
      <c r="MZH1">
        <v>0</v>
      </c>
      <c r="MZI1">
        <v>0</v>
      </c>
      <c r="MZJ1">
        <v>0</v>
      </c>
      <c r="MZK1">
        <v>0</v>
      </c>
      <c r="MZL1">
        <v>0</v>
      </c>
      <c r="MZM1">
        <v>0</v>
      </c>
      <c r="MZN1">
        <v>0</v>
      </c>
      <c r="MZO1">
        <v>0</v>
      </c>
      <c r="MZP1">
        <v>0</v>
      </c>
      <c r="MZQ1">
        <v>0</v>
      </c>
      <c r="MZR1">
        <v>0</v>
      </c>
      <c r="MZS1">
        <v>0</v>
      </c>
      <c r="MZT1">
        <v>0</v>
      </c>
      <c r="MZU1">
        <v>0</v>
      </c>
      <c r="MZV1">
        <v>0</v>
      </c>
      <c r="MZW1">
        <v>0</v>
      </c>
      <c r="MZX1">
        <v>0</v>
      </c>
      <c r="MZY1">
        <v>0</v>
      </c>
      <c r="MZZ1">
        <v>0</v>
      </c>
      <c r="NAA1">
        <v>0</v>
      </c>
      <c r="NAB1">
        <v>0</v>
      </c>
      <c r="NAC1">
        <v>0</v>
      </c>
      <c r="NAD1">
        <v>0</v>
      </c>
      <c r="NAE1">
        <v>0</v>
      </c>
      <c r="NAF1">
        <v>0</v>
      </c>
      <c r="NAG1">
        <v>0</v>
      </c>
      <c r="NAH1">
        <v>0</v>
      </c>
      <c r="NAI1">
        <v>0</v>
      </c>
      <c r="NAJ1">
        <v>0</v>
      </c>
      <c r="NAK1">
        <v>0</v>
      </c>
      <c r="NAL1">
        <v>0</v>
      </c>
      <c r="NAM1">
        <v>0</v>
      </c>
      <c r="NAN1">
        <v>0</v>
      </c>
      <c r="NAO1">
        <v>0</v>
      </c>
      <c r="NAP1">
        <v>0</v>
      </c>
      <c r="NAQ1">
        <v>0</v>
      </c>
      <c r="NAR1">
        <v>0</v>
      </c>
      <c r="NAS1">
        <v>0</v>
      </c>
      <c r="NAT1">
        <v>0</v>
      </c>
      <c r="NAU1">
        <v>0</v>
      </c>
      <c r="NAV1">
        <v>0</v>
      </c>
      <c r="NAW1">
        <v>0</v>
      </c>
      <c r="NAX1">
        <v>0</v>
      </c>
      <c r="NAY1">
        <v>0</v>
      </c>
      <c r="NAZ1">
        <v>0</v>
      </c>
      <c r="NBA1">
        <v>0</v>
      </c>
      <c r="NBB1">
        <v>0</v>
      </c>
      <c r="NBC1">
        <v>0</v>
      </c>
      <c r="NBD1">
        <v>0</v>
      </c>
      <c r="NBE1">
        <v>0</v>
      </c>
      <c r="NBF1">
        <v>0</v>
      </c>
      <c r="NBG1">
        <v>0</v>
      </c>
      <c r="NBH1">
        <v>0</v>
      </c>
      <c r="NBI1">
        <v>0</v>
      </c>
      <c r="NBJ1">
        <v>0</v>
      </c>
      <c r="NBK1">
        <v>0</v>
      </c>
      <c r="NBL1">
        <v>0</v>
      </c>
      <c r="NBM1">
        <v>0</v>
      </c>
      <c r="NBN1">
        <v>0</v>
      </c>
      <c r="NBO1">
        <v>0</v>
      </c>
      <c r="NBP1">
        <v>0</v>
      </c>
      <c r="NBQ1">
        <v>0</v>
      </c>
      <c r="NBR1">
        <v>0</v>
      </c>
      <c r="NBS1">
        <v>0</v>
      </c>
      <c r="NBT1">
        <v>0</v>
      </c>
      <c r="NBU1">
        <v>0</v>
      </c>
      <c r="NBV1">
        <v>0</v>
      </c>
      <c r="NBW1">
        <v>0</v>
      </c>
      <c r="NBX1">
        <v>0</v>
      </c>
      <c r="NBY1">
        <v>0</v>
      </c>
      <c r="NBZ1">
        <v>0</v>
      </c>
      <c r="NCA1">
        <v>0</v>
      </c>
      <c r="NCB1">
        <v>0</v>
      </c>
      <c r="NCC1">
        <v>0</v>
      </c>
      <c r="NCD1">
        <v>0</v>
      </c>
      <c r="NCE1">
        <v>0</v>
      </c>
      <c r="NCF1">
        <v>0</v>
      </c>
      <c r="NCG1">
        <v>0</v>
      </c>
      <c r="NCH1">
        <v>0</v>
      </c>
      <c r="NCI1">
        <v>0</v>
      </c>
      <c r="NCJ1">
        <v>0</v>
      </c>
      <c r="NCK1">
        <v>0</v>
      </c>
      <c r="NCL1">
        <v>0</v>
      </c>
      <c r="NCM1">
        <v>0</v>
      </c>
      <c r="NCN1">
        <v>0</v>
      </c>
      <c r="NCO1">
        <v>0</v>
      </c>
      <c r="NCP1">
        <v>0</v>
      </c>
      <c r="NCQ1">
        <v>0</v>
      </c>
      <c r="NCR1">
        <v>0</v>
      </c>
      <c r="NCS1">
        <v>0</v>
      </c>
      <c r="NCT1">
        <v>0</v>
      </c>
      <c r="NCU1">
        <v>0</v>
      </c>
      <c r="NCV1">
        <v>0</v>
      </c>
      <c r="NCW1">
        <v>0</v>
      </c>
      <c r="NCX1">
        <v>0</v>
      </c>
      <c r="NCY1">
        <v>0</v>
      </c>
      <c r="NCZ1">
        <v>0</v>
      </c>
      <c r="NDA1">
        <v>0</v>
      </c>
      <c r="NDB1">
        <v>0</v>
      </c>
      <c r="NDC1">
        <v>0</v>
      </c>
      <c r="NDD1">
        <v>0</v>
      </c>
      <c r="NDE1">
        <v>0</v>
      </c>
      <c r="NDF1">
        <v>0</v>
      </c>
      <c r="NDG1">
        <v>0</v>
      </c>
      <c r="NDH1">
        <v>0</v>
      </c>
      <c r="NDI1">
        <v>0</v>
      </c>
      <c r="NDJ1">
        <v>0</v>
      </c>
      <c r="NDK1">
        <v>0</v>
      </c>
      <c r="NDL1">
        <v>0</v>
      </c>
      <c r="NDM1">
        <v>0</v>
      </c>
      <c r="NDN1">
        <v>0</v>
      </c>
      <c r="NDO1">
        <v>0</v>
      </c>
      <c r="NDP1">
        <v>0</v>
      </c>
      <c r="NDQ1">
        <v>0</v>
      </c>
      <c r="NDR1">
        <v>0</v>
      </c>
      <c r="NDS1">
        <v>0</v>
      </c>
      <c r="NDT1">
        <v>0</v>
      </c>
      <c r="NDU1">
        <v>0</v>
      </c>
      <c r="NDV1">
        <v>0</v>
      </c>
      <c r="NDW1">
        <v>0</v>
      </c>
      <c r="NDX1">
        <v>0</v>
      </c>
      <c r="NDY1">
        <v>0</v>
      </c>
      <c r="NDZ1">
        <v>0</v>
      </c>
      <c r="NEA1">
        <v>0</v>
      </c>
      <c r="NEB1">
        <v>0</v>
      </c>
      <c r="NEC1">
        <v>0</v>
      </c>
      <c r="NED1">
        <v>0</v>
      </c>
      <c r="NEE1">
        <v>0</v>
      </c>
      <c r="NEF1">
        <v>0</v>
      </c>
      <c r="NEG1">
        <v>0</v>
      </c>
      <c r="NEH1">
        <v>0</v>
      </c>
      <c r="NEI1">
        <v>0</v>
      </c>
      <c r="NEJ1">
        <v>0</v>
      </c>
      <c r="NEK1">
        <v>0</v>
      </c>
      <c r="NEL1">
        <v>0</v>
      </c>
      <c r="NEM1">
        <v>0</v>
      </c>
      <c r="NEN1">
        <v>0</v>
      </c>
      <c r="NEO1">
        <v>0</v>
      </c>
      <c r="NEP1">
        <v>0</v>
      </c>
      <c r="NEQ1">
        <v>0</v>
      </c>
      <c r="NER1">
        <v>0</v>
      </c>
      <c r="NES1">
        <v>0</v>
      </c>
      <c r="NET1">
        <v>0</v>
      </c>
      <c r="NEU1">
        <v>0</v>
      </c>
      <c r="NEV1">
        <v>0</v>
      </c>
      <c r="NEW1">
        <v>0</v>
      </c>
      <c r="NEX1">
        <v>0</v>
      </c>
      <c r="NEY1">
        <v>0</v>
      </c>
      <c r="NEZ1">
        <v>0</v>
      </c>
      <c r="NFA1">
        <v>0</v>
      </c>
      <c r="NFB1">
        <v>0</v>
      </c>
      <c r="NFC1">
        <v>0</v>
      </c>
      <c r="NFD1">
        <v>0</v>
      </c>
      <c r="NFE1">
        <v>0</v>
      </c>
      <c r="NFF1">
        <v>0</v>
      </c>
      <c r="NFG1">
        <v>0</v>
      </c>
      <c r="NFH1">
        <v>0</v>
      </c>
      <c r="NFI1">
        <v>0</v>
      </c>
      <c r="NFJ1">
        <v>0</v>
      </c>
      <c r="NFK1">
        <v>0</v>
      </c>
      <c r="NFL1">
        <v>0</v>
      </c>
      <c r="NFM1">
        <v>0</v>
      </c>
      <c r="NFN1">
        <v>0</v>
      </c>
      <c r="NFO1">
        <v>0</v>
      </c>
      <c r="NFP1">
        <v>0</v>
      </c>
      <c r="NFQ1">
        <v>0</v>
      </c>
      <c r="NFR1">
        <v>0</v>
      </c>
      <c r="NFS1">
        <v>0</v>
      </c>
      <c r="NFT1">
        <v>0</v>
      </c>
      <c r="NFU1">
        <v>0</v>
      </c>
      <c r="NFV1">
        <v>0</v>
      </c>
      <c r="NFW1">
        <v>0</v>
      </c>
      <c r="NFX1">
        <v>0</v>
      </c>
      <c r="NFY1">
        <v>0</v>
      </c>
      <c r="NFZ1">
        <v>0</v>
      </c>
      <c r="NGA1">
        <v>0</v>
      </c>
      <c r="NGB1">
        <v>0</v>
      </c>
      <c r="NGC1">
        <v>0</v>
      </c>
      <c r="NGD1">
        <v>0</v>
      </c>
      <c r="NGE1">
        <v>0</v>
      </c>
      <c r="NGF1">
        <v>0</v>
      </c>
      <c r="NGG1">
        <v>0</v>
      </c>
      <c r="NGH1">
        <v>0</v>
      </c>
      <c r="NGI1">
        <v>0</v>
      </c>
      <c r="NGJ1">
        <v>0</v>
      </c>
      <c r="NGK1">
        <v>0</v>
      </c>
      <c r="NGL1">
        <v>0</v>
      </c>
      <c r="NGM1">
        <v>0</v>
      </c>
      <c r="NGN1">
        <v>0</v>
      </c>
      <c r="NGO1">
        <v>0</v>
      </c>
      <c r="NGP1">
        <v>0</v>
      </c>
      <c r="NGQ1">
        <v>0</v>
      </c>
      <c r="NGR1">
        <v>0</v>
      </c>
      <c r="NGS1">
        <v>0</v>
      </c>
      <c r="NGT1">
        <v>0</v>
      </c>
      <c r="NGU1">
        <v>0</v>
      </c>
      <c r="NGV1">
        <v>0</v>
      </c>
      <c r="NGW1">
        <v>0</v>
      </c>
      <c r="NGX1">
        <v>0</v>
      </c>
      <c r="NGY1">
        <v>0</v>
      </c>
      <c r="NGZ1">
        <v>0</v>
      </c>
      <c r="NHA1">
        <v>0</v>
      </c>
      <c r="NHB1">
        <v>0</v>
      </c>
      <c r="NHC1">
        <v>0</v>
      </c>
      <c r="NHD1">
        <v>0</v>
      </c>
      <c r="NHE1">
        <v>0</v>
      </c>
      <c r="NHF1">
        <v>0</v>
      </c>
      <c r="NHG1">
        <v>0</v>
      </c>
      <c r="NHH1">
        <v>0</v>
      </c>
      <c r="NHI1">
        <v>0</v>
      </c>
      <c r="NHJ1">
        <v>0</v>
      </c>
      <c r="NHK1">
        <v>0</v>
      </c>
      <c r="NHL1">
        <v>0</v>
      </c>
      <c r="NHM1">
        <v>0</v>
      </c>
      <c r="NHN1">
        <v>0</v>
      </c>
      <c r="NHO1">
        <v>0</v>
      </c>
      <c r="NHP1">
        <v>0</v>
      </c>
      <c r="NHQ1">
        <v>0</v>
      </c>
      <c r="NHR1">
        <v>0</v>
      </c>
      <c r="NHS1">
        <v>0</v>
      </c>
      <c r="NHT1">
        <v>0</v>
      </c>
      <c r="NHU1">
        <v>0</v>
      </c>
      <c r="NHV1">
        <v>0</v>
      </c>
      <c r="NHW1">
        <v>0</v>
      </c>
      <c r="NHX1">
        <v>0</v>
      </c>
      <c r="NHY1">
        <v>0</v>
      </c>
      <c r="NHZ1">
        <v>0</v>
      </c>
      <c r="NIA1">
        <v>0</v>
      </c>
      <c r="NIB1">
        <v>0</v>
      </c>
      <c r="NIC1">
        <v>0</v>
      </c>
      <c r="NID1">
        <v>0</v>
      </c>
      <c r="NIE1">
        <v>0</v>
      </c>
      <c r="NIF1">
        <v>0</v>
      </c>
      <c r="NIG1">
        <v>0</v>
      </c>
      <c r="NIH1">
        <v>0</v>
      </c>
      <c r="NII1">
        <v>0</v>
      </c>
      <c r="NIJ1">
        <v>0</v>
      </c>
      <c r="NIK1">
        <v>0</v>
      </c>
      <c r="NIL1">
        <v>0</v>
      </c>
      <c r="NIM1">
        <v>0</v>
      </c>
      <c r="NIN1">
        <v>0</v>
      </c>
      <c r="NIO1">
        <v>0</v>
      </c>
      <c r="NIP1">
        <v>0</v>
      </c>
      <c r="NIQ1">
        <v>0</v>
      </c>
      <c r="NIR1">
        <v>0</v>
      </c>
      <c r="NIS1">
        <v>0</v>
      </c>
      <c r="NIT1">
        <v>0</v>
      </c>
      <c r="NIU1">
        <v>0</v>
      </c>
      <c r="NIV1">
        <v>0</v>
      </c>
      <c r="NIW1">
        <v>0</v>
      </c>
      <c r="NIX1">
        <v>0</v>
      </c>
      <c r="NIY1">
        <v>0</v>
      </c>
      <c r="NIZ1">
        <v>0</v>
      </c>
      <c r="NJA1">
        <v>0</v>
      </c>
      <c r="NJB1">
        <v>0</v>
      </c>
      <c r="NJC1">
        <v>0</v>
      </c>
      <c r="NJD1">
        <v>0</v>
      </c>
      <c r="NJE1">
        <v>0</v>
      </c>
      <c r="NJF1">
        <v>0</v>
      </c>
      <c r="NJG1">
        <v>0</v>
      </c>
      <c r="NJH1">
        <v>0</v>
      </c>
      <c r="NJI1">
        <v>0</v>
      </c>
      <c r="NJJ1">
        <v>0</v>
      </c>
      <c r="NJK1">
        <v>0</v>
      </c>
      <c r="NJL1">
        <v>0</v>
      </c>
      <c r="NJM1">
        <v>0</v>
      </c>
      <c r="NJN1">
        <v>0</v>
      </c>
      <c r="NJO1">
        <v>0</v>
      </c>
      <c r="NJP1">
        <v>0</v>
      </c>
      <c r="NJQ1">
        <v>0</v>
      </c>
      <c r="NJR1">
        <v>0</v>
      </c>
      <c r="NJS1">
        <v>0</v>
      </c>
      <c r="NJT1">
        <v>0</v>
      </c>
      <c r="NJU1">
        <v>0</v>
      </c>
      <c r="NJV1">
        <v>0</v>
      </c>
      <c r="NJW1">
        <v>0</v>
      </c>
      <c r="NJX1">
        <v>0</v>
      </c>
      <c r="NJY1">
        <v>0</v>
      </c>
      <c r="NJZ1">
        <v>0</v>
      </c>
      <c r="NKA1">
        <v>0</v>
      </c>
      <c r="NKB1">
        <v>0</v>
      </c>
      <c r="NKC1">
        <v>0</v>
      </c>
      <c r="NKD1">
        <v>0</v>
      </c>
      <c r="NKE1">
        <v>0</v>
      </c>
      <c r="NKF1">
        <v>0</v>
      </c>
      <c r="NKG1">
        <v>0</v>
      </c>
      <c r="NKH1">
        <v>0</v>
      </c>
      <c r="NKI1">
        <v>0</v>
      </c>
      <c r="NKJ1">
        <v>0</v>
      </c>
      <c r="NKK1">
        <v>0</v>
      </c>
      <c r="NKL1">
        <v>0</v>
      </c>
      <c r="NKM1">
        <v>0</v>
      </c>
      <c r="NKN1">
        <v>0</v>
      </c>
      <c r="NKO1">
        <v>0</v>
      </c>
      <c r="NKP1">
        <v>0</v>
      </c>
      <c r="NKQ1">
        <v>0</v>
      </c>
      <c r="NKR1">
        <v>0</v>
      </c>
      <c r="NKS1">
        <v>0</v>
      </c>
      <c r="NKT1">
        <v>0</v>
      </c>
      <c r="NKU1">
        <v>0</v>
      </c>
      <c r="NKV1">
        <v>0</v>
      </c>
      <c r="NKW1">
        <v>0</v>
      </c>
      <c r="NKX1">
        <v>0</v>
      </c>
      <c r="NKY1">
        <v>0</v>
      </c>
      <c r="NKZ1">
        <v>0</v>
      </c>
      <c r="NLA1">
        <v>0</v>
      </c>
      <c r="NLB1">
        <v>0</v>
      </c>
      <c r="NLC1">
        <v>0</v>
      </c>
      <c r="NLD1">
        <v>0</v>
      </c>
      <c r="NLE1">
        <v>0</v>
      </c>
      <c r="NLF1">
        <v>0</v>
      </c>
      <c r="NLG1">
        <v>0</v>
      </c>
      <c r="NLH1">
        <v>0</v>
      </c>
      <c r="NLI1">
        <v>0</v>
      </c>
      <c r="NLJ1">
        <v>0</v>
      </c>
      <c r="NLK1">
        <v>0</v>
      </c>
      <c r="NLL1">
        <v>0</v>
      </c>
      <c r="NLM1">
        <v>0</v>
      </c>
      <c r="NLN1">
        <v>0</v>
      </c>
      <c r="NLO1">
        <v>0</v>
      </c>
      <c r="NLP1">
        <v>0</v>
      </c>
      <c r="NLQ1">
        <v>0</v>
      </c>
      <c r="NLR1">
        <v>0</v>
      </c>
      <c r="NLS1">
        <v>0</v>
      </c>
      <c r="NLT1">
        <v>0</v>
      </c>
      <c r="NLU1">
        <v>0</v>
      </c>
      <c r="NLV1">
        <v>0</v>
      </c>
      <c r="NLW1">
        <v>0</v>
      </c>
      <c r="NLX1">
        <v>0</v>
      </c>
      <c r="NLY1">
        <v>0</v>
      </c>
      <c r="NLZ1">
        <v>0</v>
      </c>
      <c r="NMA1">
        <v>0</v>
      </c>
      <c r="NMB1">
        <v>0</v>
      </c>
      <c r="NMC1">
        <v>0</v>
      </c>
      <c r="NMD1">
        <v>0</v>
      </c>
      <c r="NME1">
        <v>0</v>
      </c>
      <c r="NMF1">
        <v>0</v>
      </c>
      <c r="NMG1">
        <v>0</v>
      </c>
      <c r="NMH1">
        <v>0</v>
      </c>
      <c r="NMI1">
        <v>0</v>
      </c>
      <c r="NMJ1">
        <v>0</v>
      </c>
      <c r="NMK1">
        <v>0</v>
      </c>
      <c r="NML1">
        <v>0</v>
      </c>
      <c r="NMM1">
        <v>0</v>
      </c>
      <c r="NMN1">
        <v>0</v>
      </c>
      <c r="NMO1">
        <v>0</v>
      </c>
      <c r="NMP1">
        <v>0</v>
      </c>
      <c r="NMQ1">
        <v>0</v>
      </c>
      <c r="NMR1">
        <v>0</v>
      </c>
      <c r="NMS1">
        <v>0</v>
      </c>
      <c r="NMT1">
        <v>0</v>
      </c>
      <c r="NMU1">
        <v>0</v>
      </c>
      <c r="NMV1">
        <v>0</v>
      </c>
      <c r="NMW1">
        <v>0</v>
      </c>
      <c r="NMX1">
        <v>0</v>
      </c>
      <c r="NMY1">
        <v>0</v>
      </c>
      <c r="NMZ1">
        <v>0</v>
      </c>
      <c r="NNA1">
        <v>0</v>
      </c>
      <c r="NNB1">
        <v>0</v>
      </c>
      <c r="NNC1">
        <v>0</v>
      </c>
      <c r="NND1">
        <v>0</v>
      </c>
      <c r="NNE1">
        <v>0</v>
      </c>
      <c r="NNF1">
        <v>0</v>
      </c>
      <c r="NNG1">
        <v>0</v>
      </c>
      <c r="NNH1">
        <v>0</v>
      </c>
      <c r="NNI1">
        <v>0</v>
      </c>
      <c r="NNJ1">
        <v>0</v>
      </c>
      <c r="NNK1">
        <v>0</v>
      </c>
      <c r="NNL1">
        <v>0</v>
      </c>
      <c r="NNM1">
        <v>0</v>
      </c>
      <c r="NNN1">
        <v>0</v>
      </c>
      <c r="NNO1">
        <v>0</v>
      </c>
      <c r="NNP1">
        <v>0</v>
      </c>
      <c r="NNQ1">
        <v>0</v>
      </c>
      <c r="NNR1">
        <v>0</v>
      </c>
      <c r="NNS1">
        <v>0</v>
      </c>
      <c r="NNT1">
        <v>0</v>
      </c>
      <c r="NNU1">
        <v>0</v>
      </c>
      <c r="NNV1">
        <v>0</v>
      </c>
      <c r="NNW1">
        <v>0</v>
      </c>
      <c r="NNX1">
        <v>0</v>
      </c>
      <c r="NNY1">
        <v>0</v>
      </c>
      <c r="NNZ1">
        <v>0</v>
      </c>
      <c r="NOA1">
        <v>0</v>
      </c>
      <c r="NOB1">
        <v>0</v>
      </c>
      <c r="NOC1">
        <v>0</v>
      </c>
      <c r="NOD1">
        <v>0</v>
      </c>
      <c r="NOE1">
        <v>0</v>
      </c>
      <c r="NOF1">
        <v>0</v>
      </c>
      <c r="NOG1">
        <v>0</v>
      </c>
      <c r="NOH1">
        <v>0</v>
      </c>
      <c r="NOI1">
        <v>0</v>
      </c>
      <c r="NOJ1">
        <v>0</v>
      </c>
      <c r="NOK1">
        <v>0</v>
      </c>
      <c r="NOL1">
        <v>0</v>
      </c>
      <c r="NOM1">
        <v>0</v>
      </c>
      <c r="NON1">
        <v>0</v>
      </c>
      <c r="NOO1">
        <v>0</v>
      </c>
      <c r="NOP1">
        <v>0</v>
      </c>
      <c r="NOQ1">
        <v>0</v>
      </c>
      <c r="NOR1">
        <v>0</v>
      </c>
      <c r="NOS1">
        <v>0</v>
      </c>
      <c r="NOT1">
        <v>0</v>
      </c>
      <c r="NOU1">
        <v>0</v>
      </c>
      <c r="NOV1">
        <v>0</v>
      </c>
      <c r="NOW1">
        <v>0</v>
      </c>
      <c r="NOX1">
        <v>0</v>
      </c>
      <c r="NOY1">
        <v>0</v>
      </c>
      <c r="NOZ1">
        <v>0</v>
      </c>
      <c r="NPA1">
        <v>0</v>
      </c>
      <c r="NPB1">
        <v>0</v>
      </c>
      <c r="NPC1">
        <v>0</v>
      </c>
      <c r="NPD1">
        <v>0</v>
      </c>
      <c r="NPE1">
        <v>0</v>
      </c>
      <c r="NPF1">
        <v>0</v>
      </c>
      <c r="NPG1">
        <v>0</v>
      </c>
      <c r="NPH1">
        <v>0</v>
      </c>
      <c r="NPI1">
        <v>0</v>
      </c>
      <c r="NPJ1">
        <v>0</v>
      </c>
      <c r="NPK1">
        <v>0</v>
      </c>
      <c r="NPL1">
        <v>0</v>
      </c>
      <c r="NPM1">
        <v>0</v>
      </c>
      <c r="NPN1">
        <v>0</v>
      </c>
      <c r="NPO1">
        <v>0</v>
      </c>
      <c r="NPP1">
        <v>0</v>
      </c>
      <c r="NPQ1">
        <v>0</v>
      </c>
      <c r="NPR1">
        <v>0</v>
      </c>
      <c r="NPS1">
        <v>0</v>
      </c>
      <c r="NPT1">
        <v>0</v>
      </c>
      <c r="NPU1">
        <v>0</v>
      </c>
      <c r="NPV1">
        <v>0</v>
      </c>
      <c r="NPW1">
        <v>0</v>
      </c>
      <c r="NPX1">
        <v>0</v>
      </c>
      <c r="NPY1">
        <v>0</v>
      </c>
      <c r="NPZ1">
        <v>0</v>
      </c>
      <c r="NQA1">
        <v>0</v>
      </c>
      <c r="NQB1">
        <v>0</v>
      </c>
      <c r="NQC1">
        <v>0</v>
      </c>
      <c r="NQD1">
        <v>0</v>
      </c>
      <c r="NQE1">
        <v>0</v>
      </c>
      <c r="NQF1">
        <v>0</v>
      </c>
      <c r="NQG1">
        <v>0</v>
      </c>
      <c r="NQH1">
        <v>0</v>
      </c>
      <c r="NQI1">
        <v>0</v>
      </c>
      <c r="NQJ1">
        <v>0</v>
      </c>
      <c r="NQK1">
        <v>0</v>
      </c>
      <c r="NQL1">
        <v>0</v>
      </c>
      <c r="NQM1">
        <v>0</v>
      </c>
      <c r="NQN1">
        <v>0</v>
      </c>
      <c r="NQO1">
        <v>0</v>
      </c>
      <c r="NQP1">
        <v>0</v>
      </c>
      <c r="NQQ1">
        <v>0</v>
      </c>
      <c r="NQR1">
        <v>0</v>
      </c>
      <c r="NQS1">
        <v>0</v>
      </c>
      <c r="NQT1">
        <v>0</v>
      </c>
      <c r="NQU1">
        <v>0</v>
      </c>
      <c r="NQV1">
        <v>0</v>
      </c>
      <c r="NQW1">
        <v>0</v>
      </c>
      <c r="NQX1">
        <v>0</v>
      </c>
      <c r="NQY1">
        <v>0</v>
      </c>
      <c r="NQZ1">
        <v>0</v>
      </c>
      <c r="NRA1">
        <v>0</v>
      </c>
      <c r="NRB1">
        <v>0</v>
      </c>
      <c r="NRC1">
        <v>0</v>
      </c>
      <c r="NRD1">
        <v>0</v>
      </c>
      <c r="NRE1">
        <v>0</v>
      </c>
      <c r="NRF1">
        <v>0</v>
      </c>
      <c r="NRG1">
        <v>0</v>
      </c>
      <c r="NRH1">
        <v>0</v>
      </c>
      <c r="NRI1">
        <v>0</v>
      </c>
      <c r="NRJ1">
        <v>0</v>
      </c>
      <c r="NRK1">
        <v>0</v>
      </c>
      <c r="NRL1">
        <v>0</v>
      </c>
      <c r="NRM1">
        <v>0</v>
      </c>
      <c r="NRN1">
        <v>0</v>
      </c>
      <c r="NRO1">
        <v>0</v>
      </c>
      <c r="NRP1">
        <v>0</v>
      </c>
      <c r="NRQ1">
        <v>0</v>
      </c>
      <c r="NRR1">
        <v>0</v>
      </c>
      <c r="NRS1">
        <v>0</v>
      </c>
      <c r="NRT1">
        <v>0</v>
      </c>
      <c r="NRU1">
        <v>0</v>
      </c>
      <c r="NRV1">
        <v>0</v>
      </c>
      <c r="NRW1">
        <v>0</v>
      </c>
      <c r="NRX1">
        <v>0</v>
      </c>
      <c r="NRY1">
        <v>0</v>
      </c>
      <c r="NRZ1">
        <v>0</v>
      </c>
      <c r="NSA1">
        <v>0</v>
      </c>
      <c r="NSB1">
        <v>0</v>
      </c>
      <c r="NSC1">
        <v>0</v>
      </c>
      <c r="NSD1">
        <v>0</v>
      </c>
      <c r="NSE1">
        <v>0</v>
      </c>
      <c r="NSF1">
        <v>0</v>
      </c>
      <c r="NSG1">
        <v>0</v>
      </c>
      <c r="NSH1">
        <v>0</v>
      </c>
      <c r="NSI1">
        <v>0</v>
      </c>
      <c r="NSJ1">
        <v>0</v>
      </c>
      <c r="NSK1">
        <v>0</v>
      </c>
      <c r="NSL1">
        <v>0</v>
      </c>
      <c r="NSM1">
        <v>0</v>
      </c>
      <c r="NSN1">
        <v>0</v>
      </c>
      <c r="NSO1">
        <v>0</v>
      </c>
      <c r="NSP1">
        <v>0</v>
      </c>
      <c r="NSQ1">
        <v>0</v>
      </c>
      <c r="NSR1">
        <v>0</v>
      </c>
      <c r="NSS1">
        <v>0</v>
      </c>
      <c r="NST1">
        <v>0</v>
      </c>
      <c r="NSU1">
        <v>0</v>
      </c>
      <c r="NSV1">
        <v>0</v>
      </c>
      <c r="NSW1">
        <v>0</v>
      </c>
      <c r="NSX1">
        <v>0</v>
      </c>
      <c r="NSY1">
        <v>0</v>
      </c>
      <c r="NSZ1">
        <v>0</v>
      </c>
      <c r="NTA1">
        <v>0</v>
      </c>
      <c r="NTB1">
        <v>0</v>
      </c>
      <c r="NTC1">
        <v>0</v>
      </c>
      <c r="NTD1">
        <v>0</v>
      </c>
      <c r="NTE1">
        <v>0</v>
      </c>
      <c r="NTF1">
        <v>0</v>
      </c>
      <c r="NTG1">
        <v>0</v>
      </c>
      <c r="NTH1">
        <v>0</v>
      </c>
      <c r="NTI1">
        <v>0</v>
      </c>
      <c r="NTJ1">
        <v>0</v>
      </c>
      <c r="NTK1">
        <v>0</v>
      </c>
      <c r="NTL1">
        <v>0</v>
      </c>
      <c r="NTM1">
        <v>0</v>
      </c>
      <c r="NTN1">
        <v>0</v>
      </c>
      <c r="NTO1">
        <v>0</v>
      </c>
      <c r="NTP1">
        <v>0</v>
      </c>
      <c r="NTQ1">
        <v>0</v>
      </c>
      <c r="NTR1">
        <v>0</v>
      </c>
      <c r="NTS1">
        <v>0</v>
      </c>
      <c r="NTT1">
        <v>0</v>
      </c>
      <c r="NTU1">
        <v>0</v>
      </c>
      <c r="NTV1">
        <v>0</v>
      </c>
      <c r="NTW1">
        <v>0</v>
      </c>
      <c r="NTX1">
        <v>0</v>
      </c>
      <c r="NTY1">
        <v>0</v>
      </c>
      <c r="NTZ1">
        <v>0</v>
      </c>
      <c r="NUA1">
        <v>0</v>
      </c>
      <c r="NUB1">
        <v>0</v>
      </c>
      <c r="NUC1">
        <v>0</v>
      </c>
      <c r="NUD1">
        <v>0</v>
      </c>
      <c r="NUE1">
        <v>0</v>
      </c>
      <c r="NUF1">
        <v>0</v>
      </c>
      <c r="NUG1">
        <v>0</v>
      </c>
      <c r="NUH1">
        <v>0</v>
      </c>
      <c r="NUI1">
        <v>0</v>
      </c>
      <c r="NUJ1">
        <v>0</v>
      </c>
      <c r="NUK1">
        <v>0</v>
      </c>
      <c r="NUL1">
        <v>0</v>
      </c>
      <c r="NUM1">
        <v>0</v>
      </c>
      <c r="NUN1">
        <v>0</v>
      </c>
      <c r="NUO1">
        <v>0</v>
      </c>
      <c r="NUP1">
        <v>0</v>
      </c>
      <c r="NUQ1">
        <v>0</v>
      </c>
      <c r="NUR1">
        <v>0</v>
      </c>
      <c r="NUS1">
        <v>0</v>
      </c>
      <c r="NUT1">
        <v>0</v>
      </c>
      <c r="NUU1">
        <v>0</v>
      </c>
      <c r="NUV1">
        <v>0</v>
      </c>
      <c r="NUW1">
        <v>0</v>
      </c>
      <c r="NUX1">
        <v>0</v>
      </c>
      <c r="NUY1">
        <v>0</v>
      </c>
      <c r="NUZ1">
        <v>0</v>
      </c>
      <c r="NVA1">
        <v>0</v>
      </c>
      <c r="NVB1">
        <v>0</v>
      </c>
      <c r="NVC1">
        <v>0</v>
      </c>
      <c r="NVD1">
        <v>0</v>
      </c>
      <c r="NVE1">
        <v>0</v>
      </c>
      <c r="NVF1">
        <v>0</v>
      </c>
      <c r="NVG1">
        <v>0</v>
      </c>
      <c r="NVH1">
        <v>0</v>
      </c>
      <c r="NVI1">
        <v>0</v>
      </c>
      <c r="NVJ1">
        <v>0</v>
      </c>
      <c r="NVK1">
        <v>0</v>
      </c>
      <c r="NVL1">
        <v>0</v>
      </c>
      <c r="NVM1">
        <v>0</v>
      </c>
      <c r="NVN1">
        <v>0</v>
      </c>
      <c r="NVO1">
        <v>0</v>
      </c>
      <c r="NVP1">
        <v>0</v>
      </c>
      <c r="NVQ1">
        <v>0</v>
      </c>
      <c r="NVR1">
        <v>0</v>
      </c>
      <c r="NVS1">
        <v>0</v>
      </c>
      <c r="NVT1">
        <v>0</v>
      </c>
      <c r="NVU1">
        <v>0</v>
      </c>
      <c r="NVV1">
        <v>0</v>
      </c>
      <c r="NVW1">
        <v>0</v>
      </c>
      <c r="NVX1">
        <v>0</v>
      </c>
      <c r="NVY1">
        <v>0</v>
      </c>
      <c r="NVZ1">
        <v>0</v>
      </c>
      <c r="NWA1">
        <v>0</v>
      </c>
      <c r="NWB1">
        <v>0</v>
      </c>
      <c r="NWC1">
        <v>0</v>
      </c>
      <c r="NWD1">
        <v>0</v>
      </c>
      <c r="NWE1">
        <v>0</v>
      </c>
      <c r="NWF1">
        <v>0</v>
      </c>
      <c r="NWG1">
        <v>0</v>
      </c>
      <c r="NWH1">
        <v>0</v>
      </c>
      <c r="NWI1">
        <v>0</v>
      </c>
      <c r="NWJ1">
        <v>0</v>
      </c>
      <c r="NWK1">
        <v>0</v>
      </c>
      <c r="NWL1">
        <v>0</v>
      </c>
      <c r="NWM1">
        <v>0</v>
      </c>
      <c r="NWN1">
        <v>0</v>
      </c>
      <c r="NWO1">
        <v>0</v>
      </c>
      <c r="NWP1">
        <v>0</v>
      </c>
      <c r="NWQ1">
        <v>0</v>
      </c>
      <c r="NWR1">
        <v>0</v>
      </c>
      <c r="NWS1">
        <v>0</v>
      </c>
      <c r="NWT1">
        <v>0</v>
      </c>
      <c r="NWU1">
        <v>0</v>
      </c>
      <c r="NWV1">
        <v>0</v>
      </c>
      <c r="NWW1">
        <v>0</v>
      </c>
      <c r="NWX1">
        <v>0</v>
      </c>
      <c r="NWY1">
        <v>0</v>
      </c>
      <c r="NWZ1">
        <v>0</v>
      </c>
      <c r="NXA1">
        <v>0</v>
      </c>
      <c r="NXB1">
        <v>0</v>
      </c>
      <c r="NXC1">
        <v>0</v>
      </c>
      <c r="NXD1">
        <v>0</v>
      </c>
      <c r="NXE1">
        <v>0</v>
      </c>
      <c r="NXF1">
        <v>0</v>
      </c>
      <c r="NXG1">
        <v>0</v>
      </c>
      <c r="NXH1">
        <v>0</v>
      </c>
      <c r="NXI1">
        <v>0</v>
      </c>
      <c r="NXJ1">
        <v>0</v>
      </c>
      <c r="NXK1">
        <v>0</v>
      </c>
      <c r="NXL1">
        <v>0</v>
      </c>
      <c r="NXM1">
        <v>0</v>
      </c>
      <c r="NXN1">
        <v>0</v>
      </c>
      <c r="NXO1">
        <v>0</v>
      </c>
      <c r="NXP1">
        <v>0</v>
      </c>
      <c r="NXQ1">
        <v>0</v>
      </c>
      <c r="NXR1">
        <v>0</v>
      </c>
      <c r="NXS1">
        <v>0</v>
      </c>
      <c r="NXT1">
        <v>0</v>
      </c>
      <c r="NXU1">
        <v>0</v>
      </c>
      <c r="NXV1">
        <v>0</v>
      </c>
      <c r="NXW1">
        <v>0</v>
      </c>
      <c r="NXX1">
        <v>0</v>
      </c>
      <c r="NXY1">
        <v>0</v>
      </c>
      <c r="NXZ1">
        <v>0</v>
      </c>
      <c r="NYA1">
        <v>0</v>
      </c>
      <c r="NYB1">
        <v>0</v>
      </c>
      <c r="NYC1">
        <v>0</v>
      </c>
      <c r="NYD1">
        <v>0</v>
      </c>
      <c r="NYE1">
        <v>0</v>
      </c>
      <c r="NYF1">
        <v>0</v>
      </c>
      <c r="NYG1">
        <v>0</v>
      </c>
      <c r="NYH1">
        <v>0</v>
      </c>
      <c r="NYI1">
        <v>0</v>
      </c>
      <c r="NYJ1">
        <v>0</v>
      </c>
      <c r="NYK1">
        <v>0</v>
      </c>
      <c r="NYL1">
        <v>0</v>
      </c>
      <c r="NYM1">
        <v>0</v>
      </c>
      <c r="NYN1">
        <v>0</v>
      </c>
      <c r="NYO1">
        <v>0</v>
      </c>
      <c r="NYP1">
        <v>0</v>
      </c>
      <c r="NYQ1">
        <v>0</v>
      </c>
      <c r="NYR1">
        <v>0</v>
      </c>
      <c r="NYS1">
        <v>0</v>
      </c>
      <c r="NYT1">
        <v>0</v>
      </c>
      <c r="NYU1">
        <v>0</v>
      </c>
      <c r="NYV1">
        <v>0</v>
      </c>
      <c r="NYW1">
        <v>0</v>
      </c>
      <c r="NYX1">
        <v>0</v>
      </c>
      <c r="NYY1">
        <v>0</v>
      </c>
      <c r="NYZ1">
        <v>0</v>
      </c>
      <c r="NZA1">
        <v>0</v>
      </c>
      <c r="NZB1">
        <v>0</v>
      </c>
      <c r="NZC1">
        <v>0</v>
      </c>
      <c r="NZD1">
        <v>0</v>
      </c>
      <c r="NZE1">
        <v>0</v>
      </c>
      <c r="NZF1">
        <v>0</v>
      </c>
      <c r="NZG1">
        <v>0</v>
      </c>
      <c r="NZH1">
        <v>0</v>
      </c>
      <c r="NZI1">
        <v>0</v>
      </c>
      <c r="NZJ1">
        <v>0</v>
      </c>
      <c r="NZK1">
        <v>0</v>
      </c>
      <c r="NZL1">
        <v>0</v>
      </c>
      <c r="NZM1">
        <v>0</v>
      </c>
      <c r="NZN1">
        <v>0</v>
      </c>
      <c r="NZO1">
        <v>0</v>
      </c>
      <c r="NZP1">
        <v>0</v>
      </c>
      <c r="NZQ1">
        <v>0</v>
      </c>
      <c r="NZR1">
        <v>0</v>
      </c>
      <c r="NZS1">
        <v>0</v>
      </c>
      <c r="NZT1">
        <v>0</v>
      </c>
      <c r="NZU1">
        <v>0</v>
      </c>
      <c r="NZV1">
        <v>0</v>
      </c>
      <c r="NZW1">
        <v>0</v>
      </c>
      <c r="NZX1">
        <v>0</v>
      </c>
      <c r="NZY1">
        <v>0</v>
      </c>
      <c r="NZZ1">
        <v>0</v>
      </c>
      <c r="OAA1">
        <v>0</v>
      </c>
      <c r="OAB1">
        <v>0</v>
      </c>
      <c r="OAC1">
        <v>0</v>
      </c>
      <c r="OAD1">
        <v>0</v>
      </c>
      <c r="OAE1">
        <v>0</v>
      </c>
      <c r="OAF1">
        <v>0</v>
      </c>
      <c r="OAG1">
        <v>0</v>
      </c>
      <c r="OAH1">
        <v>0</v>
      </c>
      <c r="OAI1">
        <v>0</v>
      </c>
      <c r="OAJ1">
        <v>0</v>
      </c>
      <c r="OAK1">
        <v>0</v>
      </c>
      <c r="OAL1">
        <v>0</v>
      </c>
      <c r="OAM1">
        <v>0</v>
      </c>
      <c r="OAN1">
        <v>0</v>
      </c>
      <c r="OAO1">
        <v>0</v>
      </c>
      <c r="OAP1">
        <v>0</v>
      </c>
      <c r="OAQ1">
        <v>0</v>
      </c>
      <c r="OAR1">
        <v>0</v>
      </c>
      <c r="OAS1">
        <v>0</v>
      </c>
      <c r="OAT1">
        <v>0</v>
      </c>
      <c r="OAU1">
        <v>0</v>
      </c>
      <c r="OAV1">
        <v>0</v>
      </c>
      <c r="OAW1">
        <v>0</v>
      </c>
      <c r="OAX1">
        <v>0</v>
      </c>
      <c r="OAY1">
        <v>0</v>
      </c>
      <c r="OAZ1">
        <v>0</v>
      </c>
      <c r="OBA1">
        <v>0</v>
      </c>
      <c r="OBB1">
        <v>0</v>
      </c>
      <c r="OBC1">
        <v>0</v>
      </c>
      <c r="OBD1">
        <v>0</v>
      </c>
      <c r="OBE1">
        <v>0</v>
      </c>
      <c r="OBF1">
        <v>0</v>
      </c>
      <c r="OBG1">
        <v>0</v>
      </c>
      <c r="OBH1">
        <v>0</v>
      </c>
      <c r="OBI1">
        <v>0</v>
      </c>
      <c r="OBJ1">
        <v>0</v>
      </c>
      <c r="OBK1">
        <v>0</v>
      </c>
      <c r="OBL1">
        <v>0</v>
      </c>
      <c r="OBM1">
        <v>0</v>
      </c>
      <c r="OBN1">
        <v>0</v>
      </c>
      <c r="OBO1">
        <v>0</v>
      </c>
      <c r="OBP1">
        <v>0</v>
      </c>
      <c r="OBQ1">
        <v>0</v>
      </c>
      <c r="OBR1">
        <v>0</v>
      </c>
      <c r="OBS1">
        <v>0</v>
      </c>
      <c r="OBT1">
        <v>0</v>
      </c>
      <c r="OBU1">
        <v>0</v>
      </c>
      <c r="OBV1">
        <v>0</v>
      </c>
      <c r="OBW1">
        <v>0</v>
      </c>
      <c r="OBX1">
        <v>0</v>
      </c>
      <c r="OBY1">
        <v>0</v>
      </c>
      <c r="OBZ1">
        <v>0</v>
      </c>
      <c r="OCA1">
        <v>0</v>
      </c>
      <c r="OCB1">
        <v>0</v>
      </c>
      <c r="OCC1">
        <v>0</v>
      </c>
      <c r="OCD1">
        <v>0</v>
      </c>
      <c r="OCE1">
        <v>0</v>
      </c>
      <c r="OCF1">
        <v>0</v>
      </c>
      <c r="OCG1">
        <v>0</v>
      </c>
      <c r="OCH1">
        <v>0</v>
      </c>
      <c r="OCI1">
        <v>0</v>
      </c>
      <c r="OCJ1">
        <v>0</v>
      </c>
      <c r="OCK1">
        <v>0</v>
      </c>
      <c r="OCL1">
        <v>0</v>
      </c>
      <c r="OCM1">
        <v>0</v>
      </c>
      <c r="OCN1">
        <v>0</v>
      </c>
      <c r="OCO1">
        <v>0</v>
      </c>
      <c r="OCP1">
        <v>0</v>
      </c>
      <c r="OCQ1">
        <v>0</v>
      </c>
      <c r="OCR1">
        <v>0</v>
      </c>
      <c r="OCS1">
        <v>0</v>
      </c>
      <c r="OCT1">
        <v>0</v>
      </c>
      <c r="OCU1">
        <v>0</v>
      </c>
      <c r="OCV1">
        <v>0</v>
      </c>
      <c r="OCW1">
        <v>0</v>
      </c>
      <c r="OCX1">
        <v>0</v>
      </c>
      <c r="OCY1">
        <v>0</v>
      </c>
      <c r="OCZ1">
        <v>0</v>
      </c>
      <c r="ODA1">
        <v>0</v>
      </c>
      <c r="ODB1">
        <v>0</v>
      </c>
      <c r="ODC1">
        <v>0</v>
      </c>
      <c r="ODD1">
        <v>0</v>
      </c>
      <c r="ODE1">
        <v>0</v>
      </c>
      <c r="ODF1">
        <v>0</v>
      </c>
      <c r="ODG1">
        <v>0</v>
      </c>
      <c r="ODH1">
        <v>0</v>
      </c>
      <c r="ODI1">
        <v>0</v>
      </c>
      <c r="ODJ1">
        <v>0</v>
      </c>
      <c r="ODK1">
        <v>0</v>
      </c>
      <c r="ODL1">
        <v>0</v>
      </c>
      <c r="ODM1">
        <v>0</v>
      </c>
      <c r="ODN1">
        <v>0</v>
      </c>
      <c r="ODO1">
        <v>0</v>
      </c>
      <c r="ODP1">
        <v>0</v>
      </c>
      <c r="ODQ1">
        <v>0</v>
      </c>
      <c r="ODR1">
        <v>0</v>
      </c>
      <c r="ODS1">
        <v>0</v>
      </c>
      <c r="ODT1">
        <v>0</v>
      </c>
      <c r="ODU1">
        <v>0</v>
      </c>
      <c r="ODV1">
        <v>0</v>
      </c>
      <c r="ODW1">
        <v>0</v>
      </c>
      <c r="ODX1">
        <v>0</v>
      </c>
      <c r="ODY1">
        <v>0</v>
      </c>
      <c r="ODZ1">
        <v>0</v>
      </c>
      <c r="OEA1">
        <v>0</v>
      </c>
      <c r="OEB1">
        <v>0</v>
      </c>
      <c r="OEC1">
        <v>0</v>
      </c>
      <c r="OED1">
        <v>0</v>
      </c>
      <c r="OEE1">
        <v>0</v>
      </c>
      <c r="OEF1">
        <v>0</v>
      </c>
      <c r="OEG1">
        <v>0</v>
      </c>
      <c r="OEH1">
        <v>0</v>
      </c>
      <c r="OEI1">
        <v>0</v>
      </c>
      <c r="OEJ1">
        <v>0</v>
      </c>
      <c r="OEK1">
        <v>0</v>
      </c>
      <c r="OEL1">
        <v>0</v>
      </c>
      <c r="OEM1">
        <v>0</v>
      </c>
      <c r="OEN1">
        <v>0</v>
      </c>
      <c r="OEO1">
        <v>0</v>
      </c>
      <c r="OEP1">
        <v>0</v>
      </c>
      <c r="OEQ1">
        <v>0</v>
      </c>
      <c r="OER1">
        <v>0</v>
      </c>
      <c r="OES1">
        <v>0</v>
      </c>
      <c r="OET1">
        <v>0</v>
      </c>
      <c r="OEU1">
        <v>0</v>
      </c>
      <c r="OEV1">
        <v>0</v>
      </c>
      <c r="OEW1">
        <v>0</v>
      </c>
      <c r="OEX1">
        <v>0</v>
      </c>
      <c r="OEY1">
        <v>0</v>
      </c>
      <c r="OEZ1">
        <v>0</v>
      </c>
      <c r="OFA1">
        <v>0</v>
      </c>
      <c r="OFB1">
        <v>0</v>
      </c>
      <c r="OFC1">
        <v>0</v>
      </c>
      <c r="OFD1">
        <v>0</v>
      </c>
      <c r="OFE1">
        <v>0</v>
      </c>
      <c r="OFF1">
        <v>0</v>
      </c>
      <c r="OFG1">
        <v>0</v>
      </c>
      <c r="OFH1">
        <v>0</v>
      </c>
      <c r="OFI1">
        <v>0</v>
      </c>
      <c r="OFJ1">
        <v>0</v>
      </c>
      <c r="OFK1">
        <v>0</v>
      </c>
      <c r="OFL1">
        <v>0</v>
      </c>
      <c r="OFM1">
        <v>0</v>
      </c>
      <c r="OFN1">
        <v>0</v>
      </c>
      <c r="OFO1">
        <v>0</v>
      </c>
      <c r="OFP1">
        <v>0</v>
      </c>
      <c r="OFQ1">
        <v>0</v>
      </c>
      <c r="OFR1">
        <v>0</v>
      </c>
      <c r="OFS1">
        <v>0</v>
      </c>
      <c r="OFT1">
        <v>0</v>
      </c>
      <c r="OFU1">
        <v>0</v>
      </c>
      <c r="OFV1">
        <v>0</v>
      </c>
      <c r="OFW1">
        <v>0</v>
      </c>
      <c r="OFX1">
        <v>0</v>
      </c>
      <c r="OFY1">
        <v>0</v>
      </c>
      <c r="OFZ1">
        <v>0</v>
      </c>
      <c r="OGA1">
        <v>0</v>
      </c>
      <c r="OGB1">
        <v>0</v>
      </c>
      <c r="OGC1">
        <v>0</v>
      </c>
      <c r="OGD1">
        <v>0</v>
      </c>
      <c r="OGE1">
        <v>0</v>
      </c>
      <c r="OGF1">
        <v>0</v>
      </c>
      <c r="OGG1">
        <v>0</v>
      </c>
      <c r="OGH1">
        <v>0</v>
      </c>
      <c r="OGI1">
        <v>0</v>
      </c>
      <c r="OGJ1">
        <v>0</v>
      </c>
      <c r="OGK1">
        <v>0</v>
      </c>
      <c r="OGL1">
        <v>0</v>
      </c>
      <c r="OGM1">
        <v>0</v>
      </c>
      <c r="OGN1">
        <v>0</v>
      </c>
      <c r="OGO1">
        <v>0</v>
      </c>
      <c r="OGP1">
        <v>0</v>
      </c>
      <c r="OGQ1">
        <v>0</v>
      </c>
      <c r="OGR1">
        <v>0</v>
      </c>
      <c r="OGS1">
        <v>0</v>
      </c>
      <c r="OGT1">
        <v>0</v>
      </c>
      <c r="OGU1">
        <v>0</v>
      </c>
      <c r="OGV1">
        <v>0</v>
      </c>
      <c r="OGW1">
        <v>0</v>
      </c>
      <c r="OGX1">
        <v>0</v>
      </c>
      <c r="OGY1">
        <v>0</v>
      </c>
      <c r="OGZ1">
        <v>0</v>
      </c>
      <c r="OHA1">
        <v>0</v>
      </c>
      <c r="OHB1">
        <v>0</v>
      </c>
      <c r="OHC1">
        <v>0</v>
      </c>
      <c r="OHD1">
        <v>0</v>
      </c>
      <c r="OHE1">
        <v>0</v>
      </c>
      <c r="OHF1">
        <v>0</v>
      </c>
      <c r="OHG1">
        <v>0</v>
      </c>
      <c r="OHH1">
        <v>0</v>
      </c>
      <c r="OHI1">
        <v>0</v>
      </c>
      <c r="OHJ1">
        <v>0</v>
      </c>
      <c r="OHK1">
        <v>0</v>
      </c>
      <c r="OHL1">
        <v>0</v>
      </c>
      <c r="OHM1">
        <v>0</v>
      </c>
      <c r="OHN1">
        <v>0</v>
      </c>
      <c r="OHO1">
        <v>0</v>
      </c>
      <c r="OHP1">
        <v>0</v>
      </c>
      <c r="OHQ1">
        <v>0</v>
      </c>
      <c r="OHR1">
        <v>0</v>
      </c>
      <c r="OHS1">
        <v>0</v>
      </c>
      <c r="OHT1">
        <v>0</v>
      </c>
      <c r="OHU1">
        <v>0</v>
      </c>
      <c r="OHV1">
        <v>0</v>
      </c>
      <c r="OHW1">
        <v>0</v>
      </c>
      <c r="OHX1">
        <v>0</v>
      </c>
      <c r="OHY1">
        <v>0</v>
      </c>
      <c r="OHZ1">
        <v>0</v>
      </c>
      <c r="OIA1">
        <v>0</v>
      </c>
      <c r="OIB1">
        <v>0</v>
      </c>
      <c r="OIC1">
        <v>0</v>
      </c>
      <c r="OID1">
        <v>0</v>
      </c>
      <c r="OIE1">
        <v>0</v>
      </c>
      <c r="OIF1">
        <v>0</v>
      </c>
      <c r="OIG1">
        <v>0</v>
      </c>
      <c r="OIH1">
        <v>0</v>
      </c>
      <c r="OII1">
        <v>0</v>
      </c>
      <c r="OIJ1">
        <v>0</v>
      </c>
      <c r="OIK1">
        <v>0</v>
      </c>
      <c r="OIL1">
        <v>0</v>
      </c>
      <c r="OIM1">
        <v>0</v>
      </c>
      <c r="OIN1">
        <v>0</v>
      </c>
      <c r="OIO1">
        <v>0</v>
      </c>
      <c r="OIP1">
        <v>0</v>
      </c>
      <c r="OIQ1">
        <v>0</v>
      </c>
      <c r="OIR1">
        <v>0</v>
      </c>
      <c r="OIS1">
        <v>0</v>
      </c>
      <c r="OIT1">
        <v>0</v>
      </c>
      <c r="OIU1">
        <v>0</v>
      </c>
      <c r="OIV1">
        <v>0</v>
      </c>
      <c r="OIW1">
        <v>0</v>
      </c>
      <c r="OIX1">
        <v>0</v>
      </c>
      <c r="OIY1">
        <v>0</v>
      </c>
      <c r="OIZ1">
        <v>0</v>
      </c>
      <c r="OJA1">
        <v>0</v>
      </c>
      <c r="OJB1">
        <v>0</v>
      </c>
      <c r="OJC1">
        <v>0</v>
      </c>
      <c r="OJD1">
        <v>0</v>
      </c>
      <c r="OJE1">
        <v>0</v>
      </c>
      <c r="OJF1">
        <v>0</v>
      </c>
      <c r="OJG1">
        <v>0</v>
      </c>
      <c r="OJH1">
        <v>0</v>
      </c>
      <c r="OJI1">
        <v>0</v>
      </c>
      <c r="OJJ1">
        <v>0</v>
      </c>
      <c r="OJK1">
        <v>0</v>
      </c>
      <c r="OJL1">
        <v>0</v>
      </c>
      <c r="OJM1">
        <v>0</v>
      </c>
      <c r="OJN1">
        <v>0</v>
      </c>
      <c r="OJO1">
        <v>0</v>
      </c>
      <c r="OJP1">
        <v>0</v>
      </c>
      <c r="OJQ1">
        <v>0</v>
      </c>
      <c r="OJR1">
        <v>0</v>
      </c>
      <c r="OJS1">
        <v>0</v>
      </c>
      <c r="OJT1">
        <v>0</v>
      </c>
      <c r="OJU1">
        <v>0</v>
      </c>
      <c r="OJV1">
        <v>0</v>
      </c>
      <c r="OJW1">
        <v>0</v>
      </c>
      <c r="OJX1">
        <v>0</v>
      </c>
      <c r="OJY1">
        <v>0</v>
      </c>
      <c r="OJZ1">
        <v>0</v>
      </c>
      <c r="OKA1">
        <v>0</v>
      </c>
      <c r="OKB1">
        <v>0</v>
      </c>
      <c r="OKC1">
        <v>0</v>
      </c>
      <c r="OKD1">
        <v>0</v>
      </c>
      <c r="OKE1">
        <v>0</v>
      </c>
      <c r="OKF1">
        <v>0</v>
      </c>
      <c r="OKG1">
        <v>0</v>
      </c>
      <c r="OKH1">
        <v>0</v>
      </c>
      <c r="OKI1">
        <v>0</v>
      </c>
      <c r="OKJ1">
        <v>0</v>
      </c>
      <c r="OKK1">
        <v>0</v>
      </c>
      <c r="OKL1">
        <v>0</v>
      </c>
      <c r="OKM1">
        <v>0</v>
      </c>
      <c r="OKN1">
        <v>0</v>
      </c>
      <c r="OKO1">
        <v>0</v>
      </c>
      <c r="OKP1">
        <v>0</v>
      </c>
      <c r="OKQ1">
        <v>0</v>
      </c>
      <c r="OKR1">
        <v>0</v>
      </c>
      <c r="OKS1">
        <v>0</v>
      </c>
      <c r="OKT1">
        <v>0</v>
      </c>
      <c r="OKU1">
        <v>0</v>
      </c>
      <c r="OKV1">
        <v>0</v>
      </c>
      <c r="OKW1">
        <v>0</v>
      </c>
      <c r="OKX1">
        <v>0</v>
      </c>
      <c r="OKY1">
        <v>0</v>
      </c>
      <c r="OKZ1">
        <v>0</v>
      </c>
      <c r="OLA1">
        <v>0</v>
      </c>
      <c r="OLB1">
        <v>0</v>
      </c>
      <c r="OLC1">
        <v>0</v>
      </c>
      <c r="OLD1">
        <v>0</v>
      </c>
      <c r="OLE1">
        <v>0</v>
      </c>
      <c r="OLF1">
        <v>0</v>
      </c>
      <c r="OLG1">
        <v>0</v>
      </c>
      <c r="OLH1">
        <v>0</v>
      </c>
      <c r="OLI1">
        <v>0</v>
      </c>
      <c r="OLJ1">
        <v>0</v>
      </c>
      <c r="OLK1">
        <v>0</v>
      </c>
      <c r="OLL1">
        <v>0</v>
      </c>
      <c r="OLM1">
        <v>0</v>
      </c>
      <c r="OLN1">
        <v>0</v>
      </c>
      <c r="OLO1">
        <v>0</v>
      </c>
      <c r="OLP1">
        <v>0</v>
      </c>
      <c r="OLQ1">
        <v>0</v>
      </c>
      <c r="OLR1">
        <v>0</v>
      </c>
      <c r="OLS1">
        <v>0</v>
      </c>
      <c r="OLT1">
        <v>0</v>
      </c>
      <c r="OLU1">
        <v>0</v>
      </c>
      <c r="OLV1">
        <v>0</v>
      </c>
      <c r="OLW1">
        <v>0</v>
      </c>
      <c r="OLX1">
        <v>0</v>
      </c>
      <c r="OLY1">
        <v>0</v>
      </c>
      <c r="OLZ1">
        <v>0</v>
      </c>
      <c r="OMA1">
        <v>0</v>
      </c>
      <c r="OMB1">
        <v>0</v>
      </c>
      <c r="OMC1">
        <v>0</v>
      </c>
      <c r="OMD1">
        <v>0</v>
      </c>
      <c r="OME1">
        <v>0</v>
      </c>
      <c r="OMF1">
        <v>0</v>
      </c>
      <c r="OMG1">
        <v>0</v>
      </c>
      <c r="OMH1">
        <v>0</v>
      </c>
      <c r="OMI1">
        <v>0</v>
      </c>
      <c r="OMJ1">
        <v>0</v>
      </c>
      <c r="OMK1">
        <v>0</v>
      </c>
      <c r="OML1">
        <v>0</v>
      </c>
      <c r="OMM1">
        <v>0</v>
      </c>
      <c r="OMN1">
        <v>0</v>
      </c>
      <c r="OMO1">
        <v>0</v>
      </c>
      <c r="OMP1">
        <v>0</v>
      </c>
      <c r="OMQ1">
        <v>0</v>
      </c>
      <c r="OMR1">
        <v>0</v>
      </c>
      <c r="OMS1">
        <v>0</v>
      </c>
      <c r="OMT1">
        <v>0</v>
      </c>
      <c r="OMU1">
        <v>0</v>
      </c>
      <c r="OMV1">
        <v>0</v>
      </c>
      <c r="OMW1">
        <v>0</v>
      </c>
      <c r="OMX1">
        <v>0</v>
      </c>
      <c r="OMY1">
        <v>0</v>
      </c>
      <c r="OMZ1">
        <v>0</v>
      </c>
      <c r="ONA1">
        <v>0</v>
      </c>
      <c r="ONB1">
        <v>0</v>
      </c>
      <c r="ONC1">
        <v>0</v>
      </c>
      <c r="OND1">
        <v>0</v>
      </c>
      <c r="ONE1">
        <v>0</v>
      </c>
      <c r="ONF1">
        <v>0</v>
      </c>
      <c r="ONG1">
        <v>0</v>
      </c>
      <c r="ONH1">
        <v>0</v>
      </c>
      <c r="ONI1">
        <v>0</v>
      </c>
      <c r="ONJ1">
        <v>0</v>
      </c>
      <c r="ONK1">
        <v>0</v>
      </c>
      <c r="ONL1">
        <v>0</v>
      </c>
      <c r="ONM1">
        <v>0</v>
      </c>
      <c r="ONN1">
        <v>0</v>
      </c>
      <c r="ONO1">
        <v>0</v>
      </c>
      <c r="ONP1">
        <v>0</v>
      </c>
      <c r="ONQ1">
        <v>0</v>
      </c>
      <c r="ONR1">
        <v>0</v>
      </c>
      <c r="ONS1">
        <v>0</v>
      </c>
      <c r="ONT1">
        <v>0</v>
      </c>
      <c r="ONU1">
        <v>0</v>
      </c>
      <c r="ONV1">
        <v>0</v>
      </c>
      <c r="ONW1">
        <v>0</v>
      </c>
      <c r="ONX1">
        <v>0</v>
      </c>
      <c r="ONY1">
        <v>0</v>
      </c>
      <c r="ONZ1">
        <v>0</v>
      </c>
      <c r="OOA1">
        <v>0</v>
      </c>
      <c r="OOB1">
        <v>0</v>
      </c>
      <c r="OOC1">
        <v>0</v>
      </c>
      <c r="OOD1">
        <v>0</v>
      </c>
      <c r="OOE1">
        <v>0</v>
      </c>
      <c r="OOF1">
        <v>0</v>
      </c>
      <c r="OOG1">
        <v>0</v>
      </c>
      <c r="OOH1">
        <v>0</v>
      </c>
      <c r="OOI1">
        <v>0</v>
      </c>
      <c r="OOJ1">
        <v>0</v>
      </c>
      <c r="OOK1">
        <v>0</v>
      </c>
      <c r="OOL1">
        <v>0</v>
      </c>
      <c r="OOM1">
        <v>0</v>
      </c>
      <c r="OON1">
        <v>0</v>
      </c>
      <c r="OOO1">
        <v>0</v>
      </c>
      <c r="OOP1">
        <v>0</v>
      </c>
      <c r="OOQ1">
        <v>0</v>
      </c>
      <c r="OOR1">
        <v>0</v>
      </c>
      <c r="OOS1">
        <v>0</v>
      </c>
      <c r="OOT1">
        <v>0</v>
      </c>
      <c r="OOU1">
        <v>0</v>
      </c>
      <c r="OOV1">
        <v>0</v>
      </c>
      <c r="OOW1">
        <v>0</v>
      </c>
      <c r="OOX1">
        <v>0</v>
      </c>
      <c r="OOY1">
        <v>0</v>
      </c>
      <c r="OOZ1">
        <v>0</v>
      </c>
      <c r="OPA1">
        <v>0</v>
      </c>
      <c r="OPB1">
        <v>0</v>
      </c>
      <c r="OPC1">
        <v>0</v>
      </c>
      <c r="OPD1">
        <v>0</v>
      </c>
      <c r="OPE1">
        <v>0</v>
      </c>
      <c r="OPF1">
        <v>0</v>
      </c>
      <c r="OPG1">
        <v>0</v>
      </c>
      <c r="OPH1">
        <v>0</v>
      </c>
      <c r="OPI1">
        <v>0</v>
      </c>
      <c r="OPJ1">
        <v>0</v>
      </c>
      <c r="OPK1">
        <v>0</v>
      </c>
      <c r="OPL1">
        <v>0</v>
      </c>
      <c r="OPM1">
        <v>0</v>
      </c>
      <c r="OPN1">
        <v>0</v>
      </c>
      <c r="OPO1">
        <v>0</v>
      </c>
      <c r="OPP1">
        <v>0</v>
      </c>
      <c r="OPQ1">
        <v>0</v>
      </c>
      <c r="OPR1">
        <v>0</v>
      </c>
      <c r="OPS1">
        <v>0</v>
      </c>
      <c r="OPT1">
        <v>0</v>
      </c>
      <c r="OPU1">
        <v>0</v>
      </c>
      <c r="OPV1">
        <v>0</v>
      </c>
      <c r="OPW1">
        <v>0</v>
      </c>
      <c r="OPX1">
        <v>0</v>
      </c>
      <c r="OPY1">
        <v>0</v>
      </c>
      <c r="OPZ1">
        <v>0</v>
      </c>
      <c r="OQA1">
        <v>0</v>
      </c>
      <c r="OQB1">
        <v>0</v>
      </c>
      <c r="OQC1">
        <v>0</v>
      </c>
      <c r="OQD1">
        <v>0</v>
      </c>
      <c r="OQE1">
        <v>0</v>
      </c>
      <c r="OQF1">
        <v>0</v>
      </c>
      <c r="OQG1">
        <v>0</v>
      </c>
      <c r="OQH1">
        <v>0</v>
      </c>
      <c r="OQI1">
        <v>0</v>
      </c>
      <c r="OQJ1">
        <v>0</v>
      </c>
      <c r="OQK1">
        <v>0</v>
      </c>
      <c r="OQL1">
        <v>0</v>
      </c>
      <c r="OQM1">
        <v>0</v>
      </c>
      <c r="OQN1">
        <v>0</v>
      </c>
      <c r="OQO1">
        <v>0</v>
      </c>
      <c r="OQP1">
        <v>0</v>
      </c>
      <c r="OQQ1">
        <v>0</v>
      </c>
      <c r="OQR1">
        <v>0</v>
      </c>
      <c r="OQS1">
        <v>0</v>
      </c>
      <c r="OQT1">
        <v>0</v>
      </c>
      <c r="OQU1">
        <v>0</v>
      </c>
      <c r="OQV1">
        <v>0</v>
      </c>
      <c r="OQW1">
        <v>0</v>
      </c>
      <c r="OQX1">
        <v>0</v>
      </c>
      <c r="OQY1">
        <v>0</v>
      </c>
      <c r="OQZ1">
        <v>0</v>
      </c>
      <c r="ORA1">
        <v>0</v>
      </c>
      <c r="ORB1">
        <v>0</v>
      </c>
      <c r="ORC1">
        <v>0</v>
      </c>
      <c r="ORD1">
        <v>0</v>
      </c>
      <c r="ORE1">
        <v>0</v>
      </c>
      <c r="ORF1">
        <v>0</v>
      </c>
      <c r="ORG1">
        <v>0</v>
      </c>
      <c r="ORH1">
        <v>0</v>
      </c>
      <c r="ORI1">
        <v>0</v>
      </c>
      <c r="ORJ1">
        <v>0</v>
      </c>
      <c r="ORK1">
        <v>0</v>
      </c>
      <c r="ORL1">
        <v>0</v>
      </c>
      <c r="ORM1">
        <v>0</v>
      </c>
      <c r="ORN1">
        <v>0</v>
      </c>
      <c r="ORO1">
        <v>0</v>
      </c>
      <c r="ORP1">
        <v>0</v>
      </c>
      <c r="ORQ1">
        <v>0</v>
      </c>
      <c r="ORR1">
        <v>0</v>
      </c>
      <c r="ORS1">
        <v>0</v>
      </c>
      <c r="ORT1">
        <v>0</v>
      </c>
      <c r="ORU1">
        <v>0</v>
      </c>
      <c r="ORV1">
        <v>0</v>
      </c>
      <c r="ORW1">
        <v>0</v>
      </c>
      <c r="ORX1">
        <v>0</v>
      </c>
      <c r="ORY1">
        <v>0</v>
      </c>
      <c r="ORZ1">
        <v>0</v>
      </c>
      <c r="OSA1">
        <v>0</v>
      </c>
      <c r="OSB1">
        <v>0</v>
      </c>
      <c r="OSC1">
        <v>0</v>
      </c>
      <c r="OSD1">
        <v>0</v>
      </c>
      <c r="OSE1">
        <v>0</v>
      </c>
      <c r="OSF1">
        <v>0</v>
      </c>
      <c r="OSG1">
        <v>0</v>
      </c>
      <c r="OSH1">
        <v>0</v>
      </c>
      <c r="OSI1">
        <v>0</v>
      </c>
      <c r="OSJ1">
        <v>0</v>
      </c>
      <c r="OSK1">
        <v>0</v>
      </c>
      <c r="OSL1">
        <v>0</v>
      </c>
      <c r="OSM1">
        <v>0</v>
      </c>
      <c r="OSN1">
        <v>0</v>
      </c>
      <c r="OSO1">
        <v>0</v>
      </c>
      <c r="OSP1">
        <v>0</v>
      </c>
      <c r="OSQ1">
        <v>0</v>
      </c>
      <c r="OSR1">
        <v>0</v>
      </c>
      <c r="OSS1">
        <v>0</v>
      </c>
      <c r="OST1">
        <v>0</v>
      </c>
      <c r="OSU1">
        <v>0</v>
      </c>
      <c r="OSV1">
        <v>0</v>
      </c>
      <c r="OSW1">
        <v>0</v>
      </c>
      <c r="OSX1">
        <v>0</v>
      </c>
      <c r="OSY1">
        <v>0</v>
      </c>
      <c r="OSZ1">
        <v>0</v>
      </c>
      <c r="OTA1">
        <v>0</v>
      </c>
      <c r="OTB1">
        <v>0</v>
      </c>
      <c r="OTC1">
        <v>0</v>
      </c>
      <c r="OTD1">
        <v>0</v>
      </c>
      <c r="OTE1">
        <v>0</v>
      </c>
      <c r="OTF1">
        <v>0</v>
      </c>
      <c r="OTG1">
        <v>0</v>
      </c>
      <c r="OTH1">
        <v>0</v>
      </c>
      <c r="OTI1">
        <v>0</v>
      </c>
      <c r="OTJ1">
        <v>0</v>
      </c>
      <c r="OTK1">
        <v>0</v>
      </c>
      <c r="OTL1">
        <v>0</v>
      </c>
      <c r="OTM1">
        <v>0</v>
      </c>
      <c r="OTN1">
        <v>0</v>
      </c>
      <c r="OTO1">
        <v>0</v>
      </c>
      <c r="OTP1">
        <v>0</v>
      </c>
      <c r="OTQ1">
        <v>0</v>
      </c>
      <c r="OTR1">
        <v>0</v>
      </c>
      <c r="OTS1">
        <v>0</v>
      </c>
      <c r="OTT1">
        <v>0</v>
      </c>
      <c r="OTU1">
        <v>0</v>
      </c>
      <c r="OTV1">
        <v>0</v>
      </c>
      <c r="OTW1">
        <v>0</v>
      </c>
      <c r="OTX1">
        <v>0</v>
      </c>
      <c r="OTY1">
        <v>0</v>
      </c>
      <c r="OTZ1">
        <v>0</v>
      </c>
      <c r="OUA1">
        <v>0</v>
      </c>
      <c r="OUB1">
        <v>0</v>
      </c>
      <c r="OUC1">
        <v>0</v>
      </c>
      <c r="OUD1">
        <v>0</v>
      </c>
      <c r="OUE1">
        <v>0</v>
      </c>
      <c r="OUF1">
        <v>0</v>
      </c>
      <c r="OUG1">
        <v>0</v>
      </c>
      <c r="OUH1">
        <v>0</v>
      </c>
      <c r="OUI1">
        <v>0</v>
      </c>
      <c r="OUJ1">
        <v>0</v>
      </c>
      <c r="OUK1">
        <v>0</v>
      </c>
      <c r="OUL1">
        <v>0</v>
      </c>
      <c r="OUM1">
        <v>0</v>
      </c>
      <c r="OUN1">
        <v>0</v>
      </c>
      <c r="OUO1">
        <v>0</v>
      </c>
      <c r="OUP1">
        <v>0</v>
      </c>
      <c r="OUQ1">
        <v>0</v>
      </c>
      <c r="OUR1">
        <v>0</v>
      </c>
      <c r="OUS1">
        <v>0</v>
      </c>
      <c r="OUT1">
        <v>0</v>
      </c>
      <c r="OUU1">
        <v>0</v>
      </c>
      <c r="OUV1">
        <v>0</v>
      </c>
      <c r="OUW1">
        <v>0</v>
      </c>
      <c r="OUX1">
        <v>0</v>
      </c>
      <c r="OUY1">
        <v>0</v>
      </c>
      <c r="OUZ1">
        <v>0</v>
      </c>
      <c r="OVA1">
        <v>0</v>
      </c>
      <c r="OVB1">
        <v>0</v>
      </c>
      <c r="OVC1">
        <v>0</v>
      </c>
      <c r="OVD1">
        <v>0</v>
      </c>
      <c r="OVE1">
        <v>0</v>
      </c>
      <c r="OVF1">
        <v>0</v>
      </c>
      <c r="OVG1">
        <v>0</v>
      </c>
      <c r="OVH1">
        <v>0</v>
      </c>
      <c r="OVI1">
        <v>0</v>
      </c>
      <c r="OVJ1">
        <v>0</v>
      </c>
      <c r="OVK1">
        <v>0</v>
      </c>
      <c r="OVL1">
        <v>0</v>
      </c>
      <c r="OVM1">
        <v>0</v>
      </c>
      <c r="OVN1">
        <v>0</v>
      </c>
      <c r="OVO1">
        <v>0</v>
      </c>
      <c r="OVP1">
        <v>0</v>
      </c>
      <c r="OVQ1">
        <v>0</v>
      </c>
      <c r="OVR1">
        <v>0</v>
      </c>
      <c r="OVS1">
        <v>0</v>
      </c>
      <c r="OVT1">
        <v>0</v>
      </c>
      <c r="OVU1">
        <v>0</v>
      </c>
      <c r="OVV1">
        <v>0</v>
      </c>
      <c r="OVW1">
        <v>0</v>
      </c>
      <c r="OVX1">
        <v>0</v>
      </c>
      <c r="OVY1">
        <v>0</v>
      </c>
      <c r="OVZ1">
        <v>0</v>
      </c>
      <c r="OWA1">
        <v>0</v>
      </c>
      <c r="OWB1">
        <v>0</v>
      </c>
      <c r="OWC1">
        <v>0</v>
      </c>
      <c r="OWD1">
        <v>0</v>
      </c>
      <c r="OWE1">
        <v>0</v>
      </c>
      <c r="OWF1">
        <v>0</v>
      </c>
      <c r="OWG1">
        <v>0</v>
      </c>
      <c r="OWH1">
        <v>0</v>
      </c>
      <c r="OWI1">
        <v>0</v>
      </c>
      <c r="OWJ1">
        <v>0</v>
      </c>
      <c r="OWK1">
        <v>0</v>
      </c>
      <c r="OWL1">
        <v>0</v>
      </c>
      <c r="OWM1">
        <v>0</v>
      </c>
      <c r="OWN1">
        <v>0</v>
      </c>
      <c r="OWO1">
        <v>0</v>
      </c>
      <c r="OWP1">
        <v>0</v>
      </c>
      <c r="OWQ1">
        <v>0</v>
      </c>
      <c r="OWR1">
        <v>0</v>
      </c>
      <c r="OWS1">
        <v>0</v>
      </c>
      <c r="OWT1">
        <v>0</v>
      </c>
      <c r="OWU1">
        <v>0</v>
      </c>
      <c r="OWV1">
        <v>0</v>
      </c>
      <c r="OWW1">
        <v>0</v>
      </c>
      <c r="OWX1">
        <v>0</v>
      </c>
      <c r="OWY1">
        <v>0</v>
      </c>
      <c r="OWZ1">
        <v>0</v>
      </c>
      <c r="OXA1">
        <v>0</v>
      </c>
      <c r="OXB1">
        <v>0</v>
      </c>
      <c r="OXC1">
        <v>0</v>
      </c>
      <c r="OXD1">
        <v>0</v>
      </c>
      <c r="OXE1">
        <v>0</v>
      </c>
      <c r="OXF1">
        <v>0</v>
      </c>
      <c r="OXG1">
        <v>0</v>
      </c>
      <c r="OXH1">
        <v>0</v>
      </c>
      <c r="OXI1">
        <v>0</v>
      </c>
      <c r="OXJ1">
        <v>0</v>
      </c>
      <c r="OXK1">
        <v>0</v>
      </c>
      <c r="OXL1">
        <v>0</v>
      </c>
      <c r="OXM1">
        <v>0</v>
      </c>
      <c r="OXN1">
        <v>0</v>
      </c>
      <c r="OXO1">
        <v>0</v>
      </c>
      <c r="OXP1">
        <v>0</v>
      </c>
      <c r="OXQ1">
        <v>0</v>
      </c>
      <c r="OXR1">
        <v>0</v>
      </c>
      <c r="OXS1">
        <v>0</v>
      </c>
      <c r="OXT1">
        <v>0</v>
      </c>
      <c r="OXU1">
        <v>0</v>
      </c>
      <c r="OXV1">
        <v>0</v>
      </c>
      <c r="OXW1">
        <v>0</v>
      </c>
      <c r="OXX1">
        <v>0</v>
      </c>
      <c r="OXY1">
        <v>0</v>
      </c>
      <c r="OXZ1">
        <v>0</v>
      </c>
      <c r="OYA1">
        <v>0</v>
      </c>
      <c r="OYB1">
        <v>0</v>
      </c>
      <c r="OYC1">
        <v>0</v>
      </c>
      <c r="OYD1">
        <v>0</v>
      </c>
      <c r="OYE1">
        <v>0</v>
      </c>
      <c r="OYF1">
        <v>0</v>
      </c>
      <c r="OYG1">
        <v>0</v>
      </c>
      <c r="OYH1">
        <v>0</v>
      </c>
      <c r="OYI1">
        <v>0</v>
      </c>
      <c r="OYJ1">
        <v>0</v>
      </c>
      <c r="OYK1">
        <v>0</v>
      </c>
      <c r="OYL1">
        <v>0</v>
      </c>
      <c r="OYM1">
        <v>0</v>
      </c>
      <c r="OYN1">
        <v>0</v>
      </c>
      <c r="OYO1">
        <v>0</v>
      </c>
      <c r="OYP1">
        <v>0</v>
      </c>
      <c r="OYQ1">
        <v>0</v>
      </c>
      <c r="OYR1">
        <v>0</v>
      </c>
      <c r="OYS1">
        <v>0</v>
      </c>
      <c r="OYT1">
        <v>0</v>
      </c>
      <c r="OYU1">
        <v>0</v>
      </c>
      <c r="OYV1">
        <v>0</v>
      </c>
      <c r="OYW1">
        <v>0</v>
      </c>
      <c r="OYX1">
        <v>0</v>
      </c>
      <c r="OYY1">
        <v>0</v>
      </c>
      <c r="OYZ1">
        <v>0</v>
      </c>
      <c r="OZA1">
        <v>0</v>
      </c>
      <c r="OZB1">
        <v>0</v>
      </c>
      <c r="OZC1">
        <v>0</v>
      </c>
      <c r="OZD1">
        <v>0</v>
      </c>
      <c r="OZE1">
        <v>0</v>
      </c>
      <c r="OZF1">
        <v>0</v>
      </c>
      <c r="OZG1">
        <v>0</v>
      </c>
      <c r="OZH1">
        <v>0</v>
      </c>
      <c r="OZI1">
        <v>0</v>
      </c>
      <c r="OZJ1">
        <v>0</v>
      </c>
      <c r="OZK1">
        <v>0</v>
      </c>
      <c r="OZL1">
        <v>0</v>
      </c>
      <c r="OZM1">
        <v>0</v>
      </c>
      <c r="OZN1">
        <v>0</v>
      </c>
      <c r="OZO1">
        <v>0</v>
      </c>
      <c r="OZP1">
        <v>0</v>
      </c>
      <c r="OZQ1">
        <v>0</v>
      </c>
      <c r="OZR1">
        <v>0</v>
      </c>
      <c r="OZS1">
        <v>0</v>
      </c>
      <c r="OZT1">
        <v>0</v>
      </c>
      <c r="OZU1">
        <v>0</v>
      </c>
      <c r="OZV1">
        <v>0</v>
      </c>
      <c r="OZW1">
        <v>0</v>
      </c>
      <c r="OZX1">
        <v>0</v>
      </c>
      <c r="OZY1">
        <v>0</v>
      </c>
      <c r="OZZ1">
        <v>0</v>
      </c>
      <c r="PAA1">
        <v>0</v>
      </c>
      <c r="PAB1">
        <v>0</v>
      </c>
      <c r="PAC1">
        <v>0</v>
      </c>
      <c r="PAD1">
        <v>0</v>
      </c>
      <c r="PAE1">
        <v>0</v>
      </c>
      <c r="PAF1">
        <v>0</v>
      </c>
      <c r="PAG1">
        <v>0</v>
      </c>
      <c r="PAH1">
        <v>0</v>
      </c>
      <c r="PAI1">
        <v>0</v>
      </c>
      <c r="PAJ1">
        <v>0</v>
      </c>
      <c r="PAK1">
        <v>0</v>
      </c>
      <c r="PAL1">
        <v>0</v>
      </c>
      <c r="PAM1">
        <v>0</v>
      </c>
      <c r="PAN1">
        <v>0</v>
      </c>
      <c r="PAO1">
        <v>0</v>
      </c>
      <c r="PAP1">
        <v>0</v>
      </c>
      <c r="PAQ1">
        <v>0</v>
      </c>
      <c r="PAR1">
        <v>0</v>
      </c>
      <c r="PAS1">
        <v>0</v>
      </c>
      <c r="PAT1">
        <v>0</v>
      </c>
      <c r="PAU1">
        <v>0</v>
      </c>
      <c r="PAV1">
        <v>0</v>
      </c>
      <c r="PAW1">
        <v>0</v>
      </c>
      <c r="PAX1">
        <v>0</v>
      </c>
      <c r="PAY1">
        <v>0</v>
      </c>
      <c r="PAZ1">
        <v>0</v>
      </c>
      <c r="PBA1">
        <v>0</v>
      </c>
      <c r="PBB1">
        <v>0</v>
      </c>
      <c r="PBC1">
        <v>0</v>
      </c>
      <c r="PBD1">
        <v>0</v>
      </c>
      <c r="PBE1">
        <v>0</v>
      </c>
      <c r="PBF1">
        <v>0</v>
      </c>
      <c r="PBG1">
        <v>0</v>
      </c>
      <c r="PBH1">
        <v>0</v>
      </c>
      <c r="PBI1">
        <v>0</v>
      </c>
      <c r="PBJ1">
        <v>0</v>
      </c>
      <c r="PBK1">
        <v>0</v>
      </c>
      <c r="PBL1">
        <v>0</v>
      </c>
      <c r="PBM1">
        <v>0</v>
      </c>
      <c r="PBN1">
        <v>0</v>
      </c>
      <c r="PBO1">
        <v>0</v>
      </c>
      <c r="PBP1">
        <v>0</v>
      </c>
      <c r="PBQ1">
        <v>0</v>
      </c>
      <c r="PBR1">
        <v>0</v>
      </c>
      <c r="PBS1">
        <v>0</v>
      </c>
      <c r="PBT1">
        <v>0</v>
      </c>
      <c r="PBU1">
        <v>0</v>
      </c>
      <c r="PBV1">
        <v>0</v>
      </c>
      <c r="PBW1">
        <v>0</v>
      </c>
      <c r="PBX1">
        <v>0</v>
      </c>
      <c r="PBY1">
        <v>0</v>
      </c>
      <c r="PBZ1">
        <v>0</v>
      </c>
      <c r="PCA1">
        <v>0</v>
      </c>
      <c r="PCB1">
        <v>0</v>
      </c>
      <c r="PCC1">
        <v>0</v>
      </c>
      <c r="PCD1">
        <v>0</v>
      </c>
      <c r="PCE1">
        <v>0</v>
      </c>
      <c r="PCF1">
        <v>0</v>
      </c>
      <c r="PCG1">
        <v>0</v>
      </c>
      <c r="PCH1">
        <v>0</v>
      </c>
      <c r="PCI1">
        <v>0</v>
      </c>
      <c r="PCJ1">
        <v>0</v>
      </c>
      <c r="PCK1">
        <v>0</v>
      </c>
      <c r="PCL1">
        <v>0</v>
      </c>
      <c r="PCM1">
        <v>0</v>
      </c>
      <c r="PCN1">
        <v>0</v>
      </c>
      <c r="PCO1">
        <v>0</v>
      </c>
      <c r="PCP1">
        <v>0</v>
      </c>
      <c r="PCQ1">
        <v>0</v>
      </c>
      <c r="PCR1">
        <v>0</v>
      </c>
      <c r="PCS1">
        <v>0</v>
      </c>
      <c r="PCT1">
        <v>0</v>
      </c>
      <c r="PCU1">
        <v>0</v>
      </c>
      <c r="PCV1">
        <v>0</v>
      </c>
      <c r="PCW1">
        <v>0</v>
      </c>
      <c r="PCX1">
        <v>0</v>
      </c>
      <c r="PCY1">
        <v>0</v>
      </c>
      <c r="PCZ1">
        <v>0</v>
      </c>
      <c r="PDA1">
        <v>0</v>
      </c>
      <c r="PDB1">
        <v>0</v>
      </c>
      <c r="PDC1">
        <v>0</v>
      </c>
      <c r="PDD1">
        <v>0</v>
      </c>
      <c r="PDE1">
        <v>0</v>
      </c>
      <c r="PDF1">
        <v>0</v>
      </c>
      <c r="PDG1">
        <v>0</v>
      </c>
      <c r="PDH1">
        <v>0</v>
      </c>
      <c r="PDI1">
        <v>0</v>
      </c>
      <c r="PDJ1">
        <v>0</v>
      </c>
      <c r="PDK1">
        <v>0</v>
      </c>
      <c r="PDL1">
        <v>0</v>
      </c>
      <c r="PDM1">
        <v>0</v>
      </c>
      <c r="PDN1">
        <v>0</v>
      </c>
      <c r="PDO1">
        <v>0</v>
      </c>
      <c r="PDP1">
        <v>0</v>
      </c>
      <c r="PDQ1">
        <v>0</v>
      </c>
      <c r="PDR1">
        <v>0</v>
      </c>
      <c r="PDS1">
        <v>0</v>
      </c>
      <c r="PDT1">
        <v>0</v>
      </c>
      <c r="PDU1">
        <v>0</v>
      </c>
      <c r="PDV1">
        <v>0</v>
      </c>
      <c r="PDW1">
        <v>0</v>
      </c>
      <c r="PDX1">
        <v>0</v>
      </c>
      <c r="PDY1">
        <v>0</v>
      </c>
      <c r="PDZ1">
        <v>0</v>
      </c>
      <c r="PEA1">
        <v>0</v>
      </c>
      <c r="PEB1">
        <v>0</v>
      </c>
      <c r="PEC1">
        <v>0</v>
      </c>
      <c r="PED1">
        <v>0</v>
      </c>
      <c r="PEE1">
        <v>0</v>
      </c>
      <c r="PEF1">
        <v>0</v>
      </c>
      <c r="PEG1">
        <v>0</v>
      </c>
      <c r="PEH1">
        <v>0</v>
      </c>
      <c r="PEI1">
        <v>0</v>
      </c>
      <c r="PEJ1">
        <v>0</v>
      </c>
      <c r="PEK1">
        <v>0</v>
      </c>
      <c r="PEL1">
        <v>0</v>
      </c>
      <c r="PEM1">
        <v>0</v>
      </c>
      <c r="PEN1">
        <v>0</v>
      </c>
      <c r="PEO1">
        <v>0</v>
      </c>
      <c r="PEP1">
        <v>0</v>
      </c>
      <c r="PEQ1">
        <v>0</v>
      </c>
      <c r="PER1">
        <v>0</v>
      </c>
      <c r="PES1">
        <v>0</v>
      </c>
      <c r="PET1">
        <v>0</v>
      </c>
      <c r="PEU1">
        <v>0</v>
      </c>
      <c r="PEV1">
        <v>0</v>
      </c>
      <c r="PEW1">
        <v>0</v>
      </c>
      <c r="PEX1">
        <v>0</v>
      </c>
      <c r="PEY1">
        <v>0</v>
      </c>
      <c r="PEZ1">
        <v>0</v>
      </c>
      <c r="PFA1">
        <v>0</v>
      </c>
      <c r="PFB1">
        <v>0</v>
      </c>
      <c r="PFC1">
        <v>0</v>
      </c>
      <c r="PFD1">
        <v>0</v>
      </c>
      <c r="PFE1">
        <v>0</v>
      </c>
      <c r="PFF1">
        <v>0</v>
      </c>
      <c r="PFG1">
        <v>0</v>
      </c>
      <c r="PFH1">
        <v>0</v>
      </c>
      <c r="PFI1">
        <v>0</v>
      </c>
      <c r="PFJ1">
        <v>0</v>
      </c>
      <c r="PFK1">
        <v>0</v>
      </c>
      <c r="PFL1">
        <v>0</v>
      </c>
      <c r="PFM1">
        <v>0</v>
      </c>
      <c r="PFN1">
        <v>0</v>
      </c>
      <c r="PFO1">
        <v>0</v>
      </c>
      <c r="PFP1">
        <v>0</v>
      </c>
      <c r="PFQ1">
        <v>0</v>
      </c>
      <c r="PFR1">
        <v>0</v>
      </c>
      <c r="PFS1">
        <v>0</v>
      </c>
      <c r="PFT1">
        <v>0</v>
      </c>
      <c r="PFU1">
        <v>0</v>
      </c>
      <c r="PFV1">
        <v>0</v>
      </c>
      <c r="PFW1">
        <v>0</v>
      </c>
      <c r="PFX1">
        <v>0</v>
      </c>
      <c r="PFY1">
        <v>0</v>
      </c>
      <c r="PFZ1">
        <v>0</v>
      </c>
      <c r="PGA1">
        <v>0</v>
      </c>
      <c r="PGB1">
        <v>0</v>
      </c>
      <c r="PGC1">
        <v>0</v>
      </c>
      <c r="PGD1">
        <v>0</v>
      </c>
      <c r="PGE1">
        <v>0</v>
      </c>
      <c r="PGF1">
        <v>0</v>
      </c>
      <c r="PGG1">
        <v>0</v>
      </c>
      <c r="PGH1">
        <v>0</v>
      </c>
      <c r="PGI1">
        <v>0</v>
      </c>
      <c r="PGJ1">
        <v>0</v>
      </c>
      <c r="PGK1">
        <v>0</v>
      </c>
      <c r="PGL1">
        <v>0</v>
      </c>
      <c r="PGM1">
        <v>0</v>
      </c>
      <c r="PGN1">
        <v>0</v>
      </c>
      <c r="PGO1">
        <v>0</v>
      </c>
      <c r="PGP1">
        <v>0</v>
      </c>
      <c r="PGQ1">
        <v>0</v>
      </c>
      <c r="PGR1">
        <v>0</v>
      </c>
      <c r="PGS1">
        <v>0</v>
      </c>
      <c r="PGT1">
        <v>0</v>
      </c>
      <c r="PGU1">
        <v>0</v>
      </c>
      <c r="PGV1">
        <v>0</v>
      </c>
      <c r="PGW1">
        <v>0</v>
      </c>
      <c r="PGX1">
        <v>0</v>
      </c>
      <c r="PGY1">
        <v>0</v>
      </c>
      <c r="PGZ1">
        <v>0</v>
      </c>
      <c r="PHA1">
        <v>0</v>
      </c>
      <c r="PHB1">
        <v>0</v>
      </c>
      <c r="PHC1">
        <v>0</v>
      </c>
      <c r="PHD1">
        <v>0</v>
      </c>
      <c r="PHE1">
        <v>0</v>
      </c>
      <c r="PHF1">
        <v>0</v>
      </c>
      <c r="PHG1">
        <v>0</v>
      </c>
      <c r="PHH1">
        <v>0</v>
      </c>
      <c r="PHI1">
        <v>0</v>
      </c>
      <c r="PHJ1">
        <v>0</v>
      </c>
      <c r="PHK1">
        <v>0</v>
      </c>
      <c r="PHL1">
        <v>0</v>
      </c>
      <c r="PHM1">
        <v>0</v>
      </c>
      <c r="PHN1">
        <v>0</v>
      </c>
      <c r="PHO1">
        <v>0</v>
      </c>
      <c r="PHP1">
        <v>0</v>
      </c>
      <c r="PHQ1">
        <v>0</v>
      </c>
      <c r="PHR1">
        <v>0</v>
      </c>
      <c r="PHS1">
        <v>0</v>
      </c>
      <c r="PHT1">
        <v>0</v>
      </c>
      <c r="PHU1">
        <v>0</v>
      </c>
      <c r="PHV1">
        <v>0</v>
      </c>
      <c r="PHW1">
        <v>0</v>
      </c>
      <c r="PHX1">
        <v>0</v>
      </c>
      <c r="PHY1">
        <v>0</v>
      </c>
      <c r="PHZ1">
        <v>0</v>
      </c>
      <c r="PIA1">
        <v>0</v>
      </c>
      <c r="PIB1">
        <v>0</v>
      </c>
      <c r="PIC1">
        <v>0</v>
      </c>
      <c r="PID1">
        <v>0</v>
      </c>
      <c r="PIE1">
        <v>0</v>
      </c>
      <c r="PIF1">
        <v>0</v>
      </c>
      <c r="PIG1">
        <v>0</v>
      </c>
      <c r="PIH1">
        <v>0</v>
      </c>
      <c r="PII1">
        <v>0</v>
      </c>
      <c r="PIJ1">
        <v>0</v>
      </c>
      <c r="PIK1">
        <v>0</v>
      </c>
      <c r="PIL1">
        <v>0</v>
      </c>
      <c r="PIM1">
        <v>0</v>
      </c>
      <c r="PIN1">
        <v>0</v>
      </c>
      <c r="PIO1">
        <v>0</v>
      </c>
      <c r="PIP1">
        <v>0</v>
      </c>
      <c r="PIQ1">
        <v>0</v>
      </c>
      <c r="PIR1">
        <v>0</v>
      </c>
      <c r="PIS1">
        <v>0</v>
      </c>
      <c r="PIT1">
        <v>0</v>
      </c>
      <c r="PIU1">
        <v>0</v>
      </c>
      <c r="PIV1">
        <v>0</v>
      </c>
      <c r="PIW1">
        <v>0</v>
      </c>
      <c r="PIX1">
        <v>0</v>
      </c>
      <c r="PIY1">
        <v>0</v>
      </c>
      <c r="PIZ1">
        <v>0</v>
      </c>
      <c r="PJA1">
        <v>0</v>
      </c>
      <c r="PJB1">
        <v>0</v>
      </c>
      <c r="PJC1">
        <v>0</v>
      </c>
      <c r="PJD1">
        <v>0</v>
      </c>
      <c r="PJE1">
        <v>0</v>
      </c>
      <c r="PJF1">
        <v>0</v>
      </c>
      <c r="PJG1">
        <v>0</v>
      </c>
      <c r="PJH1">
        <v>0</v>
      </c>
      <c r="PJI1">
        <v>0</v>
      </c>
      <c r="PJJ1">
        <v>0</v>
      </c>
      <c r="PJK1">
        <v>0</v>
      </c>
      <c r="PJL1">
        <v>0</v>
      </c>
      <c r="PJM1">
        <v>0</v>
      </c>
      <c r="PJN1">
        <v>0</v>
      </c>
      <c r="PJO1">
        <v>0</v>
      </c>
      <c r="PJP1">
        <v>0</v>
      </c>
      <c r="PJQ1">
        <v>0</v>
      </c>
      <c r="PJR1">
        <v>0</v>
      </c>
      <c r="PJS1">
        <v>0</v>
      </c>
      <c r="PJT1">
        <v>0</v>
      </c>
      <c r="PJU1">
        <v>0</v>
      </c>
      <c r="PJV1">
        <v>0</v>
      </c>
      <c r="PJW1">
        <v>0</v>
      </c>
      <c r="PJX1">
        <v>0</v>
      </c>
      <c r="PJY1">
        <v>0</v>
      </c>
      <c r="PJZ1">
        <v>0</v>
      </c>
      <c r="PKA1">
        <v>0</v>
      </c>
      <c r="PKB1">
        <v>0</v>
      </c>
      <c r="PKC1">
        <v>0</v>
      </c>
      <c r="PKD1">
        <v>0</v>
      </c>
      <c r="PKE1">
        <v>0</v>
      </c>
      <c r="PKF1">
        <v>0</v>
      </c>
      <c r="PKG1">
        <v>0</v>
      </c>
      <c r="PKH1">
        <v>0</v>
      </c>
      <c r="PKI1">
        <v>0</v>
      </c>
      <c r="PKJ1">
        <v>0</v>
      </c>
      <c r="PKK1">
        <v>0</v>
      </c>
      <c r="PKL1">
        <v>0</v>
      </c>
      <c r="PKM1">
        <v>0</v>
      </c>
      <c r="PKN1">
        <v>0</v>
      </c>
      <c r="PKO1">
        <v>0</v>
      </c>
      <c r="PKP1">
        <v>0</v>
      </c>
      <c r="PKQ1">
        <v>0</v>
      </c>
      <c r="PKR1">
        <v>0</v>
      </c>
      <c r="PKS1">
        <v>0</v>
      </c>
      <c r="PKT1">
        <v>0</v>
      </c>
      <c r="PKU1">
        <v>0</v>
      </c>
      <c r="PKV1">
        <v>0</v>
      </c>
      <c r="PKW1">
        <v>0</v>
      </c>
      <c r="PKX1">
        <v>0</v>
      </c>
      <c r="PKY1">
        <v>0</v>
      </c>
      <c r="PKZ1">
        <v>0</v>
      </c>
      <c r="PLA1">
        <v>0</v>
      </c>
      <c r="PLB1">
        <v>0</v>
      </c>
      <c r="PLC1">
        <v>0</v>
      </c>
      <c r="PLD1">
        <v>0</v>
      </c>
      <c r="PLE1">
        <v>0</v>
      </c>
      <c r="PLF1">
        <v>0</v>
      </c>
      <c r="PLG1">
        <v>0</v>
      </c>
      <c r="PLH1">
        <v>0</v>
      </c>
      <c r="PLI1">
        <v>0</v>
      </c>
      <c r="PLJ1">
        <v>0</v>
      </c>
      <c r="PLK1">
        <v>0</v>
      </c>
      <c r="PLL1">
        <v>0</v>
      </c>
      <c r="PLM1">
        <v>0</v>
      </c>
      <c r="PLN1">
        <v>0</v>
      </c>
      <c r="PLO1">
        <v>0</v>
      </c>
      <c r="PLP1">
        <v>0</v>
      </c>
      <c r="PLQ1">
        <v>0</v>
      </c>
      <c r="PLR1">
        <v>0</v>
      </c>
      <c r="PLS1">
        <v>0</v>
      </c>
      <c r="PLT1">
        <v>0</v>
      </c>
      <c r="PLU1">
        <v>0</v>
      </c>
      <c r="PLV1">
        <v>0</v>
      </c>
      <c r="PLW1">
        <v>0</v>
      </c>
      <c r="PLX1">
        <v>0</v>
      </c>
      <c r="PLY1">
        <v>0</v>
      </c>
      <c r="PLZ1">
        <v>0</v>
      </c>
      <c r="PMA1">
        <v>0</v>
      </c>
      <c r="PMB1">
        <v>0</v>
      </c>
      <c r="PMC1">
        <v>0</v>
      </c>
      <c r="PMD1">
        <v>0</v>
      </c>
      <c r="PME1">
        <v>0</v>
      </c>
      <c r="PMF1">
        <v>0</v>
      </c>
      <c r="PMG1">
        <v>0</v>
      </c>
      <c r="PMH1">
        <v>0</v>
      </c>
      <c r="PMI1">
        <v>0</v>
      </c>
      <c r="PMJ1">
        <v>0</v>
      </c>
      <c r="PMK1">
        <v>0</v>
      </c>
      <c r="PML1">
        <v>0</v>
      </c>
      <c r="PMM1">
        <v>0</v>
      </c>
      <c r="PMN1">
        <v>0</v>
      </c>
      <c r="PMO1">
        <v>0</v>
      </c>
      <c r="PMP1">
        <v>0</v>
      </c>
      <c r="PMQ1">
        <v>0</v>
      </c>
      <c r="PMR1">
        <v>0</v>
      </c>
      <c r="PMS1">
        <v>0</v>
      </c>
      <c r="PMT1">
        <v>0</v>
      </c>
      <c r="PMU1">
        <v>0</v>
      </c>
      <c r="PMV1">
        <v>0</v>
      </c>
      <c r="PMW1">
        <v>0</v>
      </c>
      <c r="PMX1">
        <v>0</v>
      </c>
      <c r="PMY1">
        <v>0</v>
      </c>
      <c r="PMZ1">
        <v>0</v>
      </c>
      <c r="PNA1">
        <v>0</v>
      </c>
      <c r="PNB1">
        <v>0</v>
      </c>
      <c r="PNC1">
        <v>0</v>
      </c>
      <c r="PND1">
        <v>0</v>
      </c>
      <c r="PNE1">
        <v>0</v>
      </c>
      <c r="PNF1">
        <v>0</v>
      </c>
      <c r="PNG1">
        <v>0</v>
      </c>
      <c r="PNH1">
        <v>0</v>
      </c>
      <c r="PNI1">
        <v>0</v>
      </c>
      <c r="PNJ1">
        <v>0</v>
      </c>
      <c r="PNK1">
        <v>0</v>
      </c>
      <c r="PNL1">
        <v>0</v>
      </c>
      <c r="PNM1">
        <v>0</v>
      </c>
      <c r="PNN1">
        <v>0</v>
      </c>
      <c r="PNO1">
        <v>0</v>
      </c>
      <c r="PNP1">
        <v>0</v>
      </c>
      <c r="PNQ1">
        <v>0</v>
      </c>
      <c r="PNR1">
        <v>0</v>
      </c>
      <c r="PNS1">
        <v>0</v>
      </c>
      <c r="PNT1">
        <v>0</v>
      </c>
      <c r="PNU1">
        <v>0</v>
      </c>
      <c r="PNV1">
        <v>0</v>
      </c>
      <c r="PNW1">
        <v>0</v>
      </c>
      <c r="PNX1">
        <v>0</v>
      </c>
      <c r="PNY1">
        <v>0</v>
      </c>
      <c r="PNZ1">
        <v>0</v>
      </c>
      <c r="POA1">
        <v>0</v>
      </c>
      <c r="POB1">
        <v>0</v>
      </c>
      <c r="POC1">
        <v>0</v>
      </c>
      <c r="POD1">
        <v>0</v>
      </c>
      <c r="POE1">
        <v>0</v>
      </c>
      <c r="POF1">
        <v>0</v>
      </c>
      <c r="POG1">
        <v>0</v>
      </c>
      <c r="POH1">
        <v>0</v>
      </c>
      <c r="POI1">
        <v>0</v>
      </c>
      <c r="POJ1">
        <v>0</v>
      </c>
      <c r="POK1">
        <v>0</v>
      </c>
      <c r="POL1">
        <v>0</v>
      </c>
      <c r="POM1">
        <v>0</v>
      </c>
      <c r="PON1">
        <v>0</v>
      </c>
      <c r="POO1">
        <v>0</v>
      </c>
      <c r="POP1">
        <v>0</v>
      </c>
      <c r="POQ1">
        <v>0</v>
      </c>
      <c r="POR1">
        <v>0</v>
      </c>
      <c r="POS1">
        <v>0</v>
      </c>
      <c r="POT1">
        <v>0</v>
      </c>
      <c r="POU1">
        <v>0</v>
      </c>
      <c r="POV1">
        <v>0</v>
      </c>
      <c r="POW1">
        <v>0</v>
      </c>
      <c r="POX1">
        <v>0</v>
      </c>
      <c r="POY1">
        <v>0</v>
      </c>
      <c r="POZ1">
        <v>0</v>
      </c>
      <c r="PPA1">
        <v>0</v>
      </c>
      <c r="PPB1">
        <v>0</v>
      </c>
      <c r="PPC1">
        <v>0</v>
      </c>
      <c r="PPD1">
        <v>0</v>
      </c>
      <c r="PPE1">
        <v>0</v>
      </c>
      <c r="PPF1">
        <v>0</v>
      </c>
      <c r="PPG1">
        <v>0</v>
      </c>
      <c r="PPH1">
        <v>0</v>
      </c>
      <c r="PPI1">
        <v>0</v>
      </c>
      <c r="PPJ1">
        <v>0</v>
      </c>
      <c r="PPK1">
        <v>0</v>
      </c>
      <c r="PPL1">
        <v>0</v>
      </c>
      <c r="PPM1">
        <v>0</v>
      </c>
      <c r="PPN1">
        <v>0</v>
      </c>
      <c r="PPO1">
        <v>0</v>
      </c>
      <c r="PPP1">
        <v>0</v>
      </c>
      <c r="PPQ1">
        <v>0</v>
      </c>
      <c r="PPR1">
        <v>0</v>
      </c>
      <c r="PPS1">
        <v>0</v>
      </c>
      <c r="PPT1">
        <v>0</v>
      </c>
      <c r="PPU1">
        <v>0</v>
      </c>
      <c r="PPV1">
        <v>0</v>
      </c>
      <c r="PPW1">
        <v>0</v>
      </c>
      <c r="PPX1">
        <v>0</v>
      </c>
      <c r="PPY1">
        <v>0</v>
      </c>
      <c r="PPZ1">
        <v>0</v>
      </c>
      <c r="PQA1">
        <v>0</v>
      </c>
      <c r="PQB1">
        <v>0</v>
      </c>
      <c r="PQC1">
        <v>0</v>
      </c>
      <c r="PQD1">
        <v>0</v>
      </c>
      <c r="PQE1">
        <v>0</v>
      </c>
      <c r="PQF1">
        <v>0</v>
      </c>
      <c r="PQG1">
        <v>0</v>
      </c>
      <c r="PQH1">
        <v>0</v>
      </c>
      <c r="PQI1">
        <v>0</v>
      </c>
      <c r="PQJ1">
        <v>0</v>
      </c>
      <c r="PQK1">
        <v>0</v>
      </c>
      <c r="PQL1">
        <v>0</v>
      </c>
      <c r="PQM1">
        <v>0</v>
      </c>
      <c r="PQN1">
        <v>0</v>
      </c>
      <c r="PQO1">
        <v>0</v>
      </c>
      <c r="PQP1">
        <v>0</v>
      </c>
      <c r="PQQ1">
        <v>0</v>
      </c>
      <c r="PQR1">
        <v>0</v>
      </c>
      <c r="PQS1">
        <v>0</v>
      </c>
      <c r="PQT1">
        <v>0</v>
      </c>
      <c r="PQU1">
        <v>0</v>
      </c>
      <c r="PQV1">
        <v>0</v>
      </c>
      <c r="PQW1">
        <v>0</v>
      </c>
      <c r="PQX1">
        <v>0</v>
      </c>
      <c r="PQY1">
        <v>0</v>
      </c>
      <c r="PQZ1">
        <v>0</v>
      </c>
      <c r="PRA1">
        <v>0</v>
      </c>
      <c r="PRB1">
        <v>0</v>
      </c>
      <c r="PRC1">
        <v>0</v>
      </c>
      <c r="PRD1">
        <v>0</v>
      </c>
      <c r="PRE1">
        <v>0</v>
      </c>
      <c r="PRF1">
        <v>0</v>
      </c>
      <c r="PRG1">
        <v>0</v>
      </c>
      <c r="PRH1">
        <v>0</v>
      </c>
      <c r="PRI1">
        <v>0</v>
      </c>
      <c r="PRJ1">
        <v>0</v>
      </c>
      <c r="PRK1">
        <v>0</v>
      </c>
      <c r="PRL1">
        <v>0</v>
      </c>
      <c r="PRM1">
        <v>0</v>
      </c>
      <c r="PRN1">
        <v>0</v>
      </c>
      <c r="PRO1">
        <v>0</v>
      </c>
      <c r="PRP1">
        <v>0</v>
      </c>
      <c r="PRQ1">
        <v>0</v>
      </c>
      <c r="PRR1">
        <v>0</v>
      </c>
      <c r="PRS1">
        <v>0</v>
      </c>
      <c r="PRT1">
        <v>0</v>
      </c>
      <c r="PRU1">
        <v>0</v>
      </c>
      <c r="PRV1">
        <v>0</v>
      </c>
      <c r="PRW1">
        <v>0</v>
      </c>
      <c r="PRX1">
        <v>0</v>
      </c>
      <c r="PRY1">
        <v>0</v>
      </c>
      <c r="PRZ1">
        <v>0</v>
      </c>
      <c r="PSA1">
        <v>0</v>
      </c>
      <c r="PSB1">
        <v>0</v>
      </c>
      <c r="PSC1">
        <v>0</v>
      </c>
      <c r="PSD1">
        <v>0</v>
      </c>
      <c r="PSE1">
        <v>0</v>
      </c>
      <c r="PSF1">
        <v>0</v>
      </c>
      <c r="PSG1">
        <v>0</v>
      </c>
      <c r="PSH1">
        <v>0</v>
      </c>
      <c r="PSI1">
        <v>0</v>
      </c>
      <c r="PSJ1">
        <v>0</v>
      </c>
      <c r="PSK1">
        <v>0</v>
      </c>
      <c r="PSL1">
        <v>0</v>
      </c>
      <c r="PSM1">
        <v>0</v>
      </c>
      <c r="PSN1">
        <v>0</v>
      </c>
      <c r="PSO1">
        <v>0</v>
      </c>
      <c r="PSP1">
        <v>0</v>
      </c>
      <c r="PSQ1">
        <v>0</v>
      </c>
      <c r="PSR1">
        <v>0</v>
      </c>
      <c r="PSS1">
        <v>0</v>
      </c>
      <c r="PST1">
        <v>0</v>
      </c>
      <c r="PSU1">
        <v>0</v>
      </c>
      <c r="PSV1">
        <v>0</v>
      </c>
      <c r="PSW1">
        <v>0</v>
      </c>
      <c r="PSX1">
        <v>0</v>
      </c>
      <c r="PSY1">
        <v>0</v>
      </c>
      <c r="PSZ1">
        <v>0</v>
      </c>
      <c r="PTA1">
        <v>0</v>
      </c>
      <c r="PTB1">
        <v>0</v>
      </c>
      <c r="PTC1">
        <v>0</v>
      </c>
      <c r="PTD1">
        <v>0</v>
      </c>
      <c r="PTE1">
        <v>0</v>
      </c>
      <c r="PTF1">
        <v>0</v>
      </c>
      <c r="PTG1">
        <v>0</v>
      </c>
      <c r="PTH1">
        <v>0</v>
      </c>
      <c r="PTI1">
        <v>0</v>
      </c>
      <c r="PTJ1">
        <v>0</v>
      </c>
      <c r="PTK1">
        <v>0</v>
      </c>
      <c r="PTL1">
        <v>0</v>
      </c>
      <c r="PTM1">
        <v>0</v>
      </c>
      <c r="PTN1">
        <v>0</v>
      </c>
      <c r="PTO1">
        <v>0</v>
      </c>
      <c r="PTP1">
        <v>0</v>
      </c>
      <c r="PTQ1">
        <v>0</v>
      </c>
      <c r="PTR1">
        <v>0</v>
      </c>
      <c r="PTS1">
        <v>0</v>
      </c>
      <c r="PTT1">
        <v>0</v>
      </c>
      <c r="PTU1">
        <v>0</v>
      </c>
      <c r="PTV1">
        <v>0</v>
      </c>
      <c r="PTW1">
        <v>0</v>
      </c>
      <c r="PTX1">
        <v>0</v>
      </c>
      <c r="PTY1">
        <v>0</v>
      </c>
      <c r="PTZ1">
        <v>0</v>
      </c>
      <c r="PUA1">
        <v>0</v>
      </c>
      <c r="PUB1">
        <v>0</v>
      </c>
      <c r="PUC1">
        <v>0</v>
      </c>
      <c r="PUD1">
        <v>0</v>
      </c>
      <c r="PUE1">
        <v>0</v>
      </c>
      <c r="PUF1">
        <v>0</v>
      </c>
      <c r="PUG1">
        <v>0</v>
      </c>
      <c r="PUH1">
        <v>0</v>
      </c>
      <c r="PUI1">
        <v>0</v>
      </c>
      <c r="PUJ1">
        <v>0</v>
      </c>
      <c r="PUK1">
        <v>0</v>
      </c>
      <c r="PUL1">
        <v>0</v>
      </c>
      <c r="PUM1">
        <v>0</v>
      </c>
      <c r="PUN1">
        <v>0</v>
      </c>
      <c r="PUO1">
        <v>0</v>
      </c>
      <c r="PUP1">
        <v>0</v>
      </c>
      <c r="PUQ1">
        <v>0</v>
      </c>
      <c r="PUR1">
        <v>0</v>
      </c>
      <c r="PUS1">
        <v>0</v>
      </c>
      <c r="PUT1">
        <v>0</v>
      </c>
      <c r="PUU1">
        <v>0</v>
      </c>
      <c r="PUV1">
        <v>0</v>
      </c>
      <c r="PUW1">
        <v>0</v>
      </c>
      <c r="PUX1">
        <v>0</v>
      </c>
      <c r="PUY1">
        <v>0</v>
      </c>
      <c r="PUZ1">
        <v>0</v>
      </c>
      <c r="PVA1">
        <v>0</v>
      </c>
      <c r="PVB1">
        <v>0</v>
      </c>
      <c r="PVC1">
        <v>0</v>
      </c>
      <c r="PVD1">
        <v>0</v>
      </c>
      <c r="PVE1">
        <v>0</v>
      </c>
      <c r="PVF1">
        <v>0</v>
      </c>
      <c r="PVG1">
        <v>0</v>
      </c>
      <c r="PVH1">
        <v>0</v>
      </c>
      <c r="PVI1">
        <v>0</v>
      </c>
      <c r="PVJ1">
        <v>0</v>
      </c>
      <c r="PVK1">
        <v>0</v>
      </c>
      <c r="PVL1">
        <v>0</v>
      </c>
      <c r="PVM1">
        <v>0</v>
      </c>
      <c r="PVN1">
        <v>0</v>
      </c>
      <c r="PVO1">
        <v>0</v>
      </c>
      <c r="PVP1">
        <v>0</v>
      </c>
      <c r="PVQ1">
        <v>0</v>
      </c>
      <c r="PVR1">
        <v>0</v>
      </c>
      <c r="PVS1">
        <v>0</v>
      </c>
      <c r="PVT1">
        <v>0</v>
      </c>
      <c r="PVU1">
        <v>0</v>
      </c>
      <c r="PVV1">
        <v>0</v>
      </c>
      <c r="PVW1">
        <v>0</v>
      </c>
      <c r="PVX1">
        <v>0</v>
      </c>
      <c r="PVY1">
        <v>0</v>
      </c>
      <c r="PVZ1">
        <v>0</v>
      </c>
      <c r="PWA1">
        <v>0</v>
      </c>
      <c r="PWB1">
        <v>0</v>
      </c>
      <c r="PWC1">
        <v>0</v>
      </c>
      <c r="PWD1">
        <v>0</v>
      </c>
      <c r="PWE1">
        <v>0</v>
      </c>
      <c r="PWF1">
        <v>0</v>
      </c>
      <c r="PWG1">
        <v>0</v>
      </c>
      <c r="PWH1">
        <v>0</v>
      </c>
      <c r="PWI1">
        <v>0</v>
      </c>
      <c r="PWJ1">
        <v>0</v>
      </c>
      <c r="PWK1">
        <v>0</v>
      </c>
      <c r="PWL1">
        <v>0</v>
      </c>
      <c r="PWM1">
        <v>0</v>
      </c>
      <c r="PWN1">
        <v>0</v>
      </c>
      <c r="PWO1">
        <v>0</v>
      </c>
      <c r="PWP1">
        <v>0</v>
      </c>
      <c r="PWQ1">
        <v>0</v>
      </c>
      <c r="PWR1">
        <v>0</v>
      </c>
      <c r="PWS1">
        <v>0</v>
      </c>
      <c r="PWT1">
        <v>0</v>
      </c>
      <c r="PWU1">
        <v>0</v>
      </c>
      <c r="PWV1">
        <v>0</v>
      </c>
      <c r="PWW1">
        <v>0</v>
      </c>
      <c r="PWX1">
        <v>0</v>
      </c>
      <c r="PWY1">
        <v>0</v>
      </c>
      <c r="PWZ1">
        <v>0</v>
      </c>
      <c r="PXA1">
        <v>0</v>
      </c>
      <c r="PXB1">
        <v>0</v>
      </c>
      <c r="PXC1">
        <v>0</v>
      </c>
      <c r="PXD1">
        <v>0</v>
      </c>
      <c r="PXE1">
        <v>0</v>
      </c>
      <c r="PXF1">
        <v>0</v>
      </c>
      <c r="PXG1">
        <v>0</v>
      </c>
      <c r="PXH1">
        <v>0</v>
      </c>
      <c r="PXI1">
        <v>0</v>
      </c>
      <c r="PXJ1">
        <v>0</v>
      </c>
      <c r="PXK1">
        <v>0</v>
      </c>
      <c r="PXL1">
        <v>0</v>
      </c>
      <c r="PXM1">
        <v>0</v>
      </c>
      <c r="PXN1">
        <v>0</v>
      </c>
      <c r="PXO1">
        <v>0</v>
      </c>
      <c r="PXP1">
        <v>0</v>
      </c>
      <c r="PXQ1">
        <v>0</v>
      </c>
      <c r="PXR1">
        <v>0</v>
      </c>
      <c r="PXS1">
        <v>0</v>
      </c>
      <c r="PXT1">
        <v>0</v>
      </c>
      <c r="PXU1">
        <v>0</v>
      </c>
      <c r="PXV1">
        <v>0</v>
      </c>
      <c r="PXW1">
        <v>0</v>
      </c>
      <c r="PXX1">
        <v>0</v>
      </c>
      <c r="PXY1">
        <v>0</v>
      </c>
      <c r="PXZ1">
        <v>0</v>
      </c>
      <c r="PYA1">
        <v>0</v>
      </c>
      <c r="PYB1">
        <v>0</v>
      </c>
      <c r="PYC1">
        <v>0</v>
      </c>
      <c r="PYD1">
        <v>0</v>
      </c>
      <c r="PYE1">
        <v>0</v>
      </c>
      <c r="PYF1">
        <v>0</v>
      </c>
      <c r="PYG1">
        <v>0</v>
      </c>
      <c r="PYH1">
        <v>0</v>
      </c>
      <c r="PYI1">
        <v>0</v>
      </c>
      <c r="PYJ1">
        <v>0</v>
      </c>
      <c r="PYK1">
        <v>0</v>
      </c>
      <c r="PYL1">
        <v>0</v>
      </c>
      <c r="PYM1">
        <v>0</v>
      </c>
      <c r="PYN1">
        <v>0</v>
      </c>
      <c r="PYO1">
        <v>0</v>
      </c>
      <c r="PYP1">
        <v>0</v>
      </c>
      <c r="PYQ1">
        <v>0</v>
      </c>
      <c r="PYR1">
        <v>0</v>
      </c>
      <c r="PYS1">
        <v>0</v>
      </c>
      <c r="PYT1">
        <v>0</v>
      </c>
      <c r="PYU1">
        <v>0</v>
      </c>
      <c r="PYV1">
        <v>0</v>
      </c>
      <c r="PYW1">
        <v>0</v>
      </c>
      <c r="PYX1">
        <v>0</v>
      </c>
      <c r="PYY1">
        <v>0</v>
      </c>
      <c r="PYZ1">
        <v>0</v>
      </c>
      <c r="PZA1">
        <v>0</v>
      </c>
      <c r="PZB1">
        <v>0</v>
      </c>
      <c r="PZC1">
        <v>0</v>
      </c>
      <c r="PZD1">
        <v>0</v>
      </c>
      <c r="PZE1">
        <v>0</v>
      </c>
      <c r="PZF1">
        <v>0</v>
      </c>
      <c r="PZG1">
        <v>0</v>
      </c>
      <c r="PZH1">
        <v>0</v>
      </c>
      <c r="PZI1">
        <v>0</v>
      </c>
      <c r="PZJ1">
        <v>0</v>
      </c>
      <c r="PZK1">
        <v>0</v>
      </c>
      <c r="PZL1">
        <v>0</v>
      </c>
      <c r="PZM1">
        <v>0</v>
      </c>
      <c r="PZN1">
        <v>0</v>
      </c>
      <c r="PZO1">
        <v>0</v>
      </c>
      <c r="PZP1">
        <v>0</v>
      </c>
      <c r="PZQ1">
        <v>0</v>
      </c>
      <c r="PZR1">
        <v>0</v>
      </c>
      <c r="PZS1">
        <v>0</v>
      </c>
      <c r="PZT1">
        <v>0</v>
      </c>
      <c r="PZU1">
        <v>0</v>
      </c>
      <c r="PZV1">
        <v>0</v>
      </c>
      <c r="PZW1">
        <v>0</v>
      </c>
      <c r="PZX1">
        <v>0</v>
      </c>
      <c r="PZY1">
        <v>0</v>
      </c>
      <c r="PZZ1">
        <v>0</v>
      </c>
      <c r="QAA1">
        <v>0</v>
      </c>
      <c r="QAB1">
        <v>0</v>
      </c>
      <c r="QAC1">
        <v>0</v>
      </c>
      <c r="QAD1">
        <v>0</v>
      </c>
      <c r="QAE1">
        <v>0</v>
      </c>
      <c r="QAF1">
        <v>0</v>
      </c>
      <c r="QAG1">
        <v>0</v>
      </c>
      <c r="QAH1">
        <v>0</v>
      </c>
      <c r="QAI1">
        <v>0</v>
      </c>
      <c r="QAJ1">
        <v>0</v>
      </c>
      <c r="QAK1">
        <v>0</v>
      </c>
      <c r="QAL1">
        <v>0</v>
      </c>
      <c r="QAM1">
        <v>0</v>
      </c>
      <c r="QAN1">
        <v>0</v>
      </c>
      <c r="QAO1">
        <v>0</v>
      </c>
      <c r="QAP1">
        <v>0</v>
      </c>
      <c r="QAQ1">
        <v>0</v>
      </c>
      <c r="QAR1">
        <v>0</v>
      </c>
      <c r="QAS1">
        <v>0</v>
      </c>
      <c r="QAT1">
        <v>0</v>
      </c>
      <c r="QAU1">
        <v>0</v>
      </c>
      <c r="QAV1">
        <v>0</v>
      </c>
      <c r="QAW1">
        <v>0</v>
      </c>
      <c r="QAX1">
        <v>0</v>
      </c>
      <c r="QAY1">
        <v>0</v>
      </c>
      <c r="QAZ1">
        <v>0</v>
      </c>
      <c r="QBA1">
        <v>0</v>
      </c>
      <c r="QBB1">
        <v>0</v>
      </c>
      <c r="QBC1">
        <v>0</v>
      </c>
      <c r="QBD1">
        <v>0</v>
      </c>
      <c r="QBE1">
        <v>0</v>
      </c>
      <c r="QBF1">
        <v>0</v>
      </c>
      <c r="QBG1">
        <v>0</v>
      </c>
      <c r="QBH1">
        <v>0</v>
      </c>
      <c r="QBI1">
        <v>0</v>
      </c>
      <c r="QBJ1">
        <v>0</v>
      </c>
      <c r="QBK1">
        <v>0</v>
      </c>
      <c r="QBL1">
        <v>0</v>
      </c>
      <c r="QBM1">
        <v>0</v>
      </c>
      <c r="QBN1">
        <v>0</v>
      </c>
      <c r="QBO1">
        <v>0</v>
      </c>
      <c r="QBP1">
        <v>0</v>
      </c>
      <c r="QBQ1">
        <v>0</v>
      </c>
      <c r="QBR1">
        <v>0</v>
      </c>
      <c r="QBS1">
        <v>0</v>
      </c>
      <c r="QBT1">
        <v>0</v>
      </c>
      <c r="QBU1">
        <v>0</v>
      </c>
      <c r="QBV1">
        <v>0</v>
      </c>
      <c r="QBW1">
        <v>0</v>
      </c>
      <c r="QBX1">
        <v>0</v>
      </c>
      <c r="QBY1">
        <v>0</v>
      </c>
      <c r="QBZ1">
        <v>0</v>
      </c>
      <c r="QCA1">
        <v>0</v>
      </c>
      <c r="QCB1">
        <v>0</v>
      </c>
      <c r="QCC1">
        <v>0</v>
      </c>
      <c r="QCD1">
        <v>0</v>
      </c>
      <c r="QCE1">
        <v>0</v>
      </c>
      <c r="QCF1">
        <v>0</v>
      </c>
      <c r="QCG1">
        <v>0</v>
      </c>
      <c r="QCH1">
        <v>0</v>
      </c>
      <c r="QCI1">
        <v>0</v>
      </c>
      <c r="QCJ1">
        <v>0</v>
      </c>
      <c r="QCK1">
        <v>0</v>
      </c>
      <c r="QCL1">
        <v>0</v>
      </c>
      <c r="QCM1">
        <v>0</v>
      </c>
      <c r="QCN1">
        <v>0</v>
      </c>
      <c r="QCO1">
        <v>0</v>
      </c>
      <c r="QCP1">
        <v>0</v>
      </c>
      <c r="QCQ1">
        <v>0</v>
      </c>
      <c r="QCR1">
        <v>0</v>
      </c>
      <c r="QCS1">
        <v>0</v>
      </c>
      <c r="QCT1">
        <v>0</v>
      </c>
      <c r="QCU1">
        <v>0</v>
      </c>
      <c r="QCV1">
        <v>0</v>
      </c>
      <c r="QCW1">
        <v>0</v>
      </c>
      <c r="QCX1">
        <v>0</v>
      </c>
      <c r="QCY1">
        <v>0</v>
      </c>
      <c r="QCZ1">
        <v>0</v>
      </c>
      <c r="QDA1">
        <v>0</v>
      </c>
      <c r="QDB1">
        <v>0</v>
      </c>
      <c r="QDC1">
        <v>0</v>
      </c>
      <c r="QDD1">
        <v>0</v>
      </c>
      <c r="QDE1">
        <v>0</v>
      </c>
      <c r="QDF1">
        <v>0</v>
      </c>
      <c r="QDG1">
        <v>0</v>
      </c>
      <c r="QDH1">
        <v>0</v>
      </c>
      <c r="QDI1">
        <v>0</v>
      </c>
      <c r="QDJ1">
        <v>0</v>
      </c>
      <c r="QDK1">
        <v>0</v>
      </c>
      <c r="QDL1">
        <v>0</v>
      </c>
      <c r="QDM1">
        <v>0</v>
      </c>
      <c r="QDN1">
        <v>0</v>
      </c>
      <c r="QDO1">
        <v>0</v>
      </c>
      <c r="QDP1">
        <v>0</v>
      </c>
      <c r="QDQ1">
        <v>0</v>
      </c>
      <c r="QDR1">
        <v>0</v>
      </c>
      <c r="QDS1">
        <v>0</v>
      </c>
      <c r="QDT1">
        <v>0</v>
      </c>
      <c r="QDU1">
        <v>0</v>
      </c>
      <c r="QDV1">
        <v>0</v>
      </c>
      <c r="QDW1">
        <v>0</v>
      </c>
      <c r="QDX1">
        <v>0</v>
      </c>
      <c r="QDY1">
        <v>0</v>
      </c>
      <c r="QDZ1">
        <v>0</v>
      </c>
      <c r="QEA1">
        <v>0</v>
      </c>
      <c r="QEB1">
        <v>0</v>
      </c>
      <c r="QEC1">
        <v>0</v>
      </c>
      <c r="QED1">
        <v>0</v>
      </c>
      <c r="QEE1">
        <v>0</v>
      </c>
      <c r="QEF1">
        <v>0</v>
      </c>
      <c r="QEG1">
        <v>0</v>
      </c>
      <c r="QEH1">
        <v>0</v>
      </c>
      <c r="QEI1">
        <v>0</v>
      </c>
      <c r="QEJ1">
        <v>0</v>
      </c>
      <c r="QEK1">
        <v>0</v>
      </c>
      <c r="QEL1">
        <v>0</v>
      </c>
      <c r="QEM1">
        <v>0</v>
      </c>
      <c r="QEN1">
        <v>0</v>
      </c>
      <c r="QEO1">
        <v>0</v>
      </c>
      <c r="QEP1">
        <v>0</v>
      </c>
      <c r="QEQ1">
        <v>0</v>
      </c>
      <c r="QER1">
        <v>0</v>
      </c>
      <c r="QES1">
        <v>0</v>
      </c>
      <c r="QET1">
        <v>0</v>
      </c>
      <c r="QEU1">
        <v>0</v>
      </c>
      <c r="QEV1">
        <v>0</v>
      </c>
      <c r="QEW1">
        <v>0</v>
      </c>
      <c r="QEX1">
        <v>0</v>
      </c>
      <c r="QEY1">
        <v>0</v>
      </c>
      <c r="QEZ1">
        <v>0</v>
      </c>
      <c r="QFA1">
        <v>0</v>
      </c>
      <c r="QFB1">
        <v>0</v>
      </c>
      <c r="QFC1">
        <v>0</v>
      </c>
      <c r="QFD1">
        <v>0</v>
      </c>
      <c r="QFE1">
        <v>0</v>
      </c>
      <c r="QFF1">
        <v>0</v>
      </c>
      <c r="QFG1">
        <v>0</v>
      </c>
      <c r="QFH1">
        <v>0</v>
      </c>
      <c r="QFI1">
        <v>0</v>
      </c>
      <c r="QFJ1">
        <v>0</v>
      </c>
      <c r="QFK1">
        <v>0</v>
      </c>
      <c r="QFL1">
        <v>0</v>
      </c>
      <c r="QFM1">
        <v>0</v>
      </c>
      <c r="QFN1">
        <v>0</v>
      </c>
      <c r="QFO1">
        <v>0</v>
      </c>
      <c r="QFP1">
        <v>0</v>
      </c>
      <c r="QFQ1">
        <v>0</v>
      </c>
      <c r="QFR1">
        <v>0</v>
      </c>
      <c r="QFS1">
        <v>0</v>
      </c>
      <c r="QFT1">
        <v>0</v>
      </c>
      <c r="QFU1">
        <v>0</v>
      </c>
      <c r="QFV1">
        <v>0</v>
      </c>
      <c r="QFW1">
        <v>0</v>
      </c>
      <c r="QFX1">
        <v>0</v>
      </c>
      <c r="QFY1">
        <v>0</v>
      </c>
      <c r="QFZ1">
        <v>0</v>
      </c>
      <c r="QGA1">
        <v>0</v>
      </c>
      <c r="QGB1">
        <v>0</v>
      </c>
      <c r="QGC1">
        <v>0</v>
      </c>
      <c r="QGD1">
        <v>0</v>
      </c>
      <c r="QGE1">
        <v>0</v>
      </c>
      <c r="QGF1">
        <v>0</v>
      </c>
      <c r="QGG1">
        <v>0</v>
      </c>
      <c r="QGH1">
        <v>0</v>
      </c>
      <c r="QGI1">
        <v>0</v>
      </c>
      <c r="QGJ1">
        <v>0</v>
      </c>
      <c r="QGK1">
        <v>0</v>
      </c>
      <c r="QGL1">
        <v>0</v>
      </c>
      <c r="QGM1">
        <v>0</v>
      </c>
      <c r="QGN1">
        <v>0</v>
      </c>
      <c r="QGO1">
        <v>0</v>
      </c>
      <c r="QGP1">
        <v>0</v>
      </c>
      <c r="QGQ1">
        <v>0</v>
      </c>
      <c r="QGR1">
        <v>0</v>
      </c>
      <c r="QGS1">
        <v>0</v>
      </c>
      <c r="QGT1">
        <v>0</v>
      </c>
      <c r="QGU1">
        <v>0</v>
      </c>
      <c r="QGV1">
        <v>0</v>
      </c>
      <c r="QGW1">
        <v>0</v>
      </c>
      <c r="QGX1">
        <v>0</v>
      </c>
      <c r="QGY1">
        <v>0</v>
      </c>
      <c r="QGZ1">
        <v>0</v>
      </c>
      <c r="QHA1">
        <v>0</v>
      </c>
      <c r="QHB1">
        <v>0</v>
      </c>
      <c r="QHC1">
        <v>0</v>
      </c>
      <c r="QHD1">
        <v>0</v>
      </c>
      <c r="QHE1">
        <v>0</v>
      </c>
      <c r="QHF1">
        <v>0</v>
      </c>
      <c r="QHG1">
        <v>0</v>
      </c>
      <c r="QHH1">
        <v>0</v>
      </c>
      <c r="QHI1">
        <v>0</v>
      </c>
      <c r="QHJ1">
        <v>0</v>
      </c>
      <c r="QHK1">
        <v>0</v>
      </c>
      <c r="QHL1">
        <v>0</v>
      </c>
      <c r="QHM1">
        <v>0</v>
      </c>
      <c r="QHN1">
        <v>0</v>
      </c>
      <c r="QHO1">
        <v>0</v>
      </c>
      <c r="QHP1">
        <v>0</v>
      </c>
      <c r="QHQ1">
        <v>0</v>
      </c>
      <c r="QHR1">
        <v>0</v>
      </c>
      <c r="QHS1">
        <v>0</v>
      </c>
      <c r="QHT1">
        <v>0</v>
      </c>
      <c r="QHU1">
        <v>0</v>
      </c>
      <c r="QHV1">
        <v>0</v>
      </c>
      <c r="QHW1">
        <v>0</v>
      </c>
      <c r="QHX1">
        <v>0</v>
      </c>
      <c r="QHY1">
        <v>0</v>
      </c>
      <c r="QHZ1">
        <v>0</v>
      </c>
      <c r="QIA1">
        <v>0</v>
      </c>
      <c r="QIB1">
        <v>0</v>
      </c>
      <c r="QIC1">
        <v>0</v>
      </c>
      <c r="QID1">
        <v>0</v>
      </c>
      <c r="QIE1">
        <v>0</v>
      </c>
      <c r="QIF1">
        <v>0</v>
      </c>
      <c r="QIG1">
        <v>0</v>
      </c>
      <c r="QIH1">
        <v>0</v>
      </c>
      <c r="QII1">
        <v>0</v>
      </c>
      <c r="QIJ1">
        <v>0</v>
      </c>
      <c r="QIK1">
        <v>0</v>
      </c>
      <c r="QIL1">
        <v>0</v>
      </c>
      <c r="QIM1">
        <v>0</v>
      </c>
      <c r="QIN1">
        <v>0</v>
      </c>
      <c r="QIO1">
        <v>0</v>
      </c>
      <c r="QIP1">
        <v>0</v>
      </c>
      <c r="QIQ1">
        <v>0</v>
      </c>
      <c r="QIR1">
        <v>0</v>
      </c>
      <c r="QIS1">
        <v>0</v>
      </c>
      <c r="QIT1">
        <v>0</v>
      </c>
      <c r="QIU1">
        <v>0</v>
      </c>
      <c r="QIV1">
        <v>0</v>
      </c>
      <c r="QIW1">
        <v>0</v>
      </c>
      <c r="QIX1">
        <v>0</v>
      </c>
      <c r="QIY1">
        <v>0</v>
      </c>
      <c r="QIZ1">
        <v>0</v>
      </c>
      <c r="QJA1">
        <v>0</v>
      </c>
      <c r="QJB1">
        <v>0</v>
      </c>
      <c r="QJC1">
        <v>0</v>
      </c>
      <c r="QJD1">
        <v>0</v>
      </c>
      <c r="QJE1">
        <v>0</v>
      </c>
      <c r="QJF1">
        <v>0</v>
      </c>
      <c r="QJG1">
        <v>0</v>
      </c>
      <c r="QJH1">
        <v>0</v>
      </c>
      <c r="QJI1">
        <v>0</v>
      </c>
      <c r="QJJ1">
        <v>0</v>
      </c>
      <c r="QJK1">
        <v>0</v>
      </c>
      <c r="QJL1">
        <v>0</v>
      </c>
      <c r="QJM1">
        <v>0</v>
      </c>
      <c r="QJN1">
        <v>0</v>
      </c>
      <c r="QJO1">
        <v>0</v>
      </c>
      <c r="QJP1">
        <v>0</v>
      </c>
      <c r="QJQ1">
        <v>0</v>
      </c>
      <c r="QJR1">
        <v>0</v>
      </c>
      <c r="QJS1">
        <v>0</v>
      </c>
      <c r="QJT1">
        <v>0</v>
      </c>
      <c r="QJU1">
        <v>0</v>
      </c>
      <c r="QJV1">
        <v>0</v>
      </c>
      <c r="QJW1">
        <v>0</v>
      </c>
      <c r="QJX1">
        <v>0</v>
      </c>
      <c r="QJY1">
        <v>0</v>
      </c>
      <c r="QJZ1">
        <v>0</v>
      </c>
      <c r="QKA1">
        <v>0</v>
      </c>
      <c r="QKB1">
        <v>0</v>
      </c>
      <c r="QKC1">
        <v>0</v>
      </c>
      <c r="QKD1">
        <v>0</v>
      </c>
      <c r="QKE1">
        <v>0</v>
      </c>
      <c r="QKF1">
        <v>0</v>
      </c>
      <c r="QKG1">
        <v>0</v>
      </c>
      <c r="QKH1">
        <v>0</v>
      </c>
      <c r="QKI1">
        <v>0</v>
      </c>
      <c r="QKJ1">
        <v>0</v>
      </c>
      <c r="QKK1">
        <v>0</v>
      </c>
      <c r="QKL1">
        <v>0</v>
      </c>
      <c r="QKM1">
        <v>0</v>
      </c>
      <c r="QKN1">
        <v>0</v>
      </c>
      <c r="QKO1">
        <v>0</v>
      </c>
      <c r="QKP1">
        <v>0</v>
      </c>
      <c r="QKQ1">
        <v>0</v>
      </c>
      <c r="QKR1">
        <v>0</v>
      </c>
      <c r="QKS1">
        <v>0</v>
      </c>
      <c r="QKT1">
        <v>0</v>
      </c>
      <c r="QKU1">
        <v>0</v>
      </c>
      <c r="QKV1">
        <v>0</v>
      </c>
      <c r="QKW1">
        <v>0</v>
      </c>
      <c r="QKX1">
        <v>0</v>
      </c>
      <c r="QKY1">
        <v>0</v>
      </c>
      <c r="QKZ1">
        <v>0</v>
      </c>
      <c r="QLA1">
        <v>0</v>
      </c>
      <c r="QLB1">
        <v>0</v>
      </c>
      <c r="QLC1">
        <v>0</v>
      </c>
      <c r="QLD1">
        <v>0</v>
      </c>
      <c r="QLE1">
        <v>0</v>
      </c>
      <c r="QLF1">
        <v>0</v>
      </c>
      <c r="QLG1">
        <v>0</v>
      </c>
      <c r="QLH1">
        <v>0</v>
      </c>
      <c r="QLI1">
        <v>0</v>
      </c>
      <c r="QLJ1">
        <v>0</v>
      </c>
      <c r="QLK1">
        <v>0</v>
      </c>
      <c r="QLL1">
        <v>0</v>
      </c>
      <c r="QLM1">
        <v>0</v>
      </c>
      <c r="QLN1">
        <v>0</v>
      </c>
      <c r="QLO1">
        <v>0</v>
      </c>
      <c r="QLP1">
        <v>0</v>
      </c>
      <c r="QLQ1">
        <v>0</v>
      </c>
      <c r="QLR1">
        <v>0</v>
      </c>
      <c r="QLS1">
        <v>0</v>
      </c>
      <c r="QLT1">
        <v>0</v>
      </c>
      <c r="QLU1">
        <v>0</v>
      </c>
      <c r="QLV1">
        <v>0</v>
      </c>
      <c r="QLW1">
        <v>0</v>
      </c>
      <c r="QLX1">
        <v>0</v>
      </c>
      <c r="QLY1">
        <v>0</v>
      </c>
      <c r="QLZ1">
        <v>0</v>
      </c>
      <c r="QMA1">
        <v>0</v>
      </c>
      <c r="QMB1">
        <v>0</v>
      </c>
      <c r="QMC1">
        <v>0</v>
      </c>
      <c r="QMD1">
        <v>0</v>
      </c>
      <c r="QME1">
        <v>0</v>
      </c>
      <c r="QMF1">
        <v>0</v>
      </c>
      <c r="QMG1">
        <v>0</v>
      </c>
      <c r="QMH1">
        <v>0</v>
      </c>
      <c r="QMI1">
        <v>0</v>
      </c>
      <c r="QMJ1">
        <v>0</v>
      </c>
      <c r="QMK1">
        <v>0</v>
      </c>
      <c r="QML1">
        <v>0</v>
      </c>
      <c r="QMM1">
        <v>0</v>
      </c>
      <c r="QMN1">
        <v>0</v>
      </c>
      <c r="QMO1">
        <v>0</v>
      </c>
      <c r="QMP1">
        <v>0</v>
      </c>
      <c r="QMQ1">
        <v>0</v>
      </c>
      <c r="QMR1">
        <v>0</v>
      </c>
      <c r="QMS1">
        <v>0</v>
      </c>
      <c r="QMT1">
        <v>0</v>
      </c>
      <c r="QMU1">
        <v>0</v>
      </c>
      <c r="QMV1">
        <v>0</v>
      </c>
      <c r="QMW1">
        <v>0</v>
      </c>
      <c r="QMX1">
        <v>0</v>
      </c>
      <c r="QMY1">
        <v>0</v>
      </c>
      <c r="QMZ1">
        <v>0</v>
      </c>
      <c r="QNA1">
        <v>0</v>
      </c>
      <c r="QNB1">
        <v>0</v>
      </c>
      <c r="QNC1">
        <v>0</v>
      </c>
      <c r="QND1">
        <v>0</v>
      </c>
      <c r="QNE1">
        <v>0</v>
      </c>
      <c r="QNF1">
        <v>0</v>
      </c>
      <c r="QNG1">
        <v>0</v>
      </c>
      <c r="QNH1">
        <v>0</v>
      </c>
      <c r="QNI1">
        <v>0</v>
      </c>
      <c r="QNJ1">
        <v>0</v>
      </c>
      <c r="QNK1">
        <v>0</v>
      </c>
      <c r="QNL1">
        <v>0</v>
      </c>
      <c r="QNM1">
        <v>0</v>
      </c>
      <c r="QNN1">
        <v>0</v>
      </c>
      <c r="QNO1">
        <v>0</v>
      </c>
      <c r="QNP1">
        <v>0</v>
      </c>
      <c r="QNQ1">
        <v>0</v>
      </c>
      <c r="QNR1">
        <v>0</v>
      </c>
      <c r="QNS1">
        <v>0</v>
      </c>
      <c r="QNT1">
        <v>0</v>
      </c>
      <c r="QNU1">
        <v>0</v>
      </c>
      <c r="QNV1">
        <v>0</v>
      </c>
      <c r="QNW1">
        <v>0</v>
      </c>
      <c r="QNX1">
        <v>0</v>
      </c>
      <c r="QNY1">
        <v>0</v>
      </c>
      <c r="QNZ1">
        <v>0</v>
      </c>
      <c r="QOA1">
        <v>0</v>
      </c>
      <c r="QOB1">
        <v>0</v>
      </c>
      <c r="QOC1">
        <v>0</v>
      </c>
      <c r="QOD1">
        <v>0</v>
      </c>
      <c r="QOE1">
        <v>0</v>
      </c>
      <c r="QOF1">
        <v>0</v>
      </c>
      <c r="QOG1">
        <v>0</v>
      </c>
      <c r="QOH1">
        <v>0</v>
      </c>
      <c r="QOI1">
        <v>0</v>
      </c>
      <c r="QOJ1">
        <v>0</v>
      </c>
      <c r="QOK1">
        <v>0</v>
      </c>
      <c r="QOL1">
        <v>0</v>
      </c>
      <c r="QOM1">
        <v>0</v>
      </c>
      <c r="QON1">
        <v>0</v>
      </c>
      <c r="QOO1">
        <v>0</v>
      </c>
      <c r="QOP1">
        <v>0</v>
      </c>
      <c r="QOQ1">
        <v>0</v>
      </c>
      <c r="QOR1">
        <v>0</v>
      </c>
      <c r="QOS1">
        <v>0</v>
      </c>
      <c r="QOT1">
        <v>0</v>
      </c>
      <c r="QOU1">
        <v>0</v>
      </c>
      <c r="QOV1">
        <v>0</v>
      </c>
      <c r="QOW1">
        <v>0</v>
      </c>
      <c r="QOX1">
        <v>0</v>
      </c>
      <c r="QOY1">
        <v>0</v>
      </c>
      <c r="QOZ1">
        <v>0</v>
      </c>
      <c r="QPA1">
        <v>0</v>
      </c>
      <c r="QPB1">
        <v>0</v>
      </c>
      <c r="QPC1">
        <v>0</v>
      </c>
      <c r="QPD1">
        <v>0</v>
      </c>
      <c r="QPE1">
        <v>0</v>
      </c>
      <c r="QPF1">
        <v>0</v>
      </c>
      <c r="QPG1">
        <v>0</v>
      </c>
      <c r="QPH1">
        <v>0</v>
      </c>
      <c r="QPI1">
        <v>0</v>
      </c>
      <c r="QPJ1">
        <v>0</v>
      </c>
      <c r="QPK1">
        <v>0</v>
      </c>
      <c r="QPL1">
        <v>0</v>
      </c>
      <c r="QPM1">
        <v>0</v>
      </c>
      <c r="QPN1">
        <v>0</v>
      </c>
      <c r="QPO1">
        <v>0</v>
      </c>
      <c r="QPP1">
        <v>0</v>
      </c>
      <c r="QPQ1">
        <v>0</v>
      </c>
      <c r="QPR1">
        <v>0</v>
      </c>
      <c r="QPS1">
        <v>0</v>
      </c>
      <c r="QPT1">
        <v>0</v>
      </c>
      <c r="QPU1">
        <v>0</v>
      </c>
      <c r="QPV1">
        <v>0</v>
      </c>
      <c r="QPW1">
        <v>0</v>
      </c>
      <c r="QPX1">
        <v>0</v>
      </c>
      <c r="QPY1">
        <v>0</v>
      </c>
      <c r="QPZ1">
        <v>0</v>
      </c>
      <c r="QQA1">
        <v>0</v>
      </c>
      <c r="QQB1">
        <v>0</v>
      </c>
      <c r="QQC1">
        <v>0</v>
      </c>
      <c r="QQD1">
        <v>0</v>
      </c>
      <c r="QQE1">
        <v>0</v>
      </c>
      <c r="QQF1">
        <v>0</v>
      </c>
      <c r="QQG1">
        <v>0</v>
      </c>
      <c r="QQH1">
        <v>0</v>
      </c>
      <c r="QQI1">
        <v>0</v>
      </c>
      <c r="QQJ1">
        <v>0</v>
      </c>
      <c r="QQK1">
        <v>0</v>
      </c>
      <c r="QQL1">
        <v>0</v>
      </c>
      <c r="QQM1">
        <v>0</v>
      </c>
      <c r="QQN1">
        <v>0</v>
      </c>
      <c r="QQO1">
        <v>0</v>
      </c>
      <c r="QQP1">
        <v>0</v>
      </c>
      <c r="QQQ1">
        <v>0</v>
      </c>
      <c r="QQR1">
        <v>0</v>
      </c>
      <c r="QQS1">
        <v>0</v>
      </c>
      <c r="QQT1">
        <v>0</v>
      </c>
      <c r="QQU1">
        <v>0</v>
      </c>
      <c r="QQV1">
        <v>0</v>
      </c>
      <c r="QQW1">
        <v>0</v>
      </c>
      <c r="QQX1">
        <v>0</v>
      </c>
      <c r="QQY1">
        <v>0</v>
      </c>
      <c r="QQZ1">
        <v>0</v>
      </c>
      <c r="QRA1">
        <v>0</v>
      </c>
      <c r="QRB1">
        <v>0</v>
      </c>
      <c r="QRC1">
        <v>0</v>
      </c>
      <c r="QRD1">
        <v>0</v>
      </c>
      <c r="QRE1">
        <v>0</v>
      </c>
      <c r="QRF1">
        <v>0</v>
      </c>
      <c r="QRG1">
        <v>0</v>
      </c>
      <c r="QRH1">
        <v>0</v>
      </c>
      <c r="QRI1">
        <v>0</v>
      </c>
      <c r="QRJ1">
        <v>0</v>
      </c>
      <c r="QRK1">
        <v>0</v>
      </c>
      <c r="QRL1">
        <v>0</v>
      </c>
      <c r="QRM1">
        <v>0</v>
      </c>
      <c r="QRN1">
        <v>0</v>
      </c>
      <c r="QRO1">
        <v>0</v>
      </c>
      <c r="QRP1">
        <v>0</v>
      </c>
      <c r="QRQ1">
        <v>0</v>
      </c>
      <c r="QRR1">
        <v>0</v>
      </c>
      <c r="QRS1">
        <v>0</v>
      </c>
      <c r="QRT1">
        <v>0</v>
      </c>
      <c r="QRU1">
        <v>0</v>
      </c>
      <c r="QRV1">
        <v>0</v>
      </c>
      <c r="QRW1">
        <v>0</v>
      </c>
      <c r="QRX1">
        <v>0</v>
      </c>
      <c r="QRY1">
        <v>0</v>
      </c>
      <c r="QRZ1">
        <v>0</v>
      </c>
      <c r="QSA1">
        <v>0</v>
      </c>
      <c r="QSB1">
        <v>0</v>
      </c>
      <c r="QSC1">
        <v>0</v>
      </c>
      <c r="QSD1">
        <v>0</v>
      </c>
      <c r="QSE1">
        <v>0</v>
      </c>
      <c r="QSF1">
        <v>0</v>
      </c>
      <c r="QSG1">
        <v>0</v>
      </c>
      <c r="QSH1">
        <v>0</v>
      </c>
      <c r="QSI1">
        <v>0</v>
      </c>
      <c r="QSJ1">
        <v>0</v>
      </c>
      <c r="QSK1">
        <v>0</v>
      </c>
      <c r="QSL1">
        <v>0</v>
      </c>
      <c r="QSM1">
        <v>0</v>
      </c>
      <c r="QSN1">
        <v>0</v>
      </c>
      <c r="QSO1">
        <v>0</v>
      </c>
      <c r="QSP1">
        <v>0</v>
      </c>
      <c r="QSQ1">
        <v>0</v>
      </c>
      <c r="QSR1">
        <v>0</v>
      </c>
      <c r="QSS1">
        <v>0</v>
      </c>
      <c r="QST1">
        <v>0</v>
      </c>
      <c r="QSU1">
        <v>0</v>
      </c>
      <c r="QSV1">
        <v>0</v>
      </c>
      <c r="QSW1">
        <v>0</v>
      </c>
      <c r="QSX1">
        <v>0</v>
      </c>
      <c r="QSY1">
        <v>0</v>
      </c>
      <c r="QSZ1">
        <v>0</v>
      </c>
      <c r="QTA1">
        <v>0</v>
      </c>
      <c r="QTB1">
        <v>0</v>
      </c>
      <c r="QTC1">
        <v>0</v>
      </c>
      <c r="QTD1">
        <v>0</v>
      </c>
      <c r="QTE1">
        <v>0</v>
      </c>
      <c r="QTF1">
        <v>0</v>
      </c>
      <c r="QTG1">
        <v>0</v>
      </c>
      <c r="QTH1">
        <v>0</v>
      </c>
      <c r="QTI1">
        <v>0</v>
      </c>
      <c r="QTJ1">
        <v>0</v>
      </c>
      <c r="QTK1">
        <v>0</v>
      </c>
      <c r="QTL1">
        <v>0</v>
      </c>
      <c r="QTM1">
        <v>0</v>
      </c>
      <c r="QTN1">
        <v>0</v>
      </c>
      <c r="QTO1">
        <v>0</v>
      </c>
      <c r="QTP1">
        <v>0</v>
      </c>
      <c r="QTQ1">
        <v>0</v>
      </c>
      <c r="QTR1">
        <v>0</v>
      </c>
      <c r="QTS1">
        <v>0</v>
      </c>
      <c r="QTT1">
        <v>0</v>
      </c>
      <c r="QTU1">
        <v>0</v>
      </c>
      <c r="QTV1">
        <v>0</v>
      </c>
      <c r="QTW1">
        <v>0</v>
      </c>
      <c r="QTX1">
        <v>0</v>
      </c>
      <c r="QTY1">
        <v>0</v>
      </c>
      <c r="QTZ1">
        <v>0</v>
      </c>
      <c r="QUA1">
        <v>0</v>
      </c>
      <c r="QUB1">
        <v>0</v>
      </c>
      <c r="QUC1">
        <v>0</v>
      </c>
      <c r="QUD1">
        <v>0</v>
      </c>
      <c r="QUE1">
        <v>0</v>
      </c>
      <c r="QUF1">
        <v>0</v>
      </c>
      <c r="QUG1">
        <v>0</v>
      </c>
      <c r="QUH1">
        <v>0</v>
      </c>
      <c r="QUI1">
        <v>0</v>
      </c>
      <c r="QUJ1">
        <v>0</v>
      </c>
      <c r="QUK1">
        <v>0</v>
      </c>
      <c r="QUL1">
        <v>0</v>
      </c>
      <c r="QUM1">
        <v>0</v>
      </c>
      <c r="QUN1">
        <v>0</v>
      </c>
      <c r="QUO1">
        <v>0</v>
      </c>
      <c r="QUP1">
        <v>0</v>
      </c>
      <c r="QUQ1">
        <v>0</v>
      </c>
      <c r="QUR1">
        <v>0</v>
      </c>
      <c r="QUS1">
        <v>0</v>
      </c>
      <c r="QUT1">
        <v>0</v>
      </c>
      <c r="QUU1">
        <v>0</v>
      </c>
      <c r="QUV1">
        <v>0</v>
      </c>
      <c r="QUW1">
        <v>0</v>
      </c>
      <c r="QUX1">
        <v>0</v>
      </c>
      <c r="QUY1">
        <v>0</v>
      </c>
      <c r="QUZ1">
        <v>0</v>
      </c>
      <c r="QVA1">
        <v>0</v>
      </c>
      <c r="QVB1">
        <v>0</v>
      </c>
      <c r="QVC1">
        <v>0</v>
      </c>
      <c r="QVD1">
        <v>0</v>
      </c>
      <c r="QVE1">
        <v>0</v>
      </c>
      <c r="QVF1">
        <v>0</v>
      </c>
      <c r="QVG1">
        <v>0</v>
      </c>
      <c r="QVH1">
        <v>0</v>
      </c>
      <c r="QVI1">
        <v>0</v>
      </c>
      <c r="QVJ1">
        <v>0</v>
      </c>
      <c r="QVK1">
        <v>0</v>
      </c>
      <c r="QVL1">
        <v>0</v>
      </c>
      <c r="QVM1">
        <v>0</v>
      </c>
      <c r="QVN1">
        <v>0</v>
      </c>
      <c r="QVO1">
        <v>0</v>
      </c>
      <c r="QVP1">
        <v>0</v>
      </c>
      <c r="QVQ1">
        <v>0</v>
      </c>
      <c r="QVR1">
        <v>0</v>
      </c>
      <c r="QVS1">
        <v>0</v>
      </c>
      <c r="QVT1">
        <v>0</v>
      </c>
      <c r="QVU1">
        <v>0</v>
      </c>
      <c r="QVV1">
        <v>0</v>
      </c>
      <c r="QVW1">
        <v>0</v>
      </c>
      <c r="QVX1">
        <v>0</v>
      </c>
      <c r="QVY1">
        <v>0</v>
      </c>
      <c r="QVZ1">
        <v>0</v>
      </c>
      <c r="QWA1">
        <v>0</v>
      </c>
      <c r="QWB1">
        <v>0</v>
      </c>
      <c r="QWC1">
        <v>0</v>
      </c>
      <c r="QWD1">
        <v>0</v>
      </c>
      <c r="QWE1">
        <v>0</v>
      </c>
      <c r="QWF1">
        <v>0</v>
      </c>
      <c r="QWG1">
        <v>0</v>
      </c>
      <c r="QWH1">
        <v>0</v>
      </c>
      <c r="QWI1">
        <v>0</v>
      </c>
      <c r="QWJ1">
        <v>0</v>
      </c>
      <c r="QWK1">
        <v>0</v>
      </c>
      <c r="QWL1">
        <v>0</v>
      </c>
      <c r="QWM1">
        <v>0</v>
      </c>
      <c r="QWN1">
        <v>0</v>
      </c>
      <c r="QWO1">
        <v>0</v>
      </c>
      <c r="QWP1">
        <v>0</v>
      </c>
      <c r="QWQ1">
        <v>0</v>
      </c>
      <c r="QWR1">
        <v>0</v>
      </c>
      <c r="QWS1">
        <v>0</v>
      </c>
      <c r="QWT1">
        <v>0</v>
      </c>
      <c r="QWU1">
        <v>0</v>
      </c>
      <c r="QWV1">
        <v>0</v>
      </c>
      <c r="QWW1">
        <v>0</v>
      </c>
      <c r="QWX1">
        <v>0</v>
      </c>
      <c r="QWY1">
        <v>0</v>
      </c>
      <c r="QWZ1">
        <v>0</v>
      </c>
      <c r="QXA1">
        <v>0</v>
      </c>
      <c r="QXB1">
        <v>0</v>
      </c>
      <c r="QXC1">
        <v>0</v>
      </c>
      <c r="QXD1">
        <v>0</v>
      </c>
      <c r="QXE1">
        <v>0</v>
      </c>
      <c r="QXF1">
        <v>0</v>
      </c>
      <c r="QXG1">
        <v>0</v>
      </c>
      <c r="QXH1">
        <v>0</v>
      </c>
      <c r="QXI1">
        <v>0</v>
      </c>
      <c r="QXJ1">
        <v>0</v>
      </c>
      <c r="QXK1">
        <v>0</v>
      </c>
      <c r="QXL1">
        <v>0</v>
      </c>
      <c r="QXM1">
        <v>0</v>
      </c>
      <c r="QXN1">
        <v>0</v>
      </c>
      <c r="QXO1">
        <v>0</v>
      </c>
      <c r="QXP1">
        <v>0</v>
      </c>
      <c r="QXQ1">
        <v>0</v>
      </c>
      <c r="QXR1">
        <v>0</v>
      </c>
      <c r="QXS1">
        <v>0</v>
      </c>
      <c r="QXT1">
        <v>0</v>
      </c>
      <c r="QXU1">
        <v>0</v>
      </c>
      <c r="QXV1">
        <v>0</v>
      </c>
      <c r="QXW1">
        <v>0</v>
      </c>
      <c r="QXX1">
        <v>0</v>
      </c>
      <c r="QXY1">
        <v>0</v>
      </c>
      <c r="QXZ1">
        <v>0</v>
      </c>
      <c r="QYA1">
        <v>0</v>
      </c>
      <c r="QYB1">
        <v>0</v>
      </c>
      <c r="QYC1">
        <v>0</v>
      </c>
      <c r="QYD1">
        <v>0</v>
      </c>
      <c r="QYE1">
        <v>0</v>
      </c>
      <c r="QYF1">
        <v>0</v>
      </c>
      <c r="QYG1">
        <v>0</v>
      </c>
      <c r="QYH1">
        <v>0</v>
      </c>
      <c r="QYI1">
        <v>0</v>
      </c>
      <c r="QYJ1">
        <v>0</v>
      </c>
      <c r="QYK1">
        <v>0</v>
      </c>
      <c r="QYL1">
        <v>0</v>
      </c>
      <c r="QYM1">
        <v>0</v>
      </c>
      <c r="QYN1">
        <v>0</v>
      </c>
      <c r="QYO1">
        <v>0</v>
      </c>
      <c r="QYP1">
        <v>0</v>
      </c>
      <c r="QYQ1">
        <v>0</v>
      </c>
      <c r="QYR1">
        <v>0</v>
      </c>
      <c r="QYS1">
        <v>0</v>
      </c>
      <c r="QYT1">
        <v>0</v>
      </c>
      <c r="QYU1">
        <v>0</v>
      </c>
      <c r="QYV1">
        <v>0</v>
      </c>
      <c r="QYW1">
        <v>0</v>
      </c>
      <c r="QYX1">
        <v>0</v>
      </c>
      <c r="QYY1">
        <v>0</v>
      </c>
      <c r="QYZ1">
        <v>0</v>
      </c>
      <c r="QZA1">
        <v>0</v>
      </c>
      <c r="QZB1">
        <v>0</v>
      </c>
      <c r="QZC1">
        <v>0</v>
      </c>
      <c r="QZD1">
        <v>0</v>
      </c>
      <c r="QZE1">
        <v>0</v>
      </c>
      <c r="QZF1">
        <v>0</v>
      </c>
      <c r="QZG1">
        <v>0</v>
      </c>
      <c r="QZH1">
        <v>0</v>
      </c>
      <c r="QZI1">
        <v>0</v>
      </c>
      <c r="QZJ1">
        <v>0</v>
      </c>
      <c r="QZK1">
        <v>0</v>
      </c>
      <c r="QZL1">
        <v>0</v>
      </c>
      <c r="QZM1">
        <v>0</v>
      </c>
      <c r="QZN1">
        <v>0</v>
      </c>
      <c r="QZO1">
        <v>0</v>
      </c>
      <c r="QZP1">
        <v>0</v>
      </c>
      <c r="QZQ1">
        <v>0</v>
      </c>
      <c r="QZR1">
        <v>0</v>
      </c>
      <c r="QZS1">
        <v>0</v>
      </c>
      <c r="QZT1">
        <v>0</v>
      </c>
      <c r="QZU1">
        <v>0</v>
      </c>
      <c r="QZV1">
        <v>0</v>
      </c>
      <c r="QZW1">
        <v>0</v>
      </c>
      <c r="QZX1">
        <v>0</v>
      </c>
      <c r="QZY1">
        <v>0</v>
      </c>
      <c r="QZZ1">
        <v>0</v>
      </c>
      <c r="RAA1">
        <v>0</v>
      </c>
      <c r="RAB1">
        <v>0</v>
      </c>
      <c r="RAC1">
        <v>0</v>
      </c>
      <c r="RAD1">
        <v>0</v>
      </c>
      <c r="RAE1">
        <v>0</v>
      </c>
      <c r="RAF1">
        <v>0</v>
      </c>
      <c r="RAG1">
        <v>0</v>
      </c>
      <c r="RAH1">
        <v>0</v>
      </c>
      <c r="RAI1">
        <v>0</v>
      </c>
      <c r="RAJ1">
        <v>0</v>
      </c>
      <c r="RAK1">
        <v>0</v>
      </c>
      <c r="RAL1">
        <v>0</v>
      </c>
      <c r="RAM1">
        <v>0</v>
      </c>
      <c r="RAN1">
        <v>0</v>
      </c>
      <c r="RAO1">
        <v>0</v>
      </c>
      <c r="RAP1">
        <v>0</v>
      </c>
      <c r="RAQ1">
        <v>0</v>
      </c>
      <c r="RAR1">
        <v>0</v>
      </c>
      <c r="RAS1">
        <v>0</v>
      </c>
      <c r="RAT1">
        <v>0</v>
      </c>
      <c r="RAU1">
        <v>0</v>
      </c>
      <c r="RAV1">
        <v>0</v>
      </c>
      <c r="RAW1">
        <v>0</v>
      </c>
      <c r="RAX1">
        <v>0</v>
      </c>
      <c r="RAY1">
        <v>0</v>
      </c>
      <c r="RAZ1">
        <v>0</v>
      </c>
      <c r="RBA1">
        <v>0</v>
      </c>
      <c r="RBB1">
        <v>0</v>
      </c>
      <c r="RBC1">
        <v>0</v>
      </c>
      <c r="RBD1">
        <v>0</v>
      </c>
      <c r="RBE1">
        <v>0</v>
      </c>
      <c r="RBF1">
        <v>0</v>
      </c>
      <c r="RBG1">
        <v>0</v>
      </c>
      <c r="RBH1">
        <v>0</v>
      </c>
      <c r="RBI1">
        <v>0</v>
      </c>
      <c r="RBJ1">
        <v>0</v>
      </c>
      <c r="RBK1">
        <v>0</v>
      </c>
      <c r="RBL1">
        <v>0</v>
      </c>
      <c r="RBM1">
        <v>0</v>
      </c>
      <c r="RBN1">
        <v>0</v>
      </c>
      <c r="RBO1">
        <v>0</v>
      </c>
      <c r="RBP1">
        <v>0</v>
      </c>
      <c r="RBQ1">
        <v>0</v>
      </c>
      <c r="RBR1">
        <v>0</v>
      </c>
      <c r="RBS1">
        <v>0</v>
      </c>
      <c r="RBT1">
        <v>0</v>
      </c>
      <c r="RBU1">
        <v>0</v>
      </c>
      <c r="RBV1">
        <v>0</v>
      </c>
      <c r="RBW1">
        <v>0</v>
      </c>
      <c r="RBX1">
        <v>0</v>
      </c>
      <c r="RBY1">
        <v>0</v>
      </c>
      <c r="RBZ1">
        <v>0</v>
      </c>
      <c r="RCA1">
        <v>0</v>
      </c>
      <c r="RCB1">
        <v>0</v>
      </c>
      <c r="RCC1">
        <v>0</v>
      </c>
      <c r="RCD1">
        <v>0</v>
      </c>
      <c r="RCE1">
        <v>0</v>
      </c>
      <c r="RCF1">
        <v>0</v>
      </c>
      <c r="RCG1">
        <v>0</v>
      </c>
      <c r="RCH1">
        <v>0</v>
      </c>
      <c r="RCI1">
        <v>0</v>
      </c>
      <c r="RCJ1">
        <v>0</v>
      </c>
      <c r="RCK1">
        <v>0</v>
      </c>
      <c r="RCL1">
        <v>0</v>
      </c>
      <c r="RCM1">
        <v>0</v>
      </c>
      <c r="RCN1">
        <v>0</v>
      </c>
      <c r="RCO1">
        <v>0</v>
      </c>
      <c r="RCP1">
        <v>0</v>
      </c>
      <c r="RCQ1">
        <v>0</v>
      </c>
      <c r="RCR1">
        <v>0</v>
      </c>
      <c r="RCS1">
        <v>0</v>
      </c>
      <c r="RCT1">
        <v>0</v>
      </c>
      <c r="RCU1">
        <v>0</v>
      </c>
      <c r="RCV1">
        <v>0</v>
      </c>
      <c r="RCW1">
        <v>0</v>
      </c>
      <c r="RCX1">
        <v>0</v>
      </c>
      <c r="RCY1">
        <v>0</v>
      </c>
      <c r="RCZ1">
        <v>0</v>
      </c>
      <c r="RDA1">
        <v>0</v>
      </c>
      <c r="RDB1">
        <v>0</v>
      </c>
      <c r="RDC1">
        <v>0</v>
      </c>
      <c r="RDD1">
        <v>0</v>
      </c>
      <c r="RDE1">
        <v>0</v>
      </c>
      <c r="RDF1">
        <v>0</v>
      </c>
      <c r="RDG1">
        <v>0</v>
      </c>
      <c r="RDH1">
        <v>0</v>
      </c>
      <c r="RDI1">
        <v>0</v>
      </c>
      <c r="RDJ1">
        <v>0</v>
      </c>
      <c r="RDK1">
        <v>0</v>
      </c>
      <c r="RDL1">
        <v>0</v>
      </c>
      <c r="RDM1">
        <v>0</v>
      </c>
      <c r="RDN1">
        <v>0</v>
      </c>
      <c r="RDO1">
        <v>0</v>
      </c>
      <c r="RDP1">
        <v>0</v>
      </c>
      <c r="RDQ1">
        <v>0</v>
      </c>
      <c r="RDR1">
        <v>0</v>
      </c>
      <c r="RDS1">
        <v>0</v>
      </c>
      <c r="RDT1">
        <v>0</v>
      </c>
      <c r="RDU1">
        <v>0</v>
      </c>
      <c r="RDV1">
        <v>0</v>
      </c>
      <c r="RDW1">
        <v>0</v>
      </c>
      <c r="RDX1">
        <v>0</v>
      </c>
      <c r="RDY1">
        <v>0</v>
      </c>
      <c r="RDZ1">
        <v>0</v>
      </c>
      <c r="REA1">
        <v>0</v>
      </c>
      <c r="REB1">
        <v>0</v>
      </c>
      <c r="REC1">
        <v>0</v>
      </c>
      <c r="RED1">
        <v>0</v>
      </c>
      <c r="REE1">
        <v>0</v>
      </c>
      <c r="REF1">
        <v>0</v>
      </c>
      <c r="REG1">
        <v>0</v>
      </c>
      <c r="REH1">
        <v>0</v>
      </c>
      <c r="REI1">
        <v>0</v>
      </c>
      <c r="REJ1">
        <v>0</v>
      </c>
      <c r="REK1">
        <v>0</v>
      </c>
      <c r="REL1">
        <v>0</v>
      </c>
      <c r="REM1">
        <v>0</v>
      </c>
      <c r="REN1">
        <v>0</v>
      </c>
      <c r="REO1">
        <v>0</v>
      </c>
      <c r="REP1">
        <v>0</v>
      </c>
      <c r="REQ1">
        <v>0</v>
      </c>
      <c r="RER1">
        <v>0</v>
      </c>
      <c r="RES1">
        <v>0</v>
      </c>
      <c r="RET1">
        <v>0</v>
      </c>
      <c r="REU1">
        <v>0</v>
      </c>
      <c r="REV1">
        <v>0</v>
      </c>
      <c r="REW1">
        <v>0</v>
      </c>
      <c r="REX1">
        <v>0</v>
      </c>
      <c r="REY1">
        <v>0</v>
      </c>
      <c r="REZ1">
        <v>0</v>
      </c>
      <c r="RFA1">
        <v>0</v>
      </c>
      <c r="RFB1">
        <v>0</v>
      </c>
      <c r="RFC1">
        <v>0</v>
      </c>
      <c r="RFD1">
        <v>0</v>
      </c>
      <c r="RFE1">
        <v>0</v>
      </c>
      <c r="RFF1">
        <v>0</v>
      </c>
      <c r="RFG1">
        <v>0</v>
      </c>
      <c r="RFH1">
        <v>0</v>
      </c>
      <c r="RFI1">
        <v>0</v>
      </c>
      <c r="RFJ1">
        <v>0</v>
      </c>
      <c r="RFK1">
        <v>0</v>
      </c>
      <c r="RFL1">
        <v>0</v>
      </c>
      <c r="RFM1">
        <v>0</v>
      </c>
      <c r="RFN1">
        <v>0</v>
      </c>
      <c r="RFO1">
        <v>0</v>
      </c>
      <c r="RFP1">
        <v>0</v>
      </c>
      <c r="RFQ1">
        <v>0</v>
      </c>
      <c r="RFR1">
        <v>0</v>
      </c>
      <c r="RFS1">
        <v>0</v>
      </c>
      <c r="RFT1">
        <v>0</v>
      </c>
      <c r="RFU1">
        <v>0</v>
      </c>
      <c r="RFV1">
        <v>0</v>
      </c>
      <c r="RFW1">
        <v>0</v>
      </c>
      <c r="RFX1">
        <v>0</v>
      </c>
      <c r="RFY1">
        <v>0</v>
      </c>
      <c r="RFZ1">
        <v>0</v>
      </c>
      <c r="RGA1">
        <v>0</v>
      </c>
      <c r="RGB1">
        <v>0</v>
      </c>
      <c r="RGC1">
        <v>0</v>
      </c>
      <c r="RGD1">
        <v>0</v>
      </c>
      <c r="RGE1">
        <v>0</v>
      </c>
      <c r="RGF1">
        <v>0</v>
      </c>
      <c r="RGG1">
        <v>0</v>
      </c>
      <c r="RGH1">
        <v>0</v>
      </c>
      <c r="RGI1">
        <v>0</v>
      </c>
      <c r="RGJ1">
        <v>0</v>
      </c>
      <c r="RGK1">
        <v>0</v>
      </c>
      <c r="RGL1">
        <v>0</v>
      </c>
      <c r="RGM1">
        <v>0</v>
      </c>
      <c r="RGN1">
        <v>0</v>
      </c>
      <c r="RGO1">
        <v>0</v>
      </c>
      <c r="RGP1">
        <v>0</v>
      </c>
      <c r="RGQ1">
        <v>0</v>
      </c>
      <c r="RGR1">
        <v>0</v>
      </c>
      <c r="RGS1">
        <v>0</v>
      </c>
      <c r="RGT1">
        <v>0</v>
      </c>
      <c r="RGU1">
        <v>0</v>
      </c>
      <c r="RGV1">
        <v>0</v>
      </c>
      <c r="RGW1">
        <v>0</v>
      </c>
      <c r="RGX1">
        <v>0</v>
      </c>
      <c r="RGY1">
        <v>0</v>
      </c>
      <c r="RGZ1">
        <v>0</v>
      </c>
      <c r="RHA1">
        <v>0</v>
      </c>
      <c r="RHB1">
        <v>0</v>
      </c>
      <c r="RHC1">
        <v>0</v>
      </c>
      <c r="RHD1">
        <v>0</v>
      </c>
      <c r="RHE1">
        <v>0</v>
      </c>
      <c r="RHF1">
        <v>0</v>
      </c>
      <c r="RHG1">
        <v>0</v>
      </c>
      <c r="RHH1">
        <v>0</v>
      </c>
      <c r="RHI1">
        <v>0</v>
      </c>
      <c r="RHJ1">
        <v>0</v>
      </c>
      <c r="RHK1">
        <v>0</v>
      </c>
      <c r="RHL1">
        <v>0</v>
      </c>
      <c r="RHM1">
        <v>0</v>
      </c>
      <c r="RHN1">
        <v>0</v>
      </c>
      <c r="RHO1">
        <v>0</v>
      </c>
      <c r="RHP1">
        <v>0</v>
      </c>
      <c r="RHQ1">
        <v>0</v>
      </c>
      <c r="RHR1">
        <v>0</v>
      </c>
      <c r="RHS1">
        <v>0</v>
      </c>
      <c r="RHT1">
        <v>0</v>
      </c>
      <c r="RHU1">
        <v>0</v>
      </c>
      <c r="RHV1">
        <v>0</v>
      </c>
      <c r="RHW1">
        <v>0</v>
      </c>
      <c r="RHX1">
        <v>0</v>
      </c>
      <c r="RHY1">
        <v>0</v>
      </c>
      <c r="RHZ1">
        <v>0</v>
      </c>
      <c r="RIA1">
        <v>0</v>
      </c>
      <c r="RIB1">
        <v>0</v>
      </c>
      <c r="RIC1">
        <v>0</v>
      </c>
      <c r="RID1">
        <v>0</v>
      </c>
      <c r="RIE1">
        <v>0</v>
      </c>
      <c r="RIF1">
        <v>0</v>
      </c>
      <c r="RIG1">
        <v>0</v>
      </c>
      <c r="RIH1">
        <v>0</v>
      </c>
      <c r="RII1">
        <v>0</v>
      </c>
      <c r="RIJ1">
        <v>0</v>
      </c>
      <c r="RIK1">
        <v>0</v>
      </c>
      <c r="RIL1">
        <v>0</v>
      </c>
      <c r="RIM1">
        <v>0</v>
      </c>
      <c r="RIN1">
        <v>0</v>
      </c>
      <c r="RIO1">
        <v>0</v>
      </c>
      <c r="RIP1">
        <v>0</v>
      </c>
      <c r="RIQ1">
        <v>0</v>
      </c>
      <c r="RIR1">
        <v>0</v>
      </c>
      <c r="RIS1">
        <v>0</v>
      </c>
      <c r="RIT1">
        <v>0</v>
      </c>
      <c r="RIU1">
        <v>0</v>
      </c>
      <c r="RIV1">
        <v>0</v>
      </c>
      <c r="RIW1">
        <v>0</v>
      </c>
      <c r="RIX1">
        <v>0</v>
      </c>
      <c r="RIY1">
        <v>0</v>
      </c>
      <c r="RIZ1">
        <v>0</v>
      </c>
      <c r="RJA1">
        <v>0</v>
      </c>
      <c r="RJB1">
        <v>0</v>
      </c>
      <c r="RJC1">
        <v>0</v>
      </c>
      <c r="RJD1">
        <v>0</v>
      </c>
      <c r="RJE1">
        <v>0</v>
      </c>
      <c r="RJF1">
        <v>0</v>
      </c>
      <c r="RJG1">
        <v>0</v>
      </c>
      <c r="RJH1">
        <v>0</v>
      </c>
      <c r="RJI1">
        <v>0</v>
      </c>
      <c r="RJJ1">
        <v>0</v>
      </c>
      <c r="RJK1">
        <v>0</v>
      </c>
      <c r="RJL1">
        <v>0</v>
      </c>
      <c r="RJM1">
        <v>0</v>
      </c>
      <c r="RJN1">
        <v>0</v>
      </c>
      <c r="RJO1">
        <v>0</v>
      </c>
      <c r="RJP1">
        <v>0</v>
      </c>
      <c r="RJQ1">
        <v>0</v>
      </c>
      <c r="RJR1">
        <v>0</v>
      </c>
      <c r="RJS1">
        <v>0</v>
      </c>
      <c r="RJT1">
        <v>0</v>
      </c>
      <c r="RJU1">
        <v>0</v>
      </c>
      <c r="RJV1">
        <v>0</v>
      </c>
      <c r="RJW1">
        <v>0</v>
      </c>
      <c r="RJX1">
        <v>0</v>
      </c>
      <c r="RJY1">
        <v>0</v>
      </c>
      <c r="RJZ1">
        <v>0</v>
      </c>
      <c r="RKA1">
        <v>0</v>
      </c>
      <c r="RKB1">
        <v>0</v>
      </c>
      <c r="RKC1">
        <v>0</v>
      </c>
      <c r="RKD1">
        <v>0</v>
      </c>
      <c r="RKE1">
        <v>0</v>
      </c>
      <c r="RKF1">
        <v>0</v>
      </c>
      <c r="RKG1">
        <v>0</v>
      </c>
      <c r="RKH1">
        <v>0</v>
      </c>
      <c r="RKI1">
        <v>0</v>
      </c>
      <c r="RKJ1">
        <v>0</v>
      </c>
      <c r="RKK1">
        <v>0</v>
      </c>
      <c r="RKL1">
        <v>0</v>
      </c>
      <c r="RKM1">
        <v>0</v>
      </c>
      <c r="RKN1">
        <v>0</v>
      </c>
      <c r="RKO1">
        <v>0</v>
      </c>
      <c r="RKP1">
        <v>0</v>
      </c>
      <c r="RKQ1">
        <v>0</v>
      </c>
      <c r="RKR1">
        <v>0</v>
      </c>
      <c r="RKS1">
        <v>0</v>
      </c>
      <c r="RKT1">
        <v>0</v>
      </c>
      <c r="RKU1">
        <v>0</v>
      </c>
      <c r="RKV1">
        <v>0</v>
      </c>
      <c r="RKW1">
        <v>0</v>
      </c>
      <c r="RKX1">
        <v>0</v>
      </c>
      <c r="RKY1">
        <v>0</v>
      </c>
      <c r="RKZ1">
        <v>0</v>
      </c>
      <c r="RLA1">
        <v>0</v>
      </c>
      <c r="RLB1">
        <v>0</v>
      </c>
      <c r="RLC1">
        <v>0</v>
      </c>
      <c r="RLD1">
        <v>0</v>
      </c>
      <c r="RLE1">
        <v>0</v>
      </c>
      <c r="RLF1">
        <v>0</v>
      </c>
      <c r="RLG1">
        <v>0</v>
      </c>
      <c r="RLH1">
        <v>0</v>
      </c>
      <c r="RLI1">
        <v>0</v>
      </c>
      <c r="RLJ1">
        <v>0</v>
      </c>
      <c r="RLK1">
        <v>0</v>
      </c>
      <c r="RLL1">
        <v>0</v>
      </c>
      <c r="RLM1">
        <v>0</v>
      </c>
      <c r="RLN1">
        <v>0</v>
      </c>
      <c r="RLO1">
        <v>0</v>
      </c>
      <c r="RLP1">
        <v>0</v>
      </c>
      <c r="RLQ1">
        <v>0</v>
      </c>
      <c r="RLR1">
        <v>0</v>
      </c>
      <c r="RLS1">
        <v>0</v>
      </c>
      <c r="RLT1">
        <v>0</v>
      </c>
      <c r="RLU1">
        <v>0</v>
      </c>
      <c r="RLV1">
        <v>0</v>
      </c>
      <c r="RLW1">
        <v>0</v>
      </c>
      <c r="RLX1">
        <v>0</v>
      </c>
      <c r="RLY1">
        <v>0</v>
      </c>
      <c r="RLZ1">
        <v>0</v>
      </c>
      <c r="RMA1">
        <v>0</v>
      </c>
      <c r="RMB1">
        <v>0</v>
      </c>
      <c r="RMC1">
        <v>0</v>
      </c>
      <c r="RMD1">
        <v>0</v>
      </c>
      <c r="RME1">
        <v>0</v>
      </c>
      <c r="RMF1">
        <v>0</v>
      </c>
      <c r="RMG1">
        <v>0</v>
      </c>
      <c r="RMH1">
        <v>0</v>
      </c>
      <c r="RMI1">
        <v>0</v>
      </c>
      <c r="RMJ1">
        <v>0</v>
      </c>
      <c r="RMK1">
        <v>0</v>
      </c>
      <c r="RML1">
        <v>0</v>
      </c>
      <c r="RMM1">
        <v>0</v>
      </c>
      <c r="RMN1">
        <v>0</v>
      </c>
      <c r="RMO1">
        <v>0</v>
      </c>
      <c r="RMP1">
        <v>0</v>
      </c>
      <c r="RMQ1">
        <v>0</v>
      </c>
      <c r="RMR1">
        <v>0</v>
      </c>
      <c r="RMS1">
        <v>0</v>
      </c>
      <c r="RMT1">
        <v>0</v>
      </c>
      <c r="RMU1">
        <v>0</v>
      </c>
      <c r="RMV1">
        <v>0</v>
      </c>
      <c r="RMW1">
        <v>0</v>
      </c>
      <c r="RMX1">
        <v>0</v>
      </c>
      <c r="RMY1">
        <v>0</v>
      </c>
      <c r="RMZ1">
        <v>0</v>
      </c>
      <c r="RNA1">
        <v>0</v>
      </c>
      <c r="RNB1">
        <v>0</v>
      </c>
      <c r="RNC1">
        <v>0</v>
      </c>
      <c r="RND1">
        <v>0</v>
      </c>
      <c r="RNE1">
        <v>0</v>
      </c>
      <c r="RNF1">
        <v>0</v>
      </c>
      <c r="RNG1">
        <v>0</v>
      </c>
      <c r="RNH1">
        <v>0</v>
      </c>
      <c r="RNI1">
        <v>0</v>
      </c>
      <c r="RNJ1">
        <v>0</v>
      </c>
      <c r="RNK1">
        <v>0</v>
      </c>
      <c r="RNL1">
        <v>0</v>
      </c>
      <c r="RNM1">
        <v>0</v>
      </c>
      <c r="RNN1">
        <v>0</v>
      </c>
      <c r="RNO1">
        <v>0</v>
      </c>
      <c r="RNP1">
        <v>0</v>
      </c>
      <c r="RNQ1">
        <v>0</v>
      </c>
      <c r="RNR1">
        <v>0</v>
      </c>
      <c r="RNS1">
        <v>0</v>
      </c>
      <c r="RNT1">
        <v>0</v>
      </c>
      <c r="RNU1">
        <v>0</v>
      </c>
      <c r="RNV1">
        <v>0</v>
      </c>
      <c r="RNW1">
        <v>0</v>
      </c>
      <c r="RNX1">
        <v>0</v>
      </c>
      <c r="RNY1">
        <v>0</v>
      </c>
      <c r="RNZ1">
        <v>0</v>
      </c>
      <c r="ROA1">
        <v>0</v>
      </c>
      <c r="ROB1">
        <v>0</v>
      </c>
      <c r="ROC1">
        <v>0</v>
      </c>
      <c r="ROD1">
        <v>0</v>
      </c>
      <c r="ROE1">
        <v>0</v>
      </c>
      <c r="ROF1">
        <v>0</v>
      </c>
      <c r="ROG1">
        <v>0</v>
      </c>
      <c r="ROH1">
        <v>0</v>
      </c>
      <c r="ROI1">
        <v>0</v>
      </c>
      <c r="ROJ1">
        <v>0</v>
      </c>
      <c r="ROK1">
        <v>0</v>
      </c>
      <c r="ROL1">
        <v>0</v>
      </c>
      <c r="ROM1">
        <v>0</v>
      </c>
      <c r="RON1">
        <v>0</v>
      </c>
      <c r="ROO1">
        <v>0</v>
      </c>
      <c r="ROP1">
        <v>0</v>
      </c>
      <c r="ROQ1">
        <v>0</v>
      </c>
      <c r="ROR1">
        <v>0</v>
      </c>
      <c r="ROS1">
        <v>0</v>
      </c>
      <c r="ROT1">
        <v>0</v>
      </c>
      <c r="ROU1">
        <v>0</v>
      </c>
      <c r="ROV1">
        <v>0</v>
      </c>
      <c r="ROW1">
        <v>0</v>
      </c>
      <c r="ROX1">
        <v>0</v>
      </c>
      <c r="ROY1">
        <v>0</v>
      </c>
      <c r="ROZ1">
        <v>0</v>
      </c>
      <c r="RPA1">
        <v>0</v>
      </c>
      <c r="RPB1">
        <v>0</v>
      </c>
      <c r="RPC1">
        <v>0</v>
      </c>
      <c r="RPD1">
        <v>0</v>
      </c>
      <c r="RPE1">
        <v>0</v>
      </c>
      <c r="RPF1">
        <v>0</v>
      </c>
      <c r="RPG1">
        <v>0</v>
      </c>
      <c r="RPH1">
        <v>0</v>
      </c>
      <c r="RPI1">
        <v>0</v>
      </c>
      <c r="RPJ1">
        <v>0</v>
      </c>
      <c r="RPK1">
        <v>0</v>
      </c>
      <c r="RPL1">
        <v>0</v>
      </c>
      <c r="RPM1">
        <v>0</v>
      </c>
      <c r="RPN1">
        <v>0</v>
      </c>
      <c r="RPO1">
        <v>0</v>
      </c>
      <c r="RPP1">
        <v>0</v>
      </c>
      <c r="RPQ1">
        <v>0</v>
      </c>
      <c r="RPR1">
        <v>0</v>
      </c>
      <c r="RPS1">
        <v>0</v>
      </c>
      <c r="RPT1">
        <v>0</v>
      </c>
      <c r="RPU1">
        <v>0</v>
      </c>
      <c r="RPV1">
        <v>0</v>
      </c>
      <c r="RPW1">
        <v>0</v>
      </c>
      <c r="RPX1">
        <v>0</v>
      </c>
      <c r="RPY1">
        <v>0</v>
      </c>
      <c r="RPZ1">
        <v>0</v>
      </c>
      <c r="RQA1">
        <v>0</v>
      </c>
      <c r="RQB1">
        <v>0</v>
      </c>
      <c r="RQC1">
        <v>0</v>
      </c>
      <c r="RQD1">
        <v>0</v>
      </c>
      <c r="RQE1">
        <v>0</v>
      </c>
      <c r="RQF1">
        <v>0</v>
      </c>
      <c r="RQG1">
        <v>0</v>
      </c>
      <c r="RQH1">
        <v>0</v>
      </c>
      <c r="RQI1">
        <v>0</v>
      </c>
      <c r="RQJ1">
        <v>0</v>
      </c>
      <c r="RQK1">
        <v>0</v>
      </c>
      <c r="RQL1">
        <v>0</v>
      </c>
      <c r="RQM1">
        <v>0</v>
      </c>
      <c r="RQN1">
        <v>0</v>
      </c>
      <c r="RQO1">
        <v>0</v>
      </c>
      <c r="RQP1">
        <v>0</v>
      </c>
      <c r="RQQ1">
        <v>0</v>
      </c>
      <c r="RQR1">
        <v>0</v>
      </c>
      <c r="RQS1">
        <v>0</v>
      </c>
      <c r="RQT1">
        <v>0</v>
      </c>
      <c r="RQU1">
        <v>0</v>
      </c>
      <c r="RQV1">
        <v>0</v>
      </c>
      <c r="RQW1">
        <v>0</v>
      </c>
      <c r="RQX1">
        <v>0</v>
      </c>
      <c r="RQY1">
        <v>0</v>
      </c>
      <c r="RQZ1">
        <v>0</v>
      </c>
      <c r="RRA1">
        <v>0</v>
      </c>
      <c r="RRB1">
        <v>0</v>
      </c>
      <c r="RRC1">
        <v>0</v>
      </c>
      <c r="RRD1">
        <v>0</v>
      </c>
      <c r="RRE1">
        <v>0</v>
      </c>
      <c r="RRF1">
        <v>0</v>
      </c>
      <c r="RRG1">
        <v>0</v>
      </c>
      <c r="RRH1">
        <v>0</v>
      </c>
      <c r="RRI1">
        <v>0</v>
      </c>
      <c r="RRJ1">
        <v>0</v>
      </c>
      <c r="RRK1">
        <v>0</v>
      </c>
      <c r="RRL1">
        <v>0</v>
      </c>
      <c r="RRM1">
        <v>0</v>
      </c>
      <c r="RRN1">
        <v>0</v>
      </c>
      <c r="RRO1">
        <v>0</v>
      </c>
      <c r="RRP1">
        <v>0</v>
      </c>
      <c r="RRQ1">
        <v>0</v>
      </c>
      <c r="RRR1">
        <v>0</v>
      </c>
      <c r="RRS1">
        <v>0</v>
      </c>
      <c r="RRT1">
        <v>0</v>
      </c>
      <c r="RRU1">
        <v>0</v>
      </c>
      <c r="RRV1">
        <v>0</v>
      </c>
      <c r="RRW1">
        <v>0</v>
      </c>
      <c r="RRX1">
        <v>0</v>
      </c>
      <c r="RRY1">
        <v>0</v>
      </c>
      <c r="RRZ1">
        <v>0</v>
      </c>
      <c r="RSA1">
        <v>0</v>
      </c>
      <c r="RSB1">
        <v>0</v>
      </c>
      <c r="RSC1">
        <v>0</v>
      </c>
      <c r="RSD1">
        <v>0</v>
      </c>
      <c r="RSE1">
        <v>0</v>
      </c>
      <c r="RSF1">
        <v>0</v>
      </c>
      <c r="RSG1">
        <v>0</v>
      </c>
      <c r="RSH1">
        <v>0</v>
      </c>
      <c r="RSI1">
        <v>0</v>
      </c>
      <c r="RSJ1">
        <v>0</v>
      </c>
      <c r="RSK1">
        <v>0</v>
      </c>
      <c r="RSL1">
        <v>0</v>
      </c>
      <c r="RSM1">
        <v>0</v>
      </c>
      <c r="RSN1">
        <v>0</v>
      </c>
      <c r="RSO1">
        <v>0</v>
      </c>
      <c r="RSP1">
        <v>0</v>
      </c>
      <c r="RSQ1">
        <v>0</v>
      </c>
      <c r="RSR1">
        <v>0</v>
      </c>
      <c r="RSS1">
        <v>0</v>
      </c>
      <c r="RST1">
        <v>0</v>
      </c>
      <c r="RSU1">
        <v>0</v>
      </c>
      <c r="RSV1">
        <v>0</v>
      </c>
      <c r="RSW1">
        <v>0</v>
      </c>
      <c r="RSX1">
        <v>0</v>
      </c>
      <c r="RSY1">
        <v>0</v>
      </c>
      <c r="RSZ1">
        <v>0</v>
      </c>
      <c r="RTA1">
        <v>0</v>
      </c>
      <c r="RTB1">
        <v>0</v>
      </c>
      <c r="RTC1">
        <v>0</v>
      </c>
      <c r="RTD1">
        <v>0</v>
      </c>
      <c r="RTE1">
        <v>0</v>
      </c>
      <c r="RTF1">
        <v>0</v>
      </c>
      <c r="RTG1">
        <v>0</v>
      </c>
      <c r="RTH1">
        <v>0</v>
      </c>
      <c r="RTI1">
        <v>0</v>
      </c>
      <c r="RTJ1">
        <v>0</v>
      </c>
      <c r="RTK1">
        <v>0</v>
      </c>
      <c r="RTL1">
        <v>0</v>
      </c>
      <c r="RTM1">
        <v>0</v>
      </c>
      <c r="RTN1">
        <v>0</v>
      </c>
      <c r="RTO1">
        <v>0</v>
      </c>
      <c r="RTP1">
        <v>0</v>
      </c>
      <c r="RTQ1">
        <v>0</v>
      </c>
      <c r="RTR1">
        <v>0</v>
      </c>
      <c r="RTS1">
        <v>0</v>
      </c>
      <c r="RTT1">
        <v>0</v>
      </c>
      <c r="RTU1">
        <v>0</v>
      </c>
      <c r="RTV1">
        <v>0</v>
      </c>
      <c r="RTW1">
        <v>0</v>
      </c>
      <c r="RTX1">
        <v>0</v>
      </c>
      <c r="RTY1">
        <v>0</v>
      </c>
      <c r="RTZ1">
        <v>0</v>
      </c>
      <c r="RUA1">
        <v>0</v>
      </c>
      <c r="RUB1">
        <v>0</v>
      </c>
      <c r="RUC1">
        <v>0</v>
      </c>
      <c r="RUD1">
        <v>0</v>
      </c>
      <c r="RUE1">
        <v>0</v>
      </c>
      <c r="RUF1">
        <v>0</v>
      </c>
      <c r="RUG1">
        <v>0</v>
      </c>
      <c r="RUH1">
        <v>0</v>
      </c>
      <c r="RUI1">
        <v>0</v>
      </c>
      <c r="RUJ1">
        <v>0</v>
      </c>
      <c r="RUK1">
        <v>0</v>
      </c>
      <c r="RUL1">
        <v>0</v>
      </c>
      <c r="RUM1">
        <v>0</v>
      </c>
      <c r="RUN1">
        <v>0</v>
      </c>
      <c r="RUO1">
        <v>0</v>
      </c>
      <c r="RUP1">
        <v>0</v>
      </c>
      <c r="RUQ1">
        <v>0</v>
      </c>
      <c r="RUR1">
        <v>0</v>
      </c>
      <c r="RUS1">
        <v>0</v>
      </c>
      <c r="RUT1">
        <v>0</v>
      </c>
      <c r="RUU1">
        <v>0</v>
      </c>
      <c r="RUV1">
        <v>0</v>
      </c>
      <c r="RUW1">
        <v>0</v>
      </c>
      <c r="RUX1">
        <v>0</v>
      </c>
      <c r="RUY1">
        <v>0</v>
      </c>
      <c r="RUZ1">
        <v>0</v>
      </c>
      <c r="RVA1">
        <v>0</v>
      </c>
      <c r="RVB1">
        <v>0</v>
      </c>
      <c r="RVC1">
        <v>0</v>
      </c>
      <c r="RVD1">
        <v>0</v>
      </c>
      <c r="RVE1">
        <v>0</v>
      </c>
      <c r="RVF1">
        <v>0</v>
      </c>
      <c r="RVG1">
        <v>0</v>
      </c>
      <c r="RVH1">
        <v>0</v>
      </c>
      <c r="RVI1">
        <v>0</v>
      </c>
      <c r="RVJ1">
        <v>0</v>
      </c>
      <c r="RVK1">
        <v>0</v>
      </c>
      <c r="RVL1">
        <v>0</v>
      </c>
      <c r="RVM1">
        <v>0</v>
      </c>
      <c r="RVN1">
        <v>0</v>
      </c>
      <c r="RVO1">
        <v>0</v>
      </c>
      <c r="RVP1">
        <v>0</v>
      </c>
      <c r="RVQ1">
        <v>0</v>
      </c>
      <c r="RVR1">
        <v>0</v>
      </c>
      <c r="RVS1">
        <v>0</v>
      </c>
      <c r="RVT1">
        <v>0</v>
      </c>
      <c r="RVU1">
        <v>0</v>
      </c>
      <c r="RVV1">
        <v>0</v>
      </c>
      <c r="RVW1">
        <v>0</v>
      </c>
      <c r="RVX1">
        <v>0</v>
      </c>
      <c r="RVY1">
        <v>0</v>
      </c>
      <c r="RVZ1">
        <v>0</v>
      </c>
      <c r="RWA1">
        <v>0</v>
      </c>
      <c r="RWB1">
        <v>0</v>
      </c>
      <c r="RWC1">
        <v>0</v>
      </c>
      <c r="RWD1">
        <v>0</v>
      </c>
      <c r="RWE1">
        <v>0</v>
      </c>
      <c r="RWF1">
        <v>0</v>
      </c>
      <c r="RWG1">
        <v>0</v>
      </c>
      <c r="RWH1">
        <v>0</v>
      </c>
      <c r="RWI1">
        <v>0</v>
      </c>
      <c r="RWJ1">
        <v>0</v>
      </c>
      <c r="RWK1">
        <v>0</v>
      </c>
      <c r="RWL1">
        <v>0</v>
      </c>
      <c r="RWM1">
        <v>0</v>
      </c>
      <c r="RWN1">
        <v>0</v>
      </c>
      <c r="RWO1">
        <v>0</v>
      </c>
      <c r="RWP1">
        <v>0</v>
      </c>
      <c r="RWQ1">
        <v>0</v>
      </c>
      <c r="RWR1">
        <v>0</v>
      </c>
      <c r="RWS1">
        <v>0</v>
      </c>
      <c r="RWT1">
        <v>0</v>
      </c>
      <c r="RWU1">
        <v>0</v>
      </c>
      <c r="RWV1">
        <v>0</v>
      </c>
      <c r="RWW1">
        <v>0</v>
      </c>
      <c r="RWX1">
        <v>0</v>
      </c>
      <c r="RWY1">
        <v>0</v>
      </c>
      <c r="RWZ1">
        <v>0</v>
      </c>
      <c r="RXA1">
        <v>0</v>
      </c>
      <c r="RXB1">
        <v>0</v>
      </c>
      <c r="RXC1">
        <v>0</v>
      </c>
      <c r="RXD1">
        <v>0</v>
      </c>
      <c r="RXE1">
        <v>0</v>
      </c>
      <c r="RXF1">
        <v>0</v>
      </c>
      <c r="RXG1">
        <v>0</v>
      </c>
      <c r="RXH1">
        <v>0</v>
      </c>
      <c r="RXI1">
        <v>0</v>
      </c>
      <c r="RXJ1">
        <v>0</v>
      </c>
      <c r="RXK1">
        <v>0</v>
      </c>
      <c r="RXL1">
        <v>0</v>
      </c>
      <c r="RXM1">
        <v>0</v>
      </c>
      <c r="RXN1">
        <v>0</v>
      </c>
      <c r="RXO1">
        <v>0</v>
      </c>
      <c r="RXP1">
        <v>0</v>
      </c>
      <c r="RXQ1">
        <v>0</v>
      </c>
      <c r="RXR1">
        <v>0</v>
      </c>
      <c r="RXS1">
        <v>0</v>
      </c>
      <c r="RXT1">
        <v>0</v>
      </c>
      <c r="RXU1">
        <v>0</v>
      </c>
      <c r="RXV1">
        <v>0</v>
      </c>
      <c r="RXW1">
        <v>0</v>
      </c>
      <c r="RXX1">
        <v>0</v>
      </c>
      <c r="RXY1">
        <v>0</v>
      </c>
      <c r="RXZ1">
        <v>0</v>
      </c>
      <c r="RYA1">
        <v>0</v>
      </c>
      <c r="RYB1">
        <v>0</v>
      </c>
      <c r="RYC1">
        <v>0</v>
      </c>
      <c r="RYD1">
        <v>0</v>
      </c>
      <c r="RYE1">
        <v>0</v>
      </c>
      <c r="RYF1">
        <v>0</v>
      </c>
      <c r="RYG1">
        <v>0</v>
      </c>
      <c r="RYH1">
        <v>0</v>
      </c>
      <c r="RYI1">
        <v>0</v>
      </c>
      <c r="RYJ1">
        <v>0</v>
      </c>
      <c r="RYK1">
        <v>0</v>
      </c>
      <c r="RYL1">
        <v>0</v>
      </c>
      <c r="RYM1">
        <v>0</v>
      </c>
      <c r="RYN1">
        <v>0</v>
      </c>
      <c r="RYO1">
        <v>0</v>
      </c>
      <c r="RYP1">
        <v>0</v>
      </c>
      <c r="RYQ1">
        <v>0</v>
      </c>
      <c r="RYR1">
        <v>0</v>
      </c>
      <c r="RYS1">
        <v>0</v>
      </c>
      <c r="RYT1">
        <v>0</v>
      </c>
      <c r="RYU1">
        <v>0</v>
      </c>
      <c r="RYV1">
        <v>0</v>
      </c>
      <c r="RYW1">
        <v>0</v>
      </c>
      <c r="RYX1">
        <v>0</v>
      </c>
      <c r="RYY1">
        <v>0</v>
      </c>
      <c r="RYZ1">
        <v>0</v>
      </c>
      <c r="RZA1">
        <v>0</v>
      </c>
      <c r="RZB1">
        <v>0</v>
      </c>
      <c r="RZC1">
        <v>0</v>
      </c>
      <c r="RZD1">
        <v>0</v>
      </c>
      <c r="RZE1">
        <v>0</v>
      </c>
      <c r="RZF1">
        <v>0</v>
      </c>
      <c r="RZG1">
        <v>0</v>
      </c>
      <c r="RZH1">
        <v>0</v>
      </c>
      <c r="RZI1">
        <v>0</v>
      </c>
      <c r="RZJ1">
        <v>0</v>
      </c>
      <c r="RZK1">
        <v>0</v>
      </c>
      <c r="RZL1">
        <v>0</v>
      </c>
      <c r="RZM1">
        <v>0</v>
      </c>
      <c r="RZN1">
        <v>0</v>
      </c>
      <c r="RZO1">
        <v>0</v>
      </c>
      <c r="RZP1">
        <v>0</v>
      </c>
      <c r="RZQ1">
        <v>0</v>
      </c>
      <c r="RZR1">
        <v>0</v>
      </c>
      <c r="RZS1">
        <v>0</v>
      </c>
      <c r="RZT1">
        <v>0</v>
      </c>
      <c r="RZU1">
        <v>0</v>
      </c>
      <c r="RZV1">
        <v>0</v>
      </c>
      <c r="RZW1">
        <v>0</v>
      </c>
      <c r="RZX1">
        <v>0</v>
      </c>
      <c r="RZY1">
        <v>0</v>
      </c>
      <c r="RZZ1">
        <v>0</v>
      </c>
      <c r="SAA1">
        <v>0</v>
      </c>
      <c r="SAB1">
        <v>0</v>
      </c>
      <c r="SAC1">
        <v>0</v>
      </c>
      <c r="SAD1">
        <v>0</v>
      </c>
      <c r="SAE1">
        <v>0</v>
      </c>
      <c r="SAF1">
        <v>0</v>
      </c>
      <c r="SAG1">
        <v>0</v>
      </c>
      <c r="SAH1">
        <v>0</v>
      </c>
      <c r="SAI1">
        <v>0</v>
      </c>
      <c r="SAJ1">
        <v>0</v>
      </c>
      <c r="SAK1">
        <v>0</v>
      </c>
      <c r="SAL1">
        <v>0</v>
      </c>
      <c r="SAM1">
        <v>0</v>
      </c>
      <c r="SAN1">
        <v>0</v>
      </c>
      <c r="SAO1">
        <v>0</v>
      </c>
      <c r="SAP1">
        <v>0</v>
      </c>
      <c r="SAQ1">
        <v>0</v>
      </c>
      <c r="SAR1">
        <v>0</v>
      </c>
      <c r="SAS1">
        <v>0</v>
      </c>
      <c r="SAT1">
        <v>0</v>
      </c>
      <c r="SAU1">
        <v>0</v>
      </c>
      <c r="SAV1">
        <v>0</v>
      </c>
      <c r="SAW1">
        <v>0</v>
      </c>
      <c r="SAX1">
        <v>0</v>
      </c>
      <c r="SAY1">
        <v>0</v>
      </c>
      <c r="SAZ1">
        <v>0</v>
      </c>
      <c r="SBA1">
        <v>0</v>
      </c>
      <c r="SBB1">
        <v>0</v>
      </c>
      <c r="SBC1">
        <v>0</v>
      </c>
      <c r="SBD1">
        <v>0</v>
      </c>
      <c r="SBE1">
        <v>0</v>
      </c>
      <c r="SBF1">
        <v>0</v>
      </c>
      <c r="SBG1">
        <v>0</v>
      </c>
      <c r="SBH1">
        <v>0</v>
      </c>
      <c r="SBI1">
        <v>0</v>
      </c>
      <c r="SBJ1">
        <v>0</v>
      </c>
      <c r="SBK1">
        <v>0</v>
      </c>
      <c r="SBL1">
        <v>0</v>
      </c>
      <c r="SBM1">
        <v>0</v>
      </c>
      <c r="SBN1">
        <v>0</v>
      </c>
      <c r="SBO1">
        <v>0</v>
      </c>
      <c r="SBP1">
        <v>0</v>
      </c>
      <c r="SBQ1">
        <v>0</v>
      </c>
      <c r="SBR1">
        <v>0</v>
      </c>
      <c r="SBS1">
        <v>0</v>
      </c>
      <c r="SBT1">
        <v>0</v>
      </c>
      <c r="SBU1">
        <v>0</v>
      </c>
      <c r="SBV1">
        <v>0</v>
      </c>
      <c r="SBW1">
        <v>0</v>
      </c>
      <c r="SBX1">
        <v>0</v>
      </c>
      <c r="SBY1">
        <v>0</v>
      </c>
      <c r="SBZ1">
        <v>0</v>
      </c>
      <c r="SCA1">
        <v>0</v>
      </c>
      <c r="SCB1">
        <v>0</v>
      </c>
      <c r="SCC1">
        <v>0</v>
      </c>
      <c r="SCD1">
        <v>0</v>
      </c>
      <c r="SCE1">
        <v>0</v>
      </c>
      <c r="SCF1">
        <v>0</v>
      </c>
      <c r="SCG1">
        <v>0</v>
      </c>
      <c r="SCH1">
        <v>0</v>
      </c>
      <c r="SCI1">
        <v>0</v>
      </c>
      <c r="SCJ1">
        <v>0</v>
      </c>
      <c r="SCK1">
        <v>0</v>
      </c>
      <c r="SCL1">
        <v>0</v>
      </c>
      <c r="SCM1">
        <v>0</v>
      </c>
      <c r="SCN1">
        <v>0</v>
      </c>
      <c r="SCO1">
        <v>0</v>
      </c>
      <c r="SCP1">
        <v>0</v>
      </c>
      <c r="SCQ1">
        <v>0</v>
      </c>
      <c r="SCR1">
        <v>0</v>
      </c>
      <c r="SCS1">
        <v>0</v>
      </c>
      <c r="SCT1">
        <v>0</v>
      </c>
      <c r="SCU1">
        <v>0</v>
      </c>
      <c r="SCV1">
        <v>0</v>
      </c>
      <c r="SCW1">
        <v>0</v>
      </c>
      <c r="SCX1">
        <v>0</v>
      </c>
      <c r="SCY1">
        <v>0</v>
      </c>
      <c r="SCZ1">
        <v>0</v>
      </c>
      <c r="SDA1">
        <v>0</v>
      </c>
      <c r="SDB1">
        <v>0</v>
      </c>
      <c r="SDC1">
        <v>0</v>
      </c>
      <c r="SDD1">
        <v>0</v>
      </c>
      <c r="SDE1">
        <v>0</v>
      </c>
      <c r="SDF1">
        <v>0</v>
      </c>
      <c r="SDG1">
        <v>0</v>
      </c>
      <c r="SDH1">
        <v>0</v>
      </c>
      <c r="SDI1">
        <v>0</v>
      </c>
      <c r="SDJ1">
        <v>0</v>
      </c>
      <c r="SDK1">
        <v>0</v>
      </c>
      <c r="SDL1">
        <v>0</v>
      </c>
      <c r="SDM1">
        <v>0</v>
      </c>
      <c r="SDN1">
        <v>0</v>
      </c>
      <c r="SDO1">
        <v>0</v>
      </c>
      <c r="SDP1">
        <v>0</v>
      </c>
      <c r="SDQ1">
        <v>0</v>
      </c>
      <c r="SDR1">
        <v>0</v>
      </c>
      <c r="SDS1">
        <v>0</v>
      </c>
      <c r="SDT1">
        <v>0</v>
      </c>
      <c r="SDU1">
        <v>0</v>
      </c>
      <c r="SDV1">
        <v>0</v>
      </c>
      <c r="SDW1">
        <v>0</v>
      </c>
      <c r="SDX1">
        <v>0</v>
      </c>
      <c r="SDY1">
        <v>0</v>
      </c>
      <c r="SDZ1">
        <v>0</v>
      </c>
      <c r="SEA1">
        <v>0</v>
      </c>
      <c r="SEB1">
        <v>0</v>
      </c>
      <c r="SEC1">
        <v>0</v>
      </c>
      <c r="SED1">
        <v>0</v>
      </c>
      <c r="SEE1">
        <v>0</v>
      </c>
      <c r="SEF1">
        <v>0</v>
      </c>
      <c r="SEG1">
        <v>0</v>
      </c>
      <c r="SEH1">
        <v>0</v>
      </c>
      <c r="SEI1">
        <v>0</v>
      </c>
      <c r="SEJ1">
        <v>0</v>
      </c>
      <c r="SEK1">
        <v>0</v>
      </c>
      <c r="SEL1">
        <v>0</v>
      </c>
      <c r="SEM1">
        <v>0</v>
      </c>
      <c r="SEN1">
        <v>0</v>
      </c>
      <c r="SEO1">
        <v>0</v>
      </c>
      <c r="SEP1">
        <v>0</v>
      </c>
      <c r="SEQ1">
        <v>0</v>
      </c>
      <c r="SER1">
        <v>0</v>
      </c>
      <c r="SES1">
        <v>0</v>
      </c>
      <c r="SET1">
        <v>0</v>
      </c>
      <c r="SEU1">
        <v>0</v>
      </c>
      <c r="SEV1">
        <v>0</v>
      </c>
      <c r="SEW1">
        <v>0</v>
      </c>
      <c r="SEX1">
        <v>0</v>
      </c>
      <c r="SEY1">
        <v>0</v>
      </c>
      <c r="SEZ1">
        <v>0</v>
      </c>
      <c r="SFA1">
        <v>0</v>
      </c>
      <c r="SFB1">
        <v>0</v>
      </c>
      <c r="SFC1">
        <v>0</v>
      </c>
      <c r="SFD1">
        <v>0</v>
      </c>
      <c r="SFE1">
        <v>0</v>
      </c>
      <c r="SFF1">
        <v>0</v>
      </c>
      <c r="SFG1">
        <v>0</v>
      </c>
      <c r="SFH1">
        <v>0</v>
      </c>
      <c r="SFI1">
        <v>0</v>
      </c>
      <c r="SFJ1">
        <v>0</v>
      </c>
      <c r="SFK1">
        <v>0</v>
      </c>
      <c r="SFL1">
        <v>0</v>
      </c>
      <c r="SFM1">
        <v>0</v>
      </c>
      <c r="SFN1">
        <v>0</v>
      </c>
      <c r="SFO1">
        <v>0</v>
      </c>
      <c r="SFP1">
        <v>0</v>
      </c>
      <c r="SFQ1">
        <v>0</v>
      </c>
      <c r="SFR1">
        <v>0</v>
      </c>
      <c r="SFS1">
        <v>0</v>
      </c>
      <c r="SFT1">
        <v>0</v>
      </c>
      <c r="SFU1">
        <v>0</v>
      </c>
      <c r="SFV1">
        <v>0</v>
      </c>
      <c r="SFW1">
        <v>0</v>
      </c>
      <c r="SFX1">
        <v>0</v>
      </c>
      <c r="SFY1">
        <v>0</v>
      </c>
      <c r="SFZ1">
        <v>0</v>
      </c>
      <c r="SGA1">
        <v>0</v>
      </c>
      <c r="SGB1">
        <v>0</v>
      </c>
      <c r="SGC1">
        <v>0</v>
      </c>
      <c r="SGD1">
        <v>0</v>
      </c>
      <c r="SGE1">
        <v>0</v>
      </c>
      <c r="SGF1">
        <v>0</v>
      </c>
      <c r="SGG1">
        <v>0</v>
      </c>
      <c r="SGH1">
        <v>0</v>
      </c>
      <c r="SGI1">
        <v>0</v>
      </c>
      <c r="SGJ1">
        <v>0</v>
      </c>
      <c r="SGK1">
        <v>0</v>
      </c>
      <c r="SGL1">
        <v>0</v>
      </c>
      <c r="SGM1">
        <v>0</v>
      </c>
      <c r="SGN1">
        <v>0</v>
      </c>
      <c r="SGO1">
        <v>0</v>
      </c>
      <c r="SGP1">
        <v>0</v>
      </c>
      <c r="SGQ1">
        <v>0</v>
      </c>
      <c r="SGR1">
        <v>0</v>
      </c>
      <c r="SGS1">
        <v>0</v>
      </c>
      <c r="SGT1">
        <v>0</v>
      </c>
      <c r="SGU1">
        <v>0</v>
      </c>
      <c r="SGV1">
        <v>0</v>
      </c>
      <c r="SGW1">
        <v>0</v>
      </c>
      <c r="SGX1">
        <v>0</v>
      </c>
      <c r="SGY1">
        <v>0</v>
      </c>
      <c r="SGZ1">
        <v>0</v>
      </c>
      <c r="SHA1">
        <v>0</v>
      </c>
      <c r="SHB1">
        <v>0</v>
      </c>
      <c r="SHC1">
        <v>0</v>
      </c>
      <c r="SHD1">
        <v>0</v>
      </c>
      <c r="SHE1">
        <v>0</v>
      </c>
      <c r="SHF1">
        <v>0</v>
      </c>
      <c r="SHG1">
        <v>0</v>
      </c>
      <c r="SHH1">
        <v>0</v>
      </c>
      <c r="SHI1">
        <v>0</v>
      </c>
      <c r="SHJ1">
        <v>0</v>
      </c>
      <c r="SHK1">
        <v>0</v>
      </c>
      <c r="SHL1">
        <v>0</v>
      </c>
      <c r="SHM1">
        <v>0</v>
      </c>
      <c r="SHN1">
        <v>0</v>
      </c>
      <c r="SHO1">
        <v>0</v>
      </c>
      <c r="SHP1">
        <v>0</v>
      </c>
      <c r="SHQ1">
        <v>0</v>
      </c>
      <c r="SHR1">
        <v>0</v>
      </c>
      <c r="SHS1">
        <v>0</v>
      </c>
      <c r="SHT1">
        <v>0</v>
      </c>
      <c r="SHU1">
        <v>0</v>
      </c>
      <c r="SHV1">
        <v>0</v>
      </c>
      <c r="SHW1">
        <v>0</v>
      </c>
      <c r="SHX1">
        <v>0</v>
      </c>
      <c r="SHY1">
        <v>0</v>
      </c>
      <c r="SHZ1">
        <v>0</v>
      </c>
      <c r="SIA1">
        <v>0</v>
      </c>
      <c r="SIB1">
        <v>0</v>
      </c>
      <c r="SIC1">
        <v>0</v>
      </c>
      <c r="SID1">
        <v>0</v>
      </c>
      <c r="SIE1">
        <v>0</v>
      </c>
      <c r="SIF1">
        <v>0</v>
      </c>
      <c r="SIG1">
        <v>0</v>
      </c>
      <c r="SIH1">
        <v>0</v>
      </c>
      <c r="SII1">
        <v>0</v>
      </c>
      <c r="SIJ1">
        <v>0</v>
      </c>
      <c r="SIK1">
        <v>0</v>
      </c>
      <c r="SIL1">
        <v>0</v>
      </c>
      <c r="SIM1">
        <v>0</v>
      </c>
      <c r="SIN1">
        <v>0</v>
      </c>
      <c r="SIO1">
        <v>0</v>
      </c>
      <c r="SIP1">
        <v>0</v>
      </c>
      <c r="SIQ1">
        <v>0</v>
      </c>
      <c r="SIR1">
        <v>0</v>
      </c>
      <c r="SIS1">
        <v>0</v>
      </c>
      <c r="SIT1">
        <v>0</v>
      </c>
      <c r="SIU1">
        <v>0</v>
      </c>
      <c r="SIV1">
        <v>0</v>
      </c>
      <c r="SIW1">
        <v>0</v>
      </c>
      <c r="SIX1">
        <v>0</v>
      </c>
      <c r="SIY1">
        <v>0</v>
      </c>
      <c r="SIZ1">
        <v>0</v>
      </c>
      <c r="SJA1">
        <v>0</v>
      </c>
      <c r="SJB1">
        <v>0</v>
      </c>
      <c r="SJC1">
        <v>0</v>
      </c>
      <c r="SJD1">
        <v>0</v>
      </c>
      <c r="SJE1">
        <v>0</v>
      </c>
      <c r="SJF1">
        <v>0</v>
      </c>
      <c r="SJG1">
        <v>0</v>
      </c>
      <c r="SJH1">
        <v>0</v>
      </c>
      <c r="SJI1">
        <v>0</v>
      </c>
      <c r="SJJ1">
        <v>0</v>
      </c>
      <c r="SJK1">
        <v>0</v>
      </c>
      <c r="SJL1">
        <v>0</v>
      </c>
      <c r="SJM1">
        <v>0</v>
      </c>
      <c r="SJN1">
        <v>0</v>
      </c>
      <c r="SJO1">
        <v>0</v>
      </c>
      <c r="SJP1">
        <v>0</v>
      </c>
      <c r="SJQ1">
        <v>0</v>
      </c>
      <c r="SJR1">
        <v>0</v>
      </c>
      <c r="SJS1">
        <v>0</v>
      </c>
      <c r="SJT1">
        <v>0</v>
      </c>
      <c r="SJU1">
        <v>0</v>
      </c>
      <c r="SJV1">
        <v>0</v>
      </c>
      <c r="SJW1">
        <v>0</v>
      </c>
      <c r="SJX1">
        <v>0</v>
      </c>
      <c r="SJY1">
        <v>0</v>
      </c>
      <c r="SJZ1">
        <v>0</v>
      </c>
      <c r="SKA1">
        <v>0</v>
      </c>
      <c r="SKB1">
        <v>0</v>
      </c>
      <c r="SKC1">
        <v>0</v>
      </c>
      <c r="SKD1">
        <v>0</v>
      </c>
      <c r="SKE1">
        <v>0</v>
      </c>
      <c r="SKF1">
        <v>0</v>
      </c>
      <c r="SKG1">
        <v>0</v>
      </c>
      <c r="SKH1">
        <v>0</v>
      </c>
      <c r="SKI1">
        <v>0</v>
      </c>
      <c r="SKJ1">
        <v>0</v>
      </c>
      <c r="SKK1">
        <v>0</v>
      </c>
      <c r="SKL1">
        <v>0</v>
      </c>
      <c r="SKM1">
        <v>0</v>
      </c>
      <c r="SKN1">
        <v>0</v>
      </c>
      <c r="SKO1">
        <v>0</v>
      </c>
      <c r="SKP1">
        <v>0</v>
      </c>
      <c r="SKQ1">
        <v>0</v>
      </c>
      <c r="SKR1">
        <v>0</v>
      </c>
      <c r="SKS1">
        <v>0</v>
      </c>
      <c r="SKT1">
        <v>0</v>
      </c>
      <c r="SKU1">
        <v>0</v>
      </c>
      <c r="SKV1">
        <v>0</v>
      </c>
      <c r="SKW1">
        <v>0</v>
      </c>
      <c r="SKX1">
        <v>0</v>
      </c>
      <c r="SKY1">
        <v>0</v>
      </c>
      <c r="SKZ1">
        <v>0</v>
      </c>
      <c r="SLA1">
        <v>0</v>
      </c>
      <c r="SLB1">
        <v>0</v>
      </c>
      <c r="SLC1">
        <v>0</v>
      </c>
      <c r="SLD1">
        <v>0</v>
      </c>
      <c r="SLE1">
        <v>0</v>
      </c>
      <c r="SLF1">
        <v>0</v>
      </c>
      <c r="SLG1">
        <v>0</v>
      </c>
      <c r="SLH1">
        <v>0</v>
      </c>
      <c r="SLI1">
        <v>0</v>
      </c>
      <c r="SLJ1">
        <v>0</v>
      </c>
      <c r="SLK1">
        <v>0</v>
      </c>
      <c r="SLL1">
        <v>0</v>
      </c>
      <c r="SLM1">
        <v>0</v>
      </c>
      <c r="SLN1">
        <v>0</v>
      </c>
      <c r="SLO1">
        <v>0</v>
      </c>
      <c r="SLP1">
        <v>0</v>
      </c>
      <c r="SLQ1">
        <v>0</v>
      </c>
      <c r="SLR1">
        <v>0</v>
      </c>
      <c r="SLS1">
        <v>0</v>
      </c>
      <c r="SLT1">
        <v>0</v>
      </c>
      <c r="SLU1">
        <v>0</v>
      </c>
      <c r="SLV1">
        <v>0</v>
      </c>
      <c r="SLW1">
        <v>0</v>
      </c>
      <c r="SLX1">
        <v>0</v>
      </c>
      <c r="SLY1">
        <v>0</v>
      </c>
      <c r="SLZ1">
        <v>0</v>
      </c>
      <c r="SMA1">
        <v>0</v>
      </c>
      <c r="SMB1">
        <v>0</v>
      </c>
      <c r="SMC1">
        <v>0</v>
      </c>
      <c r="SMD1">
        <v>0</v>
      </c>
      <c r="SME1">
        <v>0</v>
      </c>
      <c r="SMF1">
        <v>0</v>
      </c>
      <c r="SMG1">
        <v>0</v>
      </c>
      <c r="SMH1">
        <v>0</v>
      </c>
      <c r="SMI1">
        <v>0</v>
      </c>
      <c r="SMJ1">
        <v>0</v>
      </c>
      <c r="SMK1">
        <v>0</v>
      </c>
      <c r="SML1">
        <v>0</v>
      </c>
      <c r="SMM1">
        <v>0</v>
      </c>
      <c r="SMN1">
        <v>0</v>
      </c>
      <c r="SMO1">
        <v>0</v>
      </c>
      <c r="SMP1">
        <v>0</v>
      </c>
      <c r="SMQ1">
        <v>0</v>
      </c>
      <c r="SMR1">
        <v>0</v>
      </c>
      <c r="SMS1">
        <v>0</v>
      </c>
      <c r="SMT1">
        <v>0</v>
      </c>
      <c r="SMU1">
        <v>0</v>
      </c>
      <c r="SMV1">
        <v>0</v>
      </c>
      <c r="SMW1">
        <v>0</v>
      </c>
      <c r="SMX1">
        <v>0</v>
      </c>
      <c r="SMY1">
        <v>0</v>
      </c>
      <c r="SMZ1">
        <v>0</v>
      </c>
      <c r="SNA1">
        <v>0</v>
      </c>
      <c r="SNB1">
        <v>0</v>
      </c>
      <c r="SNC1">
        <v>0</v>
      </c>
      <c r="SND1">
        <v>0</v>
      </c>
      <c r="SNE1">
        <v>0</v>
      </c>
      <c r="SNF1">
        <v>0</v>
      </c>
      <c r="SNG1">
        <v>0</v>
      </c>
      <c r="SNH1">
        <v>0</v>
      </c>
      <c r="SNI1">
        <v>0</v>
      </c>
      <c r="SNJ1">
        <v>0</v>
      </c>
      <c r="SNK1">
        <v>0</v>
      </c>
      <c r="SNL1">
        <v>0</v>
      </c>
      <c r="SNM1">
        <v>0</v>
      </c>
      <c r="SNN1">
        <v>0</v>
      </c>
      <c r="SNO1">
        <v>0</v>
      </c>
      <c r="SNP1">
        <v>0</v>
      </c>
      <c r="SNQ1">
        <v>0</v>
      </c>
      <c r="SNR1">
        <v>0</v>
      </c>
      <c r="SNS1">
        <v>0</v>
      </c>
      <c r="SNT1">
        <v>0</v>
      </c>
      <c r="SNU1">
        <v>0</v>
      </c>
      <c r="SNV1">
        <v>0</v>
      </c>
      <c r="SNW1">
        <v>0</v>
      </c>
      <c r="SNX1">
        <v>0</v>
      </c>
      <c r="SNY1">
        <v>0</v>
      </c>
      <c r="SNZ1">
        <v>0</v>
      </c>
      <c r="SOA1">
        <v>0</v>
      </c>
      <c r="SOB1">
        <v>0</v>
      </c>
      <c r="SOC1">
        <v>0</v>
      </c>
      <c r="SOD1">
        <v>0</v>
      </c>
      <c r="SOE1">
        <v>0</v>
      </c>
      <c r="SOF1">
        <v>0</v>
      </c>
      <c r="SOG1">
        <v>0</v>
      </c>
      <c r="SOH1">
        <v>0</v>
      </c>
      <c r="SOI1">
        <v>0</v>
      </c>
      <c r="SOJ1">
        <v>0</v>
      </c>
      <c r="SOK1">
        <v>0</v>
      </c>
      <c r="SOL1">
        <v>0</v>
      </c>
      <c r="SOM1">
        <v>0</v>
      </c>
      <c r="SON1">
        <v>0</v>
      </c>
      <c r="SOO1">
        <v>0</v>
      </c>
      <c r="SOP1">
        <v>0</v>
      </c>
      <c r="SOQ1">
        <v>0</v>
      </c>
      <c r="SOR1">
        <v>0</v>
      </c>
      <c r="SOS1">
        <v>0</v>
      </c>
      <c r="SOT1">
        <v>0</v>
      </c>
      <c r="SOU1">
        <v>0</v>
      </c>
      <c r="SOV1">
        <v>0</v>
      </c>
      <c r="SOW1">
        <v>0</v>
      </c>
      <c r="SOX1">
        <v>0</v>
      </c>
      <c r="SOY1">
        <v>0</v>
      </c>
      <c r="SOZ1">
        <v>0</v>
      </c>
      <c r="SPA1">
        <v>0</v>
      </c>
      <c r="SPB1">
        <v>0</v>
      </c>
      <c r="SPC1">
        <v>0</v>
      </c>
      <c r="SPD1">
        <v>0</v>
      </c>
      <c r="SPE1">
        <v>0</v>
      </c>
      <c r="SPF1">
        <v>0</v>
      </c>
      <c r="SPG1">
        <v>0</v>
      </c>
      <c r="SPH1">
        <v>0</v>
      </c>
      <c r="SPI1">
        <v>0</v>
      </c>
      <c r="SPJ1">
        <v>0</v>
      </c>
      <c r="SPK1">
        <v>0</v>
      </c>
      <c r="SPL1">
        <v>0</v>
      </c>
      <c r="SPM1">
        <v>0</v>
      </c>
      <c r="SPN1">
        <v>0</v>
      </c>
      <c r="SPO1">
        <v>0</v>
      </c>
      <c r="SPP1">
        <v>0</v>
      </c>
      <c r="SPQ1">
        <v>0</v>
      </c>
      <c r="SPR1">
        <v>0</v>
      </c>
      <c r="SPS1">
        <v>0</v>
      </c>
      <c r="SPT1">
        <v>0</v>
      </c>
      <c r="SPU1">
        <v>0</v>
      </c>
      <c r="SPV1">
        <v>0</v>
      </c>
      <c r="SPW1">
        <v>0</v>
      </c>
      <c r="SPX1">
        <v>0</v>
      </c>
      <c r="SPY1">
        <v>0</v>
      </c>
      <c r="SPZ1">
        <v>0</v>
      </c>
      <c r="SQA1">
        <v>0</v>
      </c>
      <c r="SQB1">
        <v>0</v>
      </c>
      <c r="SQC1">
        <v>0</v>
      </c>
      <c r="SQD1">
        <v>0</v>
      </c>
      <c r="SQE1">
        <v>0</v>
      </c>
      <c r="SQF1">
        <v>0</v>
      </c>
      <c r="SQG1">
        <v>0</v>
      </c>
      <c r="SQH1">
        <v>0</v>
      </c>
      <c r="SQI1">
        <v>0</v>
      </c>
      <c r="SQJ1">
        <v>0</v>
      </c>
      <c r="SQK1">
        <v>0</v>
      </c>
      <c r="SQL1">
        <v>0</v>
      </c>
      <c r="SQM1">
        <v>0</v>
      </c>
      <c r="SQN1">
        <v>0</v>
      </c>
      <c r="SQO1">
        <v>0</v>
      </c>
      <c r="SQP1">
        <v>0</v>
      </c>
      <c r="SQQ1">
        <v>0</v>
      </c>
      <c r="SQR1">
        <v>0</v>
      </c>
      <c r="SQS1">
        <v>0</v>
      </c>
      <c r="SQT1">
        <v>0</v>
      </c>
      <c r="SQU1">
        <v>0</v>
      </c>
      <c r="SQV1">
        <v>0</v>
      </c>
      <c r="SQW1">
        <v>0</v>
      </c>
      <c r="SQX1">
        <v>0</v>
      </c>
      <c r="SQY1">
        <v>0</v>
      </c>
      <c r="SQZ1">
        <v>0</v>
      </c>
      <c r="SRA1">
        <v>0</v>
      </c>
      <c r="SRB1">
        <v>0</v>
      </c>
      <c r="SRC1">
        <v>0</v>
      </c>
      <c r="SRD1">
        <v>0</v>
      </c>
      <c r="SRE1">
        <v>0</v>
      </c>
      <c r="SRF1">
        <v>0</v>
      </c>
      <c r="SRG1">
        <v>0</v>
      </c>
      <c r="SRH1">
        <v>0</v>
      </c>
      <c r="SRI1">
        <v>0</v>
      </c>
      <c r="SRJ1">
        <v>0</v>
      </c>
      <c r="SRK1">
        <v>0</v>
      </c>
      <c r="SRL1">
        <v>0</v>
      </c>
      <c r="SRM1">
        <v>0</v>
      </c>
      <c r="SRN1">
        <v>0</v>
      </c>
      <c r="SRO1">
        <v>0</v>
      </c>
      <c r="SRP1">
        <v>0</v>
      </c>
      <c r="SRQ1">
        <v>0</v>
      </c>
      <c r="SRR1">
        <v>0</v>
      </c>
      <c r="SRS1">
        <v>0</v>
      </c>
      <c r="SRT1">
        <v>0</v>
      </c>
      <c r="SRU1">
        <v>0</v>
      </c>
      <c r="SRV1">
        <v>0</v>
      </c>
      <c r="SRW1">
        <v>0</v>
      </c>
      <c r="SRX1">
        <v>0</v>
      </c>
      <c r="SRY1">
        <v>0</v>
      </c>
      <c r="SRZ1">
        <v>0</v>
      </c>
      <c r="SSA1">
        <v>0</v>
      </c>
      <c r="SSB1">
        <v>0</v>
      </c>
      <c r="SSC1">
        <v>0</v>
      </c>
      <c r="SSD1">
        <v>0</v>
      </c>
      <c r="SSE1">
        <v>0</v>
      </c>
      <c r="SSF1">
        <v>0</v>
      </c>
      <c r="SSG1">
        <v>0</v>
      </c>
      <c r="SSH1">
        <v>0</v>
      </c>
      <c r="SSI1">
        <v>0</v>
      </c>
      <c r="SSJ1">
        <v>0</v>
      </c>
      <c r="SSK1">
        <v>0</v>
      </c>
      <c r="SSL1">
        <v>0</v>
      </c>
      <c r="SSM1">
        <v>0</v>
      </c>
      <c r="SSN1">
        <v>0</v>
      </c>
      <c r="SSO1">
        <v>0</v>
      </c>
      <c r="SSP1">
        <v>0</v>
      </c>
      <c r="SSQ1">
        <v>0</v>
      </c>
      <c r="SSR1">
        <v>0</v>
      </c>
      <c r="SSS1">
        <v>0</v>
      </c>
      <c r="SST1">
        <v>0</v>
      </c>
      <c r="SSU1">
        <v>0</v>
      </c>
      <c r="SSV1">
        <v>0</v>
      </c>
      <c r="SSW1">
        <v>0</v>
      </c>
      <c r="SSX1">
        <v>0</v>
      </c>
      <c r="SSY1">
        <v>0</v>
      </c>
      <c r="SSZ1">
        <v>0</v>
      </c>
      <c r="STA1">
        <v>0</v>
      </c>
      <c r="STB1">
        <v>0</v>
      </c>
      <c r="STC1">
        <v>0</v>
      </c>
      <c r="STD1">
        <v>0</v>
      </c>
      <c r="STE1">
        <v>0</v>
      </c>
      <c r="STF1">
        <v>0</v>
      </c>
      <c r="STG1">
        <v>0</v>
      </c>
      <c r="STH1">
        <v>0</v>
      </c>
      <c r="STI1">
        <v>0</v>
      </c>
      <c r="STJ1">
        <v>0</v>
      </c>
      <c r="STK1">
        <v>0</v>
      </c>
      <c r="STL1">
        <v>0</v>
      </c>
      <c r="STM1">
        <v>0</v>
      </c>
      <c r="STN1">
        <v>0</v>
      </c>
      <c r="STO1">
        <v>0</v>
      </c>
      <c r="STP1">
        <v>0</v>
      </c>
      <c r="STQ1">
        <v>0</v>
      </c>
      <c r="STR1">
        <v>0</v>
      </c>
      <c r="STS1">
        <v>0</v>
      </c>
      <c r="STT1">
        <v>0</v>
      </c>
      <c r="STU1">
        <v>0</v>
      </c>
      <c r="STV1">
        <v>0</v>
      </c>
      <c r="STW1">
        <v>0</v>
      </c>
      <c r="STX1">
        <v>0</v>
      </c>
      <c r="STY1">
        <v>0</v>
      </c>
      <c r="STZ1">
        <v>0</v>
      </c>
      <c r="SUA1">
        <v>0</v>
      </c>
      <c r="SUB1">
        <v>0</v>
      </c>
      <c r="SUC1">
        <v>0</v>
      </c>
      <c r="SUD1">
        <v>0</v>
      </c>
      <c r="SUE1">
        <v>0</v>
      </c>
      <c r="SUF1">
        <v>0</v>
      </c>
      <c r="SUG1">
        <v>0</v>
      </c>
      <c r="SUH1">
        <v>0</v>
      </c>
      <c r="SUI1">
        <v>0</v>
      </c>
      <c r="SUJ1">
        <v>0</v>
      </c>
      <c r="SUK1">
        <v>0</v>
      </c>
      <c r="SUL1">
        <v>0</v>
      </c>
      <c r="SUM1">
        <v>0</v>
      </c>
      <c r="SUN1">
        <v>0</v>
      </c>
      <c r="SUO1">
        <v>0</v>
      </c>
      <c r="SUP1">
        <v>0</v>
      </c>
      <c r="SUQ1">
        <v>0</v>
      </c>
      <c r="SUR1">
        <v>0</v>
      </c>
      <c r="SUS1">
        <v>0</v>
      </c>
      <c r="SUT1">
        <v>0</v>
      </c>
      <c r="SUU1">
        <v>0</v>
      </c>
      <c r="SUV1">
        <v>0</v>
      </c>
      <c r="SUW1">
        <v>0</v>
      </c>
      <c r="SUX1">
        <v>0</v>
      </c>
      <c r="SUY1">
        <v>0</v>
      </c>
      <c r="SUZ1">
        <v>0</v>
      </c>
      <c r="SVA1">
        <v>0</v>
      </c>
      <c r="SVB1">
        <v>0</v>
      </c>
      <c r="SVC1">
        <v>0</v>
      </c>
      <c r="SVD1">
        <v>0</v>
      </c>
      <c r="SVE1">
        <v>0</v>
      </c>
      <c r="SVF1">
        <v>0</v>
      </c>
      <c r="SVG1">
        <v>0</v>
      </c>
      <c r="SVH1">
        <v>0</v>
      </c>
      <c r="SVI1">
        <v>0</v>
      </c>
      <c r="SVJ1">
        <v>0</v>
      </c>
      <c r="SVK1">
        <v>0</v>
      </c>
      <c r="SVL1">
        <v>0</v>
      </c>
      <c r="SVM1">
        <v>0</v>
      </c>
      <c r="SVN1">
        <v>0</v>
      </c>
      <c r="SVO1">
        <v>0</v>
      </c>
      <c r="SVP1">
        <v>0</v>
      </c>
      <c r="SVQ1">
        <v>0</v>
      </c>
      <c r="SVR1">
        <v>0</v>
      </c>
      <c r="SVS1">
        <v>0</v>
      </c>
      <c r="SVT1">
        <v>0</v>
      </c>
      <c r="SVU1">
        <v>0</v>
      </c>
      <c r="SVV1">
        <v>0</v>
      </c>
      <c r="SVW1">
        <v>0</v>
      </c>
      <c r="SVX1">
        <v>0</v>
      </c>
      <c r="SVY1">
        <v>0</v>
      </c>
      <c r="SVZ1">
        <v>0</v>
      </c>
      <c r="SWA1">
        <v>0</v>
      </c>
      <c r="SWB1">
        <v>0</v>
      </c>
      <c r="SWC1">
        <v>0</v>
      </c>
      <c r="SWD1">
        <v>0</v>
      </c>
      <c r="SWE1">
        <v>0</v>
      </c>
      <c r="SWF1">
        <v>0</v>
      </c>
      <c r="SWG1">
        <v>0</v>
      </c>
      <c r="SWH1">
        <v>0</v>
      </c>
      <c r="SWI1">
        <v>0</v>
      </c>
      <c r="SWJ1">
        <v>0</v>
      </c>
      <c r="SWK1">
        <v>0</v>
      </c>
      <c r="SWL1">
        <v>0</v>
      </c>
      <c r="SWM1">
        <v>0</v>
      </c>
      <c r="SWN1">
        <v>0</v>
      </c>
      <c r="SWO1">
        <v>0</v>
      </c>
      <c r="SWP1">
        <v>0</v>
      </c>
      <c r="SWQ1">
        <v>0</v>
      </c>
      <c r="SWR1">
        <v>0</v>
      </c>
      <c r="SWS1">
        <v>0</v>
      </c>
      <c r="SWT1">
        <v>0</v>
      </c>
      <c r="SWU1">
        <v>0</v>
      </c>
      <c r="SWV1">
        <v>0</v>
      </c>
      <c r="SWW1">
        <v>0</v>
      </c>
      <c r="SWX1">
        <v>0</v>
      </c>
      <c r="SWY1">
        <v>0</v>
      </c>
      <c r="SWZ1">
        <v>0</v>
      </c>
      <c r="SXA1">
        <v>0</v>
      </c>
      <c r="SXB1">
        <v>0</v>
      </c>
      <c r="SXC1">
        <v>0</v>
      </c>
      <c r="SXD1">
        <v>0</v>
      </c>
      <c r="SXE1">
        <v>0</v>
      </c>
      <c r="SXF1">
        <v>0</v>
      </c>
      <c r="SXG1">
        <v>0</v>
      </c>
      <c r="SXH1">
        <v>0</v>
      </c>
      <c r="SXI1">
        <v>0</v>
      </c>
      <c r="SXJ1">
        <v>0</v>
      </c>
      <c r="SXK1">
        <v>0</v>
      </c>
      <c r="SXL1">
        <v>0</v>
      </c>
      <c r="SXM1">
        <v>0</v>
      </c>
      <c r="SXN1">
        <v>0</v>
      </c>
      <c r="SXO1">
        <v>0</v>
      </c>
      <c r="SXP1">
        <v>0</v>
      </c>
      <c r="SXQ1">
        <v>0</v>
      </c>
      <c r="SXR1">
        <v>0</v>
      </c>
      <c r="SXS1">
        <v>0</v>
      </c>
      <c r="SXT1">
        <v>0</v>
      </c>
      <c r="SXU1">
        <v>0</v>
      </c>
      <c r="SXV1">
        <v>0</v>
      </c>
      <c r="SXW1">
        <v>0</v>
      </c>
      <c r="SXX1">
        <v>0</v>
      </c>
      <c r="SXY1">
        <v>0</v>
      </c>
      <c r="SXZ1">
        <v>0</v>
      </c>
      <c r="SYA1">
        <v>0</v>
      </c>
      <c r="SYB1">
        <v>0</v>
      </c>
      <c r="SYC1">
        <v>0</v>
      </c>
      <c r="SYD1">
        <v>0</v>
      </c>
      <c r="SYE1">
        <v>0</v>
      </c>
      <c r="SYF1">
        <v>0</v>
      </c>
      <c r="SYG1">
        <v>0</v>
      </c>
      <c r="SYH1">
        <v>0</v>
      </c>
      <c r="SYI1">
        <v>0</v>
      </c>
      <c r="SYJ1">
        <v>0</v>
      </c>
      <c r="SYK1">
        <v>0</v>
      </c>
      <c r="SYL1">
        <v>0</v>
      </c>
      <c r="SYM1">
        <v>0</v>
      </c>
      <c r="SYN1">
        <v>0</v>
      </c>
      <c r="SYO1">
        <v>0</v>
      </c>
      <c r="SYP1">
        <v>0</v>
      </c>
      <c r="SYQ1">
        <v>0</v>
      </c>
      <c r="SYR1">
        <v>0</v>
      </c>
      <c r="SYS1">
        <v>0</v>
      </c>
      <c r="SYT1">
        <v>0</v>
      </c>
      <c r="SYU1">
        <v>0</v>
      </c>
      <c r="SYV1">
        <v>0</v>
      </c>
      <c r="SYW1">
        <v>0</v>
      </c>
      <c r="SYX1">
        <v>0</v>
      </c>
      <c r="SYY1">
        <v>0</v>
      </c>
      <c r="SYZ1">
        <v>0</v>
      </c>
      <c r="SZA1">
        <v>0</v>
      </c>
      <c r="SZB1">
        <v>0</v>
      </c>
      <c r="SZC1">
        <v>0</v>
      </c>
      <c r="SZD1">
        <v>0</v>
      </c>
      <c r="SZE1">
        <v>0</v>
      </c>
      <c r="SZF1">
        <v>0</v>
      </c>
      <c r="SZG1">
        <v>0</v>
      </c>
      <c r="SZH1">
        <v>0</v>
      </c>
      <c r="SZI1">
        <v>0</v>
      </c>
      <c r="SZJ1">
        <v>0</v>
      </c>
      <c r="SZK1">
        <v>0</v>
      </c>
      <c r="SZL1">
        <v>0</v>
      </c>
      <c r="SZM1">
        <v>0</v>
      </c>
      <c r="SZN1">
        <v>0</v>
      </c>
      <c r="SZO1">
        <v>0</v>
      </c>
      <c r="SZP1">
        <v>0</v>
      </c>
      <c r="SZQ1">
        <v>0</v>
      </c>
      <c r="SZR1">
        <v>0</v>
      </c>
      <c r="SZS1">
        <v>0</v>
      </c>
      <c r="SZT1">
        <v>0</v>
      </c>
      <c r="SZU1">
        <v>0</v>
      </c>
      <c r="SZV1">
        <v>0</v>
      </c>
      <c r="SZW1">
        <v>0</v>
      </c>
      <c r="SZX1">
        <v>0</v>
      </c>
      <c r="SZY1">
        <v>0</v>
      </c>
      <c r="SZZ1">
        <v>0</v>
      </c>
      <c r="TAA1">
        <v>0</v>
      </c>
      <c r="TAB1">
        <v>0</v>
      </c>
      <c r="TAC1">
        <v>0</v>
      </c>
      <c r="TAD1">
        <v>0</v>
      </c>
      <c r="TAE1">
        <v>0</v>
      </c>
      <c r="TAF1">
        <v>0</v>
      </c>
      <c r="TAG1">
        <v>0</v>
      </c>
      <c r="TAH1">
        <v>0</v>
      </c>
      <c r="TAI1">
        <v>0</v>
      </c>
      <c r="TAJ1">
        <v>0</v>
      </c>
      <c r="TAK1">
        <v>0</v>
      </c>
      <c r="TAL1">
        <v>0</v>
      </c>
      <c r="TAM1">
        <v>0</v>
      </c>
      <c r="TAN1">
        <v>0</v>
      </c>
      <c r="TAO1">
        <v>0</v>
      </c>
      <c r="TAP1">
        <v>0</v>
      </c>
      <c r="TAQ1">
        <v>0</v>
      </c>
      <c r="TAR1">
        <v>0</v>
      </c>
      <c r="TAS1">
        <v>0</v>
      </c>
      <c r="TAT1">
        <v>0</v>
      </c>
      <c r="TAU1">
        <v>0</v>
      </c>
      <c r="TAV1">
        <v>0</v>
      </c>
      <c r="TAW1">
        <v>0</v>
      </c>
      <c r="TAX1">
        <v>0</v>
      </c>
      <c r="TAY1">
        <v>0</v>
      </c>
      <c r="TAZ1">
        <v>0</v>
      </c>
      <c r="TBA1">
        <v>0</v>
      </c>
      <c r="TBB1">
        <v>0</v>
      </c>
      <c r="TBC1">
        <v>0</v>
      </c>
      <c r="TBD1">
        <v>0</v>
      </c>
      <c r="TBE1">
        <v>0</v>
      </c>
      <c r="TBF1">
        <v>0</v>
      </c>
      <c r="TBG1">
        <v>0</v>
      </c>
      <c r="TBH1">
        <v>0</v>
      </c>
      <c r="TBI1">
        <v>0</v>
      </c>
      <c r="TBJ1">
        <v>0</v>
      </c>
      <c r="TBK1">
        <v>0</v>
      </c>
      <c r="TBL1">
        <v>0</v>
      </c>
      <c r="TBM1">
        <v>0</v>
      </c>
      <c r="TBN1">
        <v>0</v>
      </c>
      <c r="TBO1">
        <v>0</v>
      </c>
      <c r="TBP1">
        <v>0</v>
      </c>
      <c r="TBQ1">
        <v>0</v>
      </c>
      <c r="TBR1">
        <v>0</v>
      </c>
      <c r="TBS1">
        <v>0</v>
      </c>
      <c r="TBT1">
        <v>0</v>
      </c>
      <c r="TBU1">
        <v>0</v>
      </c>
      <c r="TBV1">
        <v>0</v>
      </c>
      <c r="TBW1">
        <v>0</v>
      </c>
      <c r="TBX1">
        <v>0</v>
      </c>
      <c r="TBY1">
        <v>0</v>
      </c>
      <c r="TBZ1">
        <v>0</v>
      </c>
      <c r="TCA1">
        <v>0</v>
      </c>
      <c r="TCB1">
        <v>0</v>
      </c>
      <c r="TCC1">
        <v>0</v>
      </c>
      <c r="TCD1">
        <v>0</v>
      </c>
      <c r="TCE1">
        <v>0</v>
      </c>
      <c r="TCF1">
        <v>0</v>
      </c>
      <c r="TCG1">
        <v>0</v>
      </c>
      <c r="TCH1">
        <v>0</v>
      </c>
      <c r="TCI1">
        <v>0</v>
      </c>
      <c r="TCJ1">
        <v>0</v>
      </c>
      <c r="TCK1">
        <v>0</v>
      </c>
      <c r="TCL1">
        <v>0</v>
      </c>
      <c r="TCM1">
        <v>0</v>
      </c>
      <c r="TCN1">
        <v>0</v>
      </c>
      <c r="TCO1">
        <v>0</v>
      </c>
      <c r="TCP1">
        <v>0</v>
      </c>
      <c r="TCQ1">
        <v>0</v>
      </c>
      <c r="TCR1">
        <v>0</v>
      </c>
      <c r="TCS1">
        <v>0</v>
      </c>
      <c r="TCT1">
        <v>0</v>
      </c>
      <c r="TCU1">
        <v>0</v>
      </c>
      <c r="TCV1">
        <v>0</v>
      </c>
      <c r="TCW1">
        <v>0</v>
      </c>
      <c r="TCX1">
        <v>0</v>
      </c>
      <c r="TCY1">
        <v>0</v>
      </c>
      <c r="TCZ1">
        <v>0</v>
      </c>
      <c r="TDA1">
        <v>0</v>
      </c>
      <c r="TDB1">
        <v>0</v>
      </c>
      <c r="TDC1">
        <v>0</v>
      </c>
      <c r="TDD1">
        <v>0</v>
      </c>
      <c r="TDE1">
        <v>0</v>
      </c>
      <c r="TDF1">
        <v>0</v>
      </c>
      <c r="TDG1">
        <v>0</v>
      </c>
      <c r="TDH1">
        <v>0</v>
      </c>
      <c r="TDI1">
        <v>0</v>
      </c>
      <c r="TDJ1">
        <v>0</v>
      </c>
      <c r="TDK1">
        <v>0</v>
      </c>
      <c r="TDL1">
        <v>0</v>
      </c>
      <c r="TDM1">
        <v>0</v>
      </c>
      <c r="TDN1">
        <v>0</v>
      </c>
      <c r="TDO1">
        <v>0</v>
      </c>
      <c r="TDP1">
        <v>0</v>
      </c>
      <c r="TDQ1">
        <v>0</v>
      </c>
      <c r="TDR1">
        <v>0</v>
      </c>
      <c r="TDS1">
        <v>0</v>
      </c>
      <c r="TDT1">
        <v>0</v>
      </c>
      <c r="TDU1">
        <v>0</v>
      </c>
      <c r="TDV1">
        <v>0</v>
      </c>
      <c r="TDW1">
        <v>0</v>
      </c>
      <c r="TDX1">
        <v>0</v>
      </c>
      <c r="TDY1">
        <v>0</v>
      </c>
      <c r="TDZ1">
        <v>0</v>
      </c>
      <c r="TEA1">
        <v>0</v>
      </c>
      <c r="TEB1">
        <v>0</v>
      </c>
      <c r="TEC1">
        <v>0</v>
      </c>
      <c r="TED1">
        <v>0</v>
      </c>
      <c r="TEE1">
        <v>0</v>
      </c>
      <c r="TEF1">
        <v>0</v>
      </c>
      <c r="TEG1">
        <v>0</v>
      </c>
      <c r="TEH1">
        <v>0</v>
      </c>
      <c r="TEI1">
        <v>0</v>
      </c>
      <c r="TEJ1">
        <v>0</v>
      </c>
      <c r="TEK1">
        <v>0</v>
      </c>
      <c r="TEL1">
        <v>0</v>
      </c>
      <c r="TEM1">
        <v>0</v>
      </c>
      <c r="TEN1">
        <v>0</v>
      </c>
      <c r="TEO1">
        <v>0</v>
      </c>
      <c r="TEP1">
        <v>0</v>
      </c>
      <c r="TEQ1">
        <v>0</v>
      </c>
      <c r="TER1">
        <v>0</v>
      </c>
      <c r="TES1">
        <v>0</v>
      </c>
      <c r="TET1">
        <v>0</v>
      </c>
      <c r="TEU1">
        <v>0</v>
      </c>
      <c r="TEV1">
        <v>0</v>
      </c>
      <c r="TEW1">
        <v>0</v>
      </c>
      <c r="TEX1">
        <v>0</v>
      </c>
      <c r="TEY1">
        <v>0</v>
      </c>
      <c r="TEZ1">
        <v>0</v>
      </c>
      <c r="TFA1">
        <v>0</v>
      </c>
      <c r="TFB1">
        <v>0</v>
      </c>
      <c r="TFC1">
        <v>0</v>
      </c>
      <c r="TFD1">
        <v>0</v>
      </c>
      <c r="TFE1">
        <v>0</v>
      </c>
      <c r="TFF1">
        <v>0</v>
      </c>
      <c r="TFG1">
        <v>0</v>
      </c>
      <c r="TFH1">
        <v>0</v>
      </c>
      <c r="TFI1">
        <v>0</v>
      </c>
      <c r="TFJ1">
        <v>0</v>
      </c>
      <c r="TFK1">
        <v>0</v>
      </c>
      <c r="TFL1">
        <v>0</v>
      </c>
      <c r="TFM1">
        <v>0</v>
      </c>
      <c r="TFN1">
        <v>0</v>
      </c>
      <c r="TFO1">
        <v>0</v>
      </c>
      <c r="TFP1">
        <v>0</v>
      </c>
      <c r="TFQ1">
        <v>0</v>
      </c>
      <c r="TFR1">
        <v>0</v>
      </c>
      <c r="TFS1">
        <v>0</v>
      </c>
      <c r="TFT1">
        <v>0</v>
      </c>
      <c r="TFU1">
        <v>0</v>
      </c>
      <c r="TFV1">
        <v>0</v>
      </c>
      <c r="TFW1">
        <v>0</v>
      </c>
      <c r="TFX1">
        <v>0</v>
      </c>
      <c r="TFY1">
        <v>0</v>
      </c>
      <c r="TFZ1">
        <v>0</v>
      </c>
      <c r="TGA1">
        <v>0</v>
      </c>
      <c r="TGB1">
        <v>0</v>
      </c>
      <c r="TGC1">
        <v>0</v>
      </c>
      <c r="TGD1">
        <v>0</v>
      </c>
      <c r="TGE1">
        <v>0</v>
      </c>
      <c r="TGF1">
        <v>0</v>
      </c>
      <c r="TGG1">
        <v>0</v>
      </c>
      <c r="TGH1">
        <v>0</v>
      </c>
      <c r="TGI1">
        <v>0</v>
      </c>
      <c r="TGJ1">
        <v>0</v>
      </c>
      <c r="TGK1">
        <v>0</v>
      </c>
      <c r="TGL1">
        <v>0</v>
      </c>
      <c r="TGM1">
        <v>0</v>
      </c>
      <c r="TGN1">
        <v>0</v>
      </c>
      <c r="TGO1">
        <v>0</v>
      </c>
      <c r="TGP1">
        <v>0</v>
      </c>
      <c r="TGQ1">
        <v>0</v>
      </c>
      <c r="TGR1">
        <v>0</v>
      </c>
      <c r="TGS1">
        <v>0</v>
      </c>
      <c r="TGT1">
        <v>0</v>
      </c>
      <c r="TGU1">
        <v>0</v>
      </c>
      <c r="TGV1">
        <v>0</v>
      </c>
      <c r="TGW1">
        <v>0</v>
      </c>
      <c r="TGX1">
        <v>0</v>
      </c>
      <c r="TGY1">
        <v>0</v>
      </c>
      <c r="TGZ1">
        <v>0</v>
      </c>
      <c r="THA1">
        <v>0</v>
      </c>
      <c r="THB1">
        <v>0</v>
      </c>
      <c r="THC1">
        <v>0</v>
      </c>
      <c r="THD1">
        <v>0</v>
      </c>
      <c r="THE1">
        <v>0</v>
      </c>
      <c r="THF1">
        <v>0</v>
      </c>
      <c r="THG1">
        <v>0</v>
      </c>
      <c r="THH1">
        <v>0</v>
      </c>
      <c r="THI1">
        <v>0</v>
      </c>
      <c r="THJ1">
        <v>0</v>
      </c>
      <c r="THK1">
        <v>0</v>
      </c>
      <c r="THL1">
        <v>0</v>
      </c>
      <c r="THM1">
        <v>0</v>
      </c>
      <c r="THN1">
        <v>0</v>
      </c>
      <c r="THO1">
        <v>0</v>
      </c>
      <c r="THP1">
        <v>0</v>
      </c>
      <c r="THQ1">
        <v>0</v>
      </c>
      <c r="THR1">
        <v>0</v>
      </c>
      <c r="THS1">
        <v>0</v>
      </c>
      <c r="THT1">
        <v>0</v>
      </c>
      <c r="THU1">
        <v>0</v>
      </c>
      <c r="THV1">
        <v>0</v>
      </c>
      <c r="THW1">
        <v>0</v>
      </c>
      <c r="THX1">
        <v>0</v>
      </c>
      <c r="THY1">
        <v>0</v>
      </c>
      <c r="THZ1">
        <v>0</v>
      </c>
      <c r="TIA1">
        <v>0</v>
      </c>
      <c r="TIB1">
        <v>0</v>
      </c>
      <c r="TIC1">
        <v>0</v>
      </c>
      <c r="TID1">
        <v>0</v>
      </c>
      <c r="TIE1">
        <v>0</v>
      </c>
      <c r="TIF1">
        <v>0</v>
      </c>
      <c r="TIG1">
        <v>0</v>
      </c>
      <c r="TIH1">
        <v>0</v>
      </c>
      <c r="TII1">
        <v>0</v>
      </c>
      <c r="TIJ1">
        <v>0</v>
      </c>
      <c r="TIK1">
        <v>0</v>
      </c>
      <c r="TIL1">
        <v>0</v>
      </c>
      <c r="TIM1">
        <v>0</v>
      </c>
      <c r="TIN1">
        <v>0</v>
      </c>
      <c r="TIO1">
        <v>0</v>
      </c>
      <c r="TIP1">
        <v>0</v>
      </c>
      <c r="TIQ1">
        <v>0</v>
      </c>
      <c r="TIR1">
        <v>0</v>
      </c>
      <c r="TIS1">
        <v>0</v>
      </c>
      <c r="TIT1">
        <v>0</v>
      </c>
      <c r="TIU1">
        <v>0</v>
      </c>
      <c r="TIV1">
        <v>0</v>
      </c>
      <c r="TIW1">
        <v>0</v>
      </c>
      <c r="TIX1">
        <v>0</v>
      </c>
      <c r="TIY1">
        <v>0</v>
      </c>
      <c r="TIZ1">
        <v>0</v>
      </c>
      <c r="TJA1">
        <v>0</v>
      </c>
      <c r="TJB1">
        <v>0</v>
      </c>
      <c r="TJC1">
        <v>0</v>
      </c>
      <c r="TJD1">
        <v>0</v>
      </c>
      <c r="TJE1">
        <v>0</v>
      </c>
      <c r="TJF1">
        <v>0</v>
      </c>
      <c r="TJG1">
        <v>0</v>
      </c>
      <c r="TJH1">
        <v>0</v>
      </c>
      <c r="TJI1">
        <v>0</v>
      </c>
      <c r="TJJ1">
        <v>0</v>
      </c>
      <c r="TJK1">
        <v>0</v>
      </c>
      <c r="TJL1">
        <v>0</v>
      </c>
      <c r="TJM1">
        <v>0</v>
      </c>
      <c r="TJN1">
        <v>0</v>
      </c>
      <c r="TJO1">
        <v>0</v>
      </c>
      <c r="TJP1">
        <v>0</v>
      </c>
      <c r="TJQ1">
        <v>0</v>
      </c>
      <c r="TJR1">
        <v>0</v>
      </c>
      <c r="TJS1">
        <v>0</v>
      </c>
      <c r="TJT1">
        <v>0</v>
      </c>
      <c r="TJU1">
        <v>0</v>
      </c>
      <c r="TJV1">
        <v>0</v>
      </c>
      <c r="TJW1">
        <v>0</v>
      </c>
      <c r="TJX1">
        <v>0</v>
      </c>
      <c r="TJY1">
        <v>0</v>
      </c>
      <c r="TJZ1">
        <v>0</v>
      </c>
      <c r="TKA1">
        <v>0</v>
      </c>
      <c r="TKB1">
        <v>0</v>
      </c>
      <c r="TKC1">
        <v>0</v>
      </c>
      <c r="TKD1">
        <v>0</v>
      </c>
      <c r="TKE1">
        <v>0</v>
      </c>
      <c r="TKF1">
        <v>0</v>
      </c>
      <c r="TKG1">
        <v>0</v>
      </c>
      <c r="TKH1">
        <v>0</v>
      </c>
      <c r="TKI1">
        <v>0</v>
      </c>
      <c r="TKJ1">
        <v>0</v>
      </c>
      <c r="TKK1">
        <v>0</v>
      </c>
      <c r="TKL1">
        <v>0</v>
      </c>
      <c r="TKM1">
        <v>0</v>
      </c>
      <c r="TKN1">
        <v>0</v>
      </c>
      <c r="TKO1">
        <v>0</v>
      </c>
      <c r="TKP1">
        <v>0</v>
      </c>
      <c r="TKQ1">
        <v>0</v>
      </c>
      <c r="TKR1">
        <v>0</v>
      </c>
      <c r="TKS1">
        <v>0</v>
      </c>
      <c r="TKT1">
        <v>0</v>
      </c>
      <c r="TKU1">
        <v>0</v>
      </c>
      <c r="TKV1">
        <v>0</v>
      </c>
      <c r="TKW1">
        <v>0</v>
      </c>
      <c r="TKX1">
        <v>0</v>
      </c>
      <c r="TKY1">
        <v>0</v>
      </c>
      <c r="TKZ1">
        <v>0</v>
      </c>
      <c r="TLA1">
        <v>0</v>
      </c>
      <c r="TLB1">
        <v>0</v>
      </c>
      <c r="TLC1">
        <v>0</v>
      </c>
      <c r="TLD1">
        <v>0</v>
      </c>
      <c r="TLE1">
        <v>0</v>
      </c>
      <c r="TLF1">
        <v>0</v>
      </c>
      <c r="TLG1">
        <v>0</v>
      </c>
      <c r="TLH1">
        <v>0</v>
      </c>
      <c r="TLI1">
        <v>0</v>
      </c>
      <c r="TLJ1">
        <v>0</v>
      </c>
      <c r="TLK1">
        <v>0</v>
      </c>
      <c r="TLL1">
        <v>0</v>
      </c>
      <c r="TLM1">
        <v>0</v>
      </c>
      <c r="TLN1">
        <v>0</v>
      </c>
      <c r="TLO1">
        <v>0</v>
      </c>
      <c r="TLP1">
        <v>0</v>
      </c>
      <c r="TLQ1">
        <v>0</v>
      </c>
      <c r="TLR1">
        <v>0</v>
      </c>
      <c r="TLS1">
        <v>0</v>
      </c>
      <c r="TLT1">
        <v>0</v>
      </c>
      <c r="TLU1">
        <v>0</v>
      </c>
      <c r="TLV1">
        <v>0</v>
      </c>
      <c r="TLW1">
        <v>0</v>
      </c>
      <c r="TLX1">
        <v>0</v>
      </c>
      <c r="TLY1">
        <v>0</v>
      </c>
      <c r="TLZ1">
        <v>0</v>
      </c>
      <c r="TMA1">
        <v>0</v>
      </c>
      <c r="TMB1">
        <v>0</v>
      </c>
      <c r="TMC1">
        <v>0</v>
      </c>
      <c r="TMD1">
        <v>0</v>
      </c>
      <c r="TME1">
        <v>0</v>
      </c>
      <c r="TMF1">
        <v>0</v>
      </c>
      <c r="TMG1">
        <v>0</v>
      </c>
      <c r="TMH1">
        <v>0</v>
      </c>
      <c r="TMI1">
        <v>0</v>
      </c>
      <c r="TMJ1">
        <v>0</v>
      </c>
      <c r="TMK1">
        <v>0</v>
      </c>
      <c r="TML1">
        <v>0</v>
      </c>
      <c r="TMM1">
        <v>0</v>
      </c>
      <c r="TMN1">
        <v>0</v>
      </c>
      <c r="TMO1">
        <v>0</v>
      </c>
      <c r="TMP1">
        <v>0</v>
      </c>
      <c r="TMQ1">
        <v>0</v>
      </c>
      <c r="TMR1">
        <v>0</v>
      </c>
      <c r="TMS1">
        <v>0</v>
      </c>
      <c r="TMT1">
        <v>0</v>
      </c>
      <c r="TMU1">
        <v>0</v>
      </c>
      <c r="TMV1">
        <v>0</v>
      </c>
      <c r="TMW1">
        <v>0</v>
      </c>
      <c r="TMX1">
        <v>0</v>
      </c>
      <c r="TMY1">
        <v>0</v>
      </c>
      <c r="TMZ1">
        <v>0</v>
      </c>
      <c r="TNA1">
        <v>0</v>
      </c>
      <c r="TNB1">
        <v>0</v>
      </c>
      <c r="TNC1">
        <v>0</v>
      </c>
      <c r="TND1">
        <v>0</v>
      </c>
      <c r="TNE1">
        <v>0</v>
      </c>
      <c r="TNF1">
        <v>0</v>
      </c>
      <c r="TNG1">
        <v>0</v>
      </c>
      <c r="TNH1">
        <v>0</v>
      </c>
      <c r="TNI1">
        <v>0</v>
      </c>
      <c r="TNJ1">
        <v>0</v>
      </c>
      <c r="TNK1">
        <v>0</v>
      </c>
      <c r="TNL1">
        <v>0</v>
      </c>
      <c r="TNM1">
        <v>0</v>
      </c>
      <c r="TNN1">
        <v>0</v>
      </c>
      <c r="TNO1">
        <v>0</v>
      </c>
      <c r="TNP1">
        <v>0</v>
      </c>
      <c r="TNQ1">
        <v>0</v>
      </c>
      <c r="TNR1">
        <v>0</v>
      </c>
      <c r="TNS1">
        <v>0</v>
      </c>
      <c r="TNT1">
        <v>0</v>
      </c>
      <c r="TNU1">
        <v>0</v>
      </c>
      <c r="TNV1">
        <v>0</v>
      </c>
      <c r="TNW1">
        <v>0</v>
      </c>
      <c r="TNX1">
        <v>0</v>
      </c>
      <c r="TNY1">
        <v>0</v>
      </c>
      <c r="TNZ1">
        <v>0</v>
      </c>
      <c r="TOA1">
        <v>0</v>
      </c>
      <c r="TOB1">
        <v>0</v>
      </c>
      <c r="TOC1">
        <v>0</v>
      </c>
      <c r="TOD1">
        <v>0</v>
      </c>
      <c r="TOE1">
        <v>0</v>
      </c>
      <c r="TOF1">
        <v>0</v>
      </c>
      <c r="TOG1">
        <v>0</v>
      </c>
      <c r="TOH1">
        <v>0</v>
      </c>
      <c r="TOI1">
        <v>0</v>
      </c>
      <c r="TOJ1">
        <v>0</v>
      </c>
      <c r="TOK1">
        <v>0</v>
      </c>
      <c r="TOL1">
        <v>0</v>
      </c>
      <c r="TOM1">
        <v>0</v>
      </c>
      <c r="TON1">
        <v>0</v>
      </c>
      <c r="TOO1">
        <v>0</v>
      </c>
      <c r="TOP1">
        <v>0</v>
      </c>
      <c r="TOQ1">
        <v>0</v>
      </c>
      <c r="TOR1">
        <v>0</v>
      </c>
      <c r="TOS1">
        <v>0</v>
      </c>
      <c r="TOT1">
        <v>0</v>
      </c>
      <c r="TOU1">
        <v>0</v>
      </c>
      <c r="TOV1">
        <v>0</v>
      </c>
      <c r="TOW1">
        <v>0</v>
      </c>
      <c r="TOX1">
        <v>0</v>
      </c>
      <c r="TOY1">
        <v>0</v>
      </c>
      <c r="TOZ1">
        <v>0</v>
      </c>
      <c r="TPA1">
        <v>0</v>
      </c>
      <c r="TPB1">
        <v>0</v>
      </c>
      <c r="TPC1">
        <v>0</v>
      </c>
      <c r="TPD1">
        <v>0</v>
      </c>
      <c r="TPE1">
        <v>0</v>
      </c>
      <c r="TPF1">
        <v>0</v>
      </c>
      <c r="TPG1">
        <v>0</v>
      </c>
      <c r="TPH1">
        <v>0</v>
      </c>
      <c r="TPI1">
        <v>0</v>
      </c>
      <c r="TPJ1">
        <v>0</v>
      </c>
      <c r="TPK1">
        <v>0</v>
      </c>
      <c r="TPL1">
        <v>0</v>
      </c>
      <c r="TPM1">
        <v>0</v>
      </c>
      <c r="TPN1">
        <v>0</v>
      </c>
      <c r="TPO1">
        <v>0</v>
      </c>
      <c r="TPP1">
        <v>0</v>
      </c>
      <c r="TPQ1">
        <v>0</v>
      </c>
      <c r="TPR1">
        <v>0</v>
      </c>
      <c r="TPS1">
        <v>0</v>
      </c>
      <c r="TPT1">
        <v>0</v>
      </c>
      <c r="TPU1">
        <v>0</v>
      </c>
      <c r="TPV1">
        <v>0</v>
      </c>
      <c r="TPW1">
        <v>0</v>
      </c>
      <c r="TPX1">
        <v>0</v>
      </c>
      <c r="TPY1">
        <v>0</v>
      </c>
      <c r="TPZ1">
        <v>0</v>
      </c>
      <c r="TQA1">
        <v>0</v>
      </c>
      <c r="TQB1">
        <v>0</v>
      </c>
      <c r="TQC1">
        <v>0</v>
      </c>
      <c r="TQD1">
        <v>0</v>
      </c>
      <c r="TQE1">
        <v>0</v>
      </c>
      <c r="TQF1">
        <v>0</v>
      </c>
      <c r="TQG1">
        <v>0</v>
      </c>
      <c r="TQH1">
        <v>0</v>
      </c>
      <c r="TQI1">
        <v>0</v>
      </c>
      <c r="TQJ1">
        <v>0</v>
      </c>
      <c r="TQK1">
        <v>0</v>
      </c>
      <c r="TQL1">
        <v>0</v>
      </c>
      <c r="TQM1">
        <v>0</v>
      </c>
      <c r="TQN1">
        <v>0</v>
      </c>
      <c r="TQO1">
        <v>0</v>
      </c>
      <c r="TQP1">
        <v>0</v>
      </c>
      <c r="TQQ1">
        <v>0</v>
      </c>
      <c r="TQR1">
        <v>0</v>
      </c>
      <c r="TQS1">
        <v>0</v>
      </c>
      <c r="TQT1">
        <v>0</v>
      </c>
      <c r="TQU1">
        <v>0</v>
      </c>
      <c r="TQV1">
        <v>0</v>
      </c>
      <c r="TQW1">
        <v>0</v>
      </c>
      <c r="TQX1">
        <v>0</v>
      </c>
      <c r="TQY1">
        <v>0</v>
      </c>
      <c r="TQZ1">
        <v>0</v>
      </c>
      <c r="TRA1">
        <v>0</v>
      </c>
      <c r="TRB1">
        <v>0</v>
      </c>
      <c r="TRC1">
        <v>0</v>
      </c>
      <c r="TRD1">
        <v>0</v>
      </c>
      <c r="TRE1">
        <v>0</v>
      </c>
      <c r="TRF1">
        <v>0</v>
      </c>
      <c r="TRG1">
        <v>0</v>
      </c>
      <c r="TRH1">
        <v>0</v>
      </c>
      <c r="TRI1">
        <v>0</v>
      </c>
      <c r="TRJ1">
        <v>0</v>
      </c>
      <c r="TRK1">
        <v>0</v>
      </c>
      <c r="TRL1">
        <v>0</v>
      </c>
      <c r="TRM1">
        <v>0</v>
      </c>
      <c r="TRN1">
        <v>0</v>
      </c>
      <c r="TRO1">
        <v>0</v>
      </c>
      <c r="TRP1">
        <v>0</v>
      </c>
      <c r="TRQ1">
        <v>0</v>
      </c>
      <c r="TRR1">
        <v>0</v>
      </c>
      <c r="TRS1">
        <v>0</v>
      </c>
      <c r="TRT1">
        <v>0</v>
      </c>
      <c r="TRU1">
        <v>0</v>
      </c>
      <c r="TRV1">
        <v>0</v>
      </c>
      <c r="TRW1">
        <v>0</v>
      </c>
      <c r="TRX1">
        <v>0</v>
      </c>
      <c r="TRY1">
        <v>0</v>
      </c>
      <c r="TRZ1">
        <v>0</v>
      </c>
      <c r="TSA1">
        <v>0</v>
      </c>
      <c r="TSB1">
        <v>0</v>
      </c>
      <c r="TSC1">
        <v>0</v>
      </c>
      <c r="TSD1">
        <v>0</v>
      </c>
      <c r="TSE1">
        <v>0</v>
      </c>
      <c r="TSF1">
        <v>0</v>
      </c>
      <c r="TSG1">
        <v>0</v>
      </c>
      <c r="TSH1">
        <v>0</v>
      </c>
      <c r="TSI1">
        <v>0</v>
      </c>
      <c r="TSJ1">
        <v>0</v>
      </c>
      <c r="TSK1">
        <v>0</v>
      </c>
      <c r="TSL1">
        <v>0</v>
      </c>
      <c r="TSM1">
        <v>0</v>
      </c>
      <c r="TSN1">
        <v>0</v>
      </c>
      <c r="TSO1">
        <v>0</v>
      </c>
      <c r="TSP1">
        <v>0</v>
      </c>
      <c r="TSQ1">
        <v>0</v>
      </c>
      <c r="TSR1">
        <v>0</v>
      </c>
      <c r="TSS1">
        <v>0</v>
      </c>
      <c r="TST1">
        <v>0</v>
      </c>
      <c r="TSU1">
        <v>0</v>
      </c>
      <c r="TSV1">
        <v>0</v>
      </c>
      <c r="TSW1">
        <v>0</v>
      </c>
      <c r="TSX1">
        <v>0</v>
      </c>
      <c r="TSY1">
        <v>0</v>
      </c>
      <c r="TSZ1">
        <v>0</v>
      </c>
      <c r="TTA1">
        <v>0</v>
      </c>
      <c r="TTB1">
        <v>0</v>
      </c>
      <c r="TTC1">
        <v>0</v>
      </c>
      <c r="TTD1">
        <v>0</v>
      </c>
      <c r="TTE1">
        <v>0</v>
      </c>
      <c r="TTF1">
        <v>0</v>
      </c>
      <c r="TTG1">
        <v>0</v>
      </c>
      <c r="TTH1">
        <v>0</v>
      </c>
      <c r="TTI1">
        <v>0</v>
      </c>
      <c r="TTJ1">
        <v>0</v>
      </c>
      <c r="TTK1">
        <v>0</v>
      </c>
      <c r="TTL1">
        <v>0</v>
      </c>
      <c r="TTM1">
        <v>0</v>
      </c>
      <c r="TTN1">
        <v>0</v>
      </c>
      <c r="TTO1">
        <v>0</v>
      </c>
      <c r="TTP1">
        <v>0</v>
      </c>
      <c r="TTQ1">
        <v>0</v>
      </c>
      <c r="TTR1">
        <v>0</v>
      </c>
      <c r="TTS1">
        <v>0</v>
      </c>
      <c r="TTT1">
        <v>0</v>
      </c>
      <c r="TTU1">
        <v>0</v>
      </c>
      <c r="TTV1">
        <v>0</v>
      </c>
      <c r="TTW1">
        <v>0</v>
      </c>
      <c r="TTX1">
        <v>0</v>
      </c>
      <c r="TTY1">
        <v>0</v>
      </c>
      <c r="TTZ1">
        <v>0</v>
      </c>
      <c r="TUA1">
        <v>0</v>
      </c>
      <c r="TUB1">
        <v>0</v>
      </c>
      <c r="TUC1">
        <v>0</v>
      </c>
      <c r="TUD1">
        <v>0</v>
      </c>
      <c r="TUE1">
        <v>0</v>
      </c>
      <c r="TUF1">
        <v>0</v>
      </c>
      <c r="TUG1">
        <v>0</v>
      </c>
      <c r="TUH1">
        <v>0</v>
      </c>
      <c r="TUI1">
        <v>0</v>
      </c>
      <c r="TUJ1">
        <v>0</v>
      </c>
      <c r="TUK1">
        <v>0</v>
      </c>
      <c r="TUL1">
        <v>0</v>
      </c>
      <c r="TUM1">
        <v>0</v>
      </c>
      <c r="TUN1">
        <v>0</v>
      </c>
      <c r="TUO1">
        <v>0</v>
      </c>
      <c r="TUP1">
        <v>0</v>
      </c>
      <c r="TUQ1">
        <v>0</v>
      </c>
      <c r="TUR1">
        <v>0</v>
      </c>
      <c r="TUS1">
        <v>0</v>
      </c>
      <c r="TUT1">
        <v>0</v>
      </c>
      <c r="TUU1">
        <v>0</v>
      </c>
      <c r="TUV1">
        <v>0</v>
      </c>
      <c r="TUW1">
        <v>0</v>
      </c>
      <c r="TUX1">
        <v>0</v>
      </c>
      <c r="TUY1">
        <v>0</v>
      </c>
      <c r="TUZ1">
        <v>0</v>
      </c>
      <c r="TVA1">
        <v>0</v>
      </c>
      <c r="TVB1">
        <v>0</v>
      </c>
      <c r="TVC1">
        <v>0</v>
      </c>
      <c r="TVD1">
        <v>0</v>
      </c>
      <c r="TVE1">
        <v>0</v>
      </c>
      <c r="TVF1">
        <v>0</v>
      </c>
      <c r="TVG1">
        <v>0</v>
      </c>
      <c r="TVH1">
        <v>0</v>
      </c>
      <c r="TVI1">
        <v>0</v>
      </c>
      <c r="TVJ1">
        <v>0</v>
      </c>
      <c r="TVK1">
        <v>0</v>
      </c>
      <c r="TVL1">
        <v>0</v>
      </c>
      <c r="TVM1">
        <v>0</v>
      </c>
      <c r="TVN1">
        <v>0</v>
      </c>
      <c r="TVO1">
        <v>0</v>
      </c>
      <c r="TVP1">
        <v>0</v>
      </c>
      <c r="TVQ1">
        <v>0</v>
      </c>
      <c r="TVR1">
        <v>0</v>
      </c>
      <c r="TVS1">
        <v>0</v>
      </c>
      <c r="TVT1">
        <v>0</v>
      </c>
      <c r="TVU1">
        <v>0</v>
      </c>
      <c r="TVV1">
        <v>0</v>
      </c>
      <c r="TVW1">
        <v>0</v>
      </c>
      <c r="TVX1">
        <v>0</v>
      </c>
      <c r="TVY1">
        <v>0</v>
      </c>
      <c r="TVZ1">
        <v>0</v>
      </c>
      <c r="TWA1">
        <v>0</v>
      </c>
      <c r="TWB1">
        <v>0</v>
      </c>
      <c r="TWC1">
        <v>0</v>
      </c>
      <c r="TWD1">
        <v>0</v>
      </c>
      <c r="TWE1">
        <v>0</v>
      </c>
      <c r="TWF1">
        <v>0</v>
      </c>
      <c r="TWG1">
        <v>0</v>
      </c>
      <c r="TWH1">
        <v>0</v>
      </c>
      <c r="TWI1">
        <v>0</v>
      </c>
      <c r="TWJ1">
        <v>0</v>
      </c>
      <c r="TWK1">
        <v>0</v>
      </c>
      <c r="TWL1">
        <v>0</v>
      </c>
      <c r="TWM1">
        <v>0</v>
      </c>
      <c r="TWN1">
        <v>0</v>
      </c>
      <c r="TWO1">
        <v>0</v>
      </c>
      <c r="TWP1">
        <v>0</v>
      </c>
      <c r="TWQ1">
        <v>0</v>
      </c>
      <c r="TWR1">
        <v>0</v>
      </c>
      <c r="TWS1">
        <v>0</v>
      </c>
      <c r="TWT1">
        <v>0</v>
      </c>
      <c r="TWU1">
        <v>0</v>
      </c>
      <c r="TWV1">
        <v>0</v>
      </c>
      <c r="TWW1">
        <v>0</v>
      </c>
      <c r="TWX1">
        <v>0</v>
      </c>
      <c r="TWY1">
        <v>0</v>
      </c>
      <c r="TWZ1">
        <v>0</v>
      </c>
      <c r="TXA1">
        <v>0</v>
      </c>
      <c r="TXB1">
        <v>0</v>
      </c>
      <c r="TXC1">
        <v>0</v>
      </c>
      <c r="TXD1">
        <v>0</v>
      </c>
      <c r="TXE1">
        <v>0</v>
      </c>
      <c r="TXF1">
        <v>0</v>
      </c>
      <c r="TXG1">
        <v>0</v>
      </c>
      <c r="TXH1">
        <v>0</v>
      </c>
      <c r="TXI1">
        <v>0</v>
      </c>
      <c r="TXJ1">
        <v>0</v>
      </c>
      <c r="TXK1">
        <v>0</v>
      </c>
      <c r="TXL1">
        <v>0</v>
      </c>
      <c r="TXM1">
        <v>0</v>
      </c>
      <c r="TXN1">
        <v>0</v>
      </c>
      <c r="TXO1">
        <v>0</v>
      </c>
      <c r="TXP1">
        <v>0</v>
      </c>
      <c r="TXQ1">
        <v>0</v>
      </c>
      <c r="TXR1">
        <v>0</v>
      </c>
      <c r="TXS1">
        <v>0</v>
      </c>
      <c r="TXT1">
        <v>0</v>
      </c>
      <c r="TXU1">
        <v>0</v>
      </c>
      <c r="TXV1">
        <v>0</v>
      </c>
      <c r="TXW1">
        <v>0</v>
      </c>
      <c r="TXX1">
        <v>0</v>
      </c>
      <c r="TXY1">
        <v>0</v>
      </c>
      <c r="TXZ1">
        <v>0</v>
      </c>
      <c r="TYA1">
        <v>0</v>
      </c>
      <c r="TYB1">
        <v>0</v>
      </c>
      <c r="TYC1">
        <v>0</v>
      </c>
      <c r="TYD1">
        <v>0</v>
      </c>
      <c r="TYE1">
        <v>0</v>
      </c>
      <c r="TYF1">
        <v>0</v>
      </c>
      <c r="TYG1">
        <v>0</v>
      </c>
      <c r="TYH1">
        <v>0</v>
      </c>
      <c r="TYI1">
        <v>0</v>
      </c>
      <c r="TYJ1">
        <v>0</v>
      </c>
      <c r="TYK1">
        <v>0</v>
      </c>
      <c r="TYL1">
        <v>0</v>
      </c>
      <c r="TYM1">
        <v>0</v>
      </c>
      <c r="TYN1">
        <v>0</v>
      </c>
      <c r="TYO1">
        <v>0</v>
      </c>
      <c r="TYP1">
        <v>0</v>
      </c>
      <c r="TYQ1">
        <v>0</v>
      </c>
      <c r="TYR1">
        <v>0</v>
      </c>
      <c r="TYS1">
        <v>0</v>
      </c>
      <c r="TYT1">
        <v>0</v>
      </c>
      <c r="TYU1">
        <v>0</v>
      </c>
      <c r="TYV1">
        <v>0</v>
      </c>
      <c r="TYW1">
        <v>0</v>
      </c>
      <c r="TYX1">
        <v>0</v>
      </c>
      <c r="TYY1">
        <v>0</v>
      </c>
      <c r="TYZ1">
        <v>0</v>
      </c>
      <c r="TZA1">
        <v>0</v>
      </c>
      <c r="TZB1">
        <v>0</v>
      </c>
      <c r="TZC1">
        <v>0</v>
      </c>
      <c r="TZD1">
        <v>0</v>
      </c>
      <c r="TZE1">
        <v>0</v>
      </c>
      <c r="TZF1">
        <v>0</v>
      </c>
      <c r="TZG1">
        <v>0</v>
      </c>
      <c r="TZH1">
        <v>0</v>
      </c>
      <c r="TZI1">
        <v>0</v>
      </c>
      <c r="TZJ1">
        <v>0</v>
      </c>
      <c r="TZK1">
        <v>0</v>
      </c>
      <c r="TZL1">
        <v>0</v>
      </c>
      <c r="TZM1">
        <v>0</v>
      </c>
      <c r="TZN1">
        <v>0</v>
      </c>
      <c r="TZO1">
        <v>0</v>
      </c>
      <c r="TZP1">
        <v>0</v>
      </c>
      <c r="TZQ1">
        <v>0</v>
      </c>
      <c r="TZR1">
        <v>0</v>
      </c>
      <c r="TZS1">
        <v>0</v>
      </c>
      <c r="TZT1">
        <v>0</v>
      </c>
      <c r="TZU1">
        <v>0</v>
      </c>
      <c r="TZV1">
        <v>0</v>
      </c>
      <c r="TZW1">
        <v>0</v>
      </c>
      <c r="TZX1">
        <v>0</v>
      </c>
      <c r="TZY1">
        <v>0</v>
      </c>
      <c r="TZZ1">
        <v>0</v>
      </c>
      <c r="UAA1">
        <v>0</v>
      </c>
      <c r="UAB1">
        <v>0</v>
      </c>
      <c r="UAC1">
        <v>0</v>
      </c>
      <c r="UAD1">
        <v>0</v>
      </c>
      <c r="UAE1">
        <v>0</v>
      </c>
      <c r="UAF1">
        <v>0</v>
      </c>
      <c r="UAG1">
        <v>0</v>
      </c>
      <c r="UAH1">
        <v>0</v>
      </c>
      <c r="UAI1">
        <v>0</v>
      </c>
      <c r="UAJ1">
        <v>0</v>
      </c>
      <c r="UAK1">
        <v>0</v>
      </c>
      <c r="UAL1">
        <v>0</v>
      </c>
      <c r="UAM1">
        <v>0</v>
      </c>
      <c r="UAN1">
        <v>0</v>
      </c>
      <c r="UAO1">
        <v>0</v>
      </c>
      <c r="UAP1">
        <v>0</v>
      </c>
      <c r="UAQ1">
        <v>0</v>
      </c>
      <c r="UAR1">
        <v>0</v>
      </c>
      <c r="UAS1">
        <v>0</v>
      </c>
      <c r="UAT1">
        <v>0</v>
      </c>
      <c r="UAU1">
        <v>0</v>
      </c>
      <c r="UAV1">
        <v>0</v>
      </c>
      <c r="UAW1">
        <v>0</v>
      </c>
      <c r="UAX1">
        <v>0</v>
      </c>
      <c r="UAY1">
        <v>0</v>
      </c>
      <c r="UAZ1">
        <v>0</v>
      </c>
      <c r="UBA1">
        <v>0</v>
      </c>
      <c r="UBB1">
        <v>0</v>
      </c>
      <c r="UBC1">
        <v>0</v>
      </c>
      <c r="UBD1">
        <v>0</v>
      </c>
      <c r="UBE1">
        <v>0</v>
      </c>
      <c r="UBF1">
        <v>0</v>
      </c>
      <c r="UBG1">
        <v>0</v>
      </c>
      <c r="UBH1">
        <v>0</v>
      </c>
      <c r="UBI1">
        <v>0</v>
      </c>
      <c r="UBJ1">
        <v>0</v>
      </c>
      <c r="UBK1">
        <v>0</v>
      </c>
      <c r="UBL1">
        <v>0</v>
      </c>
      <c r="UBM1">
        <v>0</v>
      </c>
      <c r="UBN1">
        <v>0</v>
      </c>
      <c r="UBO1">
        <v>0</v>
      </c>
      <c r="UBP1">
        <v>0</v>
      </c>
      <c r="UBQ1">
        <v>0</v>
      </c>
      <c r="UBR1">
        <v>0</v>
      </c>
      <c r="UBS1">
        <v>0</v>
      </c>
      <c r="UBT1">
        <v>0</v>
      </c>
      <c r="UBU1">
        <v>0</v>
      </c>
      <c r="UBV1">
        <v>0</v>
      </c>
      <c r="UBW1">
        <v>0</v>
      </c>
      <c r="UBX1">
        <v>0</v>
      </c>
      <c r="UBY1">
        <v>0</v>
      </c>
      <c r="UBZ1">
        <v>0</v>
      </c>
      <c r="UCA1">
        <v>0</v>
      </c>
      <c r="UCB1">
        <v>0</v>
      </c>
      <c r="UCC1">
        <v>0</v>
      </c>
      <c r="UCD1">
        <v>0</v>
      </c>
      <c r="UCE1">
        <v>0</v>
      </c>
      <c r="UCF1">
        <v>0</v>
      </c>
      <c r="UCG1">
        <v>0</v>
      </c>
      <c r="UCH1">
        <v>0</v>
      </c>
      <c r="UCI1">
        <v>0</v>
      </c>
      <c r="UCJ1">
        <v>0</v>
      </c>
      <c r="UCK1">
        <v>0</v>
      </c>
      <c r="UCL1">
        <v>0</v>
      </c>
      <c r="UCM1">
        <v>0</v>
      </c>
      <c r="UCN1">
        <v>0</v>
      </c>
      <c r="UCO1">
        <v>0</v>
      </c>
      <c r="UCP1">
        <v>0</v>
      </c>
      <c r="UCQ1">
        <v>0</v>
      </c>
      <c r="UCR1">
        <v>0</v>
      </c>
      <c r="UCS1">
        <v>0</v>
      </c>
      <c r="UCT1">
        <v>0</v>
      </c>
      <c r="UCU1">
        <v>0</v>
      </c>
      <c r="UCV1">
        <v>0</v>
      </c>
      <c r="UCW1">
        <v>0</v>
      </c>
      <c r="UCX1">
        <v>0</v>
      </c>
      <c r="UCY1">
        <v>0</v>
      </c>
      <c r="UCZ1">
        <v>0</v>
      </c>
      <c r="UDA1">
        <v>0</v>
      </c>
      <c r="UDB1">
        <v>0</v>
      </c>
      <c r="UDC1">
        <v>0</v>
      </c>
      <c r="UDD1">
        <v>0</v>
      </c>
      <c r="UDE1">
        <v>0</v>
      </c>
      <c r="UDF1">
        <v>0</v>
      </c>
      <c r="UDG1">
        <v>0</v>
      </c>
      <c r="UDH1">
        <v>0</v>
      </c>
      <c r="UDI1">
        <v>0</v>
      </c>
      <c r="UDJ1">
        <v>0</v>
      </c>
      <c r="UDK1">
        <v>0</v>
      </c>
      <c r="UDL1">
        <v>0</v>
      </c>
      <c r="UDM1">
        <v>0</v>
      </c>
      <c r="UDN1">
        <v>0</v>
      </c>
      <c r="UDO1">
        <v>0</v>
      </c>
      <c r="UDP1">
        <v>0</v>
      </c>
      <c r="UDQ1">
        <v>0</v>
      </c>
      <c r="UDR1">
        <v>0</v>
      </c>
      <c r="UDS1">
        <v>0</v>
      </c>
      <c r="UDT1">
        <v>0</v>
      </c>
      <c r="UDU1">
        <v>0</v>
      </c>
      <c r="UDV1">
        <v>0</v>
      </c>
      <c r="UDW1">
        <v>0</v>
      </c>
      <c r="UDX1">
        <v>0</v>
      </c>
      <c r="UDY1">
        <v>0</v>
      </c>
      <c r="UDZ1">
        <v>0</v>
      </c>
      <c r="UEA1">
        <v>0</v>
      </c>
      <c r="UEB1">
        <v>0</v>
      </c>
      <c r="UEC1">
        <v>0</v>
      </c>
      <c r="UED1">
        <v>0</v>
      </c>
      <c r="UEE1">
        <v>0</v>
      </c>
      <c r="UEF1">
        <v>0</v>
      </c>
      <c r="UEG1">
        <v>0</v>
      </c>
      <c r="UEH1">
        <v>0</v>
      </c>
      <c r="UEI1">
        <v>0</v>
      </c>
      <c r="UEJ1">
        <v>0</v>
      </c>
      <c r="UEK1">
        <v>0</v>
      </c>
      <c r="UEL1">
        <v>0</v>
      </c>
      <c r="UEM1">
        <v>0</v>
      </c>
      <c r="UEN1">
        <v>0</v>
      </c>
      <c r="UEO1">
        <v>0</v>
      </c>
      <c r="UEP1">
        <v>0</v>
      </c>
      <c r="UEQ1">
        <v>0</v>
      </c>
      <c r="UER1">
        <v>0</v>
      </c>
      <c r="UES1">
        <v>0</v>
      </c>
      <c r="UET1">
        <v>0</v>
      </c>
      <c r="UEU1">
        <v>0</v>
      </c>
      <c r="UEV1">
        <v>0</v>
      </c>
      <c r="UEW1">
        <v>0</v>
      </c>
      <c r="UEX1">
        <v>0</v>
      </c>
      <c r="UEY1">
        <v>0</v>
      </c>
      <c r="UEZ1">
        <v>0</v>
      </c>
      <c r="UFA1">
        <v>0</v>
      </c>
      <c r="UFB1">
        <v>0</v>
      </c>
      <c r="UFC1">
        <v>0</v>
      </c>
      <c r="UFD1">
        <v>0</v>
      </c>
      <c r="UFE1">
        <v>0</v>
      </c>
      <c r="UFF1">
        <v>0</v>
      </c>
      <c r="UFG1">
        <v>0</v>
      </c>
      <c r="UFH1">
        <v>0</v>
      </c>
      <c r="UFI1">
        <v>0</v>
      </c>
      <c r="UFJ1">
        <v>0</v>
      </c>
      <c r="UFK1">
        <v>0</v>
      </c>
      <c r="UFL1">
        <v>0</v>
      </c>
      <c r="UFM1">
        <v>0</v>
      </c>
      <c r="UFN1">
        <v>0</v>
      </c>
      <c r="UFO1">
        <v>0</v>
      </c>
      <c r="UFP1">
        <v>0</v>
      </c>
      <c r="UFQ1">
        <v>0</v>
      </c>
      <c r="UFR1">
        <v>0</v>
      </c>
      <c r="UFS1">
        <v>0</v>
      </c>
      <c r="UFT1">
        <v>0</v>
      </c>
      <c r="UFU1">
        <v>0</v>
      </c>
      <c r="UFV1">
        <v>0</v>
      </c>
      <c r="UFW1">
        <v>0</v>
      </c>
      <c r="UFX1">
        <v>0</v>
      </c>
      <c r="UFY1">
        <v>0</v>
      </c>
      <c r="UFZ1">
        <v>0</v>
      </c>
      <c r="UGA1">
        <v>0</v>
      </c>
      <c r="UGB1">
        <v>0</v>
      </c>
      <c r="UGC1">
        <v>0</v>
      </c>
      <c r="UGD1">
        <v>0</v>
      </c>
      <c r="UGE1">
        <v>0</v>
      </c>
      <c r="UGF1">
        <v>0</v>
      </c>
      <c r="UGG1">
        <v>0</v>
      </c>
      <c r="UGH1">
        <v>0</v>
      </c>
      <c r="UGI1">
        <v>0</v>
      </c>
      <c r="UGJ1">
        <v>0</v>
      </c>
      <c r="UGK1">
        <v>0</v>
      </c>
      <c r="UGL1">
        <v>0</v>
      </c>
      <c r="UGM1">
        <v>0</v>
      </c>
      <c r="UGN1">
        <v>0</v>
      </c>
      <c r="UGO1">
        <v>0</v>
      </c>
      <c r="UGP1">
        <v>0</v>
      </c>
      <c r="UGQ1">
        <v>0</v>
      </c>
      <c r="UGR1">
        <v>0</v>
      </c>
      <c r="UGS1">
        <v>0</v>
      </c>
      <c r="UGT1">
        <v>0</v>
      </c>
      <c r="UGU1">
        <v>0</v>
      </c>
      <c r="UGV1">
        <v>0</v>
      </c>
      <c r="UGW1">
        <v>0</v>
      </c>
      <c r="UGX1">
        <v>0</v>
      </c>
      <c r="UGY1">
        <v>0</v>
      </c>
      <c r="UGZ1">
        <v>0</v>
      </c>
      <c r="UHA1">
        <v>0</v>
      </c>
      <c r="UHB1">
        <v>0</v>
      </c>
      <c r="UHC1">
        <v>0</v>
      </c>
      <c r="UHD1">
        <v>0</v>
      </c>
      <c r="UHE1">
        <v>0</v>
      </c>
      <c r="UHF1">
        <v>0</v>
      </c>
      <c r="UHG1">
        <v>0</v>
      </c>
      <c r="UHH1">
        <v>0</v>
      </c>
      <c r="UHI1">
        <v>0</v>
      </c>
      <c r="UHJ1">
        <v>0</v>
      </c>
      <c r="UHK1">
        <v>0</v>
      </c>
      <c r="UHL1">
        <v>0</v>
      </c>
      <c r="UHM1">
        <v>0</v>
      </c>
      <c r="UHN1">
        <v>0</v>
      </c>
      <c r="UHO1">
        <v>0</v>
      </c>
      <c r="UHP1">
        <v>0</v>
      </c>
      <c r="UHQ1">
        <v>0</v>
      </c>
      <c r="UHR1">
        <v>0</v>
      </c>
      <c r="UHS1">
        <v>0</v>
      </c>
      <c r="UHT1">
        <v>0</v>
      </c>
      <c r="UHU1">
        <v>0</v>
      </c>
      <c r="UHV1">
        <v>0</v>
      </c>
      <c r="UHW1">
        <v>0</v>
      </c>
      <c r="UHX1">
        <v>0</v>
      </c>
      <c r="UHY1">
        <v>0</v>
      </c>
      <c r="UHZ1">
        <v>0</v>
      </c>
      <c r="UIA1">
        <v>0</v>
      </c>
      <c r="UIB1">
        <v>0</v>
      </c>
      <c r="UIC1">
        <v>0</v>
      </c>
      <c r="UID1">
        <v>0</v>
      </c>
      <c r="UIE1">
        <v>0</v>
      </c>
      <c r="UIF1">
        <v>0</v>
      </c>
      <c r="UIG1">
        <v>0</v>
      </c>
      <c r="UIH1">
        <v>0</v>
      </c>
      <c r="UII1">
        <v>0</v>
      </c>
      <c r="UIJ1">
        <v>0</v>
      </c>
      <c r="UIK1">
        <v>0</v>
      </c>
      <c r="UIL1">
        <v>0</v>
      </c>
      <c r="UIM1">
        <v>0</v>
      </c>
      <c r="UIN1">
        <v>0</v>
      </c>
      <c r="UIO1">
        <v>0</v>
      </c>
      <c r="UIP1">
        <v>0</v>
      </c>
      <c r="UIQ1">
        <v>0</v>
      </c>
      <c r="UIR1">
        <v>0</v>
      </c>
      <c r="UIS1">
        <v>0</v>
      </c>
      <c r="UIT1">
        <v>0</v>
      </c>
      <c r="UIU1">
        <v>0</v>
      </c>
      <c r="UIV1">
        <v>0</v>
      </c>
      <c r="UIW1">
        <v>0</v>
      </c>
      <c r="UIX1">
        <v>0</v>
      </c>
      <c r="UIY1">
        <v>0</v>
      </c>
      <c r="UIZ1">
        <v>0</v>
      </c>
      <c r="UJA1">
        <v>0</v>
      </c>
      <c r="UJB1">
        <v>0</v>
      </c>
      <c r="UJC1">
        <v>0</v>
      </c>
      <c r="UJD1">
        <v>0</v>
      </c>
      <c r="UJE1">
        <v>0</v>
      </c>
      <c r="UJF1">
        <v>0</v>
      </c>
      <c r="UJG1">
        <v>0</v>
      </c>
      <c r="UJH1">
        <v>0</v>
      </c>
      <c r="UJI1">
        <v>0</v>
      </c>
      <c r="UJJ1">
        <v>0</v>
      </c>
      <c r="UJK1">
        <v>0</v>
      </c>
      <c r="UJL1">
        <v>0</v>
      </c>
      <c r="UJM1">
        <v>0</v>
      </c>
      <c r="UJN1">
        <v>0</v>
      </c>
      <c r="UJO1">
        <v>0</v>
      </c>
      <c r="UJP1">
        <v>0</v>
      </c>
      <c r="UJQ1">
        <v>0</v>
      </c>
      <c r="UJR1">
        <v>0</v>
      </c>
      <c r="UJS1">
        <v>0</v>
      </c>
      <c r="UJT1">
        <v>0</v>
      </c>
      <c r="UJU1">
        <v>0</v>
      </c>
      <c r="UJV1">
        <v>0</v>
      </c>
      <c r="UJW1">
        <v>0</v>
      </c>
      <c r="UJX1">
        <v>0</v>
      </c>
      <c r="UJY1">
        <v>0</v>
      </c>
      <c r="UJZ1">
        <v>0</v>
      </c>
      <c r="UKA1">
        <v>0</v>
      </c>
      <c r="UKB1">
        <v>0</v>
      </c>
      <c r="UKC1">
        <v>0</v>
      </c>
      <c r="UKD1">
        <v>0</v>
      </c>
      <c r="UKE1">
        <v>0</v>
      </c>
      <c r="UKF1">
        <v>0</v>
      </c>
      <c r="UKG1">
        <v>0</v>
      </c>
      <c r="UKH1">
        <v>0</v>
      </c>
      <c r="UKI1">
        <v>0</v>
      </c>
      <c r="UKJ1">
        <v>0</v>
      </c>
      <c r="UKK1">
        <v>0</v>
      </c>
      <c r="UKL1">
        <v>0</v>
      </c>
      <c r="UKM1">
        <v>0</v>
      </c>
      <c r="UKN1">
        <v>0</v>
      </c>
      <c r="UKO1">
        <v>0</v>
      </c>
      <c r="UKP1">
        <v>0</v>
      </c>
      <c r="UKQ1">
        <v>0</v>
      </c>
      <c r="UKR1">
        <v>0</v>
      </c>
      <c r="UKS1">
        <v>0</v>
      </c>
      <c r="UKT1">
        <v>0</v>
      </c>
      <c r="UKU1">
        <v>0</v>
      </c>
      <c r="UKV1">
        <v>0</v>
      </c>
      <c r="UKW1">
        <v>0</v>
      </c>
      <c r="UKX1">
        <v>0</v>
      </c>
      <c r="UKY1">
        <v>0</v>
      </c>
      <c r="UKZ1">
        <v>0</v>
      </c>
      <c r="ULA1">
        <v>0</v>
      </c>
      <c r="ULB1">
        <v>0</v>
      </c>
      <c r="ULC1">
        <v>0</v>
      </c>
      <c r="ULD1">
        <v>0</v>
      </c>
      <c r="ULE1">
        <v>0</v>
      </c>
      <c r="ULF1">
        <v>0</v>
      </c>
      <c r="ULG1">
        <v>0</v>
      </c>
      <c r="ULH1">
        <v>0</v>
      </c>
      <c r="ULI1">
        <v>0</v>
      </c>
      <c r="ULJ1">
        <v>0</v>
      </c>
      <c r="ULK1">
        <v>0</v>
      </c>
      <c r="ULL1">
        <v>0</v>
      </c>
      <c r="ULM1">
        <v>0</v>
      </c>
      <c r="ULN1">
        <v>0</v>
      </c>
      <c r="ULO1">
        <v>0</v>
      </c>
      <c r="ULP1">
        <v>0</v>
      </c>
      <c r="ULQ1">
        <v>0</v>
      </c>
      <c r="ULR1">
        <v>0</v>
      </c>
      <c r="ULS1">
        <v>0</v>
      </c>
      <c r="ULT1">
        <v>0</v>
      </c>
      <c r="ULU1">
        <v>0</v>
      </c>
      <c r="ULV1">
        <v>0</v>
      </c>
      <c r="ULW1">
        <v>0</v>
      </c>
      <c r="ULX1">
        <v>0</v>
      </c>
      <c r="ULY1">
        <v>0</v>
      </c>
      <c r="ULZ1">
        <v>0</v>
      </c>
      <c r="UMA1">
        <v>0</v>
      </c>
      <c r="UMB1">
        <v>0</v>
      </c>
      <c r="UMC1">
        <v>0</v>
      </c>
      <c r="UMD1">
        <v>0</v>
      </c>
      <c r="UME1">
        <v>0</v>
      </c>
      <c r="UMF1">
        <v>0</v>
      </c>
      <c r="UMG1">
        <v>0</v>
      </c>
      <c r="UMH1">
        <v>0</v>
      </c>
      <c r="UMI1">
        <v>0</v>
      </c>
      <c r="UMJ1">
        <v>0</v>
      </c>
      <c r="UMK1">
        <v>0</v>
      </c>
      <c r="UML1">
        <v>0</v>
      </c>
      <c r="UMM1">
        <v>0</v>
      </c>
      <c r="UMN1">
        <v>0</v>
      </c>
      <c r="UMO1">
        <v>0</v>
      </c>
      <c r="UMP1">
        <v>0</v>
      </c>
      <c r="UMQ1">
        <v>0</v>
      </c>
      <c r="UMR1">
        <v>0</v>
      </c>
      <c r="UMS1">
        <v>0</v>
      </c>
      <c r="UMT1">
        <v>0</v>
      </c>
      <c r="UMU1">
        <v>0</v>
      </c>
      <c r="UMV1">
        <v>0</v>
      </c>
      <c r="UMW1">
        <v>0</v>
      </c>
      <c r="UMX1">
        <v>0</v>
      </c>
      <c r="UMY1">
        <v>0</v>
      </c>
      <c r="UMZ1">
        <v>0</v>
      </c>
      <c r="UNA1">
        <v>0</v>
      </c>
      <c r="UNB1">
        <v>0</v>
      </c>
      <c r="UNC1">
        <v>0</v>
      </c>
      <c r="UND1">
        <v>0</v>
      </c>
      <c r="UNE1">
        <v>0</v>
      </c>
      <c r="UNF1">
        <v>0</v>
      </c>
      <c r="UNG1">
        <v>0</v>
      </c>
      <c r="UNH1">
        <v>0</v>
      </c>
      <c r="UNI1">
        <v>0</v>
      </c>
      <c r="UNJ1">
        <v>0</v>
      </c>
      <c r="UNK1">
        <v>0</v>
      </c>
      <c r="UNL1">
        <v>0</v>
      </c>
      <c r="UNM1">
        <v>0</v>
      </c>
      <c r="UNN1">
        <v>0</v>
      </c>
      <c r="UNO1">
        <v>0</v>
      </c>
      <c r="UNP1">
        <v>0</v>
      </c>
      <c r="UNQ1">
        <v>0</v>
      </c>
      <c r="UNR1">
        <v>0</v>
      </c>
      <c r="UNS1">
        <v>0</v>
      </c>
      <c r="UNT1">
        <v>0</v>
      </c>
      <c r="UNU1">
        <v>0</v>
      </c>
      <c r="UNV1">
        <v>0</v>
      </c>
      <c r="UNW1">
        <v>0</v>
      </c>
      <c r="UNX1">
        <v>0</v>
      </c>
      <c r="UNY1">
        <v>0</v>
      </c>
      <c r="UNZ1">
        <v>0</v>
      </c>
      <c r="UOA1">
        <v>0</v>
      </c>
      <c r="UOB1">
        <v>0</v>
      </c>
      <c r="UOC1">
        <v>0</v>
      </c>
      <c r="UOD1">
        <v>0</v>
      </c>
      <c r="UOE1">
        <v>0</v>
      </c>
      <c r="UOF1">
        <v>0</v>
      </c>
      <c r="UOG1">
        <v>0</v>
      </c>
      <c r="UOH1">
        <v>0</v>
      </c>
      <c r="UOI1">
        <v>0</v>
      </c>
      <c r="UOJ1">
        <v>0</v>
      </c>
      <c r="UOK1">
        <v>0</v>
      </c>
      <c r="UOL1">
        <v>0</v>
      </c>
      <c r="UOM1">
        <v>0</v>
      </c>
      <c r="UON1">
        <v>0</v>
      </c>
      <c r="UOO1">
        <v>0</v>
      </c>
      <c r="UOP1">
        <v>0</v>
      </c>
      <c r="UOQ1">
        <v>0</v>
      </c>
      <c r="UOR1">
        <v>0</v>
      </c>
      <c r="UOS1">
        <v>0</v>
      </c>
      <c r="UOT1">
        <v>0</v>
      </c>
      <c r="UOU1">
        <v>0</v>
      </c>
      <c r="UOV1">
        <v>0</v>
      </c>
      <c r="UOW1">
        <v>0</v>
      </c>
      <c r="UOX1">
        <v>0</v>
      </c>
      <c r="UOY1">
        <v>0</v>
      </c>
      <c r="UOZ1">
        <v>0</v>
      </c>
      <c r="UPA1">
        <v>0</v>
      </c>
      <c r="UPB1">
        <v>0</v>
      </c>
      <c r="UPC1">
        <v>0</v>
      </c>
      <c r="UPD1">
        <v>0</v>
      </c>
      <c r="UPE1">
        <v>0</v>
      </c>
      <c r="UPF1">
        <v>0</v>
      </c>
      <c r="UPG1">
        <v>0</v>
      </c>
      <c r="UPH1">
        <v>0</v>
      </c>
      <c r="UPI1">
        <v>0</v>
      </c>
      <c r="UPJ1">
        <v>0</v>
      </c>
      <c r="UPK1">
        <v>0</v>
      </c>
      <c r="UPL1">
        <v>0</v>
      </c>
      <c r="UPM1">
        <v>0</v>
      </c>
      <c r="UPN1">
        <v>0</v>
      </c>
      <c r="UPO1">
        <v>0</v>
      </c>
      <c r="UPP1">
        <v>0</v>
      </c>
      <c r="UPQ1">
        <v>0</v>
      </c>
      <c r="UPR1">
        <v>0</v>
      </c>
      <c r="UPS1">
        <v>0</v>
      </c>
      <c r="UPT1">
        <v>0</v>
      </c>
      <c r="UPU1">
        <v>0</v>
      </c>
      <c r="UPV1">
        <v>0</v>
      </c>
      <c r="UPW1">
        <v>0</v>
      </c>
      <c r="UPX1">
        <v>0</v>
      </c>
      <c r="UPY1">
        <v>0</v>
      </c>
      <c r="UPZ1">
        <v>0</v>
      </c>
      <c r="UQA1">
        <v>0</v>
      </c>
      <c r="UQB1">
        <v>0</v>
      </c>
      <c r="UQC1">
        <v>0</v>
      </c>
      <c r="UQD1">
        <v>0</v>
      </c>
      <c r="UQE1">
        <v>0</v>
      </c>
      <c r="UQF1">
        <v>0</v>
      </c>
      <c r="UQG1">
        <v>0</v>
      </c>
      <c r="UQH1">
        <v>0</v>
      </c>
      <c r="UQI1">
        <v>0</v>
      </c>
      <c r="UQJ1">
        <v>0</v>
      </c>
      <c r="UQK1">
        <v>0</v>
      </c>
      <c r="UQL1">
        <v>0</v>
      </c>
      <c r="UQM1">
        <v>0</v>
      </c>
      <c r="UQN1">
        <v>0</v>
      </c>
      <c r="UQO1">
        <v>0</v>
      </c>
      <c r="UQP1">
        <v>0</v>
      </c>
      <c r="UQQ1">
        <v>0</v>
      </c>
      <c r="UQR1">
        <v>0</v>
      </c>
      <c r="UQS1">
        <v>0</v>
      </c>
      <c r="UQT1">
        <v>0</v>
      </c>
      <c r="UQU1">
        <v>0</v>
      </c>
      <c r="UQV1">
        <v>0</v>
      </c>
      <c r="UQW1">
        <v>0</v>
      </c>
      <c r="UQX1">
        <v>0</v>
      </c>
      <c r="UQY1">
        <v>0</v>
      </c>
      <c r="UQZ1">
        <v>0</v>
      </c>
      <c r="URA1">
        <v>0</v>
      </c>
      <c r="URB1">
        <v>0</v>
      </c>
      <c r="URC1">
        <v>0</v>
      </c>
      <c r="URD1">
        <v>0</v>
      </c>
      <c r="URE1">
        <v>0</v>
      </c>
      <c r="URF1">
        <v>0</v>
      </c>
      <c r="URG1">
        <v>0</v>
      </c>
      <c r="URH1">
        <v>0</v>
      </c>
      <c r="URI1">
        <v>0</v>
      </c>
      <c r="URJ1">
        <v>0</v>
      </c>
      <c r="URK1">
        <v>0</v>
      </c>
      <c r="URL1">
        <v>0</v>
      </c>
      <c r="URM1">
        <v>0</v>
      </c>
      <c r="URN1">
        <v>0</v>
      </c>
      <c r="URO1">
        <v>0</v>
      </c>
      <c r="URP1">
        <v>0</v>
      </c>
      <c r="URQ1">
        <v>0</v>
      </c>
      <c r="URR1">
        <v>0</v>
      </c>
      <c r="URS1">
        <v>0</v>
      </c>
      <c r="URT1">
        <v>0</v>
      </c>
      <c r="URU1">
        <v>0</v>
      </c>
      <c r="URV1">
        <v>0</v>
      </c>
      <c r="URW1">
        <v>0</v>
      </c>
      <c r="URX1">
        <v>0</v>
      </c>
      <c r="URY1">
        <v>0</v>
      </c>
      <c r="URZ1">
        <v>0</v>
      </c>
      <c r="USA1">
        <v>0</v>
      </c>
      <c r="USB1">
        <v>0</v>
      </c>
      <c r="USC1">
        <v>0</v>
      </c>
      <c r="USD1">
        <v>0</v>
      </c>
      <c r="USE1">
        <v>0</v>
      </c>
      <c r="USF1">
        <v>0</v>
      </c>
      <c r="USG1">
        <v>0</v>
      </c>
      <c r="USH1">
        <v>0</v>
      </c>
      <c r="USI1">
        <v>0</v>
      </c>
      <c r="USJ1">
        <v>0</v>
      </c>
      <c r="USK1">
        <v>0</v>
      </c>
      <c r="USL1">
        <v>0</v>
      </c>
      <c r="USM1">
        <v>0</v>
      </c>
      <c r="USN1">
        <v>0</v>
      </c>
      <c r="USO1">
        <v>0</v>
      </c>
      <c r="USP1">
        <v>0</v>
      </c>
      <c r="USQ1">
        <v>0</v>
      </c>
      <c r="USR1">
        <v>0</v>
      </c>
      <c r="USS1">
        <v>0</v>
      </c>
      <c r="UST1">
        <v>0</v>
      </c>
      <c r="USU1">
        <v>0</v>
      </c>
      <c r="USV1">
        <v>0</v>
      </c>
      <c r="USW1">
        <v>0</v>
      </c>
      <c r="USX1">
        <v>0</v>
      </c>
      <c r="USY1">
        <v>0</v>
      </c>
      <c r="USZ1">
        <v>0</v>
      </c>
      <c r="UTA1">
        <v>0</v>
      </c>
      <c r="UTB1">
        <v>0</v>
      </c>
      <c r="UTC1">
        <v>0</v>
      </c>
      <c r="UTD1">
        <v>0</v>
      </c>
      <c r="UTE1">
        <v>0</v>
      </c>
      <c r="UTF1">
        <v>0</v>
      </c>
      <c r="UTG1">
        <v>0</v>
      </c>
      <c r="UTH1">
        <v>0</v>
      </c>
      <c r="UTI1">
        <v>0</v>
      </c>
      <c r="UTJ1">
        <v>0</v>
      </c>
      <c r="UTK1">
        <v>0</v>
      </c>
      <c r="UTL1">
        <v>0</v>
      </c>
      <c r="UTM1">
        <v>0</v>
      </c>
      <c r="UTN1">
        <v>0</v>
      </c>
      <c r="UTO1">
        <v>0</v>
      </c>
      <c r="UTP1">
        <v>0</v>
      </c>
      <c r="UTQ1">
        <v>0</v>
      </c>
      <c r="UTR1">
        <v>0</v>
      </c>
      <c r="UTS1">
        <v>0</v>
      </c>
      <c r="UTT1">
        <v>0</v>
      </c>
      <c r="UTU1">
        <v>0</v>
      </c>
      <c r="UTV1">
        <v>0</v>
      </c>
      <c r="UTW1">
        <v>0</v>
      </c>
      <c r="UTX1">
        <v>0</v>
      </c>
      <c r="UTY1">
        <v>0</v>
      </c>
      <c r="UTZ1">
        <v>0</v>
      </c>
      <c r="UUA1">
        <v>0</v>
      </c>
      <c r="UUB1">
        <v>0</v>
      </c>
      <c r="UUC1">
        <v>0</v>
      </c>
      <c r="UUD1">
        <v>0</v>
      </c>
      <c r="UUE1">
        <v>0</v>
      </c>
      <c r="UUF1">
        <v>0</v>
      </c>
      <c r="UUG1">
        <v>0</v>
      </c>
      <c r="UUH1">
        <v>0</v>
      </c>
      <c r="UUI1">
        <v>0</v>
      </c>
      <c r="UUJ1">
        <v>0</v>
      </c>
      <c r="UUK1">
        <v>0</v>
      </c>
      <c r="UUL1">
        <v>0</v>
      </c>
      <c r="UUM1">
        <v>0</v>
      </c>
      <c r="UUN1">
        <v>0</v>
      </c>
      <c r="UUO1">
        <v>0</v>
      </c>
      <c r="UUP1">
        <v>0</v>
      </c>
      <c r="UUQ1">
        <v>0</v>
      </c>
      <c r="UUR1">
        <v>0</v>
      </c>
      <c r="UUS1">
        <v>0</v>
      </c>
      <c r="UUT1">
        <v>0</v>
      </c>
      <c r="UUU1">
        <v>0</v>
      </c>
      <c r="UUV1">
        <v>0</v>
      </c>
      <c r="UUW1">
        <v>0</v>
      </c>
      <c r="UUX1">
        <v>0</v>
      </c>
      <c r="UUY1">
        <v>0</v>
      </c>
      <c r="UUZ1">
        <v>0</v>
      </c>
      <c r="UVA1">
        <v>0</v>
      </c>
      <c r="UVB1">
        <v>0</v>
      </c>
      <c r="UVC1">
        <v>0</v>
      </c>
      <c r="UVD1">
        <v>0</v>
      </c>
      <c r="UVE1">
        <v>0</v>
      </c>
      <c r="UVF1">
        <v>0</v>
      </c>
      <c r="UVG1">
        <v>0</v>
      </c>
      <c r="UVH1">
        <v>0</v>
      </c>
      <c r="UVI1">
        <v>0</v>
      </c>
      <c r="UVJ1">
        <v>0</v>
      </c>
      <c r="UVK1">
        <v>0</v>
      </c>
      <c r="UVL1">
        <v>0</v>
      </c>
      <c r="UVM1">
        <v>0</v>
      </c>
      <c r="UVN1">
        <v>0</v>
      </c>
      <c r="UVO1">
        <v>0</v>
      </c>
      <c r="UVP1">
        <v>0</v>
      </c>
      <c r="UVQ1">
        <v>0</v>
      </c>
      <c r="UVR1">
        <v>0</v>
      </c>
      <c r="UVS1">
        <v>0</v>
      </c>
      <c r="UVT1">
        <v>0</v>
      </c>
      <c r="UVU1">
        <v>0</v>
      </c>
      <c r="UVV1">
        <v>0</v>
      </c>
      <c r="UVW1">
        <v>0</v>
      </c>
      <c r="UVX1">
        <v>0</v>
      </c>
      <c r="UVY1">
        <v>0</v>
      </c>
      <c r="UVZ1">
        <v>0</v>
      </c>
      <c r="UWA1">
        <v>0</v>
      </c>
      <c r="UWB1">
        <v>0</v>
      </c>
      <c r="UWC1">
        <v>0</v>
      </c>
      <c r="UWD1">
        <v>0</v>
      </c>
      <c r="UWE1">
        <v>0</v>
      </c>
      <c r="UWF1">
        <v>0</v>
      </c>
      <c r="UWG1">
        <v>0</v>
      </c>
      <c r="UWH1">
        <v>0</v>
      </c>
      <c r="UWI1">
        <v>0</v>
      </c>
      <c r="UWJ1">
        <v>0</v>
      </c>
      <c r="UWK1">
        <v>0</v>
      </c>
      <c r="UWL1">
        <v>0</v>
      </c>
      <c r="UWM1">
        <v>0</v>
      </c>
      <c r="UWN1">
        <v>0</v>
      </c>
      <c r="UWO1">
        <v>0</v>
      </c>
      <c r="UWP1">
        <v>0</v>
      </c>
      <c r="UWQ1">
        <v>0</v>
      </c>
      <c r="UWR1">
        <v>0</v>
      </c>
      <c r="UWS1">
        <v>0</v>
      </c>
      <c r="UWT1">
        <v>0</v>
      </c>
      <c r="UWU1">
        <v>0</v>
      </c>
      <c r="UWV1">
        <v>0</v>
      </c>
      <c r="UWW1">
        <v>0</v>
      </c>
      <c r="UWX1">
        <v>0</v>
      </c>
      <c r="UWY1">
        <v>0</v>
      </c>
      <c r="UWZ1">
        <v>0</v>
      </c>
      <c r="UXA1">
        <v>0</v>
      </c>
      <c r="UXB1">
        <v>0</v>
      </c>
      <c r="UXC1">
        <v>0</v>
      </c>
      <c r="UXD1">
        <v>0</v>
      </c>
      <c r="UXE1">
        <v>0</v>
      </c>
      <c r="UXF1">
        <v>0</v>
      </c>
      <c r="UXG1">
        <v>0</v>
      </c>
      <c r="UXH1">
        <v>0</v>
      </c>
      <c r="UXI1">
        <v>0</v>
      </c>
      <c r="UXJ1">
        <v>0</v>
      </c>
      <c r="UXK1">
        <v>0</v>
      </c>
      <c r="UXL1">
        <v>0</v>
      </c>
      <c r="UXM1">
        <v>0</v>
      </c>
      <c r="UXN1">
        <v>0</v>
      </c>
      <c r="UXO1">
        <v>0</v>
      </c>
      <c r="UXP1">
        <v>0</v>
      </c>
      <c r="UXQ1">
        <v>0</v>
      </c>
      <c r="UXR1">
        <v>0</v>
      </c>
      <c r="UXS1">
        <v>0</v>
      </c>
      <c r="UXT1">
        <v>0</v>
      </c>
      <c r="UXU1">
        <v>0</v>
      </c>
      <c r="UXV1">
        <v>0</v>
      </c>
      <c r="UXW1">
        <v>0</v>
      </c>
      <c r="UXX1">
        <v>0</v>
      </c>
      <c r="UXY1">
        <v>0</v>
      </c>
      <c r="UXZ1">
        <v>0</v>
      </c>
      <c r="UYA1">
        <v>0</v>
      </c>
      <c r="UYB1">
        <v>0</v>
      </c>
      <c r="UYC1">
        <v>0</v>
      </c>
      <c r="UYD1">
        <v>0</v>
      </c>
      <c r="UYE1">
        <v>0</v>
      </c>
      <c r="UYF1">
        <v>0</v>
      </c>
      <c r="UYG1">
        <v>0</v>
      </c>
      <c r="UYH1">
        <v>0</v>
      </c>
      <c r="UYI1">
        <v>0</v>
      </c>
      <c r="UYJ1">
        <v>0</v>
      </c>
      <c r="UYK1">
        <v>0</v>
      </c>
      <c r="UYL1">
        <v>0</v>
      </c>
      <c r="UYM1">
        <v>0</v>
      </c>
      <c r="UYN1">
        <v>0</v>
      </c>
      <c r="UYO1">
        <v>0</v>
      </c>
      <c r="UYP1">
        <v>0</v>
      </c>
      <c r="UYQ1">
        <v>0</v>
      </c>
      <c r="UYR1">
        <v>0</v>
      </c>
      <c r="UYS1">
        <v>0</v>
      </c>
      <c r="UYT1">
        <v>0</v>
      </c>
      <c r="UYU1">
        <v>0</v>
      </c>
      <c r="UYV1">
        <v>0</v>
      </c>
      <c r="UYW1">
        <v>0</v>
      </c>
      <c r="UYX1">
        <v>0</v>
      </c>
      <c r="UYY1">
        <v>0</v>
      </c>
      <c r="UYZ1">
        <v>0</v>
      </c>
      <c r="UZA1">
        <v>0</v>
      </c>
      <c r="UZB1">
        <v>0</v>
      </c>
      <c r="UZC1">
        <v>0</v>
      </c>
      <c r="UZD1">
        <v>0</v>
      </c>
      <c r="UZE1">
        <v>0</v>
      </c>
      <c r="UZF1">
        <v>0</v>
      </c>
      <c r="UZG1">
        <v>0</v>
      </c>
      <c r="UZH1">
        <v>0</v>
      </c>
      <c r="UZI1">
        <v>0</v>
      </c>
      <c r="UZJ1">
        <v>0</v>
      </c>
      <c r="UZK1">
        <v>0</v>
      </c>
      <c r="UZL1">
        <v>0</v>
      </c>
      <c r="UZM1">
        <v>0</v>
      </c>
      <c r="UZN1">
        <v>0</v>
      </c>
      <c r="UZO1">
        <v>0</v>
      </c>
      <c r="UZP1">
        <v>0</v>
      </c>
      <c r="UZQ1">
        <v>0</v>
      </c>
      <c r="UZR1">
        <v>0</v>
      </c>
      <c r="UZS1">
        <v>0</v>
      </c>
      <c r="UZT1">
        <v>0</v>
      </c>
      <c r="UZU1">
        <v>0</v>
      </c>
      <c r="UZV1">
        <v>0</v>
      </c>
      <c r="UZW1">
        <v>0</v>
      </c>
      <c r="UZX1">
        <v>0</v>
      </c>
      <c r="UZY1">
        <v>0</v>
      </c>
      <c r="UZZ1">
        <v>0</v>
      </c>
      <c r="VAA1">
        <v>0</v>
      </c>
      <c r="VAB1">
        <v>0</v>
      </c>
      <c r="VAC1">
        <v>0</v>
      </c>
      <c r="VAD1">
        <v>0</v>
      </c>
      <c r="VAE1">
        <v>0</v>
      </c>
      <c r="VAF1">
        <v>0</v>
      </c>
      <c r="VAG1">
        <v>0</v>
      </c>
      <c r="VAH1">
        <v>0</v>
      </c>
      <c r="VAI1">
        <v>0</v>
      </c>
      <c r="VAJ1">
        <v>0</v>
      </c>
      <c r="VAK1">
        <v>0</v>
      </c>
      <c r="VAL1">
        <v>0</v>
      </c>
      <c r="VAM1">
        <v>0</v>
      </c>
      <c r="VAN1">
        <v>0</v>
      </c>
      <c r="VAO1">
        <v>0</v>
      </c>
      <c r="VAP1">
        <v>0</v>
      </c>
      <c r="VAQ1">
        <v>0</v>
      </c>
      <c r="VAR1">
        <v>0</v>
      </c>
      <c r="VAS1">
        <v>0</v>
      </c>
      <c r="VAT1">
        <v>0</v>
      </c>
      <c r="VAU1">
        <v>0</v>
      </c>
      <c r="VAV1">
        <v>0</v>
      </c>
      <c r="VAW1">
        <v>0</v>
      </c>
      <c r="VAX1">
        <v>0</v>
      </c>
      <c r="VAY1">
        <v>0</v>
      </c>
      <c r="VAZ1">
        <v>0</v>
      </c>
      <c r="VBA1">
        <v>0</v>
      </c>
      <c r="VBB1">
        <v>0</v>
      </c>
      <c r="VBC1">
        <v>0</v>
      </c>
      <c r="VBD1">
        <v>0</v>
      </c>
      <c r="VBE1">
        <v>0</v>
      </c>
      <c r="VBF1">
        <v>0</v>
      </c>
      <c r="VBG1">
        <v>0</v>
      </c>
      <c r="VBH1">
        <v>0</v>
      </c>
      <c r="VBI1">
        <v>0</v>
      </c>
      <c r="VBJ1">
        <v>0</v>
      </c>
      <c r="VBK1">
        <v>0</v>
      </c>
      <c r="VBL1">
        <v>0</v>
      </c>
      <c r="VBM1">
        <v>0</v>
      </c>
      <c r="VBN1">
        <v>0</v>
      </c>
      <c r="VBO1">
        <v>0</v>
      </c>
      <c r="VBP1">
        <v>0</v>
      </c>
      <c r="VBQ1">
        <v>0</v>
      </c>
      <c r="VBR1">
        <v>0</v>
      </c>
      <c r="VBS1">
        <v>0</v>
      </c>
      <c r="VBT1">
        <v>0</v>
      </c>
      <c r="VBU1">
        <v>0</v>
      </c>
      <c r="VBV1">
        <v>0</v>
      </c>
      <c r="VBW1">
        <v>0</v>
      </c>
      <c r="VBX1">
        <v>0</v>
      </c>
      <c r="VBY1">
        <v>0</v>
      </c>
      <c r="VBZ1">
        <v>0</v>
      </c>
      <c r="VCA1">
        <v>0</v>
      </c>
      <c r="VCB1">
        <v>0</v>
      </c>
      <c r="VCC1">
        <v>0</v>
      </c>
      <c r="VCD1">
        <v>0</v>
      </c>
      <c r="VCE1">
        <v>0</v>
      </c>
      <c r="VCF1">
        <v>0</v>
      </c>
      <c r="VCG1">
        <v>0</v>
      </c>
      <c r="VCH1">
        <v>0</v>
      </c>
      <c r="VCI1">
        <v>0</v>
      </c>
      <c r="VCJ1">
        <v>0</v>
      </c>
      <c r="VCK1">
        <v>0</v>
      </c>
      <c r="VCL1">
        <v>0</v>
      </c>
      <c r="VCM1">
        <v>0</v>
      </c>
      <c r="VCN1">
        <v>0</v>
      </c>
      <c r="VCO1">
        <v>0</v>
      </c>
      <c r="VCP1">
        <v>0</v>
      </c>
      <c r="VCQ1">
        <v>0</v>
      </c>
      <c r="VCR1">
        <v>0</v>
      </c>
      <c r="VCS1">
        <v>0</v>
      </c>
      <c r="VCT1">
        <v>0</v>
      </c>
      <c r="VCU1">
        <v>0</v>
      </c>
      <c r="VCV1">
        <v>0</v>
      </c>
      <c r="VCW1">
        <v>0</v>
      </c>
      <c r="VCX1">
        <v>0</v>
      </c>
      <c r="VCY1">
        <v>0</v>
      </c>
      <c r="VCZ1">
        <v>0</v>
      </c>
      <c r="VDA1">
        <v>0</v>
      </c>
      <c r="VDB1">
        <v>0</v>
      </c>
      <c r="VDC1">
        <v>0</v>
      </c>
      <c r="VDD1">
        <v>0</v>
      </c>
      <c r="VDE1">
        <v>0</v>
      </c>
      <c r="VDF1">
        <v>0</v>
      </c>
      <c r="VDG1">
        <v>0</v>
      </c>
      <c r="VDH1">
        <v>0</v>
      </c>
      <c r="VDI1">
        <v>0</v>
      </c>
      <c r="VDJ1">
        <v>0</v>
      </c>
      <c r="VDK1">
        <v>0</v>
      </c>
      <c r="VDL1">
        <v>0</v>
      </c>
      <c r="VDM1">
        <v>0</v>
      </c>
      <c r="VDN1">
        <v>0</v>
      </c>
      <c r="VDO1">
        <v>0</v>
      </c>
      <c r="VDP1">
        <v>0</v>
      </c>
      <c r="VDQ1">
        <v>0</v>
      </c>
      <c r="VDR1">
        <v>0</v>
      </c>
      <c r="VDS1">
        <v>0</v>
      </c>
      <c r="VDT1">
        <v>0</v>
      </c>
      <c r="VDU1">
        <v>0</v>
      </c>
      <c r="VDV1">
        <v>0</v>
      </c>
      <c r="VDW1">
        <v>0</v>
      </c>
      <c r="VDX1">
        <v>0</v>
      </c>
      <c r="VDY1">
        <v>0</v>
      </c>
      <c r="VDZ1">
        <v>0</v>
      </c>
      <c r="VEA1">
        <v>0</v>
      </c>
      <c r="VEB1">
        <v>0</v>
      </c>
      <c r="VEC1">
        <v>0</v>
      </c>
      <c r="VED1">
        <v>0</v>
      </c>
      <c r="VEE1">
        <v>0</v>
      </c>
      <c r="VEF1">
        <v>0</v>
      </c>
      <c r="VEG1">
        <v>0</v>
      </c>
      <c r="VEH1">
        <v>0</v>
      </c>
      <c r="VEI1">
        <v>0</v>
      </c>
      <c r="VEJ1">
        <v>0</v>
      </c>
      <c r="VEK1">
        <v>0</v>
      </c>
      <c r="VEL1">
        <v>0</v>
      </c>
      <c r="VEM1">
        <v>0</v>
      </c>
      <c r="VEN1">
        <v>0</v>
      </c>
      <c r="VEO1">
        <v>0</v>
      </c>
      <c r="VEP1">
        <v>0</v>
      </c>
      <c r="VEQ1">
        <v>0</v>
      </c>
      <c r="VER1">
        <v>0</v>
      </c>
      <c r="VES1">
        <v>0</v>
      </c>
      <c r="VET1">
        <v>0</v>
      </c>
      <c r="VEU1">
        <v>0</v>
      </c>
      <c r="VEV1">
        <v>0</v>
      </c>
      <c r="VEW1">
        <v>0</v>
      </c>
      <c r="VEX1">
        <v>0</v>
      </c>
      <c r="VEY1">
        <v>0</v>
      </c>
      <c r="VEZ1">
        <v>0</v>
      </c>
      <c r="VFA1">
        <v>0</v>
      </c>
      <c r="VFB1">
        <v>0</v>
      </c>
      <c r="VFC1">
        <v>0</v>
      </c>
      <c r="VFD1">
        <v>0</v>
      </c>
      <c r="VFE1">
        <v>0</v>
      </c>
      <c r="VFF1">
        <v>0</v>
      </c>
      <c r="VFG1">
        <v>0</v>
      </c>
      <c r="VFH1">
        <v>0</v>
      </c>
      <c r="VFI1">
        <v>0</v>
      </c>
      <c r="VFJ1">
        <v>0</v>
      </c>
      <c r="VFK1">
        <v>0</v>
      </c>
      <c r="VFL1">
        <v>0</v>
      </c>
      <c r="VFM1">
        <v>0</v>
      </c>
      <c r="VFN1">
        <v>0</v>
      </c>
      <c r="VFO1">
        <v>0</v>
      </c>
      <c r="VFP1">
        <v>0</v>
      </c>
      <c r="VFQ1">
        <v>0</v>
      </c>
      <c r="VFR1">
        <v>0</v>
      </c>
      <c r="VFS1">
        <v>0</v>
      </c>
      <c r="VFT1">
        <v>0</v>
      </c>
      <c r="VFU1">
        <v>0</v>
      </c>
      <c r="VFV1">
        <v>0</v>
      </c>
      <c r="VFW1">
        <v>0</v>
      </c>
      <c r="VFX1">
        <v>0</v>
      </c>
      <c r="VFY1">
        <v>0</v>
      </c>
      <c r="VFZ1">
        <v>0</v>
      </c>
      <c r="VGA1">
        <v>0</v>
      </c>
      <c r="VGB1">
        <v>0</v>
      </c>
      <c r="VGC1">
        <v>0</v>
      </c>
      <c r="VGD1">
        <v>0</v>
      </c>
      <c r="VGE1">
        <v>0</v>
      </c>
      <c r="VGF1">
        <v>0</v>
      </c>
      <c r="VGG1">
        <v>0</v>
      </c>
      <c r="VGH1">
        <v>0</v>
      </c>
      <c r="VGI1">
        <v>0</v>
      </c>
      <c r="VGJ1">
        <v>0</v>
      </c>
      <c r="VGK1">
        <v>0</v>
      </c>
      <c r="VGL1">
        <v>0</v>
      </c>
      <c r="VGM1">
        <v>0</v>
      </c>
      <c r="VGN1">
        <v>0</v>
      </c>
      <c r="VGO1">
        <v>0</v>
      </c>
      <c r="VGP1">
        <v>0</v>
      </c>
      <c r="VGQ1">
        <v>0</v>
      </c>
      <c r="VGR1">
        <v>0</v>
      </c>
      <c r="VGS1">
        <v>0</v>
      </c>
      <c r="VGT1">
        <v>0</v>
      </c>
      <c r="VGU1">
        <v>0</v>
      </c>
      <c r="VGV1">
        <v>0</v>
      </c>
      <c r="VGW1">
        <v>0</v>
      </c>
      <c r="VGX1">
        <v>0</v>
      </c>
      <c r="VGY1">
        <v>0</v>
      </c>
      <c r="VGZ1">
        <v>0</v>
      </c>
      <c r="VHA1">
        <v>0</v>
      </c>
      <c r="VHB1">
        <v>0</v>
      </c>
      <c r="VHC1">
        <v>0</v>
      </c>
      <c r="VHD1">
        <v>0</v>
      </c>
      <c r="VHE1">
        <v>0</v>
      </c>
      <c r="VHF1">
        <v>0</v>
      </c>
      <c r="VHG1">
        <v>0</v>
      </c>
      <c r="VHH1">
        <v>0</v>
      </c>
      <c r="VHI1">
        <v>0</v>
      </c>
      <c r="VHJ1">
        <v>0</v>
      </c>
      <c r="VHK1">
        <v>0</v>
      </c>
      <c r="VHL1">
        <v>0</v>
      </c>
      <c r="VHM1">
        <v>0</v>
      </c>
      <c r="VHN1">
        <v>0</v>
      </c>
      <c r="VHO1">
        <v>0</v>
      </c>
      <c r="VHP1">
        <v>0</v>
      </c>
      <c r="VHQ1">
        <v>0</v>
      </c>
      <c r="VHR1">
        <v>0</v>
      </c>
      <c r="VHS1">
        <v>0</v>
      </c>
      <c r="VHT1">
        <v>0</v>
      </c>
      <c r="VHU1">
        <v>0</v>
      </c>
      <c r="VHV1">
        <v>0</v>
      </c>
      <c r="VHW1">
        <v>0</v>
      </c>
      <c r="VHX1">
        <v>0</v>
      </c>
      <c r="VHY1">
        <v>0</v>
      </c>
      <c r="VHZ1">
        <v>0</v>
      </c>
      <c r="VIA1">
        <v>0</v>
      </c>
      <c r="VIB1">
        <v>0</v>
      </c>
      <c r="VIC1">
        <v>0</v>
      </c>
      <c r="VID1">
        <v>0</v>
      </c>
      <c r="VIE1">
        <v>0</v>
      </c>
      <c r="VIF1">
        <v>0</v>
      </c>
      <c r="VIG1">
        <v>0</v>
      </c>
      <c r="VIH1">
        <v>0</v>
      </c>
      <c r="VII1">
        <v>0</v>
      </c>
      <c r="VIJ1">
        <v>0</v>
      </c>
      <c r="VIK1">
        <v>0</v>
      </c>
      <c r="VIL1">
        <v>0</v>
      </c>
      <c r="VIM1">
        <v>0</v>
      </c>
      <c r="VIN1">
        <v>0</v>
      </c>
      <c r="VIO1">
        <v>0</v>
      </c>
      <c r="VIP1">
        <v>0</v>
      </c>
      <c r="VIQ1">
        <v>0</v>
      </c>
      <c r="VIR1">
        <v>0</v>
      </c>
      <c r="VIS1">
        <v>0</v>
      </c>
      <c r="VIT1">
        <v>0</v>
      </c>
      <c r="VIU1">
        <v>0</v>
      </c>
      <c r="VIV1">
        <v>0</v>
      </c>
      <c r="VIW1">
        <v>0</v>
      </c>
      <c r="VIX1">
        <v>0</v>
      </c>
      <c r="VIY1">
        <v>0</v>
      </c>
      <c r="VIZ1">
        <v>0</v>
      </c>
      <c r="VJA1">
        <v>0</v>
      </c>
      <c r="VJB1">
        <v>0</v>
      </c>
      <c r="VJC1">
        <v>0</v>
      </c>
      <c r="VJD1">
        <v>0</v>
      </c>
      <c r="VJE1">
        <v>0</v>
      </c>
      <c r="VJF1">
        <v>0</v>
      </c>
      <c r="VJG1">
        <v>0</v>
      </c>
      <c r="VJH1">
        <v>0</v>
      </c>
      <c r="VJI1">
        <v>0</v>
      </c>
      <c r="VJJ1">
        <v>0</v>
      </c>
      <c r="VJK1">
        <v>0</v>
      </c>
      <c r="VJL1">
        <v>0</v>
      </c>
      <c r="VJM1">
        <v>0</v>
      </c>
      <c r="VJN1">
        <v>0</v>
      </c>
      <c r="VJO1">
        <v>0</v>
      </c>
      <c r="VJP1">
        <v>0</v>
      </c>
      <c r="VJQ1">
        <v>0</v>
      </c>
      <c r="VJR1">
        <v>0</v>
      </c>
      <c r="VJS1">
        <v>0</v>
      </c>
      <c r="VJT1">
        <v>0</v>
      </c>
      <c r="VJU1">
        <v>0</v>
      </c>
      <c r="VJV1">
        <v>0</v>
      </c>
      <c r="VJW1">
        <v>0</v>
      </c>
      <c r="VJX1">
        <v>0</v>
      </c>
      <c r="VJY1">
        <v>0</v>
      </c>
      <c r="VJZ1">
        <v>0</v>
      </c>
      <c r="VKA1">
        <v>0</v>
      </c>
      <c r="VKB1">
        <v>0</v>
      </c>
      <c r="VKC1">
        <v>0</v>
      </c>
      <c r="VKD1">
        <v>0</v>
      </c>
      <c r="VKE1">
        <v>0</v>
      </c>
      <c r="VKF1">
        <v>0</v>
      </c>
      <c r="VKG1">
        <v>0</v>
      </c>
      <c r="VKH1">
        <v>0</v>
      </c>
      <c r="VKI1">
        <v>0</v>
      </c>
      <c r="VKJ1">
        <v>0</v>
      </c>
      <c r="VKK1">
        <v>0</v>
      </c>
      <c r="VKL1">
        <v>0</v>
      </c>
      <c r="VKM1">
        <v>0</v>
      </c>
      <c r="VKN1">
        <v>0</v>
      </c>
      <c r="VKO1">
        <v>0</v>
      </c>
      <c r="VKP1">
        <v>0</v>
      </c>
      <c r="VKQ1">
        <v>0</v>
      </c>
      <c r="VKR1">
        <v>0</v>
      </c>
      <c r="VKS1">
        <v>0</v>
      </c>
      <c r="VKT1">
        <v>0</v>
      </c>
      <c r="VKU1">
        <v>0</v>
      </c>
      <c r="VKV1">
        <v>0</v>
      </c>
      <c r="VKW1">
        <v>0</v>
      </c>
      <c r="VKX1">
        <v>0</v>
      </c>
      <c r="VKY1">
        <v>0</v>
      </c>
      <c r="VKZ1">
        <v>0</v>
      </c>
      <c r="VLA1">
        <v>0</v>
      </c>
      <c r="VLB1">
        <v>0</v>
      </c>
      <c r="VLC1">
        <v>0</v>
      </c>
      <c r="VLD1">
        <v>0</v>
      </c>
      <c r="VLE1">
        <v>0</v>
      </c>
      <c r="VLF1">
        <v>0</v>
      </c>
      <c r="VLG1">
        <v>0</v>
      </c>
      <c r="VLH1">
        <v>0</v>
      </c>
      <c r="VLI1">
        <v>0</v>
      </c>
      <c r="VLJ1">
        <v>0</v>
      </c>
      <c r="VLK1">
        <v>0</v>
      </c>
      <c r="VLL1">
        <v>0</v>
      </c>
      <c r="VLM1">
        <v>0</v>
      </c>
      <c r="VLN1">
        <v>0</v>
      </c>
      <c r="VLO1">
        <v>0</v>
      </c>
      <c r="VLP1">
        <v>0</v>
      </c>
      <c r="VLQ1">
        <v>0</v>
      </c>
      <c r="VLR1">
        <v>0</v>
      </c>
      <c r="VLS1">
        <v>0</v>
      </c>
      <c r="VLT1">
        <v>0</v>
      </c>
      <c r="VLU1">
        <v>0</v>
      </c>
      <c r="VLV1">
        <v>0</v>
      </c>
      <c r="VLW1">
        <v>0</v>
      </c>
      <c r="VLX1">
        <v>0</v>
      </c>
      <c r="VLY1">
        <v>0</v>
      </c>
      <c r="VLZ1">
        <v>0</v>
      </c>
      <c r="VMA1">
        <v>0</v>
      </c>
      <c r="VMB1">
        <v>0</v>
      </c>
      <c r="VMC1">
        <v>0</v>
      </c>
      <c r="VMD1">
        <v>0</v>
      </c>
      <c r="VME1">
        <v>0</v>
      </c>
      <c r="VMF1">
        <v>0</v>
      </c>
      <c r="VMG1">
        <v>0</v>
      </c>
      <c r="VMH1">
        <v>0</v>
      </c>
      <c r="VMI1">
        <v>0</v>
      </c>
      <c r="VMJ1">
        <v>0</v>
      </c>
      <c r="VMK1">
        <v>0</v>
      </c>
      <c r="VML1">
        <v>0</v>
      </c>
      <c r="VMM1">
        <v>0</v>
      </c>
      <c r="VMN1">
        <v>0</v>
      </c>
      <c r="VMO1">
        <v>0</v>
      </c>
      <c r="VMP1">
        <v>0</v>
      </c>
      <c r="VMQ1">
        <v>0</v>
      </c>
      <c r="VMR1">
        <v>0</v>
      </c>
      <c r="VMS1">
        <v>0</v>
      </c>
      <c r="VMT1">
        <v>0</v>
      </c>
      <c r="VMU1">
        <v>0</v>
      </c>
      <c r="VMV1">
        <v>0</v>
      </c>
      <c r="VMW1">
        <v>0</v>
      </c>
      <c r="VMX1">
        <v>0</v>
      </c>
      <c r="VMY1">
        <v>0</v>
      </c>
      <c r="VMZ1">
        <v>0</v>
      </c>
      <c r="VNA1">
        <v>0</v>
      </c>
      <c r="VNB1">
        <v>0</v>
      </c>
      <c r="VNC1">
        <v>0</v>
      </c>
      <c r="VND1">
        <v>0</v>
      </c>
      <c r="VNE1">
        <v>0</v>
      </c>
      <c r="VNF1">
        <v>0</v>
      </c>
      <c r="VNG1">
        <v>0</v>
      </c>
      <c r="VNH1">
        <v>0</v>
      </c>
      <c r="VNI1">
        <v>0</v>
      </c>
      <c r="VNJ1">
        <v>0</v>
      </c>
      <c r="VNK1">
        <v>0</v>
      </c>
      <c r="VNL1">
        <v>0</v>
      </c>
      <c r="VNM1">
        <v>0</v>
      </c>
      <c r="VNN1">
        <v>0</v>
      </c>
      <c r="VNO1">
        <v>0</v>
      </c>
      <c r="VNP1">
        <v>0</v>
      </c>
      <c r="VNQ1">
        <v>0</v>
      </c>
      <c r="VNR1">
        <v>0</v>
      </c>
      <c r="VNS1">
        <v>0</v>
      </c>
      <c r="VNT1">
        <v>0</v>
      </c>
      <c r="VNU1">
        <v>0</v>
      </c>
      <c r="VNV1">
        <v>0</v>
      </c>
      <c r="VNW1">
        <v>0</v>
      </c>
      <c r="VNX1">
        <v>0</v>
      </c>
      <c r="VNY1">
        <v>0</v>
      </c>
      <c r="VNZ1">
        <v>0</v>
      </c>
      <c r="VOA1">
        <v>0</v>
      </c>
      <c r="VOB1">
        <v>0</v>
      </c>
      <c r="VOC1">
        <v>0</v>
      </c>
      <c r="VOD1">
        <v>0</v>
      </c>
      <c r="VOE1">
        <v>0</v>
      </c>
      <c r="VOF1">
        <v>0</v>
      </c>
      <c r="VOG1">
        <v>0</v>
      </c>
      <c r="VOH1">
        <v>0</v>
      </c>
      <c r="VOI1">
        <v>0</v>
      </c>
      <c r="VOJ1">
        <v>0</v>
      </c>
      <c r="VOK1">
        <v>0</v>
      </c>
      <c r="VOL1">
        <v>0</v>
      </c>
      <c r="VOM1">
        <v>0</v>
      </c>
      <c r="VON1">
        <v>0</v>
      </c>
      <c r="VOO1">
        <v>0</v>
      </c>
      <c r="VOP1">
        <v>0</v>
      </c>
      <c r="VOQ1">
        <v>0</v>
      </c>
      <c r="VOR1">
        <v>0</v>
      </c>
      <c r="VOS1">
        <v>0</v>
      </c>
      <c r="VOT1">
        <v>0</v>
      </c>
      <c r="VOU1">
        <v>0</v>
      </c>
      <c r="VOV1">
        <v>0</v>
      </c>
      <c r="VOW1">
        <v>0</v>
      </c>
      <c r="VOX1">
        <v>0</v>
      </c>
      <c r="VOY1">
        <v>0</v>
      </c>
      <c r="VOZ1">
        <v>0</v>
      </c>
      <c r="VPA1">
        <v>0</v>
      </c>
      <c r="VPB1">
        <v>0</v>
      </c>
      <c r="VPC1">
        <v>0</v>
      </c>
      <c r="VPD1">
        <v>0</v>
      </c>
      <c r="VPE1">
        <v>0</v>
      </c>
      <c r="VPF1">
        <v>0</v>
      </c>
      <c r="VPG1">
        <v>0</v>
      </c>
      <c r="VPH1">
        <v>0</v>
      </c>
      <c r="VPI1">
        <v>0</v>
      </c>
      <c r="VPJ1">
        <v>0</v>
      </c>
      <c r="VPK1">
        <v>0</v>
      </c>
      <c r="VPL1">
        <v>0</v>
      </c>
      <c r="VPM1">
        <v>0</v>
      </c>
      <c r="VPN1">
        <v>0</v>
      </c>
      <c r="VPO1">
        <v>0</v>
      </c>
      <c r="VPP1">
        <v>0</v>
      </c>
      <c r="VPQ1">
        <v>0</v>
      </c>
      <c r="VPR1">
        <v>0</v>
      </c>
      <c r="VPS1">
        <v>0</v>
      </c>
      <c r="VPT1">
        <v>0</v>
      </c>
      <c r="VPU1">
        <v>0</v>
      </c>
      <c r="VPV1">
        <v>0</v>
      </c>
      <c r="VPW1">
        <v>0</v>
      </c>
      <c r="VPX1">
        <v>0</v>
      </c>
      <c r="VPY1">
        <v>0</v>
      </c>
      <c r="VPZ1">
        <v>0</v>
      </c>
      <c r="VQA1">
        <v>0</v>
      </c>
      <c r="VQB1">
        <v>0</v>
      </c>
      <c r="VQC1">
        <v>0</v>
      </c>
      <c r="VQD1">
        <v>0</v>
      </c>
      <c r="VQE1">
        <v>0</v>
      </c>
      <c r="VQF1">
        <v>0</v>
      </c>
      <c r="VQG1">
        <v>0</v>
      </c>
      <c r="VQH1">
        <v>0</v>
      </c>
      <c r="VQI1">
        <v>0</v>
      </c>
      <c r="VQJ1">
        <v>0</v>
      </c>
      <c r="VQK1">
        <v>0</v>
      </c>
      <c r="VQL1">
        <v>0</v>
      </c>
      <c r="VQM1">
        <v>0</v>
      </c>
      <c r="VQN1">
        <v>0</v>
      </c>
      <c r="VQO1">
        <v>0</v>
      </c>
      <c r="VQP1">
        <v>0</v>
      </c>
      <c r="VQQ1">
        <v>0</v>
      </c>
      <c r="VQR1">
        <v>0</v>
      </c>
      <c r="VQS1">
        <v>0</v>
      </c>
      <c r="VQT1">
        <v>0</v>
      </c>
      <c r="VQU1">
        <v>0</v>
      </c>
      <c r="VQV1">
        <v>0</v>
      </c>
      <c r="VQW1">
        <v>0</v>
      </c>
      <c r="VQX1">
        <v>0</v>
      </c>
      <c r="VQY1">
        <v>0</v>
      </c>
      <c r="VQZ1">
        <v>0</v>
      </c>
      <c r="VRA1">
        <v>0</v>
      </c>
      <c r="VRB1">
        <v>0</v>
      </c>
      <c r="VRC1">
        <v>0</v>
      </c>
      <c r="VRD1">
        <v>0</v>
      </c>
      <c r="VRE1">
        <v>0</v>
      </c>
      <c r="VRF1">
        <v>0</v>
      </c>
      <c r="VRG1">
        <v>0</v>
      </c>
      <c r="VRH1">
        <v>0</v>
      </c>
      <c r="VRI1">
        <v>0</v>
      </c>
      <c r="VRJ1">
        <v>0</v>
      </c>
      <c r="VRK1">
        <v>0</v>
      </c>
      <c r="VRL1">
        <v>0</v>
      </c>
      <c r="VRM1">
        <v>0</v>
      </c>
      <c r="VRN1">
        <v>0</v>
      </c>
      <c r="VRO1">
        <v>0</v>
      </c>
      <c r="VRP1">
        <v>0</v>
      </c>
      <c r="VRQ1">
        <v>0</v>
      </c>
      <c r="VRR1">
        <v>0</v>
      </c>
      <c r="VRS1">
        <v>0</v>
      </c>
      <c r="VRT1">
        <v>0</v>
      </c>
      <c r="VRU1">
        <v>0</v>
      </c>
      <c r="VRV1">
        <v>0</v>
      </c>
      <c r="VRW1">
        <v>0</v>
      </c>
      <c r="VRX1">
        <v>0</v>
      </c>
      <c r="VRY1">
        <v>0</v>
      </c>
      <c r="VRZ1">
        <v>0</v>
      </c>
      <c r="VSA1">
        <v>0</v>
      </c>
      <c r="VSB1">
        <v>0</v>
      </c>
      <c r="VSC1">
        <v>0</v>
      </c>
      <c r="VSD1">
        <v>0</v>
      </c>
      <c r="VSE1">
        <v>0</v>
      </c>
      <c r="VSF1">
        <v>0</v>
      </c>
      <c r="VSG1">
        <v>0</v>
      </c>
      <c r="VSH1">
        <v>0</v>
      </c>
      <c r="VSI1">
        <v>0</v>
      </c>
      <c r="VSJ1">
        <v>0</v>
      </c>
      <c r="VSK1">
        <v>0</v>
      </c>
      <c r="VSL1">
        <v>0</v>
      </c>
      <c r="VSM1">
        <v>0</v>
      </c>
      <c r="VSN1">
        <v>0</v>
      </c>
      <c r="VSO1">
        <v>0</v>
      </c>
      <c r="VSP1">
        <v>0</v>
      </c>
      <c r="VSQ1">
        <v>0</v>
      </c>
      <c r="VSR1">
        <v>0</v>
      </c>
      <c r="VSS1">
        <v>0</v>
      </c>
      <c r="VST1">
        <v>0</v>
      </c>
      <c r="VSU1">
        <v>0</v>
      </c>
      <c r="VSV1">
        <v>0</v>
      </c>
      <c r="VSW1">
        <v>0</v>
      </c>
      <c r="VSX1">
        <v>0</v>
      </c>
      <c r="VSY1">
        <v>0</v>
      </c>
      <c r="VSZ1">
        <v>0</v>
      </c>
      <c r="VTA1">
        <v>0</v>
      </c>
      <c r="VTB1">
        <v>0</v>
      </c>
      <c r="VTC1">
        <v>0</v>
      </c>
      <c r="VTD1">
        <v>0</v>
      </c>
      <c r="VTE1">
        <v>0</v>
      </c>
      <c r="VTF1">
        <v>0</v>
      </c>
      <c r="VTG1">
        <v>0</v>
      </c>
      <c r="VTH1">
        <v>0</v>
      </c>
      <c r="VTI1">
        <v>0</v>
      </c>
      <c r="VTJ1">
        <v>0</v>
      </c>
      <c r="VTK1">
        <v>0</v>
      </c>
      <c r="VTL1">
        <v>0</v>
      </c>
      <c r="VTM1">
        <v>0</v>
      </c>
      <c r="VTN1">
        <v>0</v>
      </c>
      <c r="VTO1">
        <v>0</v>
      </c>
      <c r="VTP1">
        <v>0</v>
      </c>
      <c r="VTQ1">
        <v>0</v>
      </c>
      <c r="VTR1">
        <v>0</v>
      </c>
      <c r="VTS1">
        <v>0</v>
      </c>
      <c r="VTT1">
        <v>0</v>
      </c>
      <c r="VTU1">
        <v>0</v>
      </c>
      <c r="VTV1">
        <v>0</v>
      </c>
      <c r="VTW1">
        <v>0</v>
      </c>
      <c r="VTX1">
        <v>0</v>
      </c>
      <c r="VTY1">
        <v>0</v>
      </c>
      <c r="VTZ1">
        <v>0</v>
      </c>
      <c r="VUA1">
        <v>0</v>
      </c>
      <c r="VUB1">
        <v>0</v>
      </c>
      <c r="VUC1">
        <v>0</v>
      </c>
      <c r="VUD1">
        <v>0</v>
      </c>
      <c r="VUE1">
        <v>0</v>
      </c>
      <c r="VUF1">
        <v>0</v>
      </c>
      <c r="VUG1">
        <v>0</v>
      </c>
      <c r="VUH1">
        <v>0</v>
      </c>
      <c r="VUI1">
        <v>0</v>
      </c>
      <c r="VUJ1">
        <v>0</v>
      </c>
      <c r="VUK1">
        <v>0</v>
      </c>
      <c r="VUL1">
        <v>0</v>
      </c>
      <c r="VUM1">
        <v>0</v>
      </c>
      <c r="VUN1">
        <v>0</v>
      </c>
      <c r="VUO1">
        <v>0</v>
      </c>
      <c r="VUP1">
        <v>0</v>
      </c>
      <c r="VUQ1">
        <v>0</v>
      </c>
      <c r="VUR1">
        <v>0</v>
      </c>
      <c r="VUS1">
        <v>0</v>
      </c>
      <c r="VUT1">
        <v>0</v>
      </c>
      <c r="VUU1">
        <v>0</v>
      </c>
      <c r="VUV1">
        <v>0</v>
      </c>
      <c r="VUW1">
        <v>0</v>
      </c>
      <c r="VUX1">
        <v>0</v>
      </c>
      <c r="VUY1">
        <v>0</v>
      </c>
      <c r="VUZ1">
        <v>0</v>
      </c>
      <c r="VVA1">
        <v>0</v>
      </c>
      <c r="VVB1">
        <v>0</v>
      </c>
      <c r="VVC1">
        <v>0</v>
      </c>
      <c r="VVD1">
        <v>0</v>
      </c>
      <c r="VVE1">
        <v>0</v>
      </c>
      <c r="VVF1">
        <v>0</v>
      </c>
      <c r="VVG1">
        <v>0</v>
      </c>
      <c r="VVH1">
        <v>0</v>
      </c>
      <c r="VVI1">
        <v>0</v>
      </c>
      <c r="VVJ1">
        <v>0</v>
      </c>
      <c r="VVK1">
        <v>0</v>
      </c>
      <c r="VVL1">
        <v>0</v>
      </c>
      <c r="VVM1">
        <v>0</v>
      </c>
      <c r="VVN1">
        <v>0</v>
      </c>
      <c r="VVO1">
        <v>0</v>
      </c>
      <c r="VVP1">
        <v>0</v>
      </c>
      <c r="VVQ1">
        <v>0</v>
      </c>
      <c r="VVR1">
        <v>0</v>
      </c>
      <c r="VVS1">
        <v>0</v>
      </c>
      <c r="VVT1">
        <v>0</v>
      </c>
      <c r="VVU1">
        <v>0</v>
      </c>
      <c r="VVV1">
        <v>0</v>
      </c>
      <c r="VVW1">
        <v>0</v>
      </c>
      <c r="VVX1">
        <v>0</v>
      </c>
      <c r="VVY1">
        <v>0</v>
      </c>
      <c r="VVZ1">
        <v>0</v>
      </c>
      <c r="VWA1">
        <v>0</v>
      </c>
      <c r="VWB1">
        <v>0</v>
      </c>
      <c r="VWC1">
        <v>0</v>
      </c>
      <c r="VWD1">
        <v>0</v>
      </c>
      <c r="VWE1">
        <v>0</v>
      </c>
      <c r="VWF1">
        <v>0</v>
      </c>
      <c r="VWG1">
        <v>0</v>
      </c>
      <c r="VWH1">
        <v>0</v>
      </c>
      <c r="VWI1">
        <v>0</v>
      </c>
      <c r="VWJ1">
        <v>0</v>
      </c>
      <c r="VWK1">
        <v>0</v>
      </c>
      <c r="VWL1">
        <v>0</v>
      </c>
      <c r="VWM1">
        <v>0</v>
      </c>
      <c r="VWN1">
        <v>0</v>
      </c>
      <c r="VWO1">
        <v>0</v>
      </c>
      <c r="VWP1">
        <v>0</v>
      </c>
      <c r="VWQ1">
        <v>0</v>
      </c>
      <c r="VWR1">
        <v>0</v>
      </c>
      <c r="VWS1">
        <v>0</v>
      </c>
      <c r="VWT1">
        <v>0</v>
      </c>
      <c r="VWU1">
        <v>0</v>
      </c>
      <c r="VWV1">
        <v>0</v>
      </c>
      <c r="VWW1">
        <v>0</v>
      </c>
      <c r="VWX1">
        <v>0</v>
      </c>
      <c r="VWY1">
        <v>0</v>
      </c>
      <c r="VWZ1">
        <v>0</v>
      </c>
      <c r="VXA1">
        <v>0</v>
      </c>
      <c r="VXB1">
        <v>0</v>
      </c>
      <c r="VXC1">
        <v>0</v>
      </c>
      <c r="VXD1">
        <v>0</v>
      </c>
      <c r="VXE1">
        <v>0</v>
      </c>
      <c r="VXF1">
        <v>0</v>
      </c>
      <c r="VXG1">
        <v>0</v>
      </c>
      <c r="VXH1">
        <v>0</v>
      </c>
      <c r="VXI1">
        <v>0</v>
      </c>
      <c r="VXJ1">
        <v>0</v>
      </c>
      <c r="VXK1">
        <v>0</v>
      </c>
      <c r="VXL1">
        <v>0</v>
      </c>
      <c r="VXM1">
        <v>0</v>
      </c>
      <c r="VXN1">
        <v>0</v>
      </c>
      <c r="VXO1">
        <v>0</v>
      </c>
      <c r="VXP1">
        <v>0</v>
      </c>
      <c r="VXQ1">
        <v>0</v>
      </c>
      <c r="VXR1">
        <v>0</v>
      </c>
      <c r="VXS1">
        <v>0</v>
      </c>
      <c r="VXT1">
        <v>0</v>
      </c>
      <c r="VXU1">
        <v>0</v>
      </c>
      <c r="VXV1">
        <v>0</v>
      </c>
      <c r="VXW1">
        <v>0</v>
      </c>
      <c r="VXX1">
        <v>0</v>
      </c>
      <c r="VXY1">
        <v>0</v>
      </c>
      <c r="VXZ1">
        <v>0</v>
      </c>
      <c r="VYA1">
        <v>0</v>
      </c>
      <c r="VYB1">
        <v>0</v>
      </c>
      <c r="VYC1">
        <v>0</v>
      </c>
      <c r="VYD1">
        <v>0</v>
      </c>
      <c r="VYE1">
        <v>0</v>
      </c>
      <c r="VYF1">
        <v>0</v>
      </c>
      <c r="VYG1">
        <v>0</v>
      </c>
      <c r="VYH1">
        <v>0</v>
      </c>
      <c r="VYI1">
        <v>0</v>
      </c>
      <c r="VYJ1">
        <v>0</v>
      </c>
      <c r="VYK1">
        <v>0</v>
      </c>
      <c r="VYL1">
        <v>0</v>
      </c>
      <c r="VYM1">
        <v>0</v>
      </c>
      <c r="VYN1">
        <v>0</v>
      </c>
      <c r="VYO1">
        <v>0</v>
      </c>
      <c r="VYP1">
        <v>0</v>
      </c>
      <c r="VYQ1">
        <v>0</v>
      </c>
      <c r="VYR1">
        <v>0</v>
      </c>
      <c r="VYS1">
        <v>0</v>
      </c>
      <c r="VYT1">
        <v>0</v>
      </c>
      <c r="VYU1">
        <v>0</v>
      </c>
      <c r="VYV1">
        <v>0</v>
      </c>
      <c r="VYW1">
        <v>0</v>
      </c>
      <c r="VYX1">
        <v>0</v>
      </c>
      <c r="VYY1">
        <v>0</v>
      </c>
      <c r="VYZ1">
        <v>0</v>
      </c>
      <c r="VZA1">
        <v>0</v>
      </c>
      <c r="VZB1">
        <v>0</v>
      </c>
      <c r="VZC1">
        <v>0</v>
      </c>
      <c r="VZD1">
        <v>0</v>
      </c>
      <c r="VZE1">
        <v>0</v>
      </c>
      <c r="VZF1">
        <v>0</v>
      </c>
      <c r="VZG1">
        <v>0</v>
      </c>
      <c r="VZH1">
        <v>0</v>
      </c>
      <c r="VZI1">
        <v>0</v>
      </c>
      <c r="VZJ1">
        <v>0</v>
      </c>
      <c r="VZK1">
        <v>0</v>
      </c>
      <c r="VZL1">
        <v>0</v>
      </c>
      <c r="VZM1">
        <v>0</v>
      </c>
      <c r="VZN1">
        <v>0</v>
      </c>
      <c r="VZO1">
        <v>0</v>
      </c>
      <c r="VZP1">
        <v>0</v>
      </c>
      <c r="VZQ1">
        <v>0</v>
      </c>
      <c r="VZR1">
        <v>0</v>
      </c>
      <c r="VZS1">
        <v>0</v>
      </c>
      <c r="VZT1">
        <v>0</v>
      </c>
      <c r="VZU1">
        <v>0</v>
      </c>
      <c r="VZV1">
        <v>0</v>
      </c>
      <c r="VZW1">
        <v>0</v>
      </c>
      <c r="VZX1">
        <v>0</v>
      </c>
      <c r="VZY1">
        <v>0</v>
      </c>
      <c r="VZZ1">
        <v>0</v>
      </c>
      <c r="WAA1">
        <v>0</v>
      </c>
      <c r="WAB1">
        <v>0</v>
      </c>
      <c r="WAC1">
        <v>0</v>
      </c>
      <c r="WAD1">
        <v>0</v>
      </c>
      <c r="WAE1">
        <v>0</v>
      </c>
      <c r="WAF1">
        <v>0</v>
      </c>
      <c r="WAG1">
        <v>0</v>
      </c>
      <c r="WAH1">
        <v>0</v>
      </c>
      <c r="WAI1">
        <v>0</v>
      </c>
      <c r="WAJ1">
        <v>0</v>
      </c>
      <c r="WAK1">
        <v>0</v>
      </c>
      <c r="WAL1">
        <v>0</v>
      </c>
      <c r="WAM1">
        <v>0</v>
      </c>
      <c r="WAN1">
        <v>0</v>
      </c>
      <c r="WAO1">
        <v>0</v>
      </c>
      <c r="WAP1">
        <v>0</v>
      </c>
      <c r="WAQ1">
        <v>0</v>
      </c>
      <c r="WAR1">
        <v>0</v>
      </c>
      <c r="WAS1">
        <v>0</v>
      </c>
      <c r="WAT1">
        <v>0</v>
      </c>
      <c r="WAU1">
        <v>0</v>
      </c>
      <c r="WAV1">
        <v>0</v>
      </c>
      <c r="WAW1">
        <v>0</v>
      </c>
      <c r="WAX1">
        <v>0</v>
      </c>
      <c r="WAY1">
        <v>0</v>
      </c>
      <c r="WAZ1">
        <v>0</v>
      </c>
      <c r="WBA1">
        <v>0</v>
      </c>
      <c r="WBB1">
        <v>0</v>
      </c>
      <c r="WBC1">
        <v>0</v>
      </c>
      <c r="WBD1">
        <v>0</v>
      </c>
      <c r="WBE1">
        <v>0</v>
      </c>
      <c r="WBF1">
        <v>0</v>
      </c>
      <c r="WBG1">
        <v>0</v>
      </c>
      <c r="WBH1">
        <v>0</v>
      </c>
      <c r="WBI1">
        <v>0</v>
      </c>
      <c r="WBJ1">
        <v>0</v>
      </c>
      <c r="WBK1">
        <v>0</v>
      </c>
      <c r="WBL1">
        <v>0</v>
      </c>
      <c r="WBM1">
        <v>0</v>
      </c>
      <c r="WBN1">
        <v>0</v>
      </c>
      <c r="WBO1">
        <v>0</v>
      </c>
      <c r="WBP1">
        <v>0</v>
      </c>
      <c r="WBQ1">
        <v>0</v>
      </c>
      <c r="WBR1">
        <v>0</v>
      </c>
      <c r="WBS1">
        <v>0</v>
      </c>
      <c r="WBT1">
        <v>0</v>
      </c>
      <c r="WBU1">
        <v>0</v>
      </c>
      <c r="WBV1">
        <v>0</v>
      </c>
      <c r="WBW1">
        <v>0</v>
      </c>
      <c r="WBX1">
        <v>0</v>
      </c>
      <c r="WBY1">
        <v>0</v>
      </c>
      <c r="WBZ1">
        <v>0</v>
      </c>
      <c r="WCA1">
        <v>0</v>
      </c>
      <c r="WCB1">
        <v>0</v>
      </c>
      <c r="WCC1">
        <v>0</v>
      </c>
      <c r="WCD1">
        <v>0</v>
      </c>
      <c r="WCE1">
        <v>0</v>
      </c>
      <c r="WCF1">
        <v>0</v>
      </c>
      <c r="WCG1">
        <v>0</v>
      </c>
      <c r="WCH1">
        <v>0</v>
      </c>
      <c r="WCI1">
        <v>0</v>
      </c>
      <c r="WCJ1">
        <v>0</v>
      </c>
      <c r="WCK1">
        <v>0</v>
      </c>
      <c r="WCL1">
        <v>0</v>
      </c>
      <c r="WCM1">
        <v>0</v>
      </c>
      <c r="WCN1">
        <v>0</v>
      </c>
      <c r="WCO1">
        <v>0</v>
      </c>
      <c r="WCP1">
        <v>0</v>
      </c>
      <c r="WCQ1">
        <v>0</v>
      </c>
      <c r="WCR1">
        <v>0</v>
      </c>
      <c r="WCS1">
        <v>0</v>
      </c>
      <c r="WCT1">
        <v>0</v>
      </c>
      <c r="WCU1">
        <v>0</v>
      </c>
      <c r="WCV1">
        <v>0</v>
      </c>
      <c r="WCW1">
        <v>0</v>
      </c>
      <c r="WCX1">
        <v>0</v>
      </c>
      <c r="WCY1">
        <v>0</v>
      </c>
      <c r="WCZ1">
        <v>0</v>
      </c>
      <c r="WDA1">
        <v>0</v>
      </c>
      <c r="WDB1">
        <v>0</v>
      </c>
      <c r="WDC1">
        <v>0</v>
      </c>
      <c r="WDD1">
        <v>0</v>
      </c>
      <c r="WDE1">
        <v>0</v>
      </c>
      <c r="WDF1">
        <v>0</v>
      </c>
      <c r="WDG1">
        <v>0</v>
      </c>
      <c r="WDH1">
        <v>0</v>
      </c>
      <c r="WDI1">
        <v>0</v>
      </c>
      <c r="WDJ1">
        <v>0</v>
      </c>
      <c r="WDK1">
        <v>0</v>
      </c>
      <c r="WDL1">
        <v>0</v>
      </c>
      <c r="WDM1">
        <v>0</v>
      </c>
      <c r="WDN1">
        <v>0</v>
      </c>
      <c r="WDO1">
        <v>0</v>
      </c>
      <c r="WDP1">
        <v>0</v>
      </c>
      <c r="WDQ1">
        <v>0</v>
      </c>
      <c r="WDR1">
        <v>0</v>
      </c>
      <c r="WDS1">
        <v>0</v>
      </c>
      <c r="WDT1">
        <v>0</v>
      </c>
      <c r="WDU1">
        <v>0</v>
      </c>
      <c r="WDV1">
        <v>0</v>
      </c>
      <c r="WDW1">
        <v>0</v>
      </c>
      <c r="WDX1">
        <v>0</v>
      </c>
      <c r="WDY1">
        <v>0</v>
      </c>
      <c r="WDZ1">
        <v>0</v>
      </c>
      <c r="WEA1">
        <v>0</v>
      </c>
      <c r="WEB1">
        <v>0</v>
      </c>
      <c r="WEC1">
        <v>0</v>
      </c>
      <c r="WED1">
        <v>0</v>
      </c>
      <c r="WEE1">
        <v>0</v>
      </c>
      <c r="WEF1">
        <v>0</v>
      </c>
      <c r="WEG1">
        <v>0</v>
      </c>
      <c r="WEH1">
        <v>0</v>
      </c>
      <c r="WEI1">
        <v>0</v>
      </c>
      <c r="WEJ1">
        <v>0</v>
      </c>
      <c r="WEK1">
        <v>0</v>
      </c>
      <c r="WEL1">
        <v>0</v>
      </c>
      <c r="WEM1">
        <v>0</v>
      </c>
      <c r="WEN1">
        <v>0</v>
      </c>
      <c r="WEO1">
        <v>0</v>
      </c>
      <c r="WEP1">
        <v>0</v>
      </c>
      <c r="WEQ1">
        <v>0</v>
      </c>
      <c r="WER1">
        <v>0</v>
      </c>
      <c r="WES1">
        <v>0</v>
      </c>
      <c r="WET1">
        <v>0</v>
      </c>
      <c r="WEU1">
        <v>0</v>
      </c>
      <c r="WEV1">
        <v>0</v>
      </c>
      <c r="WEW1">
        <v>0</v>
      </c>
      <c r="WEX1">
        <v>0</v>
      </c>
      <c r="WEY1">
        <v>0</v>
      </c>
      <c r="WEZ1">
        <v>0</v>
      </c>
      <c r="WFA1">
        <v>0</v>
      </c>
      <c r="WFB1">
        <v>0</v>
      </c>
      <c r="WFC1">
        <v>0</v>
      </c>
      <c r="WFD1">
        <v>0</v>
      </c>
      <c r="WFE1">
        <v>0</v>
      </c>
      <c r="WFF1">
        <v>0</v>
      </c>
      <c r="WFG1">
        <v>0</v>
      </c>
      <c r="WFH1">
        <v>0</v>
      </c>
      <c r="WFI1">
        <v>0</v>
      </c>
      <c r="WFJ1">
        <v>0</v>
      </c>
      <c r="WFK1">
        <v>0</v>
      </c>
      <c r="WFL1">
        <v>0</v>
      </c>
      <c r="WFM1">
        <v>0</v>
      </c>
      <c r="WFN1">
        <v>0</v>
      </c>
      <c r="WFO1">
        <v>0</v>
      </c>
      <c r="WFP1">
        <v>0</v>
      </c>
      <c r="WFQ1">
        <v>0</v>
      </c>
      <c r="WFR1">
        <v>0</v>
      </c>
      <c r="WFS1">
        <v>0</v>
      </c>
      <c r="WFT1">
        <v>0</v>
      </c>
      <c r="WFU1">
        <v>0</v>
      </c>
      <c r="WFV1">
        <v>0</v>
      </c>
      <c r="WFW1">
        <v>0</v>
      </c>
      <c r="WFX1">
        <v>0</v>
      </c>
      <c r="WFY1">
        <v>0</v>
      </c>
      <c r="WFZ1">
        <v>0</v>
      </c>
      <c r="WGA1">
        <v>0</v>
      </c>
      <c r="WGB1">
        <v>0</v>
      </c>
      <c r="WGC1">
        <v>0</v>
      </c>
      <c r="WGD1">
        <v>0</v>
      </c>
      <c r="WGE1">
        <v>0</v>
      </c>
      <c r="WGF1">
        <v>0</v>
      </c>
      <c r="WGG1">
        <v>0</v>
      </c>
      <c r="WGH1">
        <v>0</v>
      </c>
      <c r="WGI1">
        <v>0</v>
      </c>
      <c r="WGJ1">
        <v>0</v>
      </c>
      <c r="WGK1">
        <v>0</v>
      </c>
      <c r="WGL1">
        <v>0</v>
      </c>
      <c r="WGM1">
        <v>0</v>
      </c>
      <c r="WGN1">
        <v>0</v>
      </c>
      <c r="WGO1">
        <v>0</v>
      </c>
      <c r="WGP1">
        <v>0</v>
      </c>
      <c r="WGQ1">
        <v>0</v>
      </c>
      <c r="WGR1">
        <v>0</v>
      </c>
      <c r="WGS1">
        <v>0</v>
      </c>
      <c r="WGT1">
        <v>0</v>
      </c>
      <c r="WGU1">
        <v>0</v>
      </c>
      <c r="WGV1">
        <v>0</v>
      </c>
      <c r="WGW1">
        <v>0</v>
      </c>
      <c r="WGX1">
        <v>0</v>
      </c>
      <c r="WGY1">
        <v>0</v>
      </c>
      <c r="WGZ1">
        <v>0</v>
      </c>
      <c r="WHA1">
        <v>0</v>
      </c>
      <c r="WHB1">
        <v>0</v>
      </c>
      <c r="WHC1">
        <v>0</v>
      </c>
      <c r="WHD1">
        <v>0</v>
      </c>
      <c r="WHE1">
        <v>0</v>
      </c>
      <c r="WHF1">
        <v>0</v>
      </c>
      <c r="WHG1">
        <v>0</v>
      </c>
      <c r="WHH1">
        <v>0</v>
      </c>
      <c r="WHI1">
        <v>0</v>
      </c>
      <c r="WHJ1">
        <v>0</v>
      </c>
      <c r="WHK1">
        <v>0</v>
      </c>
      <c r="WHL1">
        <v>0</v>
      </c>
      <c r="WHM1">
        <v>0</v>
      </c>
      <c r="WHN1">
        <v>0</v>
      </c>
      <c r="WHO1">
        <v>0</v>
      </c>
      <c r="WHP1">
        <v>0</v>
      </c>
      <c r="WHQ1">
        <v>0</v>
      </c>
      <c r="WHR1">
        <v>0</v>
      </c>
      <c r="WHS1">
        <v>0</v>
      </c>
      <c r="WHT1">
        <v>0</v>
      </c>
      <c r="WHU1">
        <v>0</v>
      </c>
      <c r="WHV1">
        <v>0</v>
      </c>
      <c r="WHW1">
        <v>0</v>
      </c>
      <c r="WHX1">
        <v>0</v>
      </c>
      <c r="WHY1">
        <v>0</v>
      </c>
      <c r="WHZ1">
        <v>0</v>
      </c>
      <c r="WIA1">
        <v>0</v>
      </c>
      <c r="WIB1">
        <v>0</v>
      </c>
      <c r="WIC1">
        <v>0</v>
      </c>
      <c r="WID1">
        <v>0</v>
      </c>
      <c r="WIE1">
        <v>0</v>
      </c>
      <c r="WIF1">
        <v>0</v>
      </c>
      <c r="WIG1">
        <v>0</v>
      </c>
      <c r="WIH1">
        <v>0</v>
      </c>
      <c r="WII1">
        <v>0</v>
      </c>
      <c r="WIJ1">
        <v>0</v>
      </c>
      <c r="WIK1">
        <v>0</v>
      </c>
      <c r="WIL1">
        <v>0</v>
      </c>
      <c r="WIM1">
        <v>0</v>
      </c>
      <c r="WIN1">
        <v>0</v>
      </c>
      <c r="WIO1">
        <v>0</v>
      </c>
      <c r="WIP1">
        <v>0</v>
      </c>
      <c r="WIQ1">
        <v>0</v>
      </c>
      <c r="WIR1">
        <v>0</v>
      </c>
      <c r="WIS1">
        <v>0</v>
      </c>
      <c r="WIT1">
        <v>0</v>
      </c>
      <c r="WIU1">
        <v>0</v>
      </c>
      <c r="WIV1">
        <v>0</v>
      </c>
      <c r="WIW1">
        <v>0</v>
      </c>
      <c r="WIX1">
        <v>0</v>
      </c>
      <c r="WIY1">
        <v>0</v>
      </c>
      <c r="WIZ1">
        <v>0</v>
      </c>
      <c r="WJA1">
        <v>0</v>
      </c>
      <c r="WJB1">
        <v>0</v>
      </c>
      <c r="WJC1">
        <v>0</v>
      </c>
      <c r="WJD1">
        <v>0</v>
      </c>
      <c r="WJE1">
        <v>0</v>
      </c>
      <c r="WJF1">
        <v>0</v>
      </c>
      <c r="WJG1">
        <v>0</v>
      </c>
      <c r="WJH1">
        <v>0</v>
      </c>
      <c r="WJI1">
        <v>0</v>
      </c>
      <c r="WJJ1">
        <v>0</v>
      </c>
      <c r="WJK1">
        <v>0</v>
      </c>
      <c r="WJL1">
        <v>0</v>
      </c>
      <c r="WJM1">
        <v>0</v>
      </c>
      <c r="WJN1">
        <v>0</v>
      </c>
      <c r="WJO1">
        <v>0</v>
      </c>
      <c r="WJP1">
        <v>0</v>
      </c>
      <c r="WJQ1">
        <v>0</v>
      </c>
      <c r="WJR1">
        <v>0</v>
      </c>
      <c r="WJS1">
        <v>0</v>
      </c>
      <c r="WJT1">
        <v>0</v>
      </c>
      <c r="WJU1">
        <v>0</v>
      </c>
      <c r="WJV1">
        <v>0</v>
      </c>
      <c r="WJW1">
        <v>0</v>
      </c>
      <c r="WJX1">
        <v>0</v>
      </c>
      <c r="WJY1">
        <v>0</v>
      </c>
      <c r="WJZ1">
        <v>0</v>
      </c>
      <c r="WKA1">
        <v>0</v>
      </c>
      <c r="WKB1">
        <v>0</v>
      </c>
      <c r="WKC1">
        <v>0</v>
      </c>
      <c r="WKD1">
        <v>0</v>
      </c>
      <c r="WKE1">
        <v>0</v>
      </c>
      <c r="WKF1">
        <v>0</v>
      </c>
      <c r="WKG1">
        <v>0</v>
      </c>
      <c r="WKH1">
        <v>0</v>
      </c>
      <c r="WKI1">
        <v>0</v>
      </c>
      <c r="WKJ1">
        <v>0</v>
      </c>
      <c r="WKK1">
        <v>0</v>
      </c>
      <c r="WKL1">
        <v>0</v>
      </c>
      <c r="WKM1">
        <v>0</v>
      </c>
      <c r="WKN1">
        <v>0</v>
      </c>
      <c r="WKO1">
        <v>0</v>
      </c>
      <c r="WKP1">
        <v>0</v>
      </c>
      <c r="WKQ1">
        <v>0</v>
      </c>
      <c r="WKR1">
        <v>0</v>
      </c>
      <c r="WKS1">
        <v>0</v>
      </c>
      <c r="WKT1">
        <v>0</v>
      </c>
      <c r="WKU1">
        <v>0</v>
      </c>
      <c r="WKV1">
        <v>0</v>
      </c>
      <c r="WKW1">
        <v>0</v>
      </c>
      <c r="WKX1">
        <v>0</v>
      </c>
      <c r="WKY1">
        <v>0</v>
      </c>
      <c r="WKZ1">
        <v>0</v>
      </c>
      <c r="WLA1">
        <v>0</v>
      </c>
      <c r="WLB1">
        <v>0</v>
      </c>
      <c r="WLC1">
        <v>0</v>
      </c>
      <c r="WLD1">
        <v>0</v>
      </c>
      <c r="WLE1">
        <v>0</v>
      </c>
      <c r="WLF1">
        <v>0</v>
      </c>
      <c r="WLG1">
        <v>0</v>
      </c>
      <c r="WLH1">
        <v>0</v>
      </c>
      <c r="WLI1">
        <v>0</v>
      </c>
      <c r="WLJ1">
        <v>0</v>
      </c>
      <c r="WLK1">
        <v>0</v>
      </c>
      <c r="WLL1">
        <v>0</v>
      </c>
      <c r="WLM1">
        <v>0</v>
      </c>
      <c r="WLN1">
        <v>0</v>
      </c>
      <c r="WLO1">
        <v>0</v>
      </c>
      <c r="WLP1">
        <v>0</v>
      </c>
      <c r="WLQ1">
        <v>0</v>
      </c>
      <c r="WLR1">
        <v>0</v>
      </c>
      <c r="WLS1">
        <v>0</v>
      </c>
      <c r="WLT1">
        <v>0</v>
      </c>
      <c r="WLU1">
        <v>0</v>
      </c>
      <c r="WLV1">
        <v>0</v>
      </c>
      <c r="WLW1">
        <v>0</v>
      </c>
      <c r="WLX1">
        <v>0</v>
      </c>
      <c r="WLY1">
        <v>0</v>
      </c>
      <c r="WLZ1">
        <v>0</v>
      </c>
      <c r="WMA1">
        <v>0</v>
      </c>
      <c r="WMB1">
        <v>0</v>
      </c>
      <c r="WMC1">
        <v>0</v>
      </c>
      <c r="WMD1">
        <v>0</v>
      </c>
      <c r="WME1">
        <v>0</v>
      </c>
      <c r="WMF1">
        <v>0</v>
      </c>
      <c r="WMG1">
        <v>0</v>
      </c>
      <c r="WMH1">
        <v>0</v>
      </c>
      <c r="WMI1">
        <v>0</v>
      </c>
      <c r="WMJ1">
        <v>0</v>
      </c>
      <c r="WMK1">
        <v>0</v>
      </c>
      <c r="WML1">
        <v>0</v>
      </c>
      <c r="WMM1">
        <v>0</v>
      </c>
      <c r="WMN1">
        <v>0</v>
      </c>
      <c r="WMO1">
        <v>0</v>
      </c>
      <c r="WMP1">
        <v>0</v>
      </c>
      <c r="WMQ1">
        <v>0</v>
      </c>
      <c r="WMR1">
        <v>0</v>
      </c>
      <c r="WMS1">
        <v>0</v>
      </c>
      <c r="WMT1">
        <v>0</v>
      </c>
      <c r="WMU1">
        <v>0</v>
      </c>
      <c r="WMV1">
        <v>0</v>
      </c>
      <c r="WMW1">
        <v>0</v>
      </c>
      <c r="WMX1">
        <v>0</v>
      </c>
      <c r="WMY1">
        <v>0</v>
      </c>
      <c r="WMZ1">
        <v>0</v>
      </c>
      <c r="WNA1">
        <v>0</v>
      </c>
      <c r="WNB1">
        <v>0</v>
      </c>
      <c r="WNC1">
        <v>0</v>
      </c>
      <c r="WND1">
        <v>0</v>
      </c>
      <c r="WNE1">
        <v>0</v>
      </c>
      <c r="WNF1">
        <v>0</v>
      </c>
      <c r="WNG1">
        <v>0</v>
      </c>
      <c r="WNH1">
        <v>0</v>
      </c>
      <c r="WNI1">
        <v>0</v>
      </c>
      <c r="WNJ1">
        <v>0</v>
      </c>
      <c r="WNK1">
        <v>0</v>
      </c>
      <c r="WNL1">
        <v>0</v>
      </c>
      <c r="WNM1">
        <v>0</v>
      </c>
      <c r="WNN1">
        <v>0</v>
      </c>
      <c r="WNO1">
        <v>0</v>
      </c>
      <c r="WNP1">
        <v>0</v>
      </c>
      <c r="WNQ1">
        <v>0</v>
      </c>
      <c r="WNR1">
        <v>0</v>
      </c>
      <c r="WNS1">
        <v>0</v>
      </c>
      <c r="WNT1">
        <v>0</v>
      </c>
      <c r="WNU1">
        <v>0</v>
      </c>
      <c r="WNV1">
        <v>0</v>
      </c>
      <c r="WNW1">
        <v>0</v>
      </c>
      <c r="WNX1">
        <v>0</v>
      </c>
      <c r="WNY1">
        <v>0</v>
      </c>
      <c r="WNZ1">
        <v>0</v>
      </c>
      <c r="WOA1">
        <v>0</v>
      </c>
      <c r="WOB1">
        <v>0</v>
      </c>
      <c r="WOC1">
        <v>0</v>
      </c>
      <c r="WOD1">
        <v>0</v>
      </c>
      <c r="WOE1">
        <v>0</v>
      </c>
      <c r="WOF1">
        <v>0</v>
      </c>
      <c r="WOG1">
        <v>0</v>
      </c>
      <c r="WOH1">
        <v>0</v>
      </c>
      <c r="WOI1">
        <v>0</v>
      </c>
      <c r="WOJ1">
        <v>0</v>
      </c>
      <c r="WOK1">
        <v>0</v>
      </c>
      <c r="WOL1">
        <v>0</v>
      </c>
      <c r="WOM1">
        <v>0</v>
      </c>
      <c r="WON1">
        <v>0</v>
      </c>
      <c r="WOO1">
        <v>0</v>
      </c>
      <c r="WOP1">
        <v>0</v>
      </c>
      <c r="WOQ1">
        <v>0</v>
      </c>
      <c r="WOR1">
        <v>0</v>
      </c>
      <c r="WOS1">
        <v>0</v>
      </c>
      <c r="WOT1">
        <v>0</v>
      </c>
      <c r="WOU1">
        <v>0</v>
      </c>
      <c r="WOV1">
        <v>0</v>
      </c>
      <c r="WOW1">
        <v>0</v>
      </c>
      <c r="WOX1">
        <v>0</v>
      </c>
      <c r="WOY1">
        <v>0</v>
      </c>
      <c r="WOZ1">
        <v>0</v>
      </c>
      <c r="WPA1">
        <v>0</v>
      </c>
      <c r="WPB1">
        <v>0</v>
      </c>
      <c r="WPC1">
        <v>0</v>
      </c>
      <c r="WPD1">
        <v>0</v>
      </c>
      <c r="WPE1">
        <v>0</v>
      </c>
      <c r="WPF1">
        <v>0</v>
      </c>
      <c r="WPG1">
        <v>0</v>
      </c>
      <c r="WPH1">
        <v>0</v>
      </c>
      <c r="WPI1">
        <v>0</v>
      </c>
      <c r="WPJ1">
        <v>0</v>
      </c>
      <c r="WPK1">
        <v>0</v>
      </c>
      <c r="WPL1">
        <v>0</v>
      </c>
      <c r="WPM1">
        <v>0</v>
      </c>
      <c r="WPN1">
        <v>0</v>
      </c>
      <c r="WPO1">
        <v>0</v>
      </c>
      <c r="WPP1">
        <v>0</v>
      </c>
      <c r="WPQ1">
        <v>0</v>
      </c>
      <c r="WPR1">
        <v>0</v>
      </c>
      <c r="WPS1">
        <v>0</v>
      </c>
      <c r="WPT1">
        <v>0</v>
      </c>
      <c r="WPU1">
        <v>0</v>
      </c>
      <c r="WPV1">
        <v>0</v>
      </c>
      <c r="WPW1">
        <v>0</v>
      </c>
      <c r="WPX1">
        <v>0</v>
      </c>
      <c r="WPY1">
        <v>0</v>
      </c>
      <c r="WPZ1">
        <v>0</v>
      </c>
      <c r="WQA1">
        <v>0</v>
      </c>
      <c r="WQB1">
        <v>0</v>
      </c>
      <c r="WQC1">
        <v>0</v>
      </c>
      <c r="WQD1">
        <v>0</v>
      </c>
      <c r="WQE1">
        <v>0</v>
      </c>
      <c r="WQF1">
        <v>0</v>
      </c>
      <c r="WQG1">
        <v>0</v>
      </c>
      <c r="WQH1">
        <v>0</v>
      </c>
      <c r="WQI1">
        <v>0</v>
      </c>
      <c r="WQJ1">
        <v>0</v>
      </c>
      <c r="WQK1">
        <v>0</v>
      </c>
      <c r="WQL1">
        <v>0</v>
      </c>
      <c r="WQM1">
        <v>0</v>
      </c>
      <c r="WQN1">
        <v>0</v>
      </c>
      <c r="WQO1">
        <v>0</v>
      </c>
      <c r="WQP1">
        <v>0</v>
      </c>
      <c r="WQQ1">
        <v>0</v>
      </c>
      <c r="WQR1">
        <v>0</v>
      </c>
      <c r="WQS1">
        <v>0</v>
      </c>
      <c r="WQT1">
        <v>0</v>
      </c>
      <c r="WQU1">
        <v>0</v>
      </c>
      <c r="WQV1">
        <v>0</v>
      </c>
      <c r="WQW1">
        <v>0</v>
      </c>
      <c r="WQX1">
        <v>0</v>
      </c>
      <c r="WQY1">
        <v>0</v>
      </c>
      <c r="WQZ1">
        <v>0</v>
      </c>
      <c r="WRA1">
        <v>0</v>
      </c>
      <c r="WRB1">
        <v>0</v>
      </c>
      <c r="WRC1">
        <v>0</v>
      </c>
      <c r="WRD1">
        <v>0</v>
      </c>
      <c r="WRE1">
        <v>0</v>
      </c>
      <c r="WRF1">
        <v>0</v>
      </c>
      <c r="WRG1">
        <v>0</v>
      </c>
      <c r="WRH1">
        <v>0</v>
      </c>
      <c r="WRI1">
        <v>0</v>
      </c>
      <c r="WRJ1">
        <v>0</v>
      </c>
      <c r="WRK1">
        <v>0</v>
      </c>
      <c r="WRL1">
        <v>0</v>
      </c>
      <c r="WRM1">
        <v>0</v>
      </c>
      <c r="WRN1">
        <v>0</v>
      </c>
      <c r="WRO1">
        <v>0</v>
      </c>
      <c r="WRP1">
        <v>0</v>
      </c>
      <c r="WRQ1">
        <v>0</v>
      </c>
      <c r="WRR1">
        <v>0</v>
      </c>
      <c r="WRS1">
        <v>0</v>
      </c>
      <c r="WRT1">
        <v>0</v>
      </c>
      <c r="WRU1">
        <v>0</v>
      </c>
      <c r="WRV1">
        <v>0</v>
      </c>
      <c r="WRW1">
        <v>0</v>
      </c>
      <c r="WRX1">
        <v>0</v>
      </c>
      <c r="WRY1">
        <v>0</v>
      </c>
      <c r="WRZ1">
        <v>0</v>
      </c>
      <c r="WSA1">
        <v>0</v>
      </c>
      <c r="WSB1">
        <v>0</v>
      </c>
      <c r="WSC1">
        <v>0</v>
      </c>
      <c r="WSD1">
        <v>0</v>
      </c>
      <c r="WSE1">
        <v>0</v>
      </c>
      <c r="WSF1">
        <v>0</v>
      </c>
      <c r="WSG1">
        <v>0</v>
      </c>
      <c r="WSH1">
        <v>0</v>
      </c>
      <c r="WSI1">
        <v>0</v>
      </c>
      <c r="WSJ1">
        <v>0</v>
      </c>
      <c r="WSK1">
        <v>0</v>
      </c>
      <c r="WSL1">
        <v>0</v>
      </c>
      <c r="WSM1">
        <v>0</v>
      </c>
      <c r="WSN1">
        <v>0</v>
      </c>
      <c r="WSO1">
        <v>0</v>
      </c>
      <c r="WSP1">
        <v>0</v>
      </c>
      <c r="WSQ1">
        <v>0</v>
      </c>
      <c r="WSR1">
        <v>0</v>
      </c>
      <c r="WSS1">
        <v>0</v>
      </c>
      <c r="WST1">
        <v>0</v>
      </c>
      <c r="WSU1">
        <v>0</v>
      </c>
      <c r="WSV1">
        <v>0</v>
      </c>
      <c r="WSW1">
        <v>0</v>
      </c>
      <c r="WSX1">
        <v>0</v>
      </c>
      <c r="WSY1">
        <v>0</v>
      </c>
      <c r="WSZ1">
        <v>0</v>
      </c>
      <c r="WTA1">
        <v>0</v>
      </c>
      <c r="WTB1">
        <v>0</v>
      </c>
      <c r="WTC1">
        <v>0</v>
      </c>
      <c r="WTD1">
        <v>0</v>
      </c>
      <c r="WTE1">
        <v>0</v>
      </c>
      <c r="WTF1">
        <v>0</v>
      </c>
      <c r="WTG1">
        <v>0</v>
      </c>
      <c r="WTH1">
        <v>0</v>
      </c>
      <c r="WTI1">
        <v>0</v>
      </c>
      <c r="WTJ1">
        <v>0</v>
      </c>
      <c r="WTK1">
        <v>0</v>
      </c>
      <c r="WTL1">
        <v>0</v>
      </c>
      <c r="WTM1">
        <v>0</v>
      </c>
      <c r="WTN1">
        <v>0</v>
      </c>
      <c r="WTO1">
        <v>0</v>
      </c>
      <c r="WTP1">
        <v>0</v>
      </c>
      <c r="WTQ1">
        <v>0</v>
      </c>
      <c r="WTR1">
        <v>0</v>
      </c>
      <c r="WTS1">
        <v>0</v>
      </c>
      <c r="WTT1">
        <v>0</v>
      </c>
      <c r="WTU1">
        <v>0</v>
      </c>
      <c r="WTV1">
        <v>0</v>
      </c>
      <c r="WTW1">
        <v>0</v>
      </c>
      <c r="WTX1">
        <v>0</v>
      </c>
      <c r="WTY1">
        <v>0</v>
      </c>
      <c r="WTZ1">
        <v>0</v>
      </c>
      <c r="WUA1">
        <v>0</v>
      </c>
      <c r="WUB1">
        <v>0</v>
      </c>
      <c r="WUC1">
        <v>0</v>
      </c>
      <c r="WUD1">
        <v>0</v>
      </c>
      <c r="WUE1">
        <v>0</v>
      </c>
      <c r="WUF1">
        <v>0</v>
      </c>
      <c r="WUG1">
        <v>0</v>
      </c>
      <c r="WUH1">
        <v>0</v>
      </c>
      <c r="WUI1">
        <v>0</v>
      </c>
      <c r="WUJ1">
        <v>0</v>
      </c>
      <c r="WUK1">
        <v>0</v>
      </c>
      <c r="WUL1">
        <v>0</v>
      </c>
      <c r="WUM1">
        <v>0</v>
      </c>
      <c r="WUN1">
        <v>0</v>
      </c>
      <c r="WUO1">
        <v>0</v>
      </c>
      <c r="WUP1">
        <v>0</v>
      </c>
      <c r="WUQ1">
        <v>0</v>
      </c>
      <c r="WUR1">
        <v>0</v>
      </c>
      <c r="WUS1">
        <v>0</v>
      </c>
      <c r="WUT1">
        <v>0</v>
      </c>
      <c r="WUU1">
        <v>0</v>
      </c>
      <c r="WUV1">
        <v>0</v>
      </c>
      <c r="WUW1">
        <v>0</v>
      </c>
      <c r="WUX1">
        <v>0</v>
      </c>
      <c r="WUY1">
        <v>0</v>
      </c>
      <c r="WUZ1">
        <v>0</v>
      </c>
      <c r="WVA1">
        <v>0</v>
      </c>
      <c r="WVB1">
        <v>0</v>
      </c>
      <c r="WVC1">
        <v>0</v>
      </c>
      <c r="WVD1">
        <v>0</v>
      </c>
      <c r="WVE1">
        <v>0</v>
      </c>
      <c r="WVF1">
        <v>0</v>
      </c>
      <c r="WVG1">
        <v>0</v>
      </c>
      <c r="WVH1">
        <v>0</v>
      </c>
      <c r="WVI1">
        <v>0</v>
      </c>
      <c r="WVJ1">
        <v>0</v>
      </c>
      <c r="WVK1">
        <v>0</v>
      </c>
      <c r="WVL1">
        <v>0</v>
      </c>
      <c r="WVM1">
        <v>0</v>
      </c>
      <c r="WVN1">
        <v>0</v>
      </c>
      <c r="WVO1">
        <v>0</v>
      </c>
      <c r="WVP1">
        <v>0</v>
      </c>
      <c r="WVQ1">
        <v>0</v>
      </c>
      <c r="WVR1">
        <v>0</v>
      </c>
      <c r="WVS1">
        <v>0</v>
      </c>
      <c r="WVT1">
        <v>0</v>
      </c>
      <c r="WVU1">
        <v>0</v>
      </c>
      <c r="WVV1">
        <v>0</v>
      </c>
      <c r="WVW1">
        <v>0</v>
      </c>
      <c r="WVX1">
        <v>0</v>
      </c>
      <c r="WVY1">
        <v>0</v>
      </c>
      <c r="WVZ1">
        <v>0</v>
      </c>
      <c r="WWA1">
        <v>0</v>
      </c>
      <c r="WWB1">
        <v>0</v>
      </c>
      <c r="WWC1">
        <v>0</v>
      </c>
      <c r="WWD1">
        <v>0</v>
      </c>
      <c r="WWE1">
        <v>0</v>
      </c>
      <c r="WWF1">
        <v>0</v>
      </c>
      <c r="WWG1">
        <v>0</v>
      </c>
      <c r="WWH1">
        <v>0</v>
      </c>
      <c r="WWI1">
        <v>0</v>
      </c>
      <c r="WWJ1">
        <v>0</v>
      </c>
      <c r="WWK1">
        <v>0</v>
      </c>
      <c r="WWL1">
        <v>0</v>
      </c>
      <c r="WWM1">
        <v>0</v>
      </c>
      <c r="WWN1">
        <v>0</v>
      </c>
      <c r="WWO1">
        <v>0</v>
      </c>
      <c r="WWP1">
        <v>0</v>
      </c>
      <c r="WWQ1">
        <v>0</v>
      </c>
      <c r="WWR1">
        <v>0</v>
      </c>
      <c r="WWS1">
        <v>0</v>
      </c>
      <c r="WWT1">
        <v>0</v>
      </c>
      <c r="WWU1">
        <v>0</v>
      </c>
      <c r="WWV1">
        <v>0</v>
      </c>
      <c r="WWW1">
        <v>0</v>
      </c>
      <c r="WWX1">
        <v>0</v>
      </c>
      <c r="WWY1">
        <v>0</v>
      </c>
      <c r="WWZ1">
        <v>0</v>
      </c>
      <c r="WXA1">
        <v>0</v>
      </c>
      <c r="WXB1">
        <v>0</v>
      </c>
      <c r="WXC1">
        <v>0</v>
      </c>
      <c r="WXD1">
        <v>0</v>
      </c>
      <c r="WXE1">
        <v>0</v>
      </c>
      <c r="WXF1">
        <v>0</v>
      </c>
      <c r="WXG1">
        <v>0</v>
      </c>
      <c r="WXH1">
        <v>0</v>
      </c>
      <c r="WXI1">
        <v>0</v>
      </c>
      <c r="WXJ1">
        <v>0</v>
      </c>
      <c r="WXK1">
        <v>0</v>
      </c>
      <c r="WXL1">
        <v>0</v>
      </c>
      <c r="WXM1">
        <v>0</v>
      </c>
      <c r="WXN1">
        <v>0</v>
      </c>
      <c r="WXO1">
        <v>0</v>
      </c>
      <c r="WXP1">
        <v>0</v>
      </c>
      <c r="WXQ1">
        <v>0</v>
      </c>
      <c r="WXR1">
        <v>0</v>
      </c>
      <c r="WXS1">
        <v>0</v>
      </c>
      <c r="WXT1">
        <v>0</v>
      </c>
      <c r="WXU1">
        <v>0</v>
      </c>
      <c r="WXV1">
        <v>0</v>
      </c>
      <c r="WXW1">
        <v>0</v>
      </c>
      <c r="WXX1">
        <v>0</v>
      </c>
      <c r="WXY1">
        <v>0</v>
      </c>
      <c r="WXZ1">
        <v>0</v>
      </c>
      <c r="WYA1">
        <v>0</v>
      </c>
      <c r="WYB1">
        <v>0</v>
      </c>
      <c r="WYC1">
        <v>0</v>
      </c>
      <c r="WYD1">
        <v>0</v>
      </c>
      <c r="WYE1">
        <v>0</v>
      </c>
      <c r="WYF1">
        <v>0</v>
      </c>
      <c r="WYG1">
        <v>0</v>
      </c>
      <c r="WYH1">
        <v>0</v>
      </c>
      <c r="WYI1">
        <v>0</v>
      </c>
      <c r="WYJ1">
        <v>0</v>
      </c>
      <c r="WYK1">
        <v>0</v>
      </c>
      <c r="WYL1">
        <v>0</v>
      </c>
      <c r="WYM1">
        <v>0</v>
      </c>
      <c r="WYN1">
        <v>0</v>
      </c>
      <c r="WYO1">
        <v>0</v>
      </c>
      <c r="WYP1">
        <v>0</v>
      </c>
      <c r="WYQ1">
        <v>0</v>
      </c>
      <c r="WYR1">
        <v>0</v>
      </c>
      <c r="WYS1">
        <v>0</v>
      </c>
      <c r="WYT1">
        <v>0</v>
      </c>
      <c r="WYU1">
        <v>0</v>
      </c>
      <c r="WYV1">
        <v>0</v>
      </c>
      <c r="WYW1">
        <v>0</v>
      </c>
      <c r="WYX1">
        <v>0</v>
      </c>
      <c r="WYY1">
        <v>0</v>
      </c>
      <c r="WYZ1">
        <v>0</v>
      </c>
      <c r="WZA1">
        <v>0</v>
      </c>
      <c r="WZB1">
        <v>0</v>
      </c>
      <c r="WZC1">
        <v>0</v>
      </c>
      <c r="WZD1">
        <v>0</v>
      </c>
      <c r="WZE1">
        <v>0</v>
      </c>
      <c r="WZF1">
        <v>0</v>
      </c>
      <c r="WZG1">
        <v>0</v>
      </c>
      <c r="WZH1">
        <v>0</v>
      </c>
      <c r="WZI1">
        <v>0</v>
      </c>
      <c r="WZJ1">
        <v>0</v>
      </c>
      <c r="WZK1">
        <v>0</v>
      </c>
      <c r="WZL1">
        <v>0</v>
      </c>
      <c r="WZM1">
        <v>0</v>
      </c>
      <c r="WZN1">
        <v>0</v>
      </c>
      <c r="WZO1">
        <v>0</v>
      </c>
      <c r="WZP1">
        <v>0</v>
      </c>
      <c r="WZQ1">
        <v>0</v>
      </c>
      <c r="WZR1">
        <v>0</v>
      </c>
      <c r="WZS1">
        <v>0</v>
      </c>
      <c r="WZT1">
        <v>0</v>
      </c>
      <c r="WZU1">
        <v>0</v>
      </c>
      <c r="WZV1">
        <v>0</v>
      </c>
      <c r="WZW1">
        <v>0</v>
      </c>
      <c r="WZX1">
        <v>0</v>
      </c>
      <c r="WZY1">
        <v>0</v>
      </c>
      <c r="WZZ1">
        <v>0</v>
      </c>
      <c r="XAA1">
        <v>0</v>
      </c>
      <c r="XAB1">
        <v>0</v>
      </c>
      <c r="XAC1">
        <v>0</v>
      </c>
      <c r="XAD1">
        <v>0</v>
      </c>
      <c r="XAE1">
        <v>0</v>
      </c>
      <c r="XAF1">
        <v>0</v>
      </c>
      <c r="XAG1">
        <v>0</v>
      </c>
      <c r="XAH1">
        <v>0</v>
      </c>
      <c r="XAI1">
        <v>0</v>
      </c>
      <c r="XAJ1">
        <v>0</v>
      </c>
      <c r="XAK1">
        <v>0</v>
      </c>
      <c r="XAL1">
        <v>0</v>
      </c>
      <c r="XAM1">
        <v>0</v>
      </c>
      <c r="XAN1">
        <v>0</v>
      </c>
      <c r="XAO1">
        <v>0</v>
      </c>
      <c r="XAP1">
        <v>0</v>
      </c>
      <c r="XAQ1">
        <v>0</v>
      </c>
      <c r="XAR1">
        <v>0</v>
      </c>
      <c r="XAS1">
        <v>0</v>
      </c>
      <c r="XAT1">
        <v>0</v>
      </c>
      <c r="XAU1">
        <v>0</v>
      </c>
      <c r="XAV1">
        <v>0</v>
      </c>
      <c r="XAW1">
        <v>0</v>
      </c>
      <c r="XAX1">
        <v>0</v>
      </c>
      <c r="XAY1">
        <v>0</v>
      </c>
      <c r="XAZ1">
        <v>0</v>
      </c>
      <c r="XBA1">
        <v>0</v>
      </c>
      <c r="XBB1">
        <v>0</v>
      </c>
      <c r="XBC1">
        <v>0</v>
      </c>
      <c r="XBD1">
        <v>0</v>
      </c>
      <c r="XBE1">
        <v>0</v>
      </c>
      <c r="XBF1">
        <v>0</v>
      </c>
      <c r="XBG1">
        <v>0</v>
      </c>
      <c r="XBH1">
        <v>0</v>
      </c>
      <c r="XBI1">
        <v>0</v>
      </c>
      <c r="XBJ1">
        <v>0</v>
      </c>
      <c r="XBK1">
        <v>0</v>
      </c>
      <c r="XBL1">
        <v>0</v>
      </c>
      <c r="XBM1">
        <v>0</v>
      </c>
      <c r="XBN1">
        <v>0</v>
      </c>
      <c r="XBO1">
        <v>0</v>
      </c>
      <c r="XBP1">
        <v>0</v>
      </c>
      <c r="XBQ1">
        <v>0</v>
      </c>
      <c r="XBR1">
        <v>0</v>
      </c>
      <c r="XBS1">
        <v>0</v>
      </c>
      <c r="XBT1">
        <v>0</v>
      </c>
      <c r="XBU1">
        <v>0</v>
      </c>
      <c r="XBV1">
        <v>0</v>
      </c>
      <c r="XBW1">
        <v>0</v>
      </c>
      <c r="XBX1">
        <v>0</v>
      </c>
      <c r="XBY1">
        <v>0</v>
      </c>
      <c r="XBZ1">
        <v>0</v>
      </c>
      <c r="XCA1">
        <v>0</v>
      </c>
      <c r="XCB1">
        <v>0</v>
      </c>
      <c r="XCC1">
        <v>0</v>
      </c>
      <c r="XCD1">
        <v>0</v>
      </c>
      <c r="XCE1">
        <v>0</v>
      </c>
      <c r="XCF1">
        <v>0</v>
      </c>
      <c r="XCG1">
        <v>0</v>
      </c>
      <c r="XCH1">
        <v>0</v>
      </c>
      <c r="XCI1">
        <v>0</v>
      </c>
      <c r="XCJ1">
        <v>0</v>
      </c>
      <c r="XCK1">
        <v>0</v>
      </c>
      <c r="XCL1">
        <v>0</v>
      </c>
      <c r="XCM1">
        <v>0</v>
      </c>
      <c r="XCN1">
        <v>0</v>
      </c>
      <c r="XCO1">
        <v>0</v>
      </c>
      <c r="XCP1">
        <v>0</v>
      </c>
      <c r="XCQ1">
        <v>0</v>
      </c>
      <c r="XCR1">
        <v>0</v>
      </c>
      <c r="XCS1">
        <v>0</v>
      </c>
      <c r="XCT1">
        <v>0</v>
      </c>
      <c r="XCU1">
        <v>0</v>
      </c>
      <c r="XCV1">
        <v>0</v>
      </c>
      <c r="XCW1">
        <v>0</v>
      </c>
      <c r="XCX1">
        <v>0</v>
      </c>
      <c r="XCY1">
        <v>0</v>
      </c>
      <c r="XCZ1">
        <v>0</v>
      </c>
      <c r="XDA1">
        <v>0</v>
      </c>
      <c r="XDB1">
        <v>0</v>
      </c>
      <c r="XDC1">
        <v>0</v>
      </c>
      <c r="XDD1">
        <v>0</v>
      </c>
      <c r="XDE1">
        <v>0</v>
      </c>
      <c r="XDF1">
        <v>0</v>
      </c>
      <c r="XDG1">
        <v>0</v>
      </c>
      <c r="XDH1">
        <v>0</v>
      </c>
      <c r="XDI1">
        <v>0</v>
      </c>
      <c r="XDJ1">
        <v>0</v>
      </c>
      <c r="XDK1">
        <v>0</v>
      </c>
      <c r="XDL1">
        <v>0</v>
      </c>
      <c r="XDM1">
        <v>0</v>
      </c>
      <c r="XDN1">
        <v>0</v>
      </c>
      <c r="XDO1">
        <v>0</v>
      </c>
      <c r="XDP1">
        <v>0</v>
      </c>
      <c r="XDQ1">
        <v>0</v>
      </c>
      <c r="XDR1">
        <v>0</v>
      </c>
      <c r="XDS1">
        <v>0</v>
      </c>
      <c r="XDT1">
        <v>0</v>
      </c>
      <c r="XDU1">
        <v>0</v>
      </c>
      <c r="XDV1">
        <v>0</v>
      </c>
      <c r="XDW1">
        <v>0</v>
      </c>
      <c r="XDX1">
        <v>0</v>
      </c>
      <c r="XDY1">
        <v>0</v>
      </c>
      <c r="XDZ1">
        <v>0</v>
      </c>
      <c r="XEA1">
        <v>0</v>
      </c>
      <c r="XEB1">
        <v>0</v>
      </c>
      <c r="XEC1">
        <v>0</v>
      </c>
      <c r="XED1">
        <v>0</v>
      </c>
      <c r="XEE1">
        <v>0</v>
      </c>
      <c r="XEF1">
        <v>0</v>
      </c>
      <c r="XEG1">
        <v>0</v>
      </c>
      <c r="XEH1">
        <v>0</v>
      </c>
      <c r="XEI1">
        <v>0</v>
      </c>
      <c r="XEJ1">
        <v>0</v>
      </c>
      <c r="XEK1">
        <v>0</v>
      </c>
      <c r="XEL1">
        <v>0</v>
      </c>
      <c r="XEM1">
        <v>0</v>
      </c>
      <c r="XEN1">
        <v>0</v>
      </c>
      <c r="XEO1">
        <v>0</v>
      </c>
      <c r="XEP1">
        <v>0</v>
      </c>
      <c r="XEQ1">
        <v>0</v>
      </c>
      <c r="XER1">
        <v>0</v>
      </c>
      <c r="XES1">
        <v>0</v>
      </c>
      <c r="XET1">
        <v>0</v>
      </c>
      <c r="XEU1">
        <v>0</v>
      </c>
      <c r="XEV1">
        <v>0</v>
      </c>
      <c r="XEW1">
        <v>0</v>
      </c>
      <c r="XEX1">
        <v>0</v>
      </c>
      <c r="XEY1">
        <v>0</v>
      </c>
      <c r="XEZ1">
        <v>0</v>
      </c>
      <c r="XFA1">
        <v>0</v>
      </c>
      <c r="XFB1">
        <v>0</v>
      </c>
      <c r="XFC1">
        <v>0</v>
      </c>
      <c r="XFD1">
        <v>0</v>
      </c>
    </row>
    <row r="2" spans="1:16384" hidden="1" x14ac:dyDescent="0.25">
      <c r="A2" s="5" t="str">
        <f>IF(main_generics!B2="Yes", main_generics!A2, "excluded")</f>
        <v>excluded</v>
      </c>
    </row>
    <row r="3" spans="1:16384" x14ac:dyDescent="0.25">
      <c r="A3" s="5" t="str">
        <f>IF(main_generics!B3="Yes", main_generics!A3, "excluded")</f>
        <v>A hidden cost of war - the impact of mobilizing reserve troops on emergency response</v>
      </c>
      <c r="B3">
        <v>0.09</v>
      </c>
      <c r="C3">
        <v>-0.03</v>
      </c>
      <c r="D3">
        <v>0.01</v>
      </c>
      <c r="E3">
        <v>-0.02</v>
      </c>
      <c r="F3">
        <v>-0.03</v>
      </c>
      <c r="G3">
        <v>0.01</v>
      </c>
      <c r="H3">
        <v>-0.04</v>
      </c>
      <c r="I3">
        <v>0.1</v>
      </c>
      <c r="J3">
        <v>-0.05</v>
      </c>
      <c r="K3">
        <v>0.02</v>
      </c>
      <c r="M3">
        <v>-0.1</v>
      </c>
      <c r="N3">
        <v>-0.14000000000000001</v>
      </c>
      <c r="O3">
        <v>-7.0000000000000007E-2</v>
      </c>
      <c r="P3">
        <v>-0.05</v>
      </c>
      <c r="Q3">
        <v>0.17</v>
      </c>
      <c r="R3">
        <v>0.3</v>
      </c>
    </row>
    <row r="4" spans="1:16384" hidden="1" x14ac:dyDescent="0.25">
      <c r="A4" s="5" t="str">
        <f>IF(main_generics!B4="Yes", main_generics!A4, "excluded")</f>
        <v>excluded</v>
      </c>
    </row>
    <row r="5" spans="1:16384" hidden="1" x14ac:dyDescent="0.25">
      <c r="A5" s="5" t="str">
        <f>IF(main_generics!B5="Yes", main_generics!A5, "excluded")</f>
        <v>excluded</v>
      </c>
    </row>
    <row r="6" spans="1:16384" hidden="1" x14ac:dyDescent="0.25">
      <c r="A6" s="5" t="str">
        <f>IF(main_generics!B6="Yes", main_generics!A6, "excluded")</f>
        <v>excluded</v>
      </c>
    </row>
    <row r="7" spans="1:16384" x14ac:dyDescent="0.25">
      <c r="A7" s="5" t="str">
        <f>IF(main_generics!B7="Yes", main_generics!A7, "excluded")</f>
        <v>A study of communications crimes and arrests in a metropolitan police department</v>
      </c>
      <c r="S7">
        <v>-11.25</v>
      </c>
      <c r="T7">
        <v>-1.409</v>
      </c>
      <c r="U7">
        <v>5.4089999999999998</v>
      </c>
      <c r="V7">
        <v>2.319</v>
      </c>
    </row>
    <row r="8" spans="1:16384" hidden="1" x14ac:dyDescent="0.25">
      <c r="A8" s="5" t="str">
        <f>IF(main_generics!B8="Yes", main_generics!A8, "excluded")</f>
        <v>Acoustic gunshot detection systems - a quasi-experimental evaluation in St. Louis MO</v>
      </c>
    </row>
    <row r="9" spans="1:16384" x14ac:dyDescent="0.25">
      <c r="A9" s="5" t="str">
        <f>IF(main_generics!B9="Yes", main_generics!A9, "excluded")</f>
        <v>excluded</v>
      </c>
      <c r="W9">
        <v>5.31</v>
      </c>
      <c r="X9">
        <v>2.06</v>
      </c>
    </row>
    <row r="10" spans="1:16384" x14ac:dyDescent="0.25">
      <c r="A10" s="5" t="str">
        <f>IF(main_generics!B10="Yes", main_generics!A10, "excluded")</f>
        <v>An empirical evaluation gunshot detection system and its effectiveness on police practices</v>
      </c>
      <c r="Y10">
        <v>0.13100000000000001</v>
      </c>
      <c r="Z10">
        <v>0.13900000000000001</v>
      </c>
      <c r="AA10">
        <v>1.7000000000000001E-2</v>
      </c>
      <c r="AB10">
        <v>-0.57299999999999995</v>
      </c>
      <c r="AC10">
        <v>-0.435</v>
      </c>
      <c r="AD10">
        <v>-0.221</v>
      </c>
      <c r="AE10">
        <v>6.0000000000000001E-3</v>
      </c>
      <c r="AF10">
        <v>-0.17299999999999999</v>
      </c>
      <c r="AG10">
        <v>-7.3999999999999996E-2</v>
      </c>
      <c r="AH10">
        <v>-1E-3</v>
      </c>
      <c r="AI10">
        <v>1.4E-2</v>
      </c>
      <c r="AJ10">
        <v>7.0000000000000001E-3</v>
      </c>
      <c r="AK10">
        <v>0.68799999999999994</v>
      </c>
      <c r="AL10">
        <v>-0.01</v>
      </c>
      <c r="AM10">
        <v>-2.0000000000000001E-4</v>
      </c>
    </row>
    <row r="11" spans="1:16384" x14ac:dyDescent="0.25">
      <c r="A11" s="5" t="str">
        <f>IF(main_generics!B11="Yes", main_generics!A11, "excluded")</f>
        <v>AVL AND RESPONSE TIME REDUCTION - IMAGE AND REALITY</v>
      </c>
      <c r="AN11">
        <v>1.0999999999999999E-2</v>
      </c>
    </row>
    <row r="12" spans="1:16384" x14ac:dyDescent="0.25">
      <c r="A12" s="5" t="str">
        <f>IF(main_generics!B12="Yes", main_generics!A12, "excluded")</f>
        <v>Burglary reduction and improved police performance through private alarm response</v>
      </c>
      <c r="AO12">
        <v>0.39100000000000001</v>
      </c>
      <c r="AP12">
        <v>0.77</v>
      </c>
    </row>
    <row r="13" spans="1:16384" x14ac:dyDescent="0.25">
      <c r="A13" s="5" t="str">
        <f>IF(main_generics!B13="Yes", main_generics!A13, "excluded")</f>
        <v>Calling the Police - Citizen Reporting of Serious Crime</v>
      </c>
      <c r="AQ13">
        <v>6.9210000000000003</v>
      </c>
      <c r="AR13">
        <v>4.9749999999999996</v>
      </c>
      <c r="AS13">
        <v>3.0579999999999998</v>
      </c>
      <c r="AT13">
        <v>6.1120000000000001</v>
      </c>
      <c r="AU13">
        <v>4.7610000000000001</v>
      </c>
      <c r="AV13">
        <v>23.443999999999999</v>
      </c>
      <c r="AW13">
        <v>29.486999999999998</v>
      </c>
      <c r="AX13">
        <v>2.056</v>
      </c>
    </row>
    <row r="14" spans="1:16384" hidden="1" x14ac:dyDescent="0.25">
      <c r="A14" s="5" t="str">
        <f>IF(main_generics!B14="Yes", main_generics!A14, "excluded")</f>
        <v>excluded</v>
      </c>
    </row>
    <row r="15" spans="1:16384" hidden="1" x14ac:dyDescent="0.25">
      <c r="A15" s="5" t="str">
        <f>IF(main_generics!B15="Yes", main_generics!A15, "excluded")</f>
        <v>excluded</v>
      </c>
    </row>
    <row r="16" spans="1:16384" hidden="1" x14ac:dyDescent="0.25">
      <c r="A16" s="5" t="str">
        <f>IF(main_generics!B16="Yes", main_generics!A16, "excluded")</f>
        <v>excluded</v>
      </c>
    </row>
    <row r="17" spans="1:68" x14ac:dyDescent="0.25">
      <c r="A17" s="5" t="str">
        <f>IF(main_generics!B17="Yes", main_generics!A17, "excluded")</f>
        <v>Characteristics of law enforcement response to wrong-way driving events in Florida</v>
      </c>
      <c r="AY17">
        <v>0.13400000000000001</v>
      </c>
      <c r="AZ17">
        <v>0.317</v>
      </c>
      <c r="BA17">
        <v>0.20499999999999999</v>
      </c>
      <c r="BB17">
        <v>-0.32400000000000001</v>
      </c>
      <c r="BC17">
        <v>-0.3</v>
      </c>
      <c r="BD17">
        <v>0.26600000000000001</v>
      </c>
      <c r="BE17">
        <v>0.157</v>
      </c>
    </row>
    <row r="18" spans="1:68" x14ac:dyDescent="0.25">
      <c r="A18" s="5" t="str">
        <f>IF(main_generics!B18="Yes", main_generics!A18, "excluded")</f>
        <v>excluded</v>
      </c>
      <c r="BF18">
        <v>0.505</v>
      </c>
      <c r="BG18">
        <v>9.3884000000000007</v>
      </c>
    </row>
    <row r="19" spans="1:68" hidden="1" x14ac:dyDescent="0.25">
      <c r="A19" s="5" t="str">
        <f>IF(main_generics!B19="Yes", main_generics!A19, "excluded")</f>
        <v>Comparative Analysis between Routine Preventative Uniformed Police Patrols and Crime Reduction and Calls for Service</v>
      </c>
    </row>
    <row r="20" spans="1:68" hidden="1" x14ac:dyDescent="0.25">
      <c r="A20" s="5" t="str">
        <f>IF(main_generics!B20="Yes", main_generics!A20, "excluded")</f>
        <v>excluded</v>
      </c>
    </row>
    <row r="21" spans="1:68" hidden="1" x14ac:dyDescent="0.25">
      <c r="A21" s="5" t="str">
        <f>IF(main_generics!B21="Yes", main_generics!A21, "excluded")</f>
        <v>excluded</v>
      </c>
    </row>
    <row r="22" spans="1:68" hidden="1" x14ac:dyDescent="0.25">
      <c r="A22" s="5" t="str">
        <f>IF(main_generics!B22="Yes", main_generics!A22, "excluded")</f>
        <v>excluded</v>
      </c>
    </row>
    <row r="23" spans="1:68" hidden="1" x14ac:dyDescent="0.25">
      <c r="A23" s="5" t="str">
        <f>IF(main_generics!B23="Yes", main_generics!A23, "excluded")</f>
        <v>excluded</v>
      </c>
    </row>
    <row r="24" spans="1:68" x14ac:dyDescent="0.25">
      <c r="A24" s="5" t="str">
        <f>IF(main_generics!B24="Yes", main_generics!A24, "excluded")</f>
        <v>excluded</v>
      </c>
      <c r="BH24">
        <v>0</v>
      </c>
      <c r="BI24">
        <v>-5.2999999999999999E-2</v>
      </c>
      <c r="BJ24">
        <v>-2E-3</v>
      </c>
      <c r="BK24">
        <v>8.5999999999999993E-2</v>
      </c>
      <c r="BL24">
        <v>-6.5000000000000002E-2</v>
      </c>
      <c r="BM24">
        <v>-4.0000000000000001E-3</v>
      </c>
    </row>
    <row r="25" spans="1:68" hidden="1" x14ac:dyDescent="0.25">
      <c r="A25" s="5" t="str">
        <f>IF(main_generics!B25="Yes", main_generics!A25, "excluded")</f>
        <v>Do urban sports facilities have unique social costs An analysis of event related congestion on police response time</v>
      </c>
    </row>
    <row r="26" spans="1:68" hidden="1" x14ac:dyDescent="0.25">
      <c r="A26" s="5" t="str">
        <f>IF(main_generics!B26="Yes", main_generics!A26, "excluded")</f>
        <v>excluded</v>
      </c>
    </row>
    <row r="27" spans="1:68" hidden="1" x14ac:dyDescent="0.25">
      <c r="A27" s="5" t="str">
        <f>IF(main_generics!B27="Yes", main_generics!A27, "excluded")</f>
        <v>excluded</v>
      </c>
    </row>
    <row r="28" spans="1:68" x14ac:dyDescent="0.25">
      <c r="A28" s="5" t="str">
        <f>IF(main_generics!B28="Yes", main_generics!A28, "excluded")</f>
        <v>excluded</v>
      </c>
      <c r="BN28">
        <v>3.1989999999999998</v>
      </c>
      <c r="BO28">
        <v>1.0549999999999999</v>
      </c>
    </row>
    <row r="29" spans="1:68" x14ac:dyDescent="0.25">
      <c r="A29" s="16" t="str">
        <f>IF(main_generics!B29="Yes", main_generics!A29, "excluded")</f>
        <v>Evaluating the Effectiveness of an Acoustic Gunshot Location System in St. Louis, MO</v>
      </c>
      <c r="BP29" t="s">
        <v>242</v>
      </c>
    </row>
    <row r="30" spans="1:68" hidden="1" x14ac:dyDescent="0.25">
      <c r="A30" s="16" t="str">
        <f>IF(main_generics!B30="Yes", main_generics!A30, "excluded")</f>
        <v>Evaluation of a Police Automatic Vehicle Monitoring (AVM) System - A Study of the St. Louis Experience, 1976-1977</v>
      </c>
    </row>
    <row r="31" spans="1:68" hidden="1" x14ac:dyDescent="0.25">
      <c r="A31" s="16" t="str">
        <f>IF(main_generics!B31="Yes", main_generics!A31, "excluded")</f>
        <v>excluded</v>
      </c>
    </row>
    <row r="32" spans="1:68" hidden="1" x14ac:dyDescent="0.25">
      <c r="A32" s="16" t="str">
        <f>IF(main_generics!B32="Yes", main_generics!A32, "excluded")</f>
        <v>excluded</v>
      </c>
    </row>
    <row r="33" spans="1:98" x14ac:dyDescent="0.25">
      <c r="A33" s="16" t="str">
        <f>IF(main_generics!B33="Yes", main_generics!A33, "excluded")</f>
        <v>excluded</v>
      </c>
      <c r="BQ33" t="s">
        <v>242</v>
      </c>
    </row>
    <row r="34" spans="1:98" hidden="1" x14ac:dyDescent="0.25">
      <c r="A34" s="5" t="str">
        <f>IF(main_generics!B34="Yes", main_generics!A34, "excluded")</f>
        <v>Evaluation of the role of police in the EMS system</v>
      </c>
    </row>
    <row r="35" spans="1:98" x14ac:dyDescent="0.25">
      <c r="A35" s="5" t="str">
        <f>IF(main_generics!B35="Yes", main_generics!A35, "excluded")</f>
        <v>excluded</v>
      </c>
      <c r="BR35">
        <v>-0.02</v>
      </c>
      <c r="BS35">
        <v>-0.04</v>
      </c>
      <c r="BT35">
        <v>0.02</v>
      </c>
      <c r="BU35">
        <v>-0.09</v>
      </c>
      <c r="BV35">
        <v>-0.02</v>
      </c>
      <c r="BW35">
        <v>-0.02</v>
      </c>
      <c r="BX35">
        <v>-0.04</v>
      </c>
      <c r="BY35">
        <v>-0.01</v>
      </c>
    </row>
    <row r="36" spans="1:98" hidden="1" x14ac:dyDescent="0.25">
      <c r="A36" s="5" t="str">
        <f>IF(main_generics!B36="Yes", main_generics!A36, "excluded")</f>
        <v>excluded</v>
      </c>
    </row>
    <row r="37" spans="1:98" hidden="1" x14ac:dyDescent="0.25">
      <c r="A37" s="5" t="str">
        <f>IF(main_generics!B37="Yes", main_generics!A37, "excluded")</f>
        <v>excluded</v>
      </c>
    </row>
    <row r="38" spans="1:98" hidden="1" x14ac:dyDescent="0.25">
      <c r="A38" s="5" t="str">
        <f>IF(main_generics!B38="Yes", main_generics!A38, "excluded")</f>
        <v>excluded</v>
      </c>
    </row>
    <row r="39" spans="1:98" hidden="1" x14ac:dyDescent="0.25">
      <c r="A39" s="5" t="str">
        <f>IF(main_generics!B39="Yes", main_generics!A39, "excluded")</f>
        <v>excluded</v>
      </c>
    </row>
    <row r="40" spans="1:98" hidden="1" x14ac:dyDescent="0.25">
      <c r="A40" s="5" t="str">
        <f>IF(main_generics!B40="Yes", main_generics!A40, "excluded")</f>
        <v>excluded</v>
      </c>
    </row>
    <row r="41" spans="1:98" hidden="1" x14ac:dyDescent="0.25">
      <c r="A41" s="5" t="str">
        <f>IF(main_generics!B41="Yes", main_generics!A41, "excluded")</f>
        <v>excluded</v>
      </c>
    </row>
    <row r="42" spans="1:98" x14ac:dyDescent="0.25">
      <c r="A42" s="5" t="str">
        <f>IF(main_generics!B42="Yes", main_generics!A42, "excluded")</f>
        <v>Managing Citizen Calls to the Police - An Assessment of Non-Emergency Call Systems</v>
      </c>
      <c r="BY42" s="15"/>
      <c r="BZ42" s="15" t="s">
        <v>393</v>
      </c>
      <c r="CA42" s="15" t="s">
        <v>393</v>
      </c>
      <c r="CB42" s="15" t="s">
        <v>393</v>
      </c>
      <c r="CC42" s="15" t="s">
        <v>393</v>
      </c>
      <c r="CD42" s="15" t="s">
        <v>393</v>
      </c>
      <c r="CE42" s="15" t="s">
        <v>393</v>
      </c>
      <c r="CF42" s="15" t="s">
        <v>393</v>
      </c>
      <c r="CG42" s="15" t="s">
        <v>393</v>
      </c>
    </row>
    <row r="43" spans="1:98" hidden="1" x14ac:dyDescent="0.25">
      <c r="A43" s="5" t="str">
        <f>IF(main_generics!B43="Yes", main_generics!A43, "excluded")</f>
        <v>excluded</v>
      </c>
    </row>
    <row r="44" spans="1:98" hidden="1" x14ac:dyDescent="0.25">
      <c r="A44" s="5" t="str">
        <f>IF(main_generics!B44="Yes", main_generics!A44, "excluded")</f>
        <v>excluded</v>
      </c>
    </row>
    <row r="45" spans="1:98" hidden="1" x14ac:dyDescent="0.25">
      <c r="A45" s="5" t="str">
        <f>IF(main_generics!B45="Yes", main_generics!A45, "excluded")</f>
        <v>excluded</v>
      </c>
    </row>
    <row r="46" spans="1:98" hidden="1" x14ac:dyDescent="0.25">
      <c r="A46" s="5" t="str">
        <f>IF(main_generics!B46="Yes", main_generics!A46, "excluded")</f>
        <v>excluded</v>
      </c>
    </row>
    <row r="47" spans="1:98" x14ac:dyDescent="0.25">
      <c r="A47" s="5" t="str">
        <f>IF(main_generics!B47="Yes", main_generics!A47, "excluded")</f>
        <v>excluded</v>
      </c>
      <c r="CH47">
        <v>-0.23</v>
      </c>
      <c r="CI47">
        <v>-0.12</v>
      </c>
      <c r="CJ47">
        <v>-0.23</v>
      </c>
      <c r="CK47">
        <v>0.13</v>
      </c>
      <c r="CL47">
        <v>-0.09</v>
      </c>
      <c r="CM47">
        <v>0.04</v>
      </c>
      <c r="CN47">
        <v>7.0000000000000007E-2</v>
      </c>
      <c r="CO47">
        <v>-2E-3</v>
      </c>
      <c r="CP47">
        <v>0.23</v>
      </c>
      <c r="CQ47">
        <v>0.11</v>
      </c>
      <c r="CR47">
        <v>0.13</v>
      </c>
      <c r="CS47" t="s">
        <v>140</v>
      </c>
      <c r="CT47">
        <v>0.12</v>
      </c>
    </row>
    <row r="48" spans="1:98" hidden="1" x14ac:dyDescent="0.25">
      <c r="A48" s="5" t="str">
        <f>IF(main_generics!B48="Yes", main_generics!A48, "excluded")</f>
        <v>ONE OR TWO-OFFICER CARS - A PERSPECTIVE FROM KANSAS CITY</v>
      </c>
    </row>
    <row r="49" spans="1:260" hidden="1" x14ac:dyDescent="0.25">
      <c r="A49" s="5" t="str">
        <f>IF(main_generics!B49="Yes", main_generics!A49, "excluded")</f>
        <v>excluded</v>
      </c>
    </row>
    <row r="50" spans="1:260" hidden="1" x14ac:dyDescent="0.25">
      <c r="A50" s="5" t="str">
        <f>IF(main_generics!B50="Yes", main_generics!A50, "excluded")</f>
        <v>excluded</v>
      </c>
    </row>
    <row r="51" spans="1:260" hidden="1" x14ac:dyDescent="0.25">
      <c r="A51" s="5" t="str">
        <f>IF(main_generics!B51="Yes", main_generics!A51, "excluded")</f>
        <v>excluded</v>
      </c>
    </row>
    <row r="52" spans="1:260" hidden="1" x14ac:dyDescent="0.25">
      <c r="A52" s="5" t="str">
        <f>IF(main_generics!B52="Yes", main_generics!A52, "excluded")</f>
        <v>excluded</v>
      </c>
    </row>
    <row r="53" spans="1:260" x14ac:dyDescent="0.25">
      <c r="A53" s="5" t="str">
        <f>IF(main_generics!B53="Yes", main_generics!A53, "excluded")</f>
        <v>excluded</v>
      </c>
      <c r="CU53">
        <v>-0.01</v>
      </c>
      <c r="CV53">
        <v>-0.02</v>
      </c>
      <c r="CW53">
        <v>0.01</v>
      </c>
      <c r="CX53">
        <v>-0.04</v>
      </c>
      <c r="CY53">
        <v>0.01</v>
      </c>
      <c r="CZ53">
        <v>0.02</v>
      </c>
      <c r="DA53">
        <v>0.12</v>
      </c>
      <c r="DB53">
        <v>-0.08</v>
      </c>
    </row>
    <row r="54" spans="1:260" x14ac:dyDescent="0.25">
      <c r="A54" s="5" t="str">
        <f>IF(main_generics!B54="Yes", main_generics!A54, "excluded")</f>
        <v>Police response time- Its determinants and effects</v>
      </c>
      <c r="DC54" t="s">
        <v>242</v>
      </c>
      <c r="DD54" t="s">
        <v>242</v>
      </c>
      <c r="DE54" t="s">
        <v>242</v>
      </c>
    </row>
    <row r="55" spans="1:260" x14ac:dyDescent="0.25">
      <c r="A55" s="5" t="str">
        <f>IF(main_generics!B55="Yes", main_generics!A55, "excluded")</f>
        <v>Police Response Time to Domestic Violence Calls and Its Effects</v>
      </c>
      <c r="DF55">
        <v>0.53200000000000003</v>
      </c>
      <c r="DG55">
        <v>0.55000000000000004</v>
      </c>
      <c r="DH55">
        <v>1.6E-2</v>
      </c>
    </row>
    <row r="56" spans="1:260" hidden="1" x14ac:dyDescent="0.25">
      <c r="A56" s="5" t="str">
        <f>IF(main_generics!B56="Yes", main_generics!A56, "excluded")</f>
        <v>Police response time to road crashes in south-east of Iran</v>
      </c>
    </row>
    <row r="57" spans="1:260" hidden="1" x14ac:dyDescent="0.25">
      <c r="A57" s="5" t="str">
        <f>IF(main_generics!B57="Yes", main_generics!A57, "excluded")</f>
        <v>excluded</v>
      </c>
    </row>
    <row r="58" spans="1:260" hidden="1" x14ac:dyDescent="0.25">
      <c r="A58" s="5" t="str">
        <f>IF(main_generics!B58="Yes", main_generics!A58, "excluded")</f>
        <v>excluded</v>
      </c>
    </row>
    <row r="59" spans="1:260" hidden="1" x14ac:dyDescent="0.25">
      <c r="A59" s="5" t="str">
        <f>IF(main_generics!B59="Yes", main_generics!A59, "excluded")</f>
        <v>excluded</v>
      </c>
    </row>
    <row r="60" spans="1:260" x14ac:dyDescent="0.25">
      <c r="A60" s="16" t="str">
        <f>IF(main_generics!B60="Yes", main_generics!A60, "excluded")</f>
        <v>excluded</v>
      </c>
    </row>
    <row r="61" spans="1:260" x14ac:dyDescent="0.25">
      <c r="A61" s="5" t="str">
        <f>IF(main_generics!B61="Yes", main_generics!A61, "excluded")</f>
        <v>Response speeds and response times of urban police patrol cars in Ottawa, Canada</v>
      </c>
      <c r="DI61">
        <v>-6.35</v>
      </c>
      <c r="DJ61">
        <v>-3.19</v>
      </c>
      <c r="DK61">
        <v>-2.13</v>
      </c>
      <c r="DL61">
        <v>-0.73</v>
      </c>
      <c r="DM61">
        <v>0.8</v>
      </c>
      <c r="DN61">
        <v>1.94</v>
      </c>
      <c r="DO61">
        <v>3.37</v>
      </c>
      <c r="DP61">
        <v>-5.01</v>
      </c>
      <c r="DQ61">
        <v>-4.41</v>
      </c>
      <c r="DR61">
        <v>-3.38</v>
      </c>
      <c r="DS61">
        <v>-2.2799999999999998</v>
      </c>
      <c r="DT61">
        <v>-2.61</v>
      </c>
      <c r="DU61">
        <v>-0.12</v>
      </c>
      <c r="DV61">
        <v>0.22</v>
      </c>
      <c r="DW61">
        <v>-0.52</v>
      </c>
      <c r="DX61">
        <v>0.96</v>
      </c>
      <c r="DY61">
        <v>0.88</v>
      </c>
      <c r="DZ61">
        <v>0.96</v>
      </c>
      <c r="EA61">
        <v>1.35</v>
      </c>
      <c r="EB61">
        <v>2.1800000000000002</v>
      </c>
      <c r="EC61">
        <v>5.89</v>
      </c>
      <c r="ED61">
        <v>-3.99</v>
      </c>
      <c r="EE61">
        <v>-4.6100000000000003</v>
      </c>
      <c r="EF61">
        <v>-3.3</v>
      </c>
      <c r="EG61">
        <v>-3.61</v>
      </c>
      <c r="EH61">
        <v>-1.04</v>
      </c>
      <c r="EI61">
        <v>-2.83</v>
      </c>
      <c r="EJ61">
        <v>-1.68</v>
      </c>
      <c r="EK61">
        <v>-2.1</v>
      </c>
      <c r="EL61">
        <v>-1.01</v>
      </c>
      <c r="EM61">
        <v>-1.41</v>
      </c>
      <c r="EN61">
        <v>-0.71</v>
      </c>
      <c r="EO61">
        <v>-0.8</v>
      </c>
      <c r="EP61">
        <v>7.0000000000000007E-2</v>
      </c>
      <c r="EQ61">
        <v>0.45</v>
      </c>
      <c r="ER61">
        <v>0.87</v>
      </c>
      <c r="ES61">
        <v>1.5</v>
      </c>
      <c r="ET61">
        <v>1.1100000000000001</v>
      </c>
      <c r="EU61">
        <v>2.86</v>
      </c>
      <c r="EV61">
        <v>3.78</v>
      </c>
      <c r="EW61">
        <v>4.17</v>
      </c>
      <c r="EX61">
        <v>-0.94</v>
      </c>
      <c r="EY61">
        <v>0.04</v>
      </c>
      <c r="EZ61">
        <v>-0.01</v>
      </c>
      <c r="FA61">
        <v>-0.42</v>
      </c>
      <c r="FB61">
        <v>-0.73</v>
      </c>
      <c r="FC61">
        <v>0.12</v>
      </c>
      <c r="FD61">
        <v>-1.07</v>
      </c>
      <c r="FE61">
        <v>0.11</v>
      </c>
      <c r="FF61">
        <v>0.13</v>
      </c>
      <c r="FG61">
        <v>0.34</v>
      </c>
      <c r="FH61">
        <v>0.91</v>
      </c>
      <c r="FI61">
        <v>0.33</v>
      </c>
      <c r="FJ61">
        <v>0.71</v>
      </c>
      <c r="FK61">
        <v>1.1399999999999999</v>
      </c>
      <c r="FL61">
        <v>1.27</v>
      </c>
      <c r="FM61">
        <v>-0.4</v>
      </c>
      <c r="FN61">
        <v>-1.22</v>
      </c>
      <c r="FO61">
        <v>-1.36</v>
      </c>
      <c r="FP61">
        <v>-2.81</v>
      </c>
      <c r="FQ61">
        <v>-3.56</v>
      </c>
      <c r="FR61">
        <v>-2.84</v>
      </c>
      <c r="FS61">
        <v>3.08</v>
      </c>
      <c r="FT61">
        <v>0.92</v>
      </c>
      <c r="FU61">
        <v>1.1100000000000001</v>
      </c>
      <c r="FV61">
        <v>3.25</v>
      </c>
      <c r="FW61">
        <v>-0.28000000000000003</v>
      </c>
      <c r="FX61">
        <v>-7.0000000000000007E-2</v>
      </c>
      <c r="FY61">
        <v>1.46</v>
      </c>
      <c r="FZ61">
        <v>1.52</v>
      </c>
      <c r="GA61">
        <v>-1.0900000000000001</v>
      </c>
      <c r="GB61">
        <v>1.89</v>
      </c>
      <c r="GC61">
        <v>4.12</v>
      </c>
      <c r="GD61">
        <v>0.64</v>
      </c>
      <c r="GE61">
        <v>-0.37</v>
      </c>
      <c r="GF61">
        <v>-0.39</v>
      </c>
      <c r="GG61">
        <v>0.01</v>
      </c>
      <c r="GH61">
        <v>-0.81</v>
      </c>
      <c r="GI61">
        <v>0.45</v>
      </c>
      <c r="GJ61">
        <v>2.06</v>
      </c>
      <c r="GK61">
        <v>-0.12</v>
      </c>
    </row>
    <row r="62" spans="1:260" x14ac:dyDescent="0.25">
      <c r="A62" s="5" t="str">
        <f>IF(main_generics!B62="Yes", main_generics!A62, "excluded")</f>
        <v>Response Time - Role in Assessing Police Performance</v>
      </c>
      <c r="GL62">
        <v>-9.5000000000000001E-2</v>
      </c>
      <c r="GM62">
        <v>-0.06</v>
      </c>
      <c r="GN62">
        <v>-7.0000000000000007E-2</v>
      </c>
      <c r="GO62">
        <v>-0.06</v>
      </c>
      <c r="GP62">
        <v>-1E-3</v>
      </c>
      <c r="GQ62">
        <v>0.15</v>
      </c>
      <c r="GR62">
        <v>0.48899999999999999</v>
      </c>
      <c r="GS62">
        <v>9.5000000000000001E-2</v>
      </c>
      <c r="GT62">
        <v>-0.01</v>
      </c>
      <c r="GU62">
        <v>-0.04</v>
      </c>
      <c r="GV62">
        <v>-0.08</v>
      </c>
      <c r="GW62">
        <v>-0.13</v>
      </c>
      <c r="GX62">
        <v>-3.3000000000000002E-2</v>
      </c>
      <c r="GY62">
        <v>0.06</v>
      </c>
      <c r="GZ62">
        <v>0.09</v>
      </c>
      <c r="HA62">
        <v>0.12</v>
      </c>
      <c r="HB62">
        <v>4.0000000000000001E-3</v>
      </c>
      <c r="HC62">
        <v>-0.15</v>
      </c>
      <c r="HD62">
        <v>-0.03</v>
      </c>
      <c r="HE62">
        <v>-0.06</v>
      </c>
      <c r="HF62">
        <v>-8.3000000000000001E-4</v>
      </c>
      <c r="HG62">
        <v>0.16</v>
      </c>
      <c r="HH62">
        <v>0.12</v>
      </c>
      <c r="HI62">
        <v>-0.12</v>
      </c>
      <c r="HJ62">
        <v>-0.09</v>
      </c>
      <c r="HK62">
        <v>-0.02</v>
      </c>
      <c r="HL62">
        <v>-0.125</v>
      </c>
      <c r="HM62">
        <v>-0.03</v>
      </c>
      <c r="HN62">
        <v>-7.0000000000000001E-3</v>
      </c>
      <c r="HO62">
        <v>0.01</v>
      </c>
      <c r="HP62">
        <v>0.42</v>
      </c>
      <c r="HQ62">
        <v>0.13</v>
      </c>
      <c r="HR62">
        <v>0.06</v>
      </c>
      <c r="HS62">
        <v>0.15</v>
      </c>
      <c r="HT62">
        <v>0.24</v>
      </c>
      <c r="HU62">
        <v>-0.05</v>
      </c>
      <c r="HV62">
        <v>1.0999999999999999E-2</v>
      </c>
      <c r="HW62">
        <v>0.09</v>
      </c>
      <c r="HX62">
        <v>7.0000000000000007E-2</v>
      </c>
      <c r="HY62">
        <v>-0.05</v>
      </c>
      <c r="HZ62">
        <v>-0.06</v>
      </c>
      <c r="IA62">
        <v>-0.11</v>
      </c>
      <c r="IB62">
        <v>-0.06</v>
      </c>
      <c r="IC62">
        <v>-0.01</v>
      </c>
      <c r="ID62">
        <v>8.0000000000000002E-3</v>
      </c>
      <c r="IE62">
        <v>-4.9000000000000002E-2</v>
      </c>
      <c r="IF62">
        <v>-4.2000000000000003E-2</v>
      </c>
      <c r="IG62">
        <v>2.5999999999999999E-2</v>
      </c>
      <c r="IH62">
        <v>0.21</v>
      </c>
      <c r="II62">
        <v>0.52</v>
      </c>
      <c r="IJ62">
        <v>-7.0000000000000007E-2</v>
      </c>
      <c r="IK62">
        <v>0.159</v>
      </c>
      <c r="IL62">
        <v>8.9999999999999993E-3</v>
      </c>
      <c r="IM62">
        <v>0.1275</v>
      </c>
      <c r="IN62">
        <v>6.0000000000000001E-3</v>
      </c>
      <c r="IO62">
        <v>4.3999999999999997E-2</v>
      </c>
      <c r="IP62">
        <v>-1.2E-2</v>
      </c>
      <c r="IQ62">
        <v>0.55000000000000004</v>
      </c>
      <c r="IR62">
        <v>-1E-3</v>
      </c>
      <c r="IS62">
        <v>0.11</v>
      </c>
      <c r="IT62">
        <v>-5.0000000000000001E-3</v>
      </c>
      <c r="IU62">
        <v>-0.06</v>
      </c>
      <c r="IV62">
        <v>0.126</v>
      </c>
      <c r="IW62">
        <v>0.10349</v>
      </c>
      <c r="IX62">
        <v>-3.9E-2</v>
      </c>
      <c r="IY62">
        <v>0.16</v>
      </c>
      <c r="IZ62">
        <v>7.0000000000000007E-2</v>
      </c>
    </row>
    <row r="63" spans="1:260" hidden="1" x14ac:dyDescent="0.25">
      <c r="A63" s="5" t="str">
        <f>IF(main_generics!B63="Yes", main_generics!A63, "excluded")</f>
        <v>Response Time Analysis - Volume II - Analysis</v>
      </c>
    </row>
    <row r="64" spans="1:260" x14ac:dyDescent="0.25">
      <c r="A64" s="5" t="str">
        <f>IF(main_generics!B64="Yes", main_generics!A64, "excluded")</f>
        <v>Response Time Analysis - Volume III Part II crime analysis</v>
      </c>
    </row>
    <row r="65" spans="1:333" x14ac:dyDescent="0.25">
      <c r="A65" s="5" t="str">
        <f>IF(main_generics!B65="Yes", main_generics!A65, "excluded")</f>
        <v>Response Time Analysis - Volume IV - Noncrime Call Analysis</v>
      </c>
      <c r="JA65">
        <v>0.03</v>
      </c>
      <c r="JB65">
        <v>-7.0000000000000007E-2</v>
      </c>
      <c r="JC65">
        <v>7.0000000000000007E-2</v>
      </c>
      <c r="JD65">
        <v>0.03</v>
      </c>
      <c r="JE65">
        <v>0.02</v>
      </c>
      <c r="JF65">
        <v>0.01</v>
      </c>
      <c r="JG65">
        <v>-0.13</v>
      </c>
      <c r="JH65">
        <v>0.12</v>
      </c>
      <c r="JI65">
        <v>-0.2</v>
      </c>
      <c r="JJ65">
        <v>-0.04</v>
      </c>
      <c r="JK65">
        <v>0.03</v>
      </c>
      <c r="JL65">
        <v>-0.1</v>
      </c>
      <c r="JM65">
        <v>-0.01</v>
      </c>
      <c r="JN65">
        <v>0</v>
      </c>
      <c r="JO65">
        <v>-7.0000000000000007E-2</v>
      </c>
      <c r="JP65">
        <v>0.14000000000000001</v>
      </c>
    </row>
    <row r="66" spans="1:333" hidden="1" x14ac:dyDescent="0.25">
      <c r="A66" s="5" t="str">
        <f>IF(main_generics!B66="Yes", main_generics!A66, "excluded")</f>
        <v>excluded</v>
      </c>
    </row>
    <row r="67" spans="1:333" hidden="1" x14ac:dyDescent="0.25">
      <c r="A67" s="5" t="str">
        <f>IF(main_generics!B67="Yes", main_generics!A67, "excluded")</f>
        <v>Service time, dispatch time, and demand for police services - Helping more by serving less</v>
      </c>
    </row>
    <row r="68" spans="1:333" x14ac:dyDescent="0.25">
      <c r="A68" s="5" t="str">
        <f>IF(main_generics!B68="Yes", main_generics!A68, "excluded")</f>
        <v>SHSU - An examination of organizational and community effects on police response time</v>
      </c>
      <c r="JQ68">
        <v>-0.12</v>
      </c>
      <c r="JR68">
        <v>-0.08</v>
      </c>
      <c r="JS68">
        <v>0.16</v>
      </c>
      <c r="JT68">
        <v>-0.12</v>
      </c>
      <c r="JU68">
        <v>0.18</v>
      </c>
      <c r="JV68">
        <v>0.2</v>
      </c>
      <c r="JW68">
        <v>0.16</v>
      </c>
      <c r="JX68">
        <v>-0.19</v>
      </c>
      <c r="JY68">
        <v>-0.12</v>
      </c>
      <c r="JZ68">
        <v>-0.1</v>
      </c>
      <c r="KA68">
        <v>0.17</v>
      </c>
      <c r="KB68">
        <v>-0.14000000000000001</v>
      </c>
      <c r="KC68">
        <v>0.18</v>
      </c>
      <c r="KD68">
        <v>0.2</v>
      </c>
      <c r="KE68">
        <v>0.15</v>
      </c>
      <c r="KF68">
        <v>-0.2</v>
      </c>
      <c r="KG68">
        <v>-0.3</v>
      </c>
      <c r="KH68">
        <v>0</v>
      </c>
      <c r="KI68">
        <v>0.5</v>
      </c>
      <c r="KJ68">
        <v>0</v>
      </c>
      <c r="KK68">
        <v>0.05</v>
      </c>
      <c r="KL68">
        <v>0.06</v>
      </c>
      <c r="KM68">
        <v>7.0000000000000007E-2</v>
      </c>
      <c r="KN68">
        <v>-0.04</v>
      </c>
    </row>
    <row r="69" spans="1:333" hidden="1" x14ac:dyDescent="0.25">
      <c r="A69" s="5" t="str">
        <f>IF(main_generics!B69="Yes", main_generics!A69, "excluded")</f>
        <v>SHSU - Examining the neighborhood effects on police performance to assault calls</v>
      </c>
    </row>
    <row r="70" spans="1:333" hidden="1" x14ac:dyDescent="0.25">
      <c r="A70" s="5" t="str">
        <f>IF(main_generics!B70="Yes", main_generics!A70, "excluded")</f>
        <v>SHSU - Police response time to in-progress burglary - A multilevel analysis</v>
      </c>
    </row>
    <row r="71" spans="1:333" x14ac:dyDescent="0.25">
      <c r="A71" s="5" t="str">
        <f>IF(main_generics!B71="Yes", main_generics!A71, "excluded")</f>
        <v>SHSU - Social disorganization and police performance to burglary calls - a tale of two cities</v>
      </c>
      <c r="KO71">
        <v>-10.41</v>
      </c>
      <c r="KP71">
        <v>-1.37</v>
      </c>
      <c r="KQ71">
        <v>7.16</v>
      </c>
      <c r="KR71">
        <v>2.0299999999999998</v>
      </c>
      <c r="KS71">
        <v>-6.67</v>
      </c>
      <c r="KT71">
        <v>-12.04</v>
      </c>
      <c r="KU71">
        <v>-1.08</v>
      </c>
      <c r="KV71">
        <v>-0.87</v>
      </c>
      <c r="KW71">
        <v>-2.86</v>
      </c>
      <c r="KX71">
        <v>-0.15</v>
      </c>
      <c r="KY71">
        <v>3.32</v>
      </c>
      <c r="KZ71">
        <v>1.02</v>
      </c>
      <c r="LA71">
        <v>0.33</v>
      </c>
      <c r="LB71">
        <v>0.59</v>
      </c>
    </row>
    <row r="72" spans="1:333" x14ac:dyDescent="0.25">
      <c r="A72" s="5" t="str">
        <f>IF(main_generics!B72="Yes", main_generics!A72, "excluded")</f>
        <v>SHSU - What conditions affect police response time - Examining situational and neighborhood factors</v>
      </c>
      <c r="LC72">
        <v>-0.15</v>
      </c>
      <c r="LD72">
        <v>0.47</v>
      </c>
      <c r="LE72">
        <v>0.114</v>
      </c>
      <c r="LF72">
        <v>0.1</v>
      </c>
      <c r="LG72" t="s">
        <v>242</v>
      </c>
      <c r="LH72" t="s">
        <v>242</v>
      </c>
      <c r="LI72" t="s">
        <v>242</v>
      </c>
      <c r="LJ72" t="s">
        <v>242</v>
      </c>
      <c r="LK72" t="s">
        <v>242</v>
      </c>
      <c r="LL72" t="s">
        <v>242</v>
      </c>
      <c r="LM72" t="s">
        <v>242</v>
      </c>
    </row>
    <row r="73" spans="1:333" hidden="1" x14ac:dyDescent="0.25">
      <c r="A73" s="5" t="str">
        <f>IF(main_generics!B73="Yes", main_generics!A73, "excluded")</f>
        <v>excluded</v>
      </c>
    </row>
    <row r="74" spans="1:333" x14ac:dyDescent="0.25">
      <c r="A74" s="5" t="str">
        <f>IF(main_generics!B74="Yes", main_generics!A74, "excluded")</f>
        <v>excluded</v>
      </c>
      <c r="LN74">
        <v>-0.8</v>
      </c>
      <c r="LO74">
        <v>-7.0000000000000007E-2</v>
      </c>
      <c r="LP74">
        <v>-0.1</v>
      </c>
      <c r="LQ74">
        <v>0.47</v>
      </c>
      <c r="LR74" t="s">
        <v>140</v>
      </c>
      <c r="LS74" t="s">
        <v>140</v>
      </c>
    </row>
    <row r="75" spans="1:333" hidden="1" x14ac:dyDescent="0.25">
      <c r="A75" s="5" t="str">
        <f>IF(main_generics!B75="Yes", main_generics!A75, "excluded")</f>
        <v>The distribution of urban police services</v>
      </c>
    </row>
    <row r="76" spans="1:333" hidden="1" x14ac:dyDescent="0.25">
      <c r="A76" s="5" t="str">
        <f>IF(main_generics!B76="Yes", main_generics!A76, "excluded")</f>
        <v>excluded</v>
      </c>
    </row>
    <row r="77" spans="1:333" hidden="1" x14ac:dyDescent="0.25">
      <c r="A77" s="5" t="str">
        <f>IF(main_generics!B77="Yes", main_generics!A77, "excluded")</f>
        <v>excluded</v>
      </c>
    </row>
    <row r="78" spans="1:333" x14ac:dyDescent="0.25">
      <c r="A78" s="5" t="str">
        <f>IF(main_generics!B78="Yes", main_generics!A78, "excluded")</f>
        <v>The Effects of Crime Incident Characteristics and Neighborhood Structure on Police Response Time</v>
      </c>
    </row>
    <row r="79" spans="1:333" hidden="1" x14ac:dyDescent="0.25">
      <c r="A79" s="5" t="str">
        <f>IF(main_generics!B79="Yes", main_generics!A79, "excluded")</f>
        <v>The effects of patrol workloads and response strength on arrests at burglary emergencies</v>
      </c>
    </row>
    <row r="80" spans="1:333" x14ac:dyDescent="0.25">
      <c r="A80" s="5" t="str">
        <f>IF(main_generics!B80="Yes", main_generics!A80, "excluded")</f>
        <v>excluded</v>
      </c>
      <c r="LT80">
        <v>-0.36</v>
      </c>
      <c r="LU80">
        <v>3.99</v>
      </c>
    </row>
    <row r="81" spans="1:1" x14ac:dyDescent="0.25">
      <c r="A81" s="5" t="str">
        <f>IF(main_generics!B81="Yes", main_generics!A81, "excluded")</f>
        <v>The impact of single and two-officer patrols on catching burglars in the act</v>
      </c>
    </row>
    <row r="82" spans="1:1" x14ac:dyDescent="0.25">
      <c r="A82" s="5" t="str">
        <f>IF(main_generics!B82="Yes", main_generics!A82, "excluded")</f>
        <v>excluded</v>
      </c>
    </row>
    <row r="83" spans="1:1" hidden="1" x14ac:dyDescent="0.25">
      <c r="A83" s="5" t="str">
        <f>IF(main_generics!B83="Yes", main_generics!A83, "excluded")</f>
        <v>excluded</v>
      </c>
    </row>
    <row r="84" spans="1:1" hidden="1" x14ac:dyDescent="0.25">
      <c r="A84" s="5" t="str">
        <f>IF(main_generics!B84="Yes", main_generics!A84, "excluded")</f>
        <v>excluded</v>
      </c>
    </row>
    <row r="85" spans="1:1" hidden="1" x14ac:dyDescent="0.25">
      <c r="A85" s="5" t="str">
        <f>IF(main_generics!B85="Yes", main_generics!A85, "excluded")</f>
        <v>THE SOONER THE BETTER - some effects of police response time</v>
      </c>
    </row>
    <row r="86" spans="1:1" hidden="1" x14ac:dyDescent="0.25">
      <c r="A86" s="5" t="str">
        <f>IF(main_generics!B86="Yes", main_generics!A86, "excluded")</f>
        <v>excluded</v>
      </c>
    </row>
    <row r="87" spans="1:1" x14ac:dyDescent="0.25">
      <c r="A87" s="5" t="str">
        <f>IF(main_generics!B87="Yes", main_generics!A87, "excluded")</f>
        <v>Use of ShotSpotter detection technology decreases prehospital time for patients sustaining gunshot wounds</v>
      </c>
    </row>
    <row r="88" spans="1:1" hidden="1" x14ac:dyDescent="0.25">
      <c r="A88" s="5" t="str">
        <f>IF(main_generics!B88="Yes", main_generics!A88, "excluded")</f>
        <v>Use of the Vocera Communications Badge Improves Public Safety Response Times</v>
      </c>
    </row>
    <row r="89" spans="1:1" x14ac:dyDescent="0.25">
      <c r="A89" s="5" t="str">
        <f>IF(main_generics!B89="Yes", main_generics!A89, "excluded")</f>
        <v>Using Gunshot Detection Systems in Police Departments</v>
      </c>
    </row>
    <row r="90" spans="1:1" x14ac:dyDescent="0.25">
      <c r="A90" s="5" t="str">
        <f>IF(main_generics!B90="Yes", main_generics!A90, "excluded")</f>
        <v>excluded</v>
      </c>
    </row>
    <row r="91" spans="1:1" hidden="1" x14ac:dyDescent="0.25">
      <c r="A91" s="5" t="str">
        <f>IF(main_generics!B91="Yes", main_generics!A91, "excluded")</f>
        <v>excluded</v>
      </c>
    </row>
    <row r="92" spans="1:1" x14ac:dyDescent="0.25">
      <c r="A92" s="5" t="str">
        <f>IF(main_generics!B92="Yes", main_generics!A92, "excluded")</f>
        <v>excluded</v>
      </c>
    </row>
    <row r="93" spans="1:1" hidden="1" x14ac:dyDescent="0.25">
      <c r="A93" s="5" t="str">
        <f>IF(main_generics!B93="Yes", main_generics!A93, "excluded")</f>
        <v>excluded</v>
      </c>
    </row>
    <row r="94" spans="1:1" x14ac:dyDescent="0.25">
      <c r="A94" s="5" t="str">
        <f>IF(main_generics!B94="Yes", main_generics!A94, "excluded")</f>
        <v>excluded</v>
      </c>
    </row>
    <row r="95" spans="1:1" x14ac:dyDescent="0.25">
      <c r="A95" s="5"/>
    </row>
    <row r="96" spans="1:1" x14ac:dyDescent="0.25">
      <c r="A96" s="5"/>
    </row>
    <row r="97" spans="1:1" x14ac:dyDescent="0.25">
      <c r="A97" s="5"/>
    </row>
    <row r="98" spans="1:1" x14ac:dyDescent="0.25">
      <c r="A98" s="5"/>
    </row>
    <row r="99" spans="1:1" x14ac:dyDescent="0.25">
      <c r="A99" s="5"/>
    </row>
    <row r="100" spans="1:1" x14ac:dyDescent="0.25">
      <c r="A100" s="5"/>
    </row>
    <row r="101" spans="1:1" x14ac:dyDescent="0.25">
      <c r="A101" s="5"/>
    </row>
    <row r="102" spans="1:1" x14ac:dyDescent="0.25">
      <c r="A102" s="5"/>
    </row>
    <row r="103" spans="1:1" x14ac:dyDescent="0.25">
      <c r="A103" s="5"/>
    </row>
    <row r="104" spans="1:1" x14ac:dyDescent="0.25">
      <c r="A104" s="5"/>
    </row>
    <row r="105" spans="1:1" x14ac:dyDescent="0.25">
      <c r="A105" s="5"/>
    </row>
    <row r="106" spans="1:1" x14ac:dyDescent="0.25">
      <c r="A106" s="5"/>
    </row>
    <row r="107" spans="1:1" x14ac:dyDescent="0.25">
      <c r="A107" s="5"/>
    </row>
    <row r="108" spans="1:1" x14ac:dyDescent="0.25">
      <c r="A108" s="5"/>
    </row>
    <row r="109" spans="1:1" x14ac:dyDescent="0.25">
      <c r="A109" s="5"/>
    </row>
    <row r="110" spans="1:1" x14ac:dyDescent="0.25">
      <c r="A110" s="5"/>
    </row>
    <row r="111" spans="1:1" x14ac:dyDescent="0.25">
      <c r="A111" s="5"/>
    </row>
    <row r="112" spans="1:1" x14ac:dyDescent="0.25">
      <c r="A112" s="5"/>
    </row>
    <row r="113" spans="1:1" x14ac:dyDescent="0.25">
      <c r="A113" s="5"/>
    </row>
    <row r="114" spans="1:1" x14ac:dyDescent="0.25">
      <c r="A114" s="5"/>
    </row>
    <row r="115" spans="1:1" x14ac:dyDescent="0.25">
      <c r="A115" s="5"/>
    </row>
    <row r="116" spans="1:1" x14ac:dyDescent="0.25">
      <c r="A116" s="5"/>
    </row>
    <row r="117" spans="1:1" x14ac:dyDescent="0.25">
      <c r="A117"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AEDF-DC28-4B24-BF46-59CF06DD22F0}">
  <dimension ref="A1:MA94"/>
  <sheetViews>
    <sheetView topLeftCell="LJ1" workbookViewId="0">
      <pane ySplit="2" topLeftCell="A3" activePane="bottomLeft" state="frozen"/>
      <selection activeCell="JT1" sqref="JT1"/>
      <selection pane="bottomLeft" activeCell="ML72" sqref="ML72"/>
    </sheetView>
  </sheetViews>
  <sheetFormatPr defaultRowHeight="15" x14ac:dyDescent="0.25"/>
  <cols>
    <col min="1" max="1" width="110.5703125" bestFit="1" customWidth="1"/>
    <col min="2" max="2" width="14.85546875" bestFit="1" customWidth="1"/>
    <col min="3" max="3" width="8.42578125" bestFit="1" customWidth="1"/>
    <col min="4" max="4" width="11.85546875" bestFit="1" customWidth="1"/>
    <col min="5" max="5" width="10.7109375" bestFit="1" customWidth="1"/>
    <col min="6" max="6" width="8.140625" bestFit="1" customWidth="1"/>
    <col min="7" max="7" width="4.85546875" bestFit="1" customWidth="1"/>
    <col min="8" max="8" width="4.42578125" bestFit="1" customWidth="1"/>
    <col min="9" max="9" width="5.7109375" bestFit="1" customWidth="1"/>
    <col min="10" max="10" width="5.28515625" bestFit="1" customWidth="1"/>
    <col min="11" max="11" width="9.28515625" bestFit="1" customWidth="1"/>
    <col min="12" max="12" width="4.140625" bestFit="1" customWidth="1"/>
    <col min="13" max="14" width="8" bestFit="1" customWidth="1"/>
    <col min="15" max="15" width="17" bestFit="1" customWidth="1"/>
    <col min="16" max="17" width="11.5703125" bestFit="1" customWidth="1"/>
    <col min="18" max="18" width="13.28515625" bestFit="1" customWidth="1"/>
    <col min="19" max="19" width="23.28515625" bestFit="1" customWidth="1"/>
    <col min="20" max="20" width="20.85546875" bestFit="1" customWidth="1"/>
    <col min="21" max="21" width="23.28515625" bestFit="1" customWidth="1"/>
    <col min="22" max="22" width="20.85546875" bestFit="1" customWidth="1"/>
    <col min="23" max="23" width="18.5703125" bestFit="1" customWidth="1"/>
    <col min="24" max="24" width="16.140625" bestFit="1" customWidth="1"/>
    <col min="25" max="25" width="12.7109375" bestFit="1" customWidth="1"/>
    <col min="26" max="26" width="14.28515625" bestFit="1" customWidth="1"/>
    <col min="27" max="27" width="17.28515625" bestFit="1" customWidth="1"/>
    <col min="28" max="30" width="12.7109375" bestFit="1" customWidth="1"/>
    <col min="31" max="31" width="25.85546875" bestFit="1" customWidth="1"/>
    <col min="32" max="32" width="23.28515625" bestFit="1" customWidth="1"/>
    <col min="33" max="33" width="15.7109375" bestFit="1" customWidth="1"/>
    <col min="34" max="34" width="9.5703125" bestFit="1" customWidth="1"/>
    <col min="35" max="35" width="8.42578125" bestFit="1" customWidth="1"/>
    <col min="36" max="36" width="7.85546875" bestFit="1" customWidth="1"/>
    <col min="37" max="37" width="4" bestFit="1" customWidth="1"/>
    <col min="38" max="38" width="9.85546875" bestFit="1" customWidth="1"/>
    <col min="39" max="39" width="8.42578125" bestFit="1" customWidth="1"/>
    <col min="40" max="40" width="19.5703125" bestFit="1" customWidth="1"/>
    <col min="41" max="41" width="17" bestFit="1" customWidth="1"/>
    <col min="42" max="42" width="31.140625" bestFit="1" customWidth="1"/>
    <col min="43" max="43" width="26.140625" bestFit="1" customWidth="1"/>
    <col min="44" max="44" width="29.28515625" bestFit="1" customWidth="1"/>
    <col min="45" max="45" width="29.140625" bestFit="1" customWidth="1"/>
    <col min="46" max="46" width="24.28515625" bestFit="1" customWidth="1"/>
    <col min="47" max="48" width="30.140625" bestFit="1" customWidth="1"/>
    <col min="49" max="49" width="26.28515625" bestFit="1" customWidth="1"/>
    <col min="50" max="50" width="14.28515625" bestFit="1" customWidth="1"/>
    <col min="51" max="51" width="10" bestFit="1" customWidth="1"/>
    <col min="52" max="52" width="10.7109375" customWidth="1"/>
    <col min="53" max="53" width="22.5703125" bestFit="1" customWidth="1"/>
    <col min="54" max="55" width="10.85546875" bestFit="1" customWidth="1"/>
    <col min="56" max="56" width="9.5703125" bestFit="1" customWidth="1"/>
    <col min="57" max="57" width="31.5703125" bestFit="1" customWidth="1"/>
    <col min="58" max="58" width="35.5703125" bestFit="1" customWidth="1"/>
    <col min="59" max="59" width="21.140625" bestFit="1" customWidth="1"/>
    <col min="60" max="60" width="24.5703125" bestFit="1" customWidth="1"/>
    <col min="61" max="61" width="44.85546875" bestFit="1" customWidth="1"/>
    <col min="62" max="62" width="16.42578125" bestFit="1" customWidth="1"/>
    <col min="63" max="63" width="19.85546875" bestFit="1" customWidth="1"/>
    <col min="64" max="64" width="40.140625" bestFit="1" customWidth="1"/>
    <col min="65" max="65" width="14.5703125" bestFit="1" customWidth="1"/>
    <col min="66" max="66" width="12.140625" bestFit="1" customWidth="1"/>
    <col min="67" max="67" width="20.42578125" bestFit="1" customWidth="1"/>
    <col min="68" max="68" width="16.42578125" bestFit="1" customWidth="1"/>
    <col min="69" max="69" width="25.28515625" bestFit="1" customWidth="1"/>
    <col min="70" max="70" width="25" bestFit="1" customWidth="1"/>
    <col min="71" max="71" width="18.42578125" bestFit="1" customWidth="1"/>
    <col min="72" max="72" width="28.28515625" bestFit="1" customWidth="1"/>
    <col min="73" max="73" width="10.140625" bestFit="1" customWidth="1"/>
    <col min="74" max="74" width="8.28515625" bestFit="1" customWidth="1"/>
    <col min="75" max="75" width="10.140625" bestFit="1" customWidth="1"/>
    <col min="76" max="76" width="16.42578125" bestFit="1" customWidth="1"/>
    <col min="77" max="77" width="38.85546875" bestFit="1" customWidth="1"/>
    <col min="78" max="78" width="36.5703125" bestFit="1" customWidth="1"/>
    <col min="79" max="79" width="38.85546875" bestFit="1" customWidth="1"/>
    <col min="80" max="80" width="37" bestFit="1" customWidth="1"/>
    <col min="81" max="81" width="38.85546875" bestFit="1" customWidth="1"/>
    <col min="82" max="82" width="37" bestFit="1" customWidth="1"/>
    <col min="83" max="83" width="38.85546875" bestFit="1" customWidth="1"/>
    <col min="84" max="84" width="37" bestFit="1" customWidth="1"/>
    <col min="85" max="85" width="19.28515625" bestFit="1" customWidth="1"/>
    <col min="86" max="86" width="30.28515625" bestFit="1" customWidth="1"/>
    <col min="87" max="87" width="21.140625" bestFit="1" customWidth="1"/>
    <col min="88" max="88" width="26.7109375" bestFit="1" customWidth="1"/>
    <col min="89" max="89" width="12.7109375" bestFit="1" customWidth="1"/>
    <col min="90" max="90" width="6.28515625" bestFit="1" customWidth="1"/>
    <col min="91" max="91" width="7.42578125" bestFit="1" customWidth="1"/>
    <col min="92" max="92" width="20.28515625" bestFit="1" customWidth="1"/>
    <col min="93" max="93" width="17.5703125" bestFit="1" customWidth="1"/>
    <col min="94" max="94" width="19.42578125" bestFit="1" customWidth="1"/>
    <col min="95" max="95" width="16.5703125" bestFit="1" customWidth="1"/>
    <col min="96" max="96" width="22" bestFit="1" customWidth="1"/>
    <col min="97" max="97" width="19.140625" bestFit="1" customWidth="1"/>
    <col min="98" max="98" width="25.28515625" bestFit="1" customWidth="1"/>
    <col min="99" max="99" width="25" bestFit="1" customWidth="1"/>
    <col min="100" max="100" width="18.42578125" bestFit="1" customWidth="1"/>
    <col min="101" max="101" width="28.28515625" bestFit="1" customWidth="1"/>
    <col min="102" max="102" width="10.140625" bestFit="1" customWidth="1"/>
    <col min="103" max="103" width="8.28515625" bestFit="1" customWidth="1"/>
    <col min="104" max="104" width="27" bestFit="1" customWidth="1"/>
    <col min="105" max="105" width="10.140625" bestFit="1" customWidth="1"/>
    <col min="106" max="106" width="18" bestFit="1" customWidth="1"/>
    <col min="107" max="107" width="11.28515625" bestFit="1" customWidth="1"/>
    <col min="108" max="108" width="9.85546875" bestFit="1" customWidth="1"/>
    <col min="109" max="109" width="17" bestFit="1" customWidth="1"/>
    <col min="110" max="110" width="26.28515625" bestFit="1" customWidth="1"/>
    <col min="111" max="111" width="13.140625" bestFit="1" customWidth="1"/>
    <col min="112" max="112" width="20.7109375" bestFit="1" customWidth="1"/>
    <col min="113" max="113" width="18" bestFit="1" customWidth="1"/>
    <col min="114" max="114" width="8.42578125" bestFit="1" customWidth="1"/>
    <col min="115" max="115" width="6.28515625" bestFit="1" customWidth="1"/>
    <col min="116" max="116" width="10.140625" bestFit="1" customWidth="1"/>
    <col min="117" max="117" width="8.28515625" bestFit="1" customWidth="1"/>
    <col min="118" max="118" width="5.7109375" bestFit="1" customWidth="1"/>
    <col min="119" max="119" width="12.85546875" bestFit="1" customWidth="1"/>
    <col min="120" max="120" width="9.140625" bestFit="1" customWidth="1"/>
    <col min="121" max="121" width="9.28515625" bestFit="1" customWidth="1"/>
    <col min="122" max="122" width="16.140625" bestFit="1" customWidth="1"/>
    <col min="123" max="123" width="11" bestFit="1" customWidth="1"/>
    <col min="124" max="124" width="6.140625" bestFit="1" customWidth="1"/>
    <col min="125" max="125" width="17" bestFit="1" customWidth="1"/>
    <col min="126" max="126" width="6" bestFit="1" customWidth="1"/>
    <col min="127" max="127" width="17.85546875" bestFit="1" customWidth="1"/>
    <col min="128" max="128" width="7.42578125" bestFit="1" customWidth="1"/>
    <col min="129" max="129" width="7.7109375" bestFit="1" customWidth="1"/>
    <col min="130" max="130" width="12.28515625" bestFit="1" customWidth="1"/>
    <col min="131" max="131" width="10.28515625" bestFit="1" customWidth="1"/>
    <col min="132" max="132" width="15.140625" bestFit="1" customWidth="1"/>
    <col min="133" max="133" width="15.85546875" bestFit="1" customWidth="1"/>
    <col min="134" max="134" width="7.140625" bestFit="1" customWidth="1"/>
    <col min="135" max="135" width="14" bestFit="1" customWidth="1"/>
    <col min="136" max="136" width="17.28515625" bestFit="1" customWidth="1"/>
    <col min="137" max="137" width="7.140625" bestFit="1" customWidth="1"/>
    <col min="138" max="138" width="29.140625" bestFit="1" customWidth="1"/>
    <col min="139" max="139" width="17.7109375" bestFit="1" customWidth="1"/>
    <col min="140" max="140" width="13.85546875" bestFit="1" customWidth="1"/>
    <col min="141" max="141" width="9.28515625" bestFit="1" customWidth="1"/>
    <col min="142" max="142" width="15.42578125" bestFit="1" customWidth="1"/>
    <col min="143" max="143" width="10.28515625" bestFit="1" customWidth="1"/>
    <col min="144" max="144" width="12.42578125" bestFit="1" customWidth="1"/>
    <col min="145" max="145" width="7.28515625" bestFit="1" customWidth="1"/>
    <col min="146" max="146" width="16.42578125" bestFit="1" customWidth="1"/>
    <col min="147" max="147" width="16.7109375" bestFit="1" customWidth="1"/>
    <col min="148" max="148" width="14.42578125" bestFit="1" customWidth="1"/>
    <col min="149" max="149" width="11.7109375" bestFit="1" customWidth="1"/>
    <col min="150" max="150" width="7.5703125" bestFit="1" customWidth="1"/>
    <col min="151" max="151" width="13.42578125" bestFit="1" customWidth="1"/>
    <col min="152" max="152" width="6.28515625" bestFit="1" customWidth="1"/>
    <col min="153" max="161" width="13.28515625" bestFit="1" customWidth="1"/>
    <col min="162" max="168" width="14.28515625" bestFit="1" customWidth="1"/>
    <col min="169" max="169" width="19.28515625" bestFit="1" customWidth="1"/>
    <col min="170" max="178" width="13.7109375" bestFit="1" customWidth="1"/>
    <col min="179" max="180" width="15.7109375" bestFit="1" customWidth="1"/>
    <col min="181" max="181" width="15.5703125" bestFit="1" customWidth="1"/>
    <col min="182" max="190" width="13.5703125" bestFit="1" customWidth="1"/>
    <col min="191" max="192" width="15.5703125" bestFit="1" customWidth="1"/>
    <col min="193" max="193" width="22.140625" bestFit="1" customWidth="1"/>
    <col min="194" max="194" width="44.42578125" bestFit="1" customWidth="1"/>
    <col min="195" max="195" width="18.85546875" bestFit="1" customWidth="1"/>
    <col min="196" max="196" width="12.5703125" bestFit="1" customWidth="1"/>
    <col min="197" max="197" width="20" bestFit="1" customWidth="1"/>
    <col min="198" max="198" width="18.140625" bestFit="1" customWidth="1"/>
    <col min="199" max="199" width="19.5703125" bestFit="1" customWidth="1"/>
    <col min="200" max="200" width="41.5703125" bestFit="1" customWidth="1"/>
    <col min="201" max="201" width="22.140625" bestFit="1" customWidth="1"/>
    <col min="202" max="202" width="44.42578125" bestFit="1" customWidth="1"/>
    <col min="203" max="203" width="18.85546875" bestFit="1" customWidth="1"/>
    <col min="204" max="204" width="12.5703125" bestFit="1" customWidth="1"/>
    <col min="205" max="205" width="19.5703125" bestFit="1" customWidth="1"/>
    <col min="206" max="206" width="18.140625" bestFit="1" customWidth="1"/>
    <col min="207" max="207" width="19.5703125" bestFit="1" customWidth="1"/>
    <col min="208" max="208" width="42.140625" bestFit="1" customWidth="1"/>
    <col min="209" max="209" width="22.140625" bestFit="1" customWidth="1"/>
    <col min="210" max="210" width="44.42578125" bestFit="1" customWidth="1"/>
    <col min="211" max="211" width="18.85546875" bestFit="1" customWidth="1"/>
    <col min="212" max="212" width="12.5703125" bestFit="1" customWidth="1"/>
    <col min="213" max="213" width="19.5703125" bestFit="1" customWidth="1"/>
    <col min="214" max="214" width="18.5703125" bestFit="1" customWidth="1"/>
    <col min="215" max="215" width="19.5703125" bestFit="1" customWidth="1"/>
    <col min="216" max="216" width="41.5703125" bestFit="1" customWidth="1"/>
    <col min="217" max="217" width="22.140625" bestFit="1" customWidth="1"/>
    <col min="218" max="218" width="44.42578125" bestFit="1" customWidth="1"/>
    <col min="219" max="219" width="18.85546875" bestFit="1" customWidth="1"/>
    <col min="220" max="220" width="12.5703125" bestFit="1" customWidth="1"/>
    <col min="221" max="221" width="19.5703125" bestFit="1" customWidth="1"/>
    <col min="222" max="222" width="18.5703125" bestFit="1" customWidth="1"/>
    <col min="223" max="223" width="20" bestFit="1" customWidth="1"/>
    <col min="224" max="224" width="41.5703125" bestFit="1" customWidth="1"/>
    <col min="225" max="225" width="18.28515625" bestFit="1" customWidth="1"/>
    <col min="226" max="227" width="13.28515625" bestFit="1" customWidth="1"/>
    <col min="228" max="228" width="38" bestFit="1" customWidth="1"/>
    <col min="229" max="229" width="17.42578125" bestFit="1" customWidth="1"/>
    <col min="230" max="230" width="13.7109375" bestFit="1" customWidth="1"/>
    <col min="231" max="231" width="9.7109375" bestFit="1" customWidth="1"/>
    <col min="232" max="232" width="8" bestFit="1" customWidth="1"/>
    <col min="233" max="233" width="4.5703125" bestFit="1" customWidth="1"/>
    <col min="234" max="234" width="14.85546875" bestFit="1" customWidth="1"/>
    <col min="235" max="235" width="15.85546875" bestFit="1" customWidth="1"/>
    <col min="236" max="236" width="22.85546875" bestFit="1" customWidth="1"/>
    <col min="237" max="237" width="44.42578125" bestFit="1" customWidth="1"/>
    <col min="238" max="238" width="18.85546875" bestFit="1" customWidth="1"/>
    <col min="239" max="239" width="12.5703125" bestFit="1" customWidth="1"/>
    <col min="240" max="240" width="20" bestFit="1" customWidth="1"/>
    <col min="241" max="241" width="18.140625" bestFit="1" customWidth="1"/>
    <col min="242" max="242" width="19.5703125" bestFit="1" customWidth="1"/>
    <col min="243" max="243" width="41.5703125" bestFit="1" customWidth="1"/>
    <col min="244" max="244" width="11.28515625" bestFit="1" customWidth="1"/>
    <col min="245" max="245" width="40.7109375" bestFit="1" customWidth="1"/>
    <col min="246" max="246" width="32" bestFit="1" customWidth="1"/>
    <col min="247" max="247" width="36.42578125" bestFit="1" customWidth="1"/>
    <col min="248" max="248" width="34.7109375" bestFit="1" customWidth="1"/>
    <col min="249" max="249" width="14.42578125" bestFit="1" customWidth="1"/>
    <col min="250" max="250" width="23.7109375" bestFit="1" customWidth="1"/>
    <col min="251" max="251" width="16.85546875" bestFit="1" customWidth="1"/>
    <col min="252" max="252" width="19.7109375" bestFit="1" customWidth="1"/>
    <col min="253" max="253" width="22.85546875" bestFit="1" customWidth="1"/>
    <col min="254" max="254" width="44.42578125" bestFit="1" customWidth="1"/>
    <col min="255" max="255" width="18.85546875" bestFit="1" customWidth="1"/>
    <col min="256" max="256" width="12.5703125" bestFit="1" customWidth="1"/>
    <col min="257" max="257" width="19.5703125" bestFit="1" customWidth="1"/>
    <col min="258" max="258" width="18.5703125" bestFit="1" customWidth="1"/>
    <col min="259" max="259" width="19.5703125" bestFit="1" customWidth="1"/>
    <col min="260" max="260" width="42.140625" bestFit="1" customWidth="1"/>
    <col min="261" max="261" width="32.7109375" bestFit="1" customWidth="1"/>
    <col min="262" max="262" width="32.42578125" bestFit="1" customWidth="1"/>
    <col min="263" max="263" width="25.85546875" bestFit="1" customWidth="1"/>
    <col min="264" max="264" width="36.42578125" bestFit="1" customWidth="1"/>
    <col min="265" max="265" width="36.5703125" bestFit="1" customWidth="1"/>
    <col min="266" max="266" width="28.5703125" bestFit="1" customWidth="1"/>
    <col min="267" max="267" width="17" bestFit="1" customWidth="1"/>
    <col min="268" max="268" width="34.42578125" bestFit="1" customWidth="1"/>
    <col min="269" max="269" width="35" bestFit="1" customWidth="1"/>
    <col min="270" max="270" width="34.7109375" bestFit="1" customWidth="1"/>
    <col min="271" max="271" width="28" bestFit="1" customWidth="1"/>
    <col min="272" max="272" width="38.7109375" bestFit="1" customWidth="1"/>
    <col min="273" max="273" width="38.85546875" bestFit="1" customWidth="1"/>
    <col min="274" max="274" width="30.85546875" bestFit="1" customWidth="1"/>
    <col min="275" max="275" width="19.28515625" bestFit="1" customWidth="1"/>
    <col min="276" max="276" width="36.5703125" bestFit="1" customWidth="1"/>
    <col min="277" max="277" width="19.85546875" bestFit="1" customWidth="1"/>
    <col min="278" max="278" width="8" bestFit="1" customWidth="1"/>
    <col min="279" max="279" width="14" bestFit="1" customWidth="1"/>
    <col min="280" max="280" width="12.140625" bestFit="1" customWidth="1"/>
    <col min="281" max="281" width="13.42578125" bestFit="1" customWidth="1"/>
    <col min="282" max="282" width="9.7109375" bestFit="1" customWidth="1"/>
    <col min="283" max="283" width="22.85546875" bestFit="1" customWidth="1"/>
    <col min="284" max="284" width="9.85546875" bestFit="1" customWidth="1"/>
    <col min="285" max="285" width="19.85546875" bestFit="1" customWidth="1"/>
    <col min="286" max="286" width="8" bestFit="1" customWidth="1"/>
    <col min="287" max="287" width="14" bestFit="1" customWidth="1"/>
    <col min="288" max="288" width="12.140625" bestFit="1" customWidth="1"/>
    <col min="289" max="289" width="13.42578125" bestFit="1" customWidth="1"/>
    <col min="290" max="290" width="9.7109375" bestFit="1" customWidth="1"/>
    <col min="291" max="291" width="22.85546875" bestFit="1" customWidth="1"/>
    <col min="292" max="292" width="9.85546875" bestFit="1" customWidth="1"/>
    <col min="293" max="293" width="19.85546875" bestFit="1" customWidth="1"/>
    <col min="294" max="294" width="8" bestFit="1" customWidth="1"/>
    <col min="295" max="295" width="14" bestFit="1" customWidth="1"/>
    <col min="296" max="296" width="12.140625" bestFit="1" customWidth="1"/>
    <col min="297" max="297" width="13.42578125" bestFit="1" customWidth="1"/>
    <col min="298" max="298" width="9.7109375" bestFit="1" customWidth="1"/>
    <col min="299" max="299" width="22.85546875" bestFit="1" customWidth="1"/>
    <col min="300" max="300" width="9.85546875" bestFit="1" customWidth="1"/>
    <col min="301" max="301" width="13.140625" bestFit="1" customWidth="1"/>
    <col min="302" max="302" width="7" bestFit="1" customWidth="1"/>
    <col min="303" max="303" width="8.5703125" bestFit="1" customWidth="1"/>
    <col min="304" max="304" width="13.85546875" bestFit="1" customWidth="1"/>
    <col min="305" max="305" width="7.7109375" bestFit="1" customWidth="1"/>
    <col min="306" max="306" width="23.5703125" bestFit="1" customWidth="1"/>
    <col min="307" max="307" width="10.28515625" bestFit="1" customWidth="1"/>
    <col min="308" max="308" width="11.42578125" bestFit="1" customWidth="1"/>
    <col min="309" max="309" width="9.28515625" bestFit="1" customWidth="1"/>
    <col min="310" max="310" width="7.140625" bestFit="1" customWidth="1"/>
    <col min="311" max="311" width="8.28515625" bestFit="1" customWidth="1"/>
    <col min="312" max="312" width="20.5703125" bestFit="1" customWidth="1"/>
    <col min="313" max="313" width="21.7109375" bestFit="1" customWidth="1"/>
    <col min="314" max="314" width="22" bestFit="1" customWidth="1"/>
    <col min="315" max="315" width="27.7109375" bestFit="1" customWidth="1"/>
    <col min="316" max="316" width="8.42578125" bestFit="1" customWidth="1"/>
    <col min="317" max="317" width="9.28515625" bestFit="1" customWidth="1"/>
  </cols>
  <sheetData>
    <row r="1" spans="1:339" x14ac:dyDescent="0.25">
      <c r="A1" s="1" t="str">
        <f>variables_value!A1</f>
        <v>Title</v>
      </c>
      <c r="B1" t="str">
        <f>variables_value!B1</f>
        <v>reserve density</v>
      </c>
      <c r="C1" t="str">
        <f>variables_value!C1</f>
        <v>highway</v>
      </c>
      <c r="D1" t="str">
        <f>variables_value!D1</f>
        <v>surface type</v>
      </c>
      <c r="E1" t="str">
        <f>variables_value!E1</f>
        <v>dry surface</v>
      </c>
      <c r="F1" t="str">
        <f>variables_value!F1</f>
        <v>daylight</v>
      </c>
      <c r="G1" t="str">
        <f>variables_value!G1</f>
        <v>dark</v>
      </c>
      <c r="H1" t="str">
        <f>variables_value!H1</f>
        <v>rain</v>
      </c>
      <c r="I1" t="str">
        <f>variables_value!I1</f>
        <v>snow</v>
      </c>
      <c r="J1" t="str">
        <f>variables_value!J1</f>
        <v>clear</v>
      </c>
      <c r="K1" t="str">
        <f>variables_value!K1</f>
        <v>weekend</v>
      </c>
      <c r="L1" t="str">
        <f>variables_value!L1</f>
        <v>lane 3-4</v>
      </c>
      <c r="M1" t="str">
        <f>variables_value!M1</f>
        <v>lane 5-6</v>
      </c>
      <c r="N1" t="str">
        <f>variables_value!N1</f>
        <v>lane 7 and greater</v>
      </c>
      <c r="O1" t="str">
        <f>variables_value!O1</f>
        <v>speed 25-40</v>
      </c>
      <c r="P1" t="str">
        <f>variables_value!P1</f>
        <v>speed 45-60</v>
      </c>
      <c r="Q1" t="str">
        <f>variables_value!Q1</f>
        <v>speed 60PLUS</v>
      </c>
      <c r="R1" t="str">
        <f>variables_value!R1</f>
        <v>AGDS implementation</v>
      </c>
      <c r="S1" t="str">
        <f>variables_value!S1</f>
        <v>AGDS implementation</v>
      </c>
      <c r="T1" t="str">
        <f>variables_value!T1</f>
        <v>AGDS implementation</v>
      </c>
      <c r="U1" t="str">
        <f>variables_value!U1</f>
        <v>AGDS implementation</v>
      </c>
      <c r="V1" t="str">
        <f>variables_value!V1</f>
        <v>AGDS implementation</v>
      </c>
      <c r="W1" t="str">
        <f>variables_value!W1</f>
        <v>AGDS implementation</v>
      </c>
      <c r="X1" t="str">
        <f>variables_value!X1</f>
        <v>violent crime</v>
      </c>
      <c r="Y1" t="str">
        <f>variables_value!Y1</f>
        <v>property crime</v>
      </c>
      <c r="Z1" t="str">
        <f>variables_value!Z1</f>
        <v xml:space="preserve">other crime types </v>
      </c>
      <c r="AA1" t="str">
        <f>variables_value!AA1</f>
        <v>Call priority 1</v>
      </c>
      <c r="AB1" t="str">
        <f>variables_value!AB1</f>
        <v>Call priority 2</v>
      </c>
      <c r="AC1" t="str">
        <f>variables_value!AC1</f>
        <v>Call priority 3</v>
      </c>
      <c r="AD1" t="str">
        <f>variables_value!AD1</f>
        <v>Mid-day shift (15:00 - 22:59)</v>
      </c>
      <c r="AE1" t="str">
        <f>variables_value!AE1</f>
        <v>Night shift (23:00 - 06:59)</v>
      </c>
      <c r="AF1" t="str">
        <f>variables_value!AF1</f>
        <v>Department size</v>
      </c>
      <c r="AG1" t="str">
        <f>variables_value!AG1</f>
        <v>Workload</v>
      </c>
      <c r="AH1" t="str">
        <f>variables_value!AH1</f>
        <v>Mobility</v>
      </c>
      <c r="AI1" t="str">
        <f>variables_value!AI1</f>
        <v>Poverty</v>
      </c>
      <c r="AJ1" t="str">
        <f>variables_value!AJ1</f>
        <v>RDI</v>
      </c>
      <c r="AK1" t="str">
        <f>variables_value!AK1</f>
        <v>% Black</v>
      </c>
      <c r="AL1" t="str">
        <f>variables_value!AL1</f>
        <v>% Latino</v>
      </c>
      <c r="AM1" t="str">
        <f>variables_value!AM1</f>
        <v>AVL implementation</v>
      </c>
      <c r="AN1" t="str">
        <f>variables_value!AN1</f>
        <v>number of burglaries</v>
      </c>
      <c r="AO1" t="str">
        <f>variables_value!AO1</f>
        <v>False alarm responses</v>
      </c>
      <c r="AP1" t="str">
        <f>variables_value!AP1</f>
        <v>Crime type - location Jacksonville</v>
      </c>
      <c r="AQ1" t="str">
        <f>variables_value!AQ1</f>
        <v>Crime type - location Peoria</v>
      </c>
      <c r="AR1" t="str">
        <f>variables_value!AR1</f>
        <v>Crime type - location Rochester</v>
      </c>
      <c r="AS1" t="str">
        <f>variables_value!AS1</f>
        <v>Crime type - location San Diego</v>
      </c>
      <c r="AT1" t="str">
        <f>variables_value!AT1</f>
        <v>Location - discovery crime</v>
      </c>
      <c r="AU1" t="str">
        <f>variables_value!AU1</f>
        <v>Location - involvement property</v>
      </c>
      <c r="AV1" t="str">
        <f>variables_value!AV1</f>
        <v>Location - involvement personal</v>
      </c>
      <c r="AW1" t="str">
        <f>variables_value!AW1</f>
        <v>Location - Involvement rape</v>
      </c>
      <c r="AX1" t="str">
        <f>variables_value!AX1</f>
        <v>RTMC (wi 10m)</v>
      </c>
      <c r="AY1" t="str">
        <f>variables_value!AY1</f>
        <v>Rest areas</v>
      </c>
      <c r="AZ1" t="str">
        <f>variables_value!AZ1</f>
        <v>Local roads</v>
      </c>
      <c r="BA1" t="str">
        <f>variables_value!BA1</f>
        <v xml:space="preserve">Limited access facilities </v>
      </c>
      <c r="BB1" t="str">
        <f>variables_value!BB1</f>
        <v>Rural roads</v>
      </c>
      <c r="BC1" t="str">
        <f>variables_value!BC1</f>
        <v>State roads</v>
      </c>
      <c r="BD1" t="str">
        <f>variables_value!BD1</f>
        <v>Toll roads</v>
      </c>
      <c r="BE1" t="str">
        <f>variables_value!BE1</f>
        <v>patrol time - emergency response</v>
      </c>
      <c r="BF1" t="str">
        <f>variables_value!BF1</f>
        <v>patrol time - non emergency response</v>
      </c>
      <c r="BG1" t="str">
        <f>variables_value!BG1</f>
        <v>event Golden 1 Center</v>
      </c>
      <c r="BH1" t="str">
        <f>variables_value!BH1</f>
        <v>rush hour Golden 1 Center</v>
      </c>
      <c r="BI1" t="str">
        <f>variables_value!BI1</f>
        <v>number of officers on beat duty Golden 1 Center</v>
      </c>
      <c r="BJ1" t="str">
        <f>variables_value!BJ1</f>
        <v>event Arco Arena</v>
      </c>
      <c r="BK1" t="str">
        <f>variables_value!BK1</f>
        <v>rush hour Arco Arena</v>
      </c>
      <c r="BL1" t="str">
        <f>variables_value!BL1</f>
        <v>number of officers on beat duty Arco Arena</v>
      </c>
      <c r="BM1" t="str">
        <f>variables_value!BM1</f>
        <v>AGLS implementation</v>
      </c>
      <c r="BN1" t="str">
        <f>variables_value!BN1</f>
        <v>AGLS implementation</v>
      </c>
      <c r="BO1" t="str">
        <f>variables_value!BO1</f>
        <v>AVM implementation</v>
      </c>
      <c r="BP1" t="str">
        <f>variables_value!BP1</f>
        <v>type of injury call</v>
      </c>
      <c r="BQ1" t="str">
        <f>variables_value!BQ1</f>
        <v>concentrated disadvantage</v>
      </c>
      <c r="BR1" t="str">
        <f>variables_value!BR1</f>
        <v>immigration concentration</v>
      </c>
      <c r="BS1" t="str">
        <f>variables_value!BS1</f>
        <v>residential stability</v>
      </c>
      <c r="BT1" t="str">
        <f>variables_value!BT1</f>
        <v>Call rate</v>
      </c>
      <c r="BU1" t="str">
        <f>variables_value!BU1</f>
        <v>weekends</v>
      </c>
      <c r="BV1" t="str">
        <f>variables_value!BV1</f>
        <v>911 calls</v>
      </c>
      <c r="BW1" t="str">
        <f>variables_value!BW1</f>
        <v>night time</v>
      </c>
      <c r="BX1" t="str">
        <f>variables_value!BX1</f>
        <v>weapon involved</v>
      </c>
      <c r="BY1" t="str">
        <f>variables_value!BY1</f>
        <v>311 implementation</v>
      </c>
      <c r="BZ1" t="str">
        <f>variables_value!BZ1</f>
        <v>311 implementation</v>
      </c>
      <c r="CA1" t="str">
        <f>variables_value!CA1</f>
        <v>311 implementation</v>
      </c>
      <c r="CB1" t="str">
        <f>variables_value!CB1</f>
        <v>311 implementation</v>
      </c>
      <c r="CC1" t="str">
        <f>variables_value!CC1</f>
        <v>311 implementation</v>
      </c>
      <c r="CD1" t="str">
        <f>variables_value!CD1</f>
        <v>311 implementation</v>
      </c>
      <c r="CE1" t="str">
        <f>variables_value!CE1</f>
        <v>311 implementation</v>
      </c>
      <c r="CF1" t="str">
        <f>variables_value!CF1</f>
        <v>311 implementation</v>
      </c>
      <c r="CG1" t="str">
        <f>variables_value!CG1</f>
        <v>Two one-officer cars</v>
      </c>
      <c r="CH1" t="str">
        <f>variables_value!CH1</f>
        <v>Officer in car at  time of dispatch</v>
      </c>
      <c r="CI1" t="str">
        <f>variables_value!CI1</f>
        <v>Car in beat of  incident</v>
      </c>
      <c r="CJ1" t="str">
        <f>variables_value!CJ1</f>
        <v>Emergency equipment  used</v>
      </c>
      <c r="CK1" t="str">
        <f>variables_value!CK1</f>
        <v>Call is busted</v>
      </c>
      <c r="CL1" t="str">
        <f>variables_value!CL1</f>
        <v xml:space="preserve">Rape  </v>
      </c>
      <c r="CM1" t="str">
        <f>variables_value!CM1</f>
        <v>Assault</v>
      </c>
      <c r="CN1" t="str">
        <f>variables_value!CN1</f>
        <v>Involvement burglary</v>
      </c>
      <c r="CO1" t="str">
        <f>variables_value!CO1</f>
        <v>Discovery burglary</v>
      </c>
      <c r="CP1" t="str">
        <f>variables_value!CP1</f>
        <v>Involvement larceny</v>
      </c>
      <c r="CQ1" t="str">
        <f>variables_value!CQ1</f>
        <v>Discovery larceny</v>
      </c>
      <c r="CR1" t="str">
        <f>variables_value!CR1</f>
        <v>Involvement auto theft</v>
      </c>
      <c r="CS1" t="str">
        <f>variables_value!CS1</f>
        <v>Discovery auto theft</v>
      </c>
      <c r="CT1" t="str">
        <f>variables_value!CT1</f>
        <v>concentrated disadvantage</v>
      </c>
      <c r="CU1" t="str">
        <f>variables_value!CU1</f>
        <v>immigration concentration</v>
      </c>
      <c r="CV1" t="str">
        <f>variables_value!CV1</f>
        <v>residential stability</v>
      </c>
      <c r="CW1" t="str">
        <f>variables_value!CW1</f>
        <v>Call rate</v>
      </c>
      <c r="CX1" t="str">
        <f>variables_value!CX1</f>
        <v>weekends</v>
      </c>
      <c r="CY1" t="str">
        <f>variables_value!CY1</f>
        <v>source of call</v>
      </c>
      <c r="CZ1" t="str">
        <f>variables_value!CZ1</f>
        <v>type of burglary</v>
      </c>
      <c r="DA1" t="str">
        <f>variables_value!DA1</f>
        <v>night time</v>
      </c>
      <c r="DB1" t="str">
        <f>variables_value!DB1</f>
        <v>distance travelled</v>
      </c>
      <c r="DC1" t="str">
        <f>variables_value!DC1</f>
        <v xml:space="preserve">Talking Delay </v>
      </c>
      <c r="DD1" t="str">
        <f>variables_value!DD1</f>
        <v>travel speed</v>
      </c>
      <c r="DE1" t="str">
        <f>variables_value!DE1</f>
        <v>Murder-manslaughter</v>
      </c>
      <c r="DF1" t="str">
        <f>variables_value!DF1</f>
        <v>Aggrevated assault</v>
      </c>
      <c r="DG1" t="str">
        <f>variables_value!DG1</f>
        <v>Robbery</v>
      </c>
      <c r="DH1" t="str">
        <f>variables_value!DH1</f>
        <v xml:space="preserve">Rape  </v>
      </c>
      <c r="DI1" t="str">
        <f>variables_value!DI1</f>
        <v>Auto theft</v>
      </c>
      <c r="DJ1" t="str">
        <f>variables_value!DJ1</f>
        <v>Burglary</v>
      </c>
      <c r="DK1" t="str">
        <f>variables_value!DK1</f>
        <v>Theft</v>
      </c>
      <c r="DL1" t="str">
        <f>variables_value!DL1</f>
        <v>Drunk driving</v>
      </c>
      <c r="DM1" t="str">
        <f>variables_value!DM1</f>
        <v>Narcotics</v>
      </c>
      <c r="DN1" t="str">
        <f>variables_value!DN1</f>
        <v>Weapons</v>
      </c>
      <c r="DO1" t="str">
        <f>variables_value!DO1</f>
        <v>Drunk-disorderly</v>
      </c>
      <c r="DP1" t="str">
        <f>variables_value!DP1</f>
        <v>Liquor laws</v>
      </c>
      <c r="DQ1" t="str">
        <f>variables_value!DQ1</f>
        <v>Arson</v>
      </c>
      <c r="DR1" t="str">
        <f>variables_value!DR1</f>
        <v>All other offenses</v>
      </c>
      <c r="DS1" t="str">
        <f>variables_value!DS1</f>
        <v>Fraud</v>
      </c>
      <c r="DT1" t="str">
        <f>variables_value!DT1</f>
        <v>Disorderly conduct</v>
      </c>
      <c r="DU1" t="str">
        <f>variables_value!DU1</f>
        <v>Assault</v>
      </c>
      <c r="DV1" t="str">
        <f>variables_value!DV1</f>
        <v>Forgery</v>
      </c>
      <c r="DW1" t="str">
        <f>variables_value!DW1</f>
        <v>Sex offenses</v>
      </c>
      <c r="DX1" t="str">
        <f>variables_value!DX1</f>
        <v>Vandalism</v>
      </c>
      <c r="DY1" t="str">
        <f>variables_value!DY1</f>
        <v>Family offenses</v>
      </c>
      <c r="DZ1" t="str">
        <f>variables_value!DZ1</f>
        <v>False Alarm fires</v>
      </c>
      <c r="EA1" t="str">
        <f>variables_value!EA1</f>
        <v>Alarms</v>
      </c>
      <c r="EB1" t="str">
        <f>variables_value!EB1</f>
        <v>Family trouble</v>
      </c>
      <c r="EC1" t="str">
        <f>variables_value!EC1</f>
        <v>unattended death</v>
      </c>
      <c r="ED1" t="str">
        <f>variables_value!ED1</f>
        <v>curfew</v>
      </c>
      <c r="EE1" t="str">
        <f>variables_value!EE1</f>
        <v>aiding other police department</v>
      </c>
      <c r="EF1" t="str">
        <f>variables_value!EF1</f>
        <v>All other accidents</v>
      </c>
      <c r="EG1" t="str">
        <f>variables_value!EG1</f>
        <v>miscellaneous</v>
      </c>
      <c r="EH1" t="str">
        <f>variables_value!EH1</f>
        <v>suspicion</v>
      </c>
      <c r="EI1" t="str">
        <f>variables_value!EI1</f>
        <v>vehicle accident</v>
      </c>
      <c r="EJ1" t="str">
        <f>variables_value!EJ1</f>
        <v>Run aways</v>
      </c>
      <c r="EK1" t="str">
        <f>variables_value!EK1</f>
        <v>mental cases</v>
      </c>
      <c r="EL1" t="str">
        <f>variables_value!EL1</f>
        <v>suicide</v>
      </c>
      <c r="EM1" t="str">
        <f>variables_value!EM1</f>
        <v>animal complaint</v>
      </c>
      <c r="EN1" t="str">
        <f>variables_value!EN1</f>
        <v>assisting motorist</v>
      </c>
      <c r="EO1" t="str">
        <f>variables_value!EO1</f>
        <v>missing person</v>
      </c>
      <c r="EP1" t="str">
        <f>variables_value!EP1</f>
        <v>lost-missing</v>
      </c>
      <c r="EQ1" t="str">
        <f>variables_value!EQ1</f>
        <v>parking</v>
      </c>
      <c r="ER1" t="str">
        <f>variables_value!ER1</f>
        <v>motor vehicle</v>
      </c>
      <c r="ES1" t="str">
        <f>variables_value!ES1</f>
        <v>found</v>
      </c>
      <c r="ET1" t="str">
        <f>variables_value!ET1</f>
        <v>Census tract 1</v>
      </c>
      <c r="EU1" t="str">
        <f>variables_value!EU1</f>
        <v>Census tract 2</v>
      </c>
      <c r="EV1" t="str">
        <f>variables_value!EV1</f>
        <v>Census tract 3</v>
      </c>
      <c r="EW1" t="str">
        <f>variables_value!EW1</f>
        <v>Census tract 4</v>
      </c>
      <c r="EX1" t="str">
        <f>variables_value!EX1</f>
        <v>Census tract 5</v>
      </c>
      <c r="EY1" t="str">
        <f>variables_value!EY1</f>
        <v>Census tract 6</v>
      </c>
      <c r="EZ1" t="str">
        <f>variables_value!EZ1</f>
        <v>Census tract 7</v>
      </c>
      <c r="FA1" t="str">
        <f>variables_value!FA1</f>
        <v>Census tract 8</v>
      </c>
      <c r="FB1" t="str">
        <f>variables_value!FB1</f>
        <v>Census tract 9</v>
      </c>
      <c r="FC1" t="str">
        <f>variables_value!FC1</f>
        <v>Census tract 10</v>
      </c>
      <c r="FD1" t="str">
        <f>variables_value!FD1</f>
        <v>Census tract 11</v>
      </c>
      <c r="FE1" t="str">
        <f>variables_value!FE1</f>
        <v>Census tract 12</v>
      </c>
      <c r="FF1" t="str">
        <f>variables_value!FF1</f>
        <v>Census tract 13</v>
      </c>
      <c r="FG1" t="str">
        <f>variables_value!FG1</f>
        <v>Census tract 14</v>
      </c>
      <c r="FH1" t="str">
        <f>variables_value!FH1</f>
        <v>Census tract 15</v>
      </c>
      <c r="FI1" t="str">
        <f>variables_value!FI1</f>
        <v>Census tract 16</v>
      </c>
      <c r="FJ1" t="str">
        <f>variables_value!FJ1</f>
        <v>Midnight  - 12:59 AM</v>
      </c>
      <c r="FK1" t="str">
        <f>variables_value!FK1</f>
        <v>1:00  - 1:59 AM</v>
      </c>
      <c r="FL1" t="str">
        <f>variables_value!FL1</f>
        <v>2:00  - 2:59 AM</v>
      </c>
      <c r="FM1" t="str">
        <f>variables_value!FM1</f>
        <v>3:00  - 3:59 AM</v>
      </c>
      <c r="FN1" t="str">
        <f>variables_value!FN1</f>
        <v>4:00  - 4:59 AM</v>
      </c>
      <c r="FO1" t="str">
        <f>variables_value!FO1</f>
        <v>5:00  - 5:59 AM</v>
      </c>
      <c r="FP1" t="str">
        <f>variables_value!FP1</f>
        <v>6:00  - 6:59 AM</v>
      </c>
      <c r="FQ1" t="str">
        <f>variables_value!FQ1</f>
        <v>7:00  - 7:59 AM</v>
      </c>
      <c r="FR1" t="str">
        <f>variables_value!FR1</f>
        <v>8:00  - 8:59 AM</v>
      </c>
      <c r="FS1" t="str">
        <f>variables_value!FS1</f>
        <v>9:00  - 9:59 AM</v>
      </c>
      <c r="FT1" t="str">
        <f>variables_value!FT1</f>
        <v>10:00  - 10:59 AM</v>
      </c>
      <c r="FU1" t="str">
        <f>variables_value!FU1</f>
        <v>11:00  - 11:59 AM</v>
      </c>
      <c r="FV1" t="str">
        <f>variables_value!FV1</f>
        <v>12:00  - 12:59 PM</v>
      </c>
      <c r="FW1" t="str">
        <f>variables_value!FW1</f>
        <v>1:00  - 1:59 PM</v>
      </c>
      <c r="FX1" t="str">
        <f>variables_value!FX1</f>
        <v>2:00  - 2:59 PM</v>
      </c>
      <c r="FY1" t="str">
        <f>variables_value!FY1</f>
        <v>3:00  - 3:59 PM</v>
      </c>
      <c r="FZ1" t="str">
        <f>variables_value!FZ1</f>
        <v>4:00  - 4:59 PM</v>
      </c>
      <c r="GA1" t="str">
        <f>variables_value!GA1</f>
        <v>5:00  - 5:59 PM</v>
      </c>
      <c r="GB1" t="str">
        <f>variables_value!GB1</f>
        <v>6:00  - 6:59 PM</v>
      </c>
      <c r="GC1" t="str">
        <f>variables_value!GC1</f>
        <v>7:00  - 7:59 PM</v>
      </c>
      <c r="GD1" t="str">
        <f>variables_value!GD1</f>
        <v>8:00  - 8:59 PM</v>
      </c>
      <c r="GE1" t="str">
        <f>variables_value!GE1</f>
        <v>9:00  - 9:59 PM</v>
      </c>
      <c r="GF1" t="str">
        <f>variables_value!GF1</f>
        <v>10:00  - 10:59 PM</v>
      </c>
      <c r="GG1" t="str">
        <f>variables_value!GG1</f>
        <v>11:00  - 11:59 PM</v>
      </c>
      <c r="GH1" t="str">
        <f>variables_value!GH1</f>
        <v>Involvement vandalism</v>
      </c>
      <c r="GI1" t="str">
        <f>variables_value!GI1</f>
        <v>Involvement Forgery, Fraud, and Embezzlement</v>
      </c>
      <c r="GJ1" t="str">
        <f>variables_value!GJ1</f>
        <v>Weapon Possession</v>
      </c>
      <c r="GK1" t="str">
        <f>variables_value!GK1</f>
        <v>Drunkenness</v>
      </c>
      <c r="GL1" t="str">
        <f>variables_value!GL1</f>
        <v xml:space="preserve">Disturbing the Peace </v>
      </c>
      <c r="GM1" t="str">
        <f>variables_value!GM1</f>
        <v>Disorderly Conduct</v>
      </c>
      <c r="GN1" t="str">
        <f>variables_value!GN1</f>
        <v>Discovery Vandalism</v>
      </c>
      <c r="GO1" t="str">
        <f>variables_value!GO1</f>
        <v>Discovery Forgery, Fraud, and Embezzlement</v>
      </c>
      <c r="GP1" t="str">
        <f>variables_value!GP1</f>
        <v>Involvement vandalism</v>
      </c>
      <c r="GQ1" t="str">
        <f>variables_value!GQ1</f>
        <v>Involvement Forgery, Fraud, and Embezzlement</v>
      </c>
      <c r="GR1" t="str">
        <f>variables_value!GR1</f>
        <v>Weapon Possession</v>
      </c>
      <c r="GS1" t="str">
        <f>variables_value!GS1</f>
        <v>Drunkenness</v>
      </c>
      <c r="GT1" t="str">
        <f>variables_value!GT1</f>
        <v>Disturbing the Peace</v>
      </c>
      <c r="GU1" t="str">
        <f>variables_value!GU1</f>
        <v>Disorderly Conduct</v>
      </c>
      <c r="GV1" t="str">
        <f>variables_value!GV1</f>
        <v>Discovery Vandalism</v>
      </c>
      <c r="GW1" t="str">
        <f>variables_value!GW1</f>
        <v xml:space="preserve">Discovery Forgery, Fraud, and Embezzlement </v>
      </c>
      <c r="GX1" t="str">
        <f>variables_value!GX1</f>
        <v>Involvement vandalism</v>
      </c>
      <c r="GY1" t="str">
        <f>variables_value!GY1</f>
        <v>Involvement Forgery, Fraud, and Embezzlement</v>
      </c>
      <c r="GZ1" t="str">
        <f>variables_value!GZ1</f>
        <v>Weapon Possession</v>
      </c>
      <c r="HA1" t="str">
        <f>variables_value!HA1</f>
        <v>Drunkenness</v>
      </c>
      <c r="HB1" t="str">
        <f>variables_value!HB1</f>
        <v>Disturbing the Peace</v>
      </c>
      <c r="HC1" t="str">
        <f>variables_value!HC1</f>
        <v xml:space="preserve">Disorderly Conduct </v>
      </c>
      <c r="HD1" t="str">
        <f>variables_value!HD1</f>
        <v>Discovery Vandalism</v>
      </c>
      <c r="HE1" t="str">
        <f>variables_value!HE1</f>
        <v>Discovery Forgery, Fraud, and Embezzlement</v>
      </c>
      <c r="HF1" t="str">
        <f>variables_value!HF1</f>
        <v>Involvement vandalism</v>
      </c>
      <c r="HG1" t="str">
        <f>variables_value!HG1</f>
        <v>Involvement Forgery, Fraud, and Embezzlement</v>
      </c>
      <c r="HH1" t="str">
        <f>variables_value!HH1</f>
        <v>Weapon Possession</v>
      </c>
      <c r="HI1" t="str">
        <f>variables_value!HI1</f>
        <v>Drunkenness</v>
      </c>
      <c r="HJ1" t="str">
        <f>variables_value!HJ1</f>
        <v>Disturbing the Peace</v>
      </c>
      <c r="HK1" t="str">
        <f>variables_value!HK1</f>
        <v xml:space="preserve">Disorderly Conduct </v>
      </c>
      <c r="HL1" t="str">
        <f>variables_value!HL1</f>
        <v xml:space="preserve">Discovery Vandalism </v>
      </c>
      <c r="HM1" t="str">
        <f>variables_value!HM1</f>
        <v>Discovery Forgery, Fraud, and Embezzlement</v>
      </c>
      <c r="HN1" t="str">
        <f>variables_value!HN1</f>
        <v xml:space="preserve">Telephoning Delay </v>
      </c>
      <c r="HO1" t="str">
        <f>variables_value!HO1</f>
        <v xml:space="preserve">Talking Delay </v>
      </c>
      <c r="HP1" t="str">
        <f>variables_value!HP1</f>
        <v xml:space="preserve">Apathy Delay </v>
      </c>
      <c r="HQ1" t="str">
        <f>variables_value!HQ1</f>
        <v>Not Being Informed / Being Misinformed</v>
      </c>
      <c r="HR1" t="str">
        <f>variables_value!HR1</f>
        <v>Own -Rent - Board</v>
      </c>
      <c r="HS1" t="str">
        <f>variables_value!HS1</f>
        <v xml:space="preserve">Marital Status </v>
      </c>
      <c r="HT1" t="str">
        <f>variables_value!HT1</f>
        <v>Education</v>
      </c>
      <c r="HU1" t="str">
        <f>variables_value!HU1</f>
        <v xml:space="preserve">Income </v>
      </c>
      <c r="HV1" t="str">
        <f>variables_value!HV1</f>
        <v xml:space="preserve">Sex </v>
      </c>
      <c r="HW1" t="str">
        <f>variables_value!HW1</f>
        <v xml:space="preserve">Victim - Callers </v>
      </c>
      <c r="HX1" t="str">
        <f>variables_value!HX1</f>
        <v>Witness - Callers</v>
      </c>
      <c r="HY1" t="str">
        <f>variables_value!HY1</f>
        <v xml:space="preserve">Involvement Vandalism </v>
      </c>
      <c r="HZ1" t="str">
        <f>variables_value!HZ1</f>
        <v>Involvement Forgery, Fraud, and Embezzlement</v>
      </c>
      <c r="IA1" t="str">
        <f>variables_value!IA1</f>
        <v>Weapon Possession</v>
      </c>
      <c r="IB1" t="str">
        <f>variables_value!IB1</f>
        <v>Drunkenness</v>
      </c>
      <c r="IC1" t="str">
        <f>variables_value!IC1</f>
        <v xml:space="preserve">Disturbing the Peace </v>
      </c>
      <c r="ID1" t="str">
        <f>variables_value!ID1</f>
        <v>Disorderly Conduct</v>
      </c>
      <c r="IE1" t="str">
        <f>variables_value!IE1</f>
        <v>Discovery Vandalism</v>
      </c>
      <c r="IF1" t="str">
        <f>variables_value!IF1</f>
        <v>Discovery Forgery, Fraud, and Embezzlement</v>
      </c>
      <c r="IG1" t="str">
        <f>variables_value!IG1</f>
        <v xml:space="preserve">Busted Call </v>
      </c>
      <c r="IH1" t="str">
        <f>variables_value!IH1</f>
        <v>Officer Could View  Crime on Routine Patrol</v>
      </c>
      <c r="II1" t="str">
        <f>variables_value!II1</f>
        <v xml:space="preserve">Officer In or Out of  Assigned Beat </v>
      </c>
      <c r="IJ1" t="str">
        <f>variables_value!IJ1</f>
        <v xml:space="preserve">Officer's Location is  in Beat of Incident </v>
      </c>
      <c r="IK1" t="str">
        <f>variables_value!IK1</f>
        <v xml:space="preserve">Incident is in Officer's  Assigned Beat </v>
      </c>
      <c r="IL1" t="str">
        <f>variables_value!IL1</f>
        <v>In or Out of Car</v>
      </c>
      <c r="IM1" t="str">
        <f>variables_value!IM1</f>
        <v xml:space="preserve">Car Stationery or  Mobile </v>
      </c>
      <c r="IN1" t="str">
        <f>variables_value!IN1</f>
        <v>Distance Travelled</v>
      </c>
      <c r="IO1" t="str">
        <f>variables_value!IO1</f>
        <v>One or Two -Man Car</v>
      </c>
      <c r="IP1" t="str">
        <f>variables_value!IP1</f>
        <v xml:space="preserve">Involvement Vandalism </v>
      </c>
      <c r="IQ1" t="str">
        <f>variables_value!IQ1</f>
        <v>Involvement Forgery, Fraud, and Embezzlement</v>
      </c>
      <c r="IR1" t="str">
        <f>variables_value!IR1</f>
        <v>Weapon Possession</v>
      </c>
      <c r="IS1" t="str">
        <f>variables_value!IS1</f>
        <v>Drunkenness</v>
      </c>
      <c r="IT1" t="str">
        <f>variables_value!IT1</f>
        <v>Disturbing the Peace</v>
      </c>
      <c r="IU1" t="str">
        <f>variables_value!IU1</f>
        <v xml:space="preserve">Disorderly Conduct </v>
      </c>
      <c r="IV1" t="str">
        <f>variables_value!IV1</f>
        <v>Discovery Vandalism</v>
      </c>
      <c r="IW1" t="str">
        <f>variables_value!IW1</f>
        <v xml:space="preserve">Discovery Forgery, Fraud, and Embezzlement </v>
      </c>
      <c r="IX1" t="str">
        <f>variables_value!IX1</f>
        <v xml:space="preserve">concentrated disadvantage </v>
      </c>
      <c r="IY1" t="str">
        <f>variables_value!IY1</f>
        <v xml:space="preserve">immigration concentration </v>
      </c>
      <c r="IZ1" t="str">
        <f>variables_value!IZ1</f>
        <v xml:space="preserve">residential stability </v>
      </c>
      <c r="JA1" t="str">
        <f>variables_value!JA1</f>
        <v>Call rate</v>
      </c>
      <c r="JB1" t="str">
        <f>variables_value!JB1</f>
        <v>weekends</v>
      </c>
      <c r="JC1" t="str">
        <f>variables_value!JC1</f>
        <v>source of call</v>
      </c>
      <c r="JD1" t="str">
        <f>variables_value!JD1</f>
        <v>night time</v>
      </c>
      <c r="JE1" t="str">
        <f>variables_value!JE1</f>
        <v xml:space="preserve">type of burglary </v>
      </c>
      <c r="JF1" t="str">
        <f>variables_value!JF1</f>
        <v xml:space="preserve">concentrated disadvantage </v>
      </c>
      <c r="JG1" t="str">
        <f>variables_value!JG1</f>
        <v xml:space="preserve">immigration concentration </v>
      </c>
      <c r="JH1" t="str">
        <f>variables_value!JH1</f>
        <v xml:space="preserve">residential stability </v>
      </c>
      <c r="JI1" t="str">
        <f>variables_value!JI1</f>
        <v>Call rate</v>
      </c>
      <c r="JJ1" t="str">
        <f>variables_value!JJ1</f>
        <v>weekends</v>
      </c>
      <c r="JK1" t="str">
        <f>variables_value!JK1</f>
        <v>source of call</v>
      </c>
      <c r="JL1" t="str">
        <f>variables_value!JL1</f>
        <v>night time</v>
      </c>
      <c r="JM1" t="str">
        <f>variables_value!JM1</f>
        <v xml:space="preserve">type of burglary </v>
      </c>
      <c r="JN1" t="str">
        <f>variables_value!JN1</f>
        <v>% Mexican-American</v>
      </c>
      <c r="JO1" t="str">
        <f>variables_value!JO1</f>
        <v xml:space="preserve">% Black </v>
      </c>
      <c r="JP1" t="str">
        <f>variables_value!JP1</f>
        <v>Average Value</v>
      </c>
      <c r="JQ1" t="str">
        <f>variables_value!JQ1</f>
        <v>Pop. Density</v>
      </c>
      <c r="JR1" t="str">
        <f>variables_value!JR1</f>
        <v xml:space="preserve">Average Rent </v>
      </c>
      <c r="JS1" t="str">
        <f>variables_value!JS1</f>
        <v>Education</v>
      </c>
      <c r="JT1" t="str">
        <f>variables_value!JT1</f>
        <v>Mean Per Capita Income</v>
      </c>
      <c r="JU1" t="str">
        <f>variables_value!JU1</f>
        <v>% Poverty</v>
      </c>
      <c r="JV1" t="str">
        <f>variables_value!JV1</f>
        <v>% Mexican-American</v>
      </c>
      <c r="JW1" t="str">
        <f>variables_value!JW1</f>
        <v xml:space="preserve">% Black </v>
      </c>
      <c r="JX1" t="str">
        <f>variables_value!JX1</f>
        <v>Average Value</v>
      </c>
      <c r="JY1" t="str">
        <f>variables_value!JY1</f>
        <v>Pop. Density</v>
      </c>
      <c r="JZ1" t="str">
        <f>variables_value!JZ1</f>
        <v xml:space="preserve">Average Rent </v>
      </c>
      <c r="KA1" t="str">
        <f>variables_value!KA1</f>
        <v>Education</v>
      </c>
      <c r="KB1" t="str">
        <f>variables_value!KB1</f>
        <v>Mean Per Capita Income</v>
      </c>
      <c r="KC1" t="str">
        <f>variables_value!KC1</f>
        <v>% Poverty</v>
      </c>
      <c r="KD1" t="str">
        <f>variables_value!KD1</f>
        <v>% Mexican-American</v>
      </c>
      <c r="KE1" t="str">
        <f>variables_value!KE1</f>
        <v xml:space="preserve">% Black </v>
      </c>
      <c r="KF1" t="str">
        <f>variables_value!KF1</f>
        <v>Average Value</v>
      </c>
      <c r="KG1" t="str">
        <f>variables_value!KG1</f>
        <v>Pop. Density</v>
      </c>
      <c r="KH1" t="str">
        <f>variables_value!KH1</f>
        <v xml:space="preserve">Average Rent </v>
      </c>
      <c r="KI1" t="str">
        <f>variables_value!KI1</f>
        <v>Education</v>
      </c>
      <c r="KJ1" t="str">
        <f>variables_value!KJ1</f>
        <v>Mean Per Capita Income</v>
      </c>
      <c r="KK1" t="str">
        <f>variables_value!KK1</f>
        <v>% Poverty</v>
      </c>
      <c r="KL1" t="str">
        <f>variables_value!KL1</f>
        <v>Priority Index</v>
      </c>
      <c r="KM1" t="str">
        <f>variables_value!KM1</f>
        <v>Felony</v>
      </c>
      <c r="KN1" t="str">
        <f>variables_value!KN1</f>
        <v>Disorder</v>
      </c>
      <c r="KO1" t="str">
        <f>variables_value!KO1</f>
        <v xml:space="preserve">Misdemeanor </v>
      </c>
      <c r="KP1" t="str">
        <f>variables_value!KP1</f>
        <v xml:space="preserve">violent </v>
      </c>
      <c r="KQ1" t="str">
        <f>variables_value!KQ1</f>
        <v>In progress, just occurred</v>
      </c>
      <c r="KR1" t="str">
        <f>variables_value!KR1</f>
        <v>apartment</v>
      </c>
      <c r="KS1" t="str">
        <f>variables_value!KS1</f>
        <v xml:space="preserve">time of day </v>
      </c>
      <c r="KT1" t="str">
        <f>variables_value!KT1</f>
        <v>weekend</v>
      </c>
      <c r="KU1" t="str">
        <f>variables_value!KU1</f>
        <v>season</v>
      </c>
      <c r="KV1" t="str">
        <f>variables_value!KV1</f>
        <v>hot spot</v>
      </c>
      <c r="KW1" t="str">
        <f>variables_value!KW1</f>
        <v>volume of call activity</v>
      </c>
      <c r="KX1" t="str">
        <f>variables_value!KX1</f>
        <v>minority concentration</v>
      </c>
      <c r="KY1" t="str">
        <f>variables_value!KY1</f>
        <v>structural disadvantage</v>
      </c>
      <c r="KZ1" t="str">
        <f>variables_value!KZ1</f>
        <v>amount of patrols responding</v>
      </c>
      <c r="LA1" t="str">
        <f>variables_value!LA1</f>
        <v>Distance Travelled</v>
      </c>
      <c r="LB1" t="str">
        <f>variables_value!LB1</f>
        <v>workload</v>
      </c>
      <c r="LC1" t="str">
        <f>variables_value!LC1</f>
        <v>Basic command unit built-up area size</v>
      </c>
      <c r="LD1" t="str">
        <f>variables_value!LD1</f>
        <v>familiarity with patrol area</v>
      </c>
      <c r="LE1" t="str">
        <f>variables_value!LE1</f>
        <v>shift changeovers</v>
      </c>
      <c r="LF1" t="str">
        <f>variables_value!LF1</f>
        <v>rush hour/traffic conditions</v>
      </c>
      <c r="LG1" t="str">
        <f>variables_value!LG1</f>
        <v xml:space="preserve">Control center navigational directions </v>
      </c>
      <c r="LH1" t="str">
        <f>variables_value!LH1</f>
        <v>advice on deployment at the scene</v>
      </c>
      <c r="LI1" t="str">
        <f>variables_value!LI1</f>
        <v xml:space="preserve">Control center navigational directions </v>
      </c>
      <c r="LJ1" t="str">
        <f>variables_value!LJ1</f>
        <v>advice on deployment at the scene</v>
      </c>
      <c r="LK1" t="str">
        <f>variables_value!LK1</f>
        <v>two-officer patrols</v>
      </c>
      <c r="LL1" t="str">
        <f>variables_value!LL1</f>
        <v>two-officer patrols</v>
      </c>
      <c r="LM1" t="str">
        <f>variables_value!LM1</f>
        <v>two-officer patrols</v>
      </c>
      <c r="LN1" t="str">
        <f>variables_value!LN1</f>
        <v>Distance Travelled</v>
      </c>
      <c r="LO1" t="str">
        <f>variables_value!LO1</f>
        <v>uncommitted patrols</v>
      </c>
      <c r="LP1" t="str">
        <f>variables_value!LP1</f>
        <v>uncommitted patrols</v>
      </c>
      <c r="LQ1" t="str">
        <f>variables_value!LQ1</f>
        <v>AGDS implementation</v>
      </c>
      <c r="LR1" t="str">
        <f>variables_value!LR1</f>
        <v>Vocera badge implementation</v>
      </c>
      <c r="LS1" t="str">
        <f>variables_value!LS1</f>
        <v>AGDS implementation</v>
      </c>
      <c r="LT1" t="str">
        <f>variables_value!LT1</f>
        <v>AGDS implementation</v>
      </c>
      <c r="LU1" t="str">
        <f>variables_value!LU1</f>
        <v>weapon</v>
      </c>
      <c r="LV1" t="str">
        <f>variables_value!LV1</f>
        <v>weekends</v>
      </c>
      <c r="LW1" t="str">
        <f>variables_value!LW1</f>
        <v>nighttime</v>
      </c>
      <c r="LX1" t="str">
        <f>variables_value!LX1</f>
        <v>rush hour</v>
      </c>
      <c r="LY1" t="str">
        <f>variables_value!LY1</f>
        <v>caller age</v>
      </c>
      <c r="LZ1" t="str">
        <f>variables_value!LZ1</f>
        <v>caller male</v>
      </c>
      <c r="MA1" t="str">
        <f>variables_value!MA1</f>
        <v>caller black</v>
      </c>
    </row>
    <row r="2" spans="1:339" hidden="1" x14ac:dyDescent="0.25">
      <c r="A2" t="str">
        <f>variables_value!A2</f>
        <v>excluded</v>
      </c>
    </row>
    <row r="3" spans="1:339" x14ac:dyDescent="0.25">
      <c r="A3" t="str">
        <f>variables_value!A3</f>
        <v>A hidden cost of war - the impact of mobilizing reserve troops on emergency response</v>
      </c>
      <c r="B3" t="s">
        <v>541</v>
      </c>
      <c r="C3" t="s">
        <v>541</v>
      </c>
      <c r="D3" t="s">
        <v>541</v>
      </c>
      <c r="E3" t="s">
        <v>541</v>
      </c>
      <c r="F3" t="s">
        <v>541</v>
      </c>
      <c r="G3" t="s">
        <v>541</v>
      </c>
      <c r="H3" t="s">
        <v>541</v>
      </c>
      <c r="I3" t="s">
        <v>541</v>
      </c>
      <c r="J3" t="s">
        <v>541</v>
      </c>
      <c r="K3" t="s">
        <v>541</v>
      </c>
      <c r="L3" t="s">
        <v>541</v>
      </c>
      <c r="M3" t="s">
        <v>541</v>
      </c>
      <c r="N3" t="s">
        <v>541</v>
      </c>
      <c r="O3" t="s">
        <v>541</v>
      </c>
      <c r="P3" t="s">
        <v>541</v>
      </c>
      <c r="Q3" t="s">
        <v>541</v>
      </c>
      <c r="R3" t="s">
        <v>541</v>
      </c>
    </row>
    <row r="4" spans="1:339" hidden="1" x14ac:dyDescent="0.25">
      <c r="A4" t="str">
        <f>variables_value!A4</f>
        <v>excluded</v>
      </c>
    </row>
    <row r="5" spans="1:339" hidden="1" x14ac:dyDescent="0.25">
      <c r="A5" t="str">
        <f>variables_value!A5</f>
        <v>excluded</v>
      </c>
    </row>
    <row r="6" spans="1:339" hidden="1" x14ac:dyDescent="0.25">
      <c r="A6" t="str">
        <f>variables_value!A6</f>
        <v>excluded</v>
      </c>
    </row>
    <row r="7" spans="1:339" x14ac:dyDescent="0.25">
      <c r="A7" t="str">
        <f>variables_value!A7</f>
        <v>A study of communications crimes and arrests in a metropolitan police department</v>
      </c>
      <c r="S7" t="s">
        <v>544</v>
      </c>
      <c r="T7" t="s">
        <v>544</v>
      </c>
      <c r="U7" t="s">
        <v>544</v>
      </c>
      <c r="V7" t="s">
        <v>544</v>
      </c>
    </row>
    <row r="8" spans="1:339" hidden="1" x14ac:dyDescent="0.25">
      <c r="A8" t="str">
        <f>variables_value!A8</f>
        <v>Acoustic gunshot detection systems - a quasi-experimental evaluation in St. Louis MO</v>
      </c>
    </row>
    <row r="9" spans="1:339" x14ac:dyDescent="0.25">
      <c r="A9" t="str">
        <f>variables_value!A9</f>
        <v>excluded</v>
      </c>
      <c r="W9" t="s">
        <v>543</v>
      </c>
      <c r="X9" t="s">
        <v>543</v>
      </c>
    </row>
    <row r="10" spans="1:339" x14ac:dyDescent="0.25">
      <c r="A10" t="str">
        <f>variables_value!A10</f>
        <v>An empirical evaluation gunshot detection system and its effectiveness on police practices</v>
      </c>
      <c r="Y10" t="s">
        <v>539</v>
      </c>
      <c r="Z10" t="s">
        <v>539</v>
      </c>
      <c r="AA10" t="s">
        <v>539</v>
      </c>
      <c r="AB10" t="s">
        <v>539</v>
      </c>
      <c r="AC10" t="s">
        <v>539</v>
      </c>
      <c r="AD10" t="s">
        <v>539</v>
      </c>
      <c r="AE10" t="s">
        <v>539</v>
      </c>
      <c r="AF10" t="s">
        <v>539</v>
      </c>
      <c r="AG10" t="s">
        <v>539</v>
      </c>
      <c r="AH10" t="s">
        <v>539</v>
      </c>
      <c r="AI10" t="s">
        <v>539</v>
      </c>
      <c r="AJ10" t="s">
        <v>539</v>
      </c>
      <c r="AK10" t="s">
        <v>539</v>
      </c>
      <c r="AL10" t="s">
        <v>539</v>
      </c>
      <c r="AM10" t="s">
        <v>539</v>
      </c>
    </row>
    <row r="11" spans="1:339" x14ac:dyDescent="0.25">
      <c r="A11" t="str">
        <f>variables_value!A11</f>
        <v>AVL AND RESPONSE TIME REDUCTION - IMAGE AND REALITY</v>
      </c>
      <c r="AN11" t="s">
        <v>540</v>
      </c>
    </row>
    <row r="12" spans="1:339" x14ac:dyDescent="0.25">
      <c r="A12" t="str">
        <f>variables_value!A12</f>
        <v>Burglary reduction and improved police performance through private alarm response</v>
      </c>
      <c r="AO12" t="s">
        <v>541</v>
      </c>
      <c r="AP12" t="s">
        <v>541</v>
      </c>
    </row>
    <row r="13" spans="1:339" x14ac:dyDescent="0.25">
      <c r="A13" t="str">
        <f>variables_value!A13</f>
        <v>Calling the Police - Citizen Reporting of Serious Crime</v>
      </c>
      <c r="AQ13" t="s">
        <v>544</v>
      </c>
      <c r="AR13" t="s">
        <v>544</v>
      </c>
      <c r="AS13" t="s">
        <v>544</v>
      </c>
      <c r="AT13" t="s">
        <v>283</v>
      </c>
      <c r="AU13" t="s">
        <v>283</v>
      </c>
      <c r="AV13" t="s">
        <v>283</v>
      </c>
      <c r="AW13" t="s">
        <v>283</v>
      </c>
      <c r="AX13" t="s">
        <v>283</v>
      </c>
    </row>
    <row r="14" spans="1:339" hidden="1" x14ac:dyDescent="0.25">
      <c r="A14" t="str">
        <f>variables_value!A14</f>
        <v>excluded</v>
      </c>
    </row>
    <row r="15" spans="1:339" hidden="1" x14ac:dyDescent="0.25">
      <c r="A15" t="str">
        <f>variables_value!A15</f>
        <v>excluded</v>
      </c>
    </row>
    <row r="16" spans="1:339" hidden="1" x14ac:dyDescent="0.25">
      <c r="A16" t="str">
        <f>variables_value!A16</f>
        <v>excluded</v>
      </c>
    </row>
    <row r="17" spans="1:68" x14ac:dyDescent="0.25">
      <c r="A17" t="str">
        <f>variables_value!A17</f>
        <v>Characteristics of law enforcement response to wrong-way driving events in Florida</v>
      </c>
      <c r="AX17" s="13"/>
      <c r="AY17" s="13" t="s">
        <v>540</v>
      </c>
      <c r="AZ17" s="13" t="s">
        <v>540</v>
      </c>
      <c r="BA17" s="13" t="s">
        <v>540</v>
      </c>
      <c r="BB17" s="13" t="s">
        <v>540</v>
      </c>
      <c r="BC17" s="13" t="s">
        <v>540</v>
      </c>
      <c r="BD17" s="13" t="s">
        <v>540</v>
      </c>
      <c r="BE17" s="13" t="s">
        <v>540</v>
      </c>
    </row>
    <row r="18" spans="1:68" x14ac:dyDescent="0.25">
      <c r="A18" t="str">
        <f>variables_value!A18</f>
        <v>excluded</v>
      </c>
      <c r="BF18" t="s">
        <v>543</v>
      </c>
      <c r="BG18" t="s">
        <v>543</v>
      </c>
    </row>
    <row r="19" spans="1:68" hidden="1" x14ac:dyDescent="0.25">
      <c r="A19" t="str">
        <f>variables_value!A19</f>
        <v>Comparative Analysis between Routine Preventative Uniformed Police Patrols and Crime Reduction and Calls for Service</v>
      </c>
    </row>
    <row r="20" spans="1:68" hidden="1" x14ac:dyDescent="0.25">
      <c r="A20" t="str">
        <f>variables_value!A20</f>
        <v>excluded</v>
      </c>
    </row>
    <row r="21" spans="1:68" hidden="1" x14ac:dyDescent="0.25">
      <c r="A21" t="str">
        <f>variables_value!A21</f>
        <v>excluded</v>
      </c>
    </row>
    <row r="22" spans="1:68" hidden="1" x14ac:dyDescent="0.25">
      <c r="A22" t="str">
        <f>variables_value!A22</f>
        <v>excluded</v>
      </c>
    </row>
    <row r="23" spans="1:68" hidden="1" x14ac:dyDescent="0.25">
      <c r="A23" t="str">
        <f>variables_value!A23</f>
        <v>excluded</v>
      </c>
    </row>
    <row r="24" spans="1:68" x14ac:dyDescent="0.25">
      <c r="A24" t="str">
        <f>variables_value!A24</f>
        <v>excluded</v>
      </c>
      <c r="BH24" t="s">
        <v>541</v>
      </c>
      <c r="BI24" t="s">
        <v>541</v>
      </c>
      <c r="BJ24" t="s">
        <v>541</v>
      </c>
      <c r="BK24" t="s">
        <v>541</v>
      </c>
      <c r="BL24" t="s">
        <v>541</v>
      </c>
      <c r="BM24" t="s">
        <v>541</v>
      </c>
    </row>
    <row r="25" spans="1:68" hidden="1" x14ac:dyDescent="0.25">
      <c r="A25" t="str">
        <f>variables_value!A25</f>
        <v>Do urban sports facilities have unique social costs An analysis of event related congestion on police response time</v>
      </c>
      <c r="BG25" t="s">
        <v>191</v>
      </c>
    </row>
    <row r="26" spans="1:68" hidden="1" x14ac:dyDescent="0.25">
      <c r="A26" t="str">
        <f>variables_value!A26</f>
        <v>excluded</v>
      </c>
    </row>
    <row r="27" spans="1:68" hidden="1" x14ac:dyDescent="0.25">
      <c r="A27" t="str">
        <f>variables_value!A27</f>
        <v>excluded</v>
      </c>
    </row>
    <row r="28" spans="1:68" x14ac:dyDescent="0.25">
      <c r="A28" t="str">
        <f>variables_value!A28</f>
        <v>excluded</v>
      </c>
      <c r="BN28" t="s">
        <v>543</v>
      </c>
      <c r="BO28" t="s">
        <v>543</v>
      </c>
    </row>
    <row r="29" spans="1:68" x14ac:dyDescent="0.25">
      <c r="A29" t="str">
        <f>variables_value!A29</f>
        <v>Evaluating the Effectiveness of an Acoustic Gunshot Location System in St. Louis, MO</v>
      </c>
      <c r="BP29" t="s">
        <v>543</v>
      </c>
    </row>
    <row r="30" spans="1:68" hidden="1" x14ac:dyDescent="0.25">
      <c r="A30" t="str">
        <f>variables_value!A30</f>
        <v>Evaluation of a Police Automatic Vehicle Monitoring (AVM) System - A Study of the St. Louis Experience, 1976-1977</v>
      </c>
    </row>
    <row r="31" spans="1:68" hidden="1" x14ac:dyDescent="0.25">
      <c r="A31" t="str">
        <f>variables_value!A31</f>
        <v>excluded</v>
      </c>
    </row>
    <row r="32" spans="1:68" hidden="1" x14ac:dyDescent="0.25">
      <c r="A32" t="str">
        <f>variables_value!A32</f>
        <v>excluded</v>
      </c>
    </row>
    <row r="33" spans="1:98" x14ac:dyDescent="0.25">
      <c r="A33" t="str">
        <f>variables_value!A33</f>
        <v>excluded</v>
      </c>
      <c r="BQ33" t="s">
        <v>543</v>
      </c>
    </row>
    <row r="34" spans="1:98" hidden="1" x14ac:dyDescent="0.25">
      <c r="A34" t="str">
        <f>variables_value!A34</f>
        <v>Evaluation of the role of police in the EMS system</v>
      </c>
    </row>
    <row r="35" spans="1:98" x14ac:dyDescent="0.25">
      <c r="A35" t="str">
        <f>variables_value!A35</f>
        <v>excluded</v>
      </c>
      <c r="BR35" t="s">
        <v>540</v>
      </c>
      <c r="BS35" t="s">
        <v>540</v>
      </c>
      <c r="BT35" t="s">
        <v>540</v>
      </c>
      <c r="BU35" t="s">
        <v>540</v>
      </c>
      <c r="BV35" t="s">
        <v>540</v>
      </c>
      <c r="BW35" t="s">
        <v>540</v>
      </c>
      <c r="BX35" t="s">
        <v>540</v>
      </c>
      <c r="BY35" t="s">
        <v>540</v>
      </c>
    </row>
    <row r="36" spans="1:98" hidden="1" x14ac:dyDescent="0.25">
      <c r="A36" t="str">
        <f>variables_value!A36</f>
        <v>excluded</v>
      </c>
    </row>
    <row r="37" spans="1:98" hidden="1" x14ac:dyDescent="0.25">
      <c r="A37" t="str">
        <f>variables_value!A37</f>
        <v>excluded</v>
      </c>
    </row>
    <row r="38" spans="1:98" hidden="1" x14ac:dyDescent="0.25">
      <c r="A38" t="str">
        <f>variables_value!A38</f>
        <v>excluded</v>
      </c>
    </row>
    <row r="39" spans="1:98" hidden="1" x14ac:dyDescent="0.25">
      <c r="A39" t="str">
        <f>variables_value!A39</f>
        <v>excluded</v>
      </c>
    </row>
    <row r="40" spans="1:98" hidden="1" x14ac:dyDescent="0.25">
      <c r="A40" t="str">
        <f>variables_value!A40</f>
        <v>excluded</v>
      </c>
    </row>
    <row r="41" spans="1:98" hidden="1" x14ac:dyDescent="0.25">
      <c r="A41" t="str">
        <f>variables_value!A41</f>
        <v>excluded</v>
      </c>
    </row>
    <row r="42" spans="1:98" x14ac:dyDescent="0.25">
      <c r="A42" t="str">
        <f>variables_value!A42</f>
        <v>Managing Citizen Calls to the Police - An Assessment of Non-Emergency Call Systems</v>
      </c>
      <c r="BZ42" t="s">
        <v>543</v>
      </c>
      <c r="CA42" t="s">
        <v>543</v>
      </c>
      <c r="CB42" t="s">
        <v>543</v>
      </c>
      <c r="CC42" t="s">
        <v>543</v>
      </c>
      <c r="CD42" t="s">
        <v>543</v>
      </c>
      <c r="CE42" t="s">
        <v>543</v>
      </c>
      <c r="CF42" t="s">
        <v>543</v>
      </c>
      <c r="CG42" t="s">
        <v>543</v>
      </c>
    </row>
    <row r="43" spans="1:98" hidden="1" x14ac:dyDescent="0.25">
      <c r="A43" t="str">
        <f>variables_value!A43</f>
        <v>excluded</v>
      </c>
    </row>
    <row r="44" spans="1:98" hidden="1" x14ac:dyDescent="0.25">
      <c r="A44" t="str">
        <f>variables_value!A44</f>
        <v>excluded</v>
      </c>
    </row>
    <row r="45" spans="1:98" hidden="1" x14ac:dyDescent="0.25">
      <c r="A45" t="str">
        <f>variables_value!A45</f>
        <v>excluded</v>
      </c>
    </row>
    <row r="46" spans="1:98" hidden="1" x14ac:dyDescent="0.25">
      <c r="A46" t="str">
        <f>variables_value!A46</f>
        <v>excluded</v>
      </c>
    </row>
    <row r="47" spans="1:98" x14ac:dyDescent="0.25">
      <c r="A47" t="str">
        <f>variables_value!A47</f>
        <v>excluded</v>
      </c>
      <c r="CH47" t="s">
        <v>539</v>
      </c>
      <c r="CI47" t="s">
        <v>539</v>
      </c>
      <c r="CJ47" t="s">
        <v>539</v>
      </c>
      <c r="CK47" t="s">
        <v>539</v>
      </c>
      <c r="CL47" t="s">
        <v>539</v>
      </c>
      <c r="CM47" t="s">
        <v>539</v>
      </c>
      <c r="CN47" t="s">
        <v>539</v>
      </c>
      <c r="CO47" t="s">
        <v>539</v>
      </c>
      <c r="CP47" t="s">
        <v>539</v>
      </c>
      <c r="CQ47" t="s">
        <v>539</v>
      </c>
      <c r="CR47" t="s">
        <v>539</v>
      </c>
      <c r="CS47" t="s">
        <v>539</v>
      </c>
      <c r="CT47" t="s">
        <v>539</v>
      </c>
    </row>
    <row r="48" spans="1:98" hidden="1" x14ac:dyDescent="0.25">
      <c r="A48" t="str">
        <f>variables_value!A48</f>
        <v>ONE OR TWO-OFFICER CARS - A PERSPECTIVE FROM KANSAS CITY</v>
      </c>
    </row>
    <row r="49" spans="1:260" hidden="1" x14ac:dyDescent="0.25">
      <c r="A49" t="str">
        <f>variables_value!A49</f>
        <v>excluded</v>
      </c>
    </row>
    <row r="50" spans="1:260" hidden="1" x14ac:dyDescent="0.25">
      <c r="A50" t="str">
        <f>variables_value!A50</f>
        <v>excluded</v>
      </c>
    </row>
    <row r="51" spans="1:260" hidden="1" x14ac:dyDescent="0.25">
      <c r="A51" t="str">
        <f>variables_value!A51</f>
        <v>excluded</v>
      </c>
    </row>
    <row r="52" spans="1:260" hidden="1" x14ac:dyDescent="0.25">
      <c r="A52" t="str">
        <f>variables_value!A52</f>
        <v>excluded</v>
      </c>
    </row>
    <row r="53" spans="1:260" x14ac:dyDescent="0.25">
      <c r="A53" t="str">
        <f>variables_value!A53</f>
        <v>excluded</v>
      </c>
      <c r="CU53" t="s">
        <v>540</v>
      </c>
      <c r="CV53" t="s">
        <v>540</v>
      </c>
      <c r="CW53" t="s">
        <v>540</v>
      </c>
      <c r="CX53" t="s">
        <v>540</v>
      </c>
      <c r="CY53" t="s">
        <v>540</v>
      </c>
      <c r="CZ53" t="s">
        <v>540</v>
      </c>
      <c r="DA53" t="s">
        <v>540</v>
      </c>
      <c r="DB53" t="s">
        <v>540</v>
      </c>
    </row>
    <row r="54" spans="1:260" x14ac:dyDescent="0.25">
      <c r="A54" t="str">
        <f>variables_value!A54</f>
        <v>Police response time- Its determinants and effects</v>
      </c>
      <c r="DC54" t="s">
        <v>542</v>
      </c>
      <c r="DD54" t="s">
        <v>542</v>
      </c>
      <c r="DE54" t="s">
        <v>542</v>
      </c>
    </row>
    <row r="55" spans="1:260" x14ac:dyDescent="0.25">
      <c r="A55" t="str">
        <f>variables_value!A55</f>
        <v>Police Response Time to Domestic Violence Calls and Its Effects</v>
      </c>
      <c r="DF55" t="s">
        <v>541</v>
      </c>
      <c r="DG55" t="s">
        <v>541</v>
      </c>
      <c r="DH55" t="s">
        <v>541</v>
      </c>
    </row>
    <row r="56" spans="1:260" hidden="1" x14ac:dyDescent="0.25">
      <c r="A56" t="str">
        <f>variables_value!A56</f>
        <v>Police response time to road crashes in south-east of Iran</v>
      </c>
    </row>
    <row r="57" spans="1:260" hidden="1" x14ac:dyDescent="0.25">
      <c r="A57" t="str">
        <f>variables_value!A57</f>
        <v>excluded</v>
      </c>
    </row>
    <row r="58" spans="1:260" hidden="1" x14ac:dyDescent="0.25">
      <c r="A58" t="str">
        <f>variables_value!A58</f>
        <v>excluded</v>
      </c>
    </row>
    <row r="59" spans="1:260" hidden="1" x14ac:dyDescent="0.25">
      <c r="A59" t="str">
        <f>variables_value!A59</f>
        <v>excluded</v>
      </c>
    </row>
    <row r="60" spans="1:260" x14ac:dyDescent="0.25">
      <c r="A60" t="str">
        <f>variables_value!A60</f>
        <v>excluded</v>
      </c>
    </row>
    <row r="61" spans="1:260" x14ac:dyDescent="0.25">
      <c r="A61" t="str">
        <f>variables_value!A61</f>
        <v>Response speeds and response times of urban police patrol cars in Ottawa, Canada</v>
      </c>
      <c r="DI61" t="s">
        <v>540</v>
      </c>
      <c r="DJ61" t="s">
        <v>540</v>
      </c>
      <c r="DK61" t="s">
        <v>540</v>
      </c>
      <c r="DL61" t="s">
        <v>540</v>
      </c>
      <c r="DM61" t="s">
        <v>540</v>
      </c>
      <c r="DN61" t="s">
        <v>540</v>
      </c>
      <c r="DO61" t="s">
        <v>540</v>
      </c>
      <c r="DP61" t="s">
        <v>540</v>
      </c>
      <c r="DQ61" t="s">
        <v>540</v>
      </c>
      <c r="DR61" t="s">
        <v>540</v>
      </c>
      <c r="DS61" t="s">
        <v>540</v>
      </c>
      <c r="DT61" t="s">
        <v>540</v>
      </c>
      <c r="DU61" t="s">
        <v>540</v>
      </c>
      <c r="DV61" t="s">
        <v>540</v>
      </c>
      <c r="DW61" t="s">
        <v>540</v>
      </c>
      <c r="DX61" t="s">
        <v>540</v>
      </c>
      <c r="DY61" t="s">
        <v>540</v>
      </c>
      <c r="DZ61" t="s">
        <v>540</v>
      </c>
      <c r="EA61" t="s">
        <v>540</v>
      </c>
      <c r="EB61" t="s">
        <v>540</v>
      </c>
      <c r="EC61" t="s">
        <v>540</v>
      </c>
      <c r="ED61" t="s">
        <v>540</v>
      </c>
      <c r="EE61" t="s">
        <v>540</v>
      </c>
      <c r="EF61" t="s">
        <v>540</v>
      </c>
      <c r="EG61" t="s">
        <v>540</v>
      </c>
      <c r="EH61" t="s">
        <v>540</v>
      </c>
      <c r="EI61" t="s">
        <v>540</v>
      </c>
      <c r="EJ61" t="s">
        <v>540</v>
      </c>
      <c r="EK61" t="s">
        <v>540</v>
      </c>
      <c r="EL61" t="s">
        <v>540</v>
      </c>
      <c r="EM61" t="s">
        <v>540</v>
      </c>
      <c r="EN61" t="s">
        <v>540</v>
      </c>
      <c r="EO61" t="s">
        <v>540</v>
      </c>
      <c r="EP61" t="s">
        <v>540</v>
      </c>
      <c r="EQ61" t="s">
        <v>540</v>
      </c>
      <c r="ER61" t="s">
        <v>540</v>
      </c>
      <c r="ES61" t="s">
        <v>540</v>
      </c>
      <c r="ET61" t="s">
        <v>540</v>
      </c>
      <c r="EU61" t="s">
        <v>540</v>
      </c>
      <c r="EV61" t="s">
        <v>540</v>
      </c>
      <c r="EW61" t="s">
        <v>540</v>
      </c>
      <c r="EX61" t="s">
        <v>540</v>
      </c>
      <c r="EY61" t="s">
        <v>540</v>
      </c>
      <c r="EZ61" t="s">
        <v>540</v>
      </c>
      <c r="FA61" t="s">
        <v>540</v>
      </c>
      <c r="FB61" t="s">
        <v>540</v>
      </c>
      <c r="FC61" t="s">
        <v>540</v>
      </c>
      <c r="FD61" t="s">
        <v>540</v>
      </c>
      <c r="FE61" t="s">
        <v>540</v>
      </c>
      <c r="FF61" t="s">
        <v>540</v>
      </c>
      <c r="FG61" t="s">
        <v>540</v>
      </c>
      <c r="FH61" t="s">
        <v>540</v>
      </c>
      <c r="FI61" t="s">
        <v>540</v>
      </c>
      <c r="FJ61" t="s">
        <v>540</v>
      </c>
      <c r="FK61" t="s">
        <v>540</v>
      </c>
      <c r="FL61" t="s">
        <v>540</v>
      </c>
      <c r="FM61" t="s">
        <v>540</v>
      </c>
      <c r="FN61" t="s">
        <v>540</v>
      </c>
      <c r="FO61" t="s">
        <v>540</v>
      </c>
      <c r="FP61" t="s">
        <v>540</v>
      </c>
      <c r="FQ61" t="s">
        <v>540</v>
      </c>
      <c r="FR61" t="s">
        <v>540</v>
      </c>
      <c r="FS61" t="s">
        <v>540</v>
      </c>
      <c r="FT61" t="s">
        <v>540</v>
      </c>
      <c r="FU61" t="s">
        <v>540</v>
      </c>
      <c r="FV61" t="s">
        <v>540</v>
      </c>
      <c r="FW61" t="s">
        <v>540</v>
      </c>
      <c r="FX61" t="s">
        <v>540</v>
      </c>
      <c r="FY61" t="s">
        <v>540</v>
      </c>
      <c r="FZ61" t="s">
        <v>540</v>
      </c>
      <c r="GA61" t="s">
        <v>540</v>
      </c>
      <c r="GB61" t="s">
        <v>540</v>
      </c>
      <c r="GC61" t="s">
        <v>540</v>
      </c>
      <c r="GD61" t="s">
        <v>540</v>
      </c>
      <c r="GE61" t="s">
        <v>540</v>
      </c>
      <c r="GF61" t="s">
        <v>540</v>
      </c>
      <c r="GG61" t="s">
        <v>540</v>
      </c>
      <c r="GH61" t="s">
        <v>540</v>
      </c>
      <c r="GI61" t="s">
        <v>540</v>
      </c>
      <c r="GJ61" t="s">
        <v>540</v>
      </c>
      <c r="GK61" t="s">
        <v>540</v>
      </c>
    </row>
    <row r="62" spans="1:260" x14ac:dyDescent="0.25">
      <c r="A62" t="str">
        <f>variables_value!A62</f>
        <v>Response Time - Role in Assessing Police Performance</v>
      </c>
      <c r="GL62" t="s">
        <v>539</v>
      </c>
      <c r="GM62" t="s">
        <v>539</v>
      </c>
      <c r="GN62" t="s">
        <v>539</v>
      </c>
      <c r="GO62" t="s">
        <v>539</v>
      </c>
      <c r="GP62" t="s">
        <v>539</v>
      </c>
      <c r="GQ62" t="s">
        <v>539</v>
      </c>
      <c r="GR62" t="s">
        <v>539</v>
      </c>
      <c r="GS62" t="s">
        <v>539</v>
      </c>
      <c r="GT62" t="s">
        <v>539</v>
      </c>
      <c r="GU62" t="s">
        <v>539</v>
      </c>
      <c r="GV62" t="s">
        <v>539</v>
      </c>
      <c r="GW62" t="s">
        <v>539</v>
      </c>
      <c r="GX62" t="s">
        <v>539</v>
      </c>
      <c r="GY62" t="s">
        <v>539</v>
      </c>
      <c r="GZ62" t="s">
        <v>539</v>
      </c>
      <c r="HA62" t="s">
        <v>539</v>
      </c>
      <c r="HB62" t="s">
        <v>539</v>
      </c>
      <c r="HC62" t="s">
        <v>539</v>
      </c>
      <c r="HD62" t="s">
        <v>539</v>
      </c>
      <c r="HE62" t="s">
        <v>539</v>
      </c>
      <c r="HF62" t="s">
        <v>539</v>
      </c>
      <c r="HG62" t="s">
        <v>539</v>
      </c>
      <c r="HH62" t="s">
        <v>539</v>
      </c>
      <c r="HI62" t="s">
        <v>539</v>
      </c>
      <c r="HJ62" t="s">
        <v>539</v>
      </c>
      <c r="HK62" t="s">
        <v>539</v>
      </c>
      <c r="HL62" t="s">
        <v>539</v>
      </c>
      <c r="HM62" t="s">
        <v>539</v>
      </c>
      <c r="HN62" t="s">
        <v>539</v>
      </c>
      <c r="HO62" t="s">
        <v>539</v>
      </c>
      <c r="HP62" t="s">
        <v>539</v>
      </c>
      <c r="HQ62" t="s">
        <v>539</v>
      </c>
      <c r="HR62" t="s">
        <v>539</v>
      </c>
      <c r="HS62" t="s">
        <v>539</v>
      </c>
      <c r="HT62" t="s">
        <v>539</v>
      </c>
      <c r="HU62" t="s">
        <v>539</v>
      </c>
      <c r="HV62" t="s">
        <v>539</v>
      </c>
      <c r="HW62" t="s">
        <v>539</v>
      </c>
      <c r="HX62" t="s">
        <v>539</v>
      </c>
      <c r="HY62" t="s">
        <v>539</v>
      </c>
      <c r="HZ62" t="s">
        <v>539</v>
      </c>
      <c r="IA62" t="s">
        <v>539</v>
      </c>
      <c r="IB62" t="s">
        <v>539</v>
      </c>
      <c r="IC62" t="s">
        <v>539</v>
      </c>
      <c r="ID62" t="s">
        <v>539</v>
      </c>
      <c r="IE62" t="s">
        <v>539</v>
      </c>
      <c r="IF62" t="s">
        <v>539</v>
      </c>
      <c r="IG62" t="s">
        <v>539</v>
      </c>
      <c r="IH62" t="s">
        <v>539</v>
      </c>
      <c r="II62" t="s">
        <v>539</v>
      </c>
      <c r="IJ62" t="s">
        <v>539</v>
      </c>
      <c r="IK62" t="s">
        <v>539</v>
      </c>
      <c r="IL62" t="s">
        <v>539</v>
      </c>
      <c r="IM62" t="s">
        <v>539</v>
      </c>
      <c r="IN62" t="s">
        <v>539</v>
      </c>
      <c r="IO62" t="s">
        <v>539</v>
      </c>
      <c r="IP62" t="s">
        <v>539</v>
      </c>
      <c r="IQ62" t="s">
        <v>539</v>
      </c>
      <c r="IR62" t="s">
        <v>539</v>
      </c>
      <c r="IS62" t="s">
        <v>539</v>
      </c>
      <c r="IT62" t="s">
        <v>539</v>
      </c>
      <c r="IU62" t="s">
        <v>539</v>
      </c>
      <c r="IV62" t="s">
        <v>539</v>
      </c>
      <c r="IW62" t="s">
        <v>539</v>
      </c>
      <c r="IX62" t="s">
        <v>539</v>
      </c>
      <c r="IY62" t="s">
        <v>539</v>
      </c>
      <c r="IZ62" t="s">
        <v>539</v>
      </c>
    </row>
    <row r="63" spans="1:260" hidden="1" x14ac:dyDescent="0.25">
      <c r="A63" t="str">
        <f>variables_value!A63</f>
        <v>Response Time Analysis - Volume II - Analysis</v>
      </c>
    </row>
    <row r="64" spans="1:260" x14ac:dyDescent="0.25">
      <c r="A64" t="str">
        <f>variables_value!A64</f>
        <v>Response Time Analysis - Volume III Part II crime analysis</v>
      </c>
    </row>
    <row r="65" spans="1:333" x14ac:dyDescent="0.25">
      <c r="A65" t="str">
        <f>variables_value!A65</f>
        <v>Response Time Analysis - Volume IV - Noncrime Call Analysis</v>
      </c>
      <c r="JA65" t="s">
        <v>540</v>
      </c>
      <c r="JB65" t="s">
        <v>540</v>
      </c>
      <c r="JC65" t="s">
        <v>540</v>
      </c>
      <c r="JD65" t="s">
        <v>540</v>
      </c>
      <c r="JE65" t="s">
        <v>540</v>
      </c>
      <c r="JF65" t="s">
        <v>540</v>
      </c>
      <c r="JG65" t="s">
        <v>540</v>
      </c>
      <c r="JH65" t="s">
        <v>540</v>
      </c>
      <c r="JI65" t="s">
        <v>540</v>
      </c>
      <c r="JJ65" t="s">
        <v>540</v>
      </c>
      <c r="JK65" t="s">
        <v>540</v>
      </c>
      <c r="JL65" t="s">
        <v>540</v>
      </c>
      <c r="JM65" t="s">
        <v>540</v>
      </c>
      <c r="JN65" t="s">
        <v>540</v>
      </c>
      <c r="JO65" t="s">
        <v>540</v>
      </c>
      <c r="JP65" t="s">
        <v>540</v>
      </c>
    </row>
    <row r="66" spans="1:333" hidden="1" x14ac:dyDescent="0.25">
      <c r="A66" t="str">
        <f>variables_value!A66</f>
        <v>excluded</v>
      </c>
    </row>
    <row r="67" spans="1:333" hidden="1" x14ac:dyDescent="0.25">
      <c r="A67" t="str">
        <f>variables_value!A67</f>
        <v>Service time, dispatch time, and demand for police services - Helping more by serving less</v>
      </c>
    </row>
    <row r="68" spans="1:333" x14ac:dyDescent="0.25">
      <c r="A68" t="str">
        <f>variables_value!A68</f>
        <v>SHSU - An examination of organizational and community effects on police response time</v>
      </c>
      <c r="JQ68" t="s">
        <v>541</v>
      </c>
      <c r="JR68" t="s">
        <v>541</v>
      </c>
      <c r="JS68" t="s">
        <v>541</v>
      </c>
      <c r="JT68" t="s">
        <v>541</v>
      </c>
      <c r="JU68" t="s">
        <v>541</v>
      </c>
      <c r="JV68" t="s">
        <v>541</v>
      </c>
      <c r="JW68" t="s">
        <v>541</v>
      </c>
      <c r="JX68" t="s">
        <v>541</v>
      </c>
      <c r="JY68" t="s">
        <v>541</v>
      </c>
      <c r="JZ68" t="s">
        <v>541</v>
      </c>
      <c r="KA68" t="s">
        <v>541</v>
      </c>
      <c r="KB68" t="s">
        <v>541</v>
      </c>
      <c r="KC68" t="s">
        <v>541</v>
      </c>
      <c r="KD68" t="s">
        <v>541</v>
      </c>
      <c r="KE68" t="s">
        <v>541</v>
      </c>
      <c r="KF68" t="s">
        <v>541</v>
      </c>
      <c r="KG68" t="s">
        <v>541</v>
      </c>
      <c r="KH68" t="s">
        <v>541</v>
      </c>
      <c r="KI68" t="s">
        <v>541</v>
      </c>
      <c r="KJ68" t="s">
        <v>541</v>
      </c>
      <c r="KK68" t="s">
        <v>541</v>
      </c>
      <c r="KL68" t="s">
        <v>541</v>
      </c>
      <c r="KM68" t="s">
        <v>541</v>
      </c>
      <c r="KN68" t="s">
        <v>541</v>
      </c>
    </row>
    <row r="69" spans="1:333" hidden="1" x14ac:dyDescent="0.25">
      <c r="A69" t="str">
        <f>variables_value!A69</f>
        <v>SHSU - Examining the neighborhood effects on police performance to assault calls</v>
      </c>
    </row>
    <row r="70" spans="1:333" hidden="1" x14ac:dyDescent="0.25">
      <c r="A70" t="str">
        <f>variables_value!A70</f>
        <v>SHSU - Police response time to in-progress burglary - A multilevel analysis</v>
      </c>
    </row>
    <row r="71" spans="1:333" x14ac:dyDescent="0.25">
      <c r="A71" t="str">
        <f>variables_value!A71</f>
        <v>SHSU - Social disorganization and police performance to burglary calls - a tale of two cities</v>
      </c>
      <c r="KO71" t="s">
        <v>540</v>
      </c>
      <c r="KP71" t="s">
        <v>540</v>
      </c>
      <c r="KQ71" t="s">
        <v>540</v>
      </c>
      <c r="KR71" t="s">
        <v>540</v>
      </c>
      <c r="KS71" t="s">
        <v>540</v>
      </c>
      <c r="KT71" t="s">
        <v>540</v>
      </c>
      <c r="KU71" t="s">
        <v>540</v>
      </c>
      <c r="KV71" t="s">
        <v>540</v>
      </c>
      <c r="KW71" t="s">
        <v>540</v>
      </c>
      <c r="KX71" t="s">
        <v>540</v>
      </c>
      <c r="KY71" t="s">
        <v>540</v>
      </c>
      <c r="KZ71" t="s">
        <v>540</v>
      </c>
      <c r="LA71" t="s">
        <v>540</v>
      </c>
    </row>
    <row r="72" spans="1:333" x14ac:dyDescent="0.25">
      <c r="A72" t="str">
        <f>variables_value!A72</f>
        <v>SHSU - What conditions affect police response time - Examining situational and neighborhood factors</v>
      </c>
      <c r="LC72" t="s">
        <v>585</v>
      </c>
      <c r="LD72" t="s">
        <v>541</v>
      </c>
      <c r="LE72" t="s">
        <v>541</v>
      </c>
      <c r="LF72" t="s">
        <v>541</v>
      </c>
      <c r="LG72" t="s">
        <v>283</v>
      </c>
      <c r="LH72" t="s">
        <v>283</v>
      </c>
      <c r="LI72" t="s">
        <v>593</v>
      </c>
      <c r="LJ72" t="s">
        <v>593</v>
      </c>
      <c r="LK72" t="s">
        <v>593</v>
      </c>
      <c r="LL72" t="s">
        <v>593</v>
      </c>
      <c r="LM72" t="s">
        <v>593</v>
      </c>
    </row>
    <row r="73" spans="1:333" hidden="1" x14ac:dyDescent="0.25">
      <c r="A73" t="str">
        <f>variables_value!A73</f>
        <v>excluded</v>
      </c>
    </row>
    <row r="74" spans="1:333" x14ac:dyDescent="0.25">
      <c r="A74" t="str">
        <f>variables_value!A74</f>
        <v>excluded</v>
      </c>
      <c r="LN74" t="s">
        <v>541</v>
      </c>
      <c r="LO74" t="s">
        <v>541</v>
      </c>
      <c r="LP74" t="s">
        <v>541</v>
      </c>
      <c r="LQ74" t="s">
        <v>541</v>
      </c>
      <c r="LR74" t="s">
        <v>600</v>
      </c>
      <c r="LS74" t="s">
        <v>600</v>
      </c>
    </row>
    <row r="75" spans="1:333" hidden="1" x14ac:dyDescent="0.25">
      <c r="A75" t="str">
        <f>variables_value!A75</f>
        <v>The distribution of urban police services</v>
      </c>
    </row>
    <row r="76" spans="1:333" hidden="1" x14ac:dyDescent="0.25">
      <c r="A76" t="str">
        <f>variables_value!A76</f>
        <v>excluded</v>
      </c>
    </row>
    <row r="77" spans="1:333" hidden="1" x14ac:dyDescent="0.25">
      <c r="A77" t="str">
        <f>variables_value!A77</f>
        <v>excluded</v>
      </c>
    </row>
    <row r="78" spans="1:333" x14ac:dyDescent="0.25">
      <c r="A78" t="str">
        <f>variables_value!A78</f>
        <v>The Effects of Crime Incident Characteristics and Neighborhood Structure on Police Response Time</v>
      </c>
    </row>
    <row r="79" spans="1:333" hidden="1" x14ac:dyDescent="0.25">
      <c r="A79" t="str">
        <f>variables_value!A79</f>
        <v>The effects of patrol workloads and response strength on arrests at burglary emergencies</v>
      </c>
    </row>
    <row r="80" spans="1:333" x14ac:dyDescent="0.25">
      <c r="A80" t="str">
        <f>variables_value!A80</f>
        <v>excluded</v>
      </c>
      <c r="LT80" t="s">
        <v>615</v>
      </c>
      <c r="LU80" t="s">
        <v>615</v>
      </c>
    </row>
    <row r="81" spans="1:1" x14ac:dyDescent="0.25">
      <c r="A81" t="str">
        <f>variables_value!A81</f>
        <v>The impact of single and two-officer patrols on catching burglars in the act</v>
      </c>
    </row>
    <row r="82" spans="1:1" x14ac:dyDescent="0.25">
      <c r="A82" t="str">
        <f>variables_value!A82</f>
        <v>excluded</v>
      </c>
    </row>
    <row r="83" spans="1:1" hidden="1" x14ac:dyDescent="0.25">
      <c r="A83" t="str">
        <f>variables_value!A83</f>
        <v>excluded</v>
      </c>
    </row>
    <row r="84" spans="1:1" hidden="1" x14ac:dyDescent="0.25">
      <c r="A84" t="str">
        <f>variables_value!A84</f>
        <v>excluded</v>
      </c>
    </row>
    <row r="85" spans="1:1" hidden="1" x14ac:dyDescent="0.25">
      <c r="A85" t="str">
        <f>variables_value!A85</f>
        <v>THE SOONER THE BETTER - some effects of police response time</v>
      </c>
    </row>
    <row r="86" spans="1:1" hidden="1" x14ac:dyDescent="0.25">
      <c r="A86" t="str">
        <f>variables_value!A86</f>
        <v>excluded</v>
      </c>
    </row>
    <row r="87" spans="1:1" x14ac:dyDescent="0.25">
      <c r="A87" t="str">
        <f>variables_value!A87</f>
        <v>Use of ShotSpotter detection technology decreases prehospital time for patients sustaining gunshot wounds</v>
      </c>
    </row>
    <row r="88" spans="1:1" hidden="1" x14ac:dyDescent="0.25">
      <c r="A88" t="str">
        <f>variables_value!A88</f>
        <v>Use of the Vocera Communications Badge Improves Public Safety Response Times</v>
      </c>
    </row>
    <row r="89" spans="1:1" x14ac:dyDescent="0.25">
      <c r="A89" t="str">
        <f>variables_value!A89</f>
        <v>Using Gunshot Detection Systems in Police Departments</v>
      </c>
    </row>
    <row r="90" spans="1:1" x14ac:dyDescent="0.25">
      <c r="A90" t="str">
        <f>variables_value!A90</f>
        <v>excluded</v>
      </c>
    </row>
    <row r="91" spans="1:1" hidden="1" x14ac:dyDescent="0.25">
      <c r="A91" t="str">
        <f>variables_value!A91</f>
        <v>excluded</v>
      </c>
    </row>
    <row r="92" spans="1:1" x14ac:dyDescent="0.25">
      <c r="A92" t="str">
        <f>variables_value!A92</f>
        <v>excluded</v>
      </c>
    </row>
    <row r="93" spans="1:1" hidden="1" x14ac:dyDescent="0.25">
      <c r="A93" t="str">
        <f>variables_value!A93</f>
        <v>excluded</v>
      </c>
    </row>
    <row r="94" spans="1:1" x14ac:dyDescent="0.25">
      <c r="A94" t="str">
        <f>variables_value!A94</f>
        <v>excluded</v>
      </c>
    </row>
  </sheetData>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9B442782-DD7D-4A07-B5EB-CEFDDD7D29F3}">
            <xm:f>(ISBLANK(variables_value!B3))</xm:f>
            <x14:dxf>
              <fill>
                <patternFill>
                  <bgColor theme="0" tint="-0.24994659260841701"/>
                </patternFill>
              </fill>
            </x14:dxf>
          </x14:cfRule>
          <xm:sqref>FU138:KI159 KO71:LA71 B3:MA3 KQ4:MA100 B4:FT95 DH61:GK61 FU4:KQ137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3150D-A863-4B6B-A5D5-6C302FE28B1E}">
  <dimension ref="A1:LZ94"/>
  <sheetViews>
    <sheetView topLeftCell="T1" workbookViewId="0">
      <pane ySplit="2" topLeftCell="A3" activePane="bottomLeft" state="frozen"/>
      <selection activeCell="HJ1" sqref="HJ1"/>
      <selection pane="bottomLeft" activeCell="AH10" sqref="AH10"/>
    </sheetView>
  </sheetViews>
  <sheetFormatPr defaultColWidth="8.140625" defaultRowHeight="15" x14ac:dyDescent="0.25"/>
  <cols>
    <col min="1" max="1" width="110.5703125" bestFit="1" customWidth="1"/>
    <col min="2" max="2" width="14.85546875" bestFit="1" customWidth="1"/>
    <col min="3" max="3" width="8.42578125" bestFit="1" customWidth="1"/>
    <col min="4" max="4" width="11.85546875" bestFit="1" customWidth="1"/>
    <col min="5" max="5" width="10.7109375" bestFit="1" customWidth="1"/>
    <col min="7" max="7" width="4.85546875" bestFit="1" customWidth="1"/>
    <col min="8" max="8" width="4.42578125" bestFit="1" customWidth="1"/>
    <col min="9" max="9" width="5.7109375" bestFit="1" customWidth="1"/>
    <col min="10" max="10" width="5.28515625" bestFit="1" customWidth="1"/>
    <col min="11" max="11" width="9.28515625" bestFit="1" customWidth="1"/>
    <col min="12" max="12" width="4.140625" bestFit="1" customWidth="1"/>
    <col min="13" max="14" width="8" bestFit="1" customWidth="1"/>
    <col min="15" max="15" width="17" bestFit="1" customWidth="1"/>
    <col min="16" max="17" width="11.5703125" bestFit="1" customWidth="1"/>
    <col min="18" max="18" width="13.28515625" bestFit="1" customWidth="1"/>
    <col min="19" max="19" width="23.28515625" bestFit="1" customWidth="1"/>
    <col min="20" max="20" width="20.85546875" bestFit="1" customWidth="1"/>
    <col min="21" max="21" width="23.28515625" bestFit="1" customWidth="1"/>
    <col min="22" max="22" width="20.85546875" bestFit="1" customWidth="1"/>
    <col min="23" max="23" width="18.5703125" bestFit="1" customWidth="1"/>
    <col min="24" max="24" width="16.140625" bestFit="1" customWidth="1"/>
    <col min="25" max="25" width="12.7109375" bestFit="1" customWidth="1"/>
    <col min="26" max="26" width="14.28515625" bestFit="1" customWidth="1"/>
    <col min="27" max="27" width="17.28515625" bestFit="1" customWidth="1"/>
    <col min="28" max="30" width="12.7109375" bestFit="1" customWidth="1"/>
    <col min="31" max="31" width="25.85546875" bestFit="1" customWidth="1"/>
    <col min="32" max="32" width="23.28515625" bestFit="1" customWidth="1"/>
    <col min="33" max="33" width="15.7109375" bestFit="1" customWidth="1"/>
    <col min="34" max="34" width="9.5703125" bestFit="1" customWidth="1"/>
    <col min="35" max="35" width="8.42578125" bestFit="1" customWidth="1"/>
    <col min="36" max="36" width="7.85546875" bestFit="1" customWidth="1"/>
    <col min="37" max="37" width="4" bestFit="1" customWidth="1"/>
    <col min="38" max="38" width="9.85546875" bestFit="1" customWidth="1"/>
    <col min="39" max="39" width="8.42578125" bestFit="1" customWidth="1"/>
    <col min="40" max="40" width="19.5703125" bestFit="1" customWidth="1"/>
    <col min="41" max="41" width="17" bestFit="1" customWidth="1"/>
    <col min="42" max="42" width="31.140625" bestFit="1" customWidth="1"/>
    <col min="43" max="43" width="26.140625" bestFit="1" customWidth="1"/>
    <col min="44" max="44" width="29.28515625" bestFit="1" customWidth="1"/>
    <col min="45" max="45" width="29.140625" bestFit="1" customWidth="1"/>
    <col min="46" max="46" width="24.28515625" bestFit="1" customWidth="1"/>
    <col min="47" max="48" width="30.140625" bestFit="1" customWidth="1"/>
    <col min="49" max="49" width="26.28515625" bestFit="1" customWidth="1"/>
    <col min="50" max="50" width="14.28515625" bestFit="1" customWidth="1"/>
    <col min="51" max="51" width="10" bestFit="1" customWidth="1"/>
    <col min="52" max="52" width="10.7109375" bestFit="1" customWidth="1"/>
    <col min="53" max="53" width="22.5703125" bestFit="1" customWidth="1"/>
    <col min="54" max="55" width="10.85546875" bestFit="1" customWidth="1"/>
    <col min="56" max="56" width="9.5703125" bestFit="1" customWidth="1"/>
    <col min="57" max="57" width="31.5703125" bestFit="1" customWidth="1"/>
    <col min="58" max="58" width="35.5703125" bestFit="1" customWidth="1"/>
    <col min="59" max="59" width="21.140625" bestFit="1" customWidth="1"/>
    <col min="60" max="60" width="24.5703125" bestFit="1" customWidth="1"/>
    <col min="61" max="61" width="44.85546875" bestFit="1" customWidth="1"/>
    <col min="62" max="62" width="16.42578125" bestFit="1" customWidth="1"/>
    <col min="63" max="63" width="19.85546875" bestFit="1" customWidth="1"/>
    <col min="64" max="64" width="40.140625" bestFit="1" customWidth="1"/>
    <col min="65" max="65" width="14.5703125" bestFit="1" customWidth="1"/>
    <col min="66" max="66" width="12.140625" bestFit="1" customWidth="1"/>
    <col min="67" max="67" width="20.42578125" bestFit="1" customWidth="1"/>
    <col min="68" max="68" width="16.42578125" bestFit="1" customWidth="1"/>
    <col min="69" max="69" width="25.28515625" bestFit="1" customWidth="1"/>
    <col min="70" max="70" width="25" bestFit="1" customWidth="1"/>
    <col min="71" max="71" width="18.42578125" bestFit="1" customWidth="1"/>
    <col min="72" max="72" width="28.28515625" bestFit="1" customWidth="1"/>
    <col min="73" max="73" width="10.140625" bestFit="1" customWidth="1"/>
    <col min="74" max="74" width="8.28515625" bestFit="1" customWidth="1"/>
    <col min="75" max="75" width="10.140625" bestFit="1" customWidth="1"/>
    <col min="76" max="76" width="16.42578125" bestFit="1" customWidth="1"/>
    <col min="77" max="77" width="38.85546875" bestFit="1" customWidth="1"/>
    <col min="78" max="78" width="36.5703125" bestFit="1" customWidth="1"/>
    <col min="79" max="79" width="38.85546875" bestFit="1" customWidth="1"/>
    <col min="80" max="80" width="37" bestFit="1" customWidth="1"/>
    <col min="81" max="81" width="38.85546875" bestFit="1" customWidth="1"/>
    <col min="82" max="82" width="37" bestFit="1" customWidth="1"/>
    <col min="83" max="83" width="38.85546875" bestFit="1" customWidth="1"/>
    <col min="84" max="84" width="37" bestFit="1" customWidth="1"/>
    <col min="85" max="85" width="19.28515625" bestFit="1" customWidth="1"/>
    <col min="86" max="86" width="30.28515625" bestFit="1" customWidth="1"/>
    <col min="87" max="87" width="21.140625" bestFit="1" customWidth="1"/>
    <col min="88" max="88" width="26.7109375" bestFit="1" customWidth="1"/>
    <col min="89" max="89" width="12.7109375" bestFit="1" customWidth="1"/>
    <col min="90" max="90" width="6.28515625" bestFit="1" customWidth="1"/>
    <col min="91" max="91" width="7.42578125" bestFit="1" customWidth="1"/>
    <col min="92" max="92" width="20.28515625" bestFit="1" customWidth="1"/>
    <col min="93" max="93" width="17.5703125" bestFit="1" customWidth="1"/>
    <col min="94" max="94" width="19.42578125" bestFit="1" customWidth="1"/>
    <col min="95" max="95" width="16.5703125" bestFit="1" customWidth="1"/>
    <col min="96" max="96" width="22" bestFit="1" customWidth="1"/>
    <col min="97" max="97" width="19.140625" bestFit="1" customWidth="1"/>
    <col min="98" max="98" width="25.28515625" bestFit="1" customWidth="1"/>
    <col min="99" max="99" width="25" bestFit="1" customWidth="1"/>
    <col min="100" max="100" width="18.42578125" bestFit="1" customWidth="1"/>
    <col min="101" max="101" width="28.28515625" bestFit="1" customWidth="1"/>
    <col min="102" max="102" width="10.140625" bestFit="1" customWidth="1"/>
    <col min="103" max="103" width="8.28515625" bestFit="1" customWidth="1"/>
    <col min="104" max="104" width="27" bestFit="1" customWidth="1"/>
    <col min="105" max="105" width="10.140625" bestFit="1" customWidth="1"/>
    <col min="106" max="106" width="18" bestFit="1" customWidth="1"/>
    <col min="107" max="107" width="11.28515625" bestFit="1" customWidth="1"/>
    <col min="108" max="108" width="9.85546875" bestFit="1" customWidth="1"/>
    <col min="109" max="109" width="17" bestFit="1" customWidth="1"/>
    <col min="110" max="110" width="26.28515625" bestFit="1" customWidth="1"/>
    <col min="111" max="111" width="13.140625" bestFit="1" customWidth="1"/>
    <col min="112" max="112" width="20.7109375" bestFit="1" customWidth="1"/>
    <col min="113" max="113" width="18" bestFit="1" customWidth="1"/>
    <col min="114" max="114" width="8.42578125" bestFit="1" customWidth="1"/>
    <col min="115" max="115" width="6.28515625" bestFit="1" customWidth="1"/>
    <col min="116" max="116" width="10.140625" bestFit="1" customWidth="1"/>
    <col min="117" max="117" width="8.28515625" bestFit="1" customWidth="1"/>
    <col min="118" max="118" width="5.7109375" bestFit="1" customWidth="1"/>
    <col min="119" max="119" width="12.85546875" bestFit="1" customWidth="1"/>
    <col min="120" max="120" width="9.140625" bestFit="1" customWidth="1"/>
    <col min="121" max="121" width="9.28515625" bestFit="1" customWidth="1"/>
    <col min="122" max="122" width="16.140625" bestFit="1" customWidth="1"/>
    <col min="123" max="123" width="11" bestFit="1" customWidth="1"/>
    <col min="124" max="124" width="6.140625" bestFit="1" customWidth="1"/>
    <col min="125" max="125" width="17" bestFit="1" customWidth="1"/>
    <col min="126" max="126" width="6" bestFit="1" customWidth="1"/>
    <col min="127" max="127" width="17.85546875" bestFit="1" customWidth="1"/>
    <col min="128" max="128" width="7.42578125" bestFit="1" customWidth="1"/>
    <col min="129" max="129" width="7.7109375" bestFit="1" customWidth="1"/>
    <col min="130" max="130" width="12.28515625" bestFit="1" customWidth="1"/>
    <col min="131" max="131" width="10.28515625" bestFit="1" customWidth="1"/>
    <col min="132" max="132" width="15.140625" bestFit="1" customWidth="1"/>
    <col min="133" max="133" width="15.85546875" bestFit="1" customWidth="1"/>
    <col min="134" max="134" width="7.140625" bestFit="1" customWidth="1"/>
    <col min="135" max="135" width="14" bestFit="1" customWidth="1"/>
    <col min="136" max="136" width="17.28515625" bestFit="1" customWidth="1"/>
    <col min="137" max="137" width="7.140625" bestFit="1" customWidth="1"/>
    <col min="138" max="138" width="29.140625" bestFit="1" customWidth="1"/>
    <col min="139" max="139" width="17.7109375" bestFit="1" customWidth="1"/>
    <col min="140" max="140" width="13.85546875" bestFit="1" customWidth="1"/>
    <col min="141" max="141" width="9.28515625" bestFit="1" customWidth="1"/>
    <col min="142" max="142" width="15.42578125" bestFit="1" customWidth="1"/>
    <col min="143" max="143" width="10.28515625" bestFit="1" customWidth="1"/>
    <col min="144" max="144" width="12.42578125" bestFit="1" customWidth="1"/>
    <col min="145" max="145" width="7.28515625" bestFit="1" customWidth="1"/>
    <col min="146" max="146" width="16.42578125" bestFit="1" customWidth="1"/>
    <col min="147" max="147" width="16.7109375" bestFit="1" customWidth="1"/>
    <col min="148" max="148" width="14.42578125" bestFit="1" customWidth="1"/>
    <col min="149" max="149" width="11.7109375" bestFit="1" customWidth="1"/>
    <col min="150" max="150" width="7.5703125" bestFit="1" customWidth="1"/>
    <col min="151" max="151" width="13.42578125" bestFit="1" customWidth="1"/>
    <col min="152" max="152" width="6.28515625" bestFit="1" customWidth="1"/>
    <col min="153" max="161" width="13.28515625" bestFit="1" customWidth="1"/>
    <col min="162" max="168" width="14.28515625" bestFit="1" customWidth="1"/>
    <col min="169" max="169" width="19.28515625" bestFit="1" customWidth="1"/>
    <col min="170" max="178" width="13.7109375" bestFit="1" customWidth="1"/>
    <col min="179" max="180" width="15.7109375" bestFit="1" customWidth="1"/>
    <col min="181" max="181" width="15.5703125" bestFit="1" customWidth="1"/>
    <col min="182" max="190" width="13.5703125" bestFit="1" customWidth="1"/>
    <col min="191" max="192" width="15.5703125" bestFit="1" customWidth="1"/>
    <col min="193" max="193" width="22.140625" bestFit="1" customWidth="1"/>
    <col min="194" max="194" width="44.42578125" bestFit="1" customWidth="1"/>
    <col min="195" max="195" width="18.85546875" bestFit="1" customWidth="1"/>
    <col min="196" max="196" width="12.5703125" bestFit="1" customWidth="1"/>
    <col min="197" max="197" width="20" bestFit="1" customWidth="1"/>
    <col min="198" max="198" width="18.140625" bestFit="1" customWidth="1"/>
    <col min="199" max="199" width="19.5703125" bestFit="1" customWidth="1"/>
    <col min="200" max="200" width="41.5703125" bestFit="1" customWidth="1"/>
    <col min="201" max="201" width="22.140625" bestFit="1" customWidth="1"/>
    <col min="202" max="202" width="44.42578125" bestFit="1" customWidth="1"/>
    <col min="203" max="203" width="18.85546875" bestFit="1" customWidth="1"/>
    <col min="204" max="204" width="12.5703125" bestFit="1" customWidth="1"/>
    <col min="205" max="205" width="19.5703125" bestFit="1" customWidth="1"/>
    <col min="206" max="206" width="18.140625" bestFit="1" customWidth="1"/>
    <col min="207" max="207" width="19.5703125" bestFit="1" customWidth="1"/>
    <col min="208" max="208" width="42.140625" bestFit="1" customWidth="1"/>
    <col min="209" max="209" width="22.140625" bestFit="1" customWidth="1"/>
    <col min="210" max="210" width="44.42578125" bestFit="1" customWidth="1"/>
    <col min="211" max="211" width="18.85546875" bestFit="1" customWidth="1"/>
    <col min="212" max="212" width="12.5703125" bestFit="1" customWidth="1"/>
    <col min="213" max="213" width="19.5703125" bestFit="1" customWidth="1"/>
    <col min="214" max="214" width="18.5703125" bestFit="1" customWidth="1"/>
    <col min="215" max="215" width="19.5703125" bestFit="1" customWidth="1"/>
    <col min="216" max="216" width="41.5703125" bestFit="1" customWidth="1"/>
    <col min="217" max="217" width="22.140625" bestFit="1" customWidth="1"/>
    <col min="218" max="218" width="44.42578125" bestFit="1" customWidth="1"/>
    <col min="219" max="219" width="18.85546875" bestFit="1" customWidth="1"/>
    <col min="220" max="220" width="12.5703125" bestFit="1" customWidth="1"/>
    <col min="221" max="221" width="19.5703125" bestFit="1" customWidth="1"/>
    <col min="222" max="222" width="18.5703125" bestFit="1" customWidth="1"/>
    <col min="223" max="223" width="20" bestFit="1" customWidth="1"/>
    <col min="224" max="224" width="41.5703125" bestFit="1" customWidth="1"/>
    <col min="225" max="225" width="18.28515625" bestFit="1" customWidth="1"/>
    <col min="226" max="227" width="13.28515625" bestFit="1" customWidth="1"/>
    <col min="228" max="228" width="38" bestFit="1" customWidth="1"/>
    <col min="229" max="229" width="17.42578125" bestFit="1" customWidth="1"/>
    <col min="230" max="230" width="13.7109375" bestFit="1" customWidth="1"/>
    <col min="231" max="231" width="9.7109375" bestFit="1" customWidth="1"/>
    <col min="232" max="232" width="8" bestFit="1" customWidth="1"/>
    <col min="233" max="233" width="4.5703125" bestFit="1" customWidth="1"/>
    <col min="234" max="234" width="14.85546875" bestFit="1" customWidth="1"/>
    <col min="235" max="235" width="15.85546875" bestFit="1" customWidth="1"/>
    <col min="236" max="236" width="22.85546875" bestFit="1" customWidth="1"/>
    <col min="237" max="237" width="44.42578125" bestFit="1" customWidth="1"/>
    <col min="238" max="238" width="18.85546875" bestFit="1" customWidth="1"/>
    <col min="239" max="239" width="12.5703125" bestFit="1" customWidth="1"/>
    <col min="240" max="240" width="20" bestFit="1" customWidth="1"/>
    <col min="241" max="241" width="18.140625" bestFit="1" customWidth="1"/>
    <col min="242" max="242" width="19.5703125" bestFit="1" customWidth="1"/>
    <col min="243" max="243" width="41.5703125" bestFit="1" customWidth="1"/>
    <col min="244" max="244" width="11.28515625" bestFit="1" customWidth="1"/>
    <col min="245" max="245" width="40.7109375" bestFit="1" customWidth="1"/>
    <col min="246" max="246" width="32" bestFit="1" customWidth="1"/>
    <col min="247" max="247" width="36.42578125" bestFit="1" customWidth="1"/>
    <col min="248" max="248" width="34.7109375" bestFit="1" customWidth="1"/>
    <col min="249" max="249" width="14.42578125" bestFit="1" customWidth="1"/>
    <col min="250" max="250" width="23.7109375" bestFit="1" customWidth="1"/>
    <col min="251" max="251" width="16.85546875" bestFit="1" customWidth="1"/>
    <col min="252" max="252" width="19.7109375" bestFit="1" customWidth="1"/>
    <col min="253" max="253" width="22.85546875" bestFit="1" customWidth="1"/>
    <col min="254" max="254" width="44.42578125" bestFit="1" customWidth="1"/>
    <col min="255" max="255" width="18.85546875" bestFit="1" customWidth="1"/>
    <col min="256" max="256" width="12.5703125" bestFit="1" customWidth="1"/>
    <col min="257" max="257" width="19.5703125" bestFit="1" customWidth="1"/>
    <col min="258" max="258" width="18.5703125" bestFit="1" customWidth="1"/>
    <col min="259" max="259" width="19.5703125" bestFit="1" customWidth="1"/>
    <col min="260" max="260" width="42.140625" bestFit="1" customWidth="1"/>
    <col min="261" max="261" width="32.7109375" bestFit="1" customWidth="1"/>
    <col min="262" max="262" width="32.42578125" bestFit="1" customWidth="1"/>
    <col min="263" max="263" width="25.85546875" bestFit="1" customWidth="1"/>
    <col min="264" max="264" width="36.42578125" bestFit="1" customWidth="1"/>
    <col min="265" max="265" width="36.5703125" bestFit="1" customWidth="1"/>
    <col min="266" max="266" width="28.5703125" bestFit="1" customWidth="1"/>
    <col min="267" max="267" width="17" bestFit="1" customWidth="1"/>
    <col min="268" max="268" width="34.42578125" bestFit="1" customWidth="1"/>
    <col min="269" max="269" width="35" bestFit="1" customWidth="1"/>
    <col min="270" max="270" width="34.7109375" bestFit="1" customWidth="1"/>
    <col min="271" max="271" width="28" bestFit="1" customWidth="1"/>
    <col min="272" max="272" width="38.7109375" bestFit="1" customWidth="1"/>
    <col min="273" max="273" width="38.85546875" bestFit="1" customWidth="1"/>
    <col min="274" max="274" width="30.85546875" bestFit="1" customWidth="1"/>
    <col min="275" max="275" width="19.28515625" bestFit="1" customWidth="1"/>
    <col min="276" max="276" width="36.5703125" bestFit="1" customWidth="1"/>
    <col min="277" max="277" width="19.85546875" bestFit="1" customWidth="1"/>
    <col min="278" max="278" width="8" bestFit="1" customWidth="1"/>
    <col min="279" max="279" width="14" bestFit="1" customWidth="1"/>
    <col min="280" max="280" width="12.140625" bestFit="1" customWidth="1"/>
    <col min="281" max="281" width="13.42578125" bestFit="1" customWidth="1"/>
    <col min="282" max="282" width="9.7109375" bestFit="1" customWidth="1"/>
    <col min="283" max="283" width="22.85546875" bestFit="1" customWidth="1"/>
    <col min="284" max="284" width="9.85546875" bestFit="1" customWidth="1"/>
    <col min="285" max="285" width="19.85546875" bestFit="1" customWidth="1"/>
    <col min="286" max="286" width="8" bestFit="1" customWidth="1"/>
    <col min="287" max="287" width="14" bestFit="1" customWidth="1"/>
    <col min="288" max="288" width="12.140625" bestFit="1" customWidth="1"/>
    <col min="289" max="289" width="13.42578125" bestFit="1" customWidth="1"/>
    <col min="290" max="290" width="9.7109375" bestFit="1" customWidth="1"/>
    <col min="291" max="291" width="22.85546875" bestFit="1" customWidth="1"/>
    <col min="292" max="292" width="9.85546875" bestFit="1" customWidth="1"/>
    <col min="293" max="293" width="19.85546875" bestFit="1" customWidth="1"/>
    <col min="294" max="294" width="8" bestFit="1" customWidth="1"/>
    <col min="295" max="295" width="14" bestFit="1" customWidth="1"/>
    <col min="296" max="296" width="12.140625" bestFit="1" customWidth="1"/>
    <col min="297" max="297" width="13.42578125" bestFit="1" customWidth="1"/>
    <col min="298" max="298" width="9.7109375" bestFit="1" customWidth="1"/>
    <col min="299" max="299" width="22.85546875" bestFit="1" customWidth="1"/>
    <col min="300" max="300" width="9.85546875" bestFit="1" customWidth="1"/>
    <col min="301" max="301" width="7" bestFit="1" customWidth="1"/>
    <col min="302" max="302" width="8.5703125" bestFit="1" customWidth="1"/>
    <col min="303" max="303" width="13.85546875" bestFit="1" customWidth="1"/>
    <col min="304" max="304" width="7.7109375" bestFit="1" customWidth="1"/>
    <col min="305" max="305" width="23.5703125" bestFit="1" customWidth="1"/>
    <col min="306" max="306" width="10.28515625" bestFit="1" customWidth="1"/>
    <col min="307" max="307" width="11.42578125" bestFit="1" customWidth="1"/>
    <col min="308" max="308" width="9.28515625" bestFit="1" customWidth="1"/>
    <col min="309" max="309" width="7.140625" bestFit="1" customWidth="1"/>
  </cols>
  <sheetData>
    <row r="1" spans="1:338" x14ac:dyDescent="0.25">
      <c r="A1" s="1" t="str">
        <f>variables_value!A1</f>
        <v>Title</v>
      </c>
      <c r="B1" t="str">
        <f>variables_value!B1</f>
        <v>reserve density</v>
      </c>
      <c r="C1" t="str">
        <f>variables_value!C1</f>
        <v>highway</v>
      </c>
      <c r="D1" t="str">
        <f>variables_value!D1</f>
        <v>surface type</v>
      </c>
      <c r="E1" t="str">
        <f>variables_value!E1</f>
        <v>dry surface</v>
      </c>
      <c r="F1" t="str">
        <f>variables_value!F1</f>
        <v>daylight</v>
      </c>
      <c r="G1" t="str">
        <f>variables_value!G1</f>
        <v>dark</v>
      </c>
      <c r="H1" t="str">
        <f>variables_value!H1</f>
        <v>rain</v>
      </c>
      <c r="I1" t="str">
        <f>variables_value!I1</f>
        <v>snow</v>
      </c>
      <c r="J1" t="str">
        <f>variables_value!J1</f>
        <v>clear</v>
      </c>
      <c r="K1" t="str">
        <f>variables_value!K1</f>
        <v>weekend</v>
      </c>
      <c r="L1" t="str">
        <f>variables_value!L1</f>
        <v>lane 3-4</v>
      </c>
      <c r="M1" t="str">
        <f>variables_value!M1</f>
        <v>lane 5-6</v>
      </c>
      <c r="N1" t="str">
        <f>variables_value!N1</f>
        <v>lane 7 and greater</v>
      </c>
      <c r="O1" t="str">
        <f>variables_value!O1</f>
        <v>speed 25-40</v>
      </c>
      <c r="P1" t="str">
        <f>variables_value!P1</f>
        <v>speed 45-60</v>
      </c>
      <c r="Q1" t="str">
        <f>variables_value!Q1</f>
        <v>speed 60PLUS</v>
      </c>
      <c r="R1" t="str">
        <f>variables_value!R1</f>
        <v>AGDS implementation</v>
      </c>
      <c r="S1" t="str">
        <f>variables_value!S1</f>
        <v>AGDS implementation</v>
      </c>
      <c r="T1" t="str">
        <f>variables_value!T1</f>
        <v>AGDS implementation</v>
      </c>
      <c r="U1" t="str">
        <f>variables_value!U1</f>
        <v>AGDS implementation</v>
      </c>
      <c r="V1" t="str">
        <f>variables_value!V1</f>
        <v>AGDS implementation</v>
      </c>
      <c r="W1" t="str">
        <f>variables_value!W1</f>
        <v>AGDS implementation</v>
      </c>
      <c r="X1" t="str">
        <f>variables_value!X1</f>
        <v>violent crime</v>
      </c>
      <c r="Y1" t="str">
        <f>variables_value!Y1</f>
        <v>property crime</v>
      </c>
      <c r="Z1" t="str">
        <f>variables_value!Z1</f>
        <v xml:space="preserve">other crime types </v>
      </c>
      <c r="AA1" t="str">
        <f>variables_value!AA1</f>
        <v>Call priority 1</v>
      </c>
      <c r="AB1" t="str">
        <f>variables_value!AB1</f>
        <v>Call priority 2</v>
      </c>
      <c r="AC1" t="str">
        <f>variables_value!AC1</f>
        <v>Call priority 3</v>
      </c>
      <c r="AD1" t="str">
        <f>variables_value!AD1</f>
        <v>Mid-day shift (15:00 - 22:59)</v>
      </c>
      <c r="AE1" t="str">
        <f>variables_value!AE1</f>
        <v>Night shift (23:00 - 06:59)</v>
      </c>
      <c r="AF1" t="str">
        <f>variables_value!AF1</f>
        <v>Department size</v>
      </c>
      <c r="AG1" t="str">
        <f>variables_value!AG1</f>
        <v>Workload</v>
      </c>
      <c r="AH1" t="str">
        <f>variables_value!AH1</f>
        <v>Mobility</v>
      </c>
      <c r="AI1" t="str">
        <f>variables_value!AI1</f>
        <v>Poverty</v>
      </c>
      <c r="AJ1" t="str">
        <f>variables_value!AJ1</f>
        <v>RDI</v>
      </c>
      <c r="AK1" t="str">
        <f>variables_value!AK1</f>
        <v>% Black</v>
      </c>
      <c r="AL1" t="str">
        <f>variables_value!AL1</f>
        <v>% Latino</v>
      </c>
      <c r="AM1" t="str">
        <f>variables_value!AM1</f>
        <v>AVL implementation</v>
      </c>
      <c r="AN1" t="str">
        <f>variables_value!AN1</f>
        <v>number of burglaries</v>
      </c>
      <c r="AO1" t="str">
        <f>variables_value!AO1</f>
        <v>False alarm responses</v>
      </c>
      <c r="AP1" t="str">
        <f>variables_value!AP1</f>
        <v>Crime type - location Jacksonville</v>
      </c>
      <c r="AQ1" t="str">
        <f>variables_value!AQ1</f>
        <v>Crime type - location Peoria</v>
      </c>
      <c r="AR1" t="str">
        <f>variables_value!AR1</f>
        <v>Crime type - location Rochester</v>
      </c>
      <c r="AS1" t="str">
        <f>variables_value!AS1</f>
        <v>Crime type - location San Diego</v>
      </c>
      <c r="AT1" t="str">
        <f>variables_value!AT1</f>
        <v>Location - discovery crime</v>
      </c>
      <c r="AU1" t="str">
        <f>variables_value!AU1</f>
        <v>Location - involvement property</v>
      </c>
      <c r="AV1" t="str">
        <f>variables_value!AV1</f>
        <v>Location - involvement personal</v>
      </c>
      <c r="AW1" t="str">
        <f>variables_value!AW1</f>
        <v>Location - Involvement rape</v>
      </c>
      <c r="AX1" t="str">
        <f>variables_value!AX1</f>
        <v>RTMC (wi 10m)</v>
      </c>
      <c r="AY1" t="str">
        <f>variables_value!AY1</f>
        <v>Rest areas</v>
      </c>
      <c r="AZ1" t="str">
        <f>variables_value!AZ1</f>
        <v>Local roads</v>
      </c>
      <c r="BA1" t="str">
        <f>variables_value!BA1</f>
        <v xml:space="preserve">Limited access facilities </v>
      </c>
      <c r="BB1" t="str">
        <f>variables_value!BB1</f>
        <v>Rural roads</v>
      </c>
      <c r="BC1" t="str">
        <f>variables_value!BC1</f>
        <v>State roads</v>
      </c>
      <c r="BD1" t="str">
        <f>variables_value!BD1</f>
        <v>Toll roads</v>
      </c>
      <c r="BE1" t="str">
        <f>variables_value!BE1</f>
        <v>patrol time - emergency response</v>
      </c>
      <c r="BF1" t="str">
        <f>variables_value!BF1</f>
        <v>patrol time - non emergency response</v>
      </c>
      <c r="BG1" t="str">
        <f>variables_value!BG1</f>
        <v>event Golden 1 Center</v>
      </c>
      <c r="BH1" t="str">
        <f>variables_value!BH1</f>
        <v>rush hour Golden 1 Center</v>
      </c>
      <c r="BI1" t="str">
        <f>variables_value!BI1</f>
        <v>number of officers on beat duty Golden 1 Center</v>
      </c>
      <c r="BJ1" t="str">
        <f>variables_value!BJ1</f>
        <v>event Arco Arena</v>
      </c>
      <c r="BK1" t="str">
        <f>variables_value!BK1</f>
        <v>rush hour Arco Arena</v>
      </c>
      <c r="BL1" t="str">
        <f>variables_value!BL1</f>
        <v>number of officers on beat duty Arco Arena</v>
      </c>
      <c r="BM1" t="str">
        <f>variables_value!BM1</f>
        <v>AGLS implementation</v>
      </c>
      <c r="BN1" t="str">
        <f>variables_value!BN1</f>
        <v>AGLS implementation</v>
      </c>
      <c r="BO1" t="str">
        <f>variables_value!BO1</f>
        <v>AVM implementation</v>
      </c>
      <c r="BP1" t="str">
        <f>variables_value!BP1</f>
        <v>type of injury call</v>
      </c>
      <c r="BQ1" t="str">
        <f>variables_value!BQ1</f>
        <v>concentrated disadvantage</v>
      </c>
      <c r="BR1" t="str">
        <f>variables_value!BR1</f>
        <v>immigration concentration</v>
      </c>
      <c r="BS1" t="str">
        <f>variables_value!BS1</f>
        <v>residential stability</v>
      </c>
      <c r="BT1" t="str">
        <f>variables_value!BT1</f>
        <v>Call rate</v>
      </c>
      <c r="BU1" t="str">
        <f>variables_value!BU1</f>
        <v>weekends</v>
      </c>
      <c r="BV1" t="str">
        <f>variables_value!BV1</f>
        <v>911 calls</v>
      </c>
      <c r="BW1" t="str">
        <f>variables_value!BW1</f>
        <v>night time</v>
      </c>
      <c r="BX1" t="str">
        <f>variables_value!BX1</f>
        <v>weapon involved</v>
      </c>
      <c r="BY1" t="str">
        <f>variables_value!BY1</f>
        <v>311 implementation</v>
      </c>
      <c r="BZ1" t="str">
        <f>variables_value!BZ1</f>
        <v>311 implementation</v>
      </c>
      <c r="CA1" t="str">
        <f>variables_value!CA1</f>
        <v>311 implementation</v>
      </c>
      <c r="CB1" t="str">
        <f>variables_value!CB1</f>
        <v>311 implementation</v>
      </c>
      <c r="CC1" t="str">
        <f>variables_value!CC1</f>
        <v>311 implementation</v>
      </c>
      <c r="CD1" t="str">
        <f>variables_value!CD1</f>
        <v>311 implementation</v>
      </c>
      <c r="CE1" t="str">
        <f>variables_value!CE1</f>
        <v>311 implementation</v>
      </c>
      <c r="CF1" t="str">
        <f>variables_value!CF1</f>
        <v>311 implementation</v>
      </c>
      <c r="CG1" t="str">
        <f>variables_value!CG1</f>
        <v>Two one-officer cars</v>
      </c>
      <c r="CH1" t="str">
        <f>variables_value!CH1</f>
        <v>Officer in car at  time of dispatch</v>
      </c>
      <c r="CI1" t="str">
        <f>variables_value!CI1</f>
        <v>Car in beat of  incident</v>
      </c>
      <c r="CJ1" t="str">
        <f>variables_value!CJ1</f>
        <v>Emergency equipment  used</v>
      </c>
      <c r="CK1" t="str">
        <f>variables_value!CK1</f>
        <v>Call is busted</v>
      </c>
      <c r="CL1" t="str">
        <f>variables_value!CL1</f>
        <v xml:space="preserve">Rape  </v>
      </c>
      <c r="CM1" t="str">
        <f>variables_value!CM1</f>
        <v>Assault</v>
      </c>
      <c r="CN1" t="str">
        <f>variables_value!CN1</f>
        <v>Involvement burglary</v>
      </c>
      <c r="CO1" t="str">
        <f>variables_value!CO1</f>
        <v>Discovery burglary</v>
      </c>
      <c r="CP1" t="str">
        <f>variables_value!CP1</f>
        <v>Involvement larceny</v>
      </c>
      <c r="CQ1" t="str">
        <f>variables_value!CQ1</f>
        <v>Discovery larceny</v>
      </c>
      <c r="CR1" t="str">
        <f>variables_value!CR1</f>
        <v>Involvement auto theft</v>
      </c>
      <c r="CS1" t="str">
        <f>variables_value!CS1</f>
        <v>Discovery auto theft</v>
      </c>
      <c r="CT1" t="str">
        <f>variables_value!CT1</f>
        <v>concentrated disadvantage</v>
      </c>
      <c r="CU1" t="str">
        <f>variables_value!CU1</f>
        <v>immigration concentration</v>
      </c>
      <c r="CV1" t="str">
        <f>variables_value!CV1</f>
        <v>residential stability</v>
      </c>
      <c r="CW1" t="str">
        <f>variables_value!CW1</f>
        <v>Call rate</v>
      </c>
      <c r="CX1" t="str">
        <f>variables_value!CX1</f>
        <v>weekends</v>
      </c>
      <c r="CY1" t="str">
        <f>variables_value!CY1</f>
        <v>source of call</v>
      </c>
      <c r="CZ1" t="str">
        <f>variables_value!CZ1</f>
        <v>type of burglary</v>
      </c>
      <c r="DA1" t="str">
        <f>variables_value!DA1</f>
        <v>night time</v>
      </c>
      <c r="DB1" t="str">
        <f>variables_value!DB1</f>
        <v>distance travelled</v>
      </c>
      <c r="DC1" t="str">
        <f>variables_value!DC1</f>
        <v xml:space="preserve">Talking Delay </v>
      </c>
      <c r="DD1" t="str">
        <f>variables_value!DD1</f>
        <v>travel speed</v>
      </c>
      <c r="DE1" t="str">
        <f>variables_value!DE1</f>
        <v>Murder-manslaughter</v>
      </c>
      <c r="DF1" t="str">
        <f>variables_value!DF1</f>
        <v>Aggrevated assault</v>
      </c>
      <c r="DG1" t="str">
        <f>variables_value!DG1</f>
        <v>Robbery</v>
      </c>
      <c r="DH1" t="str">
        <f>variables_value!DH1</f>
        <v xml:space="preserve">Rape  </v>
      </c>
      <c r="DI1" t="str">
        <f>variables_value!DI1</f>
        <v>Auto theft</v>
      </c>
      <c r="DJ1" t="str">
        <f>variables_value!DJ1</f>
        <v>Burglary</v>
      </c>
      <c r="DK1" t="str">
        <f>variables_value!DK1</f>
        <v>Theft</v>
      </c>
      <c r="DL1" t="str">
        <f>variables_value!DL1</f>
        <v>Drunk driving</v>
      </c>
      <c r="DM1" t="str">
        <f>variables_value!DM1</f>
        <v>Narcotics</v>
      </c>
      <c r="DN1" t="str">
        <f>variables_value!DN1</f>
        <v>Weapons</v>
      </c>
      <c r="DO1" t="str">
        <f>variables_value!DO1</f>
        <v>Drunk-disorderly</v>
      </c>
      <c r="DP1" t="str">
        <f>variables_value!DP1</f>
        <v>Liquor laws</v>
      </c>
      <c r="DQ1" t="str">
        <f>variables_value!DQ1</f>
        <v>Arson</v>
      </c>
      <c r="DR1" t="str">
        <f>variables_value!DR1</f>
        <v>All other offenses</v>
      </c>
      <c r="DS1" t="str">
        <f>variables_value!DS1</f>
        <v>Fraud</v>
      </c>
      <c r="DT1" t="str">
        <f>variables_value!DT1</f>
        <v>Disorderly conduct</v>
      </c>
      <c r="DU1" t="str">
        <f>variables_value!DU1</f>
        <v>Assault</v>
      </c>
      <c r="DV1" t="str">
        <f>variables_value!DV1</f>
        <v>Forgery</v>
      </c>
      <c r="DW1" t="str">
        <f>variables_value!DW1</f>
        <v>Sex offenses</v>
      </c>
      <c r="DX1" t="str">
        <f>variables_value!DX1</f>
        <v>Vandalism</v>
      </c>
      <c r="DY1" t="str">
        <f>variables_value!DY1</f>
        <v>Family offenses</v>
      </c>
      <c r="DZ1" t="str">
        <f>variables_value!DZ1</f>
        <v>False Alarm fires</v>
      </c>
      <c r="EA1" t="str">
        <f>variables_value!EA1</f>
        <v>Alarms</v>
      </c>
      <c r="EB1" t="str">
        <f>variables_value!EB1</f>
        <v>Family trouble</v>
      </c>
      <c r="EC1" t="str">
        <f>variables_value!EC1</f>
        <v>unattended death</v>
      </c>
      <c r="ED1" t="str">
        <f>variables_value!ED1</f>
        <v>curfew</v>
      </c>
      <c r="EE1" t="str">
        <f>variables_value!EE1</f>
        <v>aiding other police department</v>
      </c>
      <c r="EF1" t="str">
        <f>variables_value!EF1</f>
        <v>All other accidents</v>
      </c>
      <c r="EG1" t="str">
        <f>variables_value!EG1</f>
        <v>miscellaneous</v>
      </c>
      <c r="EH1" t="str">
        <f>variables_value!EH1</f>
        <v>suspicion</v>
      </c>
      <c r="EI1" t="str">
        <f>variables_value!EI1</f>
        <v>vehicle accident</v>
      </c>
      <c r="EJ1" t="str">
        <f>variables_value!EJ1</f>
        <v>Run aways</v>
      </c>
      <c r="EK1" t="str">
        <f>variables_value!EK1</f>
        <v>mental cases</v>
      </c>
      <c r="EL1" t="str">
        <f>variables_value!EL1</f>
        <v>suicide</v>
      </c>
      <c r="EM1" t="str">
        <f>variables_value!EM1</f>
        <v>animal complaint</v>
      </c>
      <c r="EN1" t="str">
        <f>variables_value!EN1</f>
        <v>assisting motorist</v>
      </c>
      <c r="EO1" t="str">
        <f>variables_value!EO1</f>
        <v>missing person</v>
      </c>
      <c r="EP1" t="str">
        <f>variables_value!EP1</f>
        <v>lost-missing</v>
      </c>
      <c r="EQ1" t="str">
        <f>variables_value!EQ1</f>
        <v>parking</v>
      </c>
      <c r="ER1" t="str">
        <f>variables_value!ER1</f>
        <v>motor vehicle</v>
      </c>
      <c r="ES1" t="str">
        <f>variables_value!ES1</f>
        <v>found</v>
      </c>
      <c r="ET1" t="str">
        <f>variables_value!ET1</f>
        <v>Census tract 1</v>
      </c>
      <c r="EU1" t="str">
        <f>variables_value!EU1</f>
        <v>Census tract 2</v>
      </c>
      <c r="EV1" t="str">
        <f>variables_value!EV1</f>
        <v>Census tract 3</v>
      </c>
      <c r="EW1" t="str">
        <f>variables_value!EW1</f>
        <v>Census tract 4</v>
      </c>
      <c r="EX1" t="str">
        <f>variables_value!EX1</f>
        <v>Census tract 5</v>
      </c>
      <c r="EY1" t="str">
        <f>variables_value!EY1</f>
        <v>Census tract 6</v>
      </c>
      <c r="EZ1" t="str">
        <f>variables_value!EZ1</f>
        <v>Census tract 7</v>
      </c>
      <c r="FA1" t="str">
        <f>variables_value!FA1</f>
        <v>Census tract 8</v>
      </c>
      <c r="FB1" t="str">
        <f>variables_value!FB1</f>
        <v>Census tract 9</v>
      </c>
      <c r="FC1" t="str">
        <f>variables_value!FC1</f>
        <v>Census tract 10</v>
      </c>
      <c r="FD1" t="str">
        <f>variables_value!FD1</f>
        <v>Census tract 11</v>
      </c>
      <c r="FE1" t="str">
        <f>variables_value!FE1</f>
        <v>Census tract 12</v>
      </c>
      <c r="FF1" t="str">
        <f>variables_value!FF1</f>
        <v>Census tract 13</v>
      </c>
      <c r="FG1" t="str">
        <f>variables_value!FG1</f>
        <v>Census tract 14</v>
      </c>
      <c r="FH1" t="str">
        <f>variables_value!FH1</f>
        <v>Census tract 15</v>
      </c>
      <c r="FI1" t="str">
        <f>variables_value!FI1</f>
        <v>Census tract 16</v>
      </c>
      <c r="FJ1" t="str">
        <f>variables_value!FJ1</f>
        <v>Midnight  - 12:59 AM</v>
      </c>
      <c r="FK1" t="str">
        <f>variables_value!FK1</f>
        <v>1:00  - 1:59 AM</v>
      </c>
      <c r="FL1" t="str">
        <f>variables_value!FL1</f>
        <v>2:00  - 2:59 AM</v>
      </c>
      <c r="FM1" t="str">
        <f>variables_value!FM1</f>
        <v>3:00  - 3:59 AM</v>
      </c>
      <c r="FN1" t="str">
        <f>variables_value!FN1</f>
        <v>4:00  - 4:59 AM</v>
      </c>
      <c r="FO1" t="str">
        <f>variables_value!FO1</f>
        <v>5:00  - 5:59 AM</v>
      </c>
      <c r="FP1" t="str">
        <f>variables_value!FP1</f>
        <v>6:00  - 6:59 AM</v>
      </c>
      <c r="FQ1" t="str">
        <f>variables_value!FQ1</f>
        <v>7:00  - 7:59 AM</v>
      </c>
      <c r="FR1" t="str">
        <f>variables_value!FR1</f>
        <v>8:00  - 8:59 AM</v>
      </c>
      <c r="FS1" t="str">
        <f>variables_value!FS1</f>
        <v>9:00  - 9:59 AM</v>
      </c>
      <c r="FT1" t="str">
        <f>variables_value!FT1</f>
        <v>10:00  - 10:59 AM</v>
      </c>
      <c r="FU1" t="str">
        <f>variables_value!FU1</f>
        <v>11:00  - 11:59 AM</v>
      </c>
      <c r="FV1" t="str">
        <f>variables_value!FV1</f>
        <v>12:00  - 12:59 PM</v>
      </c>
      <c r="FW1" t="str">
        <f>variables_value!FW1</f>
        <v>1:00  - 1:59 PM</v>
      </c>
      <c r="FX1" t="str">
        <f>variables_value!FX1</f>
        <v>2:00  - 2:59 PM</v>
      </c>
      <c r="FY1" t="str">
        <f>variables_value!FY1</f>
        <v>3:00  - 3:59 PM</v>
      </c>
      <c r="FZ1" t="str">
        <f>variables_value!FZ1</f>
        <v>4:00  - 4:59 PM</v>
      </c>
      <c r="GA1" t="str">
        <f>variables_value!GA1</f>
        <v>5:00  - 5:59 PM</v>
      </c>
      <c r="GB1" t="str">
        <f>variables_value!GB1</f>
        <v>6:00  - 6:59 PM</v>
      </c>
      <c r="GC1" t="str">
        <f>variables_value!GC1</f>
        <v>7:00  - 7:59 PM</v>
      </c>
      <c r="GD1" t="str">
        <f>variables_value!GD1</f>
        <v>8:00  - 8:59 PM</v>
      </c>
      <c r="GE1" t="str">
        <f>variables_value!GE1</f>
        <v>9:00  - 9:59 PM</v>
      </c>
      <c r="GF1" t="str">
        <f>variables_value!GF1</f>
        <v>10:00  - 10:59 PM</v>
      </c>
      <c r="GG1" t="str">
        <f>variables_value!GG1</f>
        <v>11:00  - 11:59 PM</v>
      </c>
      <c r="GH1" t="str">
        <f>variables_value!GH1</f>
        <v>Involvement vandalism</v>
      </c>
      <c r="GI1" t="str">
        <f>variables_value!GI1</f>
        <v>Involvement Forgery, Fraud, and Embezzlement</v>
      </c>
      <c r="GJ1" t="str">
        <f>variables_value!GJ1</f>
        <v>Weapon Possession</v>
      </c>
      <c r="GK1" t="str">
        <f>variables_value!GK1</f>
        <v>Drunkenness</v>
      </c>
      <c r="GL1" t="str">
        <f>variables_value!GL1</f>
        <v xml:space="preserve">Disturbing the Peace </v>
      </c>
      <c r="GM1" t="str">
        <f>variables_value!GM1</f>
        <v>Disorderly Conduct</v>
      </c>
      <c r="GN1" t="str">
        <f>variables_value!GN1</f>
        <v>Discovery Vandalism</v>
      </c>
      <c r="GO1" t="str">
        <f>variables_value!GO1</f>
        <v>Discovery Forgery, Fraud, and Embezzlement</v>
      </c>
      <c r="GP1" t="str">
        <f>variables_value!GP1</f>
        <v>Involvement vandalism</v>
      </c>
      <c r="GQ1" t="str">
        <f>variables_value!GQ1</f>
        <v>Involvement Forgery, Fraud, and Embezzlement</v>
      </c>
      <c r="GR1" t="str">
        <f>variables_value!GR1</f>
        <v>Weapon Possession</v>
      </c>
      <c r="GS1" t="str">
        <f>variables_value!GS1</f>
        <v>Drunkenness</v>
      </c>
      <c r="GT1" t="str">
        <f>variables_value!GT1</f>
        <v>Disturbing the Peace</v>
      </c>
      <c r="GU1" t="str">
        <f>variables_value!GU1</f>
        <v>Disorderly Conduct</v>
      </c>
      <c r="GV1" t="str">
        <f>variables_value!GV1</f>
        <v>Discovery Vandalism</v>
      </c>
      <c r="GW1" t="str">
        <f>variables_value!GW1</f>
        <v xml:space="preserve">Discovery Forgery, Fraud, and Embezzlement </v>
      </c>
      <c r="GX1" t="str">
        <f>variables_value!GX1</f>
        <v>Involvement vandalism</v>
      </c>
      <c r="GY1" t="str">
        <f>variables_value!GY1</f>
        <v>Involvement Forgery, Fraud, and Embezzlement</v>
      </c>
      <c r="GZ1" t="str">
        <f>variables_value!GZ1</f>
        <v>Weapon Possession</v>
      </c>
      <c r="HA1" t="str">
        <f>variables_value!HA1</f>
        <v>Drunkenness</v>
      </c>
      <c r="HB1" t="str">
        <f>variables_value!HB1</f>
        <v>Disturbing the Peace</v>
      </c>
      <c r="HC1" t="str">
        <f>variables_value!HC1</f>
        <v xml:space="preserve">Disorderly Conduct </v>
      </c>
      <c r="HD1" t="str">
        <f>variables_value!HD1</f>
        <v>Discovery Vandalism</v>
      </c>
      <c r="HE1" t="str">
        <f>variables_value!HE1</f>
        <v>Discovery Forgery, Fraud, and Embezzlement</v>
      </c>
      <c r="HF1" t="str">
        <f>variables_value!HF1</f>
        <v>Involvement vandalism</v>
      </c>
      <c r="HG1" t="str">
        <f>variables_value!HG1</f>
        <v>Involvement Forgery, Fraud, and Embezzlement</v>
      </c>
      <c r="HH1" t="str">
        <f>variables_value!HH1</f>
        <v>Weapon Possession</v>
      </c>
      <c r="HI1" t="str">
        <f>variables_value!HI1</f>
        <v>Drunkenness</v>
      </c>
      <c r="HJ1" t="str">
        <f>variables_value!HJ1</f>
        <v>Disturbing the Peace</v>
      </c>
      <c r="HK1" t="str">
        <f>variables_value!HK1</f>
        <v xml:space="preserve">Disorderly Conduct </v>
      </c>
      <c r="HL1" t="str">
        <f>variables_value!HL1</f>
        <v xml:space="preserve">Discovery Vandalism </v>
      </c>
      <c r="HM1" t="str">
        <f>variables_value!HM1</f>
        <v>Discovery Forgery, Fraud, and Embezzlement</v>
      </c>
      <c r="HN1" t="str">
        <f>variables_value!HN1</f>
        <v xml:space="preserve">Telephoning Delay </v>
      </c>
      <c r="HO1" t="str">
        <f>variables_value!HO1</f>
        <v xml:space="preserve">Talking Delay </v>
      </c>
      <c r="HP1" t="str">
        <f>variables_value!HP1</f>
        <v xml:space="preserve">Apathy Delay </v>
      </c>
      <c r="HQ1" t="str">
        <f>variables_value!HQ1</f>
        <v>Not Being Informed / Being Misinformed</v>
      </c>
      <c r="HR1" t="str">
        <f>variables_value!HR1</f>
        <v>Own -Rent - Board</v>
      </c>
      <c r="HS1" t="str">
        <f>variables_value!HS1</f>
        <v xml:space="preserve">Marital Status </v>
      </c>
      <c r="HT1" t="str">
        <f>variables_value!HT1</f>
        <v>Education</v>
      </c>
      <c r="HU1" t="str">
        <f>variables_value!HU1</f>
        <v xml:space="preserve">Income </v>
      </c>
      <c r="HV1" t="str">
        <f>variables_value!HV1</f>
        <v xml:space="preserve">Sex </v>
      </c>
      <c r="HW1" t="str">
        <f>variables_value!HW1</f>
        <v xml:space="preserve">Victim - Callers </v>
      </c>
      <c r="HX1" t="str">
        <f>variables_value!HX1</f>
        <v>Witness - Callers</v>
      </c>
      <c r="HY1" t="str">
        <f>variables_value!HY1</f>
        <v xml:space="preserve">Involvement Vandalism </v>
      </c>
      <c r="HZ1" t="str">
        <f>variables_value!HZ1</f>
        <v>Involvement Forgery, Fraud, and Embezzlement</v>
      </c>
      <c r="IA1" t="str">
        <f>variables_value!IA1</f>
        <v>Weapon Possession</v>
      </c>
      <c r="IB1" t="str">
        <f>variables_value!IB1</f>
        <v>Drunkenness</v>
      </c>
      <c r="IC1" t="str">
        <f>variables_value!IC1</f>
        <v xml:space="preserve">Disturbing the Peace </v>
      </c>
      <c r="ID1" t="str">
        <f>variables_value!ID1</f>
        <v>Disorderly Conduct</v>
      </c>
      <c r="IE1" t="str">
        <f>variables_value!IE1</f>
        <v>Discovery Vandalism</v>
      </c>
      <c r="IF1" t="str">
        <f>variables_value!IF1</f>
        <v>Discovery Forgery, Fraud, and Embezzlement</v>
      </c>
      <c r="IG1" t="str">
        <f>variables_value!IG1</f>
        <v xml:space="preserve">Busted Call </v>
      </c>
      <c r="IH1" t="str">
        <f>variables_value!IH1</f>
        <v>Officer Could View  Crime on Routine Patrol</v>
      </c>
      <c r="II1" t="str">
        <f>variables_value!II1</f>
        <v xml:space="preserve">Officer In or Out of  Assigned Beat </v>
      </c>
      <c r="IJ1" t="str">
        <f>variables_value!IJ1</f>
        <v xml:space="preserve">Officer's Location is  in Beat of Incident </v>
      </c>
      <c r="IK1" t="str">
        <f>variables_value!IK1</f>
        <v xml:space="preserve">Incident is in Officer's  Assigned Beat </v>
      </c>
      <c r="IL1" t="str">
        <f>variables_value!IL1</f>
        <v>In or Out of Car</v>
      </c>
      <c r="IM1" t="str">
        <f>variables_value!IM1</f>
        <v xml:space="preserve">Car Stationery or  Mobile </v>
      </c>
      <c r="IN1" t="str">
        <f>variables_value!IN1</f>
        <v>Distance Travelled</v>
      </c>
      <c r="IO1" t="str">
        <f>variables_value!IO1</f>
        <v>One or Two -Man Car</v>
      </c>
      <c r="IP1" t="str">
        <f>variables_value!IP1</f>
        <v xml:space="preserve">Involvement Vandalism </v>
      </c>
      <c r="IQ1" t="str">
        <f>variables_value!IQ1</f>
        <v>Involvement Forgery, Fraud, and Embezzlement</v>
      </c>
      <c r="IR1" t="str">
        <f>variables_value!IR1</f>
        <v>Weapon Possession</v>
      </c>
      <c r="IS1" t="str">
        <f>variables_value!IS1</f>
        <v>Drunkenness</v>
      </c>
      <c r="IT1" t="str">
        <f>variables_value!IT1</f>
        <v>Disturbing the Peace</v>
      </c>
      <c r="IU1" t="str">
        <f>variables_value!IU1</f>
        <v xml:space="preserve">Disorderly Conduct </v>
      </c>
      <c r="IV1" t="str">
        <f>variables_value!IV1</f>
        <v>Discovery Vandalism</v>
      </c>
      <c r="IW1" t="str">
        <f>variables_value!IW1</f>
        <v xml:space="preserve">Discovery Forgery, Fraud, and Embezzlement </v>
      </c>
      <c r="IX1" t="str">
        <f>variables_value!IX1</f>
        <v xml:space="preserve">concentrated disadvantage </v>
      </c>
      <c r="IY1" t="str">
        <f>variables_value!IY1</f>
        <v xml:space="preserve">immigration concentration </v>
      </c>
      <c r="IZ1" t="str">
        <f>variables_value!IZ1</f>
        <v xml:space="preserve">residential stability </v>
      </c>
      <c r="JA1" t="str">
        <f>variables_value!JA1</f>
        <v>Call rate</v>
      </c>
      <c r="JB1" t="str">
        <f>variables_value!JB1</f>
        <v>weekends</v>
      </c>
      <c r="JC1" t="str">
        <f>variables_value!JC1</f>
        <v>source of call</v>
      </c>
      <c r="JD1" t="str">
        <f>variables_value!JD1</f>
        <v>night time</v>
      </c>
      <c r="JE1" t="str">
        <f>variables_value!JE1</f>
        <v xml:space="preserve">type of burglary </v>
      </c>
      <c r="JF1" t="str">
        <f>variables_value!JF1</f>
        <v xml:space="preserve">concentrated disadvantage </v>
      </c>
      <c r="JG1" t="str">
        <f>variables_value!JG1</f>
        <v xml:space="preserve">immigration concentration </v>
      </c>
      <c r="JH1" t="str">
        <f>variables_value!JH1</f>
        <v xml:space="preserve">residential stability </v>
      </c>
      <c r="JI1" t="str">
        <f>variables_value!JI1</f>
        <v>Call rate</v>
      </c>
      <c r="JJ1" t="str">
        <f>variables_value!JJ1</f>
        <v>weekends</v>
      </c>
      <c r="JK1" t="str">
        <f>variables_value!JK1</f>
        <v>source of call</v>
      </c>
      <c r="JL1" t="str">
        <f>variables_value!JL1</f>
        <v>night time</v>
      </c>
      <c r="JM1" t="str">
        <f>variables_value!JM1</f>
        <v xml:space="preserve">type of burglary </v>
      </c>
      <c r="JN1" t="str">
        <f>variables_value!JN1</f>
        <v>% Mexican-American</v>
      </c>
      <c r="JO1" t="str">
        <f>variables_value!JO1</f>
        <v xml:space="preserve">% Black </v>
      </c>
      <c r="JP1" t="str">
        <f>variables_value!JP1</f>
        <v>Average Value</v>
      </c>
      <c r="JQ1" t="str">
        <f>variables_value!JQ1</f>
        <v>Pop. Density</v>
      </c>
      <c r="JR1" t="str">
        <f>variables_value!JR1</f>
        <v xml:space="preserve">Average Rent </v>
      </c>
      <c r="JS1" t="str">
        <f>variables_value!JS1</f>
        <v>Education</v>
      </c>
      <c r="JT1" t="str">
        <f>variables_value!JT1</f>
        <v>Mean Per Capita Income</v>
      </c>
      <c r="JU1" t="str">
        <f>variables_value!JU1</f>
        <v>% Poverty</v>
      </c>
      <c r="JV1" t="str">
        <f>variables_value!JV1</f>
        <v>% Mexican-American</v>
      </c>
      <c r="JW1" t="str">
        <f>variables_value!JW1</f>
        <v xml:space="preserve">% Black </v>
      </c>
      <c r="JX1" t="str">
        <f>variables_value!JX1</f>
        <v>Average Value</v>
      </c>
      <c r="JY1" t="str">
        <f>variables_value!JY1</f>
        <v>Pop. Density</v>
      </c>
      <c r="JZ1" t="str">
        <f>variables_value!JZ1</f>
        <v xml:space="preserve">Average Rent </v>
      </c>
      <c r="KA1" t="str">
        <f>variables_value!KA1</f>
        <v>Education</v>
      </c>
      <c r="KB1" t="str">
        <f>variables_value!KB1</f>
        <v>Mean Per Capita Income</v>
      </c>
      <c r="KC1" t="str">
        <f>variables_value!KC1</f>
        <v>% Poverty</v>
      </c>
      <c r="KD1" t="str">
        <f>variables_value!KD1</f>
        <v>% Mexican-American</v>
      </c>
      <c r="KE1" t="str">
        <f>variables_value!KE1</f>
        <v xml:space="preserve">% Black </v>
      </c>
      <c r="KF1" t="str">
        <f>variables_value!KF1</f>
        <v>Average Value</v>
      </c>
      <c r="KG1" t="str">
        <f>variables_value!KG1</f>
        <v>Pop. Density</v>
      </c>
      <c r="KH1" t="str">
        <f>variables_value!KH1</f>
        <v xml:space="preserve">Average Rent </v>
      </c>
      <c r="KI1" t="str">
        <f>variables_value!KI1</f>
        <v>Education</v>
      </c>
      <c r="KJ1" t="str">
        <f>variables_value!KJ1</f>
        <v>Mean Per Capita Income</v>
      </c>
      <c r="KK1" t="str">
        <f>variables_value!KK1</f>
        <v>% Poverty</v>
      </c>
      <c r="KL1" t="str">
        <f>variables_value!KL1</f>
        <v>Priority Index</v>
      </c>
      <c r="KM1" t="str">
        <f>variables_value!KM1</f>
        <v>Felony</v>
      </c>
      <c r="KN1" t="str">
        <f>variables_value!KN1</f>
        <v>Disorder</v>
      </c>
      <c r="KO1" t="str">
        <f>variables_value!KO1</f>
        <v xml:space="preserve">Misdemeanor </v>
      </c>
      <c r="KP1" t="str">
        <f>variables_value!KP1</f>
        <v xml:space="preserve">violent </v>
      </c>
      <c r="KQ1" t="str">
        <f>variables_value!KQ1</f>
        <v>In progress, just occurred</v>
      </c>
      <c r="KR1" t="str">
        <f>variables_value!KR1</f>
        <v>apartment</v>
      </c>
      <c r="KS1" t="str">
        <f>variables_value!KS1</f>
        <v xml:space="preserve">time of day </v>
      </c>
      <c r="KT1" t="str">
        <f>variables_value!KT1</f>
        <v>weekend</v>
      </c>
      <c r="KU1" t="str">
        <f>variables_value!KU1</f>
        <v>season</v>
      </c>
      <c r="KV1" t="str">
        <f>variables_value!KV1</f>
        <v>hot spot</v>
      </c>
      <c r="KW1" t="str">
        <f>variables_value!KW1</f>
        <v>volume of call activity</v>
      </c>
      <c r="KX1" t="str">
        <f>variables_value!KX1</f>
        <v>minority concentration</v>
      </c>
      <c r="KY1" t="str">
        <f>variables_value!KY1</f>
        <v>structural disadvantage</v>
      </c>
      <c r="KZ1" t="str">
        <f>variables_value!KZ1</f>
        <v>amount of patrols responding</v>
      </c>
      <c r="LA1" t="str">
        <f>variables_value!LA1</f>
        <v>Distance Travelled</v>
      </c>
      <c r="LB1" t="str">
        <f>variables_value!LB1</f>
        <v>workload</v>
      </c>
      <c r="LC1" t="str">
        <f>variables_value!LC1</f>
        <v>Basic command unit built-up area size</v>
      </c>
      <c r="LD1" t="str">
        <f>variables_value!LD1</f>
        <v>familiarity with patrol area</v>
      </c>
      <c r="LE1" t="str">
        <f>variables_value!LE1</f>
        <v>shift changeovers</v>
      </c>
      <c r="LF1" t="str">
        <f>variables_value!LF1</f>
        <v>rush hour/traffic conditions</v>
      </c>
      <c r="LG1" t="str">
        <f>variables_value!LG1</f>
        <v xml:space="preserve">Control center navigational directions </v>
      </c>
      <c r="LH1" t="str">
        <f>variables_value!LH1</f>
        <v>advice on deployment at the scene</v>
      </c>
      <c r="LI1" t="str">
        <f>variables_value!LI1</f>
        <v xml:space="preserve">Control center navigational directions </v>
      </c>
      <c r="LJ1" t="str">
        <f>variables_value!LJ1</f>
        <v>advice on deployment at the scene</v>
      </c>
      <c r="LK1" t="str">
        <f>variables_value!LK1</f>
        <v>two-officer patrols</v>
      </c>
      <c r="LL1" t="str">
        <f>variables_value!LL1</f>
        <v>two-officer patrols</v>
      </c>
      <c r="LM1" t="str">
        <f>variables_value!LM1</f>
        <v>two-officer patrols</v>
      </c>
      <c r="LN1" t="str">
        <f>variables_value!LN1</f>
        <v>Distance Travelled</v>
      </c>
      <c r="LO1" t="str">
        <f>variables_value!LO1</f>
        <v>uncommitted patrols</v>
      </c>
      <c r="LP1" t="str">
        <f>variables_value!LP1</f>
        <v>uncommitted patrols</v>
      </c>
      <c r="LQ1" t="str">
        <f>variables_value!LQ1</f>
        <v>AGDS implementation</v>
      </c>
      <c r="LR1" t="str">
        <f>variables_value!LR1</f>
        <v>Vocera badge implementation</v>
      </c>
      <c r="LS1" t="str">
        <f>variables_value!LS1</f>
        <v>AGDS implementation</v>
      </c>
      <c r="LT1" t="str">
        <f>variables_value!LT1</f>
        <v>AGDS implementation</v>
      </c>
      <c r="LU1" t="str">
        <f>variables_value!LU1</f>
        <v>weapon</v>
      </c>
      <c r="LV1" t="str">
        <f>variables_value!LV1</f>
        <v>weekends</v>
      </c>
      <c r="LW1" t="str">
        <f>variables_value!LW1</f>
        <v>nighttime</v>
      </c>
      <c r="LX1" t="str">
        <f>variables_value!LX1</f>
        <v>rush hour</v>
      </c>
      <c r="LY1" t="str">
        <f>variables_value!LY1</f>
        <v>caller age</v>
      </c>
      <c r="LZ1" t="str">
        <f>variables_value!LZ1</f>
        <v>caller male</v>
      </c>
    </row>
    <row r="2" spans="1:338" hidden="1" x14ac:dyDescent="0.25">
      <c r="A2" t="str">
        <f>variables_value!A2</f>
        <v>excluded</v>
      </c>
    </row>
    <row r="3" spans="1:338" x14ac:dyDescent="0.25">
      <c r="A3" t="str">
        <f>variables_value!A3</f>
        <v>A hidden cost of war - the impact of mobilizing reserve troops on emergency response</v>
      </c>
      <c r="B3" t="s">
        <v>149</v>
      </c>
      <c r="C3" t="s">
        <v>149</v>
      </c>
      <c r="I3" t="s">
        <v>149</v>
      </c>
      <c r="K3" t="s">
        <v>150</v>
      </c>
      <c r="L3" t="s">
        <v>149</v>
      </c>
      <c r="M3" t="s">
        <v>149</v>
      </c>
      <c r="N3" t="s">
        <v>149</v>
      </c>
      <c r="P3" t="s">
        <v>149</v>
      </c>
      <c r="Q3" t="s">
        <v>149</v>
      </c>
    </row>
    <row r="4" spans="1:338" hidden="1" x14ac:dyDescent="0.25">
      <c r="A4" t="str">
        <f>variables_value!A4</f>
        <v>excluded</v>
      </c>
    </row>
    <row r="5" spans="1:338" hidden="1" x14ac:dyDescent="0.25">
      <c r="A5" t="str">
        <f>variables_value!A5</f>
        <v>excluded</v>
      </c>
    </row>
    <row r="6" spans="1:338" hidden="1" x14ac:dyDescent="0.25">
      <c r="A6" t="str">
        <f>variables_value!A6</f>
        <v>excluded</v>
      </c>
    </row>
    <row r="7" spans="1:338" x14ac:dyDescent="0.25">
      <c r="A7" t="str">
        <f>variables_value!A7</f>
        <v>A study of communications crimes and arrests in a metropolitan police department</v>
      </c>
      <c r="S7" t="s">
        <v>159</v>
      </c>
      <c r="U7" t="s">
        <v>159</v>
      </c>
      <c r="V7" t="s">
        <v>150</v>
      </c>
    </row>
    <row r="8" spans="1:338" hidden="1" x14ac:dyDescent="0.25">
      <c r="A8" t="str">
        <f>variables_value!A8</f>
        <v>Acoustic gunshot detection systems - a quasi-experimental evaluation in St. Louis MO</v>
      </c>
    </row>
    <row r="9" spans="1:338" x14ac:dyDescent="0.25">
      <c r="A9" t="str">
        <f>variables_value!A9</f>
        <v>excluded</v>
      </c>
      <c r="W9" t="s">
        <v>149</v>
      </c>
    </row>
    <row r="10" spans="1:338" x14ac:dyDescent="0.25">
      <c r="A10" t="str">
        <f>variables_value!A10</f>
        <v>An empirical evaluation gunshot detection system and its effectiveness on police practices</v>
      </c>
      <c r="X10" t="s">
        <v>159</v>
      </c>
      <c r="Y10" t="s">
        <v>159</v>
      </c>
      <c r="Z10" t="s">
        <v>159</v>
      </c>
      <c r="AB10" t="s">
        <v>159</v>
      </c>
      <c r="AC10" t="s">
        <v>159</v>
      </c>
      <c r="AD10" t="s">
        <v>149</v>
      </c>
      <c r="AF10" t="s">
        <v>159</v>
      </c>
      <c r="AG10" t="s">
        <v>149</v>
      </c>
      <c r="AK10" t="s">
        <v>150</v>
      </c>
      <c r="AL10" t="s">
        <v>150</v>
      </c>
    </row>
    <row r="11" spans="1:338" x14ac:dyDescent="0.25">
      <c r="A11" t="str">
        <f>variables_value!A11</f>
        <v>AVL AND RESPONSE TIME REDUCTION - IMAGE AND REALITY</v>
      </c>
    </row>
    <row r="12" spans="1:338" x14ac:dyDescent="0.25">
      <c r="A12" t="str">
        <f>variables_value!A12</f>
        <v>Burglary reduction and improved police performance through private alarm response</v>
      </c>
      <c r="AO12" t="s">
        <v>242</v>
      </c>
    </row>
    <row r="13" spans="1:338" x14ac:dyDescent="0.25">
      <c r="A13" t="str">
        <f>variables_value!A13</f>
        <v>Calling the Police - Citizen Reporting of Serious Crime</v>
      </c>
      <c r="AP13" t="s">
        <v>159</v>
      </c>
      <c r="AQ13" t="s">
        <v>159</v>
      </c>
      <c r="AR13" t="s">
        <v>159</v>
      </c>
      <c r="AS13" t="s">
        <v>159</v>
      </c>
      <c r="AU13" t="s">
        <v>159</v>
      </c>
      <c r="AV13" t="s">
        <v>159</v>
      </c>
    </row>
    <row r="14" spans="1:338" hidden="1" x14ac:dyDescent="0.25">
      <c r="A14" t="str">
        <f>variables_value!A14</f>
        <v>excluded</v>
      </c>
    </row>
    <row r="15" spans="1:338" hidden="1" x14ac:dyDescent="0.25">
      <c r="A15" t="str">
        <f>variables_value!A15</f>
        <v>excluded</v>
      </c>
    </row>
    <row r="16" spans="1:338" hidden="1" x14ac:dyDescent="0.25">
      <c r="A16" t="str">
        <f>variables_value!A16</f>
        <v>excluded</v>
      </c>
    </row>
    <row r="17" spans="1:67" x14ac:dyDescent="0.25">
      <c r="A17" t="str">
        <f>variables_value!A17</f>
        <v>Characteristics of law enforcement response to wrong-way driving events in Florida</v>
      </c>
      <c r="BA17" t="s">
        <v>159</v>
      </c>
      <c r="BB17" t="s">
        <v>159</v>
      </c>
    </row>
    <row r="18" spans="1:67" x14ac:dyDescent="0.25">
      <c r="A18" t="str">
        <f>variables_value!A18</f>
        <v>excluded</v>
      </c>
      <c r="BF18" t="s">
        <v>159</v>
      </c>
    </row>
    <row r="19" spans="1:67" hidden="1" x14ac:dyDescent="0.25">
      <c r="A19" t="str">
        <f>variables_value!A19</f>
        <v>Comparative Analysis between Routine Preventative Uniformed Police Patrols and Crime Reduction and Calls for Service</v>
      </c>
    </row>
    <row r="20" spans="1:67" hidden="1" x14ac:dyDescent="0.25">
      <c r="A20" t="str">
        <f>variables_value!A20</f>
        <v>excluded</v>
      </c>
    </row>
    <row r="21" spans="1:67" hidden="1" x14ac:dyDescent="0.25">
      <c r="A21" t="str">
        <f>variables_value!A21</f>
        <v>excluded</v>
      </c>
    </row>
    <row r="22" spans="1:67" hidden="1" x14ac:dyDescent="0.25">
      <c r="A22" t="str">
        <f>variables_value!A22</f>
        <v>excluded</v>
      </c>
    </row>
    <row r="23" spans="1:67" hidden="1" x14ac:dyDescent="0.25">
      <c r="A23" t="str">
        <f>variables_value!A23</f>
        <v>excluded</v>
      </c>
    </row>
    <row r="24" spans="1:67" x14ac:dyDescent="0.25">
      <c r="A24" t="str">
        <f>variables_value!A24</f>
        <v>excluded</v>
      </c>
      <c r="BH24" t="s">
        <v>149</v>
      </c>
      <c r="BJ24" t="s">
        <v>159</v>
      </c>
      <c r="BK24" t="s">
        <v>159</v>
      </c>
    </row>
    <row r="25" spans="1:67" hidden="1" x14ac:dyDescent="0.25">
      <c r="A25" t="str">
        <f>variables_value!A25</f>
        <v>Do urban sports facilities have unique social costs An analysis of event related congestion on police response time</v>
      </c>
    </row>
    <row r="26" spans="1:67" hidden="1" x14ac:dyDescent="0.25">
      <c r="A26" t="str">
        <f>variables_value!A26</f>
        <v>excluded</v>
      </c>
    </row>
    <row r="27" spans="1:67" hidden="1" x14ac:dyDescent="0.25">
      <c r="A27" t="str">
        <f>variables_value!A27</f>
        <v>excluded</v>
      </c>
    </row>
    <row r="28" spans="1:67" x14ac:dyDescent="0.25">
      <c r="A28" t="str">
        <f>variables_value!A28</f>
        <v>excluded</v>
      </c>
      <c r="BM28" t="s">
        <v>159</v>
      </c>
    </row>
    <row r="29" spans="1:67" x14ac:dyDescent="0.25">
      <c r="A29" t="str">
        <f>variables_value!A29</f>
        <v>Evaluating the Effectiveness of an Acoustic Gunshot Location System in St. Louis, MO</v>
      </c>
      <c r="BO29" t="s">
        <v>150</v>
      </c>
    </row>
    <row r="30" spans="1:67" hidden="1" x14ac:dyDescent="0.25">
      <c r="A30" t="str">
        <f>variables_value!A30</f>
        <v>Evaluation of a Police Automatic Vehicle Monitoring (AVM) System - A Study of the St. Louis Experience, 1976-1977</v>
      </c>
    </row>
    <row r="31" spans="1:67" hidden="1" x14ac:dyDescent="0.25">
      <c r="A31" t="str">
        <f>variables_value!A31</f>
        <v>excluded</v>
      </c>
    </row>
    <row r="32" spans="1:67" hidden="1" x14ac:dyDescent="0.25">
      <c r="A32" t="str">
        <f>variables_value!A32</f>
        <v>excluded</v>
      </c>
    </row>
    <row r="33" spans="1:84" x14ac:dyDescent="0.25">
      <c r="A33" t="str">
        <f>variables_value!A33</f>
        <v>excluded</v>
      </c>
      <c r="BP33" t="s">
        <v>159</v>
      </c>
    </row>
    <row r="34" spans="1:84" hidden="1" x14ac:dyDescent="0.25">
      <c r="A34" t="str">
        <f>variables_value!A34</f>
        <v>Evaluation of the role of police in the EMS system</v>
      </c>
    </row>
    <row r="35" spans="1:84" x14ac:dyDescent="0.25">
      <c r="A35" t="str">
        <f>variables_value!A35</f>
        <v>excluded</v>
      </c>
      <c r="BQ35" t="s">
        <v>150</v>
      </c>
      <c r="BR35" t="s">
        <v>149</v>
      </c>
      <c r="BS35" t="s">
        <v>150</v>
      </c>
      <c r="BT35" t="s">
        <v>149</v>
      </c>
      <c r="BU35" t="s">
        <v>150</v>
      </c>
      <c r="BV35" t="s">
        <v>149</v>
      </c>
      <c r="BW35" t="s">
        <v>150</v>
      </c>
    </row>
    <row r="36" spans="1:84" hidden="1" x14ac:dyDescent="0.25">
      <c r="A36" t="str">
        <f>variables_value!A36</f>
        <v>excluded</v>
      </c>
    </row>
    <row r="37" spans="1:84" hidden="1" x14ac:dyDescent="0.25">
      <c r="A37" t="str">
        <f>variables_value!A37</f>
        <v>excluded</v>
      </c>
    </row>
    <row r="38" spans="1:84" hidden="1" x14ac:dyDescent="0.25">
      <c r="A38" t="str">
        <f>variables_value!A38</f>
        <v>excluded</v>
      </c>
    </row>
    <row r="39" spans="1:84" hidden="1" x14ac:dyDescent="0.25">
      <c r="A39" t="str">
        <f>variables_value!A39</f>
        <v>excluded</v>
      </c>
    </row>
    <row r="40" spans="1:84" hidden="1" x14ac:dyDescent="0.25">
      <c r="A40" t="str">
        <f>variables_value!A40</f>
        <v>excluded</v>
      </c>
    </row>
    <row r="41" spans="1:84" hidden="1" x14ac:dyDescent="0.25">
      <c r="A41" t="str">
        <f>variables_value!A41</f>
        <v>excluded</v>
      </c>
    </row>
    <row r="42" spans="1:84" x14ac:dyDescent="0.25">
      <c r="A42" t="str">
        <f>variables_value!A42</f>
        <v>Managing Citizen Calls to the Police - An Assessment of Non-Emergency Call Systems</v>
      </c>
      <c r="CB42" t="s">
        <v>159</v>
      </c>
      <c r="CD42" t="s">
        <v>159</v>
      </c>
      <c r="CE42" t="s">
        <v>159</v>
      </c>
      <c r="CF42" t="s">
        <v>159</v>
      </c>
    </row>
    <row r="43" spans="1:84" hidden="1" x14ac:dyDescent="0.25">
      <c r="A43" t="str">
        <f>variables_value!A43</f>
        <v>excluded</v>
      </c>
    </row>
    <row r="44" spans="1:84" hidden="1" x14ac:dyDescent="0.25">
      <c r="A44" t="str">
        <f>variables_value!A44</f>
        <v>excluded</v>
      </c>
    </row>
    <row r="45" spans="1:84" hidden="1" x14ac:dyDescent="0.25">
      <c r="A45" t="str">
        <f>variables_value!A45</f>
        <v>excluded</v>
      </c>
    </row>
    <row r="46" spans="1:84" hidden="1" x14ac:dyDescent="0.25">
      <c r="A46" t="str">
        <f>variables_value!A46</f>
        <v>excluded</v>
      </c>
    </row>
    <row r="47" spans="1:84" x14ac:dyDescent="0.25">
      <c r="A47" t="str">
        <f>variables_value!A47</f>
        <v>excluded</v>
      </c>
    </row>
    <row r="48" spans="1:84" hidden="1" x14ac:dyDescent="0.25">
      <c r="A48" t="str">
        <f>variables_value!A48</f>
        <v>ONE OR TWO-OFFICER CARS - A PERSPECTIVE FROM KANSAS CITY</v>
      </c>
    </row>
    <row r="49" spans="1:176" hidden="1" x14ac:dyDescent="0.25">
      <c r="A49" t="str">
        <f>variables_value!A49</f>
        <v>excluded</v>
      </c>
    </row>
    <row r="50" spans="1:176" hidden="1" x14ac:dyDescent="0.25">
      <c r="A50" t="str">
        <f>variables_value!A50</f>
        <v>excluded</v>
      </c>
    </row>
    <row r="51" spans="1:176" hidden="1" x14ac:dyDescent="0.25">
      <c r="A51" t="str">
        <f>variables_value!A51</f>
        <v>excluded</v>
      </c>
    </row>
    <row r="52" spans="1:176" hidden="1" x14ac:dyDescent="0.25">
      <c r="A52" t="str">
        <f>variables_value!A52</f>
        <v>excluded</v>
      </c>
    </row>
    <row r="53" spans="1:176" x14ac:dyDescent="0.25">
      <c r="A53" t="str">
        <f>variables_value!A53</f>
        <v>excluded</v>
      </c>
      <c r="CT53" t="s">
        <v>150</v>
      </c>
      <c r="CU53" t="s">
        <v>159</v>
      </c>
      <c r="CV53" t="s">
        <v>159</v>
      </c>
      <c r="CW53" t="s">
        <v>159</v>
      </c>
      <c r="CY53" t="s">
        <v>150</v>
      </c>
      <c r="CZ53" t="s">
        <v>159</v>
      </c>
      <c r="DA53" t="s">
        <v>159</v>
      </c>
    </row>
    <row r="54" spans="1:176" x14ac:dyDescent="0.25">
      <c r="A54" t="str">
        <f>variables_value!A54</f>
        <v>Police response time- Its determinants and effects</v>
      </c>
      <c r="DB54" t="s">
        <v>159</v>
      </c>
      <c r="DC54" t="s">
        <v>159</v>
      </c>
    </row>
    <row r="55" spans="1:176" x14ac:dyDescent="0.25">
      <c r="A55" t="str">
        <f>variables_value!A55</f>
        <v>Police Response Time to Domestic Violence Calls and Its Effects</v>
      </c>
      <c r="DE55" t="s">
        <v>159</v>
      </c>
      <c r="DF55" t="s">
        <v>159</v>
      </c>
      <c r="DG55" t="s">
        <v>150</v>
      </c>
    </row>
    <row r="56" spans="1:176" hidden="1" x14ac:dyDescent="0.25">
      <c r="A56" t="str">
        <f>variables_value!A56</f>
        <v>Police response time to road crashes in south-east of Iran</v>
      </c>
    </row>
    <row r="57" spans="1:176" hidden="1" x14ac:dyDescent="0.25">
      <c r="A57" t="str">
        <f>variables_value!A57</f>
        <v>excluded</v>
      </c>
    </row>
    <row r="58" spans="1:176" hidden="1" x14ac:dyDescent="0.25">
      <c r="A58" t="str">
        <f>variables_value!A58</f>
        <v>excluded</v>
      </c>
    </row>
    <row r="59" spans="1:176" hidden="1" x14ac:dyDescent="0.25">
      <c r="A59" t="str">
        <f>variables_value!A59</f>
        <v>excluded</v>
      </c>
    </row>
    <row r="60" spans="1:176" x14ac:dyDescent="0.25">
      <c r="A60" t="str">
        <f>variables_value!A60</f>
        <v>excluded</v>
      </c>
    </row>
    <row r="61" spans="1:176" x14ac:dyDescent="0.25">
      <c r="A61" t="str">
        <f>variables_value!A61</f>
        <v>Response speeds and response times of urban police patrol cars in Ottawa, Canada</v>
      </c>
      <c r="DH61" t="s">
        <v>242</v>
      </c>
      <c r="DI61" t="s">
        <v>242</v>
      </c>
      <c r="DJ61" t="s">
        <v>242</v>
      </c>
      <c r="DK61" t="s">
        <v>242</v>
      </c>
      <c r="DL61" t="s">
        <v>242</v>
      </c>
      <c r="DM61" t="s">
        <v>242</v>
      </c>
      <c r="DN61" t="s">
        <v>242</v>
      </c>
      <c r="DO61" t="s">
        <v>242</v>
      </c>
      <c r="DP61" t="s">
        <v>242</v>
      </c>
      <c r="DQ61" t="s">
        <v>242</v>
      </c>
      <c r="DR61" t="s">
        <v>242</v>
      </c>
      <c r="DS61" t="s">
        <v>242</v>
      </c>
      <c r="DT61" t="s">
        <v>242</v>
      </c>
      <c r="DU61" t="s">
        <v>242</v>
      </c>
      <c r="DV61" t="s">
        <v>242</v>
      </c>
      <c r="DW61" t="s">
        <v>242</v>
      </c>
      <c r="DX61" t="s">
        <v>242</v>
      </c>
      <c r="DY61" t="s">
        <v>242</v>
      </c>
      <c r="DZ61" t="s">
        <v>242</v>
      </c>
      <c r="EA61" t="s">
        <v>242</v>
      </c>
      <c r="EB61" t="s">
        <v>242</v>
      </c>
      <c r="EC61" t="s">
        <v>242</v>
      </c>
      <c r="ED61" t="s">
        <v>242</v>
      </c>
      <c r="EE61" t="s">
        <v>242</v>
      </c>
      <c r="EF61" t="s">
        <v>242</v>
      </c>
      <c r="EG61" t="s">
        <v>242</v>
      </c>
      <c r="EH61" t="s">
        <v>242</v>
      </c>
      <c r="EI61" t="s">
        <v>242</v>
      </c>
      <c r="EJ61" t="s">
        <v>242</v>
      </c>
      <c r="EK61" t="s">
        <v>242</v>
      </c>
      <c r="EL61" t="s">
        <v>242</v>
      </c>
      <c r="EM61" t="s">
        <v>242</v>
      </c>
      <c r="EN61" t="s">
        <v>242</v>
      </c>
      <c r="EO61" t="s">
        <v>242</v>
      </c>
      <c r="EP61" t="s">
        <v>242</v>
      </c>
      <c r="EQ61" t="s">
        <v>242</v>
      </c>
      <c r="ER61" t="s">
        <v>242</v>
      </c>
      <c r="ES61" t="s">
        <v>242</v>
      </c>
      <c r="ET61" t="s">
        <v>242</v>
      </c>
      <c r="EU61" t="s">
        <v>242</v>
      </c>
      <c r="EV61" t="s">
        <v>242</v>
      </c>
      <c r="EW61" t="s">
        <v>242</v>
      </c>
      <c r="EX61" t="s">
        <v>242</v>
      </c>
      <c r="EY61" t="s">
        <v>242</v>
      </c>
      <c r="EZ61" t="s">
        <v>242</v>
      </c>
      <c r="FA61" t="s">
        <v>242</v>
      </c>
      <c r="FB61" t="s">
        <v>242</v>
      </c>
      <c r="FC61" t="s">
        <v>242</v>
      </c>
      <c r="FD61" t="s">
        <v>242</v>
      </c>
      <c r="FE61" t="s">
        <v>242</v>
      </c>
      <c r="FF61" t="s">
        <v>242</v>
      </c>
      <c r="FG61" t="s">
        <v>242</v>
      </c>
      <c r="FH61" t="s">
        <v>242</v>
      </c>
      <c r="FI61" t="s">
        <v>242</v>
      </c>
      <c r="FJ61" t="s">
        <v>242</v>
      </c>
      <c r="FK61" t="s">
        <v>242</v>
      </c>
      <c r="FL61" t="s">
        <v>242</v>
      </c>
      <c r="FM61" t="s">
        <v>242</v>
      </c>
      <c r="FN61" t="s">
        <v>242</v>
      </c>
      <c r="FO61" t="s">
        <v>242</v>
      </c>
      <c r="FP61" t="s">
        <v>242</v>
      </c>
      <c r="FQ61" t="s">
        <v>242</v>
      </c>
      <c r="FR61" t="s">
        <v>242</v>
      </c>
      <c r="FS61" t="s">
        <v>242</v>
      </c>
      <c r="FT61" t="s">
        <v>242</v>
      </c>
    </row>
    <row r="62" spans="1:176" x14ac:dyDescent="0.25">
      <c r="A62" t="str">
        <f>variables_value!A62</f>
        <v>Response Time - Role in Assessing Police Performance</v>
      </c>
    </row>
    <row r="63" spans="1:176" hidden="1" x14ac:dyDescent="0.25">
      <c r="A63" t="str">
        <f>variables_value!A63</f>
        <v>Response Time Analysis - Volume II - Analysis</v>
      </c>
    </row>
    <row r="64" spans="1:176" x14ac:dyDescent="0.25">
      <c r="A64" t="str">
        <f>variables_value!A64</f>
        <v>Response Time Analysis - Volume III Part II crime analysis</v>
      </c>
    </row>
    <row r="65" spans="1:333" x14ac:dyDescent="0.25">
      <c r="A65" t="str">
        <f>variables_value!A65</f>
        <v>Response Time Analysis - Volume IV - Noncrime Call Analysis</v>
      </c>
      <c r="JA65" t="s">
        <v>149</v>
      </c>
      <c r="JB65" t="s">
        <v>159</v>
      </c>
      <c r="JC65" t="s">
        <v>159</v>
      </c>
      <c r="JD65" t="s">
        <v>159</v>
      </c>
      <c r="JG65" t="s">
        <v>159</v>
      </c>
      <c r="JH65" t="s">
        <v>159</v>
      </c>
      <c r="JI65" t="s">
        <v>149</v>
      </c>
      <c r="JJ65" t="s">
        <v>159</v>
      </c>
      <c r="JK65" t="s">
        <v>159</v>
      </c>
      <c r="JL65" t="s">
        <v>159</v>
      </c>
      <c r="JO65" t="s">
        <v>159</v>
      </c>
      <c r="JP65" t="s">
        <v>159</v>
      </c>
    </row>
    <row r="66" spans="1:333" hidden="1" x14ac:dyDescent="0.25">
      <c r="A66" t="str">
        <f>variables_value!A66</f>
        <v>excluded</v>
      </c>
    </row>
    <row r="67" spans="1:333" hidden="1" x14ac:dyDescent="0.25">
      <c r="A67" t="str">
        <f>variables_value!A67</f>
        <v>Service time, dispatch time, and demand for police services - Helping more by serving less</v>
      </c>
    </row>
    <row r="68" spans="1:333" x14ac:dyDescent="0.25">
      <c r="A68" t="str">
        <f>variables_value!A68</f>
        <v>SHSU - An examination of organizational and community effects on police response time</v>
      </c>
      <c r="JQ68" t="s">
        <v>150</v>
      </c>
      <c r="JR68" t="s">
        <v>150</v>
      </c>
      <c r="JS68" t="s">
        <v>150</v>
      </c>
      <c r="JT68" t="s">
        <v>150</v>
      </c>
      <c r="JU68" t="s">
        <v>150</v>
      </c>
      <c r="JV68" t="s">
        <v>150</v>
      </c>
      <c r="JW68" t="s">
        <v>150</v>
      </c>
      <c r="JX68" t="s">
        <v>150</v>
      </c>
      <c r="JY68" t="s">
        <v>150</v>
      </c>
      <c r="JZ68" t="s">
        <v>150</v>
      </c>
      <c r="KA68" t="s">
        <v>150</v>
      </c>
      <c r="KB68" t="s">
        <v>150</v>
      </c>
      <c r="KC68" t="s">
        <v>150</v>
      </c>
      <c r="KD68" t="s">
        <v>150</v>
      </c>
      <c r="KE68" t="s">
        <v>150</v>
      </c>
      <c r="KF68" t="s">
        <v>150</v>
      </c>
      <c r="KM68" t="s">
        <v>150</v>
      </c>
    </row>
    <row r="69" spans="1:333" hidden="1" x14ac:dyDescent="0.25">
      <c r="A69" t="str">
        <f>variables_value!A69</f>
        <v>SHSU - Examining the neighborhood effects on police performance to assault calls</v>
      </c>
    </row>
    <row r="70" spans="1:333" hidden="1" x14ac:dyDescent="0.25">
      <c r="A70" t="str">
        <f>variables_value!A70</f>
        <v>SHSU - Police response time to in-progress burglary - A multilevel analysis</v>
      </c>
    </row>
    <row r="71" spans="1:333" x14ac:dyDescent="0.25">
      <c r="A71" t="str">
        <f>variables_value!A71</f>
        <v>SHSU - Social disorganization and police performance to burglary calls - a tale of two cities</v>
      </c>
      <c r="KO71" t="s">
        <v>149</v>
      </c>
      <c r="KP71" t="s">
        <v>159</v>
      </c>
      <c r="KQ71" t="s">
        <v>159</v>
      </c>
      <c r="KR71" t="s">
        <v>159</v>
      </c>
      <c r="KS71" t="s">
        <v>159</v>
      </c>
      <c r="KT71" t="s">
        <v>150</v>
      </c>
      <c r="KU71" t="s">
        <v>149</v>
      </c>
      <c r="KV71" t="s">
        <v>159</v>
      </c>
      <c r="KX71" t="s">
        <v>159</v>
      </c>
      <c r="KY71" t="s">
        <v>159</v>
      </c>
      <c r="LA71" t="s">
        <v>149</v>
      </c>
    </row>
    <row r="72" spans="1:333" x14ac:dyDescent="0.25">
      <c r="A72" t="str">
        <f>variables_value!A72</f>
        <v>SHSU - What conditions affect police response time - Examining situational and neighborhood factors</v>
      </c>
      <c r="LC72" t="s">
        <v>159</v>
      </c>
      <c r="LD72" t="s">
        <v>149</v>
      </c>
      <c r="LE72" t="s">
        <v>150</v>
      </c>
      <c r="LF72" t="s">
        <v>150</v>
      </c>
      <c r="LG72" t="s">
        <v>150</v>
      </c>
      <c r="LH72" t="s">
        <v>150</v>
      </c>
      <c r="LI72" t="s">
        <v>149</v>
      </c>
    </row>
    <row r="73" spans="1:333" hidden="1" x14ac:dyDescent="0.25">
      <c r="A73" t="str">
        <f>variables_value!A73</f>
        <v>excluded</v>
      </c>
    </row>
    <row r="74" spans="1:333" x14ac:dyDescent="0.25">
      <c r="A74" t="str">
        <f>variables_value!A74</f>
        <v>excluded</v>
      </c>
      <c r="LP74" t="s">
        <v>149</v>
      </c>
      <c r="LQ74" t="s">
        <v>149</v>
      </c>
      <c r="LR74" t="s">
        <v>150</v>
      </c>
      <c r="LS74" t="s">
        <v>149</v>
      </c>
    </row>
    <row r="75" spans="1:333" hidden="1" x14ac:dyDescent="0.25">
      <c r="A75" t="str">
        <f>variables_value!A75</f>
        <v>The distribution of urban police services</v>
      </c>
    </row>
    <row r="76" spans="1:333" hidden="1" x14ac:dyDescent="0.25">
      <c r="A76" t="str">
        <f>variables_value!A76</f>
        <v>excluded</v>
      </c>
    </row>
    <row r="77" spans="1:333" hidden="1" x14ac:dyDescent="0.25">
      <c r="A77" t="str">
        <f>variables_value!A77</f>
        <v>excluded</v>
      </c>
    </row>
    <row r="78" spans="1:333" x14ac:dyDescent="0.25">
      <c r="A78" t="str">
        <f>variables_value!A78</f>
        <v>The Effects of Crime Incident Characteristics and Neighborhood Structure on Police Response Time</v>
      </c>
    </row>
    <row r="79" spans="1:333" hidden="1" x14ac:dyDescent="0.25">
      <c r="A79" t="str">
        <f>variables_value!A79</f>
        <v>The effects of patrol workloads and response strength on arrests at burglary emergencies</v>
      </c>
    </row>
    <row r="80" spans="1:333" x14ac:dyDescent="0.25">
      <c r="A80" t="str">
        <f>variables_value!A80</f>
        <v>excluded</v>
      </c>
      <c r="LT80" t="s">
        <v>149</v>
      </c>
      <c r="LU80" t="s">
        <v>159</v>
      </c>
    </row>
    <row r="81" spans="1:1" x14ac:dyDescent="0.25">
      <c r="A81" t="str">
        <f>variables_value!A81</f>
        <v>The impact of single and two-officer patrols on catching burglars in the act</v>
      </c>
    </row>
    <row r="82" spans="1:1" x14ac:dyDescent="0.25">
      <c r="A82" t="str">
        <f>variables_value!A82</f>
        <v>excluded</v>
      </c>
    </row>
    <row r="83" spans="1:1" hidden="1" x14ac:dyDescent="0.25">
      <c r="A83" t="str">
        <f>variables_value!A83</f>
        <v>excluded</v>
      </c>
    </row>
    <row r="84" spans="1:1" hidden="1" x14ac:dyDescent="0.25">
      <c r="A84" t="str">
        <f>variables_value!A84</f>
        <v>excluded</v>
      </c>
    </row>
    <row r="85" spans="1:1" hidden="1" x14ac:dyDescent="0.25">
      <c r="A85" t="str">
        <f>variables_value!A85</f>
        <v>THE SOONER THE BETTER - some effects of police response time</v>
      </c>
    </row>
    <row r="86" spans="1:1" hidden="1" x14ac:dyDescent="0.25">
      <c r="A86" t="str">
        <f>variables_value!A86</f>
        <v>excluded</v>
      </c>
    </row>
    <row r="87" spans="1:1" x14ac:dyDescent="0.25">
      <c r="A87" t="str">
        <f>variables_value!A87</f>
        <v>Use of ShotSpotter detection technology decreases prehospital time for patients sustaining gunshot wounds</v>
      </c>
    </row>
    <row r="88" spans="1:1" hidden="1" x14ac:dyDescent="0.25">
      <c r="A88" t="str">
        <f>variables_value!A88</f>
        <v>Use of the Vocera Communications Badge Improves Public Safety Response Times</v>
      </c>
    </row>
    <row r="89" spans="1:1" x14ac:dyDescent="0.25">
      <c r="A89" t="str">
        <f>variables_value!A89</f>
        <v>Using Gunshot Detection Systems in Police Departments</v>
      </c>
    </row>
    <row r="90" spans="1:1" x14ac:dyDescent="0.25">
      <c r="A90" t="str">
        <f>variables_value!A90</f>
        <v>excluded</v>
      </c>
    </row>
    <row r="91" spans="1:1" hidden="1" x14ac:dyDescent="0.25">
      <c r="A91" t="str">
        <f>variables_value!A91</f>
        <v>excluded</v>
      </c>
    </row>
    <row r="92" spans="1:1" x14ac:dyDescent="0.25">
      <c r="A92" t="str">
        <f>variables_value!A92</f>
        <v>excluded</v>
      </c>
    </row>
    <row r="93" spans="1:1" hidden="1" x14ac:dyDescent="0.25">
      <c r="A93" t="str">
        <f>variables_value!A93</f>
        <v>excluded</v>
      </c>
    </row>
    <row r="94" spans="1:1" x14ac:dyDescent="0.25">
      <c r="A94" t="str">
        <f>variables_value!A94</f>
        <v>excluded</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2" id="{94A8AFC9-4753-43A5-9A42-A56E978E3FD8}">
            <xm:f>(ISBLANK(variables_value!B3))</xm:f>
            <x14:dxf>
              <fill>
                <patternFill>
                  <bgColor theme="0" tint="-0.24994659260841701"/>
                </patternFill>
              </fill>
            </x14:dxf>
          </x14:cfRule>
          <xm:sqref>FU98:IU100 FU4:LE17 LF3:LZ17 FU18:LZ97 B4:FT95 B3:LE3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D763-564A-4113-9882-FB556951C805}">
  <dimension ref="A1:XFD146"/>
  <sheetViews>
    <sheetView topLeftCell="KO1" workbookViewId="0">
      <selection activeCell="LF1" sqref="LF1"/>
    </sheetView>
  </sheetViews>
  <sheetFormatPr defaultRowHeight="15" x14ac:dyDescent="0.25"/>
  <cols>
    <col min="1" max="1" width="83.28515625" bestFit="1" customWidth="1"/>
    <col min="2" max="2" width="14.85546875" bestFit="1" customWidth="1"/>
    <col min="3" max="3" width="8.42578125" bestFit="1" customWidth="1"/>
    <col min="4" max="4" width="11.85546875" bestFit="1" customWidth="1"/>
    <col min="5" max="5" width="10.7109375" bestFit="1" customWidth="1"/>
    <col min="6" max="6" width="8.140625" bestFit="1" customWidth="1"/>
    <col min="7" max="7" width="4.85546875" bestFit="1" customWidth="1"/>
    <col min="8" max="8" width="4.42578125" bestFit="1" customWidth="1"/>
    <col min="9" max="9" width="5.7109375" bestFit="1" customWidth="1"/>
    <col min="10" max="10" width="5.28515625" bestFit="1" customWidth="1"/>
    <col min="11" max="11" width="9.28515625" bestFit="1" customWidth="1"/>
    <col min="12" max="12" width="4.140625" bestFit="1" customWidth="1"/>
    <col min="13" max="14" width="8" bestFit="1" customWidth="1"/>
    <col min="15" max="15" width="17" bestFit="1" customWidth="1"/>
    <col min="16" max="17" width="11.5703125" bestFit="1" customWidth="1"/>
    <col min="18" max="18" width="13.28515625" bestFit="1" customWidth="1"/>
    <col min="19" max="19" width="23.28515625" bestFit="1" customWidth="1"/>
    <col min="20" max="20" width="20.85546875" bestFit="1" customWidth="1"/>
    <col min="21" max="21" width="23.28515625" bestFit="1" customWidth="1"/>
    <col min="22" max="22" width="20.85546875" bestFit="1" customWidth="1"/>
    <col min="23" max="23" width="18.5703125" bestFit="1" customWidth="1"/>
    <col min="24" max="24" width="16.140625" bestFit="1" customWidth="1"/>
    <col min="25" max="25" width="12.7109375" bestFit="1" customWidth="1"/>
    <col min="26" max="26" width="14.28515625" bestFit="1" customWidth="1"/>
    <col min="27" max="27" width="17.28515625" bestFit="1" customWidth="1"/>
    <col min="28" max="30" width="12.7109375" bestFit="1" customWidth="1"/>
    <col min="31" max="31" width="25.85546875" bestFit="1" customWidth="1"/>
    <col min="32" max="32" width="23.28515625" bestFit="1" customWidth="1"/>
    <col min="33" max="33" width="18" bestFit="1" customWidth="1"/>
    <col min="34" max="34" width="9.5703125" bestFit="1" customWidth="1"/>
    <col min="35" max="35" width="8.42578125" bestFit="1" customWidth="1"/>
    <col min="36" max="36" width="7.85546875" bestFit="1" customWidth="1"/>
    <col min="37" max="37" width="4" bestFit="1" customWidth="1"/>
    <col min="38" max="38" width="9.85546875" bestFit="1" customWidth="1"/>
    <col min="39" max="39" width="8.42578125" bestFit="1" customWidth="1"/>
    <col min="40" max="216" width="10.7109375" customWidth="1"/>
  </cols>
  <sheetData>
    <row r="1" spans="1:16384" x14ac:dyDescent="0.25">
      <c r="A1" s="13" t="str">
        <f>variables_value!A1</f>
        <v>Title</v>
      </c>
      <c r="B1" s="13" t="str">
        <f>variables_value!B1</f>
        <v>reserve density</v>
      </c>
      <c r="C1" s="13" t="str">
        <f>variables_value!C1</f>
        <v>highway</v>
      </c>
      <c r="D1" s="13" t="str">
        <f>variables_value!D1</f>
        <v>surface type</v>
      </c>
      <c r="E1" s="13" t="str">
        <f>variables_value!E1</f>
        <v>dry surface</v>
      </c>
      <c r="F1" s="13" t="str">
        <f>variables_value!F1</f>
        <v>daylight</v>
      </c>
      <c r="G1" s="13" t="str">
        <f>variables_value!G1</f>
        <v>dark</v>
      </c>
      <c r="H1" s="13" t="str">
        <f>variables_value!H1</f>
        <v>rain</v>
      </c>
      <c r="I1" s="13" t="str">
        <f>variables_value!I1</f>
        <v>snow</v>
      </c>
      <c r="J1" s="13" t="str">
        <f>variables_value!J1</f>
        <v>clear</v>
      </c>
      <c r="K1" s="13" t="str">
        <f>variables_value!K1</f>
        <v>weekend</v>
      </c>
      <c r="L1" s="13" t="str">
        <f>variables_value!L1</f>
        <v>lane 3-4</v>
      </c>
      <c r="M1" s="13" t="str">
        <f>variables_value!M1</f>
        <v>lane 5-6</v>
      </c>
      <c r="N1" s="13" t="str">
        <f>variables_value!N1</f>
        <v>lane 7 and greater</v>
      </c>
      <c r="O1" s="13" t="str">
        <f>variables_value!O1</f>
        <v>speed 25-40</v>
      </c>
      <c r="P1" s="13" t="str">
        <f>variables_value!P1</f>
        <v>speed 45-60</v>
      </c>
      <c r="Q1" s="13" t="str">
        <f>variables_value!Q1</f>
        <v>speed 60PLUS</v>
      </c>
      <c r="R1" s="13" t="str">
        <f>variables_value!R1</f>
        <v>AGDS implementation</v>
      </c>
      <c r="S1" s="13" t="str">
        <f>variables_value!S1</f>
        <v>AGDS implementation</v>
      </c>
      <c r="T1" s="13" t="str">
        <f>variables_value!T1</f>
        <v>AGDS implementation</v>
      </c>
      <c r="U1" s="13" t="str">
        <f>variables_value!U1</f>
        <v>AGDS implementation</v>
      </c>
      <c r="V1" s="13" t="str">
        <f>variables_value!V1</f>
        <v>AGDS implementation</v>
      </c>
      <c r="W1" s="13" t="str">
        <f>variables_value!W1</f>
        <v>AGDS implementation</v>
      </c>
      <c r="X1" s="13" t="str">
        <f>variables_value!X1</f>
        <v>violent crime</v>
      </c>
      <c r="Y1" s="13" t="str">
        <f>variables_value!Y1</f>
        <v>property crime</v>
      </c>
      <c r="Z1" s="13" t="str">
        <f>variables_value!Z1</f>
        <v xml:space="preserve">other crime types </v>
      </c>
      <c r="AA1" s="13" t="str">
        <f>variables_value!AA1</f>
        <v>Call priority 1</v>
      </c>
      <c r="AB1" s="13" t="str">
        <f>variables_value!AB1</f>
        <v>Call priority 2</v>
      </c>
      <c r="AC1" s="13" t="str">
        <f>variables_value!AC1</f>
        <v>Call priority 3</v>
      </c>
      <c r="AD1" s="13" t="str">
        <f>variables_value!AD1</f>
        <v>Mid-day shift (15:00 - 22:59)</v>
      </c>
      <c r="AE1" s="13" t="str">
        <f>variables_value!AE1</f>
        <v>Night shift (23:00 - 06:59)</v>
      </c>
      <c r="AF1" s="13" t="str">
        <f>variables_value!AF1</f>
        <v>Department size</v>
      </c>
      <c r="AG1" s="13" t="str">
        <f>variables_value!AG1</f>
        <v>Workload</v>
      </c>
      <c r="AH1" s="13" t="str">
        <f>variables_value!AH1</f>
        <v>Mobility</v>
      </c>
      <c r="AI1" s="13" t="str">
        <f>variables_value!AI1</f>
        <v>Poverty</v>
      </c>
      <c r="AJ1" s="13" t="str">
        <f>variables_value!AJ1</f>
        <v>RDI</v>
      </c>
      <c r="AK1" s="13" t="str">
        <f>variables_value!AK1</f>
        <v>% Black</v>
      </c>
      <c r="AL1" s="13" t="str">
        <f>variables_value!AL1</f>
        <v>% Latino</v>
      </c>
      <c r="AM1" s="13" t="str">
        <f>variables_value!AM1</f>
        <v>AVL implementation</v>
      </c>
      <c r="AN1" s="13" t="str">
        <f>variables_value!AN1</f>
        <v>number of burglaries</v>
      </c>
      <c r="AO1" s="13" t="str">
        <f>variables_value!AO1</f>
        <v>False alarm responses</v>
      </c>
      <c r="AP1" s="13" t="str">
        <f>variables_value!AP1</f>
        <v>Crime type - location Jacksonville</v>
      </c>
      <c r="AQ1" s="13" t="str">
        <f>variables_value!AQ1</f>
        <v>Crime type - location Peoria</v>
      </c>
      <c r="AR1" s="13" t="str">
        <f>variables_value!AR1</f>
        <v>Crime type - location Rochester</v>
      </c>
      <c r="AS1" s="13" t="str">
        <f>variables_value!AS1</f>
        <v>Crime type - location San Diego</v>
      </c>
      <c r="AT1" s="13" t="str">
        <f>variables_value!AT1</f>
        <v>Location - discovery crime</v>
      </c>
      <c r="AU1" s="13" t="str">
        <f>variables_value!AU1</f>
        <v>Location - involvement property</v>
      </c>
      <c r="AV1" s="13" t="str">
        <f>variables_value!AV1</f>
        <v>Location - involvement personal</v>
      </c>
      <c r="AW1" s="13" t="str">
        <f>variables_value!AW1</f>
        <v>Location - Involvement rape</v>
      </c>
      <c r="AX1" s="13" t="str">
        <f>variables_value!AX1</f>
        <v>RTMC (wi 10m)</v>
      </c>
      <c r="AY1" s="13" t="str">
        <f>variables_value!AY1</f>
        <v>Rest areas</v>
      </c>
      <c r="AZ1" s="13" t="str">
        <f>variables_value!AZ1</f>
        <v>Local roads</v>
      </c>
      <c r="BA1" s="13" t="str">
        <f>variables_value!BA1</f>
        <v xml:space="preserve">Limited access facilities </v>
      </c>
      <c r="BB1" s="13" t="str">
        <f>variables_value!BB1</f>
        <v>Rural roads</v>
      </c>
      <c r="BC1" s="13" t="str">
        <f>variables_value!BC1</f>
        <v>State roads</v>
      </c>
      <c r="BD1" s="13" t="str">
        <f>variables_value!BD1</f>
        <v>Toll roads</v>
      </c>
      <c r="BE1" s="13" t="str">
        <f>variables_value!BE1</f>
        <v>patrol time - emergency response</v>
      </c>
      <c r="BF1" s="13" t="str">
        <f>variables_value!BF1</f>
        <v>patrol time - non emergency response</v>
      </c>
      <c r="BG1" s="13" t="str">
        <f>variables_value!BG1</f>
        <v>event Golden 1 Center</v>
      </c>
      <c r="BH1" s="13" t="str">
        <f>variables_value!BH1</f>
        <v>rush hour Golden 1 Center</v>
      </c>
      <c r="BI1" s="13" t="str">
        <f>variables_value!BI1</f>
        <v>number of officers on beat duty Golden 1 Center</v>
      </c>
      <c r="BJ1" s="13" t="str">
        <f>variables_value!BJ1</f>
        <v>event Arco Arena</v>
      </c>
      <c r="BK1" s="13" t="str">
        <f>variables_value!BK1</f>
        <v>rush hour Arco Arena</v>
      </c>
      <c r="BL1" s="13" t="str">
        <f>variables_value!BL1</f>
        <v>number of officers on beat duty Arco Arena</v>
      </c>
      <c r="BM1" s="13" t="str">
        <f>variables_value!BM1</f>
        <v>AGLS implementation</v>
      </c>
      <c r="BN1" s="13" t="str">
        <f>variables_value!BN1</f>
        <v>AGLS implementation</v>
      </c>
      <c r="BO1" s="13" t="str">
        <f>variables_value!BO1</f>
        <v>AVM implementation</v>
      </c>
      <c r="BP1" s="13" t="str">
        <f>variables_value!BP1</f>
        <v>type of injury call</v>
      </c>
      <c r="BQ1" s="13" t="str">
        <f>variables_value!BQ1</f>
        <v>concentrated disadvantage</v>
      </c>
      <c r="BR1" s="13" t="str">
        <f>variables_value!BR1</f>
        <v>immigration concentration</v>
      </c>
      <c r="BS1" s="13" t="str">
        <f>variables_value!BS1</f>
        <v>residential stability</v>
      </c>
      <c r="BT1" s="13" t="str">
        <f>variables_value!BT1</f>
        <v>Call rate</v>
      </c>
      <c r="BU1" s="13" t="str">
        <f>variables_value!BU1</f>
        <v>weekends</v>
      </c>
      <c r="BV1" s="13" t="str">
        <f>variables_value!BV1</f>
        <v>911 calls</v>
      </c>
      <c r="BW1" s="13" t="str">
        <f>variables_value!BW1</f>
        <v>night time</v>
      </c>
      <c r="BX1" s="13" t="str">
        <f>variables_value!BX1</f>
        <v>weapon involved</v>
      </c>
      <c r="BY1" s="13" t="str">
        <f>variables_value!BY1</f>
        <v>311 implementation</v>
      </c>
      <c r="BZ1" s="13" t="str">
        <f>variables_value!BZ1</f>
        <v>311 implementation</v>
      </c>
      <c r="CA1" s="13" t="str">
        <f>variables_value!CA1</f>
        <v>311 implementation</v>
      </c>
      <c r="CB1" s="13" t="str">
        <f>variables_value!CB1</f>
        <v>311 implementation</v>
      </c>
      <c r="CC1" s="13" t="str">
        <f>variables_value!CC1</f>
        <v>311 implementation</v>
      </c>
      <c r="CD1" s="13" t="str">
        <f>variables_value!CD1</f>
        <v>311 implementation</v>
      </c>
      <c r="CE1" s="13" t="str">
        <f>variables_value!CE1</f>
        <v>311 implementation</v>
      </c>
      <c r="CF1" s="13" t="str">
        <f>variables_value!CF1</f>
        <v>311 implementation</v>
      </c>
      <c r="CG1" s="13" t="str">
        <f>variables_value!CG1</f>
        <v>Two one-officer cars</v>
      </c>
      <c r="CH1" s="13" t="str">
        <f>variables_value!CH1</f>
        <v>Officer in car at  time of dispatch</v>
      </c>
      <c r="CI1" s="13" t="str">
        <f>variables_value!CI1</f>
        <v>Car in beat of  incident</v>
      </c>
      <c r="CJ1" s="13" t="str">
        <f>variables_value!CJ1</f>
        <v>Emergency equipment  used</v>
      </c>
      <c r="CK1" s="13" t="str">
        <f>variables_value!CK1</f>
        <v>Call is busted</v>
      </c>
      <c r="CL1" s="13" t="str">
        <f>variables_value!CL1</f>
        <v xml:space="preserve">Rape  </v>
      </c>
      <c r="CM1" s="13" t="str">
        <f>variables_value!CM1</f>
        <v>Assault</v>
      </c>
      <c r="CN1" s="13" t="str">
        <f>variables_value!CN1</f>
        <v>Involvement burglary</v>
      </c>
      <c r="CO1" s="13" t="str">
        <f>variables_value!CO1</f>
        <v>Discovery burglary</v>
      </c>
      <c r="CP1" s="13" t="str">
        <f>variables_value!CP1</f>
        <v>Involvement larceny</v>
      </c>
      <c r="CQ1" s="13" t="str">
        <f>variables_value!CQ1</f>
        <v>Discovery larceny</v>
      </c>
      <c r="CR1" s="13" t="str">
        <f>variables_value!CR1</f>
        <v>Involvement auto theft</v>
      </c>
      <c r="CS1" s="13" t="str">
        <f>variables_value!CS1</f>
        <v>Discovery auto theft</v>
      </c>
      <c r="CT1" s="13" t="str">
        <f>variables_value!CT1</f>
        <v>concentrated disadvantage</v>
      </c>
      <c r="CU1" s="13" t="str">
        <f>variables_value!CU1</f>
        <v>immigration concentration</v>
      </c>
      <c r="CV1" s="13" t="str">
        <f>variables_value!CV1</f>
        <v>residential stability</v>
      </c>
      <c r="CW1" s="13" t="str">
        <f>variables_value!CW1</f>
        <v>Call rate</v>
      </c>
      <c r="CX1" s="13" t="str">
        <f>variables_value!CX1</f>
        <v>weekends</v>
      </c>
      <c r="CY1" s="13" t="str">
        <f>variables_value!CY1</f>
        <v>source of call</v>
      </c>
      <c r="CZ1" s="13" t="str">
        <f>variables_value!CZ1</f>
        <v>type of burglary</v>
      </c>
      <c r="DA1" s="13" t="str">
        <f>variables_value!DA1</f>
        <v>night time</v>
      </c>
      <c r="DB1" s="13" t="str">
        <f>variables_value!DB1</f>
        <v>distance travelled</v>
      </c>
      <c r="DC1" s="13" t="str">
        <f>variables_value!DC1</f>
        <v xml:space="preserve">Talking Delay </v>
      </c>
      <c r="DD1" s="13" t="str">
        <f>variables_value!DD1</f>
        <v>travel speed</v>
      </c>
      <c r="DE1" s="13" t="str">
        <f>variables_value!DE1</f>
        <v>Murder-manslaughter</v>
      </c>
      <c r="DF1" s="13" t="str">
        <f>variables_value!DF1</f>
        <v>Aggrevated assault</v>
      </c>
      <c r="DG1" s="13" t="str">
        <f>variables_value!DG1</f>
        <v>Robbery</v>
      </c>
      <c r="DH1" s="13" t="str">
        <f>variables_value!DH1</f>
        <v xml:space="preserve">Rape  </v>
      </c>
      <c r="DI1" s="13" t="str">
        <f>variables_value!DI1</f>
        <v>Auto theft</v>
      </c>
      <c r="DJ1" s="13" t="str">
        <f>variables_value!DJ1</f>
        <v>Burglary</v>
      </c>
      <c r="DK1" s="13" t="str">
        <f>variables_value!DK1</f>
        <v>Theft</v>
      </c>
      <c r="DL1" s="13" t="str">
        <f>variables_value!DL1</f>
        <v>Drunk driving</v>
      </c>
      <c r="DM1" s="13" t="str">
        <f>variables_value!DM1</f>
        <v>Narcotics</v>
      </c>
      <c r="DN1" s="13" t="str">
        <f>variables_value!DN1</f>
        <v>Weapons</v>
      </c>
      <c r="DO1" s="13" t="str">
        <f>variables_value!DO1</f>
        <v>Drunk-disorderly</v>
      </c>
      <c r="DP1" s="13" t="str">
        <f>variables_value!DP1</f>
        <v>Liquor laws</v>
      </c>
      <c r="DQ1" s="13" t="str">
        <f>variables_value!DQ1</f>
        <v>Arson</v>
      </c>
      <c r="DR1" s="13" t="str">
        <f>variables_value!DR1</f>
        <v>All other offenses</v>
      </c>
      <c r="DS1" s="13" t="str">
        <f>variables_value!DS1</f>
        <v>Fraud</v>
      </c>
      <c r="DT1" s="13" t="str">
        <f>variables_value!DT1</f>
        <v>Disorderly conduct</v>
      </c>
      <c r="DU1" s="13" t="str">
        <f>variables_value!DU1</f>
        <v>Assault</v>
      </c>
      <c r="DV1" s="13" t="str">
        <f>variables_value!DV1</f>
        <v>Forgery</v>
      </c>
      <c r="DW1" s="13" t="str">
        <f>variables_value!DW1</f>
        <v>Sex offenses</v>
      </c>
      <c r="DX1" s="13" t="str">
        <f>variables_value!DX1</f>
        <v>Vandalism</v>
      </c>
      <c r="DY1" s="13" t="str">
        <f>variables_value!DY1</f>
        <v>Family offenses</v>
      </c>
      <c r="DZ1" s="13" t="str">
        <f>variables_value!DZ1</f>
        <v>False Alarm fires</v>
      </c>
      <c r="EA1" s="13" t="str">
        <f>variables_value!EA1</f>
        <v>Alarms</v>
      </c>
      <c r="EB1" s="13" t="str">
        <f>variables_value!EB1</f>
        <v>Family trouble</v>
      </c>
      <c r="EC1" s="13" t="str">
        <f>variables_value!EC1</f>
        <v>unattended death</v>
      </c>
      <c r="ED1" s="13" t="str">
        <f>variables_value!ED1</f>
        <v>curfew</v>
      </c>
      <c r="EE1" s="13" t="str">
        <f>variables_value!EE1</f>
        <v>aiding other police department</v>
      </c>
      <c r="EF1" s="13" t="str">
        <f>variables_value!EF1</f>
        <v>All other accidents</v>
      </c>
      <c r="EG1" s="13" t="str">
        <f>variables_value!EG1</f>
        <v>miscellaneous</v>
      </c>
      <c r="EH1" s="13" t="str">
        <f>variables_value!EH1</f>
        <v>suspicion</v>
      </c>
      <c r="EI1" s="13" t="str">
        <f>variables_value!EI1</f>
        <v>vehicle accident</v>
      </c>
      <c r="EJ1" s="13" t="str">
        <f>variables_value!EJ1</f>
        <v>Run aways</v>
      </c>
      <c r="EK1" s="13" t="str">
        <f>variables_value!EK1</f>
        <v>mental cases</v>
      </c>
      <c r="EL1" s="13" t="str">
        <f>variables_value!EL1</f>
        <v>suicide</v>
      </c>
      <c r="EM1" s="13" t="str">
        <f>variables_value!EM1</f>
        <v>animal complaint</v>
      </c>
      <c r="EN1" s="13" t="str">
        <f>variables_value!EN1</f>
        <v>assisting motorist</v>
      </c>
      <c r="EO1" s="13" t="str">
        <f>variables_value!EO1</f>
        <v>missing person</v>
      </c>
      <c r="EP1" s="13" t="str">
        <f>variables_value!EP1</f>
        <v>lost-missing</v>
      </c>
      <c r="EQ1" s="13" t="str">
        <f>variables_value!EQ1</f>
        <v>parking</v>
      </c>
      <c r="ER1" s="13" t="str">
        <f>variables_value!ER1</f>
        <v>motor vehicle</v>
      </c>
      <c r="ES1" s="13" t="str">
        <f>variables_value!ES1</f>
        <v>found</v>
      </c>
      <c r="ET1" s="13" t="str">
        <f>variables_value!ET1</f>
        <v>Census tract 1</v>
      </c>
      <c r="EU1" s="13" t="str">
        <f>variables_value!EU1</f>
        <v>Census tract 2</v>
      </c>
      <c r="EV1" s="13" t="str">
        <f>variables_value!EV1</f>
        <v>Census tract 3</v>
      </c>
      <c r="EW1" s="13" t="str">
        <f>variables_value!EW1</f>
        <v>Census tract 4</v>
      </c>
      <c r="EX1" s="13" t="str">
        <f>variables_value!EX1</f>
        <v>Census tract 5</v>
      </c>
      <c r="EY1" s="13" t="str">
        <f>variables_value!EY1</f>
        <v>Census tract 6</v>
      </c>
      <c r="EZ1" s="13" t="str">
        <f>variables_value!EZ1</f>
        <v>Census tract 7</v>
      </c>
      <c r="FA1" s="13" t="str">
        <f>variables_value!FA1</f>
        <v>Census tract 8</v>
      </c>
      <c r="FB1" s="13" t="str">
        <f>variables_value!FB1</f>
        <v>Census tract 9</v>
      </c>
      <c r="FC1" s="13" t="str">
        <f>variables_value!FC1</f>
        <v>Census tract 10</v>
      </c>
      <c r="FD1" s="13" t="str">
        <f>variables_value!FD1</f>
        <v>Census tract 11</v>
      </c>
      <c r="FE1" s="13" t="str">
        <f>variables_value!FE1</f>
        <v>Census tract 12</v>
      </c>
      <c r="FF1" s="13" t="str">
        <f>variables_value!FF1</f>
        <v>Census tract 13</v>
      </c>
      <c r="FG1" s="13" t="str">
        <f>variables_value!FG1</f>
        <v>Census tract 14</v>
      </c>
      <c r="FH1" s="13" t="str">
        <f>variables_value!FH1</f>
        <v>Census tract 15</v>
      </c>
      <c r="FI1" s="13" t="str">
        <f>variables_value!FI1</f>
        <v>Census tract 16</v>
      </c>
      <c r="FJ1" s="13" t="str">
        <f>variables_value!FJ1</f>
        <v>Midnight  - 12:59 AM</v>
      </c>
      <c r="FK1" s="13" t="str">
        <f>variables_value!FK1</f>
        <v>1:00  - 1:59 AM</v>
      </c>
      <c r="FL1" s="13" t="str">
        <f>variables_value!FL1</f>
        <v>2:00  - 2:59 AM</v>
      </c>
      <c r="FM1" s="13" t="str">
        <f>variables_value!FM1</f>
        <v>3:00  - 3:59 AM</v>
      </c>
      <c r="FN1" s="13" t="str">
        <f>variables_value!FN1</f>
        <v>4:00  - 4:59 AM</v>
      </c>
      <c r="FO1" s="13" t="str">
        <f>variables_value!FO1</f>
        <v>5:00  - 5:59 AM</v>
      </c>
      <c r="FP1" s="13" t="str">
        <f>variables_value!FP1</f>
        <v>6:00  - 6:59 AM</v>
      </c>
      <c r="FQ1" s="13" t="str">
        <f>variables_value!FQ1</f>
        <v>7:00  - 7:59 AM</v>
      </c>
      <c r="FR1" s="13" t="str">
        <f>variables_value!FR1</f>
        <v>8:00  - 8:59 AM</v>
      </c>
      <c r="FS1" s="13" t="str">
        <f>variables_value!FS1</f>
        <v>9:00  - 9:59 AM</v>
      </c>
      <c r="FT1" s="13" t="str">
        <f>variables_value!FT1</f>
        <v>10:00  - 10:59 AM</v>
      </c>
      <c r="FU1" s="13" t="str">
        <f>variables_value!FU1</f>
        <v>11:00  - 11:59 AM</v>
      </c>
      <c r="FV1" s="13" t="str">
        <f>variables_value!FV1</f>
        <v>12:00  - 12:59 PM</v>
      </c>
      <c r="FW1" s="13" t="str">
        <f>variables_value!FW1</f>
        <v>1:00  - 1:59 PM</v>
      </c>
      <c r="FX1" s="13" t="str">
        <f>variables_value!FX1</f>
        <v>2:00  - 2:59 PM</v>
      </c>
      <c r="FY1" s="13" t="str">
        <f>variables_value!FY1</f>
        <v>3:00  - 3:59 PM</v>
      </c>
      <c r="FZ1" s="13" t="str">
        <f>variables_value!FZ1</f>
        <v>4:00  - 4:59 PM</v>
      </c>
      <c r="GA1" s="13" t="str">
        <f>variables_value!GA1</f>
        <v>5:00  - 5:59 PM</v>
      </c>
      <c r="GB1" s="13" t="str">
        <f>variables_value!GB1</f>
        <v>6:00  - 6:59 PM</v>
      </c>
      <c r="GC1" s="13" t="str">
        <f>variables_value!GC1</f>
        <v>7:00  - 7:59 PM</v>
      </c>
      <c r="GD1" s="13" t="str">
        <f>variables_value!GD1</f>
        <v>8:00  - 8:59 PM</v>
      </c>
      <c r="GE1" s="13" t="str">
        <f>variables_value!GE1</f>
        <v>9:00  - 9:59 PM</v>
      </c>
      <c r="GF1" s="13" t="str">
        <f>variables_value!GF1</f>
        <v>10:00  - 10:59 PM</v>
      </c>
      <c r="GG1" s="13" t="str">
        <f>variables_value!GG1</f>
        <v>11:00  - 11:59 PM</v>
      </c>
      <c r="GH1" s="13" t="str">
        <f>variables_value!GH1</f>
        <v>Involvement vandalism</v>
      </c>
      <c r="GI1" s="13" t="str">
        <f>variables_value!GI1</f>
        <v>Involvement Forgery, Fraud, and Embezzlement</v>
      </c>
      <c r="GJ1" s="13" t="str">
        <f>variables_value!GJ1</f>
        <v>Weapon Possession</v>
      </c>
      <c r="GK1" s="13" t="str">
        <f>variables_value!GK1</f>
        <v>Drunkenness</v>
      </c>
      <c r="GL1" s="13" t="str">
        <f>variables_value!GL1</f>
        <v xml:space="preserve">Disturbing the Peace </v>
      </c>
      <c r="GM1" s="13" t="str">
        <f>variables_value!GM1</f>
        <v>Disorderly Conduct</v>
      </c>
      <c r="GN1" s="13" t="str">
        <f>variables_value!GN1</f>
        <v>Discovery Vandalism</v>
      </c>
      <c r="GO1" s="13" t="str">
        <f>variables_value!GO1</f>
        <v>Discovery Forgery, Fraud, and Embezzlement</v>
      </c>
      <c r="GP1" s="13" t="str">
        <f>variables_value!GP1</f>
        <v>Involvement vandalism</v>
      </c>
      <c r="GQ1" s="13" t="str">
        <f>variables_value!GQ1</f>
        <v>Involvement Forgery, Fraud, and Embezzlement</v>
      </c>
      <c r="GR1" s="13" t="str">
        <f>variables_value!GR1</f>
        <v>Weapon Possession</v>
      </c>
      <c r="GS1" s="13" t="str">
        <f>variables_value!GS1</f>
        <v>Drunkenness</v>
      </c>
      <c r="GT1" s="13" t="str">
        <f>variables_value!GT1</f>
        <v>Disturbing the Peace</v>
      </c>
      <c r="GU1" s="13" t="str">
        <f>variables_value!GU1</f>
        <v>Disorderly Conduct</v>
      </c>
      <c r="GV1" s="13" t="str">
        <f>variables_value!GV1</f>
        <v>Discovery Vandalism</v>
      </c>
      <c r="GW1" s="13" t="str">
        <f>variables_value!GW1</f>
        <v xml:space="preserve">Discovery Forgery, Fraud, and Embezzlement </v>
      </c>
      <c r="GX1" s="13" t="str">
        <f>variables_value!GX1</f>
        <v>Involvement vandalism</v>
      </c>
      <c r="GY1" s="13" t="str">
        <f>variables_value!GY1</f>
        <v>Involvement Forgery, Fraud, and Embezzlement</v>
      </c>
      <c r="GZ1" s="13" t="str">
        <f>variables_value!GZ1</f>
        <v>Weapon Possession</v>
      </c>
      <c r="HA1" s="13" t="str">
        <f>variables_value!HA1</f>
        <v>Drunkenness</v>
      </c>
      <c r="HB1" s="13" t="str">
        <f>variables_value!HB1</f>
        <v>Disturbing the Peace</v>
      </c>
      <c r="HC1" s="13" t="str">
        <f>variables_value!HC1</f>
        <v xml:space="preserve">Disorderly Conduct </v>
      </c>
      <c r="HD1" s="13" t="str">
        <f>variables_value!HD1</f>
        <v>Discovery Vandalism</v>
      </c>
      <c r="HE1" s="13" t="str">
        <f>variables_value!HE1</f>
        <v>Discovery Forgery, Fraud, and Embezzlement</v>
      </c>
      <c r="HF1" s="13" t="str">
        <f>variables_value!HF1</f>
        <v>Involvement vandalism</v>
      </c>
      <c r="HG1" s="13" t="str">
        <f>variables_value!HG1</f>
        <v>Involvement Forgery, Fraud, and Embezzlement</v>
      </c>
      <c r="HH1" s="13" t="str">
        <f>variables_value!HH1</f>
        <v>Weapon Possession</v>
      </c>
      <c r="HI1" s="13" t="str">
        <f>variables_value!HI1</f>
        <v>Drunkenness</v>
      </c>
      <c r="HJ1" s="13" t="str">
        <f>variables_value!HJ1</f>
        <v>Disturbing the Peace</v>
      </c>
      <c r="HK1" s="13" t="str">
        <f>variables_value!HK1</f>
        <v xml:space="preserve">Disorderly Conduct </v>
      </c>
      <c r="HL1" s="13" t="str">
        <f>variables_value!HL1</f>
        <v xml:space="preserve">Discovery Vandalism </v>
      </c>
      <c r="HM1" s="13" t="str">
        <f>variables_value!HM1</f>
        <v>Discovery Forgery, Fraud, and Embezzlement</v>
      </c>
      <c r="HN1" s="13" t="str">
        <f>variables_value!HN1</f>
        <v xml:space="preserve">Telephoning Delay </v>
      </c>
      <c r="HO1" s="13" t="str">
        <f>variables_value!HO1</f>
        <v xml:space="preserve">Talking Delay </v>
      </c>
      <c r="HP1" s="13" t="str">
        <f>variables_value!HP1</f>
        <v xml:space="preserve">Apathy Delay </v>
      </c>
      <c r="HQ1" s="13" t="str">
        <f>variables_value!HQ1</f>
        <v>Not Being Informed / Being Misinformed</v>
      </c>
      <c r="HR1" s="13" t="str">
        <f>variables_value!HR1</f>
        <v>Own -Rent - Board</v>
      </c>
      <c r="HS1" s="13" t="str">
        <f>variables_value!HS1</f>
        <v xml:space="preserve">Marital Status </v>
      </c>
      <c r="HT1" s="13" t="str">
        <f>variables_value!HT1</f>
        <v>Education</v>
      </c>
      <c r="HU1" s="13" t="str">
        <f>variables_value!HU1</f>
        <v xml:space="preserve">Income </v>
      </c>
      <c r="HV1" s="13" t="str">
        <f>variables_value!HV1</f>
        <v xml:space="preserve">Sex </v>
      </c>
      <c r="HW1" s="13" t="str">
        <f>variables_value!HW1</f>
        <v xml:space="preserve">Victim - Callers </v>
      </c>
      <c r="HX1" s="13" t="str">
        <f>variables_value!HX1</f>
        <v>Witness - Callers</v>
      </c>
      <c r="HY1" s="13" t="str">
        <f>variables_value!HY1</f>
        <v xml:space="preserve">Involvement Vandalism </v>
      </c>
      <c r="HZ1" s="13" t="str">
        <f>variables_value!HZ1</f>
        <v>Involvement Forgery, Fraud, and Embezzlement</v>
      </c>
      <c r="IA1" s="13" t="str">
        <f>variables_value!IA1</f>
        <v>Weapon Possession</v>
      </c>
      <c r="IB1" s="13" t="str">
        <f>variables_value!IB1</f>
        <v>Drunkenness</v>
      </c>
      <c r="IC1" s="13" t="str">
        <f>variables_value!IC1</f>
        <v xml:space="preserve">Disturbing the Peace </v>
      </c>
      <c r="ID1" s="13" t="str">
        <f>variables_value!ID1</f>
        <v>Disorderly Conduct</v>
      </c>
      <c r="IE1" s="13" t="str">
        <f>variables_value!IE1</f>
        <v>Discovery Vandalism</v>
      </c>
      <c r="IF1" s="13" t="str">
        <f>variables_value!IF1</f>
        <v>Discovery Forgery, Fraud, and Embezzlement</v>
      </c>
      <c r="IG1" s="13" t="str">
        <f>variables_value!IG1</f>
        <v xml:space="preserve">Busted Call </v>
      </c>
      <c r="IH1" s="13" t="str">
        <f>variables_value!IH1</f>
        <v>Officer Could View  Crime on Routine Patrol</v>
      </c>
      <c r="II1" s="13" t="str">
        <f>variables_value!II1</f>
        <v xml:space="preserve">Officer In or Out of  Assigned Beat </v>
      </c>
      <c r="IJ1" s="13" t="str">
        <f>variables_value!IJ1</f>
        <v xml:space="preserve">Officer's Location is  in Beat of Incident </v>
      </c>
      <c r="IK1" s="13" t="str">
        <f>variables_value!IK1</f>
        <v xml:space="preserve">Incident is in Officer's  Assigned Beat </v>
      </c>
      <c r="IL1" s="13" t="str">
        <f>variables_value!IL1</f>
        <v>In or Out of Car</v>
      </c>
      <c r="IM1" s="13" t="str">
        <f>variables_value!IM1</f>
        <v xml:space="preserve">Car Stationery or  Mobile </v>
      </c>
      <c r="IN1" s="13" t="str">
        <f>variables_value!IN1</f>
        <v>Distance Travelled</v>
      </c>
      <c r="IO1" s="13" t="str">
        <f>variables_value!IO1</f>
        <v>One or Two -Man Car</v>
      </c>
      <c r="IP1" s="13" t="str">
        <f>variables_value!IP1</f>
        <v xml:space="preserve">Involvement Vandalism </v>
      </c>
      <c r="IQ1" s="13" t="str">
        <f>variables_value!IQ1</f>
        <v>Involvement Forgery, Fraud, and Embezzlement</v>
      </c>
      <c r="IR1" s="13" t="str">
        <f>variables_value!IR1</f>
        <v>Weapon Possession</v>
      </c>
      <c r="IS1" s="13" t="str">
        <f>variables_value!IS1</f>
        <v>Drunkenness</v>
      </c>
      <c r="IT1" s="13" t="str">
        <f>variables_value!IT1</f>
        <v>Disturbing the Peace</v>
      </c>
      <c r="IU1" s="13" t="str">
        <f>variables_value!IU1</f>
        <v xml:space="preserve">Disorderly Conduct </v>
      </c>
      <c r="IV1" s="13" t="str">
        <f>variables_value!IV1</f>
        <v>Discovery Vandalism</v>
      </c>
      <c r="IW1" s="13" t="str">
        <f>variables_value!IW1</f>
        <v xml:space="preserve">Discovery Forgery, Fraud, and Embezzlement </v>
      </c>
      <c r="IX1" s="13" t="str">
        <f>variables_value!IX1</f>
        <v xml:space="preserve">concentrated disadvantage </v>
      </c>
      <c r="IY1" s="13" t="str">
        <f>variables_value!IY1</f>
        <v xml:space="preserve">immigration concentration </v>
      </c>
      <c r="IZ1" s="13" t="str">
        <f>variables_value!IZ1</f>
        <v xml:space="preserve">residential stability </v>
      </c>
      <c r="JA1" s="13" t="str">
        <f>variables_value!JA1</f>
        <v>Call rate</v>
      </c>
      <c r="JB1" s="13" t="str">
        <f>variables_value!JB1</f>
        <v>weekends</v>
      </c>
      <c r="JC1" s="13" t="str">
        <f>variables_value!JC1</f>
        <v>source of call</v>
      </c>
      <c r="JD1" s="13" t="str">
        <f>variables_value!JD1</f>
        <v>night time</v>
      </c>
      <c r="JE1" s="13" t="str">
        <f>variables_value!JE1</f>
        <v xml:space="preserve">type of burglary </v>
      </c>
      <c r="JF1" s="13" t="str">
        <f>variables_value!JF1</f>
        <v xml:space="preserve">concentrated disadvantage </v>
      </c>
      <c r="JG1" s="13" t="str">
        <f>variables_value!JG1</f>
        <v xml:space="preserve">immigration concentration </v>
      </c>
      <c r="JH1" s="13" t="str">
        <f>variables_value!JH1</f>
        <v xml:space="preserve">residential stability </v>
      </c>
      <c r="JI1" s="13" t="str">
        <f>variables_value!JI1</f>
        <v>Call rate</v>
      </c>
      <c r="JJ1" s="13" t="str">
        <f>variables_value!JJ1</f>
        <v>weekends</v>
      </c>
      <c r="JK1" s="13" t="str">
        <f>variables_value!JK1</f>
        <v>source of call</v>
      </c>
      <c r="JL1" s="13" t="str">
        <f>variables_value!JL1</f>
        <v>night time</v>
      </c>
      <c r="JM1" s="13" t="str">
        <f>variables_value!JM1</f>
        <v xml:space="preserve">type of burglary </v>
      </c>
      <c r="JN1" s="13" t="str">
        <f>variables_value!JN1</f>
        <v>% Mexican-American</v>
      </c>
      <c r="JO1" s="13" t="str">
        <f>variables_value!JO1</f>
        <v xml:space="preserve">% Black </v>
      </c>
      <c r="JP1" s="13" t="str">
        <f>variables_value!JP1</f>
        <v>Average Value</v>
      </c>
      <c r="JQ1" s="13" t="str">
        <f>variables_value!JQ1</f>
        <v>Pop. Density</v>
      </c>
      <c r="JR1" s="13" t="str">
        <f>variables_value!JR1</f>
        <v xml:space="preserve">Average Rent </v>
      </c>
      <c r="JS1" s="13" t="str">
        <f>variables_value!JS1</f>
        <v>Education</v>
      </c>
      <c r="JT1" s="13" t="str">
        <f>variables_value!JT1</f>
        <v>Mean Per Capita Income</v>
      </c>
      <c r="JU1" s="13" t="str">
        <f>variables_value!JU1</f>
        <v>% Poverty</v>
      </c>
      <c r="JV1" s="13" t="str">
        <f>variables_value!JV1</f>
        <v>% Mexican-American</v>
      </c>
      <c r="JW1" s="13" t="str">
        <f>variables_value!JW1</f>
        <v xml:space="preserve">% Black </v>
      </c>
      <c r="JX1" s="13" t="str">
        <f>variables_value!JX1</f>
        <v>Average Value</v>
      </c>
      <c r="JY1" s="13" t="str">
        <f>variables_value!JY1</f>
        <v>Pop. Density</v>
      </c>
      <c r="JZ1" s="13" t="str">
        <f>variables_value!JZ1</f>
        <v xml:space="preserve">Average Rent </v>
      </c>
      <c r="KA1" s="13" t="str">
        <f>variables_value!KA1</f>
        <v>Education</v>
      </c>
      <c r="KB1" s="13" t="str">
        <f>variables_value!KB1</f>
        <v>Mean Per Capita Income</v>
      </c>
      <c r="KC1" s="13" t="str">
        <f>variables_value!KC1</f>
        <v>% Poverty</v>
      </c>
      <c r="KD1" s="13" t="str">
        <f>variables_value!KD1</f>
        <v>% Mexican-American</v>
      </c>
      <c r="KE1" s="13" t="str">
        <f>variables_value!KE1</f>
        <v xml:space="preserve">% Black </v>
      </c>
      <c r="KF1" s="13" t="str">
        <f>variables_value!KF1</f>
        <v>Average Value</v>
      </c>
      <c r="KG1" s="13" t="str">
        <f>variables_value!KG1</f>
        <v>Pop. Density</v>
      </c>
      <c r="KH1" s="13" t="str">
        <f>variables_value!KH1</f>
        <v xml:space="preserve">Average Rent </v>
      </c>
      <c r="KI1" s="13" t="str">
        <f>variables_value!KI1</f>
        <v>Education</v>
      </c>
      <c r="KJ1" s="13" t="str">
        <f>variables_value!KJ1</f>
        <v>Mean Per Capita Income</v>
      </c>
      <c r="KK1" s="13" t="str">
        <f>variables_value!KK1</f>
        <v>% Poverty</v>
      </c>
      <c r="KL1" s="13" t="str">
        <f>variables_value!KL1</f>
        <v>Priority Index</v>
      </c>
      <c r="KM1" s="13" t="str">
        <f>variables_value!KM1</f>
        <v>Felony</v>
      </c>
      <c r="KN1" s="13" t="str">
        <f>variables_value!KN1</f>
        <v>Disorder</v>
      </c>
      <c r="KO1" s="13" t="str">
        <f>variables_value!KO1</f>
        <v xml:space="preserve">Misdemeanor </v>
      </c>
      <c r="KP1" s="13" t="str">
        <f>variables_value!KP1</f>
        <v xml:space="preserve">violent </v>
      </c>
      <c r="KQ1" s="13" t="str">
        <f>variables_value!KQ1</f>
        <v>In progress, just occurred</v>
      </c>
      <c r="KR1" s="13" t="str">
        <f>variables_value!KR1</f>
        <v>apartment</v>
      </c>
      <c r="KS1" s="13" t="str">
        <f>variables_value!KS1</f>
        <v xml:space="preserve">time of day </v>
      </c>
      <c r="KT1" s="13" t="str">
        <f>variables_value!KT1</f>
        <v>weekend</v>
      </c>
      <c r="KU1" s="13" t="str">
        <f>variables_value!KU1</f>
        <v>season</v>
      </c>
      <c r="KV1" s="13" t="str">
        <f>variables_value!KV1</f>
        <v>hot spot</v>
      </c>
      <c r="KW1" s="13" t="str">
        <f>variables_value!KW1</f>
        <v>volume of call activity</v>
      </c>
      <c r="KX1" s="13" t="str">
        <f>variables_value!KX1</f>
        <v>minority concentration</v>
      </c>
      <c r="KY1" s="13" t="str">
        <f>variables_value!KY1</f>
        <v>structural disadvantage</v>
      </c>
      <c r="KZ1" s="13" t="str">
        <f>variables_value!KZ1</f>
        <v>amount of patrols responding</v>
      </c>
      <c r="LA1" s="13" t="str">
        <f>variables_value!LA1</f>
        <v>Distance Travelled</v>
      </c>
      <c r="LB1" s="13" t="str">
        <f>variables_value!LB1</f>
        <v>workload</v>
      </c>
      <c r="LC1" s="13" t="str">
        <f>variables_value!LC1</f>
        <v>Basic command unit built-up area size</v>
      </c>
      <c r="LD1" s="13" t="str">
        <f>variables_value!LD1</f>
        <v>familiarity with patrol area</v>
      </c>
      <c r="LE1" s="13" t="str">
        <f>variables_value!LE1</f>
        <v>shift changeovers</v>
      </c>
      <c r="LF1" s="13" t="str">
        <f>variables_value!LF1</f>
        <v>rush hour/traffic conditions</v>
      </c>
      <c r="LG1" s="13" t="str">
        <f>variables_value!LG1</f>
        <v xml:space="preserve">Control center navigational directions </v>
      </c>
      <c r="LH1" s="13" t="str">
        <f>variables_value!LH1</f>
        <v>advice on deployment at the scene</v>
      </c>
      <c r="LI1" s="13" t="str">
        <f>variables_value!LI1</f>
        <v xml:space="preserve">Control center navigational directions </v>
      </c>
      <c r="LJ1" s="13" t="str">
        <f>variables_value!LJ1</f>
        <v>advice on deployment at the scene</v>
      </c>
      <c r="LK1" s="13" t="str">
        <f>variables_value!LK1</f>
        <v>two-officer patrols</v>
      </c>
      <c r="LL1" s="13" t="str">
        <f>variables_value!LL1</f>
        <v>two-officer patrols</v>
      </c>
      <c r="LM1" s="13" t="str">
        <f>variables_value!LM1</f>
        <v>two-officer patrols</v>
      </c>
      <c r="LN1" s="13" t="str">
        <f>variables_value!LN1</f>
        <v>Distance Travelled</v>
      </c>
      <c r="LO1" s="13" t="str">
        <f>variables_value!LO1</f>
        <v>uncommitted patrols</v>
      </c>
      <c r="LP1" s="13" t="str">
        <f>variables_value!LP1</f>
        <v>uncommitted patrols</v>
      </c>
      <c r="LQ1" s="13" t="str">
        <f>variables_value!LQ1</f>
        <v>AGDS implementation</v>
      </c>
      <c r="LR1" s="13" t="str">
        <f>variables_value!LR1</f>
        <v>Vocera badge implementation</v>
      </c>
      <c r="LS1" s="13" t="str">
        <f>variables_value!LS1</f>
        <v>AGDS implementation</v>
      </c>
      <c r="LT1" s="13" t="str">
        <f>variables_value!LT1</f>
        <v>AGDS implementation</v>
      </c>
      <c r="LU1" s="13" t="str">
        <f>variables_value!LU1</f>
        <v>weapon</v>
      </c>
      <c r="LV1" s="13" t="str">
        <f>variables_value!LV1</f>
        <v>weekends</v>
      </c>
      <c r="LW1" s="13" t="str">
        <f>variables_value!LW1</f>
        <v>nighttime</v>
      </c>
      <c r="LX1" s="13" t="str">
        <f>variables_value!LX1</f>
        <v>rush hour</v>
      </c>
      <c r="LY1" s="13" t="str">
        <f>variables_value!LY1</f>
        <v>caller age</v>
      </c>
      <c r="LZ1" s="13" t="str">
        <f>variables_value!LZ1</f>
        <v>caller male</v>
      </c>
      <c r="MA1" s="13" t="str">
        <f>variables_value!MA1</f>
        <v>caller black</v>
      </c>
      <c r="MB1" s="13" t="str">
        <f>variables_value!MB1</f>
        <v>caller hispanic</v>
      </c>
      <c r="MC1" s="13" t="str">
        <f>variables_value!MC1</f>
        <v>concentrated disadvantage</v>
      </c>
      <c r="MD1" s="13" t="str">
        <f>variables_value!MD1</f>
        <v>immigration concentration</v>
      </c>
      <c r="ME1" s="13" t="str">
        <f>variables_value!ME1</f>
        <v>residential mobility</v>
      </c>
      <c r="MF1" s="13" t="str">
        <f>variables_value!MF1</f>
        <v>racial heterogeneity</v>
      </c>
      <c r="MG1" s="13" t="str">
        <f>variables_value!MG1</f>
        <v>Call rate</v>
      </c>
      <c r="MH1" s="13" t="str">
        <f>variables_value!MH1</f>
        <v xml:space="preserve">Rape  </v>
      </c>
      <c r="MI1" s="13" t="str">
        <f>variables_value!MI1</f>
        <v>Assault</v>
      </c>
      <c r="MJ1" s="13" t="str">
        <f>variables_value!MJ1</f>
        <v>Involvement burglary</v>
      </c>
      <c r="MK1" s="13" t="str">
        <f>variables_value!MK1</f>
        <v>Discovery burglary</v>
      </c>
      <c r="ML1" s="13" t="str">
        <f>variables_value!ML1</f>
        <v>Involvement larceny</v>
      </c>
      <c r="MM1" s="13" t="str">
        <f>variables_value!MM1</f>
        <v>Discovery larceny</v>
      </c>
      <c r="MN1" s="13" t="str">
        <f>variables_value!MN1</f>
        <v>Involvement auto theft</v>
      </c>
      <c r="MO1" s="13" t="str">
        <f>variables_value!MO1</f>
        <v>Discovery auto theft</v>
      </c>
      <c r="MP1" s="13" t="str">
        <f>variables_value!MP1</f>
        <v xml:space="preserve">Rape  </v>
      </c>
      <c r="MQ1" s="13" t="str">
        <f>variables_value!MQ1</f>
        <v>Assault</v>
      </c>
      <c r="MR1" s="13" t="str">
        <f>variables_value!MR1</f>
        <v>Involvement burglary</v>
      </c>
      <c r="MS1" s="13" t="str">
        <f>variables_value!MS1</f>
        <v>Discovery burglary</v>
      </c>
      <c r="MT1" s="13" t="str">
        <f>variables_value!MT1</f>
        <v>Involvement larceny</v>
      </c>
      <c r="MU1" s="13" t="str">
        <f>variables_value!MU1</f>
        <v>Discovery larceny</v>
      </c>
      <c r="MV1" s="13" t="str">
        <f>variables_value!MV1</f>
        <v>Involvement auto theft</v>
      </c>
      <c r="MW1" s="13" t="str">
        <f>variables_value!MW1</f>
        <v>Discovery auto theft</v>
      </c>
      <c r="MX1" s="13" t="str">
        <f>variables_value!MX1</f>
        <v>Alarm</v>
      </c>
      <c r="MY1" s="13" t="str">
        <f>variables_value!MY1</f>
        <v xml:space="preserve">Rape  </v>
      </c>
      <c r="MZ1" s="13" t="str">
        <f>variables_value!MZ1</f>
        <v>Assault</v>
      </c>
      <c r="NA1" s="13" t="str">
        <f>variables_value!NA1</f>
        <v>Involvement burglary</v>
      </c>
      <c r="NB1" s="13" t="str">
        <f>variables_value!NB1</f>
        <v>Discovery burglary</v>
      </c>
      <c r="NC1" s="13" t="str">
        <f>variables_value!NC1</f>
        <v>Involvement larceny</v>
      </c>
      <c r="ND1" s="13" t="str">
        <f>variables_value!ND1</f>
        <v>Discovery larceny</v>
      </c>
      <c r="NE1" s="13" t="str">
        <f>variables_value!NE1</f>
        <v>Involvement auto theft</v>
      </c>
      <c r="NF1" s="13" t="str">
        <f>variables_value!NF1</f>
        <v>Discovery auto theft</v>
      </c>
      <c r="NG1" s="13" t="str">
        <f>variables_value!NG1</f>
        <v>Alarm</v>
      </c>
      <c r="NH1" s="13" t="str">
        <f>variables_value!NH1</f>
        <v xml:space="preserve">Officer In or Out of  Assigned Beat </v>
      </c>
      <c r="NI1" s="13" t="str">
        <f>variables_value!NI1</f>
        <v>Dispatched to incorrect Beat</v>
      </c>
      <c r="NJ1" s="13" t="str">
        <f>variables_value!NJ1</f>
        <v xml:space="preserve">Officer's Location is  in Beat of Incident </v>
      </c>
      <c r="NK1" s="13" t="str">
        <f>variables_value!NK1</f>
        <v xml:space="preserve">Incident is in Officer's  Assigned Beat </v>
      </c>
      <c r="NL1" s="13" t="str">
        <f>variables_value!NL1</f>
        <v>In or Out of Car</v>
      </c>
      <c r="NM1" s="13" t="str">
        <f>variables_value!NM1</f>
        <v>One or Two -Man Car</v>
      </c>
      <c r="NN1" s="13" t="str">
        <f>variables_value!NN1</f>
        <v>Code one or Code two</v>
      </c>
      <c r="NO1" s="13" t="str">
        <f>variables_value!NO1</f>
        <v xml:space="preserve">Busted Call </v>
      </c>
      <c r="NP1" s="13" t="str">
        <f>variables_value!NP1</f>
        <v>Distance Travelled</v>
      </c>
      <c r="NQ1" s="13" t="str">
        <f>variables_value!NQ1</f>
        <v xml:space="preserve">Rape  </v>
      </c>
      <c r="NR1" s="13" t="str">
        <f>variables_value!NR1</f>
        <v>Assault</v>
      </c>
      <c r="NS1" s="13" t="str">
        <f>variables_value!NS1</f>
        <v>Involvement burglary</v>
      </c>
      <c r="NT1" s="13" t="str">
        <f>variables_value!NT1</f>
        <v>Discovery burglary</v>
      </c>
      <c r="NU1" s="13" t="str">
        <f>variables_value!NU1</f>
        <v>Involvement larceny</v>
      </c>
      <c r="NV1" s="13" t="str">
        <f>variables_value!NV1</f>
        <v>Discovery larceny</v>
      </c>
      <c r="NW1" s="13" t="str">
        <f>variables_value!NW1</f>
        <v>Involvement auto theft</v>
      </c>
      <c r="NX1" s="13" t="str">
        <f>variables_value!NX1</f>
        <v>Discovery auto theft</v>
      </c>
      <c r="NY1" s="13" t="str">
        <f>variables_value!NY1</f>
        <v>Seriousness Index</v>
      </c>
      <c r="NZ1" s="13" t="str">
        <f>variables_value!NZ1</f>
        <v>Seriousness Index</v>
      </c>
      <c r="OA1" s="13" t="str">
        <f>variables_value!OA1</f>
        <v>Seriousness Index</v>
      </c>
      <c r="OB1" s="13" t="str">
        <f>variables_value!OB1</f>
        <v>Assigned Code to call</v>
      </c>
      <c r="OC1" s="13" t="str">
        <f>variables_value!OC1</f>
        <v>Seriousness Index</v>
      </c>
      <c r="OD1" s="13" t="str">
        <f>variables_value!OD1</f>
        <v>Assigned Code to call</v>
      </c>
      <c r="OE1" s="13" t="str">
        <f>variables_value!OE1</f>
        <v>Residence in K.C.</v>
      </c>
      <c r="OF1" s="13" t="str">
        <f>variables_value!OF1</f>
        <v>Residence at present adress</v>
      </c>
      <c r="OG1" s="13" t="str">
        <f>variables_value!OG1</f>
        <v>Own -Rent - Board</v>
      </c>
      <c r="OH1" s="13" t="str">
        <f>variables_value!OH1</f>
        <v xml:space="preserve">Marital Status </v>
      </c>
      <c r="OI1" s="13" t="str">
        <f>variables_value!OI1</f>
        <v>Socioeconomic Rating</v>
      </c>
      <c r="OJ1" s="13" t="str">
        <f>variables_value!OJ1</f>
        <v>Education</v>
      </c>
      <c r="OK1" s="13" t="str">
        <f>variables_value!OK1</f>
        <v xml:space="preserve">Income </v>
      </c>
      <c r="OL1" s="13" t="str">
        <f>variables_value!OL1</f>
        <v xml:space="preserve">Rape  </v>
      </c>
      <c r="OM1" s="13" t="str">
        <f>variables_value!OM1</f>
        <v>Assault</v>
      </c>
      <c r="ON1" s="13" t="str">
        <f>variables_value!ON1</f>
        <v>Involvement burglary</v>
      </c>
      <c r="OO1" s="13" t="str">
        <f>variables_value!OO1</f>
        <v>Discovery burglary</v>
      </c>
      <c r="OP1" s="13" t="str">
        <f>variables_value!OP1</f>
        <v>Involvement larceny</v>
      </c>
      <c r="OQ1" s="13" t="str">
        <f>variables_value!OQ1</f>
        <v>Discovery larceny</v>
      </c>
      <c r="OR1" s="13" t="str">
        <f>variables_value!OR1</f>
        <v>Involvement auto theft</v>
      </c>
      <c r="OS1" s="13" t="str">
        <f>variables_value!OS1</f>
        <v>Discovery auto theft</v>
      </c>
      <c r="OT1" s="13" t="str">
        <f>variables_value!OT1</f>
        <v xml:space="preserve">Telephoning Delay </v>
      </c>
      <c r="OU1" s="13" t="str">
        <f>variables_value!OU1</f>
        <v xml:space="preserve">Talking Delay </v>
      </c>
      <c r="OV1" s="13" t="str">
        <f>variables_value!OV1</f>
        <v>Chasing Delay</v>
      </c>
      <c r="OW1" s="13" t="str">
        <f>variables_value!OW1</f>
        <v>Investigating Delay</v>
      </c>
      <c r="OX1" s="13" t="str">
        <f>variables_value!OX1</f>
        <v>Waiting-Observing Delay</v>
      </c>
      <c r="OY1" s="13" t="str">
        <f>variables_value!OY1</f>
        <v>Contacting security</v>
      </c>
      <c r="OZ1" s="13" t="str">
        <f>variables_value!OZ1</f>
        <v xml:space="preserve">Apathy Delay </v>
      </c>
      <c r="PA1" s="13" t="str">
        <f>variables_value!PA1</f>
        <v>Being Unsure of the Police</v>
      </c>
      <c r="PB1" s="13" t="str">
        <f>variables_value!PB1</f>
        <v>Injury Delay</v>
      </c>
      <c r="PC1" s="13" t="str">
        <f>variables_value!PC1</f>
        <v>Fear-Emotional upset delay</v>
      </c>
      <c r="PD1" s="13" t="str">
        <f>variables_value!PD1</f>
        <v>Public communications delay</v>
      </c>
      <c r="PE1" s="13" t="str">
        <f>variables_value!PE1</f>
        <v>Not Being Informed / Being Misinformed</v>
      </c>
      <c r="PF1" s="13" t="str">
        <f>variables_value!PF1</f>
        <v>Residence in K.C.</v>
      </c>
      <c r="PG1" s="13" t="str">
        <f>variables_value!PG1</f>
        <v>Residence at present adress</v>
      </c>
      <c r="PH1" s="13" t="str">
        <f>variables_value!PH1</f>
        <v>Own -Rent - Board</v>
      </c>
      <c r="PI1" s="13" t="str">
        <f>variables_value!PI1</f>
        <v xml:space="preserve">Marital Status </v>
      </c>
      <c r="PJ1" s="13" t="str">
        <f>variables_value!PJ1</f>
        <v>Socioeconomic Rating</v>
      </c>
      <c r="PK1" s="13" t="str">
        <f>variables_value!PK1</f>
        <v>Education</v>
      </c>
      <c r="PL1" s="13" t="str">
        <f>variables_value!PL1</f>
        <v xml:space="preserve">Income </v>
      </c>
      <c r="PM1" s="13" t="str">
        <f>variables_value!PM1</f>
        <v xml:space="preserve">Rape  </v>
      </c>
      <c r="PN1" s="13" t="str">
        <f>variables_value!PN1</f>
        <v>Assault</v>
      </c>
      <c r="PO1" s="13" t="str">
        <f>variables_value!PO1</f>
        <v>Involvement burglary</v>
      </c>
      <c r="PP1" s="13" t="str">
        <f>variables_value!PP1</f>
        <v>Discovery burglary</v>
      </c>
      <c r="PQ1" s="13" t="str">
        <f>variables_value!PQ1</f>
        <v>Involvement larceny</v>
      </c>
      <c r="PR1" s="13" t="str">
        <f>variables_value!PR1</f>
        <v>Discovery larceny</v>
      </c>
      <c r="PS1" s="13" t="str">
        <f>variables_value!PS1</f>
        <v>Involvement auto theft</v>
      </c>
      <c r="PT1" s="13" t="str">
        <f>variables_value!PT1</f>
        <v>Discovery auto theft</v>
      </c>
      <c r="PU1" s="13" t="str">
        <f>variables_value!PU1</f>
        <v xml:space="preserve">Telephoning Delay </v>
      </c>
      <c r="PV1" s="13" t="str">
        <f>variables_value!PV1</f>
        <v xml:space="preserve">Talking Delay </v>
      </c>
      <c r="PW1" s="13" t="str">
        <f>variables_value!PW1</f>
        <v>Chasing Delay</v>
      </c>
      <c r="PX1" s="13" t="str">
        <f>variables_value!PX1</f>
        <v>Investigating Delay</v>
      </c>
      <c r="PY1" s="13" t="str">
        <f>variables_value!PY1</f>
        <v>Waiting-Observing Delay</v>
      </c>
      <c r="PZ1" s="13" t="str">
        <f>variables_value!PZ1</f>
        <v>Contacting security</v>
      </c>
      <c r="QA1" s="13" t="str">
        <f>variables_value!QA1</f>
        <v xml:space="preserve">Apathy Delay </v>
      </c>
      <c r="QB1" s="13" t="str">
        <f>variables_value!QB1</f>
        <v>Being Unsure of the Police</v>
      </c>
      <c r="QC1" s="13" t="str">
        <f>variables_value!QC1</f>
        <v>Injury Delay</v>
      </c>
      <c r="QD1" s="13" t="str">
        <f>variables_value!QD1</f>
        <v>Fear-Emotional upset delay</v>
      </c>
      <c r="QE1" s="13" t="str">
        <f>variables_value!QE1</f>
        <v>Public communications delay</v>
      </c>
      <c r="QF1" s="13" t="str">
        <f>variables_value!QF1</f>
        <v>Not Being Informed / Being Misinformed</v>
      </c>
      <c r="QG1" s="13" t="str">
        <f>variables_value!QG1</f>
        <v xml:space="preserve">Rape  </v>
      </c>
      <c r="QH1" s="13" t="str">
        <f>variables_value!QH1</f>
        <v>Assault</v>
      </c>
      <c r="QI1" s="13" t="str">
        <f>variables_value!QI1</f>
        <v>Involvement burglary</v>
      </c>
      <c r="QJ1" s="13" t="str">
        <f>variables_value!QJ1</f>
        <v>Discovery burglary</v>
      </c>
      <c r="QK1" s="13" t="str">
        <f>variables_value!QK1</f>
        <v>Involvement larceny</v>
      </c>
      <c r="QL1" s="13" t="str">
        <f>variables_value!QL1</f>
        <v>Discovery larceny</v>
      </c>
      <c r="QM1" s="13" t="str">
        <f>variables_value!QM1</f>
        <v>Involvement auto theft</v>
      </c>
      <c r="QN1" s="13" t="str">
        <f>variables_value!QN1</f>
        <v>Discovery auto theft</v>
      </c>
      <c r="QO1" s="13" t="str">
        <f>variables_value!QO1</f>
        <v xml:space="preserve">Rape  </v>
      </c>
      <c r="QP1" s="13" t="str">
        <f>variables_value!QP1</f>
        <v>Assault</v>
      </c>
      <c r="QQ1" s="13" t="str">
        <f>variables_value!QQ1</f>
        <v>Involvement burglary</v>
      </c>
      <c r="QR1" s="13" t="str">
        <f>variables_value!QR1</f>
        <v>Discovery burglary</v>
      </c>
      <c r="QS1" s="13" t="str">
        <f>variables_value!QS1</f>
        <v>Involvement larceny</v>
      </c>
      <c r="QT1" s="13" t="str">
        <f>variables_value!QT1</f>
        <v>Discovery larceny</v>
      </c>
      <c r="QU1" s="13" t="str">
        <f>variables_value!QU1</f>
        <v>Involvement auto theft</v>
      </c>
      <c r="QV1" s="13" t="str">
        <f>variables_value!QV1</f>
        <v>Discovery auto theft</v>
      </c>
      <c r="QW1" s="13" t="str">
        <f>variables_value!QW1</f>
        <v>Involvement crimes</v>
      </c>
      <c r="QX1" s="13" t="str">
        <f>variables_value!QX1</f>
        <v>Involvement crimes</v>
      </c>
      <c r="QY1" s="13" t="str">
        <f>variables_value!QY1</f>
        <v>Involvement crimes</v>
      </c>
      <c r="QZ1" s="13" t="str">
        <f>variables_value!QZ1</f>
        <v>Involvement: traffic</v>
      </c>
      <c r="RA1" s="13" t="str">
        <f>variables_value!RA1</f>
        <v>Involvement: social service</v>
      </c>
      <c r="RB1" s="13" t="str">
        <f>variables_value!RB1</f>
        <v>Involvement: confrontation disturbance</v>
      </c>
      <c r="RC1" s="13" t="str">
        <f>variables_value!RC1</f>
        <v xml:space="preserve">Involvement: nuisance disturbance </v>
      </c>
      <c r="RD1" s="13" t="str">
        <f>variables_value!RD1</f>
        <v>Discovery: crime control</v>
      </c>
      <c r="RE1" s="13" t="str">
        <f>variables_value!RE1</f>
        <v>Discovery: traffic</v>
      </c>
      <c r="RF1" s="13" t="str">
        <f>variables_value!RF1</f>
        <v>Discovery: social service</v>
      </c>
      <c r="RG1" s="13" t="str">
        <f>variables_value!RG1</f>
        <v>Involvement: traffic</v>
      </c>
      <c r="RH1" s="13" t="str">
        <f>variables_value!RH1</f>
        <v>Involvement: social service</v>
      </c>
      <c r="RI1" s="13" t="str">
        <f>variables_value!RI1</f>
        <v>Involvement: confrontation disturbance</v>
      </c>
      <c r="RJ1" s="13" t="str">
        <f>variables_value!RJ1</f>
        <v xml:space="preserve">Involvement: nuisance disturbance </v>
      </c>
      <c r="RK1" s="13" t="str">
        <f>variables_value!RK1</f>
        <v>Discovery: crime control</v>
      </c>
      <c r="RL1" s="13" t="str">
        <f>variables_value!RL1</f>
        <v>Discovery: traffic</v>
      </c>
      <c r="RM1" s="13" t="str">
        <f>variables_value!RM1</f>
        <v>Discovery: social service</v>
      </c>
      <c r="RN1" s="13" t="str">
        <f>variables_value!RN1</f>
        <v>Involvement: traffic</v>
      </c>
      <c r="RO1" s="13" t="str">
        <f>variables_value!RO1</f>
        <v>Involvement: social service</v>
      </c>
      <c r="RP1" s="13" t="str">
        <f>variables_value!RP1</f>
        <v>Involvement: confrontation disturbance</v>
      </c>
      <c r="RQ1" s="13" t="str">
        <f>variables_value!RQ1</f>
        <v xml:space="preserve">Involvement: nuisance disturbance </v>
      </c>
      <c r="RR1" s="13" t="str">
        <f>variables_value!RR1</f>
        <v>Discovery: crime control</v>
      </c>
      <c r="RS1" s="13" t="str">
        <f>variables_value!RS1</f>
        <v>Discovery: traffic</v>
      </c>
      <c r="RT1" s="13" t="str">
        <f>variables_value!RT1</f>
        <v>Discovery: social service</v>
      </c>
      <c r="RU1" s="13" t="str">
        <f>variables_value!RU1</f>
        <v>Traffic</v>
      </c>
      <c r="RV1" s="13" t="str">
        <f>variables_value!RV1</f>
        <v>Social service</v>
      </c>
      <c r="RW1" s="13" t="str">
        <f>variables_value!RW1</f>
        <v>Confrontation disturbance</v>
      </c>
      <c r="RX1" s="13" t="str">
        <f>variables_value!RX1</f>
        <v>Nuisance disturbance</v>
      </c>
      <c r="RY1" s="13" t="str">
        <f>variables_value!RY1</f>
        <v>Alarm</v>
      </c>
      <c r="RZ1" s="13" t="str">
        <f>variables_value!RZ1</f>
        <v>Traffic</v>
      </c>
      <c r="SA1" s="13" t="str">
        <f>variables_value!SA1</f>
        <v>Social service</v>
      </c>
      <c r="SB1" s="13" t="str">
        <f>variables_value!SB1</f>
        <v>Confrontation disturbance</v>
      </c>
      <c r="SC1" s="13" t="str">
        <f>variables_value!SC1</f>
        <v>Nuisance disturbance</v>
      </c>
      <c r="SD1" s="13" t="str">
        <f>variables_value!SD1</f>
        <v>Alarm</v>
      </c>
      <c r="SE1" s="13" t="str">
        <f>variables_value!SE1</f>
        <v>Traffic</v>
      </c>
      <c r="SF1" s="13" t="str">
        <f>variables_value!SF1</f>
        <v>Social service</v>
      </c>
      <c r="SG1" s="13" t="str">
        <f>variables_value!SG1</f>
        <v>Confrontation disturbance</v>
      </c>
      <c r="SH1" s="13" t="str">
        <f>variables_value!SH1</f>
        <v>Nuisance disturbance</v>
      </c>
      <c r="SI1" s="13" t="str">
        <f>variables_value!SI1</f>
        <v>Alarm</v>
      </c>
      <c r="SJ1" s="13" t="str">
        <f>variables_value!SJ1</f>
        <v>Traffic</v>
      </c>
      <c r="SK1" s="13" t="str">
        <f>variables_value!SK1</f>
        <v>Social service</v>
      </c>
      <c r="SL1" s="13" t="str">
        <f>variables_value!SL1</f>
        <v>Confrontation disturbance</v>
      </c>
      <c r="SM1" s="13" t="str">
        <f>variables_value!SM1</f>
        <v>Nuisance disturbance</v>
      </c>
      <c r="SN1" s="13" t="str">
        <f>variables_value!SN1</f>
        <v>Unclassified disturbance</v>
      </c>
      <c r="SO1" s="13" t="str">
        <f>variables_value!SO1</f>
        <v>Alarm</v>
      </c>
      <c r="SP1" s="13" t="str">
        <f>variables_value!SP1</f>
        <v>Seriousness Index</v>
      </c>
      <c r="SQ1" s="13" t="str">
        <f>variables_value!SQ1</f>
        <v>Seriousness Index</v>
      </c>
      <c r="SR1" s="13" t="str">
        <f>variables_value!SR1</f>
        <v>Seriousness Index</v>
      </c>
      <c r="SS1" s="13" t="str">
        <f>variables_value!SS1</f>
        <v>Involvement: traffic</v>
      </c>
      <c r="ST1" s="13" t="str">
        <f>variables_value!ST1</f>
        <v>Involvement: social service</v>
      </c>
      <c r="SU1" s="13" t="str">
        <f>variables_value!SU1</f>
        <v>Involvement: confrontation disturbance</v>
      </c>
      <c r="SV1" s="13" t="str">
        <f>variables_value!SV1</f>
        <v xml:space="preserve">Involvement: nuisance disturbance </v>
      </c>
      <c r="SW1" s="13" t="str">
        <f>variables_value!SW1</f>
        <v>Discovery: crime control</v>
      </c>
      <c r="SX1" s="13" t="str">
        <f>variables_value!SX1</f>
        <v>Discovery: traffic</v>
      </c>
      <c r="SY1" s="13" t="str">
        <f>variables_value!SY1</f>
        <v>Discovery: social service</v>
      </c>
      <c r="SZ1" s="13" t="str">
        <f>variables_value!SZ1</f>
        <v>Involvement: traffic</v>
      </c>
      <c r="TA1" s="13" t="str">
        <f>variables_value!TA1</f>
        <v>Involvement: social service</v>
      </c>
      <c r="TB1" s="13" t="str">
        <f>variables_value!TB1</f>
        <v>Involvement: confrontation disturbance</v>
      </c>
      <c r="TC1" s="13" t="str">
        <f>variables_value!TC1</f>
        <v xml:space="preserve">Involvement: nuisance disturbance </v>
      </c>
      <c r="TD1" s="13" t="str">
        <f>variables_value!TD1</f>
        <v>Discovery: crime control</v>
      </c>
      <c r="TE1" s="13" t="str">
        <f>variables_value!TE1</f>
        <v>Discovery: traffic</v>
      </c>
      <c r="TF1" s="13" t="str">
        <f>variables_value!TF1</f>
        <v>Discovery: social service</v>
      </c>
      <c r="TG1" s="13" t="str">
        <f>variables_value!TG1</f>
        <v>Involvement: traffic</v>
      </c>
      <c r="TH1" s="13" t="str">
        <f>variables_value!TH1</f>
        <v>Involvement: social service</v>
      </c>
      <c r="TI1" s="13" t="str">
        <f>variables_value!TI1</f>
        <v>Involvement: confrontation disturbance</v>
      </c>
      <c r="TJ1" s="13" t="str">
        <f>variables_value!TJ1</f>
        <v xml:space="preserve">Involvement: nuisance disturbance </v>
      </c>
      <c r="TK1" s="13" t="str">
        <f>variables_value!TK1</f>
        <v>Discovery: crime control</v>
      </c>
      <c r="TL1" s="13" t="str">
        <f>variables_value!TL1</f>
        <v>Discovery: traffic</v>
      </c>
      <c r="TM1" s="13" t="str">
        <f>variables_value!TM1</f>
        <v>Discovery: social service</v>
      </c>
      <c r="TN1" s="13" t="str">
        <f>variables_value!TN1</f>
        <v>Involvement: traffic</v>
      </c>
      <c r="TO1" s="13" t="str">
        <f>variables_value!TO1</f>
        <v>Involvement: social service</v>
      </c>
      <c r="TP1" s="13" t="str">
        <f>variables_value!TP1</f>
        <v>Involvement: confrontation disturbance</v>
      </c>
      <c r="TQ1" s="13" t="str">
        <f>variables_value!TQ1</f>
        <v xml:space="preserve">Involvement: nuisance disturbance </v>
      </c>
      <c r="TR1" s="13" t="str">
        <f>variables_value!TR1</f>
        <v>Discovery: crime control</v>
      </c>
      <c r="TS1" s="13" t="str">
        <f>variables_value!TS1</f>
        <v>Discovery: traffic</v>
      </c>
      <c r="TT1" s="13" t="str">
        <f>variables_value!TT1</f>
        <v>Discovery: social service</v>
      </c>
      <c r="TU1" s="13" t="str">
        <f>variables_value!TU1</f>
        <v xml:space="preserve">Telephoning Delay </v>
      </c>
      <c r="TV1" s="13" t="str">
        <f>variables_value!TV1</f>
        <v xml:space="preserve">Talking Delay </v>
      </c>
      <c r="TW1" s="13" t="str">
        <f>variables_value!TW1</f>
        <v>Waiting-Observing Delay</v>
      </c>
      <c r="TX1" s="13" t="str">
        <f>variables_value!TX1</f>
        <v xml:space="preserve">Apathy Delay </v>
      </c>
      <c r="TY1" s="13" t="str">
        <f>variables_value!TY1</f>
        <v>Being Unsure of the Police</v>
      </c>
      <c r="TZ1" s="13" t="str">
        <f>variables_value!TZ1</f>
        <v>Fear-Emotional upset delay</v>
      </c>
      <c r="UA1" s="13" t="str">
        <f>variables_value!UA1</f>
        <v>call priority 2</v>
      </c>
      <c r="UB1" s="13" t="str">
        <f>variables_value!UB1</f>
        <v>call priority 3</v>
      </c>
      <c r="UC1" s="13" t="str">
        <f>variables_value!UC1</f>
        <v>call priority 4</v>
      </c>
      <c r="UD1" s="13" t="str">
        <f>variables_value!UD1</f>
        <v>call priority 5</v>
      </c>
      <c r="UE1" s="13" t="str">
        <f>variables_value!UE1</f>
        <v>call priority 2</v>
      </c>
      <c r="UF1" s="13" t="str">
        <f>variables_value!UF1</f>
        <v>call priority 3</v>
      </c>
      <c r="UG1" s="13" t="str">
        <f>variables_value!UG1</f>
        <v>call priority 4</v>
      </c>
      <c r="UH1" s="13" t="str">
        <f>variables_value!UH1</f>
        <v>call priority 5</v>
      </c>
      <c r="UI1" s="13" t="str">
        <f>variables_value!UI1</f>
        <v>call priority 2</v>
      </c>
      <c r="UJ1" s="13" t="str">
        <f>variables_value!UJ1</f>
        <v>call priority 3</v>
      </c>
      <c r="UK1" s="13" t="str">
        <f>variables_value!UK1</f>
        <v>call priority 2</v>
      </c>
      <c r="UL1" s="13" t="str">
        <f>variables_value!UL1</f>
        <v>call priority 3</v>
      </c>
      <c r="UM1" s="13" t="str">
        <f>variables_value!UM1</f>
        <v>HHI</v>
      </c>
      <c r="UN1" s="13" t="str">
        <f>variables_value!UN1</f>
        <v>White</v>
      </c>
      <c r="UO1" s="13" t="str">
        <f>variables_value!UO1</f>
        <v>Married</v>
      </c>
      <c r="UP1" s="13" t="str">
        <f>variables_value!UP1</f>
        <v>Poverty</v>
      </c>
      <c r="UQ1" s="13" t="str">
        <f>variables_value!UQ1</f>
        <v>Unemployed</v>
      </c>
      <c r="UR1" s="13" t="str">
        <f>variables_value!UR1</f>
        <v>Vacant</v>
      </c>
      <c r="US1" s="13" t="str">
        <f>variables_value!US1</f>
        <v>Renting</v>
      </c>
      <c r="UT1" s="13" t="str">
        <f>variables_value!UT1</f>
        <v>Officer employed</v>
      </c>
      <c r="UU1" s="13" t="str">
        <f>variables_value!UU1</f>
        <v>Civilian employed</v>
      </c>
      <c r="UV1" s="13" t="str">
        <f>variables_value!UV1</f>
        <v>Call Volume</v>
      </c>
      <c r="UW1" s="13" t="str">
        <f>variables_value!UW1</f>
        <v>Hourly Max Temp</v>
      </c>
      <c r="UX1" s="13" t="str">
        <f>variables_value!UX1</f>
        <v>HHI</v>
      </c>
      <c r="UY1" s="13" t="str">
        <f>variables_value!UY1</f>
        <v>White</v>
      </c>
      <c r="UZ1" s="13" t="str">
        <f>variables_value!UZ1</f>
        <v>Married</v>
      </c>
      <c r="VA1" s="13" t="str">
        <f>variables_value!VA1</f>
        <v>Poverty</v>
      </c>
      <c r="VB1" s="13" t="str">
        <f>variables_value!VB1</f>
        <v>Unemployed</v>
      </c>
      <c r="VC1" s="13" t="str">
        <f>variables_value!VC1</f>
        <v>Vacant</v>
      </c>
      <c r="VD1" s="13" t="str">
        <f>variables_value!VD1</f>
        <v>Renting</v>
      </c>
      <c r="VE1" s="13" t="str">
        <f>variables_value!VE1</f>
        <v>Officer employed</v>
      </c>
      <c r="VF1" s="13" t="str">
        <f>variables_value!VF1</f>
        <v>Civilian employed</v>
      </c>
      <c r="VG1" s="13" t="str">
        <f>variables_value!VG1</f>
        <v>Call Volume</v>
      </c>
      <c r="VH1" s="13" t="str">
        <f>variables_value!VH1</f>
        <v>Hourly Max Temp</v>
      </c>
      <c r="VI1" s="13" t="str">
        <f>variables_value!VI1</f>
        <v>HHI</v>
      </c>
      <c r="VJ1" s="13" t="str">
        <f>variables_value!VJ1</f>
        <v>White</v>
      </c>
      <c r="VK1" s="13" t="str">
        <f>variables_value!VK1</f>
        <v>Married</v>
      </c>
      <c r="VL1" s="13" t="str">
        <f>variables_value!VL1</f>
        <v>Poverty</v>
      </c>
      <c r="VM1" s="13" t="str">
        <f>variables_value!VM1</f>
        <v>Unemployed</v>
      </c>
      <c r="VN1" s="13" t="str">
        <f>variables_value!VN1</f>
        <v>Vacant</v>
      </c>
      <c r="VO1" s="13" t="str">
        <f>variables_value!VO1</f>
        <v>Renting</v>
      </c>
      <c r="VP1" s="13" t="str">
        <f>variables_value!VP1</f>
        <v>Officer employed</v>
      </c>
      <c r="VQ1" s="13" t="str">
        <f>variables_value!VQ1</f>
        <v>Civilian employed</v>
      </c>
      <c r="VR1" s="13" t="str">
        <f>variables_value!VR1</f>
        <v>Call Volume</v>
      </c>
      <c r="VS1" s="13" t="str">
        <f>variables_value!VS1</f>
        <v>Hourly Max Temp</v>
      </c>
      <c r="VT1" s="13" t="str">
        <f>variables_value!VT1</f>
        <v>Priority intermediate</v>
      </c>
      <c r="VU1" s="13" t="str">
        <f>variables_value!VU1</f>
        <v>Priority lowest</v>
      </c>
      <c r="VV1" s="13" t="str">
        <f>variables_value!VV1</f>
        <v>Call Volume</v>
      </c>
      <c r="VW1" s="13" t="str">
        <f>variables_value!VW1</f>
        <v>Panda police car</v>
      </c>
      <c r="VX1" s="13" t="str">
        <f>variables_value!VX1</f>
        <v>Panda police car</v>
      </c>
      <c r="VY1" s="13" t="str">
        <f>variables_value!VY1</f>
        <v>Panda police car</v>
      </c>
      <c r="VZ1" s="13" t="str">
        <f>variables_value!VZ1</f>
        <v>Panda police car</v>
      </c>
      <c r="WA1" s="13" t="str">
        <f>variables_value!WA1</f>
        <v>Panda police car</v>
      </c>
      <c r="WB1" s="13" t="str">
        <f>variables_value!WB1</f>
        <v>single one-officer units</v>
      </c>
      <c r="WC1" s="13" t="str">
        <f>variables_value!WC1</f>
        <v>single two officer units</v>
      </c>
      <c r="WD1" s="13" t="str">
        <f>variables_value!WD1</f>
        <v>combined (single&amp;two) one-officer units</v>
      </c>
      <c r="WE1" s="13" t="str">
        <f>variables_value!WE1</f>
        <v xml:space="preserve">emergency  </v>
      </c>
      <c r="WF1" s="13" t="str">
        <f>variables_value!WF1</f>
        <v xml:space="preserve">emergency  </v>
      </c>
      <c r="WG1" s="13" t="str">
        <f>variables_value!WG1</f>
        <v>potential one-hour delay</v>
      </c>
      <c r="WH1" s="13" t="str">
        <f>variables_value!WH1</f>
        <v>potential 30-minute delay</v>
      </c>
      <c r="WI1" s="13" t="str">
        <f>variables_value!WI1</f>
        <v>potential 15-minute delay</v>
      </c>
      <c r="WJ1" s="13" t="str">
        <f>variables_value!WJ1</f>
        <v>immediate dispatch - crimes against property</v>
      </c>
      <c r="WK1" s="13" t="str">
        <f>variables_value!WK1</f>
        <v>immediate dispatch - crimes against persons</v>
      </c>
      <c r="WL1" s="13" t="str">
        <f>variables_value!WL1</f>
        <v>potential one-hour delay</v>
      </c>
      <c r="WM1" s="13" t="str">
        <f>variables_value!WM1</f>
        <v>potential 30-minute delay</v>
      </c>
      <c r="WN1" s="13" t="str">
        <f>variables_value!WN1</f>
        <v>potential 15-minute delay</v>
      </c>
      <c r="WO1" s="13" t="str">
        <f>variables_value!WO1</f>
        <v>immediate dispatch - crimes against property</v>
      </c>
      <c r="WP1" s="13" t="str">
        <f>variables_value!WP1</f>
        <v>immediate dispatch - crimes against persons</v>
      </c>
      <c r="WQ1" s="13" t="str">
        <f>variables_value!WQ1</f>
        <v>just occurred</v>
      </c>
      <c r="WR1" s="13" t="str">
        <f>variables_value!WR1</f>
        <v>cold</v>
      </c>
      <c r="WS1" s="13" t="str">
        <f>variables_value!WS1</f>
        <v>just occurred</v>
      </c>
      <c r="WT1" s="13" t="str">
        <f>variables_value!WT1</f>
        <v>cold</v>
      </c>
      <c r="WU1" s="13" t="str">
        <f>variables_value!WU1</f>
        <v xml:space="preserve">no injury  </v>
      </c>
      <c r="WV1" s="13" t="str">
        <f>variables_value!WV1</f>
        <v xml:space="preserve">no injury  </v>
      </c>
      <c r="WW1" s="13" t="str">
        <f>variables_value!WW1</f>
        <v>differential police reponse system</v>
      </c>
      <c r="WX1" s="13" t="str">
        <f>variables_value!WX1</f>
        <v>differential police reponse system</v>
      </c>
      <c r="WY1" s="13" t="str">
        <f>variables_value!WY1</f>
        <v>differential police reponse system</v>
      </c>
      <c r="WZ1" s="13" t="str">
        <f>variables_value!WZ1</f>
        <v>differential police reponse system</v>
      </c>
      <c r="XA1" s="13" t="str">
        <f>variables_value!XA1</f>
        <v>immediate dispatch</v>
      </c>
      <c r="XB1" s="13" t="str">
        <f>variables_value!XB1</f>
        <v>potentially delayed dispatch</v>
      </c>
      <c r="XC1" s="13" t="str">
        <f>variables_value!XC1</f>
        <v>immediate dispatch</v>
      </c>
      <c r="XD1" s="13" t="str">
        <f>variables_value!XD1</f>
        <v>potentially delayed dispatch</v>
      </c>
      <c r="XE1" s="13">
        <f>variables_value!XE1</f>
        <v>0</v>
      </c>
      <c r="XF1" s="13">
        <f>variables_value!XF1</f>
        <v>0</v>
      </c>
      <c r="XG1" s="13">
        <f>variables_value!XG1</f>
        <v>0</v>
      </c>
      <c r="XH1" s="13">
        <f>variables_value!XH1</f>
        <v>0</v>
      </c>
      <c r="XI1" s="13">
        <f>variables_value!XI1</f>
        <v>0</v>
      </c>
      <c r="XJ1" s="13">
        <f>variables_value!XJ1</f>
        <v>0</v>
      </c>
      <c r="XK1" s="13">
        <f>variables_value!XK1</f>
        <v>0</v>
      </c>
      <c r="XL1" s="13">
        <f>variables_value!XL1</f>
        <v>0</v>
      </c>
      <c r="XM1" s="13">
        <f>variables_value!XM1</f>
        <v>0</v>
      </c>
      <c r="XN1" s="13">
        <f>variables_value!XN1</f>
        <v>0</v>
      </c>
      <c r="XO1" s="13">
        <f>variables_value!XO1</f>
        <v>0</v>
      </c>
      <c r="XP1" s="13">
        <f>variables_value!XP1</f>
        <v>0</v>
      </c>
      <c r="XQ1" s="13">
        <f>variables_value!XQ1</f>
        <v>0</v>
      </c>
      <c r="XR1" s="13">
        <f>variables_value!XR1</f>
        <v>0</v>
      </c>
      <c r="XS1" s="13">
        <f>variables_value!XS1</f>
        <v>0</v>
      </c>
      <c r="XT1" s="13">
        <f>variables_value!XT1</f>
        <v>0</v>
      </c>
      <c r="XU1" s="13">
        <f>variables_value!XU1</f>
        <v>0</v>
      </c>
      <c r="XV1" s="13">
        <f>variables_value!XV1</f>
        <v>0</v>
      </c>
      <c r="XW1" s="13">
        <f>variables_value!XW1</f>
        <v>0</v>
      </c>
      <c r="XX1" s="13">
        <f>variables_value!XX1</f>
        <v>0</v>
      </c>
      <c r="XY1" s="13">
        <f>variables_value!XY1</f>
        <v>0</v>
      </c>
      <c r="XZ1" s="13">
        <f>variables_value!XZ1</f>
        <v>0</v>
      </c>
      <c r="YA1" s="13">
        <f>variables_value!YA1</f>
        <v>0</v>
      </c>
      <c r="YB1" s="13">
        <f>variables_value!YB1</f>
        <v>0</v>
      </c>
      <c r="YC1" s="13">
        <f>variables_value!YC1</f>
        <v>0</v>
      </c>
      <c r="YD1" s="13">
        <f>variables_value!YD1</f>
        <v>0</v>
      </c>
      <c r="YE1" s="13">
        <f>variables_value!YE1</f>
        <v>0</v>
      </c>
      <c r="YF1" s="13">
        <f>variables_value!YF1</f>
        <v>0</v>
      </c>
      <c r="YG1" s="13">
        <f>variables_value!YG1</f>
        <v>0</v>
      </c>
      <c r="YH1" s="13">
        <f>variables_value!YH1</f>
        <v>0</v>
      </c>
      <c r="YI1" s="13">
        <f>variables_value!YI1</f>
        <v>0</v>
      </c>
      <c r="YJ1" s="13">
        <f>variables_value!YJ1</f>
        <v>0</v>
      </c>
      <c r="YK1" s="13">
        <f>variables_value!YK1</f>
        <v>0</v>
      </c>
      <c r="YL1" s="13">
        <f>variables_value!YL1</f>
        <v>0</v>
      </c>
      <c r="YM1" s="13">
        <f>variables_value!YM1</f>
        <v>0</v>
      </c>
      <c r="YN1" s="13">
        <f>variables_value!YN1</f>
        <v>0</v>
      </c>
      <c r="YO1" s="13">
        <f>variables_value!YO1</f>
        <v>0</v>
      </c>
      <c r="YP1" s="13">
        <f>variables_value!YP1</f>
        <v>0</v>
      </c>
      <c r="YQ1" s="13">
        <f>variables_value!YQ1</f>
        <v>0</v>
      </c>
      <c r="YR1" s="13">
        <f>variables_value!YR1</f>
        <v>0</v>
      </c>
      <c r="YS1" s="13">
        <f>variables_value!YS1</f>
        <v>0</v>
      </c>
      <c r="YT1" s="13">
        <f>variables_value!YT1</f>
        <v>0</v>
      </c>
      <c r="YU1" s="13">
        <f>variables_value!YU1</f>
        <v>0</v>
      </c>
      <c r="YV1" s="13">
        <f>variables_value!YV1</f>
        <v>0</v>
      </c>
      <c r="YW1" s="13">
        <f>variables_value!YW1</f>
        <v>0</v>
      </c>
      <c r="YX1" s="13">
        <f>variables_value!YX1</f>
        <v>0</v>
      </c>
      <c r="YY1" s="13">
        <f>variables_value!YY1</f>
        <v>0</v>
      </c>
      <c r="YZ1" s="13">
        <f>variables_value!YZ1</f>
        <v>0</v>
      </c>
      <c r="ZA1" s="13">
        <f>variables_value!ZA1</f>
        <v>0</v>
      </c>
      <c r="ZB1" s="13">
        <f>variables_value!ZB1</f>
        <v>0</v>
      </c>
      <c r="ZC1" s="13">
        <f>variables_value!ZC1</f>
        <v>0</v>
      </c>
      <c r="ZD1" s="13">
        <f>variables_value!ZD1</f>
        <v>0</v>
      </c>
      <c r="ZE1" s="13">
        <f>variables_value!ZE1</f>
        <v>0</v>
      </c>
      <c r="ZF1" s="13">
        <f>variables_value!ZF1</f>
        <v>0</v>
      </c>
      <c r="ZG1" s="13">
        <f>variables_value!ZG1</f>
        <v>0</v>
      </c>
      <c r="ZH1" s="13">
        <f>variables_value!ZH1</f>
        <v>0</v>
      </c>
      <c r="ZI1" s="13">
        <f>variables_value!ZI1</f>
        <v>0</v>
      </c>
      <c r="ZJ1" s="13">
        <f>variables_value!ZJ1</f>
        <v>0</v>
      </c>
      <c r="ZK1" s="13">
        <f>variables_value!ZK1</f>
        <v>0</v>
      </c>
      <c r="ZL1" s="13">
        <f>variables_value!ZL1</f>
        <v>0</v>
      </c>
      <c r="ZM1" s="13">
        <f>variables_value!ZM1</f>
        <v>0</v>
      </c>
      <c r="ZN1" s="13">
        <f>variables_value!ZN1</f>
        <v>0</v>
      </c>
      <c r="ZO1" s="13">
        <f>variables_value!ZO1</f>
        <v>0</v>
      </c>
      <c r="ZP1" s="13">
        <f>variables_value!ZP1</f>
        <v>0</v>
      </c>
      <c r="ZQ1" s="13">
        <f>variables_value!ZQ1</f>
        <v>0</v>
      </c>
      <c r="ZR1" s="13">
        <f>variables_value!ZR1</f>
        <v>0</v>
      </c>
      <c r="ZS1" s="13">
        <f>variables_value!ZS1</f>
        <v>0</v>
      </c>
      <c r="ZT1" s="13">
        <f>variables_value!ZT1</f>
        <v>0</v>
      </c>
      <c r="ZU1" s="13">
        <f>variables_value!ZU1</f>
        <v>0</v>
      </c>
      <c r="ZV1" s="13">
        <f>variables_value!ZV1</f>
        <v>0</v>
      </c>
      <c r="ZW1" s="13">
        <f>variables_value!ZW1</f>
        <v>0</v>
      </c>
      <c r="ZX1" s="13">
        <f>variables_value!ZX1</f>
        <v>0</v>
      </c>
      <c r="ZY1" s="13">
        <f>variables_value!ZY1</f>
        <v>0</v>
      </c>
      <c r="ZZ1" s="13">
        <f>variables_value!ZZ1</f>
        <v>0</v>
      </c>
      <c r="AAA1" s="13">
        <f>variables_value!AAA1</f>
        <v>0</v>
      </c>
      <c r="AAB1" s="13">
        <f>variables_value!AAB1</f>
        <v>0</v>
      </c>
      <c r="AAC1" s="13">
        <f>variables_value!AAC1</f>
        <v>0</v>
      </c>
      <c r="AAD1" s="13">
        <f>variables_value!AAD1</f>
        <v>0</v>
      </c>
      <c r="AAE1" s="13">
        <f>variables_value!AAE1</f>
        <v>0</v>
      </c>
      <c r="AAF1" s="13">
        <f>variables_value!AAF1</f>
        <v>0</v>
      </c>
      <c r="AAG1" s="13">
        <f>variables_value!AAG1</f>
        <v>0</v>
      </c>
      <c r="AAH1" s="13">
        <f>variables_value!AAH1</f>
        <v>0</v>
      </c>
      <c r="AAI1" s="13">
        <f>variables_value!AAI1</f>
        <v>0</v>
      </c>
      <c r="AAJ1" s="13">
        <f>variables_value!AAJ1</f>
        <v>0</v>
      </c>
      <c r="AAK1" s="13">
        <f>variables_value!AAK1</f>
        <v>0</v>
      </c>
      <c r="AAL1" s="13">
        <f>variables_value!AAL1</f>
        <v>0</v>
      </c>
      <c r="AAM1" s="13">
        <f>variables_value!AAM1</f>
        <v>0</v>
      </c>
      <c r="AAN1" s="13">
        <f>variables_value!AAN1</f>
        <v>0</v>
      </c>
      <c r="AAO1" s="13">
        <f>variables_value!AAO1</f>
        <v>0</v>
      </c>
      <c r="AAP1" s="13">
        <f>variables_value!AAP1</f>
        <v>0</v>
      </c>
      <c r="AAQ1" s="13">
        <f>variables_value!AAQ1</f>
        <v>0</v>
      </c>
      <c r="AAR1" s="13">
        <f>variables_value!AAR1</f>
        <v>0</v>
      </c>
      <c r="AAS1" s="13">
        <f>variables_value!AAS1</f>
        <v>0</v>
      </c>
      <c r="AAT1" s="13">
        <f>variables_value!AAT1</f>
        <v>0</v>
      </c>
      <c r="AAU1" s="13">
        <f>variables_value!AAU1</f>
        <v>0</v>
      </c>
      <c r="AAV1" s="13">
        <f>variables_value!AAV1</f>
        <v>0</v>
      </c>
      <c r="AAW1" s="13">
        <f>variables_value!AAW1</f>
        <v>0</v>
      </c>
      <c r="AAX1" s="13">
        <f>variables_value!AAX1</f>
        <v>0</v>
      </c>
      <c r="AAY1" s="13">
        <f>variables_value!AAY1</f>
        <v>0</v>
      </c>
      <c r="AAZ1" s="13">
        <f>variables_value!AAZ1</f>
        <v>0</v>
      </c>
      <c r="ABA1" s="13">
        <f>variables_value!ABA1</f>
        <v>0</v>
      </c>
      <c r="ABB1" s="13">
        <f>variables_value!ABB1</f>
        <v>0</v>
      </c>
      <c r="ABC1" s="13">
        <f>variables_value!ABC1</f>
        <v>0</v>
      </c>
      <c r="ABD1" s="13">
        <f>variables_value!ABD1</f>
        <v>0</v>
      </c>
      <c r="ABE1" s="13">
        <f>variables_value!ABE1</f>
        <v>0</v>
      </c>
      <c r="ABF1" s="13">
        <f>variables_value!ABF1</f>
        <v>0</v>
      </c>
      <c r="ABG1" s="13">
        <f>variables_value!ABG1</f>
        <v>0</v>
      </c>
      <c r="ABH1" s="13">
        <f>variables_value!ABH1</f>
        <v>0</v>
      </c>
      <c r="ABI1" s="13">
        <f>variables_value!ABI1</f>
        <v>0</v>
      </c>
      <c r="ABJ1" s="13">
        <f>variables_value!ABJ1</f>
        <v>0</v>
      </c>
      <c r="ABK1" s="13">
        <f>variables_value!ABK1</f>
        <v>0</v>
      </c>
      <c r="ABL1" s="13">
        <f>variables_value!ABL1</f>
        <v>0</v>
      </c>
      <c r="ABM1" s="13">
        <f>variables_value!ABM1</f>
        <v>0</v>
      </c>
      <c r="ABN1" s="13">
        <f>variables_value!ABN1</f>
        <v>0</v>
      </c>
      <c r="ABO1" s="13">
        <f>variables_value!ABO1</f>
        <v>0</v>
      </c>
      <c r="ABP1" s="13">
        <f>variables_value!ABP1</f>
        <v>0</v>
      </c>
      <c r="ABQ1" s="13">
        <f>variables_value!ABQ1</f>
        <v>0</v>
      </c>
      <c r="ABR1" s="13">
        <f>variables_value!ABR1</f>
        <v>0</v>
      </c>
      <c r="ABS1" s="13">
        <f>variables_value!ABS1</f>
        <v>0</v>
      </c>
      <c r="ABT1" s="13">
        <f>variables_value!ABT1</f>
        <v>0</v>
      </c>
      <c r="ABU1" s="13">
        <f>variables_value!ABU1</f>
        <v>0</v>
      </c>
      <c r="ABV1" s="13">
        <f>variables_value!ABV1</f>
        <v>0</v>
      </c>
      <c r="ABW1" s="13">
        <f>variables_value!ABW1</f>
        <v>0</v>
      </c>
      <c r="ABX1" s="13">
        <f>variables_value!ABX1</f>
        <v>0</v>
      </c>
      <c r="ABY1" s="13">
        <f>variables_value!ABY1</f>
        <v>0</v>
      </c>
      <c r="ABZ1" s="13">
        <f>variables_value!ABZ1</f>
        <v>0</v>
      </c>
      <c r="ACA1" s="13">
        <f>variables_value!ACA1</f>
        <v>0</v>
      </c>
      <c r="ACB1" s="13">
        <f>variables_value!ACB1</f>
        <v>0</v>
      </c>
      <c r="ACC1" s="13">
        <f>variables_value!ACC1</f>
        <v>0</v>
      </c>
      <c r="ACD1" s="13">
        <f>variables_value!ACD1</f>
        <v>0</v>
      </c>
      <c r="ACE1" s="13">
        <f>variables_value!ACE1</f>
        <v>0</v>
      </c>
      <c r="ACF1" s="13">
        <f>variables_value!ACF1</f>
        <v>0</v>
      </c>
      <c r="ACG1" s="13">
        <f>variables_value!ACG1</f>
        <v>0</v>
      </c>
      <c r="ACH1" s="13">
        <f>variables_value!ACH1</f>
        <v>0</v>
      </c>
      <c r="ACI1" s="13">
        <f>variables_value!ACI1</f>
        <v>0</v>
      </c>
      <c r="ACJ1" s="13">
        <f>variables_value!ACJ1</f>
        <v>0</v>
      </c>
      <c r="ACK1" s="13">
        <f>variables_value!ACK1</f>
        <v>0</v>
      </c>
      <c r="ACL1" s="13">
        <f>variables_value!ACL1</f>
        <v>0</v>
      </c>
      <c r="ACM1" s="13">
        <f>variables_value!ACM1</f>
        <v>0</v>
      </c>
      <c r="ACN1" s="13">
        <f>variables_value!ACN1</f>
        <v>0</v>
      </c>
      <c r="ACO1" s="13">
        <f>variables_value!ACO1</f>
        <v>0</v>
      </c>
      <c r="ACP1" s="13">
        <f>variables_value!ACP1</f>
        <v>0</v>
      </c>
      <c r="ACQ1" s="13">
        <f>variables_value!ACQ1</f>
        <v>0</v>
      </c>
      <c r="ACR1" s="13">
        <f>variables_value!ACR1</f>
        <v>0</v>
      </c>
      <c r="ACS1" s="13">
        <f>variables_value!ACS1</f>
        <v>0</v>
      </c>
      <c r="ACT1" s="13">
        <f>variables_value!ACT1</f>
        <v>0</v>
      </c>
      <c r="ACU1" s="13">
        <f>variables_value!ACU1</f>
        <v>0</v>
      </c>
      <c r="ACV1" s="13">
        <f>variables_value!ACV1</f>
        <v>0</v>
      </c>
      <c r="ACW1" s="13">
        <f>variables_value!ACW1</f>
        <v>0</v>
      </c>
      <c r="ACX1" s="13">
        <f>variables_value!ACX1</f>
        <v>0</v>
      </c>
      <c r="ACY1" s="13">
        <f>variables_value!ACY1</f>
        <v>0</v>
      </c>
      <c r="ACZ1" s="13">
        <f>variables_value!ACZ1</f>
        <v>0</v>
      </c>
      <c r="ADA1" s="13">
        <f>variables_value!ADA1</f>
        <v>0</v>
      </c>
      <c r="ADB1" s="13">
        <f>variables_value!ADB1</f>
        <v>0</v>
      </c>
      <c r="ADC1" s="13">
        <f>variables_value!ADC1</f>
        <v>0</v>
      </c>
      <c r="ADD1" s="13">
        <f>variables_value!ADD1</f>
        <v>0</v>
      </c>
      <c r="ADE1" s="13">
        <f>variables_value!ADE1</f>
        <v>0</v>
      </c>
      <c r="ADF1" s="13">
        <f>variables_value!ADF1</f>
        <v>0</v>
      </c>
      <c r="ADG1" s="13">
        <f>variables_value!ADG1</f>
        <v>0</v>
      </c>
      <c r="ADH1" s="13">
        <f>variables_value!ADH1</f>
        <v>0</v>
      </c>
      <c r="ADI1" s="13">
        <f>variables_value!ADI1</f>
        <v>0</v>
      </c>
      <c r="ADJ1" s="13">
        <f>variables_value!ADJ1</f>
        <v>0</v>
      </c>
      <c r="ADK1" s="13">
        <f>variables_value!ADK1</f>
        <v>0</v>
      </c>
      <c r="ADL1" s="13">
        <f>variables_value!ADL1</f>
        <v>0</v>
      </c>
      <c r="ADM1" s="13">
        <f>variables_value!ADM1</f>
        <v>0</v>
      </c>
      <c r="ADN1" s="13">
        <f>variables_value!ADN1</f>
        <v>0</v>
      </c>
      <c r="ADO1" s="13">
        <f>variables_value!ADO1</f>
        <v>0</v>
      </c>
      <c r="ADP1" s="13">
        <f>variables_value!ADP1</f>
        <v>0</v>
      </c>
      <c r="ADQ1" s="13">
        <f>variables_value!ADQ1</f>
        <v>0</v>
      </c>
      <c r="ADR1" s="13">
        <f>variables_value!ADR1</f>
        <v>0</v>
      </c>
      <c r="ADS1" s="13">
        <f>variables_value!ADS1</f>
        <v>0</v>
      </c>
      <c r="ADT1" s="13">
        <f>variables_value!ADT1</f>
        <v>0</v>
      </c>
      <c r="ADU1" s="13">
        <f>variables_value!ADU1</f>
        <v>0</v>
      </c>
      <c r="ADV1" s="13">
        <f>variables_value!ADV1</f>
        <v>0</v>
      </c>
      <c r="ADW1" s="13">
        <f>variables_value!ADW1</f>
        <v>0</v>
      </c>
      <c r="ADX1" s="13">
        <f>variables_value!ADX1</f>
        <v>0</v>
      </c>
      <c r="ADY1" s="13">
        <f>variables_value!ADY1</f>
        <v>0</v>
      </c>
      <c r="ADZ1" s="13">
        <f>variables_value!ADZ1</f>
        <v>0</v>
      </c>
      <c r="AEA1" s="13">
        <f>variables_value!AEA1</f>
        <v>0</v>
      </c>
      <c r="AEB1" s="13">
        <f>variables_value!AEB1</f>
        <v>0</v>
      </c>
      <c r="AEC1" s="13">
        <f>variables_value!AEC1</f>
        <v>0</v>
      </c>
      <c r="AED1" s="13">
        <f>variables_value!AED1</f>
        <v>0</v>
      </c>
      <c r="AEE1" s="13">
        <f>variables_value!AEE1</f>
        <v>0</v>
      </c>
      <c r="AEF1" s="13">
        <f>variables_value!AEF1</f>
        <v>0</v>
      </c>
      <c r="AEG1" s="13">
        <f>variables_value!AEG1</f>
        <v>0</v>
      </c>
      <c r="AEH1" s="13">
        <f>variables_value!AEH1</f>
        <v>0</v>
      </c>
      <c r="AEI1" s="13">
        <f>variables_value!AEI1</f>
        <v>0</v>
      </c>
      <c r="AEJ1" s="13">
        <f>variables_value!AEJ1</f>
        <v>0</v>
      </c>
      <c r="AEK1" s="13">
        <f>variables_value!AEK1</f>
        <v>0</v>
      </c>
      <c r="AEL1" s="13">
        <f>variables_value!AEL1</f>
        <v>0</v>
      </c>
      <c r="AEM1" s="13">
        <f>variables_value!AEM1</f>
        <v>0</v>
      </c>
      <c r="AEN1" s="13">
        <f>variables_value!AEN1</f>
        <v>0</v>
      </c>
      <c r="AEO1" s="13">
        <f>variables_value!AEO1</f>
        <v>0</v>
      </c>
      <c r="AEP1" s="13">
        <f>variables_value!AEP1</f>
        <v>0</v>
      </c>
      <c r="AEQ1" s="13">
        <f>variables_value!AEQ1</f>
        <v>0</v>
      </c>
      <c r="AER1" s="13">
        <f>variables_value!AER1</f>
        <v>0</v>
      </c>
      <c r="AES1" s="13">
        <f>variables_value!AES1</f>
        <v>0</v>
      </c>
      <c r="AET1" s="13">
        <f>variables_value!AET1</f>
        <v>0</v>
      </c>
      <c r="AEU1" s="13">
        <f>variables_value!AEU1</f>
        <v>0</v>
      </c>
      <c r="AEV1" s="13">
        <f>variables_value!AEV1</f>
        <v>0</v>
      </c>
      <c r="AEW1" s="13">
        <f>variables_value!AEW1</f>
        <v>0</v>
      </c>
      <c r="AEX1" s="13">
        <f>variables_value!AEX1</f>
        <v>0</v>
      </c>
      <c r="AEY1" s="13">
        <f>variables_value!AEY1</f>
        <v>0</v>
      </c>
      <c r="AEZ1" s="13">
        <f>variables_value!AEZ1</f>
        <v>0</v>
      </c>
      <c r="AFA1" s="13">
        <f>variables_value!AFA1</f>
        <v>0</v>
      </c>
      <c r="AFB1" s="13">
        <f>variables_value!AFB1</f>
        <v>0</v>
      </c>
      <c r="AFC1" s="13">
        <f>variables_value!AFC1</f>
        <v>0</v>
      </c>
      <c r="AFD1" s="13">
        <f>variables_value!AFD1</f>
        <v>0</v>
      </c>
      <c r="AFE1" s="13">
        <f>variables_value!AFE1</f>
        <v>0</v>
      </c>
      <c r="AFF1" s="13">
        <f>variables_value!AFF1</f>
        <v>0</v>
      </c>
      <c r="AFG1" s="13">
        <f>variables_value!AFG1</f>
        <v>0</v>
      </c>
      <c r="AFH1" s="13">
        <f>variables_value!AFH1</f>
        <v>0</v>
      </c>
      <c r="AFI1" s="13">
        <f>variables_value!AFI1</f>
        <v>0</v>
      </c>
      <c r="AFJ1" s="13">
        <f>variables_value!AFJ1</f>
        <v>0</v>
      </c>
      <c r="AFK1" s="13">
        <f>variables_value!AFK1</f>
        <v>0</v>
      </c>
      <c r="AFL1" s="13">
        <f>variables_value!AFL1</f>
        <v>0</v>
      </c>
      <c r="AFM1" s="13">
        <f>variables_value!AFM1</f>
        <v>0</v>
      </c>
      <c r="AFN1" s="13">
        <f>variables_value!AFN1</f>
        <v>0</v>
      </c>
      <c r="AFO1" s="13">
        <f>variables_value!AFO1</f>
        <v>0</v>
      </c>
      <c r="AFP1" s="13">
        <f>variables_value!AFP1</f>
        <v>0</v>
      </c>
      <c r="AFQ1" s="13">
        <f>variables_value!AFQ1</f>
        <v>0</v>
      </c>
      <c r="AFR1" s="13">
        <f>variables_value!AFR1</f>
        <v>0</v>
      </c>
      <c r="AFS1" s="13">
        <f>variables_value!AFS1</f>
        <v>0</v>
      </c>
      <c r="AFT1" s="13">
        <f>variables_value!AFT1</f>
        <v>0</v>
      </c>
      <c r="AFU1" s="13">
        <f>variables_value!AFU1</f>
        <v>0</v>
      </c>
      <c r="AFV1" s="13">
        <f>variables_value!AFV1</f>
        <v>0</v>
      </c>
      <c r="AFW1" s="13">
        <f>variables_value!AFW1</f>
        <v>0</v>
      </c>
      <c r="AFX1" s="13">
        <f>variables_value!AFX1</f>
        <v>0</v>
      </c>
      <c r="AFY1" s="13">
        <f>variables_value!AFY1</f>
        <v>0</v>
      </c>
      <c r="AFZ1" s="13">
        <f>variables_value!AFZ1</f>
        <v>0</v>
      </c>
      <c r="AGA1" s="13">
        <f>variables_value!AGA1</f>
        <v>0</v>
      </c>
      <c r="AGB1" s="13">
        <f>variables_value!AGB1</f>
        <v>0</v>
      </c>
      <c r="AGC1" s="13">
        <f>variables_value!AGC1</f>
        <v>0</v>
      </c>
      <c r="AGD1" s="13">
        <f>variables_value!AGD1</f>
        <v>0</v>
      </c>
      <c r="AGE1" s="13">
        <f>variables_value!AGE1</f>
        <v>0</v>
      </c>
      <c r="AGF1" s="13">
        <f>variables_value!AGF1</f>
        <v>0</v>
      </c>
      <c r="AGG1" s="13">
        <f>variables_value!AGG1</f>
        <v>0</v>
      </c>
      <c r="AGH1" s="13">
        <f>variables_value!AGH1</f>
        <v>0</v>
      </c>
      <c r="AGI1" s="13">
        <f>variables_value!AGI1</f>
        <v>0</v>
      </c>
      <c r="AGJ1" s="13">
        <f>variables_value!AGJ1</f>
        <v>0</v>
      </c>
      <c r="AGK1" s="13">
        <f>variables_value!AGK1</f>
        <v>0</v>
      </c>
      <c r="AGL1" s="13">
        <f>variables_value!AGL1</f>
        <v>0</v>
      </c>
      <c r="AGM1" s="13">
        <f>variables_value!AGM1</f>
        <v>0</v>
      </c>
      <c r="AGN1" s="13">
        <f>variables_value!AGN1</f>
        <v>0</v>
      </c>
      <c r="AGO1" s="13">
        <f>variables_value!AGO1</f>
        <v>0</v>
      </c>
      <c r="AGP1" s="13">
        <f>variables_value!AGP1</f>
        <v>0</v>
      </c>
      <c r="AGQ1" s="13">
        <f>variables_value!AGQ1</f>
        <v>0</v>
      </c>
      <c r="AGR1" s="13">
        <f>variables_value!AGR1</f>
        <v>0</v>
      </c>
      <c r="AGS1" s="13">
        <f>variables_value!AGS1</f>
        <v>0</v>
      </c>
      <c r="AGT1" s="13">
        <f>variables_value!AGT1</f>
        <v>0</v>
      </c>
      <c r="AGU1" s="13">
        <f>variables_value!AGU1</f>
        <v>0</v>
      </c>
      <c r="AGV1" s="13">
        <f>variables_value!AGV1</f>
        <v>0</v>
      </c>
      <c r="AGW1" s="13">
        <f>variables_value!AGW1</f>
        <v>0</v>
      </c>
      <c r="AGX1" s="13">
        <f>variables_value!AGX1</f>
        <v>0</v>
      </c>
      <c r="AGY1" s="13">
        <f>variables_value!AGY1</f>
        <v>0</v>
      </c>
      <c r="AGZ1" s="13">
        <f>variables_value!AGZ1</f>
        <v>0</v>
      </c>
      <c r="AHA1" s="13">
        <f>variables_value!AHA1</f>
        <v>0</v>
      </c>
      <c r="AHB1" s="13">
        <f>variables_value!AHB1</f>
        <v>0</v>
      </c>
      <c r="AHC1" s="13">
        <f>variables_value!AHC1</f>
        <v>0</v>
      </c>
      <c r="AHD1" s="13">
        <f>variables_value!AHD1</f>
        <v>0</v>
      </c>
      <c r="AHE1" s="13">
        <f>variables_value!AHE1</f>
        <v>0</v>
      </c>
      <c r="AHF1" s="13">
        <f>variables_value!AHF1</f>
        <v>0</v>
      </c>
      <c r="AHG1" s="13">
        <f>variables_value!AHG1</f>
        <v>0</v>
      </c>
      <c r="AHH1" s="13">
        <f>variables_value!AHH1</f>
        <v>0</v>
      </c>
      <c r="AHI1" s="13">
        <f>variables_value!AHI1</f>
        <v>0</v>
      </c>
      <c r="AHJ1" s="13">
        <f>variables_value!AHJ1</f>
        <v>0</v>
      </c>
      <c r="AHK1" s="13">
        <f>variables_value!AHK1</f>
        <v>0</v>
      </c>
      <c r="AHL1" s="13">
        <f>variables_value!AHL1</f>
        <v>0</v>
      </c>
      <c r="AHM1" s="13">
        <f>variables_value!AHM1</f>
        <v>0</v>
      </c>
      <c r="AHN1" s="13">
        <f>variables_value!AHN1</f>
        <v>0</v>
      </c>
      <c r="AHO1" s="13">
        <f>variables_value!AHO1</f>
        <v>0</v>
      </c>
      <c r="AHP1" s="13">
        <f>variables_value!AHP1</f>
        <v>0</v>
      </c>
      <c r="AHQ1" s="13">
        <f>variables_value!AHQ1</f>
        <v>0</v>
      </c>
      <c r="AHR1" s="13">
        <f>variables_value!AHR1</f>
        <v>0</v>
      </c>
      <c r="AHS1" s="13">
        <f>variables_value!AHS1</f>
        <v>0</v>
      </c>
      <c r="AHT1" s="13">
        <f>variables_value!AHT1</f>
        <v>0</v>
      </c>
      <c r="AHU1" s="13">
        <f>variables_value!AHU1</f>
        <v>0</v>
      </c>
      <c r="AHV1" s="13">
        <f>variables_value!AHV1</f>
        <v>0</v>
      </c>
      <c r="AHW1" s="13">
        <f>variables_value!AHW1</f>
        <v>0</v>
      </c>
      <c r="AHX1" s="13">
        <f>variables_value!AHX1</f>
        <v>0</v>
      </c>
      <c r="AHY1" s="13">
        <f>variables_value!AHY1</f>
        <v>0</v>
      </c>
      <c r="AHZ1" s="13">
        <f>variables_value!AHZ1</f>
        <v>0</v>
      </c>
      <c r="AIA1" s="13">
        <f>variables_value!AIA1</f>
        <v>0</v>
      </c>
      <c r="AIB1" s="13">
        <f>variables_value!AIB1</f>
        <v>0</v>
      </c>
      <c r="AIC1" s="13">
        <f>variables_value!AIC1</f>
        <v>0</v>
      </c>
      <c r="AID1" s="13">
        <f>variables_value!AID1</f>
        <v>0</v>
      </c>
      <c r="AIE1" s="13">
        <f>variables_value!AIE1</f>
        <v>0</v>
      </c>
      <c r="AIF1" s="13">
        <f>variables_value!AIF1</f>
        <v>0</v>
      </c>
      <c r="AIG1" s="13">
        <f>variables_value!AIG1</f>
        <v>0</v>
      </c>
      <c r="AIH1" s="13">
        <f>variables_value!AIH1</f>
        <v>0</v>
      </c>
      <c r="AII1" s="13">
        <f>variables_value!AII1</f>
        <v>0</v>
      </c>
      <c r="AIJ1" s="13">
        <f>variables_value!AIJ1</f>
        <v>0</v>
      </c>
      <c r="AIK1" s="13">
        <f>variables_value!AIK1</f>
        <v>0</v>
      </c>
      <c r="AIL1" s="13">
        <f>variables_value!AIL1</f>
        <v>0</v>
      </c>
      <c r="AIM1" s="13">
        <f>variables_value!AIM1</f>
        <v>0</v>
      </c>
      <c r="AIN1" s="13">
        <f>variables_value!AIN1</f>
        <v>0</v>
      </c>
      <c r="AIO1" s="13">
        <f>variables_value!AIO1</f>
        <v>0</v>
      </c>
      <c r="AIP1" s="13">
        <f>variables_value!AIP1</f>
        <v>0</v>
      </c>
      <c r="AIQ1" s="13">
        <f>variables_value!AIQ1</f>
        <v>0</v>
      </c>
      <c r="AIR1" s="13">
        <f>variables_value!AIR1</f>
        <v>0</v>
      </c>
      <c r="AIS1" s="13">
        <f>variables_value!AIS1</f>
        <v>0</v>
      </c>
      <c r="AIT1" s="13">
        <f>variables_value!AIT1</f>
        <v>0</v>
      </c>
      <c r="AIU1" s="13">
        <f>variables_value!AIU1</f>
        <v>0</v>
      </c>
      <c r="AIV1" s="13">
        <f>variables_value!AIV1</f>
        <v>0</v>
      </c>
      <c r="AIW1" s="13">
        <f>variables_value!AIW1</f>
        <v>0</v>
      </c>
      <c r="AIX1" s="13">
        <f>variables_value!AIX1</f>
        <v>0</v>
      </c>
      <c r="AIY1" s="13">
        <f>variables_value!AIY1</f>
        <v>0</v>
      </c>
      <c r="AIZ1" s="13">
        <f>variables_value!AIZ1</f>
        <v>0</v>
      </c>
      <c r="AJA1" s="13">
        <f>variables_value!AJA1</f>
        <v>0</v>
      </c>
      <c r="AJB1" s="13">
        <f>variables_value!AJB1</f>
        <v>0</v>
      </c>
      <c r="AJC1" s="13">
        <f>variables_value!AJC1</f>
        <v>0</v>
      </c>
      <c r="AJD1" s="13">
        <f>variables_value!AJD1</f>
        <v>0</v>
      </c>
      <c r="AJE1" s="13">
        <f>variables_value!AJE1</f>
        <v>0</v>
      </c>
      <c r="AJF1" s="13">
        <f>variables_value!AJF1</f>
        <v>0</v>
      </c>
      <c r="AJG1" s="13">
        <f>variables_value!AJG1</f>
        <v>0</v>
      </c>
      <c r="AJH1" s="13">
        <f>variables_value!AJH1</f>
        <v>0</v>
      </c>
      <c r="AJI1" s="13">
        <f>variables_value!AJI1</f>
        <v>0</v>
      </c>
      <c r="AJJ1" s="13">
        <f>variables_value!AJJ1</f>
        <v>0</v>
      </c>
      <c r="AJK1" s="13">
        <f>variables_value!AJK1</f>
        <v>0</v>
      </c>
      <c r="AJL1" s="13">
        <f>variables_value!AJL1</f>
        <v>0</v>
      </c>
      <c r="AJM1" s="13">
        <f>variables_value!AJM1</f>
        <v>0</v>
      </c>
      <c r="AJN1" s="13">
        <f>variables_value!AJN1</f>
        <v>0</v>
      </c>
      <c r="AJO1" s="13">
        <f>variables_value!AJO1</f>
        <v>0</v>
      </c>
      <c r="AJP1" s="13">
        <f>variables_value!AJP1</f>
        <v>0</v>
      </c>
      <c r="AJQ1" s="13">
        <f>variables_value!AJQ1</f>
        <v>0</v>
      </c>
      <c r="AJR1" s="13">
        <f>variables_value!AJR1</f>
        <v>0</v>
      </c>
      <c r="AJS1" s="13">
        <f>variables_value!AJS1</f>
        <v>0</v>
      </c>
      <c r="AJT1" s="13">
        <f>variables_value!AJT1</f>
        <v>0</v>
      </c>
      <c r="AJU1" s="13">
        <f>variables_value!AJU1</f>
        <v>0</v>
      </c>
      <c r="AJV1" s="13">
        <f>variables_value!AJV1</f>
        <v>0</v>
      </c>
      <c r="AJW1" s="13">
        <f>variables_value!AJW1</f>
        <v>0</v>
      </c>
      <c r="AJX1" s="13">
        <f>variables_value!AJX1</f>
        <v>0</v>
      </c>
      <c r="AJY1" s="13">
        <f>variables_value!AJY1</f>
        <v>0</v>
      </c>
      <c r="AJZ1" s="13">
        <f>variables_value!AJZ1</f>
        <v>0</v>
      </c>
      <c r="AKA1" s="13">
        <f>variables_value!AKA1</f>
        <v>0</v>
      </c>
      <c r="AKB1" s="13">
        <f>variables_value!AKB1</f>
        <v>0</v>
      </c>
      <c r="AKC1" s="13">
        <f>variables_value!AKC1</f>
        <v>0</v>
      </c>
      <c r="AKD1" s="13">
        <f>variables_value!AKD1</f>
        <v>0</v>
      </c>
      <c r="AKE1" s="13">
        <f>variables_value!AKE1</f>
        <v>0</v>
      </c>
      <c r="AKF1" s="13">
        <f>variables_value!AKF1</f>
        <v>0</v>
      </c>
      <c r="AKG1" s="13">
        <f>variables_value!AKG1</f>
        <v>0</v>
      </c>
      <c r="AKH1" s="13">
        <f>variables_value!AKH1</f>
        <v>0</v>
      </c>
      <c r="AKI1" s="13">
        <f>variables_value!AKI1</f>
        <v>0</v>
      </c>
      <c r="AKJ1" s="13">
        <f>variables_value!AKJ1</f>
        <v>0</v>
      </c>
      <c r="AKK1" s="13">
        <f>variables_value!AKK1</f>
        <v>0</v>
      </c>
      <c r="AKL1" s="13">
        <f>variables_value!AKL1</f>
        <v>0</v>
      </c>
      <c r="AKM1" s="13">
        <f>variables_value!AKM1</f>
        <v>0</v>
      </c>
      <c r="AKN1" s="13">
        <f>variables_value!AKN1</f>
        <v>0</v>
      </c>
      <c r="AKO1" s="13">
        <f>variables_value!AKO1</f>
        <v>0</v>
      </c>
      <c r="AKP1" s="13">
        <f>variables_value!AKP1</f>
        <v>0</v>
      </c>
      <c r="AKQ1" s="13">
        <f>variables_value!AKQ1</f>
        <v>0</v>
      </c>
      <c r="AKR1" s="13">
        <f>variables_value!AKR1</f>
        <v>0</v>
      </c>
      <c r="AKS1" s="13">
        <f>variables_value!AKS1</f>
        <v>0</v>
      </c>
      <c r="AKT1" s="13">
        <f>variables_value!AKT1</f>
        <v>0</v>
      </c>
      <c r="AKU1" s="13">
        <f>variables_value!AKU1</f>
        <v>0</v>
      </c>
      <c r="AKV1" s="13">
        <f>variables_value!AKV1</f>
        <v>0</v>
      </c>
      <c r="AKW1" s="13">
        <f>variables_value!AKW1</f>
        <v>0</v>
      </c>
      <c r="AKX1" s="13">
        <f>variables_value!AKX1</f>
        <v>0</v>
      </c>
      <c r="AKY1" s="13">
        <f>variables_value!AKY1</f>
        <v>0</v>
      </c>
      <c r="AKZ1" s="13">
        <f>variables_value!AKZ1</f>
        <v>0</v>
      </c>
      <c r="ALA1" s="13">
        <f>variables_value!ALA1</f>
        <v>0</v>
      </c>
      <c r="ALB1" s="13">
        <f>variables_value!ALB1</f>
        <v>0</v>
      </c>
      <c r="ALC1" s="13">
        <f>variables_value!ALC1</f>
        <v>0</v>
      </c>
      <c r="ALD1" s="13">
        <f>variables_value!ALD1</f>
        <v>0</v>
      </c>
      <c r="ALE1" s="13">
        <f>variables_value!ALE1</f>
        <v>0</v>
      </c>
      <c r="ALF1" s="13">
        <f>variables_value!ALF1</f>
        <v>0</v>
      </c>
      <c r="ALG1" s="13">
        <f>variables_value!ALG1</f>
        <v>0</v>
      </c>
      <c r="ALH1" s="13">
        <f>variables_value!ALH1</f>
        <v>0</v>
      </c>
      <c r="ALI1" s="13">
        <f>variables_value!ALI1</f>
        <v>0</v>
      </c>
      <c r="ALJ1" s="13">
        <f>variables_value!ALJ1</f>
        <v>0</v>
      </c>
      <c r="ALK1" s="13">
        <f>variables_value!ALK1</f>
        <v>0</v>
      </c>
      <c r="ALL1" s="13">
        <f>variables_value!ALL1</f>
        <v>0</v>
      </c>
      <c r="ALM1" s="13">
        <f>variables_value!ALM1</f>
        <v>0</v>
      </c>
      <c r="ALN1" s="13">
        <f>variables_value!ALN1</f>
        <v>0</v>
      </c>
      <c r="ALO1" s="13">
        <f>variables_value!ALO1</f>
        <v>0</v>
      </c>
      <c r="ALP1" s="13">
        <f>variables_value!ALP1</f>
        <v>0</v>
      </c>
      <c r="ALQ1" s="13">
        <f>variables_value!ALQ1</f>
        <v>0</v>
      </c>
      <c r="ALR1" s="13">
        <f>variables_value!ALR1</f>
        <v>0</v>
      </c>
      <c r="ALS1" s="13">
        <f>variables_value!ALS1</f>
        <v>0</v>
      </c>
      <c r="ALT1" s="13">
        <f>variables_value!ALT1</f>
        <v>0</v>
      </c>
      <c r="ALU1" s="13">
        <f>variables_value!ALU1</f>
        <v>0</v>
      </c>
      <c r="ALV1" s="13">
        <f>variables_value!ALV1</f>
        <v>0</v>
      </c>
      <c r="ALW1" s="13">
        <f>variables_value!ALW1</f>
        <v>0</v>
      </c>
      <c r="ALX1" s="13">
        <f>variables_value!ALX1</f>
        <v>0</v>
      </c>
      <c r="ALY1" s="13">
        <f>variables_value!ALY1</f>
        <v>0</v>
      </c>
      <c r="ALZ1" s="13">
        <f>variables_value!ALZ1</f>
        <v>0</v>
      </c>
      <c r="AMA1" s="13">
        <f>variables_value!AMA1</f>
        <v>0</v>
      </c>
      <c r="AMB1" s="13">
        <f>variables_value!AMB1</f>
        <v>0</v>
      </c>
      <c r="AMC1" s="13">
        <f>variables_value!AMC1</f>
        <v>0</v>
      </c>
      <c r="AMD1" s="13">
        <f>variables_value!AMD1</f>
        <v>0</v>
      </c>
      <c r="AME1" s="13">
        <f>variables_value!AME1</f>
        <v>0</v>
      </c>
      <c r="AMF1" s="13">
        <f>variables_value!AMF1</f>
        <v>0</v>
      </c>
      <c r="AMG1" s="13">
        <f>variables_value!AMG1</f>
        <v>0</v>
      </c>
      <c r="AMH1" s="13">
        <f>variables_value!AMH1</f>
        <v>0</v>
      </c>
      <c r="AMI1" s="13">
        <f>variables_value!AMI1</f>
        <v>0</v>
      </c>
      <c r="AMJ1" s="13">
        <f>variables_value!AMJ1</f>
        <v>0</v>
      </c>
      <c r="AMK1" s="13">
        <f>variables_value!AMK1</f>
        <v>0</v>
      </c>
      <c r="AML1" s="13">
        <f>variables_value!AML1</f>
        <v>0</v>
      </c>
      <c r="AMM1" s="13">
        <f>variables_value!AMM1</f>
        <v>0</v>
      </c>
      <c r="AMN1" s="13">
        <f>variables_value!AMN1</f>
        <v>0</v>
      </c>
      <c r="AMO1" s="13">
        <f>variables_value!AMO1</f>
        <v>0</v>
      </c>
      <c r="AMP1" s="13">
        <f>variables_value!AMP1</f>
        <v>0</v>
      </c>
      <c r="AMQ1" s="13">
        <f>variables_value!AMQ1</f>
        <v>0</v>
      </c>
      <c r="AMR1" s="13">
        <f>variables_value!AMR1</f>
        <v>0</v>
      </c>
      <c r="AMS1" s="13">
        <f>variables_value!AMS1</f>
        <v>0</v>
      </c>
      <c r="AMT1" s="13">
        <f>variables_value!AMT1</f>
        <v>0</v>
      </c>
      <c r="AMU1" s="13">
        <f>variables_value!AMU1</f>
        <v>0</v>
      </c>
      <c r="AMV1" s="13">
        <f>variables_value!AMV1</f>
        <v>0</v>
      </c>
      <c r="AMW1" s="13">
        <f>variables_value!AMW1</f>
        <v>0</v>
      </c>
      <c r="AMX1" s="13">
        <f>variables_value!AMX1</f>
        <v>0</v>
      </c>
      <c r="AMY1" s="13">
        <f>variables_value!AMY1</f>
        <v>0</v>
      </c>
      <c r="AMZ1" s="13">
        <f>variables_value!AMZ1</f>
        <v>0</v>
      </c>
      <c r="ANA1" s="13">
        <f>variables_value!ANA1</f>
        <v>0</v>
      </c>
      <c r="ANB1" s="13">
        <f>variables_value!ANB1</f>
        <v>0</v>
      </c>
      <c r="ANC1" s="13">
        <f>variables_value!ANC1</f>
        <v>0</v>
      </c>
      <c r="AND1" s="13">
        <f>variables_value!AND1</f>
        <v>0</v>
      </c>
      <c r="ANE1" s="13">
        <f>variables_value!ANE1</f>
        <v>0</v>
      </c>
      <c r="ANF1" s="13">
        <f>variables_value!ANF1</f>
        <v>0</v>
      </c>
      <c r="ANG1" s="13">
        <f>variables_value!ANG1</f>
        <v>0</v>
      </c>
      <c r="ANH1" s="13">
        <f>variables_value!ANH1</f>
        <v>0</v>
      </c>
      <c r="ANI1" s="13">
        <f>variables_value!ANI1</f>
        <v>0</v>
      </c>
      <c r="ANJ1" s="13">
        <f>variables_value!ANJ1</f>
        <v>0</v>
      </c>
      <c r="ANK1" s="13">
        <f>variables_value!ANK1</f>
        <v>0</v>
      </c>
      <c r="ANL1" s="13">
        <f>variables_value!ANL1</f>
        <v>0</v>
      </c>
      <c r="ANM1" s="13">
        <f>variables_value!ANM1</f>
        <v>0</v>
      </c>
      <c r="ANN1" s="13">
        <f>variables_value!ANN1</f>
        <v>0</v>
      </c>
      <c r="ANO1" s="13">
        <f>variables_value!ANO1</f>
        <v>0</v>
      </c>
      <c r="ANP1" s="13">
        <f>variables_value!ANP1</f>
        <v>0</v>
      </c>
      <c r="ANQ1" s="13">
        <f>variables_value!ANQ1</f>
        <v>0</v>
      </c>
      <c r="ANR1" s="13">
        <f>variables_value!ANR1</f>
        <v>0</v>
      </c>
      <c r="ANS1" s="13">
        <f>variables_value!ANS1</f>
        <v>0</v>
      </c>
      <c r="ANT1" s="13">
        <f>variables_value!ANT1</f>
        <v>0</v>
      </c>
      <c r="ANU1" s="13">
        <f>variables_value!ANU1</f>
        <v>0</v>
      </c>
      <c r="ANV1" s="13">
        <f>variables_value!ANV1</f>
        <v>0</v>
      </c>
      <c r="ANW1" s="13">
        <f>variables_value!ANW1</f>
        <v>0</v>
      </c>
      <c r="ANX1" s="13">
        <f>variables_value!ANX1</f>
        <v>0</v>
      </c>
      <c r="ANY1" s="13">
        <f>variables_value!ANY1</f>
        <v>0</v>
      </c>
      <c r="ANZ1" s="13">
        <f>variables_value!ANZ1</f>
        <v>0</v>
      </c>
      <c r="AOA1" s="13">
        <f>variables_value!AOA1</f>
        <v>0</v>
      </c>
      <c r="AOB1" s="13">
        <f>variables_value!AOB1</f>
        <v>0</v>
      </c>
      <c r="AOC1" s="13">
        <f>variables_value!AOC1</f>
        <v>0</v>
      </c>
      <c r="AOD1" s="13">
        <f>variables_value!AOD1</f>
        <v>0</v>
      </c>
      <c r="AOE1" s="13">
        <f>variables_value!AOE1</f>
        <v>0</v>
      </c>
      <c r="AOF1" s="13">
        <f>variables_value!AOF1</f>
        <v>0</v>
      </c>
      <c r="AOG1" s="13">
        <f>variables_value!AOG1</f>
        <v>0</v>
      </c>
      <c r="AOH1" s="13">
        <f>variables_value!AOH1</f>
        <v>0</v>
      </c>
      <c r="AOI1" s="13">
        <f>variables_value!AOI1</f>
        <v>0</v>
      </c>
      <c r="AOJ1" s="13">
        <f>variables_value!AOJ1</f>
        <v>0</v>
      </c>
      <c r="AOK1" s="13">
        <f>variables_value!AOK1</f>
        <v>0</v>
      </c>
      <c r="AOL1" s="13">
        <f>variables_value!AOL1</f>
        <v>0</v>
      </c>
      <c r="AOM1" s="13">
        <f>variables_value!AOM1</f>
        <v>0</v>
      </c>
      <c r="AON1" s="13">
        <f>variables_value!AON1</f>
        <v>0</v>
      </c>
      <c r="AOO1" s="13">
        <f>variables_value!AOO1</f>
        <v>0</v>
      </c>
      <c r="AOP1" s="13">
        <f>variables_value!AOP1</f>
        <v>0</v>
      </c>
      <c r="AOQ1" s="13">
        <f>variables_value!AOQ1</f>
        <v>0</v>
      </c>
      <c r="AOR1" s="13">
        <f>variables_value!AOR1</f>
        <v>0</v>
      </c>
      <c r="AOS1" s="13">
        <f>variables_value!AOS1</f>
        <v>0</v>
      </c>
      <c r="AOT1" s="13">
        <f>variables_value!AOT1</f>
        <v>0</v>
      </c>
      <c r="AOU1" s="13">
        <f>variables_value!AOU1</f>
        <v>0</v>
      </c>
      <c r="AOV1" s="13">
        <f>variables_value!AOV1</f>
        <v>0</v>
      </c>
      <c r="AOW1" s="13">
        <f>variables_value!AOW1</f>
        <v>0</v>
      </c>
      <c r="AOX1" s="13">
        <f>variables_value!AOX1</f>
        <v>0</v>
      </c>
      <c r="AOY1" s="13">
        <f>variables_value!AOY1</f>
        <v>0</v>
      </c>
      <c r="AOZ1" s="13">
        <f>variables_value!AOZ1</f>
        <v>0</v>
      </c>
      <c r="APA1" s="13">
        <f>variables_value!APA1</f>
        <v>0</v>
      </c>
      <c r="APB1" s="13">
        <f>variables_value!APB1</f>
        <v>0</v>
      </c>
      <c r="APC1" s="13">
        <f>variables_value!APC1</f>
        <v>0</v>
      </c>
      <c r="APD1" s="13">
        <f>variables_value!APD1</f>
        <v>0</v>
      </c>
      <c r="APE1" s="13">
        <f>variables_value!APE1</f>
        <v>0</v>
      </c>
      <c r="APF1" s="13">
        <f>variables_value!APF1</f>
        <v>0</v>
      </c>
      <c r="APG1" s="13">
        <f>variables_value!APG1</f>
        <v>0</v>
      </c>
      <c r="APH1" s="13">
        <f>variables_value!APH1</f>
        <v>0</v>
      </c>
      <c r="API1" s="13">
        <f>variables_value!API1</f>
        <v>0</v>
      </c>
      <c r="APJ1" s="13">
        <f>variables_value!APJ1</f>
        <v>0</v>
      </c>
      <c r="APK1" s="13">
        <f>variables_value!APK1</f>
        <v>0</v>
      </c>
      <c r="APL1" s="13">
        <f>variables_value!APL1</f>
        <v>0</v>
      </c>
      <c r="APM1" s="13">
        <f>variables_value!APM1</f>
        <v>0</v>
      </c>
      <c r="APN1" s="13">
        <f>variables_value!APN1</f>
        <v>0</v>
      </c>
      <c r="APO1" s="13">
        <f>variables_value!APO1</f>
        <v>0</v>
      </c>
      <c r="APP1" s="13">
        <f>variables_value!APP1</f>
        <v>0</v>
      </c>
      <c r="APQ1" s="13">
        <f>variables_value!APQ1</f>
        <v>0</v>
      </c>
      <c r="APR1" s="13">
        <f>variables_value!APR1</f>
        <v>0</v>
      </c>
      <c r="APS1" s="13">
        <f>variables_value!APS1</f>
        <v>0</v>
      </c>
      <c r="APT1" s="13">
        <f>variables_value!APT1</f>
        <v>0</v>
      </c>
      <c r="APU1" s="13">
        <f>variables_value!APU1</f>
        <v>0</v>
      </c>
      <c r="APV1" s="13">
        <f>variables_value!APV1</f>
        <v>0</v>
      </c>
      <c r="APW1" s="13">
        <f>variables_value!APW1</f>
        <v>0</v>
      </c>
      <c r="APX1" s="13">
        <f>variables_value!APX1</f>
        <v>0</v>
      </c>
      <c r="APY1" s="13">
        <f>variables_value!APY1</f>
        <v>0</v>
      </c>
      <c r="APZ1" s="13">
        <f>variables_value!APZ1</f>
        <v>0</v>
      </c>
      <c r="AQA1" s="13">
        <f>variables_value!AQA1</f>
        <v>0</v>
      </c>
      <c r="AQB1" s="13">
        <f>variables_value!AQB1</f>
        <v>0</v>
      </c>
      <c r="AQC1" s="13">
        <f>variables_value!AQC1</f>
        <v>0</v>
      </c>
      <c r="AQD1" s="13">
        <f>variables_value!AQD1</f>
        <v>0</v>
      </c>
      <c r="AQE1" s="13">
        <f>variables_value!AQE1</f>
        <v>0</v>
      </c>
      <c r="AQF1" s="13">
        <f>variables_value!AQF1</f>
        <v>0</v>
      </c>
      <c r="AQG1" s="13">
        <f>variables_value!AQG1</f>
        <v>0</v>
      </c>
      <c r="AQH1" s="13">
        <f>variables_value!AQH1</f>
        <v>0</v>
      </c>
      <c r="AQI1" s="13">
        <f>variables_value!AQI1</f>
        <v>0</v>
      </c>
      <c r="AQJ1" s="13">
        <f>variables_value!AQJ1</f>
        <v>0</v>
      </c>
      <c r="AQK1" s="13">
        <f>variables_value!AQK1</f>
        <v>0</v>
      </c>
      <c r="AQL1" s="13">
        <f>variables_value!AQL1</f>
        <v>0</v>
      </c>
      <c r="AQM1" s="13">
        <f>variables_value!AQM1</f>
        <v>0</v>
      </c>
      <c r="AQN1" s="13">
        <f>variables_value!AQN1</f>
        <v>0</v>
      </c>
      <c r="AQO1" s="13">
        <f>variables_value!AQO1</f>
        <v>0</v>
      </c>
      <c r="AQP1" s="13">
        <f>variables_value!AQP1</f>
        <v>0</v>
      </c>
      <c r="AQQ1" s="13">
        <f>variables_value!AQQ1</f>
        <v>0</v>
      </c>
      <c r="AQR1" s="13">
        <f>variables_value!AQR1</f>
        <v>0</v>
      </c>
      <c r="AQS1" s="13">
        <f>variables_value!AQS1</f>
        <v>0</v>
      </c>
      <c r="AQT1" s="13">
        <f>variables_value!AQT1</f>
        <v>0</v>
      </c>
      <c r="AQU1" s="13">
        <f>variables_value!AQU1</f>
        <v>0</v>
      </c>
      <c r="AQV1" s="13">
        <f>variables_value!AQV1</f>
        <v>0</v>
      </c>
      <c r="AQW1" s="13">
        <f>variables_value!AQW1</f>
        <v>0</v>
      </c>
      <c r="AQX1" s="13">
        <f>variables_value!AQX1</f>
        <v>0</v>
      </c>
      <c r="AQY1" s="13">
        <f>variables_value!AQY1</f>
        <v>0</v>
      </c>
      <c r="AQZ1" s="13">
        <f>variables_value!AQZ1</f>
        <v>0</v>
      </c>
      <c r="ARA1" s="13">
        <f>variables_value!ARA1</f>
        <v>0</v>
      </c>
      <c r="ARB1" s="13">
        <f>variables_value!ARB1</f>
        <v>0</v>
      </c>
      <c r="ARC1" s="13">
        <f>variables_value!ARC1</f>
        <v>0</v>
      </c>
      <c r="ARD1" s="13">
        <f>variables_value!ARD1</f>
        <v>0</v>
      </c>
      <c r="ARE1" s="13">
        <f>variables_value!ARE1</f>
        <v>0</v>
      </c>
      <c r="ARF1" s="13">
        <f>variables_value!ARF1</f>
        <v>0</v>
      </c>
      <c r="ARG1" s="13">
        <f>variables_value!ARG1</f>
        <v>0</v>
      </c>
      <c r="ARH1" s="13">
        <f>variables_value!ARH1</f>
        <v>0</v>
      </c>
      <c r="ARI1" s="13">
        <f>variables_value!ARI1</f>
        <v>0</v>
      </c>
      <c r="ARJ1" s="13">
        <f>variables_value!ARJ1</f>
        <v>0</v>
      </c>
      <c r="ARK1" s="13">
        <f>variables_value!ARK1</f>
        <v>0</v>
      </c>
      <c r="ARL1" s="13">
        <f>variables_value!ARL1</f>
        <v>0</v>
      </c>
      <c r="ARM1" s="13">
        <f>variables_value!ARM1</f>
        <v>0</v>
      </c>
      <c r="ARN1" s="13">
        <f>variables_value!ARN1</f>
        <v>0</v>
      </c>
      <c r="ARO1" s="13">
        <f>variables_value!ARO1</f>
        <v>0</v>
      </c>
      <c r="ARP1" s="13">
        <f>variables_value!ARP1</f>
        <v>0</v>
      </c>
      <c r="ARQ1" s="13">
        <f>variables_value!ARQ1</f>
        <v>0</v>
      </c>
      <c r="ARR1" s="13">
        <f>variables_value!ARR1</f>
        <v>0</v>
      </c>
      <c r="ARS1" s="13">
        <f>variables_value!ARS1</f>
        <v>0</v>
      </c>
      <c r="ART1" s="13">
        <f>variables_value!ART1</f>
        <v>0</v>
      </c>
      <c r="ARU1" s="13">
        <f>variables_value!ARU1</f>
        <v>0</v>
      </c>
      <c r="ARV1" s="13">
        <f>variables_value!ARV1</f>
        <v>0</v>
      </c>
      <c r="ARW1" s="13">
        <f>variables_value!ARW1</f>
        <v>0</v>
      </c>
      <c r="ARX1" s="13">
        <f>variables_value!ARX1</f>
        <v>0</v>
      </c>
      <c r="ARY1" s="13">
        <f>variables_value!ARY1</f>
        <v>0</v>
      </c>
      <c r="ARZ1" s="13">
        <f>variables_value!ARZ1</f>
        <v>0</v>
      </c>
      <c r="ASA1" s="13">
        <f>variables_value!ASA1</f>
        <v>0</v>
      </c>
      <c r="ASB1" s="13">
        <f>variables_value!ASB1</f>
        <v>0</v>
      </c>
      <c r="ASC1" s="13">
        <f>variables_value!ASC1</f>
        <v>0</v>
      </c>
      <c r="ASD1" s="13">
        <f>variables_value!ASD1</f>
        <v>0</v>
      </c>
      <c r="ASE1" s="13">
        <f>variables_value!ASE1</f>
        <v>0</v>
      </c>
      <c r="ASF1" s="13">
        <f>variables_value!ASF1</f>
        <v>0</v>
      </c>
      <c r="ASG1" s="13">
        <f>variables_value!ASG1</f>
        <v>0</v>
      </c>
      <c r="ASH1" s="13">
        <f>variables_value!ASH1</f>
        <v>0</v>
      </c>
      <c r="ASI1" s="13">
        <f>variables_value!ASI1</f>
        <v>0</v>
      </c>
      <c r="ASJ1" s="13">
        <f>variables_value!ASJ1</f>
        <v>0</v>
      </c>
      <c r="ASK1" s="13">
        <f>variables_value!ASK1</f>
        <v>0</v>
      </c>
      <c r="ASL1" s="13">
        <f>variables_value!ASL1</f>
        <v>0</v>
      </c>
      <c r="ASM1" s="13">
        <f>variables_value!ASM1</f>
        <v>0</v>
      </c>
      <c r="ASN1" s="13">
        <f>variables_value!ASN1</f>
        <v>0</v>
      </c>
      <c r="ASO1" s="13">
        <f>variables_value!ASO1</f>
        <v>0</v>
      </c>
      <c r="ASP1" s="13">
        <f>variables_value!ASP1</f>
        <v>0</v>
      </c>
      <c r="ASQ1" s="13">
        <f>variables_value!ASQ1</f>
        <v>0</v>
      </c>
      <c r="ASR1" s="13">
        <f>variables_value!ASR1</f>
        <v>0</v>
      </c>
      <c r="ASS1" s="13">
        <f>variables_value!ASS1</f>
        <v>0</v>
      </c>
      <c r="AST1" s="13">
        <f>variables_value!AST1</f>
        <v>0</v>
      </c>
      <c r="ASU1" s="13">
        <f>variables_value!ASU1</f>
        <v>0</v>
      </c>
      <c r="ASV1" s="13">
        <f>variables_value!ASV1</f>
        <v>0</v>
      </c>
      <c r="ASW1" s="13">
        <f>variables_value!ASW1</f>
        <v>0</v>
      </c>
      <c r="ASX1" s="13">
        <f>variables_value!ASX1</f>
        <v>0</v>
      </c>
      <c r="ASY1" s="13">
        <f>variables_value!ASY1</f>
        <v>0</v>
      </c>
      <c r="ASZ1" s="13">
        <f>variables_value!ASZ1</f>
        <v>0</v>
      </c>
      <c r="ATA1" s="13">
        <f>variables_value!ATA1</f>
        <v>0</v>
      </c>
      <c r="ATB1" s="13">
        <f>variables_value!ATB1</f>
        <v>0</v>
      </c>
      <c r="ATC1" s="13">
        <f>variables_value!ATC1</f>
        <v>0</v>
      </c>
      <c r="ATD1" s="13">
        <f>variables_value!ATD1</f>
        <v>0</v>
      </c>
      <c r="ATE1" s="13">
        <f>variables_value!ATE1</f>
        <v>0</v>
      </c>
      <c r="ATF1" s="13">
        <f>variables_value!ATF1</f>
        <v>0</v>
      </c>
      <c r="ATG1" s="13">
        <f>variables_value!ATG1</f>
        <v>0</v>
      </c>
      <c r="ATH1" s="13">
        <f>variables_value!ATH1</f>
        <v>0</v>
      </c>
      <c r="ATI1" s="13">
        <f>variables_value!ATI1</f>
        <v>0</v>
      </c>
      <c r="ATJ1" s="13">
        <f>variables_value!ATJ1</f>
        <v>0</v>
      </c>
      <c r="ATK1" s="13">
        <f>variables_value!ATK1</f>
        <v>0</v>
      </c>
      <c r="ATL1" s="13">
        <f>variables_value!ATL1</f>
        <v>0</v>
      </c>
      <c r="ATM1" s="13">
        <f>variables_value!ATM1</f>
        <v>0</v>
      </c>
      <c r="ATN1" s="13">
        <f>variables_value!ATN1</f>
        <v>0</v>
      </c>
      <c r="ATO1" s="13">
        <f>variables_value!ATO1</f>
        <v>0</v>
      </c>
      <c r="ATP1" s="13">
        <f>variables_value!ATP1</f>
        <v>0</v>
      </c>
      <c r="ATQ1" s="13">
        <f>variables_value!ATQ1</f>
        <v>0</v>
      </c>
      <c r="ATR1" s="13">
        <f>variables_value!ATR1</f>
        <v>0</v>
      </c>
      <c r="ATS1" s="13">
        <f>variables_value!ATS1</f>
        <v>0</v>
      </c>
      <c r="ATT1" s="13">
        <f>variables_value!ATT1</f>
        <v>0</v>
      </c>
      <c r="ATU1" s="13">
        <f>variables_value!ATU1</f>
        <v>0</v>
      </c>
      <c r="ATV1" s="13">
        <f>variables_value!ATV1</f>
        <v>0</v>
      </c>
      <c r="ATW1" s="13">
        <f>variables_value!ATW1</f>
        <v>0</v>
      </c>
      <c r="ATX1" s="13">
        <f>variables_value!ATX1</f>
        <v>0</v>
      </c>
      <c r="ATY1" s="13">
        <f>variables_value!ATY1</f>
        <v>0</v>
      </c>
      <c r="ATZ1" s="13">
        <f>variables_value!ATZ1</f>
        <v>0</v>
      </c>
      <c r="AUA1" s="13">
        <f>variables_value!AUA1</f>
        <v>0</v>
      </c>
      <c r="AUB1" s="13">
        <f>variables_value!AUB1</f>
        <v>0</v>
      </c>
      <c r="AUC1" s="13">
        <f>variables_value!AUC1</f>
        <v>0</v>
      </c>
      <c r="AUD1" s="13">
        <f>variables_value!AUD1</f>
        <v>0</v>
      </c>
      <c r="AUE1" s="13">
        <f>variables_value!AUE1</f>
        <v>0</v>
      </c>
      <c r="AUF1" s="13">
        <f>variables_value!AUF1</f>
        <v>0</v>
      </c>
      <c r="AUG1" s="13">
        <f>variables_value!AUG1</f>
        <v>0</v>
      </c>
      <c r="AUH1" s="13">
        <f>variables_value!AUH1</f>
        <v>0</v>
      </c>
      <c r="AUI1" s="13">
        <f>variables_value!AUI1</f>
        <v>0</v>
      </c>
      <c r="AUJ1" s="13">
        <f>variables_value!AUJ1</f>
        <v>0</v>
      </c>
      <c r="AUK1" s="13">
        <f>variables_value!AUK1</f>
        <v>0</v>
      </c>
      <c r="AUL1" s="13">
        <f>variables_value!AUL1</f>
        <v>0</v>
      </c>
      <c r="AUM1" s="13">
        <f>variables_value!AUM1</f>
        <v>0</v>
      </c>
      <c r="AUN1" s="13">
        <f>variables_value!AUN1</f>
        <v>0</v>
      </c>
      <c r="AUO1" s="13">
        <f>variables_value!AUO1</f>
        <v>0</v>
      </c>
      <c r="AUP1" s="13">
        <f>variables_value!AUP1</f>
        <v>0</v>
      </c>
      <c r="AUQ1" s="13">
        <f>variables_value!AUQ1</f>
        <v>0</v>
      </c>
      <c r="AUR1" s="13">
        <f>variables_value!AUR1</f>
        <v>0</v>
      </c>
      <c r="AUS1" s="13">
        <f>variables_value!AUS1</f>
        <v>0</v>
      </c>
      <c r="AUT1" s="13">
        <f>variables_value!AUT1</f>
        <v>0</v>
      </c>
      <c r="AUU1" s="13">
        <f>variables_value!AUU1</f>
        <v>0</v>
      </c>
      <c r="AUV1" s="13">
        <f>variables_value!AUV1</f>
        <v>0</v>
      </c>
      <c r="AUW1" s="13">
        <f>variables_value!AUW1</f>
        <v>0</v>
      </c>
      <c r="AUX1" s="13">
        <f>variables_value!AUX1</f>
        <v>0</v>
      </c>
      <c r="AUY1" s="13">
        <f>variables_value!AUY1</f>
        <v>0</v>
      </c>
      <c r="AUZ1" s="13">
        <f>variables_value!AUZ1</f>
        <v>0</v>
      </c>
      <c r="AVA1" s="13">
        <f>variables_value!AVA1</f>
        <v>0</v>
      </c>
      <c r="AVB1" s="13">
        <f>variables_value!AVB1</f>
        <v>0</v>
      </c>
      <c r="AVC1" s="13">
        <f>variables_value!AVC1</f>
        <v>0</v>
      </c>
      <c r="AVD1" s="13">
        <f>variables_value!AVD1</f>
        <v>0</v>
      </c>
      <c r="AVE1" s="13">
        <f>variables_value!AVE1</f>
        <v>0</v>
      </c>
      <c r="AVF1" s="13">
        <f>variables_value!AVF1</f>
        <v>0</v>
      </c>
      <c r="AVG1" s="13">
        <f>variables_value!AVG1</f>
        <v>0</v>
      </c>
      <c r="AVH1" s="13">
        <f>variables_value!AVH1</f>
        <v>0</v>
      </c>
      <c r="AVI1" s="13">
        <f>variables_value!AVI1</f>
        <v>0</v>
      </c>
      <c r="AVJ1" s="13">
        <f>variables_value!AVJ1</f>
        <v>0</v>
      </c>
      <c r="AVK1" s="13">
        <f>variables_value!AVK1</f>
        <v>0</v>
      </c>
      <c r="AVL1" s="13">
        <f>variables_value!AVL1</f>
        <v>0</v>
      </c>
      <c r="AVM1" s="13">
        <f>variables_value!AVM1</f>
        <v>0</v>
      </c>
      <c r="AVN1" s="13">
        <f>variables_value!AVN1</f>
        <v>0</v>
      </c>
      <c r="AVO1" s="13">
        <f>variables_value!AVO1</f>
        <v>0</v>
      </c>
      <c r="AVP1" s="13">
        <f>variables_value!AVP1</f>
        <v>0</v>
      </c>
      <c r="AVQ1" s="13">
        <f>variables_value!AVQ1</f>
        <v>0</v>
      </c>
      <c r="AVR1" s="13">
        <f>variables_value!AVR1</f>
        <v>0</v>
      </c>
      <c r="AVS1" s="13">
        <f>variables_value!AVS1</f>
        <v>0</v>
      </c>
      <c r="AVT1" s="13">
        <f>variables_value!AVT1</f>
        <v>0</v>
      </c>
      <c r="AVU1" s="13">
        <f>variables_value!AVU1</f>
        <v>0</v>
      </c>
      <c r="AVV1" s="13">
        <f>variables_value!AVV1</f>
        <v>0</v>
      </c>
      <c r="AVW1" s="13">
        <f>variables_value!AVW1</f>
        <v>0</v>
      </c>
      <c r="AVX1" s="13">
        <f>variables_value!AVX1</f>
        <v>0</v>
      </c>
      <c r="AVY1" s="13">
        <f>variables_value!AVY1</f>
        <v>0</v>
      </c>
      <c r="AVZ1" s="13">
        <f>variables_value!AVZ1</f>
        <v>0</v>
      </c>
      <c r="AWA1" s="13">
        <f>variables_value!AWA1</f>
        <v>0</v>
      </c>
      <c r="AWB1" s="13">
        <f>variables_value!AWB1</f>
        <v>0</v>
      </c>
      <c r="AWC1" s="13">
        <f>variables_value!AWC1</f>
        <v>0</v>
      </c>
      <c r="AWD1" s="13">
        <f>variables_value!AWD1</f>
        <v>0</v>
      </c>
      <c r="AWE1" s="13">
        <f>variables_value!AWE1</f>
        <v>0</v>
      </c>
      <c r="AWF1" s="13">
        <f>variables_value!AWF1</f>
        <v>0</v>
      </c>
      <c r="AWG1" s="13">
        <f>variables_value!AWG1</f>
        <v>0</v>
      </c>
      <c r="AWH1" s="13">
        <f>variables_value!AWH1</f>
        <v>0</v>
      </c>
      <c r="AWI1" s="13">
        <f>variables_value!AWI1</f>
        <v>0</v>
      </c>
      <c r="AWJ1" s="13">
        <f>variables_value!AWJ1</f>
        <v>0</v>
      </c>
      <c r="AWK1" s="13">
        <f>variables_value!AWK1</f>
        <v>0</v>
      </c>
      <c r="AWL1" s="13">
        <f>variables_value!AWL1</f>
        <v>0</v>
      </c>
      <c r="AWM1" s="13">
        <f>variables_value!AWM1</f>
        <v>0</v>
      </c>
      <c r="AWN1" s="13">
        <f>variables_value!AWN1</f>
        <v>0</v>
      </c>
      <c r="AWO1" s="13">
        <f>variables_value!AWO1</f>
        <v>0</v>
      </c>
      <c r="AWP1" s="13">
        <f>variables_value!AWP1</f>
        <v>0</v>
      </c>
      <c r="AWQ1" s="13">
        <f>variables_value!AWQ1</f>
        <v>0</v>
      </c>
      <c r="AWR1" s="13">
        <f>variables_value!AWR1</f>
        <v>0</v>
      </c>
      <c r="AWS1" s="13">
        <f>variables_value!AWS1</f>
        <v>0</v>
      </c>
      <c r="AWT1" s="13">
        <f>variables_value!AWT1</f>
        <v>0</v>
      </c>
      <c r="AWU1" s="13">
        <f>variables_value!AWU1</f>
        <v>0</v>
      </c>
      <c r="AWV1" s="13">
        <f>variables_value!AWV1</f>
        <v>0</v>
      </c>
      <c r="AWW1" s="13">
        <f>variables_value!AWW1</f>
        <v>0</v>
      </c>
      <c r="AWX1" s="13">
        <f>variables_value!AWX1</f>
        <v>0</v>
      </c>
      <c r="AWY1" s="13">
        <f>variables_value!AWY1</f>
        <v>0</v>
      </c>
      <c r="AWZ1" s="13">
        <f>variables_value!AWZ1</f>
        <v>0</v>
      </c>
      <c r="AXA1" s="13">
        <f>variables_value!AXA1</f>
        <v>0</v>
      </c>
      <c r="AXB1" s="13">
        <f>variables_value!AXB1</f>
        <v>0</v>
      </c>
      <c r="AXC1" s="13">
        <f>variables_value!AXC1</f>
        <v>0</v>
      </c>
      <c r="AXD1" s="13">
        <f>variables_value!AXD1</f>
        <v>0</v>
      </c>
      <c r="AXE1" s="13">
        <f>variables_value!AXE1</f>
        <v>0</v>
      </c>
      <c r="AXF1" s="13">
        <f>variables_value!AXF1</f>
        <v>0</v>
      </c>
      <c r="AXG1" s="13">
        <f>variables_value!AXG1</f>
        <v>0</v>
      </c>
      <c r="AXH1" s="13">
        <f>variables_value!AXH1</f>
        <v>0</v>
      </c>
      <c r="AXI1" s="13">
        <f>variables_value!AXI1</f>
        <v>0</v>
      </c>
      <c r="AXJ1" s="13">
        <f>variables_value!AXJ1</f>
        <v>0</v>
      </c>
      <c r="AXK1" s="13">
        <f>variables_value!AXK1</f>
        <v>0</v>
      </c>
      <c r="AXL1" s="13">
        <f>variables_value!AXL1</f>
        <v>0</v>
      </c>
      <c r="AXM1" s="13">
        <f>variables_value!AXM1</f>
        <v>0</v>
      </c>
      <c r="AXN1" s="13">
        <f>variables_value!AXN1</f>
        <v>0</v>
      </c>
      <c r="AXO1" s="13">
        <f>variables_value!AXO1</f>
        <v>0</v>
      </c>
      <c r="AXP1" s="13">
        <f>variables_value!AXP1</f>
        <v>0</v>
      </c>
      <c r="AXQ1" s="13">
        <f>variables_value!AXQ1</f>
        <v>0</v>
      </c>
      <c r="AXR1" s="13">
        <f>variables_value!AXR1</f>
        <v>0</v>
      </c>
      <c r="AXS1" s="13">
        <f>variables_value!AXS1</f>
        <v>0</v>
      </c>
      <c r="AXT1" s="13">
        <f>variables_value!AXT1</f>
        <v>0</v>
      </c>
      <c r="AXU1" s="13">
        <f>variables_value!AXU1</f>
        <v>0</v>
      </c>
      <c r="AXV1" s="13">
        <f>variables_value!AXV1</f>
        <v>0</v>
      </c>
      <c r="AXW1" s="13">
        <f>variables_value!AXW1</f>
        <v>0</v>
      </c>
      <c r="AXX1" s="13">
        <f>variables_value!AXX1</f>
        <v>0</v>
      </c>
      <c r="AXY1" s="13">
        <f>variables_value!AXY1</f>
        <v>0</v>
      </c>
      <c r="AXZ1" s="13">
        <f>variables_value!AXZ1</f>
        <v>0</v>
      </c>
      <c r="AYA1" s="13">
        <f>variables_value!AYA1</f>
        <v>0</v>
      </c>
      <c r="AYB1" s="13">
        <f>variables_value!AYB1</f>
        <v>0</v>
      </c>
      <c r="AYC1" s="13">
        <f>variables_value!AYC1</f>
        <v>0</v>
      </c>
      <c r="AYD1" s="13">
        <f>variables_value!AYD1</f>
        <v>0</v>
      </c>
      <c r="AYE1" s="13">
        <f>variables_value!AYE1</f>
        <v>0</v>
      </c>
      <c r="AYF1" s="13">
        <f>variables_value!AYF1</f>
        <v>0</v>
      </c>
      <c r="AYG1" s="13">
        <f>variables_value!AYG1</f>
        <v>0</v>
      </c>
      <c r="AYH1" s="13">
        <f>variables_value!AYH1</f>
        <v>0</v>
      </c>
      <c r="AYI1" s="13">
        <f>variables_value!AYI1</f>
        <v>0</v>
      </c>
      <c r="AYJ1" s="13">
        <f>variables_value!AYJ1</f>
        <v>0</v>
      </c>
      <c r="AYK1" s="13">
        <f>variables_value!AYK1</f>
        <v>0</v>
      </c>
      <c r="AYL1" s="13">
        <f>variables_value!AYL1</f>
        <v>0</v>
      </c>
      <c r="AYM1" s="13">
        <f>variables_value!AYM1</f>
        <v>0</v>
      </c>
      <c r="AYN1" s="13">
        <f>variables_value!AYN1</f>
        <v>0</v>
      </c>
      <c r="AYO1" s="13">
        <f>variables_value!AYO1</f>
        <v>0</v>
      </c>
      <c r="AYP1" s="13">
        <f>variables_value!AYP1</f>
        <v>0</v>
      </c>
      <c r="AYQ1" s="13">
        <f>variables_value!AYQ1</f>
        <v>0</v>
      </c>
      <c r="AYR1" s="13">
        <f>variables_value!AYR1</f>
        <v>0</v>
      </c>
      <c r="AYS1" s="13">
        <f>variables_value!AYS1</f>
        <v>0</v>
      </c>
      <c r="AYT1" s="13">
        <f>variables_value!AYT1</f>
        <v>0</v>
      </c>
      <c r="AYU1" s="13">
        <f>variables_value!AYU1</f>
        <v>0</v>
      </c>
      <c r="AYV1" s="13">
        <f>variables_value!AYV1</f>
        <v>0</v>
      </c>
      <c r="AYW1" s="13">
        <f>variables_value!AYW1</f>
        <v>0</v>
      </c>
      <c r="AYX1" s="13">
        <f>variables_value!AYX1</f>
        <v>0</v>
      </c>
      <c r="AYY1" s="13">
        <f>variables_value!AYY1</f>
        <v>0</v>
      </c>
      <c r="AYZ1" s="13">
        <f>variables_value!AYZ1</f>
        <v>0</v>
      </c>
      <c r="AZA1" s="13">
        <f>variables_value!AZA1</f>
        <v>0</v>
      </c>
      <c r="AZB1" s="13">
        <f>variables_value!AZB1</f>
        <v>0</v>
      </c>
      <c r="AZC1" s="13">
        <f>variables_value!AZC1</f>
        <v>0</v>
      </c>
      <c r="AZD1" s="13">
        <f>variables_value!AZD1</f>
        <v>0</v>
      </c>
      <c r="AZE1" s="13">
        <f>variables_value!AZE1</f>
        <v>0</v>
      </c>
      <c r="AZF1" s="13">
        <f>variables_value!AZF1</f>
        <v>0</v>
      </c>
      <c r="AZG1" s="13">
        <f>variables_value!AZG1</f>
        <v>0</v>
      </c>
      <c r="AZH1" s="13">
        <f>variables_value!AZH1</f>
        <v>0</v>
      </c>
      <c r="AZI1" s="13">
        <f>variables_value!AZI1</f>
        <v>0</v>
      </c>
      <c r="AZJ1" s="13">
        <f>variables_value!AZJ1</f>
        <v>0</v>
      </c>
      <c r="AZK1" s="13">
        <f>variables_value!AZK1</f>
        <v>0</v>
      </c>
      <c r="AZL1" s="13">
        <f>variables_value!AZL1</f>
        <v>0</v>
      </c>
      <c r="AZM1" s="13">
        <f>variables_value!AZM1</f>
        <v>0</v>
      </c>
      <c r="AZN1" s="13">
        <f>variables_value!AZN1</f>
        <v>0</v>
      </c>
      <c r="AZO1" s="13">
        <f>variables_value!AZO1</f>
        <v>0</v>
      </c>
      <c r="AZP1" s="13">
        <f>variables_value!AZP1</f>
        <v>0</v>
      </c>
      <c r="AZQ1" s="13">
        <f>variables_value!AZQ1</f>
        <v>0</v>
      </c>
      <c r="AZR1" s="13">
        <f>variables_value!AZR1</f>
        <v>0</v>
      </c>
      <c r="AZS1" s="13">
        <f>variables_value!AZS1</f>
        <v>0</v>
      </c>
      <c r="AZT1" s="13">
        <f>variables_value!AZT1</f>
        <v>0</v>
      </c>
      <c r="AZU1" s="13">
        <f>variables_value!AZU1</f>
        <v>0</v>
      </c>
      <c r="AZV1" s="13">
        <f>variables_value!AZV1</f>
        <v>0</v>
      </c>
      <c r="AZW1" s="13">
        <f>variables_value!AZW1</f>
        <v>0</v>
      </c>
      <c r="AZX1" s="13">
        <f>variables_value!AZX1</f>
        <v>0</v>
      </c>
      <c r="AZY1" s="13">
        <f>variables_value!AZY1</f>
        <v>0</v>
      </c>
      <c r="AZZ1" s="13">
        <f>variables_value!AZZ1</f>
        <v>0</v>
      </c>
      <c r="BAA1" s="13">
        <f>variables_value!BAA1</f>
        <v>0</v>
      </c>
      <c r="BAB1" s="13">
        <f>variables_value!BAB1</f>
        <v>0</v>
      </c>
      <c r="BAC1" s="13">
        <f>variables_value!BAC1</f>
        <v>0</v>
      </c>
      <c r="BAD1" s="13">
        <f>variables_value!BAD1</f>
        <v>0</v>
      </c>
      <c r="BAE1" s="13">
        <f>variables_value!BAE1</f>
        <v>0</v>
      </c>
      <c r="BAF1" s="13">
        <f>variables_value!BAF1</f>
        <v>0</v>
      </c>
      <c r="BAG1" s="13">
        <f>variables_value!BAG1</f>
        <v>0</v>
      </c>
      <c r="BAH1" s="13">
        <f>variables_value!BAH1</f>
        <v>0</v>
      </c>
      <c r="BAI1" s="13">
        <f>variables_value!BAI1</f>
        <v>0</v>
      </c>
      <c r="BAJ1" s="13">
        <f>variables_value!BAJ1</f>
        <v>0</v>
      </c>
      <c r="BAK1" s="13">
        <f>variables_value!BAK1</f>
        <v>0</v>
      </c>
      <c r="BAL1" s="13">
        <f>variables_value!BAL1</f>
        <v>0</v>
      </c>
      <c r="BAM1" s="13">
        <f>variables_value!BAM1</f>
        <v>0</v>
      </c>
      <c r="BAN1" s="13">
        <f>variables_value!BAN1</f>
        <v>0</v>
      </c>
      <c r="BAO1" s="13">
        <f>variables_value!BAO1</f>
        <v>0</v>
      </c>
      <c r="BAP1" s="13">
        <f>variables_value!BAP1</f>
        <v>0</v>
      </c>
      <c r="BAQ1" s="13">
        <f>variables_value!BAQ1</f>
        <v>0</v>
      </c>
      <c r="BAR1" s="13">
        <f>variables_value!BAR1</f>
        <v>0</v>
      </c>
      <c r="BAS1" s="13">
        <f>variables_value!BAS1</f>
        <v>0</v>
      </c>
      <c r="BAT1" s="13">
        <f>variables_value!BAT1</f>
        <v>0</v>
      </c>
      <c r="BAU1" s="13">
        <f>variables_value!BAU1</f>
        <v>0</v>
      </c>
      <c r="BAV1" s="13">
        <f>variables_value!BAV1</f>
        <v>0</v>
      </c>
      <c r="BAW1" s="13">
        <f>variables_value!BAW1</f>
        <v>0</v>
      </c>
      <c r="BAX1" s="13">
        <f>variables_value!BAX1</f>
        <v>0</v>
      </c>
      <c r="BAY1" s="13">
        <f>variables_value!BAY1</f>
        <v>0</v>
      </c>
      <c r="BAZ1" s="13">
        <f>variables_value!BAZ1</f>
        <v>0</v>
      </c>
      <c r="BBA1" s="13">
        <f>variables_value!BBA1</f>
        <v>0</v>
      </c>
      <c r="BBB1" s="13">
        <f>variables_value!BBB1</f>
        <v>0</v>
      </c>
      <c r="BBC1" s="13">
        <f>variables_value!BBC1</f>
        <v>0</v>
      </c>
      <c r="BBD1" s="13">
        <f>variables_value!BBD1</f>
        <v>0</v>
      </c>
      <c r="BBE1" s="13">
        <f>variables_value!BBE1</f>
        <v>0</v>
      </c>
      <c r="BBF1" s="13">
        <f>variables_value!BBF1</f>
        <v>0</v>
      </c>
      <c r="BBG1" s="13">
        <f>variables_value!BBG1</f>
        <v>0</v>
      </c>
      <c r="BBH1" s="13">
        <f>variables_value!BBH1</f>
        <v>0</v>
      </c>
      <c r="BBI1" s="13">
        <f>variables_value!BBI1</f>
        <v>0</v>
      </c>
      <c r="BBJ1" s="13">
        <f>variables_value!BBJ1</f>
        <v>0</v>
      </c>
      <c r="BBK1" s="13">
        <f>variables_value!BBK1</f>
        <v>0</v>
      </c>
      <c r="BBL1" s="13">
        <f>variables_value!BBL1</f>
        <v>0</v>
      </c>
      <c r="BBM1" s="13">
        <f>variables_value!BBM1</f>
        <v>0</v>
      </c>
      <c r="BBN1" s="13">
        <f>variables_value!BBN1</f>
        <v>0</v>
      </c>
      <c r="BBO1" s="13">
        <f>variables_value!BBO1</f>
        <v>0</v>
      </c>
      <c r="BBP1" s="13">
        <f>variables_value!BBP1</f>
        <v>0</v>
      </c>
      <c r="BBQ1" s="13">
        <f>variables_value!BBQ1</f>
        <v>0</v>
      </c>
      <c r="BBR1" s="13">
        <f>variables_value!BBR1</f>
        <v>0</v>
      </c>
      <c r="BBS1" s="13">
        <f>variables_value!BBS1</f>
        <v>0</v>
      </c>
      <c r="BBT1" s="13">
        <f>variables_value!BBT1</f>
        <v>0</v>
      </c>
      <c r="BBU1" s="13">
        <f>variables_value!BBU1</f>
        <v>0</v>
      </c>
      <c r="BBV1" s="13">
        <f>variables_value!BBV1</f>
        <v>0</v>
      </c>
      <c r="BBW1" s="13">
        <f>variables_value!BBW1</f>
        <v>0</v>
      </c>
      <c r="BBX1" s="13">
        <f>variables_value!BBX1</f>
        <v>0</v>
      </c>
      <c r="BBY1" s="13">
        <f>variables_value!BBY1</f>
        <v>0</v>
      </c>
      <c r="BBZ1" s="13">
        <f>variables_value!BBZ1</f>
        <v>0</v>
      </c>
      <c r="BCA1" s="13">
        <f>variables_value!BCA1</f>
        <v>0</v>
      </c>
      <c r="BCB1" s="13">
        <f>variables_value!BCB1</f>
        <v>0</v>
      </c>
      <c r="BCC1" s="13">
        <f>variables_value!BCC1</f>
        <v>0</v>
      </c>
      <c r="BCD1" s="13">
        <f>variables_value!BCD1</f>
        <v>0</v>
      </c>
      <c r="BCE1" s="13">
        <f>variables_value!BCE1</f>
        <v>0</v>
      </c>
      <c r="BCF1" s="13">
        <f>variables_value!BCF1</f>
        <v>0</v>
      </c>
      <c r="BCG1" s="13">
        <f>variables_value!BCG1</f>
        <v>0</v>
      </c>
      <c r="BCH1" s="13">
        <f>variables_value!BCH1</f>
        <v>0</v>
      </c>
      <c r="BCI1" s="13">
        <f>variables_value!BCI1</f>
        <v>0</v>
      </c>
      <c r="BCJ1" s="13">
        <f>variables_value!BCJ1</f>
        <v>0</v>
      </c>
      <c r="BCK1" s="13">
        <f>variables_value!BCK1</f>
        <v>0</v>
      </c>
      <c r="BCL1" s="13">
        <f>variables_value!BCL1</f>
        <v>0</v>
      </c>
      <c r="BCM1" s="13">
        <f>variables_value!BCM1</f>
        <v>0</v>
      </c>
      <c r="BCN1" s="13">
        <f>variables_value!BCN1</f>
        <v>0</v>
      </c>
      <c r="BCO1" s="13">
        <f>variables_value!BCO1</f>
        <v>0</v>
      </c>
      <c r="BCP1" s="13">
        <f>variables_value!BCP1</f>
        <v>0</v>
      </c>
      <c r="BCQ1" s="13">
        <f>variables_value!BCQ1</f>
        <v>0</v>
      </c>
      <c r="BCR1" s="13">
        <f>variables_value!BCR1</f>
        <v>0</v>
      </c>
      <c r="BCS1" s="13">
        <f>variables_value!BCS1</f>
        <v>0</v>
      </c>
      <c r="BCT1" s="13">
        <f>variables_value!BCT1</f>
        <v>0</v>
      </c>
      <c r="BCU1" s="13">
        <f>variables_value!BCU1</f>
        <v>0</v>
      </c>
      <c r="BCV1" s="13">
        <f>variables_value!BCV1</f>
        <v>0</v>
      </c>
      <c r="BCW1" s="13">
        <f>variables_value!BCW1</f>
        <v>0</v>
      </c>
      <c r="BCX1" s="13">
        <f>variables_value!BCX1</f>
        <v>0</v>
      </c>
      <c r="BCY1" s="13">
        <f>variables_value!BCY1</f>
        <v>0</v>
      </c>
      <c r="BCZ1" s="13">
        <f>variables_value!BCZ1</f>
        <v>0</v>
      </c>
      <c r="BDA1" s="13">
        <f>variables_value!BDA1</f>
        <v>0</v>
      </c>
      <c r="BDB1" s="13">
        <f>variables_value!BDB1</f>
        <v>0</v>
      </c>
      <c r="BDC1" s="13">
        <f>variables_value!BDC1</f>
        <v>0</v>
      </c>
      <c r="BDD1" s="13">
        <f>variables_value!BDD1</f>
        <v>0</v>
      </c>
      <c r="BDE1" s="13">
        <f>variables_value!BDE1</f>
        <v>0</v>
      </c>
      <c r="BDF1" s="13">
        <f>variables_value!BDF1</f>
        <v>0</v>
      </c>
      <c r="BDG1" s="13">
        <f>variables_value!BDG1</f>
        <v>0</v>
      </c>
      <c r="BDH1" s="13">
        <f>variables_value!BDH1</f>
        <v>0</v>
      </c>
      <c r="BDI1" s="13">
        <f>variables_value!BDI1</f>
        <v>0</v>
      </c>
      <c r="BDJ1" s="13">
        <f>variables_value!BDJ1</f>
        <v>0</v>
      </c>
      <c r="BDK1" s="13">
        <f>variables_value!BDK1</f>
        <v>0</v>
      </c>
      <c r="BDL1" s="13">
        <f>variables_value!BDL1</f>
        <v>0</v>
      </c>
      <c r="BDM1" s="13">
        <f>variables_value!BDM1</f>
        <v>0</v>
      </c>
      <c r="BDN1" s="13">
        <f>variables_value!BDN1</f>
        <v>0</v>
      </c>
      <c r="BDO1" s="13">
        <f>variables_value!BDO1</f>
        <v>0</v>
      </c>
      <c r="BDP1" s="13">
        <f>variables_value!BDP1</f>
        <v>0</v>
      </c>
      <c r="BDQ1" s="13">
        <f>variables_value!BDQ1</f>
        <v>0</v>
      </c>
      <c r="BDR1" s="13">
        <f>variables_value!BDR1</f>
        <v>0</v>
      </c>
      <c r="BDS1" s="13">
        <f>variables_value!BDS1</f>
        <v>0</v>
      </c>
      <c r="BDT1" s="13">
        <f>variables_value!BDT1</f>
        <v>0</v>
      </c>
      <c r="BDU1" s="13">
        <f>variables_value!BDU1</f>
        <v>0</v>
      </c>
      <c r="BDV1" s="13">
        <f>variables_value!BDV1</f>
        <v>0</v>
      </c>
      <c r="BDW1" s="13">
        <f>variables_value!BDW1</f>
        <v>0</v>
      </c>
      <c r="BDX1" s="13">
        <f>variables_value!BDX1</f>
        <v>0</v>
      </c>
      <c r="BDY1" s="13">
        <f>variables_value!BDY1</f>
        <v>0</v>
      </c>
      <c r="BDZ1" s="13">
        <f>variables_value!BDZ1</f>
        <v>0</v>
      </c>
      <c r="BEA1" s="13">
        <f>variables_value!BEA1</f>
        <v>0</v>
      </c>
      <c r="BEB1" s="13">
        <f>variables_value!BEB1</f>
        <v>0</v>
      </c>
      <c r="BEC1" s="13">
        <f>variables_value!BEC1</f>
        <v>0</v>
      </c>
      <c r="BED1" s="13">
        <f>variables_value!BED1</f>
        <v>0</v>
      </c>
      <c r="BEE1" s="13">
        <f>variables_value!BEE1</f>
        <v>0</v>
      </c>
      <c r="BEF1" s="13">
        <f>variables_value!BEF1</f>
        <v>0</v>
      </c>
      <c r="BEG1" s="13">
        <f>variables_value!BEG1</f>
        <v>0</v>
      </c>
      <c r="BEH1" s="13">
        <f>variables_value!BEH1</f>
        <v>0</v>
      </c>
      <c r="BEI1" s="13">
        <f>variables_value!BEI1</f>
        <v>0</v>
      </c>
      <c r="BEJ1" s="13">
        <f>variables_value!BEJ1</f>
        <v>0</v>
      </c>
      <c r="BEK1" s="13">
        <f>variables_value!BEK1</f>
        <v>0</v>
      </c>
      <c r="BEL1" s="13">
        <f>variables_value!BEL1</f>
        <v>0</v>
      </c>
      <c r="BEM1" s="13">
        <f>variables_value!BEM1</f>
        <v>0</v>
      </c>
      <c r="BEN1" s="13">
        <f>variables_value!BEN1</f>
        <v>0</v>
      </c>
      <c r="BEO1" s="13">
        <f>variables_value!BEO1</f>
        <v>0</v>
      </c>
      <c r="BEP1" s="13">
        <f>variables_value!BEP1</f>
        <v>0</v>
      </c>
      <c r="BEQ1" s="13">
        <f>variables_value!BEQ1</f>
        <v>0</v>
      </c>
      <c r="BER1" s="13">
        <f>variables_value!BER1</f>
        <v>0</v>
      </c>
      <c r="BES1" s="13">
        <f>variables_value!BES1</f>
        <v>0</v>
      </c>
      <c r="BET1" s="13">
        <f>variables_value!BET1</f>
        <v>0</v>
      </c>
      <c r="BEU1" s="13">
        <f>variables_value!BEU1</f>
        <v>0</v>
      </c>
      <c r="BEV1" s="13">
        <f>variables_value!BEV1</f>
        <v>0</v>
      </c>
      <c r="BEW1" s="13">
        <f>variables_value!BEW1</f>
        <v>0</v>
      </c>
      <c r="BEX1" s="13">
        <f>variables_value!BEX1</f>
        <v>0</v>
      </c>
      <c r="BEY1" s="13">
        <f>variables_value!BEY1</f>
        <v>0</v>
      </c>
      <c r="BEZ1" s="13">
        <f>variables_value!BEZ1</f>
        <v>0</v>
      </c>
      <c r="BFA1" s="13">
        <f>variables_value!BFA1</f>
        <v>0</v>
      </c>
      <c r="BFB1" s="13">
        <f>variables_value!BFB1</f>
        <v>0</v>
      </c>
      <c r="BFC1" s="13">
        <f>variables_value!BFC1</f>
        <v>0</v>
      </c>
      <c r="BFD1" s="13">
        <f>variables_value!BFD1</f>
        <v>0</v>
      </c>
      <c r="BFE1" s="13">
        <f>variables_value!BFE1</f>
        <v>0</v>
      </c>
      <c r="BFF1" s="13">
        <f>variables_value!BFF1</f>
        <v>0</v>
      </c>
      <c r="BFG1" s="13">
        <f>variables_value!BFG1</f>
        <v>0</v>
      </c>
      <c r="BFH1" s="13">
        <f>variables_value!BFH1</f>
        <v>0</v>
      </c>
      <c r="BFI1" s="13">
        <f>variables_value!BFI1</f>
        <v>0</v>
      </c>
      <c r="BFJ1" s="13">
        <f>variables_value!BFJ1</f>
        <v>0</v>
      </c>
      <c r="BFK1" s="13">
        <f>variables_value!BFK1</f>
        <v>0</v>
      </c>
      <c r="BFL1" s="13">
        <f>variables_value!BFL1</f>
        <v>0</v>
      </c>
      <c r="BFM1" s="13">
        <f>variables_value!BFM1</f>
        <v>0</v>
      </c>
      <c r="BFN1" s="13">
        <f>variables_value!BFN1</f>
        <v>0</v>
      </c>
      <c r="BFO1" s="13">
        <f>variables_value!BFO1</f>
        <v>0</v>
      </c>
      <c r="BFP1" s="13">
        <f>variables_value!BFP1</f>
        <v>0</v>
      </c>
      <c r="BFQ1" s="13">
        <f>variables_value!BFQ1</f>
        <v>0</v>
      </c>
      <c r="BFR1" s="13">
        <f>variables_value!BFR1</f>
        <v>0</v>
      </c>
      <c r="BFS1" s="13">
        <f>variables_value!BFS1</f>
        <v>0</v>
      </c>
      <c r="BFT1" s="13">
        <f>variables_value!BFT1</f>
        <v>0</v>
      </c>
      <c r="BFU1" s="13">
        <f>variables_value!BFU1</f>
        <v>0</v>
      </c>
      <c r="BFV1" s="13">
        <f>variables_value!BFV1</f>
        <v>0</v>
      </c>
      <c r="BFW1" s="13">
        <f>variables_value!BFW1</f>
        <v>0</v>
      </c>
      <c r="BFX1" s="13">
        <f>variables_value!BFX1</f>
        <v>0</v>
      </c>
      <c r="BFY1" s="13">
        <f>variables_value!BFY1</f>
        <v>0</v>
      </c>
      <c r="BFZ1" s="13">
        <f>variables_value!BFZ1</f>
        <v>0</v>
      </c>
      <c r="BGA1" s="13">
        <f>variables_value!BGA1</f>
        <v>0</v>
      </c>
      <c r="BGB1" s="13">
        <f>variables_value!BGB1</f>
        <v>0</v>
      </c>
      <c r="BGC1" s="13">
        <f>variables_value!BGC1</f>
        <v>0</v>
      </c>
      <c r="BGD1" s="13">
        <f>variables_value!BGD1</f>
        <v>0</v>
      </c>
      <c r="BGE1" s="13">
        <f>variables_value!BGE1</f>
        <v>0</v>
      </c>
      <c r="BGF1" s="13">
        <f>variables_value!BGF1</f>
        <v>0</v>
      </c>
      <c r="BGG1" s="13">
        <f>variables_value!BGG1</f>
        <v>0</v>
      </c>
      <c r="BGH1" s="13">
        <f>variables_value!BGH1</f>
        <v>0</v>
      </c>
      <c r="BGI1" s="13">
        <f>variables_value!BGI1</f>
        <v>0</v>
      </c>
      <c r="BGJ1" s="13">
        <f>variables_value!BGJ1</f>
        <v>0</v>
      </c>
      <c r="BGK1" s="13">
        <f>variables_value!BGK1</f>
        <v>0</v>
      </c>
      <c r="BGL1" s="13">
        <f>variables_value!BGL1</f>
        <v>0</v>
      </c>
      <c r="BGM1" s="13">
        <f>variables_value!BGM1</f>
        <v>0</v>
      </c>
      <c r="BGN1" s="13">
        <f>variables_value!BGN1</f>
        <v>0</v>
      </c>
      <c r="BGO1" s="13">
        <f>variables_value!BGO1</f>
        <v>0</v>
      </c>
      <c r="BGP1" s="13">
        <f>variables_value!BGP1</f>
        <v>0</v>
      </c>
      <c r="BGQ1" s="13">
        <f>variables_value!BGQ1</f>
        <v>0</v>
      </c>
      <c r="BGR1" s="13">
        <f>variables_value!BGR1</f>
        <v>0</v>
      </c>
      <c r="BGS1" s="13">
        <f>variables_value!BGS1</f>
        <v>0</v>
      </c>
      <c r="BGT1" s="13">
        <f>variables_value!BGT1</f>
        <v>0</v>
      </c>
      <c r="BGU1" s="13">
        <f>variables_value!BGU1</f>
        <v>0</v>
      </c>
      <c r="BGV1" s="13">
        <f>variables_value!BGV1</f>
        <v>0</v>
      </c>
      <c r="BGW1" s="13">
        <f>variables_value!BGW1</f>
        <v>0</v>
      </c>
      <c r="BGX1" s="13">
        <f>variables_value!BGX1</f>
        <v>0</v>
      </c>
      <c r="BGY1" s="13">
        <f>variables_value!BGY1</f>
        <v>0</v>
      </c>
      <c r="BGZ1" s="13">
        <f>variables_value!BGZ1</f>
        <v>0</v>
      </c>
      <c r="BHA1" s="13">
        <f>variables_value!BHA1</f>
        <v>0</v>
      </c>
      <c r="BHB1" s="13">
        <f>variables_value!BHB1</f>
        <v>0</v>
      </c>
      <c r="BHC1" s="13">
        <f>variables_value!BHC1</f>
        <v>0</v>
      </c>
      <c r="BHD1" s="13">
        <f>variables_value!BHD1</f>
        <v>0</v>
      </c>
      <c r="BHE1" s="13">
        <f>variables_value!BHE1</f>
        <v>0</v>
      </c>
      <c r="BHF1" s="13">
        <f>variables_value!BHF1</f>
        <v>0</v>
      </c>
      <c r="BHG1" s="13">
        <f>variables_value!BHG1</f>
        <v>0</v>
      </c>
      <c r="BHH1" s="13">
        <f>variables_value!BHH1</f>
        <v>0</v>
      </c>
      <c r="BHI1" s="13">
        <f>variables_value!BHI1</f>
        <v>0</v>
      </c>
      <c r="BHJ1" s="13">
        <f>variables_value!BHJ1</f>
        <v>0</v>
      </c>
      <c r="BHK1" s="13">
        <f>variables_value!BHK1</f>
        <v>0</v>
      </c>
      <c r="BHL1" s="13">
        <f>variables_value!BHL1</f>
        <v>0</v>
      </c>
      <c r="BHM1" s="13">
        <f>variables_value!BHM1</f>
        <v>0</v>
      </c>
      <c r="BHN1" s="13">
        <f>variables_value!BHN1</f>
        <v>0</v>
      </c>
      <c r="BHO1" s="13">
        <f>variables_value!BHO1</f>
        <v>0</v>
      </c>
      <c r="BHP1" s="13">
        <f>variables_value!BHP1</f>
        <v>0</v>
      </c>
      <c r="BHQ1" s="13">
        <f>variables_value!BHQ1</f>
        <v>0</v>
      </c>
      <c r="BHR1" s="13">
        <f>variables_value!BHR1</f>
        <v>0</v>
      </c>
      <c r="BHS1" s="13">
        <f>variables_value!BHS1</f>
        <v>0</v>
      </c>
      <c r="BHT1" s="13">
        <f>variables_value!BHT1</f>
        <v>0</v>
      </c>
      <c r="BHU1" s="13">
        <f>variables_value!BHU1</f>
        <v>0</v>
      </c>
      <c r="BHV1" s="13">
        <f>variables_value!BHV1</f>
        <v>0</v>
      </c>
      <c r="BHW1" s="13">
        <f>variables_value!BHW1</f>
        <v>0</v>
      </c>
      <c r="BHX1" s="13">
        <f>variables_value!BHX1</f>
        <v>0</v>
      </c>
      <c r="BHY1" s="13">
        <f>variables_value!BHY1</f>
        <v>0</v>
      </c>
      <c r="BHZ1" s="13">
        <f>variables_value!BHZ1</f>
        <v>0</v>
      </c>
      <c r="BIA1" s="13">
        <f>variables_value!BIA1</f>
        <v>0</v>
      </c>
      <c r="BIB1" s="13">
        <f>variables_value!BIB1</f>
        <v>0</v>
      </c>
      <c r="BIC1" s="13">
        <f>variables_value!BIC1</f>
        <v>0</v>
      </c>
      <c r="BID1" s="13">
        <f>variables_value!BID1</f>
        <v>0</v>
      </c>
      <c r="BIE1" s="13">
        <f>variables_value!BIE1</f>
        <v>0</v>
      </c>
      <c r="BIF1" s="13">
        <f>variables_value!BIF1</f>
        <v>0</v>
      </c>
      <c r="BIG1" s="13">
        <f>variables_value!BIG1</f>
        <v>0</v>
      </c>
      <c r="BIH1" s="13">
        <f>variables_value!BIH1</f>
        <v>0</v>
      </c>
      <c r="BII1" s="13">
        <f>variables_value!BII1</f>
        <v>0</v>
      </c>
      <c r="BIJ1" s="13">
        <f>variables_value!BIJ1</f>
        <v>0</v>
      </c>
      <c r="BIK1" s="13">
        <f>variables_value!BIK1</f>
        <v>0</v>
      </c>
      <c r="BIL1" s="13">
        <f>variables_value!BIL1</f>
        <v>0</v>
      </c>
      <c r="BIM1" s="13">
        <f>variables_value!BIM1</f>
        <v>0</v>
      </c>
      <c r="BIN1" s="13">
        <f>variables_value!BIN1</f>
        <v>0</v>
      </c>
      <c r="BIO1" s="13">
        <f>variables_value!BIO1</f>
        <v>0</v>
      </c>
      <c r="BIP1" s="13">
        <f>variables_value!BIP1</f>
        <v>0</v>
      </c>
      <c r="BIQ1" s="13">
        <f>variables_value!BIQ1</f>
        <v>0</v>
      </c>
      <c r="BIR1" s="13">
        <f>variables_value!BIR1</f>
        <v>0</v>
      </c>
      <c r="BIS1" s="13">
        <f>variables_value!BIS1</f>
        <v>0</v>
      </c>
      <c r="BIT1" s="13">
        <f>variables_value!BIT1</f>
        <v>0</v>
      </c>
      <c r="BIU1" s="13">
        <f>variables_value!BIU1</f>
        <v>0</v>
      </c>
      <c r="BIV1" s="13">
        <f>variables_value!BIV1</f>
        <v>0</v>
      </c>
      <c r="BIW1" s="13">
        <f>variables_value!BIW1</f>
        <v>0</v>
      </c>
      <c r="BIX1" s="13">
        <f>variables_value!BIX1</f>
        <v>0</v>
      </c>
      <c r="BIY1" s="13">
        <f>variables_value!BIY1</f>
        <v>0</v>
      </c>
      <c r="BIZ1" s="13">
        <f>variables_value!BIZ1</f>
        <v>0</v>
      </c>
      <c r="BJA1" s="13">
        <f>variables_value!BJA1</f>
        <v>0</v>
      </c>
      <c r="BJB1" s="13">
        <f>variables_value!BJB1</f>
        <v>0</v>
      </c>
      <c r="BJC1" s="13">
        <f>variables_value!BJC1</f>
        <v>0</v>
      </c>
      <c r="BJD1" s="13">
        <f>variables_value!BJD1</f>
        <v>0</v>
      </c>
      <c r="BJE1" s="13">
        <f>variables_value!BJE1</f>
        <v>0</v>
      </c>
      <c r="BJF1" s="13">
        <f>variables_value!BJF1</f>
        <v>0</v>
      </c>
      <c r="BJG1" s="13">
        <f>variables_value!BJG1</f>
        <v>0</v>
      </c>
      <c r="BJH1" s="13">
        <f>variables_value!BJH1</f>
        <v>0</v>
      </c>
      <c r="BJI1" s="13">
        <f>variables_value!BJI1</f>
        <v>0</v>
      </c>
      <c r="BJJ1" s="13">
        <f>variables_value!BJJ1</f>
        <v>0</v>
      </c>
      <c r="BJK1" s="13">
        <f>variables_value!BJK1</f>
        <v>0</v>
      </c>
      <c r="BJL1" s="13">
        <f>variables_value!BJL1</f>
        <v>0</v>
      </c>
      <c r="BJM1" s="13">
        <f>variables_value!BJM1</f>
        <v>0</v>
      </c>
      <c r="BJN1" s="13">
        <f>variables_value!BJN1</f>
        <v>0</v>
      </c>
      <c r="BJO1" s="13">
        <f>variables_value!BJO1</f>
        <v>0</v>
      </c>
      <c r="BJP1" s="13">
        <f>variables_value!BJP1</f>
        <v>0</v>
      </c>
      <c r="BJQ1" s="13">
        <f>variables_value!BJQ1</f>
        <v>0</v>
      </c>
      <c r="BJR1" s="13">
        <f>variables_value!BJR1</f>
        <v>0</v>
      </c>
      <c r="BJS1" s="13">
        <f>variables_value!BJS1</f>
        <v>0</v>
      </c>
      <c r="BJT1" s="13">
        <f>variables_value!BJT1</f>
        <v>0</v>
      </c>
      <c r="BJU1" s="13">
        <f>variables_value!BJU1</f>
        <v>0</v>
      </c>
      <c r="BJV1" s="13">
        <f>variables_value!BJV1</f>
        <v>0</v>
      </c>
      <c r="BJW1" s="13">
        <f>variables_value!BJW1</f>
        <v>0</v>
      </c>
      <c r="BJX1" s="13">
        <f>variables_value!BJX1</f>
        <v>0</v>
      </c>
      <c r="BJY1" s="13">
        <f>variables_value!BJY1</f>
        <v>0</v>
      </c>
      <c r="BJZ1" s="13">
        <f>variables_value!BJZ1</f>
        <v>0</v>
      </c>
      <c r="BKA1" s="13">
        <f>variables_value!BKA1</f>
        <v>0</v>
      </c>
      <c r="BKB1" s="13">
        <f>variables_value!BKB1</f>
        <v>0</v>
      </c>
      <c r="BKC1" s="13">
        <f>variables_value!BKC1</f>
        <v>0</v>
      </c>
      <c r="BKD1" s="13">
        <f>variables_value!BKD1</f>
        <v>0</v>
      </c>
      <c r="BKE1" s="13">
        <f>variables_value!BKE1</f>
        <v>0</v>
      </c>
      <c r="BKF1" s="13">
        <f>variables_value!BKF1</f>
        <v>0</v>
      </c>
      <c r="BKG1" s="13">
        <f>variables_value!BKG1</f>
        <v>0</v>
      </c>
      <c r="BKH1" s="13">
        <f>variables_value!BKH1</f>
        <v>0</v>
      </c>
      <c r="BKI1" s="13">
        <f>variables_value!BKI1</f>
        <v>0</v>
      </c>
      <c r="BKJ1" s="13">
        <f>variables_value!BKJ1</f>
        <v>0</v>
      </c>
      <c r="BKK1" s="13">
        <f>variables_value!BKK1</f>
        <v>0</v>
      </c>
      <c r="BKL1" s="13">
        <f>variables_value!BKL1</f>
        <v>0</v>
      </c>
      <c r="BKM1" s="13">
        <f>variables_value!BKM1</f>
        <v>0</v>
      </c>
      <c r="BKN1" s="13">
        <f>variables_value!BKN1</f>
        <v>0</v>
      </c>
      <c r="BKO1" s="13">
        <f>variables_value!BKO1</f>
        <v>0</v>
      </c>
      <c r="BKP1" s="13">
        <f>variables_value!BKP1</f>
        <v>0</v>
      </c>
      <c r="BKQ1" s="13">
        <f>variables_value!BKQ1</f>
        <v>0</v>
      </c>
      <c r="BKR1" s="13">
        <f>variables_value!BKR1</f>
        <v>0</v>
      </c>
      <c r="BKS1" s="13">
        <f>variables_value!BKS1</f>
        <v>0</v>
      </c>
      <c r="BKT1" s="13">
        <f>variables_value!BKT1</f>
        <v>0</v>
      </c>
      <c r="BKU1" s="13">
        <f>variables_value!BKU1</f>
        <v>0</v>
      </c>
      <c r="BKV1" s="13">
        <f>variables_value!BKV1</f>
        <v>0</v>
      </c>
      <c r="BKW1" s="13">
        <f>variables_value!BKW1</f>
        <v>0</v>
      </c>
      <c r="BKX1" s="13">
        <f>variables_value!BKX1</f>
        <v>0</v>
      </c>
      <c r="BKY1" s="13">
        <f>variables_value!BKY1</f>
        <v>0</v>
      </c>
      <c r="BKZ1" s="13">
        <f>variables_value!BKZ1</f>
        <v>0</v>
      </c>
      <c r="BLA1" s="13">
        <f>variables_value!BLA1</f>
        <v>0</v>
      </c>
      <c r="BLB1" s="13">
        <f>variables_value!BLB1</f>
        <v>0</v>
      </c>
      <c r="BLC1" s="13">
        <f>variables_value!BLC1</f>
        <v>0</v>
      </c>
      <c r="BLD1" s="13">
        <f>variables_value!BLD1</f>
        <v>0</v>
      </c>
      <c r="BLE1" s="13">
        <f>variables_value!BLE1</f>
        <v>0</v>
      </c>
      <c r="BLF1" s="13">
        <f>variables_value!BLF1</f>
        <v>0</v>
      </c>
      <c r="BLG1" s="13">
        <f>variables_value!BLG1</f>
        <v>0</v>
      </c>
      <c r="BLH1" s="13">
        <f>variables_value!BLH1</f>
        <v>0</v>
      </c>
      <c r="BLI1" s="13">
        <f>variables_value!BLI1</f>
        <v>0</v>
      </c>
      <c r="BLJ1" s="13">
        <f>variables_value!BLJ1</f>
        <v>0</v>
      </c>
      <c r="BLK1" s="13">
        <f>variables_value!BLK1</f>
        <v>0</v>
      </c>
      <c r="BLL1" s="13">
        <f>variables_value!BLL1</f>
        <v>0</v>
      </c>
      <c r="BLM1" s="13">
        <f>variables_value!BLM1</f>
        <v>0</v>
      </c>
      <c r="BLN1" s="13">
        <f>variables_value!BLN1</f>
        <v>0</v>
      </c>
      <c r="BLO1" s="13">
        <f>variables_value!BLO1</f>
        <v>0</v>
      </c>
      <c r="BLP1" s="13">
        <f>variables_value!BLP1</f>
        <v>0</v>
      </c>
      <c r="BLQ1" s="13">
        <f>variables_value!BLQ1</f>
        <v>0</v>
      </c>
      <c r="BLR1" s="13">
        <f>variables_value!BLR1</f>
        <v>0</v>
      </c>
      <c r="BLS1" s="13">
        <f>variables_value!BLS1</f>
        <v>0</v>
      </c>
      <c r="BLT1" s="13">
        <f>variables_value!BLT1</f>
        <v>0</v>
      </c>
      <c r="BLU1" s="13">
        <f>variables_value!BLU1</f>
        <v>0</v>
      </c>
      <c r="BLV1" s="13">
        <f>variables_value!BLV1</f>
        <v>0</v>
      </c>
      <c r="BLW1" s="13">
        <f>variables_value!BLW1</f>
        <v>0</v>
      </c>
      <c r="BLX1" s="13">
        <f>variables_value!BLX1</f>
        <v>0</v>
      </c>
      <c r="BLY1" s="13">
        <f>variables_value!BLY1</f>
        <v>0</v>
      </c>
      <c r="BLZ1" s="13">
        <f>variables_value!BLZ1</f>
        <v>0</v>
      </c>
      <c r="BMA1" s="13">
        <f>variables_value!BMA1</f>
        <v>0</v>
      </c>
      <c r="BMB1" s="13">
        <f>variables_value!BMB1</f>
        <v>0</v>
      </c>
      <c r="BMC1" s="13">
        <f>variables_value!BMC1</f>
        <v>0</v>
      </c>
      <c r="BMD1" s="13">
        <f>variables_value!BMD1</f>
        <v>0</v>
      </c>
      <c r="BME1" s="13">
        <f>variables_value!BME1</f>
        <v>0</v>
      </c>
      <c r="BMF1" s="13">
        <f>variables_value!BMF1</f>
        <v>0</v>
      </c>
      <c r="BMG1" s="13">
        <f>variables_value!BMG1</f>
        <v>0</v>
      </c>
      <c r="BMH1" s="13">
        <f>variables_value!BMH1</f>
        <v>0</v>
      </c>
      <c r="BMI1" s="13">
        <f>variables_value!BMI1</f>
        <v>0</v>
      </c>
      <c r="BMJ1" s="13">
        <f>variables_value!BMJ1</f>
        <v>0</v>
      </c>
      <c r="BMK1" s="13">
        <f>variables_value!BMK1</f>
        <v>0</v>
      </c>
      <c r="BML1" s="13">
        <f>variables_value!BML1</f>
        <v>0</v>
      </c>
      <c r="BMM1" s="13">
        <f>variables_value!BMM1</f>
        <v>0</v>
      </c>
      <c r="BMN1" s="13">
        <f>variables_value!BMN1</f>
        <v>0</v>
      </c>
      <c r="BMO1" s="13">
        <f>variables_value!BMO1</f>
        <v>0</v>
      </c>
      <c r="BMP1" s="13">
        <f>variables_value!BMP1</f>
        <v>0</v>
      </c>
      <c r="BMQ1" s="13">
        <f>variables_value!BMQ1</f>
        <v>0</v>
      </c>
      <c r="BMR1" s="13">
        <f>variables_value!BMR1</f>
        <v>0</v>
      </c>
      <c r="BMS1" s="13">
        <f>variables_value!BMS1</f>
        <v>0</v>
      </c>
      <c r="BMT1" s="13">
        <f>variables_value!BMT1</f>
        <v>0</v>
      </c>
      <c r="BMU1" s="13">
        <f>variables_value!BMU1</f>
        <v>0</v>
      </c>
      <c r="BMV1" s="13">
        <f>variables_value!BMV1</f>
        <v>0</v>
      </c>
      <c r="BMW1" s="13">
        <f>variables_value!BMW1</f>
        <v>0</v>
      </c>
      <c r="BMX1" s="13">
        <f>variables_value!BMX1</f>
        <v>0</v>
      </c>
      <c r="BMY1" s="13">
        <f>variables_value!BMY1</f>
        <v>0</v>
      </c>
      <c r="BMZ1" s="13">
        <f>variables_value!BMZ1</f>
        <v>0</v>
      </c>
      <c r="BNA1" s="13">
        <f>variables_value!BNA1</f>
        <v>0</v>
      </c>
      <c r="BNB1" s="13">
        <f>variables_value!BNB1</f>
        <v>0</v>
      </c>
      <c r="BNC1" s="13">
        <f>variables_value!BNC1</f>
        <v>0</v>
      </c>
      <c r="BND1" s="13">
        <f>variables_value!BND1</f>
        <v>0</v>
      </c>
      <c r="BNE1" s="13">
        <f>variables_value!BNE1</f>
        <v>0</v>
      </c>
      <c r="BNF1" s="13">
        <f>variables_value!BNF1</f>
        <v>0</v>
      </c>
      <c r="BNG1" s="13">
        <f>variables_value!BNG1</f>
        <v>0</v>
      </c>
      <c r="BNH1" s="13">
        <f>variables_value!BNH1</f>
        <v>0</v>
      </c>
      <c r="BNI1" s="13">
        <f>variables_value!BNI1</f>
        <v>0</v>
      </c>
      <c r="BNJ1" s="13">
        <f>variables_value!BNJ1</f>
        <v>0</v>
      </c>
      <c r="BNK1" s="13">
        <f>variables_value!BNK1</f>
        <v>0</v>
      </c>
      <c r="BNL1" s="13">
        <f>variables_value!BNL1</f>
        <v>0</v>
      </c>
      <c r="BNM1" s="13">
        <f>variables_value!BNM1</f>
        <v>0</v>
      </c>
      <c r="BNN1" s="13">
        <f>variables_value!BNN1</f>
        <v>0</v>
      </c>
      <c r="BNO1" s="13">
        <f>variables_value!BNO1</f>
        <v>0</v>
      </c>
      <c r="BNP1" s="13">
        <f>variables_value!BNP1</f>
        <v>0</v>
      </c>
      <c r="BNQ1" s="13">
        <f>variables_value!BNQ1</f>
        <v>0</v>
      </c>
      <c r="BNR1" s="13">
        <f>variables_value!BNR1</f>
        <v>0</v>
      </c>
      <c r="BNS1" s="13">
        <f>variables_value!BNS1</f>
        <v>0</v>
      </c>
      <c r="BNT1" s="13">
        <f>variables_value!BNT1</f>
        <v>0</v>
      </c>
      <c r="BNU1" s="13">
        <f>variables_value!BNU1</f>
        <v>0</v>
      </c>
      <c r="BNV1" s="13">
        <f>variables_value!BNV1</f>
        <v>0</v>
      </c>
      <c r="BNW1" s="13">
        <f>variables_value!BNW1</f>
        <v>0</v>
      </c>
      <c r="BNX1" s="13">
        <f>variables_value!BNX1</f>
        <v>0</v>
      </c>
      <c r="BNY1" s="13">
        <f>variables_value!BNY1</f>
        <v>0</v>
      </c>
      <c r="BNZ1" s="13">
        <f>variables_value!BNZ1</f>
        <v>0</v>
      </c>
      <c r="BOA1" s="13">
        <f>variables_value!BOA1</f>
        <v>0</v>
      </c>
      <c r="BOB1" s="13">
        <f>variables_value!BOB1</f>
        <v>0</v>
      </c>
      <c r="BOC1" s="13">
        <f>variables_value!BOC1</f>
        <v>0</v>
      </c>
      <c r="BOD1" s="13">
        <f>variables_value!BOD1</f>
        <v>0</v>
      </c>
      <c r="BOE1" s="13">
        <f>variables_value!BOE1</f>
        <v>0</v>
      </c>
      <c r="BOF1" s="13">
        <f>variables_value!BOF1</f>
        <v>0</v>
      </c>
      <c r="BOG1" s="13">
        <f>variables_value!BOG1</f>
        <v>0</v>
      </c>
      <c r="BOH1" s="13">
        <f>variables_value!BOH1</f>
        <v>0</v>
      </c>
      <c r="BOI1" s="13">
        <f>variables_value!BOI1</f>
        <v>0</v>
      </c>
      <c r="BOJ1" s="13">
        <f>variables_value!BOJ1</f>
        <v>0</v>
      </c>
      <c r="BOK1" s="13">
        <f>variables_value!BOK1</f>
        <v>0</v>
      </c>
      <c r="BOL1" s="13">
        <f>variables_value!BOL1</f>
        <v>0</v>
      </c>
      <c r="BOM1" s="13">
        <f>variables_value!BOM1</f>
        <v>0</v>
      </c>
      <c r="BON1" s="13">
        <f>variables_value!BON1</f>
        <v>0</v>
      </c>
      <c r="BOO1" s="13">
        <f>variables_value!BOO1</f>
        <v>0</v>
      </c>
      <c r="BOP1" s="13">
        <f>variables_value!BOP1</f>
        <v>0</v>
      </c>
      <c r="BOQ1" s="13">
        <f>variables_value!BOQ1</f>
        <v>0</v>
      </c>
      <c r="BOR1" s="13">
        <f>variables_value!BOR1</f>
        <v>0</v>
      </c>
      <c r="BOS1" s="13">
        <f>variables_value!BOS1</f>
        <v>0</v>
      </c>
      <c r="BOT1" s="13">
        <f>variables_value!BOT1</f>
        <v>0</v>
      </c>
      <c r="BOU1" s="13">
        <f>variables_value!BOU1</f>
        <v>0</v>
      </c>
      <c r="BOV1" s="13">
        <f>variables_value!BOV1</f>
        <v>0</v>
      </c>
      <c r="BOW1" s="13">
        <f>variables_value!BOW1</f>
        <v>0</v>
      </c>
      <c r="BOX1" s="13">
        <f>variables_value!BOX1</f>
        <v>0</v>
      </c>
      <c r="BOY1" s="13">
        <f>variables_value!BOY1</f>
        <v>0</v>
      </c>
      <c r="BOZ1" s="13">
        <f>variables_value!BOZ1</f>
        <v>0</v>
      </c>
      <c r="BPA1" s="13">
        <f>variables_value!BPA1</f>
        <v>0</v>
      </c>
      <c r="BPB1" s="13">
        <f>variables_value!BPB1</f>
        <v>0</v>
      </c>
      <c r="BPC1" s="13">
        <f>variables_value!BPC1</f>
        <v>0</v>
      </c>
      <c r="BPD1" s="13">
        <f>variables_value!BPD1</f>
        <v>0</v>
      </c>
      <c r="BPE1" s="13">
        <f>variables_value!BPE1</f>
        <v>0</v>
      </c>
      <c r="BPF1" s="13">
        <f>variables_value!BPF1</f>
        <v>0</v>
      </c>
      <c r="BPG1" s="13">
        <f>variables_value!BPG1</f>
        <v>0</v>
      </c>
      <c r="BPH1" s="13">
        <f>variables_value!BPH1</f>
        <v>0</v>
      </c>
      <c r="BPI1" s="13">
        <f>variables_value!BPI1</f>
        <v>0</v>
      </c>
      <c r="BPJ1" s="13">
        <f>variables_value!BPJ1</f>
        <v>0</v>
      </c>
      <c r="BPK1" s="13">
        <f>variables_value!BPK1</f>
        <v>0</v>
      </c>
      <c r="BPL1" s="13">
        <f>variables_value!BPL1</f>
        <v>0</v>
      </c>
      <c r="BPM1" s="13">
        <f>variables_value!BPM1</f>
        <v>0</v>
      </c>
      <c r="BPN1" s="13">
        <f>variables_value!BPN1</f>
        <v>0</v>
      </c>
      <c r="BPO1" s="13">
        <f>variables_value!BPO1</f>
        <v>0</v>
      </c>
      <c r="BPP1" s="13">
        <f>variables_value!BPP1</f>
        <v>0</v>
      </c>
      <c r="BPQ1" s="13">
        <f>variables_value!BPQ1</f>
        <v>0</v>
      </c>
      <c r="BPR1" s="13">
        <f>variables_value!BPR1</f>
        <v>0</v>
      </c>
      <c r="BPS1" s="13">
        <f>variables_value!BPS1</f>
        <v>0</v>
      </c>
      <c r="BPT1" s="13">
        <f>variables_value!BPT1</f>
        <v>0</v>
      </c>
      <c r="BPU1" s="13">
        <f>variables_value!BPU1</f>
        <v>0</v>
      </c>
      <c r="BPV1" s="13">
        <f>variables_value!BPV1</f>
        <v>0</v>
      </c>
      <c r="BPW1" s="13">
        <f>variables_value!BPW1</f>
        <v>0</v>
      </c>
      <c r="BPX1" s="13">
        <f>variables_value!BPX1</f>
        <v>0</v>
      </c>
      <c r="BPY1" s="13">
        <f>variables_value!BPY1</f>
        <v>0</v>
      </c>
      <c r="BPZ1" s="13">
        <f>variables_value!BPZ1</f>
        <v>0</v>
      </c>
      <c r="BQA1" s="13">
        <f>variables_value!BQA1</f>
        <v>0</v>
      </c>
      <c r="BQB1" s="13">
        <f>variables_value!BQB1</f>
        <v>0</v>
      </c>
      <c r="BQC1" s="13">
        <f>variables_value!BQC1</f>
        <v>0</v>
      </c>
      <c r="BQD1" s="13">
        <f>variables_value!BQD1</f>
        <v>0</v>
      </c>
      <c r="BQE1" s="13">
        <f>variables_value!BQE1</f>
        <v>0</v>
      </c>
      <c r="BQF1" s="13">
        <f>variables_value!BQF1</f>
        <v>0</v>
      </c>
      <c r="BQG1" s="13">
        <f>variables_value!BQG1</f>
        <v>0</v>
      </c>
      <c r="BQH1" s="13">
        <f>variables_value!BQH1</f>
        <v>0</v>
      </c>
      <c r="BQI1" s="13">
        <f>variables_value!BQI1</f>
        <v>0</v>
      </c>
      <c r="BQJ1" s="13">
        <f>variables_value!BQJ1</f>
        <v>0</v>
      </c>
      <c r="BQK1" s="13">
        <f>variables_value!BQK1</f>
        <v>0</v>
      </c>
      <c r="BQL1" s="13">
        <f>variables_value!BQL1</f>
        <v>0</v>
      </c>
      <c r="BQM1" s="13">
        <f>variables_value!BQM1</f>
        <v>0</v>
      </c>
      <c r="BQN1" s="13">
        <f>variables_value!BQN1</f>
        <v>0</v>
      </c>
      <c r="BQO1" s="13">
        <f>variables_value!BQO1</f>
        <v>0</v>
      </c>
      <c r="BQP1" s="13">
        <f>variables_value!BQP1</f>
        <v>0</v>
      </c>
      <c r="BQQ1" s="13">
        <f>variables_value!BQQ1</f>
        <v>0</v>
      </c>
      <c r="BQR1" s="13">
        <f>variables_value!BQR1</f>
        <v>0</v>
      </c>
      <c r="BQS1" s="13">
        <f>variables_value!BQS1</f>
        <v>0</v>
      </c>
      <c r="BQT1" s="13">
        <f>variables_value!BQT1</f>
        <v>0</v>
      </c>
      <c r="BQU1" s="13">
        <f>variables_value!BQU1</f>
        <v>0</v>
      </c>
      <c r="BQV1" s="13">
        <f>variables_value!BQV1</f>
        <v>0</v>
      </c>
      <c r="BQW1" s="13">
        <f>variables_value!BQW1</f>
        <v>0</v>
      </c>
      <c r="BQX1" s="13">
        <f>variables_value!BQX1</f>
        <v>0</v>
      </c>
      <c r="BQY1" s="13">
        <f>variables_value!BQY1</f>
        <v>0</v>
      </c>
      <c r="BQZ1" s="13">
        <f>variables_value!BQZ1</f>
        <v>0</v>
      </c>
      <c r="BRA1" s="13">
        <f>variables_value!BRA1</f>
        <v>0</v>
      </c>
      <c r="BRB1" s="13">
        <f>variables_value!BRB1</f>
        <v>0</v>
      </c>
      <c r="BRC1" s="13">
        <f>variables_value!BRC1</f>
        <v>0</v>
      </c>
      <c r="BRD1" s="13">
        <f>variables_value!BRD1</f>
        <v>0</v>
      </c>
      <c r="BRE1" s="13">
        <f>variables_value!BRE1</f>
        <v>0</v>
      </c>
      <c r="BRF1" s="13">
        <f>variables_value!BRF1</f>
        <v>0</v>
      </c>
      <c r="BRG1" s="13">
        <f>variables_value!BRG1</f>
        <v>0</v>
      </c>
      <c r="BRH1" s="13">
        <f>variables_value!BRH1</f>
        <v>0</v>
      </c>
      <c r="BRI1" s="13">
        <f>variables_value!BRI1</f>
        <v>0</v>
      </c>
      <c r="BRJ1" s="13">
        <f>variables_value!BRJ1</f>
        <v>0</v>
      </c>
      <c r="BRK1" s="13">
        <f>variables_value!BRK1</f>
        <v>0</v>
      </c>
      <c r="BRL1" s="13">
        <f>variables_value!BRL1</f>
        <v>0</v>
      </c>
      <c r="BRM1" s="13">
        <f>variables_value!BRM1</f>
        <v>0</v>
      </c>
      <c r="BRN1" s="13">
        <f>variables_value!BRN1</f>
        <v>0</v>
      </c>
      <c r="BRO1" s="13">
        <f>variables_value!BRO1</f>
        <v>0</v>
      </c>
      <c r="BRP1" s="13">
        <f>variables_value!BRP1</f>
        <v>0</v>
      </c>
      <c r="BRQ1" s="13">
        <f>variables_value!BRQ1</f>
        <v>0</v>
      </c>
      <c r="BRR1" s="13">
        <f>variables_value!BRR1</f>
        <v>0</v>
      </c>
      <c r="BRS1" s="13">
        <f>variables_value!BRS1</f>
        <v>0</v>
      </c>
      <c r="BRT1" s="13">
        <f>variables_value!BRT1</f>
        <v>0</v>
      </c>
      <c r="BRU1" s="13">
        <f>variables_value!BRU1</f>
        <v>0</v>
      </c>
      <c r="BRV1" s="13">
        <f>variables_value!BRV1</f>
        <v>0</v>
      </c>
      <c r="BRW1" s="13">
        <f>variables_value!BRW1</f>
        <v>0</v>
      </c>
      <c r="BRX1" s="13">
        <f>variables_value!BRX1</f>
        <v>0</v>
      </c>
      <c r="BRY1" s="13">
        <f>variables_value!BRY1</f>
        <v>0</v>
      </c>
      <c r="BRZ1" s="13">
        <f>variables_value!BRZ1</f>
        <v>0</v>
      </c>
      <c r="BSA1" s="13">
        <f>variables_value!BSA1</f>
        <v>0</v>
      </c>
      <c r="BSB1" s="13">
        <f>variables_value!BSB1</f>
        <v>0</v>
      </c>
      <c r="BSC1" s="13">
        <f>variables_value!BSC1</f>
        <v>0</v>
      </c>
      <c r="BSD1" s="13">
        <f>variables_value!BSD1</f>
        <v>0</v>
      </c>
      <c r="BSE1" s="13">
        <f>variables_value!BSE1</f>
        <v>0</v>
      </c>
      <c r="BSF1" s="13">
        <f>variables_value!BSF1</f>
        <v>0</v>
      </c>
      <c r="BSG1" s="13">
        <f>variables_value!BSG1</f>
        <v>0</v>
      </c>
      <c r="BSH1" s="13">
        <f>variables_value!BSH1</f>
        <v>0</v>
      </c>
      <c r="BSI1" s="13">
        <f>variables_value!BSI1</f>
        <v>0</v>
      </c>
      <c r="BSJ1" s="13">
        <f>variables_value!BSJ1</f>
        <v>0</v>
      </c>
      <c r="BSK1" s="13">
        <f>variables_value!BSK1</f>
        <v>0</v>
      </c>
      <c r="BSL1" s="13">
        <f>variables_value!BSL1</f>
        <v>0</v>
      </c>
      <c r="BSM1" s="13">
        <f>variables_value!BSM1</f>
        <v>0</v>
      </c>
      <c r="BSN1" s="13">
        <f>variables_value!BSN1</f>
        <v>0</v>
      </c>
      <c r="BSO1" s="13">
        <f>variables_value!BSO1</f>
        <v>0</v>
      </c>
      <c r="BSP1" s="13">
        <f>variables_value!BSP1</f>
        <v>0</v>
      </c>
      <c r="BSQ1" s="13">
        <f>variables_value!BSQ1</f>
        <v>0</v>
      </c>
      <c r="BSR1" s="13">
        <f>variables_value!BSR1</f>
        <v>0</v>
      </c>
      <c r="BSS1" s="13">
        <f>variables_value!BSS1</f>
        <v>0</v>
      </c>
      <c r="BST1" s="13">
        <f>variables_value!BST1</f>
        <v>0</v>
      </c>
      <c r="BSU1" s="13">
        <f>variables_value!BSU1</f>
        <v>0</v>
      </c>
      <c r="BSV1" s="13">
        <f>variables_value!BSV1</f>
        <v>0</v>
      </c>
      <c r="BSW1" s="13">
        <f>variables_value!BSW1</f>
        <v>0</v>
      </c>
      <c r="BSX1" s="13">
        <f>variables_value!BSX1</f>
        <v>0</v>
      </c>
      <c r="BSY1" s="13">
        <f>variables_value!BSY1</f>
        <v>0</v>
      </c>
      <c r="BSZ1" s="13">
        <f>variables_value!BSZ1</f>
        <v>0</v>
      </c>
      <c r="BTA1" s="13">
        <f>variables_value!BTA1</f>
        <v>0</v>
      </c>
      <c r="BTB1" s="13">
        <f>variables_value!BTB1</f>
        <v>0</v>
      </c>
      <c r="BTC1" s="13">
        <f>variables_value!BTC1</f>
        <v>0</v>
      </c>
      <c r="BTD1" s="13">
        <f>variables_value!BTD1</f>
        <v>0</v>
      </c>
      <c r="BTE1" s="13">
        <f>variables_value!BTE1</f>
        <v>0</v>
      </c>
      <c r="BTF1" s="13">
        <f>variables_value!BTF1</f>
        <v>0</v>
      </c>
      <c r="BTG1" s="13">
        <f>variables_value!BTG1</f>
        <v>0</v>
      </c>
      <c r="BTH1" s="13">
        <f>variables_value!BTH1</f>
        <v>0</v>
      </c>
      <c r="BTI1" s="13">
        <f>variables_value!BTI1</f>
        <v>0</v>
      </c>
      <c r="BTJ1" s="13">
        <f>variables_value!BTJ1</f>
        <v>0</v>
      </c>
      <c r="BTK1" s="13">
        <f>variables_value!BTK1</f>
        <v>0</v>
      </c>
      <c r="BTL1" s="13">
        <f>variables_value!BTL1</f>
        <v>0</v>
      </c>
      <c r="BTM1" s="13">
        <f>variables_value!BTM1</f>
        <v>0</v>
      </c>
      <c r="BTN1" s="13">
        <f>variables_value!BTN1</f>
        <v>0</v>
      </c>
      <c r="BTO1" s="13">
        <f>variables_value!BTO1</f>
        <v>0</v>
      </c>
      <c r="BTP1" s="13">
        <f>variables_value!BTP1</f>
        <v>0</v>
      </c>
      <c r="BTQ1" s="13">
        <f>variables_value!BTQ1</f>
        <v>0</v>
      </c>
      <c r="BTR1" s="13">
        <f>variables_value!BTR1</f>
        <v>0</v>
      </c>
      <c r="BTS1" s="13">
        <f>variables_value!BTS1</f>
        <v>0</v>
      </c>
      <c r="BTT1" s="13">
        <f>variables_value!BTT1</f>
        <v>0</v>
      </c>
      <c r="BTU1" s="13">
        <f>variables_value!BTU1</f>
        <v>0</v>
      </c>
      <c r="BTV1" s="13">
        <f>variables_value!BTV1</f>
        <v>0</v>
      </c>
      <c r="BTW1" s="13">
        <f>variables_value!BTW1</f>
        <v>0</v>
      </c>
      <c r="BTX1" s="13">
        <f>variables_value!BTX1</f>
        <v>0</v>
      </c>
      <c r="BTY1" s="13">
        <f>variables_value!BTY1</f>
        <v>0</v>
      </c>
      <c r="BTZ1" s="13">
        <f>variables_value!BTZ1</f>
        <v>0</v>
      </c>
      <c r="BUA1" s="13">
        <f>variables_value!BUA1</f>
        <v>0</v>
      </c>
      <c r="BUB1" s="13">
        <f>variables_value!BUB1</f>
        <v>0</v>
      </c>
      <c r="BUC1" s="13">
        <f>variables_value!BUC1</f>
        <v>0</v>
      </c>
      <c r="BUD1" s="13">
        <f>variables_value!BUD1</f>
        <v>0</v>
      </c>
      <c r="BUE1" s="13">
        <f>variables_value!BUE1</f>
        <v>0</v>
      </c>
      <c r="BUF1" s="13">
        <f>variables_value!BUF1</f>
        <v>0</v>
      </c>
      <c r="BUG1" s="13">
        <f>variables_value!BUG1</f>
        <v>0</v>
      </c>
      <c r="BUH1" s="13">
        <f>variables_value!BUH1</f>
        <v>0</v>
      </c>
      <c r="BUI1" s="13">
        <f>variables_value!BUI1</f>
        <v>0</v>
      </c>
      <c r="BUJ1" s="13">
        <f>variables_value!BUJ1</f>
        <v>0</v>
      </c>
      <c r="BUK1" s="13">
        <f>variables_value!BUK1</f>
        <v>0</v>
      </c>
      <c r="BUL1" s="13">
        <f>variables_value!BUL1</f>
        <v>0</v>
      </c>
      <c r="BUM1" s="13">
        <f>variables_value!BUM1</f>
        <v>0</v>
      </c>
      <c r="BUN1" s="13">
        <f>variables_value!BUN1</f>
        <v>0</v>
      </c>
      <c r="BUO1" s="13">
        <f>variables_value!BUO1</f>
        <v>0</v>
      </c>
      <c r="BUP1" s="13">
        <f>variables_value!BUP1</f>
        <v>0</v>
      </c>
      <c r="BUQ1" s="13">
        <f>variables_value!BUQ1</f>
        <v>0</v>
      </c>
      <c r="BUR1" s="13">
        <f>variables_value!BUR1</f>
        <v>0</v>
      </c>
      <c r="BUS1" s="13">
        <f>variables_value!BUS1</f>
        <v>0</v>
      </c>
      <c r="BUT1" s="13">
        <f>variables_value!BUT1</f>
        <v>0</v>
      </c>
      <c r="BUU1" s="13">
        <f>variables_value!BUU1</f>
        <v>0</v>
      </c>
      <c r="BUV1" s="13">
        <f>variables_value!BUV1</f>
        <v>0</v>
      </c>
      <c r="BUW1" s="13">
        <f>variables_value!BUW1</f>
        <v>0</v>
      </c>
      <c r="BUX1" s="13">
        <f>variables_value!BUX1</f>
        <v>0</v>
      </c>
      <c r="BUY1" s="13">
        <f>variables_value!BUY1</f>
        <v>0</v>
      </c>
      <c r="BUZ1" s="13">
        <f>variables_value!BUZ1</f>
        <v>0</v>
      </c>
      <c r="BVA1" s="13">
        <f>variables_value!BVA1</f>
        <v>0</v>
      </c>
      <c r="BVB1" s="13">
        <f>variables_value!BVB1</f>
        <v>0</v>
      </c>
      <c r="BVC1" s="13">
        <f>variables_value!BVC1</f>
        <v>0</v>
      </c>
      <c r="BVD1" s="13">
        <f>variables_value!BVD1</f>
        <v>0</v>
      </c>
      <c r="BVE1" s="13">
        <f>variables_value!BVE1</f>
        <v>0</v>
      </c>
      <c r="BVF1" s="13">
        <f>variables_value!BVF1</f>
        <v>0</v>
      </c>
      <c r="BVG1" s="13">
        <f>variables_value!BVG1</f>
        <v>0</v>
      </c>
      <c r="BVH1" s="13">
        <f>variables_value!BVH1</f>
        <v>0</v>
      </c>
      <c r="BVI1" s="13">
        <f>variables_value!BVI1</f>
        <v>0</v>
      </c>
      <c r="BVJ1" s="13">
        <f>variables_value!BVJ1</f>
        <v>0</v>
      </c>
      <c r="BVK1" s="13">
        <f>variables_value!BVK1</f>
        <v>0</v>
      </c>
      <c r="BVL1" s="13">
        <f>variables_value!BVL1</f>
        <v>0</v>
      </c>
      <c r="BVM1" s="13">
        <f>variables_value!BVM1</f>
        <v>0</v>
      </c>
      <c r="BVN1" s="13">
        <f>variables_value!BVN1</f>
        <v>0</v>
      </c>
      <c r="BVO1" s="13">
        <f>variables_value!BVO1</f>
        <v>0</v>
      </c>
      <c r="BVP1" s="13">
        <f>variables_value!BVP1</f>
        <v>0</v>
      </c>
      <c r="BVQ1" s="13">
        <f>variables_value!BVQ1</f>
        <v>0</v>
      </c>
      <c r="BVR1" s="13">
        <f>variables_value!BVR1</f>
        <v>0</v>
      </c>
      <c r="BVS1" s="13">
        <f>variables_value!BVS1</f>
        <v>0</v>
      </c>
      <c r="BVT1" s="13">
        <f>variables_value!BVT1</f>
        <v>0</v>
      </c>
      <c r="BVU1" s="13">
        <f>variables_value!BVU1</f>
        <v>0</v>
      </c>
      <c r="BVV1" s="13">
        <f>variables_value!BVV1</f>
        <v>0</v>
      </c>
      <c r="BVW1" s="13">
        <f>variables_value!BVW1</f>
        <v>0</v>
      </c>
      <c r="BVX1" s="13">
        <f>variables_value!BVX1</f>
        <v>0</v>
      </c>
      <c r="BVY1" s="13">
        <f>variables_value!BVY1</f>
        <v>0</v>
      </c>
      <c r="BVZ1" s="13">
        <f>variables_value!BVZ1</f>
        <v>0</v>
      </c>
      <c r="BWA1" s="13">
        <f>variables_value!BWA1</f>
        <v>0</v>
      </c>
      <c r="BWB1" s="13">
        <f>variables_value!BWB1</f>
        <v>0</v>
      </c>
      <c r="BWC1" s="13">
        <f>variables_value!BWC1</f>
        <v>0</v>
      </c>
      <c r="BWD1" s="13">
        <f>variables_value!BWD1</f>
        <v>0</v>
      </c>
      <c r="BWE1" s="13">
        <f>variables_value!BWE1</f>
        <v>0</v>
      </c>
      <c r="BWF1" s="13">
        <f>variables_value!BWF1</f>
        <v>0</v>
      </c>
      <c r="BWG1" s="13">
        <f>variables_value!BWG1</f>
        <v>0</v>
      </c>
      <c r="BWH1" s="13">
        <f>variables_value!BWH1</f>
        <v>0</v>
      </c>
      <c r="BWI1" s="13">
        <f>variables_value!BWI1</f>
        <v>0</v>
      </c>
      <c r="BWJ1" s="13">
        <f>variables_value!BWJ1</f>
        <v>0</v>
      </c>
      <c r="BWK1" s="13">
        <f>variables_value!BWK1</f>
        <v>0</v>
      </c>
      <c r="BWL1" s="13">
        <f>variables_value!BWL1</f>
        <v>0</v>
      </c>
      <c r="BWM1" s="13">
        <f>variables_value!BWM1</f>
        <v>0</v>
      </c>
      <c r="BWN1" s="13">
        <f>variables_value!BWN1</f>
        <v>0</v>
      </c>
      <c r="BWO1" s="13">
        <f>variables_value!BWO1</f>
        <v>0</v>
      </c>
      <c r="BWP1" s="13">
        <f>variables_value!BWP1</f>
        <v>0</v>
      </c>
      <c r="BWQ1" s="13">
        <f>variables_value!BWQ1</f>
        <v>0</v>
      </c>
      <c r="BWR1" s="13">
        <f>variables_value!BWR1</f>
        <v>0</v>
      </c>
      <c r="BWS1" s="13">
        <f>variables_value!BWS1</f>
        <v>0</v>
      </c>
      <c r="BWT1" s="13">
        <f>variables_value!BWT1</f>
        <v>0</v>
      </c>
      <c r="BWU1" s="13">
        <f>variables_value!BWU1</f>
        <v>0</v>
      </c>
      <c r="BWV1" s="13">
        <f>variables_value!BWV1</f>
        <v>0</v>
      </c>
      <c r="BWW1" s="13">
        <f>variables_value!BWW1</f>
        <v>0</v>
      </c>
      <c r="BWX1" s="13">
        <f>variables_value!BWX1</f>
        <v>0</v>
      </c>
      <c r="BWY1" s="13">
        <f>variables_value!BWY1</f>
        <v>0</v>
      </c>
      <c r="BWZ1" s="13">
        <f>variables_value!BWZ1</f>
        <v>0</v>
      </c>
      <c r="BXA1" s="13">
        <f>variables_value!BXA1</f>
        <v>0</v>
      </c>
      <c r="BXB1" s="13">
        <f>variables_value!BXB1</f>
        <v>0</v>
      </c>
      <c r="BXC1" s="13">
        <f>variables_value!BXC1</f>
        <v>0</v>
      </c>
      <c r="BXD1" s="13">
        <f>variables_value!BXD1</f>
        <v>0</v>
      </c>
      <c r="BXE1" s="13">
        <f>variables_value!BXE1</f>
        <v>0</v>
      </c>
      <c r="BXF1" s="13">
        <f>variables_value!BXF1</f>
        <v>0</v>
      </c>
      <c r="BXG1" s="13">
        <f>variables_value!BXG1</f>
        <v>0</v>
      </c>
      <c r="BXH1" s="13">
        <f>variables_value!BXH1</f>
        <v>0</v>
      </c>
      <c r="BXI1" s="13">
        <f>variables_value!BXI1</f>
        <v>0</v>
      </c>
      <c r="BXJ1" s="13">
        <f>variables_value!BXJ1</f>
        <v>0</v>
      </c>
      <c r="BXK1" s="13">
        <f>variables_value!BXK1</f>
        <v>0</v>
      </c>
      <c r="BXL1" s="13">
        <f>variables_value!BXL1</f>
        <v>0</v>
      </c>
      <c r="BXM1" s="13">
        <f>variables_value!BXM1</f>
        <v>0</v>
      </c>
      <c r="BXN1" s="13">
        <f>variables_value!BXN1</f>
        <v>0</v>
      </c>
      <c r="BXO1" s="13">
        <f>variables_value!BXO1</f>
        <v>0</v>
      </c>
      <c r="BXP1" s="13">
        <f>variables_value!BXP1</f>
        <v>0</v>
      </c>
      <c r="BXQ1" s="13">
        <f>variables_value!BXQ1</f>
        <v>0</v>
      </c>
      <c r="BXR1" s="13">
        <f>variables_value!BXR1</f>
        <v>0</v>
      </c>
      <c r="BXS1" s="13">
        <f>variables_value!BXS1</f>
        <v>0</v>
      </c>
      <c r="BXT1" s="13">
        <f>variables_value!BXT1</f>
        <v>0</v>
      </c>
      <c r="BXU1" s="13">
        <f>variables_value!BXU1</f>
        <v>0</v>
      </c>
      <c r="BXV1" s="13">
        <f>variables_value!BXV1</f>
        <v>0</v>
      </c>
      <c r="BXW1" s="13">
        <f>variables_value!BXW1</f>
        <v>0</v>
      </c>
      <c r="BXX1" s="13">
        <f>variables_value!BXX1</f>
        <v>0</v>
      </c>
      <c r="BXY1" s="13">
        <f>variables_value!BXY1</f>
        <v>0</v>
      </c>
      <c r="BXZ1" s="13">
        <f>variables_value!BXZ1</f>
        <v>0</v>
      </c>
      <c r="BYA1" s="13">
        <f>variables_value!BYA1</f>
        <v>0</v>
      </c>
      <c r="BYB1" s="13">
        <f>variables_value!BYB1</f>
        <v>0</v>
      </c>
      <c r="BYC1" s="13">
        <f>variables_value!BYC1</f>
        <v>0</v>
      </c>
      <c r="BYD1" s="13">
        <f>variables_value!BYD1</f>
        <v>0</v>
      </c>
      <c r="BYE1" s="13">
        <f>variables_value!BYE1</f>
        <v>0</v>
      </c>
      <c r="BYF1" s="13">
        <f>variables_value!BYF1</f>
        <v>0</v>
      </c>
      <c r="BYG1" s="13">
        <f>variables_value!BYG1</f>
        <v>0</v>
      </c>
      <c r="BYH1" s="13">
        <f>variables_value!BYH1</f>
        <v>0</v>
      </c>
      <c r="BYI1" s="13">
        <f>variables_value!BYI1</f>
        <v>0</v>
      </c>
      <c r="BYJ1" s="13">
        <f>variables_value!BYJ1</f>
        <v>0</v>
      </c>
      <c r="BYK1" s="13">
        <f>variables_value!BYK1</f>
        <v>0</v>
      </c>
      <c r="BYL1" s="13">
        <f>variables_value!BYL1</f>
        <v>0</v>
      </c>
      <c r="BYM1" s="13">
        <f>variables_value!BYM1</f>
        <v>0</v>
      </c>
      <c r="BYN1" s="13">
        <f>variables_value!BYN1</f>
        <v>0</v>
      </c>
      <c r="BYO1" s="13">
        <f>variables_value!BYO1</f>
        <v>0</v>
      </c>
      <c r="BYP1" s="13">
        <f>variables_value!BYP1</f>
        <v>0</v>
      </c>
      <c r="BYQ1" s="13">
        <f>variables_value!BYQ1</f>
        <v>0</v>
      </c>
      <c r="BYR1" s="13">
        <f>variables_value!BYR1</f>
        <v>0</v>
      </c>
      <c r="BYS1" s="13">
        <f>variables_value!BYS1</f>
        <v>0</v>
      </c>
      <c r="BYT1" s="13">
        <f>variables_value!BYT1</f>
        <v>0</v>
      </c>
      <c r="BYU1" s="13">
        <f>variables_value!BYU1</f>
        <v>0</v>
      </c>
      <c r="BYV1" s="13">
        <f>variables_value!BYV1</f>
        <v>0</v>
      </c>
      <c r="BYW1" s="13">
        <f>variables_value!BYW1</f>
        <v>0</v>
      </c>
      <c r="BYX1" s="13">
        <f>variables_value!BYX1</f>
        <v>0</v>
      </c>
      <c r="BYY1" s="13">
        <f>variables_value!BYY1</f>
        <v>0</v>
      </c>
      <c r="BYZ1" s="13">
        <f>variables_value!BYZ1</f>
        <v>0</v>
      </c>
      <c r="BZA1" s="13">
        <f>variables_value!BZA1</f>
        <v>0</v>
      </c>
      <c r="BZB1" s="13">
        <f>variables_value!BZB1</f>
        <v>0</v>
      </c>
      <c r="BZC1" s="13">
        <f>variables_value!BZC1</f>
        <v>0</v>
      </c>
      <c r="BZD1" s="13">
        <f>variables_value!BZD1</f>
        <v>0</v>
      </c>
      <c r="BZE1" s="13">
        <f>variables_value!BZE1</f>
        <v>0</v>
      </c>
      <c r="BZF1" s="13">
        <f>variables_value!BZF1</f>
        <v>0</v>
      </c>
      <c r="BZG1" s="13">
        <f>variables_value!BZG1</f>
        <v>0</v>
      </c>
      <c r="BZH1" s="13">
        <f>variables_value!BZH1</f>
        <v>0</v>
      </c>
      <c r="BZI1" s="13">
        <f>variables_value!BZI1</f>
        <v>0</v>
      </c>
      <c r="BZJ1" s="13">
        <f>variables_value!BZJ1</f>
        <v>0</v>
      </c>
      <c r="BZK1" s="13">
        <f>variables_value!BZK1</f>
        <v>0</v>
      </c>
      <c r="BZL1" s="13">
        <f>variables_value!BZL1</f>
        <v>0</v>
      </c>
      <c r="BZM1" s="13">
        <f>variables_value!BZM1</f>
        <v>0</v>
      </c>
      <c r="BZN1" s="13">
        <f>variables_value!BZN1</f>
        <v>0</v>
      </c>
      <c r="BZO1" s="13">
        <f>variables_value!BZO1</f>
        <v>0</v>
      </c>
      <c r="BZP1" s="13">
        <f>variables_value!BZP1</f>
        <v>0</v>
      </c>
      <c r="BZQ1" s="13">
        <f>variables_value!BZQ1</f>
        <v>0</v>
      </c>
      <c r="BZR1" s="13">
        <f>variables_value!BZR1</f>
        <v>0</v>
      </c>
      <c r="BZS1" s="13">
        <f>variables_value!BZS1</f>
        <v>0</v>
      </c>
      <c r="BZT1" s="13">
        <f>variables_value!BZT1</f>
        <v>0</v>
      </c>
      <c r="BZU1" s="13">
        <f>variables_value!BZU1</f>
        <v>0</v>
      </c>
      <c r="BZV1" s="13">
        <f>variables_value!BZV1</f>
        <v>0</v>
      </c>
      <c r="BZW1" s="13">
        <f>variables_value!BZW1</f>
        <v>0</v>
      </c>
      <c r="BZX1" s="13">
        <f>variables_value!BZX1</f>
        <v>0</v>
      </c>
      <c r="BZY1" s="13">
        <f>variables_value!BZY1</f>
        <v>0</v>
      </c>
      <c r="BZZ1" s="13">
        <f>variables_value!BZZ1</f>
        <v>0</v>
      </c>
      <c r="CAA1" s="13">
        <f>variables_value!CAA1</f>
        <v>0</v>
      </c>
      <c r="CAB1" s="13">
        <f>variables_value!CAB1</f>
        <v>0</v>
      </c>
      <c r="CAC1" s="13">
        <f>variables_value!CAC1</f>
        <v>0</v>
      </c>
      <c r="CAD1" s="13">
        <f>variables_value!CAD1</f>
        <v>0</v>
      </c>
      <c r="CAE1" s="13">
        <f>variables_value!CAE1</f>
        <v>0</v>
      </c>
      <c r="CAF1" s="13">
        <f>variables_value!CAF1</f>
        <v>0</v>
      </c>
      <c r="CAG1" s="13">
        <f>variables_value!CAG1</f>
        <v>0</v>
      </c>
      <c r="CAH1" s="13">
        <f>variables_value!CAH1</f>
        <v>0</v>
      </c>
      <c r="CAI1" s="13">
        <f>variables_value!CAI1</f>
        <v>0</v>
      </c>
      <c r="CAJ1" s="13">
        <f>variables_value!CAJ1</f>
        <v>0</v>
      </c>
      <c r="CAK1" s="13">
        <f>variables_value!CAK1</f>
        <v>0</v>
      </c>
      <c r="CAL1" s="13">
        <f>variables_value!CAL1</f>
        <v>0</v>
      </c>
      <c r="CAM1" s="13">
        <f>variables_value!CAM1</f>
        <v>0</v>
      </c>
      <c r="CAN1" s="13">
        <f>variables_value!CAN1</f>
        <v>0</v>
      </c>
      <c r="CAO1" s="13">
        <f>variables_value!CAO1</f>
        <v>0</v>
      </c>
      <c r="CAP1" s="13">
        <f>variables_value!CAP1</f>
        <v>0</v>
      </c>
      <c r="CAQ1" s="13">
        <f>variables_value!CAQ1</f>
        <v>0</v>
      </c>
      <c r="CAR1" s="13">
        <f>variables_value!CAR1</f>
        <v>0</v>
      </c>
      <c r="CAS1" s="13">
        <f>variables_value!CAS1</f>
        <v>0</v>
      </c>
      <c r="CAT1" s="13">
        <f>variables_value!CAT1</f>
        <v>0</v>
      </c>
      <c r="CAU1" s="13">
        <f>variables_value!CAU1</f>
        <v>0</v>
      </c>
      <c r="CAV1" s="13">
        <f>variables_value!CAV1</f>
        <v>0</v>
      </c>
      <c r="CAW1" s="13">
        <f>variables_value!CAW1</f>
        <v>0</v>
      </c>
      <c r="CAX1" s="13">
        <f>variables_value!CAX1</f>
        <v>0</v>
      </c>
      <c r="CAY1" s="13">
        <f>variables_value!CAY1</f>
        <v>0</v>
      </c>
      <c r="CAZ1" s="13">
        <f>variables_value!CAZ1</f>
        <v>0</v>
      </c>
      <c r="CBA1" s="13">
        <f>variables_value!CBA1</f>
        <v>0</v>
      </c>
      <c r="CBB1" s="13">
        <f>variables_value!CBB1</f>
        <v>0</v>
      </c>
      <c r="CBC1" s="13">
        <f>variables_value!CBC1</f>
        <v>0</v>
      </c>
      <c r="CBD1" s="13">
        <f>variables_value!CBD1</f>
        <v>0</v>
      </c>
      <c r="CBE1" s="13">
        <f>variables_value!CBE1</f>
        <v>0</v>
      </c>
      <c r="CBF1" s="13">
        <f>variables_value!CBF1</f>
        <v>0</v>
      </c>
      <c r="CBG1" s="13">
        <f>variables_value!CBG1</f>
        <v>0</v>
      </c>
      <c r="CBH1" s="13">
        <f>variables_value!CBH1</f>
        <v>0</v>
      </c>
      <c r="CBI1" s="13">
        <f>variables_value!CBI1</f>
        <v>0</v>
      </c>
      <c r="CBJ1" s="13">
        <f>variables_value!CBJ1</f>
        <v>0</v>
      </c>
      <c r="CBK1" s="13">
        <f>variables_value!CBK1</f>
        <v>0</v>
      </c>
      <c r="CBL1" s="13">
        <f>variables_value!CBL1</f>
        <v>0</v>
      </c>
      <c r="CBM1" s="13">
        <f>variables_value!CBM1</f>
        <v>0</v>
      </c>
      <c r="CBN1" s="13">
        <f>variables_value!CBN1</f>
        <v>0</v>
      </c>
      <c r="CBO1" s="13">
        <f>variables_value!CBO1</f>
        <v>0</v>
      </c>
      <c r="CBP1" s="13">
        <f>variables_value!CBP1</f>
        <v>0</v>
      </c>
      <c r="CBQ1" s="13">
        <f>variables_value!CBQ1</f>
        <v>0</v>
      </c>
      <c r="CBR1" s="13">
        <f>variables_value!CBR1</f>
        <v>0</v>
      </c>
      <c r="CBS1" s="13">
        <f>variables_value!CBS1</f>
        <v>0</v>
      </c>
      <c r="CBT1" s="13">
        <f>variables_value!CBT1</f>
        <v>0</v>
      </c>
      <c r="CBU1" s="13">
        <f>variables_value!CBU1</f>
        <v>0</v>
      </c>
      <c r="CBV1" s="13">
        <f>variables_value!CBV1</f>
        <v>0</v>
      </c>
      <c r="CBW1" s="13">
        <f>variables_value!CBW1</f>
        <v>0</v>
      </c>
      <c r="CBX1" s="13">
        <f>variables_value!CBX1</f>
        <v>0</v>
      </c>
      <c r="CBY1" s="13">
        <f>variables_value!CBY1</f>
        <v>0</v>
      </c>
      <c r="CBZ1" s="13">
        <f>variables_value!CBZ1</f>
        <v>0</v>
      </c>
      <c r="CCA1" s="13">
        <f>variables_value!CCA1</f>
        <v>0</v>
      </c>
      <c r="CCB1" s="13">
        <f>variables_value!CCB1</f>
        <v>0</v>
      </c>
      <c r="CCC1" s="13">
        <f>variables_value!CCC1</f>
        <v>0</v>
      </c>
      <c r="CCD1" s="13">
        <f>variables_value!CCD1</f>
        <v>0</v>
      </c>
      <c r="CCE1" s="13">
        <f>variables_value!CCE1</f>
        <v>0</v>
      </c>
      <c r="CCF1" s="13">
        <f>variables_value!CCF1</f>
        <v>0</v>
      </c>
      <c r="CCG1" s="13">
        <f>variables_value!CCG1</f>
        <v>0</v>
      </c>
      <c r="CCH1" s="13">
        <f>variables_value!CCH1</f>
        <v>0</v>
      </c>
      <c r="CCI1" s="13">
        <f>variables_value!CCI1</f>
        <v>0</v>
      </c>
      <c r="CCJ1" s="13">
        <f>variables_value!CCJ1</f>
        <v>0</v>
      </c>
      <c r="CCK1" s="13">
        <f>variables_value!CCK1</f>
        <v>0</v>
      </c>
      <c r="CCL1" s="13">
        <f>variables_value!CCL1</f>
        <v>0</v>
      </c>
      <c r="CCM1" s="13">
        <f>variables_value!CCM1</f>
        <v>0</v>
      </c>
      <c r="CCN1" s="13">
        <f>variables_value!CCN1</f>
        <v>0</v>
      </c>
      <c r="CCO1" s="13">
        <f>variables_value!CCO1</f>
        <v>0</v>
      </c>
      <c r="CCP1" s="13">
        <f>variables_value!CCP1</f>
        <v>0</v>
      </c>
      <c r="CCQ1" s="13">
        <f>variables_value!CCQ1</f>
        <v>0</v>
      </c>
      <c r="CCR1" s="13">
        <f>variables_value!CCR1</f>
        <v>0</v>
      </c>
      <c r="CCS1" s="13">
        <f>variables_value!CCS1</f>
        <v>0</v>
      </c>
      <c r="CCT1" s="13">
        <f>variables_value!CCT1</f>
        <v>0</v>
      </c>
      <c r="CCU1" s="13">
        <f>variables_value!CCU1</f>
        <v>0</v>
      </c>
      <c r="CCV1" s="13">
        <f>variables_value!CCV1</f>
        <v>0</v>
      </c>
      <c r="CCW1" s="13">
        <f>variables_value!CCW1</f>
        <v>0</v>
      </c>
      <c r="CCX1" s="13">
        <f>variables_value!CCX1</f>
        <v>0</v>
      </c>
      <c r="CCY1" s="13">
        <f>variables_value!CCY1</f>
        <v>0</v>
      </c>
      <c r="CCZ1" s="13">
        <f>variables_value!CCZ1</f>
        <v>0</v>
      </c>
      <c r="CDA1" s="13">
        <f>variables_value!CDA1</f>
        <v>0</v>
      </c>
      <c r="CDB1" s="13">
        <f>variables_value!CDB1</f>
        <v>0</v>
      </c>
      <c r="CDC1" s="13">
        <f>variables_value!CDC1</f>
        <v>0</v>
      </c>
      <c r="CDD1" s="13">
        <f>variables_value!CDD1</f>
        <v>0</v>
      </c>
      <c r="CDE1" s="13">
        <f>variables_value!CDE1</f>
        <v>0</v>
      </c>
      <c r="CDF1" s="13">
        <f>variables_value!CDF1</f>
        <v>0</v>
      </c>
      <c r="CDG1" s="13">
        <f>variables_value!CDG1</f>
        <v>0</v>
      </c>
      <c r="CDH1" s="13">
        <f>variables_value!CDH1</f>
        <v>0</v>
      </c>
      <c r="CDI1" s="13">
        <f>variables_value!CDI1</f>
        <v>0</v>
      </c>
      <c r="CDJ1" s="13">
        <f>variables_value!CDJ1</f>
        <v>0</v>
      </c>
      <c r="CDK1" s="13">
        <f>variables_value!CDK1</f>
        <v>0</v>
      </c>
      <c r="CDL1" s="13">
        <f>variables_value!CDL1</f>
        <v>0</v>
      </c>
      <c r="CDM1" s="13">
        <f>variables_value!CDM1</f>
        <v>0</v>
      </c>
      <c r="CDN1" s="13">
        <f>variables_value!CDN1</f>
        <v>0</v>
      </c>
      <c r="CDO1" s="13">
        <f>variables_value!CDO1</f>
        <v>0</v>
      </c>
      <c r="CDP1" s="13">
        <f>variables_value!CDP1</f>
        <v>0</v>
      </c>
      <c r="CDQ1" s="13">
        <f>variables_value!CDQ1</f>
        <v>0</v>
      </c>
      <c r="CDR1" s="13">
        <f>variables_value!CDR1</f>
        <v>0</v>
      </c>
      <c r="CDS1" s="13">
        <f>variables_value!CDS1</f>
        <v>0</v>
      </c>
      <c r="CDT1" s="13">
        <f>variables_value!CDT1</f>
        <v>0</v>
      </c>
      <c r="CDU1" s="13">
        <f>variables_value!CDU1</f>
        <v>0</v>
      </c>
      <c r="CDV1" s="13">
        <f>variables_value!CDV1</f>
        <v>0</v>
      </c>
      <c r="CDW1" s="13">
        <f>variables_value!CDW1</f>
        <v>0</v>
      </c>
      <c r="CDX1" s="13">
        <f>variables_value!CDX1</f>
        <v>0</v>
      </c>
      <c r="CDY1" s="13">
        <f>variables_value!CDY1</f>
        <v>0</v>
      </c>
      <c r="CDZ1" s="13">
        <f>variables_value!CDZ1</f>
        <v>0</v>
      </c>
      <c r="CEA1" s="13">
        <f>variables_value!CEA1</f>
        <v>0</v>
      </c>
      <c r="CEB1" s="13">
        <f>variables_value!CEB1</f>
        <v>0</v>
      </c>
      <c r="CEC1" s="13">
        <f>variables_value!CEC1</f>
        <v>0</v>
      </c>
      <c r="CED1" s="13">
        <f>variables_value!CED1</f>
        <v>0</v>
      </c>
      <c r="CEE1" s="13">
        <f>variables_value!CEE1</f>
        <v>0</v>
      </c>
      <c r="CEF1" s="13">
        <f>variables_value!CEF1</f>
        <v>0</v>
      </c>
      <c r="CEG1" s="13">
        <f>variables_value!CEG1</f>
        <v>0</v>
      </c>
      <c r="CEH1" s="13">
        <f>variables_value!CEH1</f>
        <v>0</v>
      </c>
      <c r="CEI1" s="13">
        <f>variables_value!CEI1</f>
        <v>0</v>
      </c>
      <c r="CEJ1" s="13">
        <f>variables_value!CEJ1</f>
        <v>0</v>
      </c>
      <c r="CEK1" s="13">
        <f>variables_value!CEK1</f>
        <v>0</v>
      </c>
      <c r="CEL1" s="13">
        <f>variables_value!CEL1</f>
        <v>0</v>
      </c>
      <c r="CEM1" s="13">
        <f>variables_value!CEM1</f>
        <v>0</v>
      </c>
      <c r="CEN1" s="13">
        <f>variables_value!CEN1</f>
        <v>0</v>
      </c>
      <c r="CEO1" s="13">
        <f>variables_value!CEO1</f>
        <v>0</v>
      </c>
      <c r="CEP1" s="13">
        <f>variables_value!CEP1</f>
        <v>0</v>
      </c>
      <c r="CEQ1" s="13">
        <f>variables_value!CEQ1</f>
        <v>0</v>
      </c>
      <c r="CER1" s="13">
        <f>variables_value!CER1</f>
        <v>0</v>
      </c>
      <c r="CES1" s="13">
        <f>variables_value!CES1</f>
        <v>0</v>
      </c>
      <c r="CET1" s="13">
        <f>variables_value!CET1</f>
        <v>0</v>
      </c>
      <c r="CEU1" s="13">
        <f>variables_value!CEU1</f>
        <v>0</v>
      </c>
      <c r="CEV1" s="13">
        <f>variables_value!CEV1</f>
        <v>0</v>
      </c>
      <c r="CEW1" s="13">
        <f>variables_value!CEW1</f>
        <v>0</v>
      </c>
      <c r="CEX1" s="13">
        <f>variables_value!CEX1</f>
        <v>0</v>
      </c>
      <c r="CEY1" s="13">
        <f>variables_value!CEY1</f>
        <v>0</v>
      </c>
      <c r="CEZ1" s="13">
        <f>variables_value!CEZ1</f>
        <v>0</v>
      </c>
      <c r="CFA1" s="13">
        <f>variables_value!CFA1</f>
        <v>0</v>
      </c>
      <c r="CFB1" s="13">
        <f>variables_value!CFB1</f>
        <v>0</v>
      </c>
      <c r="CFC1" s="13">
        <f>variables_value!CFC1</f>
        <v>0</v>
      </c>
      <c r="CFD1" s="13">
        <f>variables_value!CFD1</f>
        <v>0</v>
      </c>
      <c r="CFE1" s="13">
        <f>variables_value!CFE1</f>
        <v>0</v>
      </c>
      <c r="CFF1" s="13">
        <f>variables_value!CFF1</f>
        <v>0</v>
      </c>
      <c r="CFG1" s="13">
        <f>variables_value!CFG1</f>
        <v>0</v>
      </c>
      <c r="CFH1" s="13">
        <f>variables_value!CFH1</f>
        <v>0</v>
      </c>
      <c r="CFI1" s="13">
        <f>variables_value!CFI1</f>
        <v>0</v>
      </c>
      <c r="CFJ1" s="13">
        <f>variables_value!CFJ1</f>
        <v>0</v>
      </c>
      <c r="CFK1" s="13">
        <f>variables_value!CFK1</f>
        <v>0</v>
      </c>
      <c r="CFL1" s="13">
        <f>variables_value!CFL1</f>
        <v>0</v>
      </c>
      <c r="CFM1" s="13">
        <f>variables_value!CFM1</f>
        <v>0</v>
      </c>
      <c r="CFN1" s="13">
        <f>variables_value!CFN1</f>
        <v>0</v>
      </c>
      <c r="CFO1" s="13">
        <f>variables_value!CFO1</f>
        <v>0</v>
      </c>
      <c r="CFP1" s="13">
        <f>variables_value!CFP1</f>
        <v>0</v>
      </c>
      <c r="CFQ1" s="13">
        <f>variables_value!CFQ1</f>
        <v>0</v>
      </c>
      <c r="CFR1" s="13">
        <f>variables_value!CFR1</f>
        <v>0</v>
      </c>
      <c r="CFS1" s="13">
        <f>variables_value!CFS1</f>
        <v>0</v>
      </c>
      <c r="CFT1" s="13">
        <f>variables_value!CFT1</f>
        <v>0</v>
      </c>
      <c r="CFU1" s="13">
        <f>variables_value!CFU1</f>
        <v>0</v>
      </c>
      <c r="CFV1" s="13">
        <f>variables_value!CFV1</f>
        <v>0</v>
      </c>
      <c r="CFW1" s="13">
        <f>variables_value!CFW1</f>
        <v>0</v>
      </c>
      <c r="CFX1" s="13">
        <f>variables_value!CFX1</f>
        <v>0</v>
      </c>
      <c r="CFY1" s="13">
        <f>variables_value!CFY1</f>
        <v>0</v>
      </c>
      <c r="CFZ1" s="13">
        <f>variables_value!CFZ1</f>
        <v>0</v>
      </c>
      <c r="CGA1" s="13">
        <f>variables_value!CGA1</f>
        <v>0</v>
      </c>
      <c r="CGB1" s="13">
        <f>variables_value!CGB1</f>
        <v>0</v>
      </c>
      <c r="CGC1" s="13">
        <f>variables_value!CGC1</f>
        <v>0</v>
      </c>
      <c r="CGD1" s="13">
        <f>variables_value!CGD1</f>
        <v>0</v>
      </c>
      <c r="CGE1" s="13">
        <f>variables_value!CGE1</f>
        <v>0</v>
      </c>
      <c r="CGF1" s="13">
        <f>variables_value!CGF1</f>
        <v>0</v>
      </c>
      <c r="CGG1" s="13">
        <f>variables_value!CGG1</f>
        <v>0</v>
      </c>
      <c r="CGH1" s="13">
        <f>variables_value!CGH1</f>
        <v>0</v>
      </c>
      <c r="CGI1" s="13">
        <f>variables_value!CGI1</f>
        <v>0</v>
      </c>
      <c r="CGJ1" s="13">
        <f>variables_value!CGJ1</f>
        <v>0</v>
      </c>
      <c r="CGK1" s="13">
        <f>variables_value!CGK1</f>
        <v>0</v>
      </c>
      <c r="CGL1" s="13">
        <f>variables_value!CGL1</f>
        <v>0</v>
      </c>
      <c r="CGM1" s="13">
        <f>variables_value!CGM1</f>
        <v>0</v>
      </c>
      <c r="CGN1" s="13">
        <f>variables_value!CGN1</f>
        <v>0</v>
      </c>
      <c r="CGO1" s="13">
        <f>variables_value!CGO1</f>
        <v>0</v>
      </c>
      <c r="CGP1" s="13">
        <f>variables_value!CGP1</f>
        <v>0</v>
      </c>
      <c r="CGQ1" s="13">
        <f>variables_value!CGQ1</f>
        <v>0</v>
      </c>
      <c r="CGR1" s="13">
        <f>variables_value!CGR1</f>
        <v>0</v>
      </c>
      <c r="CGS1" s="13">
        <f>variables_value!CGS1</f>
        <v>0</v>
      </c>
      <c r="CGT1" s="13">
        <f>variables_value!CGT1</f>
        <v>0</v>
      </c>
      <c r="CGU1" s="13">
        <f>variables_value!CGU1</f>
        <v>0</v>
      </c>
      <c r="CGV1" s="13">
        <f>variables_value!CGV1</f>
        <v>0</v>
      </c>
      <c r="CGW1" s="13">
        <f>variables_value!CGW1</f>
        <v>0</v>
      </c>
      <c r="CGX1" s="13">
        <f>variables_value!CGX1</f>
        <v>0</v>
      </c>
      <c r="CGY1" s="13">
        <f>variables_value!CGY1</f>
        <v>0</v>
      </c>
      <c r="CGZ1" s="13">
        <f>variables_value!CGZ1</f>
        <v>0</v>
      </c>
      <c r="CHA1" s="13">
        <f>variables_value!CHA1</f>
        <v>0</v>
      </c>
      <c r="CHB1" s="13">
        <f>variables_value!CHB1</f>
        <v>0</v>
      </c>
      <c r="CHC1" s="13">
        <f>variables_value!CHC1</f>
        <v>0</v>
      </c>
      <c r="CHD1" s="13">
        <f>variables_value!CHD1</f>
        <v>0</v>
      </c>
      <c r="CHE1" s="13">
        <f>variables_value!CHE1</f>
        <v>0</v>
      </c>
      <c r="CHF1" s="13">
        <f>variables_value!CHF1</f>
        <v>0</v>
      </c>
      <c r="CHG1" s="13">
        <f>variables_value!CHG1</f>
        <v>0</v>
      </c>
      <c r="CHH1" s="13">
        <f>variables_value!CHH1</f>
        <v>0</v>
      </c>
      <c r="CHI1" s="13">
        <f>variables_value!CHI1</f>
        <v>0</v>
      </c>
      <c r="CHJ1" s="13">
        <f>variables_value!CHJ1</f>
        <v>0</v>
      </c>
      <c r="CHK1" s="13">
        <f>variables_value!CHK1</f>
        <v>0</v>
      </c>
      <c r="CHL1" s="13">
        <f>variables_value!CHL1</f>
        <v>0</v>
      </c>
      <c r="CHM1" s="13">
        <f>variables_value!CHM1</f>
        <v>0</v>
      </c>
      <c r="CHN1" s="13">
        <f>variables_value!CHN1</f>
        <v>0</v>
      </c>
      <c r="CHO1" s="13">
        <f>variables_value!CHO1</f>
        <v>0</v>
      </c>
      <c r="CHP1" s="13">
        <f>variables_value!CHP1</f>
        <v>0</v>
      </c>
      <c r="CHQ1" s="13">
        <f>variables_value!CHQ1</f>
        <v>0</v>
      </c>
      <c r="CHR1" s="13">
        <f>variables_value!CHR1</f>
        <v>0</v>
      </c>
      <c r="CHS1" s="13">
        <f>variables_value!CHS1</f>
        <v>0</v>
      </c>
      <c r="CHT1" s="13">
        <f>variables_value!CHT1</f>
        <v>0</v>
      </c>
      <c r="CHU1" s="13">
        <f>variables_value!CHU1</f>
        <v>0</v>
      </c>
      <c r="CHV1" s="13">
        <f>variables_value!CHV1</f>
        <v>0</v>
      </c>
      <c r="CHW1" s="13">
        <f>variables_value!CHW1</f>
        <v>0</v>
      </c>
      <c r="CHX1" s="13">
        <f>variables_value!CHX1</f>
        <v>0</v>
      </c>
      <c r="CHY1" s="13">
        <f>variables_value!CHY1</f>
        <v>0</v>
      </c>
      <c r="CHZ1" s="13">
        <f>variables_value!CHZ1</f>
        <v>0</v>
      </c>
      <c r="CIA1" s="13">
        <f>variables_value!CIA1</f>
        <v>0</v>
      </c>
      <c r="CIB1" s="13">
        <f>variables_value!CIB1</f>
        <v>0</v>
      </c>
      <c r="CIC1" s="13">
        <f>variables_value!CIC1</f>
        <v>0</v>
      </c>
      <c r="CID1" s="13">
        <f>variables_value!CID1</f>
        <v>0</v>
      </c>
      <c r="CIE1" s="13">
        <f>variables_value!CIE1</f>
        <v>0</v>
      </c>
      <c r="CIF1" s="13">
        <f>variables_value!CIF1</f>
        <v>0</v>
      </c>
      <c r="CIG1" s="13">
        <f>variables_value!CIG1</f>
        <v>0</v>
      </c>
      <c r="CIH1" s="13">
        <f>variables_value!CIH1</f>
        <v>0</v>
      </c>
      <c r="CII1" s="13">
        <f>variables_value!CII1</f>
        <v>0</v>
      </c>
      <c r="CIJ1" s="13">
        <f>variables_value!CIJ1</f>
        <v>0</v>
      </c>
      <c r="CIK1" s="13">
        <f>variables_value!CIK1</f>
        <v>0</v>
      </c>
      <c r="CIL1" s="13">
        <f>variables_value!CIL1</f>
        <v>0</v>
      </c>
      <c r="CIM1" s="13">
        <f>variables_value!CIM1</f>
        <v>0</v>
      </c>
      <c r="CIN1" s="13">
        <f>variables_value!CIN1</f>
        <v>0</v>
      </c>
      <c r="CIO1" s="13">
        <f>variables_value!CIO1</f>
        <v>0</v>
      </c>
      <c r="CIP1" s="13">
        <f>variables_value!CIP1</f>
        <v>0</v>
      </c>
      <c r="CIQ1" s="13">
        <f>variables_value!CIQ1</f>
        <v>0</v>
      </c>
      <c r="CIR1" s="13">
        <f>variables_value!CIR1</f>
        <v>0</v>
      </c>
      <c r="CIS1" s="13">
        <f>variables_value!CIS1</f>
        <v>0</v>
      </c>
      <c r="CIT1" s="13">
        <f>variables_value!CIT1</f>
        <v>0</v>
      </c>
      <c r="CIU1" s="13">
        <f>variables_value!CIU1</f>
        <v>0</v>
      </c>
      <c r="CIV1" s="13">
        <f>variables_value!CIV1</f>
        <v>0</v>
      </c>
      <c r="CIW1" s="13">
        <f>variables_value!CIW1</f>
        <v>0</v>
      </c>
      <c r="CIX1" s="13">
        <f>variables_value!CIX1</f>
        <v>0</v>
      </c>
      <c r="CIY1" s="13">
        <f>variables_value!CIY1</f>
        <v>0</v>
      </c>
      <c r="CIZ1" s="13">
        <f>variables_value!CIZ1</f>
        <v>0</v>
      </c>
      <c r="CJA1" s="13">
        <f>variables_value!CJA1</f>
        <v>0</v>
      </c>
      <c r="CJB1" s="13">
        <f>variables_value!CJB1</f>
        <v>0</v>
      </c>
      <c r="CJC1" s="13">
        <f>variables_value!CJC1</f>
        <v>0</v>
      </c>
      <c r="CJD1" s="13">
        <f>variables_value!CJD1</f>
        <v>0</v>
      </c>
      <c r="CJE1" s="13">
        <f>variables_value!CJE1</f>
        <v>0</v>
      </c>
      <c r="CJF1" s="13">
        <f>variables_value!CJF1</f>
        <v>0</v>
      </c>
      <c r="CJG1" s="13">
        <f>variables_value!CJG1</f>
        <v>0</v>
      </c>
      <c r="CJH1" s="13">
        <f>variables_value!CJH1</f>
        <v>0</v>
      </c>
      <c r="CJI1" s="13">
        <f>variables_value!CJI1</f>
        <v>0</v>
      </c>
      <c r="CJJ1" s="13">
        <f>variables_value!CJJ1</f>
        <v>0</v>
      </c>
      <c r="CJK1" s="13">
        <f>variables_value!CJK1</f>
        <v>0</v>
      </c>
      <c r="CJL1" s="13">
        <f>variables_value!CJL1</f>
        <v>0</v>
      </c>
      <c r="CJM1" s="13">
        <f>variables_value!CJM1</f>
        <v>0</v>
      </c>
      <c r="CJN1" s="13">
        <f>variables_value!CJN1</f>
        <v>0</v>
      </c>
      <c r="CJO1" s="13">
        <f>variables_value!CJO1</f>
        <v>0</v>
      </c>
      <c r="CJP1" s="13">
        <f>variables_value!CJP1</f>
        <v>0</v>
      </c>
      <c r="CJQ1" s="13">
        <f>variables_value!CJQ1</f>
        <v>0</v>
      </c>
      <c r="CJR1" s="13">
        <f>variables_value!CJR1</f>
        <v>0</v>
      </c>
      <c r="CJS1" s="13">
        <f>variables_value!CJS1</f>
        <v>0</v>
      </c>
      <c r="CJT1" s="13">
        <f>variables_value!CJT1</f>
        <v>0</v>
      </c>
      <c r="CJU1" s="13">
        <f>variables_value!CJU1</f>
        <v>0</v>
      </c>
      <c r="CJV1" s="13">
        <f>variables_value!CJV1</f>
        <v>0</v>
      </c>
      <c r="CJW1" s="13">
        <f>variables_value!CJW1</f>
        <v>0</v>
      </c>
      <c r="CJX1" s="13">
        <f>variables_value!CJX1</f>
        <v>0</v>
      </c>
      <c r="CJY1" s="13">
        <f>variables_value!CJY1</f>
        <v>0</v>
      </c>
      <c r="CJZ1" s="13">
        <f>variables_value!CJZ1</f>
        <v>0</v>
      </c>
      <c r="CKA1" s="13">
        <f>variables_value!CKA1</f>
        <v>0</v>
      </c>
      <c r="CKB1" s="13">
        <f>variables_value!CKB1</f>
        <v>0</v>
      </c>
      <c r="CKC1" s="13">
        <f>variables_value!CKC1</f>
        <v>0</v>
      </c>
      <c r="CKD1" s="13">
        <f>variables_value!CKD1</f>
        <v>0</v>
      </c>
      <c r="CKE1" s="13">
        <f>variables_value!CKE1</f>
        <v>0</v>
      </c>
      <c r="CKF1" s="13">
        <f>variables_value!CKF1</f>
        <v>0</v>
      </c>
      <c r="CKG1" s="13">
        <f>variables_value!CKG1</f>
        <v>0</v>
      </c>
      <c r="CKH1" s="13">
        <f>variables_value!CKH1</f>
        <v>0</v>
      </c>
      <c r="CKI1" s="13">
        <f>variables_value!CKI1</f>
        <v>0</v>
      </c>
      <c r="CKJ1" s="13">
        <f>variables_value!CKJ1</f>
        <v>0</v>
      </c>
      <c r="CKK1" s="13">
        <f>variables_value!CKK1</f>
        <v>0</v>
      </c>
      <c r="CKL1" s="13">
        <f>variables_value!CKL1</f>
        <v>0</v>
      </c>
      <c r="CKM1" s="13">
        <f>variables_value!CKM1</f>
        <v>0</v>
      </c>
      <c r="CKN1" s="13">
        <f>variables_value!CKN1</f>
        <v>0</v>
      </c>
      <c r="CKO1" s="13">
        <f>variables_value!CKO1</f>
        <v>0</v>
      </c>
      <c r="CKP1" s="13">
        <f>variables_value!CKP1</f>
        <v>0</v>
      </c>
      <c r="CKQ1" s="13">
        <f>variables_value!CKQ1</f>
        <v>0</v>
      </c>
      <c r="CKR1" s="13">
        <f>variables_value!CKR1</f>
        <v>0</v>
      </c>
      <c r="CKS1" s="13">
        <f>variables_value!CKS1</f>
        <v>0</v>
      </c>
      <c r="CKT1" s="13">
        <f>variables_value!CKT1</f>
        <v>0</v>
      </c>
      <c r="CKU1" s="13">
        <f>variables_value!CKU1</f>
        <v>0</v>
      </c>
      <c r="CKV1" s="13">
        <f>variables_value!CKV1</f>
        <v>0</v>
      </c>
      <c r="CKW1" s="13">
        <f>variables_value!CKW1</f>
        <v>0</v>
      </c>
      <c r="CKX1" s="13">
        <f>variables_value!CKX1</f>
        <v>0</v>
      </c>
      <c r="CKY1" s="13">
        <f>variables_value!CKY1</f>
        <v>0</v>
      </c>
      <c r="CKZ1" s="13">
        <f>variables_value!CKZ1</f>
        <v>0</v>
      </c>
      <c r="CLA1" s="13">
        <f>variables_value!CLA1</f>
        <v>0</v>
      </c>
      <c r="CLB1" s="13">
        <f>variables_value!CLB1</f>
        <v>0</v>
      </c>
      <c r="CLC1" s="13">
        <f>variables_value!CLC1</f>
        <v>0</v>
      </c>
      <c r="CLD1" s="13">
        <f>variables_value!CLD1</f>
        <v>0</v>
      </c>
      <c r="CLE1" s="13">
        <f>variables_value!CLE1</f>
        <v>0</v>
      </c>
      <c r="CLF1" s="13">
        <f>variables_value!CLF1</f>
        <v>0</v>
      </c>
      <c r="CLG1" s="13">
        <f>variables_value!CLG1</f>
        <v>0</v>
      </c>
      <c r="CLH1" s="13">
        <f>variables_value!CLH1</f>
        <v>0</v>
      </c>
      <c r="CLI1" s="13">
        <f>variables_value!CLI1</f>
        <v>0</v>
      </c>
      <c r="CLJ1" s="13">
        <f>variables_value!CLJ1</f>
        <v>0</v>
      </c>
      <c r="CLK1" s="13">
        <f>variables_value!CLK1</f>
        <v>0</v>
      </c>
      <c r="CLL1" s="13">
        <f>variables_value!CLL1</f>
        <v>0</v>
      </c>
      <c r="CLM1" s="13">
        <f>variables_value!CLM1</f>
        <v>0</v>
      </c>
      <c r="CLN1" s="13">
        <f>variables_value!CLN1</f>
        <v>0</v>
      </c>
      <c r="CLO1" s="13">
        <f>variables_value!CLO1</f>
        <v>0</v>
      </c>
      <c r="CLP1" s="13">
        <f>variables_value!CLP1</f>
        <v>0</v>
      </c>
      <c r="CLQ1" s="13">
        <f>variables_value!CLQ1</f>
        <v>0</v>
      </c>
      <c r="CLR1" s="13">
        <f>variables_value!CLR1</f>
        <v>0</v>
      </c>
      <c r="CLS1" s="13">
        <f>variables_value!CLS1</f>
        <v>0</v>
      </c>
      <c r="CLT1" s="13">
        <f>variables_value!CLT1</f>
        <v>0</v>
      </c>
      <c r="CLU1" s="13">
        <f>variables_value!CLU1</f>
        <v>0</v>
      </c>
      <c r="CLV1" s="13">
        <f>variables_value!CLV1</f>
        <v>0</v>
      </c>
      <c r="CLW1" s="13">
        <f>variables_value!CLW1</f>
        <v>0</v>
      </c>
      <c r="CLX1" s="13">
        <f>variables_value!CLX1</f>
        <v>0</v>
      </c>
      <c r="CLY1" s="13">
        <f>variables_value!CLY1</f>
        <v>0</v>
      </c>
      <c r="CLZ1" s="13">
        <f>variables_value!CLZ1</f>
        <v>0</v>
      </c>
      <c r="CMA1" s="13">
        <f>variables_value!CMA1</f>
        <v>0</v>
      </c>
      <c r="CMB1" s="13">
        <f>variables_value!CMB1</f>
        <v>0</v>
      </c>
      <c r="CMC1" s="13">
        <f>variables_value!CMC1</f>
        <v>0</v>
      </c>
      <c r="CMD1" s="13">
        <f>variables_value!CMD1</f>
        <v>0</v>
      </c>
      <c r="CME1" s="13">
        <f>variables_value!CME1</f>
        <v>0</v>
      </c>
      <c r="CMF1" s="13">
        <f>variables_value!CMF1</f>
        <v>0</v>
      </c>
      <c r="CMG1" s="13">
        <f>variables_value!CMG1</f>
        <v>0</v>
      </c>
      <c r="CMH1" s="13">
        <f>variables_value!CMH1</f>
        <v>0</v>
      </c>
      <c r="CMI1" s="13">
        <f>variables_value!CMI1</f>
        <v>0</v>
      </c>
      <c r="CMJ1" s="13">
        <f>variables_value!CMJ1</f>
        <v>0</v>
      </c>
      <c r="CMK1" s="13">
        <f>variables_value!CMK1</f>
        <v>0</v>
      </c>
      <c r="CML1" s="13">
        <f>variables_value!CML1</f>
        <v>0</v>
      </c>
      <c r="CMM1" s="13">
        <f>variables_value!CMM1</f>
        <v>0</v>
      </c>
      <c r="CMN1" s="13">
        <f>variables_value!CMN1</f>
        <v>0</v>
      </c>
      <c r="CMO1" s="13">
        <f>variables_value!CMO1</f>
        <v>0</v>
      </c>
      <c r="CMP1" s="13">
        <f>variables_value!CMP1</f>
        <v>0</v>
      </c>
      <c r="CMQ1" s="13">
        <f>variables_value!CMQ1</f>
        <v>0</v>
      </c>
      <c r="CMR1" s="13">
        <f>variables_value!CMR1</f>
        <v>0</v>
      </c>
      <c r="CMS1" s="13">
        <f>variables_value!CMS1</f>
        <v>0</v>
      </c>
      <c r="CMT1" s="13">
        <f>variables_value!CMT1</f>
        <v>0</v>
      </c>
      <c r="CMU1" s="13">
        <f>variables_value!CMU1</f>
        <v>0</v>
      </c>
      <c r="CMV1" s="13">
        <f>variables_value!CMV1</f>
        <v>0</v>
      </c>
      <c r="CMW1" s="13">
        <f>variables_value!CMW1</f>
        <v>0</v>
      </c>
      <c r="CMX1" s="13">
        <f>variables_value!CMX1</f>
        <v>0</v>
      </c>
      <c r="CMY1" s="13">
        <f>variables_value!CMY1</f>
        <v>0</v>
      </c>
      <c r="CMZ1" s="13">
        <f>variables_value!CMZ1</f>
        <v>0</v>
      </c>
      <c r="CNA1" s="13">
        <f>variables_value!CNA1</f>
        <v>0</v>
      </c>
      <c r="CNB1" s="13">
        <f>variables_value!CNB1</f>
        <v>0</v>
      </c>
      <c r="CNC1" s="13">
        <f>variables_value!CNC1</f>
        <v>0</v>
      </c>
      <c r="CND1" s="13">
        <f>variables_value!CND1</f>
        <v>0</v>
      </c>
      <c r="CNE1" s="13">
        <f>variables_value!CNE1</f>
        <v>0</v>
      </c>
      <c r="CNF1" s="13">
        <f>variables_value!CNF1</f>
        <v>0</v>
      </c>
      <c r="CNG1" s="13">
        <f>variables_value!CNG1</f>
        <v>0</v>
      </c>
      <c r="CNH1" s="13">
        <f>variables_value!CNH1</f>
        <v>0</v>
      </c>
      <c r="CNI1" s="13">
        <f>variables_value!CNI1</f>
        <v>0</v>
      </c>
      <c r="CNJ1" s="13">
        <f>variables_value!CNJ1</f>
        <v>0</v>
      </c>
      <c r="CNK1" s="13">
        <f>variables_value!CNK1</f>
        <v>0</v>
      </c>
      <c r="CNL1" s="13">
        <f>variables_value!CNL1</f>
        <v>0</v>
      </c>
      <c r="CNM1" s="13">
        <f>variables_value!CNM1</f>
        <v>0</v>
      </c>
      <c r="CNN1" s="13">
        <f>variables_value!CNN1</f>
        <v>0</v>
      </c>
      <c r="CNO1" s="13">
        <f>variables_value!CNO1</f>
        <v>0</v>
      </c>
      <c r="CNP1" s="13">
        <f>variables_value!CNP1</f>
        <v>0</v>
      </c>
      <c r="CNQ1" s="13">
        <f>variables_value!CNQ1</f>
        <v>0</v>
      </c>
      <c r="CNR1" s="13">
        <f>variables_value!CNR1</f>
        <v>0</v>
      </c>
      <c r="CNS1" s="13">
        <f>variables_value!CNS1</f>
        <v>0</v>
      </c>
      <c r="CNT1" s="13">
        <f>variables_value!CNT1</f>
        <v>0</v>
      </c>
      <c r="CNU1" s="13">
        <f>variables_value!CNU1</f>
        <v>0</v>
      </c>
      <c r="CNV1" s="13">
        <f>variables_value!CNV1</f>
        <v>0</v>
      </c>
      <c r="CNW1" s="13">
        <f>variables_value!CNW1</f>
        <v>0</v>
      </c>
      <c r="CNX1" s="13">
        <f>variables_value!CNX1</f>
        <v>0</v>
      </c>
      <c r="CNY1" s="13">
        <f>variables_value!CNY1</f>
        <v>0</v>
      </c>
      <c r="CNZ1" s="13">
        <f>variables_value!CNZ1</f>
        <v>0</v>
      </c>
      <c r="COA1" s="13">
        <f>variables_value!COA1</f>
        <v>0</v>
      </c>
      <c r="COB1" s="13">
        <f>variables_value!COB1</f>
        <v>0</v>
      </c>
      <c r="COC1" s="13">
        <f>variables_value!COC1</f>
        <v>0</v>
      </c>
      <c r="COD1" s="13">
        <f>variables_value!COD1</f>
        <v>0</v>
      </c>
      <c r="COE1" s="13">
        <f>variables_value!COE1</f>
        <v>0</v>
      </c>
      <c r="COF1" s="13">
        <f>variables_value!COF1</f>
        <v>0</v>
      </c>
      <c r="COG1" s="13">
        <f>variables_value!COG1</f>
        <v>0</v>
      </c>
      <c r="COH1" s="13">
        <f>variables_value!COH1</f>
        <v>0</v>
      </c>
      <c r="COI1" s="13">
        <f>variables_value!COI1</f>
        <v>0</v>
      </c>
      <c r="COJ1" s="13">
        <f>variables_value!COJ1</f>
        <v>0</v>
      </c>
      <c r="COK1" s="13">
        <f>variables_value!COK1</f>
        <v>0</v>
      </c>
      <c r="COL1" s="13">
        <f>variables_value!COL1</f>
        <v>0</v>
      </c>
      <c r="COM1" s="13">
        <f>variables_value!COM1</f>
        <v>0</v>
      </c>
      <c r="CON1" s="13">
        <f>variables_value!CON1</f>
        <v>0</v>
      </c>
      <c r="COO1" s="13">
        <f>variables_value!COO1</f>
        <v>0</v>
      </c>
      <c r="COP1" s="13">
        <f>variables_value!COP1</f>
        <v>0</v>
      </c>
      <c r="COQ1" s="13">
        <f>variables_value!COQ1</f>
        <v>0</v>
      </c>
      <c r="COR1" s="13">
        <f>variables_value!COR1</f>
        <v>0</v>
      </c>
      <c r="COS1" s="13">
        <f>variables_value!COS1</f>
        <v>0</v>
      </c>
      <c r="COT1" s="13">
        <f>variables_value!COT1</f>
        <v>0</v>
      </c>
      <c r="COU1" s="13">
        <f>variables_value!COU1</f>
        <v>0</v>
      </c>
      <c r="COV1" s="13">
        <f>variables_value!COV1</f>
        <v>0</v>
      </c>
      <c r="COW1" s="13">
        <f>variables_value!COW1</f>
        <v>0</v>
      </c>
      <c r="COX1" s="13">
        <f>variables_value!COX1</f>
        <v>0</v>
      </c>
      <c r="COY1" s="13">
        <f>variables_value!COY1</f>
        <v>0</v>
      </c>
      <c r="COZ1" s="13">
        <f>variables_value!COZ1</f>
        <v>0</v>
      </c>
      <c r="CPA1" s="13">
        <f>variables_value!CPA1</f>
        <v>0</v>
      </c>
      <c r="CPB1" s="13">
        <f>variables_value!CPB1</f>
        <v>0</v>
      </c>
      <c r="CPC1" s="13">
        <f>variables_value!CPC1</f>
        <v>0</v>
      </c>
      <c r="CPD1" s="13">
        <f>variables_value!CPD1</f>
        <v>0</v>
      </c>
      <c r="CPE1" s="13">
        <f>variables_value!CPE1</f>
        <v>0</v>
      </c>
      <c r="CPF1" s="13">
        <f>variables_value!CPF1</f>
        <v>0</v>
      </c>
      <c r="CPG1" s="13">
        <f>variables_value!CPG1</f>
        <v>0</v>
      </c>
      <c r="CPH1" s="13">
        <f>variables_value!CPH1</f>
        <v>0</v>
      </c>
      <c r="CPI1" s="13">
        <f>variables_value!CPI1</f>
        <v>0</v>
      </c>
      <c r="CPJ1" s="13">
        <f>variables_value!CPJ1</f>
        <v>0</v>
      </c>
      <c r="CPK1" s="13">
        <f>variables_value!CPK1</f>
        <v>0</v>
      </c>
      <c r="CPL1" s="13">
        <f>variables_value!CPL1</f>
        <v>0</v>
      </c>
      <c r="CPM1" s="13">
        <f>variables_value!CPM1</f>
        <v>0</v>
      </c>
      <c r="CPN1" s="13">
        <f>variables_value!CPN1</f>
        <v>0</v>
      </c>
      <c r="CPO1" s="13">
        <f>variables_value!CPO1</f>
        <v>0</v>
      </c>
      <c r="CPP1" s="13">
        <f>variables_value!CPP1</f>
        <v>0</v>
      </c>
      <c r="CPQ1" s="13">
        <f>variables_value!CPQ1</f>
        <v>0</v>
      </c>
      <c r="CPR1" s="13">
        <f>variables_value!CPR1</f>
        <v>0</v>
      </c>
      <c r="CPS1" s="13">
        <f>variables_value!CPS1</f>
        <v>0</v>
      </c>
      <c r="CPT1" s="13">
        <f>variables_value!CPT1</f>
        <v>0</v>
      </c>
      <c r="CPU1" s="13">
        <f>variables_value!CPU1</f>
        <v>0</v>
      </c>
      <c r="CPV1" s="13">
        <f>variables_value!CPV1</f>
        <v>0</v>
      </c>
      <c r="CPW1" s="13">
        <f>variables_value!CPW1</f>
        <v>0</v>
      </c>
      <c r="CPX1" s="13">
        <f>variables_value!CPX1</f>
        <v>0</v>
      </c>
      <c r="CPY1" s="13">
        <f>variables_value!CPY1</f>
        <v>0</v>
      </c>
      <c r="CPZ1" s="13">
        <f>variables_value!CPZ1</f>
        <v>0</v>
      </c>
      <c r="CQA1" s="13">
        <f>variables_value!CQA1</f>
        <v>0</v>
      </c>
      <c r="CQB1" s="13">
        <f>variables_value!CQB1</f>
        <v>0</v>
      </c>
      <c r="CQC1" s="13">
        <f>variables_value!CQC1</f>
        <v>0</v>
      </c>
      <c r="CQD1" s="13">
        <f>variables_value!CQD1</f>
        <v>0</v>
      </c>
      <c r="CQE1" s="13">
        <f>variables_value!CQE1</f>
        <v>0</v>
      </c>
      <c r="CQF1" s="13">
        <f>variables_value!CQF1</f>
        <v>0</v>
      </c>
      <c r="CQG1" s="13">
        <f>variables_value!CQG1</f>
        <v>0</v>
      </c>
      <c r="CQH1" s="13">
        <f>variables_value!CQH1</f>
        <v>0</v>
      </c>
      <c r="CQI1" s="13">
        <f>variables_value!CQI1</f>
        <v>0</v>
      </c>
      <c r="CQJ1" s="13">
        <f>variables_value!CQJ1</f>
        <v>0</v>
      </c>
      <c r="CQK1" s="13">
        <f>variables_value!CQK1</f>
        <v>0</v>
      </c>
      <c r="CQL1" s="13">
        <f>variables_value!CQL1</f>
        <v>0</v>
      </c>
      <c r="CQM1" s="13">
        <f>variables_value!CQM1</f>
        <v>0</v>
      </c>
      <c r="CQN1" s="13">
        <f>variables_value!CQN1</f>
        <v>0</v>
      </c>
      <c r="CQO1" s="13">
        <f>variables_value!CQO1</f>
        <v>0</v>
      </c>
      <c r="CQP1" s="13">
        <f>variables_value!CQP1</f>
        <v>0</v>
      </c>
      <c r="CQQ1" s="13">
        <f>variables_value!CQQ1</f>
        <v>0</v>
      </c>
      <c r="CQR1" s="13">
        <f>variables_value!CQR1</f>
        <v>0</v>
      </c>
      <c r="CQS1" s="13">
        <f>variables_value!CQS1</f>
        <v>0</v>
      </c>
      <c r="CQT1" s="13">
        <f>variables_value!CQT1</f>
        <v>0</v>
      </c>
      <c r="CQU1" s="13">
        <f>variables_value!CQU1</f>
        <v>0</v>
      </c>
      <c r="CQV1" s="13">
        <f>variables_value!CQV1</f>
        <v>0</v>
      </c>
      <c r="CQW1" s="13">
        <f>variables_value!CQW1</f>
        <v>0</v>
      </c>
      <c r="CQX1" s="13">
        <f>variables_value!CQX1</f>
        <v>0</v>
      </c>
      <c r="CQY1" s="13">
        <f>variables_value!CQY1</f>
        <v>0</v>
      </c>
      <c r="CQZ1" s="13">
        <f>variables_value!CQZ1</f>
        <v>0</v>
      </c>
      <c r="CRA1" s="13">
        <f>variables_value!CRA1</f>
        <v>0</v>
      </c>
      <c r="CRB1" s="13">
        <f>variables_value!CRB1</f>
        <v>0</v>
      </c>
      <c r="CRC1" s="13">
        <f>variables_value!CRC1</f>
        <v>0</v>
      </c>
      <c r="CRD1" s="13">
        <f>variables_value!CRD1</f>
        <v>0</v>
      </c>
      <c r="CRE1" s="13">
        <f>variables_value!CRE1</f>
        <v>0</v>
      </c>
      <c r="CRF1" s="13">
        <f>variables_value!CRF1</f>
        <v>0</v>
      </c>
      <c r="CRG1" s="13">
        <f>variables_value!CRG1</f>
        <v>0</v>
      </c>
      <c r="CRH1" s="13">
        <f>variables_value!CRH1</f>
        <v>0</v>
      </c>
      <c r="CRI1" s="13">
        <f>variables_value!CRI1</f>
        <v>0</v>
      </c>
      <c r="CRJ1" s="13">
        <f>variables_value!CRJ1</f>
        <v>0</v>
      </c>
      <c r="CRK1" s="13">
        <f>variables_value!CRK1</f>
        <v>0</v>
      </c>
      <c r="CRL1" s="13">
        <f>variables_value!CRL1</f>
        <v>0</v>
      </c>
      <c r="CRM1" s="13">
        <f>variables_value!CRM1</f>
        <v>0</v>
      </c>
      <c r="CRN1" s="13">
        <f>variables_value!CRN1</f>
        <v>0</v>
      </c>
      <c r="CRO1" s="13">
        <f>variables_value!CRO1</f>
        <v>0</v>
      </c>
      <c r="CRP1" s="13">
        <f>variables_value!CRP1</f>
        <v>0</v>
      </c>
      <c r="CRQ1" s="13">
        <f>variables_value!CRQ1</f>
        <v>0</v>
      </c>
      <c r="CRR1" s="13">
        <f>variables_value!CRR1</f>
        <v>0</v>
      </c>
      <c r="CRS1" s="13">
        <f>variables_value!CRS1</f>
        <v>0</v>
      </c>
      <c r="CRT1" s="13">
        <f>variables_value!CRT1</f>
        <v>0</v>
      </c>
      <c r="CRU1" s="13">
        <f>variables_value!CRU1</f>
        <v>0</v>
      </c>
      <c r="CRV1" s="13">
        <f>variables_value!CRV1</f>
        <v>0</v>
      </c>
      <c r="CRW1" s="13">
        <f>variables_value!CRW1</f>
        <v>0</v>
      </c>
      <c r="CRX1" s="13">
        <f>variables_value!CRX1</f>
        <v>0</v>
      </c>
      <c r="CRY1" s="13">
        <f>variables_value!CRY1</f>
        <v>0</v>
      </c>
      <c r="CRZ1" s="13">
        <f>variables_value!CRZ1</f>
        <v>0</v>
      </c>
      <c r="CSA1" s="13">
        <f>variables_value!CSA1</f>
        <v>0</v>
      </c>
      <c r="CSB1" s="13">
        <f>variables_value!CSB1</f>
        <v>0</v>
      </c>
      <c r="CSC1" s="13">
        <f>variables_value!CSC1</f>
        <v>0</v>
      </c>
      <c r="CSD1" s="13">
        <f>variables_value!CSD1</f>
        <v>0</v>
      </c>
      <c r="CSE1" s="13">
        <f>variables_value!CSE1</f>
        <v>0</v>
      </c>
      <c r="CSF1" s="13">
        <f>variables_value!CSF1</f>
        <v>0</v>
      </c>
      <c r="CSG1" s="13">
        <f>variables_value!CSG1</f>
        <v>0</v>
      </c>
      <c r="CSH1" s="13">
        <f>variables_value!CSH1</f>
        <v>0</v>
      </c>
      <c r="CSI1" s="13">
        <f>variables_value!CSI1</f>
        <v>0</v>
      </c>
      <c r="CSJ1" s="13">
        <f>variables_value!CSJ1</f>
        <v>0</v>
      </c>
      <c r="CSK1" s="13">
        <f>variables_value!CSK1</f>
        <v>0</v>
      </c>
      <c r="CSL1" s="13">
        <f>variables_value!CSL1</f>
        <v>0</v>
      </c>
      <c r="CSM1" s="13">
        <f>variables_value!CSM1</f>
        <v>0</v>
      </c>
      <c r="CSN1" s="13">
        <f>variables_value!CSN1</f>
        <v>0</v>
      </c>
      <c r="CSO1" s="13">
        <f>variables_value!CSO1</f>
        <v>0</v>
      </c>
      <c r="CSP1" s="13">
        <f>variables_value!CSP1</f>
        <v>0</v>
      </c>
      <c r="CSQ1" s="13">
        <f>variables_value!CSQ1</f>
        <v>0</v>
      </c>
      <c r="CSR1" s="13">
        <f>variables_value!CSR1</f>
        <v>0</v>
      </c>
      <c r="CSS1" s="13">
        <f>variables_value!CSS1</f>
        <v>0</v>
      </c>
      <c r="CST1" s="13">
        <f>variables_value!CST1</f>
        <v>0</v>
      </c>
      <c r="CSU1" s="13">
        <f>variables_value!CSU1</f>
        <v>0</v>
      </c>
      <c r="CSV1" s="13">
        <f>variables_value!CSV1</f>
        <v>0</v>
      </c>
      <c r="CSW1" s="13">
        <f>variables_value!CSW1</f>
        <v>0</v>
      </c>
      <c r="CSX1" s="13">
        <f>variables_value!CSX1</f>
        <v>0</v>
      </c>
      <c r="CSY1" s="13">
        <f>variables_value!CSY1</f>
        <v>0</v>
      </c>
      <c r="CSZ1" s="13">
        <f>variables_value!CSZ1</f>
        <v>0</v>
      </c>
      <c r="CTA1" s="13">
        <f>variables_value!CTA1</f>
        <v>0</v>
      </c>
      <c r="CTB1" s="13">
        <f>variables_value!CTB1</f>
        <v>0</v>
      </c>
      <c r="CTC1" s="13">
        <f>variables_value!CTC1</f>
        <v>0</v>
      </c>
      <c r="CTD1" s="13">
        <f>variables_value!CTD1</f>
        <v>0</v>
      </c>
      <c r="CTE1" s="13">
        <f>variables_value!CTE1</f>
        <v>0</v>
      </c>
      <c r="CTF1" s="13">
        <f>variables_value!CTF1</f>
        <v>0</v>
      </c>
      <c r="CTG1" s="13">
        <f>variables_value!CTG1</f>
        <v>0</v>
      </c>
      <c r="CTH1" s="13">
        <f>variables_value!CTH1</f>
        <v>0</v>
      </c>
      <c r="CTI1" s="13">
        <f>variables_value!CTI1</f>
        <v>0</v>
      </c>
      <c r="CTJ1" s="13">
        <f>variables_value!CTJ1</f>
        <v>0</v>
      </c>
      <c r="CTK1" s="13">
        <f>variables_value!CTK1</f>
        <v>0</v>
      </c>
      <c r="CTL1" s="13">
        <f>variables_value!CTL1</f>
        <v>0</v>
      </c>
      <c r="CTM1" s="13">
        <f>variables_value!CTM1</f>
        <v>0</v>
      </c>
      <c r="CTN1" s="13">
        <f>variables_value!CTN1</f>
        <v>0</v>
      </c>
      <c r="CTO1" s="13">
        <f>variables_value!CTO1</f>
        <v>0</v>
      </c>
      <c r="CTP1" s="13">
        <f>variables_value!CTP1</f>
        <v>0</v>
      </c>
      <c r="CTQ1" s="13">
        <f>variables_value!CTQ1</f>
        <v>0</v>
      </c>
      <c r="CTR1" s="13">
        <f>variables_value!CTR1</f>
        <v>0</v>
      </c>
      <c r="CTS1" s="13">
        <f>variables_value!CTS1</f>
        <v>0</v>
      </c>
      <c r="CTT1" s="13">
        <f>variables_value!CTT1</f>
        <v>0</v>
      </c>
      <c r="CTU1" s="13">
        <f>variables_value!CTU1</f>
        <v>0</v>
      </c>
      <c r="CTV1" s="13">
        <f>variables_value!CTV1</f>
        <v>0</v>
      </c>
      <c r="CTW1" s="13">
        <f>variables_value!CTW1</f>
        <v>0</v>
      </c>
      <c r="CTX1" s="13">
        <f>variables_value!CTX1</f>
        <v>0</v>
      </c>
      <c r="CTY1" s="13">
        <f>variables_value!CTY1</f>
        <v>0</v>
      </c>
      <c r="CTZ1" s="13">
        <f>variables_value!CTZ1</f>
        <v>0</v>
      </c>
      <c r="CUA1" s="13">
        <f>variables_value!CUA1</f>
        <v>0</v>
      </c>
      <c r="CUB1" s="13">
        <f>variables_value!CUB1</f>
        <v>0</v>
      </c>
      <c r="CUC1" s="13">
        <f>variables_value!CUC1</f>
        <v>0</v>
      </c>
      <c r="CUD1" s="13">
        <f>variables_value!CUD1</f>
        <v>0</v>
      </c>
      <c r="CUE1" s="13">
        <f>variables_value!CUE1</f>
        <v>0</v>
      </c>
      <c r="CUF1" s="13">
        <f>variables_value!CUF1</f>
        <v>0</v>
      </c>
      <c r="CUG1" s="13">
        <f>variables_value!CUG1</f>
        <v>0</v>
      </c>
      <c r="CUH1" s="13">
        <f>variables_value!CUH1</f>
        <v>0</v>
      </c>
      <c r="CUI1" s="13">
        <f>variables_value!CUI1</f>
        <v>0</v>
      </c>
      <c r="CUJ1" s="13">
        <f>variables_value!CUJ1</f>
        <v>0</v>
      </c>
      <c r="CUK1" s="13">
        <f>variables_value!CUK1</f>
        <v>0</v>
      </c>
      <c r="CUL1" s="13">
        <f>variables_value!CUL1</f>
        <v>0</v>
      </c>
      <c r="CUM1" s="13">
        <f>variables_value!CUM1</f>
        <v>0</v>
      </c>
      <c r="CUN1" s="13">
        <f>variables_value!CUN1</f>
        <v>0</v>
      </c>
      <c r="CUO1" s="13">
        <f>variables_value!CUO1</f>
        <v>0</v>
      </c>
      <c r="CUP1" s="13">
        <f>variables_value!CUP1</f>
        <v>0</v>
      </c>
      <c r="CUQ1" s="13">
        <f>variables_value!CUQ1</f>
        <v>0</v>
      </c>
      <c r="CUR1" s="13">
        <f>variables_value!CUR1</f>
        <v>0</v>
      </c>
      <c r="CUS1" s="13">
        <f>variables_value!CUS1</f>
        <v>0</v>
      </c>
      <c r="CUT1" s="13">
        <f>variables_value!CUT1</f>
        <v>0</v>
      </c>
      <c r="CUU1" s="13">
        <f>variables_value!CUU1</f>
        <v>0</v>
      </c>
      <c r="CUV1" s="13">
        <f>variables_value!CUV1</f>
        <v>0</v>
      </c>
      <c r="CUW1" s="13">
        <f>variables_value!CUW1</f>
        <v>0</v>
      </c>
      <c r="CUX1" s="13">
        <f>variables_value!CUX1</f>
        <v>0</v>
      </c>
      <c r="CUY1" s="13">
        <f>variables_value!CUY1</f>
        <v>0</v>
      </c>
      <c r="CUZ1" s="13">
        <f>variables_value!CUZ1</f>
        <v>0</v>
      </c>
      <c r="CVA1" s="13">
        <f>variables_value!CVA1</f>
        <v>0</v>
      </c>
      <c r="CVB1" s="13">
        <f>variables_value!CVB1</f>
        <v>0</v>
      </c>
      <c r="CVC1" s="13">
        <f>variables_value!CVC1</f>
        <v>0</v>
      </c>
      <c r="CVD1" s="13">
        <f>variables_value!CVD1</f>
        <v>0</v>
      </c>
      <c r="CVE1" s="13">
        <f>variables_value!CVE1</f>
        <v>0</v>
      </c>
      <c r="CVF1" s="13">
        <f>variables_value!CVF1</f>
        <v>0</v>
      </c>
      <c r="CVG1" s="13">
        <f>variables_value!CVG1</f>
        <v>0</v>
      </c>
      <c r="CVH1" s="13">
        <f>variables_value!CVH1</f>
        <v>0</v>
      </c>
      <c r="CVI1" s="13">
        <f>variables_value!CVI1</f>
        <v>0</v>
      </c>
      <c r="CVJ1" s="13">
        <f>variables_value!CVJ1</f>
        <v>0</v>
      </c>
      <c r="CVK1" s="13">
        <f>variables_value!CVK1</f>
        <v>0</v>
      </c>
      <c r="CVL1" s="13">
        <f>variables_value!CVL1</f>
        <v>0</v>
      </c>
      <c r="CVM1" s="13">
        <f>variables_value!CVM1</f>
        <v>0</v>
      </c>
      <c r="CVN1" s="13">
        <f>variables_value!CVN1</f>
        <v>0</v>
      </c>
      <c r="CVO1" s="13">
        <f>variables_value!CVO1</f>
        <v>0</v>
      </c>
      <c r="CVP1" s="13">
        <f>variables_value!CVP1</f>
        <v>0</v>
      </c>
      <c r="CVQ1" s="13">
        <f>variables_value!CVQ1</f>
        <v>0</v>
      </c>
      <c r="CVR1" s="13">
        <f>variables_value!CVR1</f>
        <v>0</v>
      </c>
      <c r="CVS1" s="13">
        <f>variables_value!CVS1</f>
        <v>0</v>
      </c>
      <c r="CVT1" s="13">
        <f>variables_value!CVT1</f>
        <v>0</v>
      </c>
      <c r="CVU1" s="13">
        <f>variables_value!CVU1</f>
        <v>0</v>
      </c>
      <c r="CVV1" s="13">
        <f>variables_value!CVV1</f>
        <v>0</v>
      </c>
      <c r="CVW1" s="13">
        <f>variables_value!CVW1</f>
        <v>0</v>
      </c>
      <c r="CVX1" s="13">
        <f>variables_value!CVX1</f>
        <v>0</v>
      </c>
      <c r="CVY1" s="13">
        <f>variables_value!CVY1</f>
        <v>0</v>
      </c>
      <c r="CVZ1" s="13">
        <f>variables_value!CVZ1</f>
        <v>0</v>
      </c>
      <c r="CWA1" s="13">
        <f>variables_value!CWA1</f>
        <v>0</v>
      </c>
      <c r="CWB1" s="13">
        <f>variables_value!CWB1</f>
        <v>0</v>
      </c>
      <c r="CWC1" s="13">
        <f>variables_value!CWC1</f>
        <v>0</v>
      </c>
      <c r="CWD1" s="13">
        <f>variables_value!CWD1</f>
        <v>0</v>
      </c>
      <c r="CWE1" s="13">
        <f>variables_value!CWE1</f>
        <v>0</v>
      </c>
      <c r="CWF1" s="13">
        <f>variables_value!CWF1</f>
        <v>0</v>
      </c>
      <c r="CWG1" s="13">
        <f>variables_value!CWG1</f>
        <v>0</v>
      </c>
      <c r="CWH1" s="13">
        <f>variables_value!CWH1</f>
        <v>0</v>
      </c>
      <c r="CWI1" s="13">
        <f>variables_value!CWI1</f>
        <v>0</v>
      </c>
      <c r="CWJ1" s="13">
        <f>variables_value!CWJ1</f>
        <v>0</v>
      </c>
      <c r="CWK1" s="13">
        <f>variables_value!CWK1</f>
        <v>0</v>
      </c>
      <c r="CWL1" s="13">
        <f>variables_value!CWL1</f>
        <v>0</v>
      </c>
      <c r="CWM1" s="13">
        <f>variables_value!CWM1</f>
        <v>0</v>
      </c>
      <c r="CWN1" s="13">
        <f>variables_value!CWN1</f>
        <v>0</v>
      </c>
      <c r="CWO1" s="13">
        <f>variables_value!CWO1</f>
        <v>0</v>
      </c>
      <c r="CWP1" s="13">
        <f>variables_value!CWP1</f>
        <v>0</v>
      </c>
      <c r="CWQ1" s="13">
        <f>variables_value!CWQ1</f>
        <v>0</v>
      </c>
      <c r="CWR1" s="13">
        <f>variables_value!CWR1</f>
        <v>0</v>
      </c>
      <c r="CWS1" s="13">
        <f>variables_value!CWS1</f>
        <v>0</v>
      </c>
      <c r="CWT1" s="13">
        <f>variables_value!CWT1</f>
        <v>0</v>
      </c>
      <c r="CWU1" s="13">
        <f>variables_value!CWU1</f>
        <v>0</v>
      </c>
      <c r="CWV1" s="13">
        <f>variables_value!CWV1</f>
        <v>0</v>
      </c>
      <c r="CWW1" s="13">
        <f>variables_value!CWW1</f>
        <v>0</v>
      </c>
      <c r="CWX1" s="13">
        <f>variables_value!CWX1</f>
        <v>0</v>
      </c>
      <c r="CWY1" s="13">
        <f>variables_value!CWY1</f>
        <v>0</v>
      </c>
      <c r="CWZ1" s="13">
        <f>variables_value!CWZ1</f>
        <v>0</v>
      </c>
      <c r="CXA1" s="13">
        <f>variables_value!CXA1</f>
        <v>0</v>
      </c>
      <c r="CXB1" s="13">
        <f>variables_value!CXB1</f>
        <v>0</v>
      </c>
      <c r="CXC1" s="13">
        <f>variables_value!CXC1</f>
        <v>0</v>
      </c>
      <c r="CXD1" s="13">
        <f>variables_value!CXD1</f>
        <v>0</v>
      </c>
      <c r="CXE1" s="13">
        <f>variables_value!CXE1</f>
        <v>0</v>
      </c>
      <c r="CXF1" s="13">
        <f>variables_value!CXF1</f>
        <v>0</v>
      </c>
      <c r="CXG1" s="13">
        <f>variables_value!CXG1</f>
        <v>0</v>
      </c>
      <c r="CXH1" s="13">
        <f>variables_value!CXH1</f>
        <v>0</v>
      </c>
      <c r="CXI1" s="13">
        <f>variables_value!CXI1</f>
        <v>0</v>
      </c>
      <c r="CXJ1" s="13">
        <f>variables_value!CXJ1</f>
        <v>0</v>
      </c>
      <c r="CXK1" s="13">
        <f>variables_value!CXK1</f>
        <v>0</v>
      </c>
      <c r="CXL1" s="13">
        <f>variables_value!CXL1</f>
        <v>0</v>
      </c>
      <c r="CXM1" s="13">
        <f>variables_value!CXM1</f>
        <v>0</v>
      </c>
      <c r="CXN1" s="13">
        <f>variables_value!CXN1</f>
        <v>0</v>
      </c>
      <c r="CXO1" s="13">
        <f>variables_value!CXO1</f>
        <v>0</v>
      </c>
      <c r="CXP1" s="13">
        <f>variables_value!CXP1</f>
        <v>0</v>
      </c>
      <c r="CXQ1" s="13">
        <f>variables_value!CXQ1</f>
        <v>0</v>
      </c>
      <c r="CXR1" s="13">
        <f>variables_value!CXR1</f>
        <v>0</v>
      </c>
      <c r="CXS1" s="13">
        <f>variables_value!CXS1</f>
        <v>0</v>
      </c>
      <c r="CXT1" s="13">
        <f>variables_value!CXT1</f>
        <v>0</v>
      </c>
      <c r="CXU1" s="13">
        <f>variables_value!CXU1</f>
        <v>0</v>
      </c>
      <c r="CXV1" s="13">
        <f>variables_value!CXV1</f>
        <v>0</v>
      </c>
      <c r="CXW1" s="13">
        <f>variables_value!CXW1</f>
        <v>0</v>
      </c>
      <c r="CXX1" s="13">
        <f>variables_value!CXX1</f>
        <v>0</v>
      </c>
      <c r="CXY1" s="13">
        <f>variables_value!CXY1</f>
        <v>0</v>
      </c>
      <c r="CXZ1" s="13">
        <f>variables_value!CXZ1</f>
        <v>0</v>
      </c>
      <c r="CYA1" s="13">
        <f>variables_value!CYA1</f>
        <v>0</v>
      </c>
      <c r="CYB1" s="13">
        <f>variables_value!CYB1</f>
        <v>0</v>
      </c>
      <c r="CYC1" s="13">
        <f>variables_value!CYC1</f>
        <v>0</v>
      </c>
      <c r="CYD1" s="13">
        <f>variables_value!CYD1</f>
        <v>0</v>
      </c>
      <c r="CYE1" s="13">
        <f>variables_value!CYE1</f>
        <v>0</v>
      </c>
      <c r="CYF1" s="13">
        <f>variables_value!CYF1</f>
        <v>0</v>
      </c>
      <c r="CYG1" s="13">
        <f>variables_value!CYG1</f>
        <v>0</v>
      </c>
      <c r="CYH1" s="13">
        <f>variables_value!CYH1</f>
        <v>0</v>
      </c>
      <c r="CYI1" s="13">
        <f>variables_value!CYI1</f>
        <v>0</v>
      </c>
      <c r="CYJ1" s="13">
        <f>variables_value!CYJ1</f>
        <v>0</v>
      </c>
      <c r="CYK1" s="13">
        <f>variables_value!CYK1</f>
        <v>0</v>
      </c>
      <c r="CYL1" s="13">
        <f>variables_value!CYL1</f>
        <v>0</v>
      </c>
      <c r="CYM1" s="13">
        <f>variables_value!CYM1</f>
        <v>0</v>
      </c>
      <c r="CYN1" s="13">
        <f>variables_value!CYN1</f>
        <v>0</v>
      </c>
      <c r="CYO1" s="13">
        <f>variables_value!CYO1</f>
        <v>0</v>
      </c>
      <c r="CYP1" s="13">
        <f>variables_value!CYP1</f>
        <v>0</v>
      </c>
      <c r="CYQ1" s="13">
        <f>variables_value!CYQ1</f>
        <v>0</v>
      </c>
      <c r="CYR1" s="13">
        <f>variables_value!CYR1</f>
        <v>0</v>
      </c>
      <c r="CYS1" s="13">
        <f>variables_value!CYS1</f>
        <v>0</v>
      </c>
      <c r="CYT1" s="13">
        <f>variables_value!CYT1</f>
        <v>0</v>
      </c>
      <c r="CYU1" s="13">
        <f>variables_value!CYU1</f>
        <v>0</v>
      </c>
      <c r="CYV1" s="13">
        <f>variables_value!CYV1</f>
        <v>0</v>
      </c>
      <c r="CYW1" s="13">
        <f>variables_value!CYW1</f>
        <v>0</v>
      </c>
      <c r="CYX1" s="13">
        <f>variables_value!CYX1</f>
        <v>0</v>
      </c>
      <c r="CYY1" s="13">
        <f>variables_value!CYY1</f>
        <v>0</v>
      </c>
      <c r="CYZ1" s="13">
        <f>variables_value!CYZ1</f>
        <v>0</v>
      </c>
      <c r="CZA1" s="13">
        <f>variables_value!CZA1</f>
        <v>0</v>
      </c>
      <c r="CZB1" s="13">
        <f>variables_value!CZB1</f>
        <v>0</v>
      </c>
      <c r="CZC1" s="13">
        <f>variables_value!CZC1</f>
        <v>0</v>
      </c>
      <c r="CZD1" s="13">
        <f>variables_value!CZD1</f>
        <v>0</v>
      </c>
      <c r="CZE1" s="13">
        <f>variables_value!CZE1</f>
        <v>0</v>
      </c>
      <c r="CZF1" s="13">
        <f>variables_value!CZF1</f>
        <v>0</v>
      </c>
      <c r="CZG1" s="13">
        <f>variables_value!CZG1</f>
        <v>0</v>
      </c>
      <c r="CZH1" s="13">
        <f>variables_value!CZH1</f>
        <v>0</v>
      </c>
      <c r="CZI1" s="13">
        <f>variables_value!CZI1</f>
        <v>0</v>
      </c>
      <c r="CZJ1" s="13">
        <f>variables_value!CZJ1</f>
        <v>0</v>
      </c>
      <c r="CZK1" s="13">
        <f>variables_value!CZK1</f>
        <v>0</v>
      </c>
      <c r="CZL1" s="13">
        <f>variables_value!CZL1</f>
        <v>0</v>
      </c>
      <c r="CZM1" s="13">
        <f>variables_value!CZM1</f>
        <v>0</v>
      </c>
      <c r="CZN1" s="13">
        <f>variables_value!CZN1</f>
        <v>0</v>
      </c>
      <c r="CZO1" s="13">
        <f>variables_value!CZO1</f>
        <v>0</v>
      </c>
      <c r="CZP1" s="13">
        <f>variables_value!CZP1</f>
        <v>0</v>
      </c>
      <c r="CZQ1" s="13">
        <f>variables_value!CZQ1</f>
        <v>0</v>
      </c>
      <c r="CZR1" s="13">
        <f>variables_value!CZR1</f>
        <v>0</v>
      </c>
      <c r="CZS1" s="13">
        <f>variables_value!CZS1</f>
        <v>0</v>
      </c>
      <c r="CZT1" s="13">
        <f>variables_value!CZT1</f>
        <v>0</v>
      </c>
      <c r="CZU1" s="13">
        <f>variables_value!CZU1</f>
        <v>0</v>
      </c>
      <c r="CZV1" s="13">
        <f>variables_value!CZV1</f>
        <v>0</v>
      </c>
      <c r="CZW1" s="13">
        <f>variables_value!CZW1</f>
        <v>0</v>
      </c>
      <c r="CZX1" s="13">
        <f>variables_value!CZX1</f>
        <v>0</v>
      </c>
      <c r="CZY1" s="13">
        <f>variables_value!CZY1</f>
        <v>0</v>
      </c>
      <c r="CZZ1" s="13">
        <f>variables_value!CZZ1</f>
        <v>0</v>
      </c>
      <c r="DAA1" s="13">
        <f>variables_value!DAA1</f>
        <v>0</v>
      </c>
      <c r="DAB1" s="13">
        <f>variables_value!DAB1</f>
        <v>0</v>
      </c>
      <c r="DAC1" s="13">
        <f>variables_value!DAC1</f>
        <v>0</v>
      </c>
      <c r="DAD1" s="13">
        <f>variables_value!DAD1</f>
        <v>0</v>
      </c>
      <c r="DAE1" s="13">
        <f>variables_value!DAE1</f>
        <v>0</v>
      </c>
      <c r="DAF1" s="13">
        <f>variables_value!DAF1</f>
        <v>0</v>
      </c>
      <c r="DAG1" s="13">
        <f>variables_value!DAG1</f>
        <v>0</v>
      </c>
      <c r="DAH1" s="13">
        <f>variables_value!DAH1</f>
        <v>0</v>
      </c>
      <c r="DAI1" s="13">
        <f>variables_value!DAI1</f>
        <v>0</v>
      </c>
      <c r="DAJ1" s="13">
        <f>variables_value!DAJ1</f>
        <v>0</v>
      </c>
      <c r="DAK1" s="13">
        <f>variables_value!DAK1</f>
        <v>0</v>
      </c>
      <c r="DAL1" s="13">
        <f>variables_value!DAL1</f>
        <v>0</v>
      </c>
      <c r="DAM1" s="13">
        <f>variables_value!DAM1</f>
        <v>0</v>
      </c>
      <c r="DAN1" s="13">
        <f>variables_value!DAN1</f>
        <v>0</v>
      </c>
      <c r="DAO1" s="13">
        <f>variables_value!DAO1</f>
        <v>0</v>
      </c>
      <c r="DAP1" s="13">
        <f>variables_value!DAP1</f>
        <v>0</v>
      </c>
      <c r="DAQ1" s="13">
        <f>variables_value!DAQ1</f>
        <v>0</v>
      </c>
      <c r="DAR1" s="13">
        <f>variables_value!DAR1</f>
        <v>0</v>
      </c>
      <c r="DAS1" s="13">
        <f>variables_value!DAS1</f>
        <v>0</v>
      </c>
      <c r="DAT1" s="13">
        <f>variables_value!DAT1</f>
        <v>0</v>
      </c>
      <c r="DAU1" s="13">
        <f>variables_value!DAU1</f>
        <v>0</v>
      </c>
      <c r="DAV1" s="13">
        <f>variables_value!DAV1</f>
        <v>0</v>
      </c>
      <c r="DAW1" s="13">
        <f>variables_value!DAW1</f>
        <v>0</v>
      </c>
      <c r="DAX1" s="13">
        <f>variables_value!DAX1</f>
        <v>0</v>
      </c>
      <c r="DAY1" s="13">
        <f>variables_value!DAY1</f>
        <v>0</v>
      </c>
      <c r="DAZ1" s="13">
        <f>variables_value!DAZ1</f>
        <v>0</v>
      </c>
      <c r="DBA1" s="13">
        <f>variables_value!DBA1</f>
        <v>0</v>
      </c>
      <c r="DBB1" s="13">
        <f>variables_value!DBB1</f>
        <v>0</v>
      </c>
      <c r="DBC1" s="13">
        <f>variables_value!DBC1</f>
        <v>0</v>
      </c>
      <c r="DBD1" s="13">
        <f>variables_value!DBD1</f>
        <v>0</v>
      </c>
      <c r="DBE1" s="13">
        <f>variables_value!DBE1</f>
        <v>0</v>
      </c>
      <c r="DBF1" s="13">
        <f>variables_value!DBF1</f>
        <v>0</v>
      </c>
      <c r="DBG1" s="13">
        <f>variables_value!DBG1</f>
        <v>0</v>
      </c>
      <c r="DBH1" s="13">
        <f>variables_value!DBH1</f>
        <v>0</v>
      </c>
      <c r="DBI1" s="13">
        <f>variables_value!DBI1</f>
        <v>0</v>
      </c>
      <c r="DBJ1" s="13">
        <f>variables_value!DBJ1</f>
        <v>0</v>
      </c>
      <c r="DBK1" s="13">
        <f>variables_value!DBK1</f>
        <v>0</v>
      </c>
      <c r="DBL1" s="13">
        <f>variables_value!DBL1</f>
        <v>0</v>
      </c>
      <c r="DBM1" s="13">
        <f>variables_value!DBM1</f>
        <v>0</v>
      </c>
      <c r="DBN1" s="13">
        <f>variables_value!DBN1</f>
        <v>0</v>
      </c>
      <c r="DBO1" s="13">
        <f>variables_value!DBO1</f>
        <v>0</v>
      </c>
      <c r="DBP1" s="13">
        <f>variables_value!DBP1</f>
        <v>0</v>
      </c>
      <c r="DBQ1" s="13">
        <f>variables_value!DBQ1</f>
        <v>0</v>
      </c>
      <c r="DBR1" s="13">
        <f>variables_value!DBR1</f>
        <v>0</v>
      </c>
      <c r="DBS1" s="13">
        <f>variables_value!DBS1</f>
        <v>0</v>
      </c>
      <c r="DBT1" s="13">
        <f>variables_value!DBT1</f>
        <v>0</v>
      </c>
      <c r="DBU1" s="13">
        <f>variables_value!DBU1</f>
        <v>0</v>
      </c>
      <c r="DBV1" s="13">
        <f>variables_value!DBV1</f>
        <v>0</v>
      </c>
      <c r="DBW1" s="13">
        <f>variables_value!DBW1</f>
        <v>0</v>
      </c>
      <c r="DBX1" s="13">
        <f>variables_value!DBX1</f>
        <v>0</v>
      </c>
      <c r="DBY1" s="13">
        <f>variables_value!DBY1</f>
        <v>0</v>
      </c>
      <c r="DBZ1" s="13">
        <f>variables_value!DBZ1</f>
        <v>0</v>
      </c>
      <c r="DCA1" s="13">
        <f>variables_value!DCA1</f>
        <v>0</v>
      </c>
      <c r="DCB1" s="13">
        <f>variables_value!DCB1</f>
        <v>0</v>
      </c>
      <c r="DCC1" s="13">
        <f>variables_value!DCC1</f>
        <v>0</v>
      </c>
      <c r="DCD1" s="13">
        <f>variables_value!DCD1</f>
        <v>0</v>
      </c>
      <c r="DCE1" s="13">
        <f>variables_value!DCE1</f>
        <v>0</v>
      </c>
      <c r="DCF1" s="13">
        <f>variables_value!DCF1</f>
        <v>0</v>
      </c>
      <c r="DCG1" s="13">
        <f>variables_value!DCG1</f>
        <v>0</v>
      </c>
      <c r="DCH1" s="13">
        <f>variables_value!DCH1</f>
        <v>0</v>
      </c>
      <c r="DCI1" s="13">
        <f>variables_value!DCI1</f>
        <v>0</v>
      </c>
      <c r="DCJ1" s="13">
        <f>variables_value!DCJ1</f>
        <v>0</v>
      </c>
      <c r="DCK1" s="13">
        <f>variables_value!DCK1</f>
        <v>0</v>
      </c>
      <c r="DCL1" s="13">
        <f>variables_value!DCL1</f>
        <v>0</v>
      </c>
      <c r="DCM1" s="13">
        <f>variables_value!DCM1</f>
        <v>0</v>
      </c>
      <c r="DCN1" s="13">
        <f>variables_value!DCN1</f>
        <v>0</v>
      </c>
      <c r="DCO1" s="13">
        <f>variables_value!DCO1</f>
        <v>0</v>
      </c>
      <c r="DCP1" s="13">
        <f>variables_value!DCP1</f>
        <v>0</v>
      </c>
      <c r="DCQ1" s="13">
        <f>variables_value!DCQ1</f>
        <v>0</v>
      </c>
      <c r="DCR1" s="13">
        <f>variables_value!DCR1</f>
        <v>0</v>
      </c>
      <c r="DCS1" s="13">
        <f>variables_value!DCS1</f>
        <v>0</v>
      </c>
      <c r="DCT1" s="13">
        <f>variables_value!DCT1</f>
        <v>0</v>
      </c>
      <c r="DCU1" s="13">
        <f>variables_value!DCU1</f>
        <v>0</v>
      </c>
      <c r="DCV1" s="13">
        <f>variables_value!DCV1</f>
        <v>0</v>
      </c>
      <c r="DCW1" s="13">
        <f>variables_value!DCW1</f>
        <v>0</v>
      </c>
      <c r="DCX1" s="13">
        <f>variables_value!DCX1</f>
        <v>0</v>
      </c>
      <c r="DCY1" s="13">
        <f>variables_value!DCY1</f>
        <v>0</v>
      </c>
      <c r="DCZ1" s="13">
        <f>variables_value!DCZ1</f>
        <v>0</v>
      </c>
      <c r="DDA1" s="13">
        <f>variables_value!DDA1</f>
        <v>0</v>
      </c>
      <c r="DDB1" s="13">
        <f>variables_value!DDB1</f>
        <v>0</v>
      </c>
      <c r="DDC1" s="13">
        <f>variables_value!DDC1</f>
        <v>0</v>
      </c>
      <c r="DDD1" s="13">
        <f>variables_value!DDD1</f>
        <v>0</v>
      </c>
      <c r="DDE1" s="13">
        <f>variables_value!DDE1</f>
        <v>0</v>
      </c>
      <c r="DDF1" s="13">
        <f>variables_value!DDF1</f>
        <v>0</v>
      </c>
      <c r="DDG1" s="13">
        <f>variables_value!DDG1</f>
        <v>0</v>
      </c>
      <c r="DDH1" s="13">
        <f>variables_value!DDH1</f>
        <v>0</v>
      </c>
      <c r="DDI1" s="13">
        <f>variables_value!DDI1</f>
        <v>0</v>
      </c>
      <c r="DDJ1" s="13">
        <f>variables_value!DDJ1</f>
        <v>0</v>
      </c>
      <c r="DDK1" s="13">
        <f>variables_value!DDK1</f>
        <v>0</v>
      </c>
      <c r="DDL1" s="13">
        <f>variables_value!DDL1</f>
        <v>0</v>
      </c>
      <c r="DDM1" s="13">
        <f>variables_value!DDM1</f>
        <v>0</v>
      </c>
      <c r="DDN1" s="13">
        <f>variables_value!DDN1</f>
        <v>0</v>
      </c>
      <c r="DDO1" s="13">
        <f>variables_value!DDO1</f>
        <v>0</v>
      </c>
      <c r="DDP1" s="13">
        <f>variables_value!DDP1</f>
        <v>0</v>
      </c>
      <c r="DDQ1" s="13">
        <f>variables_value!DDQ1</f>
        <v>0</v>
      </c>
      <c r="DDR1" s="13">
        <f>variables_value!DDR1</f>
        <v>0</v>
      </c>
      <c r="DDS1" s="13">
        <f>variables_value!DDS1</f>
        <v>0</v>
      </c>
      <c r="DDT1" s="13">
        <f>variables_value!DDT1</f>
        <v>0</v>
      </c>
      <c r="DDU1" s="13">
        <f>variables_value!DDU1</f>
        <v>0</v>
      </c>
      <c r="DDV1" s="13">
        <f>variables_value!DDV1</f>
        <v>0</v>
      </c>
      <c r="DDW1" s="13">
        <f>variables_value!DDW1</f>
        <v>0</v>
      </c>
      <c r="DDX1" s="13">
        <f>variables_value!DDX1</f>
        <v>0</v>
      </c>
      <c r="DDY1" s="13">
        <f>variables_value!DDY1</f>
        <v>0</v>
      </c>
      <c r="DDZ1" s="13">
        <f>variables_value!DDZ1</f>
        <v>0</v>
      </c>
      <c r="DEA1" s="13">
        <f>variables_value!DEA1</f>
        <v>0</v>
      </c>
      <c r="DEB1" s="13">
        <f>variables_value!DEB1</f>
        <v>0</v>
      </c>
      <c r="DEC1" s="13">
        <f>variables_value!DEC1</f>
        <v>0</v>
      </c>
      <c r="DED1" s="13">
        <f>variables_value!DED1</f>
        <v>0</v>
      </c>
      <c r="DEE1" s="13">
        <f>variables_value!DEE1</f>
        <v>0</v>
      </c>
      <c r="DEF1" s="13">
        <f>variables_value!DEF1</f>
        <v>0</v>
      </c>
      <c r="DEG1" s="13">
        <f>variables_value!DEG1</f>
        <v>0</v>
      </c>
      <c r="DEH1" s="13">
        <f>variables_value!DEH1</f>
        <v>0</v>
      </c>
      <c r="DEI1" s="13">
        <f>variables_value!DEI1</f>
        <v>0</v>
      </c>
      <c r="DEJ1" s="13">
        <f>variables_value!DEJ1</f>
        <v>0</v>
      </c>
      <c r="DEK1" s="13">
        <f>variables_value!DEK1</f>
        <v>0</v>
      </c>
      <c r="DEL1" s="13">
        <f>variables_value!DEL1</f>
        <v>0</v>
      </c>
      <c r="DEM1" s="13">
        <f>variables_value!DEM1</f>
        <v>0</v>
      </c>
      <c r="DEN1" s="13">
        <f>variables_value!DEN1</f>
        <v>0</v>
      </c>
      <c r="DEO1" s="13">
        <f>variables_value!DEO1</f>
        <v>0</v>
      </c>
      <c r="DEP1" s="13">
        <f>variables_value!DEP1</f>
        <v>0</v>
      </c>
      <c r="DEQ1" s="13">
        <f>variables_value!DEQ1</f>
        <v>0</v>
      </c>
      <c r="DER1" s="13">
        <f>variables_value!DER1</f>
        <v>0</v>
      </c>
      <c r="DES1" s="13">
        <f>variables_value!DES1</f>
        <v>0</v>
      </c>
      <c r="DET1" s="13">
        <f>variables_value!DET1</f>
        <v>0</v>
      </c>
      <c r="DEU1" s="13">
        <f>variables_value!DEU1</f>
        <v>0</v>
      </c>
      <c r="DEV1" s="13">
        <f>variables_value!DEV1</f>
        <v>0</v>
      </c>
      <c r="DEW1" s="13">
        <f>variables_value!DEW1</f>
        <v>0</v>
      </c>
      <c r="DEX1" s="13">
        <f>variables_value!DEX1</f>
        <v>0</v>
      </c>
      <c r="DEY1" s="13">
        <f>variables_value!DEY1</f>
        <v>0</v>
      </c>
      <c r="DEZ1" s="13">
        <f>variables_value!DEZ1</f>
        <v>0</v>
      </c>
      <c r="DFA1" s="13">
        <f>variables_value!DFA1</f>
        <v>0</v>
      </c>
      <c r="DFB1" s="13">
        <f>variables_value!DFB1</f>
        <v>0</v>
      </c>
      <c r="DFC1" s="13">
        <f>variables_value!DFC1</f>
        <v>0</v>
      </c>
      <c r="DFD1" s="13">
        <f>variables_value!DFD1</f>
        <v>0</v>
      </c>
      <c r="DFE1" s="13">
        <f>variables_value!DFE1</f>
        <v>0</v>
      </c>
      <c r="DFF1" s="13">
        <f>variables_value!DFF1</f>
        <v>0</v>
      </c>
      <c r="DFG1" s="13">
        <f>variables_value!DFG1</f>
        <v>0</v>
      </c>
      <c r="DFH1" s="13">
        <f>variables_value!DFH1</f>
        <v>0</v>
      </c>
      <c r="DFI1" s="13">
        <f>variables_value!DFI1</f>
        <v>0</v>
      </c>
      <c r="DFJ1" s="13">
        <f>variables_value!DFJ1</f>
        <v>0</v>
      </c>
      <c r="DFK1" s="13">
        <f>variables_value!DFK1</f>
        <v>0</v>
      </c>
      <c r="DFL1" s="13">
        <f>variables_value!DFL1</f>
        <v>0</v>
      </c>
      <c r="DFM1" s="13">
        <f>variables_value!DFM1</f>
        <v>0</v>
      </c>
      <c r="DFN1" s="13">
        <f>variables_value!DFN1</f>
        <v>0</v>
      </c>
      <c r="DFO1" s="13">
        <f>variables_value!DFO1</f>
        <v>0</v>
      </c>
      <c r="DFP1" s="13">
        <f>variables_value!DFP1</f>
        <v>0</v>
      </c>
      <c r="DFQ1" s="13">
        <f>variables_value!DFQ1</f>
        <v>0</v>
      </c>
      <c r="DFR1" s="13">
        <f>variables_value!DFR1</f>
        <v>0</v>
      </c>
      <c r="DFS1" s="13">
        <f>variables_value!DFS1</f>
        <v>0</v>
      </c>
      <c r="DFT1" s="13">
        <f>variables_value!DFT1</f>
        <v>0</v>
      </c>
      <c r="DFU1" s="13">
        <f>variables_value!DFU1</f>
        <v>0</v>
      </c>
      <c r="DFV1" s="13">
        <f>variables_value!DFV1</f>
        <v>0</v>
      </c>
      <c r="DFW1" s="13">
        <f>variables_value!DFW1</f>
        <v>0</v>
      </c>
      <c r="DFX1" s="13">
        <f>variables_value!DFX1</f>
        <v>0</v>
      </c>
      <c r="DFY1" s="13">
        <f>variables_value!DFY1</f>
        <v>0</v>
      </c>
      <c r="DFZ1" s="13">
        <f>variables_value!DFZ1</f>
        <v>0</v>
      </c>
      <c r="DGA1" s="13">
        <f>variables_value!DGA1</f>
        <v>0</v>
      </c>
      <c r="DGB1" s="13">
        <f>variables_value!DGB1</f>
        <v>0</v>
      </c>
      <c r="DGC1" s="13">
        <f>variables_value!DGC1</f>
        <v>0</v>
      </c>
      <c r="DGD1" s="13">
        <f>variables_value!DGD1</f>
        <v>0</v>
      </c>
      <c r="DGE1" s="13">
        <f>variables_value!DGE1</f>
        <v>0</v>
      </c>
      <c r="DGF1" s="13">
        <f>variables_value!DGF1</f>
        <v>0</v>
      </c>
      <c r="DGG1" s="13">
        <f>variables_value!DGG1</f>
        <v>0</v>
      </c>
      <c r="DGH1" s="13">
        <f>variables_value!DGH1</f>
        <v>0</v>
      </c>
      <c r="DGI1" s="13">
        <f>variables_value!DGI1</f>
        <v>0</v>
      </c>
      <c r="DGJ1" s="13">
        <f>variables_value!DGJ1</f>
        <v>0</v>
      </c>
      <c r="DGK1" s="13">
        <f>variables_value!DGK1</f>
        <v>0</v>
      </c>
      <c r="DGL1" s="13">
        <f>variables_value!DGL1</f>
        <v>0</v>
      </c>
      <c r="DGM1" s="13">
        <f>variables_value!DGM1</f>
        <v>0</v>
      </c>
      <c r="DGN1" s="13">
        <f>variables_value!DGN1</f>
        <v>0</v>
      </c>
      <c r="DGO1" s="13">
        <f>variables_value!DGO1</f>
        <v>0</v>
      </c>
      <c r="DGP1" s="13">
        <f>variables_value!DGP1</f>
        <v>0</v>
      </c>
      <c r="DGQ1" s="13">
        <f>variables_value!DGQ1</f>
        <v>0</v>
      </c>
      <c r="DGR1" s="13">
        <f>variables_value!DGR1</f>
        <v>0</v>
      </c>
      <c r="DGS1" s="13">
        <f>variables_value!DGS1</f>
        <v>0</v>
      </c>
      <c r="DGT1" s="13">
        <f>variables_value!DGT1</f>
        <v>0</v>
      </c>
      <c r="DGU1" s="13">
        <f>variables_value!DGU1</f>
        <v>0</v>
      </c>
      <c r="DGV1" s="13">
        <f>variables_value!DGV1</f>
        <v>0</v>
      </c>
      <c r="DGW1" s="13">
        <f>variables_value!DGW1</f>
        <v>0</v>
      </c>
      <c r="DGX1" s="13">
        <f>variables_value!DGX1</f>
        <v>0</v>
      </c>
      <c r="DGY1" s="13">
        <f>variables_value!DGY1</f>
        <v>0</v>
      </c>
      <c r="DGZ1" s="13">
        <f>variables_value!DGZ1</f>
        <v>0</v>
      </c>
      <c r="DHA1" s="13">
        <f>variables_value!DHA1</f>
        <v>0</v>
      </c>
      <c r="DHB1" s="13">
        <f>variables_value!DHB1</f>
        <v>0</v>
      </c>
      <c r="DHC1" s="13">
        <f>variables_value!DHC1</f>
        <v>0</v>
      </c>
      <c r="DHD1" s="13">
        <f>variables_value!DHD1</f>
        <v>0</v>
      </c>
      <c r="DHE1" s="13">
        <f>variables_value!DHE1</f>
        <v>0</v>
      </c>
      <c r="DHF1" s="13">
        <f>variables_value!DHF1</f>
        <v>0</v>
      </c>
      <c r="DHG1" s="13">
        <f>variables_value!DHG1</f>
        <v>0</v>
      </c>
      <c r="DHH1" s="13">
        <f>variables_value!DHH1</f>
        <v>0</v>
      </c>
      <c r="DHI1" s="13">
        <f>variables_value!DHI1</f>
        <v>0</v>
      </c>
      <c r="DHJ1" s="13">
        <f>variables_value!DHJ1</f>
        <v>0</v>
      </c>
      <c r="DHK1" s="13">
        <f>variables_value!DHK1</f>
        <v>0</v>
      </c>
      <c r="DHL1" s="13">
        <f>variables_value!DHL1</f>
        <v>0</v>
      </c>
      <c r="DHM1" s="13">
        <f>variables_value!DHM1</f>
        <v>0</v>
      </c>
      <c r="DHN1" s="13">
        <f>variables_value!DHN1</f>
        <v>0</v>
      </c>
      <c r="DHO1" s="13">
        <f>variables_value!DHO1</f>
        <v>0</v>
      </c>
      <c r="DHP1" s="13">
        <f>variables_value!DHP1</f>
        <v>0</v>
      </c>
      <c r="DHQ1" s="13">
        <f>variables_value!DHQ1</f>
        <v>0</v>
      </c>
      <c r="DHR1" s="13">
        <f>variables_value!DHR1</f>
        <v>0</v>
      </c>
      <c r="DHS1" s="13">
        <f>variables_value!DHS1</f>
        <v>0</v>
      </c>
      <c r="DHT1" s="13">
        <f>variables_value!DHT1</f>
        <v>0</v>
      </c>
      <c r="DHU1" s="13">
        <f>variables_value!DHU1</f>
        <v>0</v>
      </c>
      <c r="DHV1" s="13">
        <f>variables_value!DHV1</f>
        <v>0</v>
      </c>
      <c r="DHW1" s="13">
        <f>variables_value!DHW1</f>
        <v>0</v>
      </c>
      <c r="DHX1" s="13">
        <f>variables_value!DHX1</f>
        <v>0</v>
      </c>
      <c r="DHY1" s="13">
        <f>variables_value!DHY1</f>
        <v>0</v>
      </c>
      <c r="DHZ1" s="13">
        <f>variables_value!DHZ1</f>
        <v>0</v>
      </c>
      <c r="DIA1" s="13">
        <f>variables_value!DIA1</f>
        <v>0</v>
      </c>
      <c r="DIB1" s="13">
        <f>variables_value!DIB1</f>
        <v>0</v>
      </c>
      <c r="DIC1" s="13">
        <f>variables_value!DIC1</f>
        <v>0</v>
      </c>
      <c r="DID1" s="13">
        <f>variables_value!DID1</f>
        <v>0</v>
      </c>
      <c r="DIE1" s="13">
        <f>variables_value!DIE1</f>
        <v>0</v>
      </c>
      <c r="DIF1" s="13">
        <f>variables_value!DIF1</f>
        <v>0</v>
      </c>
      <c r="DIG1" s="13">
        <f>variables_value!DIG1</f>
        <v>0</v>
      </c>
      <c r="DIH1" s="13">
        <f>variables_value!DIH1</f>
        <v>0</v>
      </c>
      <c r="DII1" s="13">
        <f>variables_value!DII1</f>
        <v>0</v>
      </c>
      <c r="DIJ1" s="13">
        <f>variables_value!DIJ1</f>
        <v>0</v>
      </c>
      <c r="DIK1" s="13">
        <f>variables_value!DIK1</f>
        <v>0</v>
      </c>
      <c r="DIL1" s="13">
        <f>variables_value!DIL1</f>
        <v>0</v>
      </c>
      <c r="DIM1" s="13">
        <f>variables_value!DIM1</f>
        <v>0</v>
      </c>
      <c r="DIN1" s="13">
        <f>variables_value!DIN1</f>
        <v>0</v>
      </c>
      <c r="DIO1" s="13">
        <f>variables_value!DIO1</f>
        <v>0</v>
      </c>
      <c r="DIP1" s="13">
        <f>variables_value!DIP1</f>
        <v>0</v>
      </c>
      <c r="DIQ1" s="13">
        <f>variables_value!DIQ1</f>
        <v>0</v>
      </c>
      <c r="DIR1" s="13">
        <f>variables_value!DIR1</f>
        <v>0</v>
      </c>
      <c r="DIS1" s="13">
        <f>variables_value!DIS1</f>
        <v>0</v>
      </c>
      <c r="DIT1" s="13">
        <f>variables_value!DIT1</f>
        <v>0</v>
      </c>
      <c r="DIU1" s="13">
        <f>variables_value!DIU1</f>
        <v>0</v>
      </c>
      <c r="DIV1" s="13">
        <f>variables_value!DIV1</f>
        <v>0</v>
      </c>
      <c r="DIW1" s="13">
        <f>variables_value!DIW1</f>
        <v>0</v>
      </c>
      <c r="DIX1" s="13">
        <f>variables_value!DIX1</f>
        <v>0</v>
      </c>
      <c r="DIY1" s="13">
        <f>variables_value!DIY1</f>
        <v>0</v>
      </c>
      <c r="DIZ1" s="13">
        <f>variables_value!DIZ1</f>
        <v>0</v>
      </c>
      <c r="DJA1" s="13">
        <f>variables_value!DJA1</f>
        <v>0</v>
      </c>
      <c r="DJB1" s="13">
        <f>variables_value!DJB1</f>
        <v>0</v>
      </c>
      <c r="DJC1" s="13">
        <f>variables_value!DJC1</f>
        <v>0</v>
      </c>
      <c r="DJD1" s="13">
        <f>variables_value!DJD1</f>
        <v>0</v>
      </c>
      <c r="DJE1" s="13">
        <f>variables_value!DJE1</f>
        <v>0</v>
      </c>
      <c r="DJF1" s="13">
        <f>variables_value!DJF1</f>
        <v>0</v>
      </c>
      <c r="DJG1" s="13">
        <f>variables_value!DJG1</f>
        <v>0</v>
      </c>
      <c r="DJH1" s="13">
        <f>variables_value!DJH1</f>
        <v>0</v>
      </c>
      <c r="DJI1" s="13">
        <f>variables_value!DJI1</f>
        <v>0</v>
      </c>
      <c r="DJJ1" s="13">
        <f>variables_value!DJJ1</f>
        <v>0</v>
      </c>
      <c r="DJK1" s="13">
        <f>variables_value!DJK1</f>
        <v>0</v>
      </c>
      <c r="DJL1" s="13">
        <f>variables_value!DJL1</f>
        <v>0</v>
      </c>
      <c r="DJM1" s="13">
        <f>variables_value!DJM1</f>
        <v>0</v>
      </c>
      <c r="DJN1" s="13">
        <f>variables_value!DJN1</f>
        <v>0</v>
      </c>
      <c r="DJO1" s="13">
        <f>variables_value!DJO1</f>
        <v>0</v>
      </c>
      <c r="DJP1" s="13">
        <f>variables_value!DJP1</f>
        <v>0</v>
      </c>
      <c r="DJQ1" s="13">
        <f>variables_value!DJQ1</f>
        <v>0</v>
      </c>
      <c r="DJR1" s="13">
        <f>variables_value!DJR1</f>
        <v>0</v>
      </c>
      <c r="DJS1" s="13">
        <f>variables_value!DJS1</f>
        <v>0</v>
      </c>
      <c r="DJT1" s="13">
        <f>variables_value!DJT1</f>
        <v>0</v>
      </c>
      <c r="DJU1" s="13">
        <f>variables_value!DJU1</f>
        <v>0</v>
      </c>
      <c r="DJV1" s="13">
        <f>variables_value!DJV1</f>
        <v>0</v>
      </c>
      <c r="DJW1" s="13">
        <f>variables_value!DJW1</f>
        <v>0</v>
      </c>
      <c r="DJX1" s="13">
        <f>variables_value!DJX1</f>
        <v>0</v>
      </c>
      <c r="DJY1" s="13">
        <f>variables_value!DJY1</f>
        <v>0</v>
      </c>
      <c r="DJZ1" s="13">
        <f>variables_value!DJZ1</f>
        <v>0</v>
      </c>
      <c r="DKA1" s="13">
        <f>variables_value!DKA1</f>
        <v>0</v>
      </c>
      <c r="DKB1" s="13">
        <f>variables_value!DKB1</f>
        <v>0</v>
      </c>
      <c r="DKC1" s="13">
        <f>variables_value!DKC1</f>
        <v>0</v>
      </c>
      <c r="DKD1" s="13">
        <f>variables_value!DKD1</f>
        <v>0</v>
      </c>
      <c r="DKE1" s="13">
        <f>variables_value!DKE1</f>
        <v>0</v>
      </c>
      <c r="DKF1" s="13">
        <f>variables_value!DKF1</f>
        <v>0</v>
      </c>
      <c r="DKG1" s="13">
        <f>variables_value!DKG1</f>
        <v>0</v>
      </c>
      <c r="DKH1" s="13">
        <f>variables_value!DKH1</f>
        <v>0</v>
      </c>
      <c r="DKI1" s="13">
        <f>variables_value!DKI1</f>
        <v>0</v>
      </c>
      <c r="DKJ1" s="13">
        <f>variables_value!DKJ1</f>
        <v>0</v>
      </c>
      <c r="DKK1" s="13">
        <f>variables_value!DKK1</f>
        <v>0</v>
      </c>
      <c r="DKL1" s="13">
        <f>variables_value!DKL1</f>
        <v>0</v>
      </c>
      <c r="DKM1" s="13">
        <f>variables_value!DKM1</f>
        <v>0</v>
      </c>
      <c r="DKN1" s="13">
        <f>variables_value!DKN1</f>
        <v>0</v>
      </c>
      <c r="DKO1" s="13">
        <f>variables_value!DKO1</f>
        <v>0</v>
      </c>
      <c r="DKP1" s="13">
        <f>variables_value!DKP1</f>
        <v>0</v>
      </c>
      <c r="DKQ1" s="13">
        <f>variables_value!DKQ1</f>
        <v>0</v>
      </c>
      <c r="DKR1" s="13">
        <f>variables_value!DKR1</f>
        <v>0</v>
      </c>
      <c r="DKS1" s="13">
        <f>variables_value!DKS1</f>
        <v>0</v>
      </c>
      <c r="DKT1" s="13">
        <f>variables_value!DKT1</f>
        <v>0</v>
      </c>
      <c r="DKU1" s="13">
        <f>variables_value!DKU1</f>
        <v>0</v>
      </c>
      <c r="DKV1" s="13">
        <f>variables_value!DKV1</f>
        <v>0</v>
      </c>
      <c r="DKW1" s="13">
        <f>variables_value!DKW1</f>
        <v>0</v>
      </c>
      <c r="DKX1" s="13">
        <f>variables_value!DKX1</f>
        <v>0</v>
      </c>
      <c r="DKY1" s="13">
        <f>variables_value!DKY1</f>
        <v>0</v>
      </c>
      <c r="DKZ1" s="13">
        <f>variables_value!DKZ1</f>
        <v>0</v>
      </c>
      <c r="DLA1" s="13">
        <f>variables_value!DLA1</f>
        <v>0</v>
      </c>
      <c r="DLB1" s="13">
        <f>variables_value!DLB1</f>
        <v>0</v>
      </c>
      <c r="DLC1" s="13">
        <f>variables_value!DLC1</f>
        <v>0</v>
      </c>
      <c r="DLD1" s="13">
        <f>variables_value!DLD1</f>
        <v>0</v>
      </c>
      <c r="DLE1" s="13">
        <f>variables_value!DLE1</f>
        <v>0</v>
      </c>
      <c r="DLF1" s="13">
        <f>variables_value!DLF1</f>
        <v>0</v>
      </c>
      <c r="DLG1" s="13">
        <f>variables_value!DLG1</f>
        <v>0</v>
      </c>
      <c r="DLH1" s="13">
        <f>variables_value!DLH1</f>
        <v>0</v>
      </c>
      <c r="DLI1" s="13">
        <f>variables_value!DLI1</f>
        <v>0</v>
      </c>
      <c r="DLJ1" s="13">
        <f>variables_value!DLJ1</f>
        <v>0</v>
      </c>
      <c r="DLK1" s="13">
        <f>variables_value!DLK1</f>
        <v>0</v>
      </c>
      <c r="DLL1" s="13">
        <f>variables_value!DLL1</f>
        <v>0</v>
      </c>
      <c r="DLM1" s="13">
        <f>variables_value!DLM1</f>
        <v>0</v>
      </c>
      <c r="DLN1" s="13">
        <f>variables_value!DLN1</f>
        <v>0</v>
      </c>
      <c r="DLO1" s="13">
        <f>variables_value!DLO1</f>
        <v>0</v>
      </c>
      <c r="DLP1" s="13">
        <f>variables_value!DLP1</f>
        <v>0</v>
      </c>
      <c r="DLQ1" s="13">
        <f>variables_value!DLQ1</f>
        <v>0</v>
      </c>
      <c r="DLR1" s="13">
        <f>variables_value!DLR1</f>
        <v>0</v>
      </c>
      <c r="DLS1" s="13">
        <f>variables_value!DLS1</f>
        <v>0</v>
      </c>
      <c r="DLT1" s="13">
        <f>variables_value!DLT1</f>
        <v>0</v>
      </c>
      <c r="DLU1" s="13">
        <f>variables_value!DLU1</f>
        <v>0</v>
      </c>
      <c r="DLV1" s="13">
        <f>variables_value!DLV1</f>
        <v>0</v>
      </c>
      <c r="DLW1" s="13">
        <f>variables_value!DLW1</f>
        <v>0</v>
      </c>
      <c r="DLX1" s="13">
        <f>variables_value!DLX1</f>
        <v>0</v>
      </c>
      <c r="DLY1" s="13">
        <f>variables_value!DLY1</f>
        <v>0</v>
      </c>
      <c r="DLZ1" s="13">
        <f>variables_value!DLZ1</f>
        <v>0</v>
      </c>
      <c r="DMA1" s="13">
        <f>variables_value!DMA1</f>
        <v>0</v>
      </c>
      <c r="DMB1" s="13">
        <f>variables_value!DMB1</f>
        <v>0</v>
      </c>
      <c r="DMC1" s="13">
        <f>variables_value!DMC1</f>
        <v>0</v>
      </c>
      <c r="DMD1" s="13">
        <f>variables_value!DMD1</f>
        <v>0</v>
      </c>
      <c r="DME1" s="13">
        <f>variables_value!DME1</f>
        <v>0</v>
      </c>
      <c r="DMF1" s="13">
        <f>variables_value!DMF1</f>
        <v>0</v>
      </c>
      <c r="DMG1" s="13">
        <f>variables_value!DMG1</f>
        <v>0</v>
      </c>
      <c r="DMH1" s="13">
        <f>variables_value!DMH1</f>
        <v>0</v>
      </c>
      <c r="DMI1" s="13">
        <f>variables_value!DMI1</f>
        <v>0</v>
      </c>
      <c r="DMJ1" s="13">
        <f>variables_value!DMJ1</f>
        <v>0</v>
      </c>
      <c r="DMK1" s="13">
        <f>variables_value!DMK1</f>
        <v>0</v>
      </c>
      <c r="DML1" s="13">
        <f>variables_value!DML1</f>
        <v>0</v>
      </c>
      <c r="DMM1" s="13">
        <f>variables_value!DMM1</f>
        <v>0</v>
      </c>
      <c r="DMN1" s="13">
        <f>variables_value!DMN1</f>
        <v>0</v>
      </c>
      <c r="DMO1" s="13">
        <f>variables_value!DMO1</f>
        <v>0</v>
      </c>
      <c r="DMP1" s="13">
        <f>variables_value!DMP1</f>
        <v>0</v>
      </c>
      <c r="DMQ1" s="13">
        <f>variables_value!DMQ1</f>
        <v>0</v>
      </c>
      <c r="DMR1" s="13">
        <f>variables_value!DMR1</f>
        <v>0</v>
      </c>
      <c r="DMS1" s="13">
        <f>variables_value!DMS1</f>
        <v>0</v>
      </c>
      <c r="DMT1" s="13">
        <f>variables_value!DMT1</f>
        <v>0</v>
      </c>
      <c r="DMU1" s="13">
        <f>variables_value!DMU1</f>
        <v>0</v>
      </c>
      <c r="DMV1" s="13">
        <f>variables_value!DMV1</f>
        <v>0</v>
      </c>
      <c r="DMW1" s="13">
        <f>variables_value!DMW1</f>
        <v>0</v>
      </c>
      <c r="DMX1" s="13">
        <f>variables_value!DMX1</f>
        <v>0</v>
      </c>
      <c r="DMY1" s="13">
        <f>variables_value!DMY1</f>
        <v>0</v>
      </c>
      <c r="DMZ1" s="13">
        <f>variables_value!DMZ1</f>
        <v>0</v>
      </c>
      <c r="DNA1" s="13">
        <f>variables_value!DNA1</f>
        <v>0</v>
      </c>
      <c r="DNB1" s="13">
        <f>variables_value!DNB1</f>
        <v>0</v>
      </c>
      <c r="DNC1" s="13">
        <f>variables_value!DNC1</f>
        <v>0</v>
      </c>
      <c r="DND1" s="13">
        <f>variables_value!DND1</f>
        <v>0</v>
      </c>
      <c r="DNE1" s="13">
        <f>variables_value!DNE1</f>
        <v>0</v>
      </c>
      <c r="DNF1" s="13">
        <f>variables_value!DNF1</f>
        <v>0</v>
      </c>
      <c r="DNG1" s="13">
        <f>variables_value!DNG1</f>
        <v>0</v>
      </c>
      <c r="DNH1" s="13">
        <f>variables_value!DNH1</f>
        <v>0</v>
      </c>
      <c r="DNI1" s="13">
        <f>variables_value!DNI1</f>
        <v>0</v>
      </c>
      <c r="DNJ1" s="13">
        <f>variables_value!DNJ1</f>
        <v>0</v>
      </c>
      <c r="DNK1" s="13">
        <f>variables_value!DNK1</f>
        <v>0</v>
      </c>
      <c r="DNL1" s="13">
        <f>variables_value!DNL1</f>
        <v>0</v>
      </c>
      <c r="DNM1" s="13">
        <f>variables_value!DNM1</f>
        <v>0</v>
      </c>
      <c r="DNN1" s="13">
        <f>variables_value!DNN1</f>
        <v>0</v>
      </c>
      <c r="DNO1" s="13">
        <f>variables_value!DNO1</f>
        <v>0</v>
      </c>
      <c r="DNP1" s="13">
        <f>variables_value!DNP1</f>
        <v>0</v>
      </c>
      <c r="DNQ1" s="13">
        <f>variables_value!DNQ1</f>
        <v>0</v>
      </c>
      <c r="DNR1" s="13">
        <f>variables_value!DNR1</f>
        <v>0</v>
      </c>
      <c r="DNS1" s="13">
        <f>variables_value!DNS1</f>
        <v>0</v>
      </c>
      <c r="DNT1" s="13">
        <f>variables_value!DNT1</f>
        <v>0</v>
      </c>
      <c r="DNU1" s="13">
        <f>variables_value!DNU1</f>
        <v>0</v>
      </c>
      <c r="DNV1" s="13">
        <f>variables_value!DNV1</f>
        <v>0</v>
      </c>
      <c r="DNW1" s="13">
        <f>variables_value!DNW1</f>
        <v>0</v>
      </c>
      <c r="DNX1" s="13">
        <f>variables_value!DNX1</f>
        <v>0</v>
      </c>
      <c r="DNY1" s="13">
        <f>variables_value!DNY1</f>
        <v>0</v>
      </c>
      <c r="DNZ1" s="13">
        <f>variables_value!DNZ1</f>
        <v>0</v>
      </c>
      <c r="DOA1" s="13">
        <f>variables_value!DOA1</f>
        <v>0</v>
      </c>
      <c r="DOB1" s="13">
        <f>variables_value!DOB1</f>
        <v>0</v>
      </c>
      <c r="DOC1" s="13">
        <f>variables_value!DOC1</f>
        <v>0</v>
      </c>
      <c r="DOD1" s="13">
        <f>variables_value!DOD1</f>
        <v>0</v>
      </c>
      <c r="DOE1" s="13">
        <f>variables_value!DOE1</f>
        <v>0</v>
      </c>
      <c r="DOF1" s="13">
        <f>variables_value!DOF1</f>
        <v>0</v>
      </c>
      <c r="DOG1" s="13">
        <f>variables_value!DOG1</f>
        <v>0</v>
      </c>
      <c r="DOH1" s="13">
        <f>variables_value!DOH1</f>
        <v>0</v>
      </c>
      <c r="DOI1" s="13">
        <f>variables_value!DOI1</f>
        <v>0</v>
      </c>
      <c r="DOJ1" s="13">
        <f>variables_value!DOJ1</f>
        <v>0</v>
      </c>
      <c r="DOK1" s="13">
        <f>variables_value!DOK1</f>
        <v>0</v>
      </c>
      <c r="DOL1" s="13">
        <f>variables_value!DOL1</f>
        <v>0</v>
      </c>
      <c r="DOM1" s="13">
        <f>variables_value!DOM1</f>
        <v>0</v>
      </c>
      <c r="DON1" s="13">
        <f>variables_value!DON1</f>
        <v>0</v>
      </c>
      <c r="DOO1" s="13">
        <f>variables_value!DOO1</f>
        <v>0</v>
      </c>
      <c r="DOP1" s="13">
        <f>variables_value!DOP1</f>
        <v>0</v>
      </c>
      <c r="DOQ1" s="13">
        <f>variables_value!DOQ1</f>
        <v>0</v>
      </c>
      <c r="DOR1" s="13">
        <f>variables_value!DOR1</f>
        <v>0</v>
      </c>
      <c r="DOS1" s="13">
        <f>variables_value!DOS1</f>
        <v>0</v>
      </c>
      <c r="DOT1" s="13">
        <f>variables_value!DOT1</f>
        <v>0</v>
      </c>
      <c r="DOU1" s="13">
        <f>variables_value!DOU1</f>
        <v>0</v>
      </c>
      <c r="DOV1" s="13">
        <f>variables_value!DOV1</f>
        <v>0</v>
      </c>
      <c r="DOW1" s="13">
        <f>variables_value!DOW1</f>
        <v>0</v>
      </c>
      <c r="DOX1" s="13">
        <f>variables_value!DOX1</f>
        <v>0</v>
      </c>
      <c r="DOY1" s="13">
        <f>variables_value!DOY1</f>
        <v>0</v>
      </c>
      <c r="DOZ1" s="13">
        <f>variables_value!DOZ1</f>
        <v>0</v>
      </c>
      <c r="DPA1" s="13">
        <f>variables_value!DPA1</f>
        <v>0</v>
      </c>
      <c r="DPB1" s="13">
        <f>variables_value!DPB1</f>
        <v>0</v>
      </c>
      <c r="DPC1" s="13">
        <f>variables_value!DPC1</f>
        <v>0</v>
      </c>
      <c r="DPD1" s="13">
        <f>variables_value!DPD1</f>
        <v>0</v>
      </c>
      <c r="DPE1" s="13">
        <f>variables_value!DPE1</f>
        <v>0</v>
      </c>
      <c r="DPF1" s="13">
        <f>variables_value!DPF1</f>
        <v>0</v>
      </c>
      <c r="DPG1" s="13">
        <f>variables_value!DPG1</f>
        <v>0</v>
      </c>
      <c r="DPH1" s="13">
        <f>variables_value!DPH1</f>
        <v>0</v>
      </c>
      <c r="DPI1" s="13">
        <f>variables_value!DPI1</f>
        <v>0</v>
      </c>
      <c r="DPJ1" s="13">
        <f>variables_value!DPJ1</f>
        <v>0</v>
      </c>
      <c r="DPK1" s="13">
        <f>variables_value!DPK1</f>
        <v>0</v>
      </c>
      <c r="DPL1" s="13">
        <f>variables_value!DPL1</f>
        <v>0</v>
      </c>
      <c r="DPM1" s="13">
        <f>variables_value!DPM1</f>
        <v>0</v>
      </c>
      <c r="DPN1" s="13">
        <f>variables_value!DPN1</f>
        <v>0</v>
      </c>
      <c r="DPO1" s="13">
        <f>variables_value!DPO1</f>
        <v>0</v>
      </c>
      <c r="DPP1" s="13">
        <f>variables_value!DPP1</f>
        <v>0</v>
      </c>
      <c r="DPQ1" s="13">
        <f>variables_value!DPQ1</f>
        <v>0</v>
      </c>
      <c r="DPR1" s="13">
        <f>variables_value!DPR1</f>
        <v>0</v>
      </c>
      <c r="DPS1" s="13">
        <f>variables_value!DPS1</f>
        <v>0</v>
      </c>
      <c r="DPT1" s="13">
        <f>variables_value!DPT1</f>
        <v>0</v>
      </c>
      <c r="DPU1" s="13">
        <f>variables_value!DPU1</f>
        <v>0</v>
      </c>
      <c r="DPV1" s="13">
        <f>variables_value!DPV1</f>
        <v>0</v>
      </c>
      <c r="DPW1" s="13">
        <f>variables_value!DPW1</f>
        <v>0</v>
      </c>
      <c r="DPX1" s="13">
        <f>variables_value!DPX1</f>
        <v>0</v>
      </c>
      <c r="DPY1" s="13">
        <f>variables_value!DPY1</f>
        <v>0</v>
      </c>
      <c r="DPZ1" s="13">
        <f>variables_value!DPZ1</f>
        <v>0</v>
      </c>
      <c r="DQA1" s="13">
        <f>variables_value!DQA1</f>
        <v>0</v>
      </c>
      <c r="DQB1" s="13">
        <f>variables_value!DQB1</f>
        <v>0</v>
      </c>
      <c r="DQC1" s="13">
        <f>variables_value!DQC1</f>
        <v>0</v>
      </c>
      <c r="DQD1" s="13">
        <f>variables_value!DQD1</f>
        <v>0</v>
      </c>
      <c r="DQE1" s="13">
        <f>variables_value!DQE1</f>
        <v>0</v>
      </c>
      <c r="DQF1" s="13">
        <f>variables_value!DQF1</f>
        <v>0</v>
      </c>
      <c r="DQG1" s="13">
        <f>variables_value!DQG1</f>
        <v>0</v>
      </c>
      <c r="DQH1" s="13">
        <f>variables_value!DQH1</f>
        <v>0</v>
      </c>
      <c r="DQI1" s="13">
        <f>variables_value!DQI1</f>
        <v>0</v>
      </c>
      <c r="DQJ1" s="13">
        <f>variables_value!DQJ1</f>
        <v>0</v>
      </c>
      <c r="DQK1" s="13">
        <f>variables_value!DQK1</f>
        <v>0</v>
      </c>
      <c r="DQL1" s="13">
        <f>variables_value!DQL1</f>
        <v>0</v>
      </c>
      <c r="DQM1" s="13">
        <f>variables_value!DQM1</f>
        <v>0</v>
      </c>
      <c r="DQN1" s="13">
        <f>variables_value!DQN1</f>
        <v>0</v>
      </c>
      <c r="DQO1" s="13">
        <f>variables_value!DQO1</f>
        <v>0</v>
      </c>
      <c r="DQP1" s="13">
        <f>variables_value!DQP1</f>
        <v>0</v>
      </c>
      <c r="DQQ1" s="13">
        <f>variables_value!DQQ1</f>
        <v>0</v>
      </c>
      <c r="DQR1" s="13">
        <f>variables_value!DQR1</f>
        <v>0</v>
      </c>
      <c r="DQS1" s="13">
        <f>variables_value!DQS1</f>
        <v>0</v>
      </c>
      <c r="DQT1" s="13">
        <f>variables_value!DQT1</f>
        <v>0</v>
      </c>
      <c r="DQU1" s="13">
        <f>variables_value!DQU1</f>
        <v>0</v>
      </c>
      <c r="DQV1" s="13">
        <f>variables_value!DQV1</f>
        <v>0</v>
      </c>
      <c r="DQW1" s="13">
        <f>variables_value!DQW1</f>
        <v>0</v>
      </c>
      <c r="DQX1" s="13">
        <f>variables_value!DQX1</f>
        <v>0</v>
      </c>
      <c r="DQY1" s="13">
        <f>variables_value!DQY1</f>
        <v>0</v>
      </c>
      <c r="DQZ1" s="13">
        <f>variables_value!DQZ1</f>
        <v>0</v>
      </c>
      <c r="DRA1" s="13">
        <f>variables_value!DRA1</f>
        <v>0</v>
      </c>
      <c r="DRB1" s="13">
        <f>variables_value!DRB1</f>
        <v>0</v>
      </c>
      <c r="DRC1" s="13">
        <f>variables_value!DRC1</f>
        <v>0</v>
      </c>
      <c r="DRD1" s="13">
        <f>variables_value!DRD1</f>
        <v>0</v>
      </c>
      <c r="DRE1" s="13">
        <f>variables_value!DRE1</f>
        <v>0</v>
      </c>
      <c r="DRF1" s="13">
        <f>variables_value!DRF1</f>
        <v>0</v>
      </c>
      <c r="DRG1" s="13">
        <f>variables_value!DRG1</f>
        <v>0</v>
      </c>
      <c r="DRH1" s="13">
        <f>variables_value!DRH1</f>
        <v>0</v>
      </c>
      <c r="DRI1" s="13">
        <f>variables_value!DRI1</f>
        <v>0</v>
      </c>
      <c r="DRJ1" s="13">
        <f>variables_value!DRJ1</f>
        <v>0</v>
      </c>
      <c r="DRK1" s="13">
        <f>variables_value!DRK1</f>
        <v>0</v>
      </c>
      <c r="DRL1" s="13">
        <f>variables_value!DRL1</f>
        <v>0</v>
      </c>
      <c r="DRM1" s="13">
        <f>variables_value!DRM1</f>
        <v>0</v>
      </c>
      <c r="DRN1" s="13">
        <f>variables_value!DRN1</f>
        <v>0</v>
      </c>
      <c r="DRO1" s="13">
        <f>variables_value!DRO1</f>
        <v>0</v>
      </c>
      <c r="DRP1" s="13">
        <f>variables_value!DRP1</f>
        <v>0</v>
      </c>
      <c r="DRQ1" s="13">
        <f>variables_value!DRQ1</f>
        <v>0</v>
      </c>
      <c r="DRR1" s="13">
        <f>variables_value!DRR1</f>
        <v>0</v>
      </c>
      <c r="DRS1" s="13">
        <f>variables_value!DRS1</f>
        <v>0</v>
      </c>
      <c r="DRT1" s="13">
        <f>variables_value!DRT1</f>
        <v>0</v>
      </c>
      <c r="DRU1" s="13">
        <f>variables_value!DRU1</f>
        <v>0</v>
      </c>
      <c r="DRV1" s="13">
        <f>variables_value!DRV1</f>
        <v>0</v>
      </c>
      <c r="DRW1" s="13">
        <f>variables_value!DRW1</f>
        <v>0</v>
      </c>
      <c r="DRX1" s="13">
        <f>variables_value!DRX1</f>
        <v>0</v>
      </c>
      <c r="DRY1" s="13">
        <f>variables_value!DRY1</f>
        <v>0</v>
      </c>
      <c r="DRZ1" s="13">
        <f>variables_value!DRZ1</f>
        <v>0</v>
      </c>
      <c r="DSA1" s="13">
        <f>variables_value!DSA1</f>
        <v>0</v>
      </c>
      <c r="DSB1" s="13">
        <f>variables_value!DSB1</f>
        <v>0</v>
      </c>
      <c r="DSC1" s="13">
        <f>variables_value!DSC1</f>
        <v>0</v>
      </c>
      <c r="DSD1" s="13">
        <f>variables_value!DSD1</f>
        <v>0</v>
      </c>
      <c r="DSE1" s="13">
        <f>variables_value!DSE1</f>
        <v>0</v>
      </c>
      <c r="DSF1" s="13">
        <f>variables_value!DSF1</f>
        <v>0</v>
      </c>
      <c r="DSG1" s="13">
        <f>variables_value!DSG1</f>
        <v>0</v>
      </c>
      <c r="DSH1" s="13">
        <f>variables_value!DSH1</f>
        <v>0</v>
      </c>
      <c r="DSI1" s="13">
        <f>variables_value!DSI1</f>
        <v>0</v>
      </c>
      <c r="DSJ1" s="13">
        <f>variables_value!DSJ1</f>
        <v>0</v>
      </c>
      <c r="DSK1" s="13">
        <f>variables_value!DSK1</f>
        <v>0</v>
      </c>
      <c r="DSL1" s="13">
        <f>variables_value!DSL1</f>
        <v>0</v>
      </c>
      <c r="DSM1" s="13">
        <f>variables_value!DSM1</f>
        <v>0</v>
      </c>
      <c r="DSN1" s="13">
        <f>variables_value!DSN1</f>
        <v>0</v>
      </c>
      <c r="DSO1" s="13">
        <f>variables_value!DSO1</f>
        <v>0</v>
      </c>
      <c r="DSP1" s="13">
        <f>variables_value!DSP1</f>
        <v>0</v>
      </c>
      <c r="DSQ1" s="13">
        <f>variables_value!DSQ1</f>
        <v>0</v>
      </c>
      <c r="DSR1" s="13">
        <f>variables_value!DSR1</f>
        <v>0</v>
      </c>
      <c r="DSS1" s="13">
        <f>variables_value!DSS1</f>
        <v>0</v>
      </c>
      <c r="DST1" s="13">
        <f>variables_value!DST1</f>
        <v>0</v>
      </c>
      <c r="DSU1" s="13">
        <f>variables_value!DSU1</f>
        <v>0</v>
      </c>
      <c r="DSV1" s="13">
        <f>variables_value!DSV1</f>
        <v>0</v>
      </c>
      <c r="DSW1" s="13">
        <f>variables_value!DSW1</f>
        <v>0</v>
      </c>
      <c r="DSX1" s="13">
        <f>variables_value!DSX1</f>
        <v>0</v>
      </c>
      <c r="DSY1" s="13">
        <f>variables_value!DSY1</f>
        <v>0</v>
      </c>
      <c r="DSZ1" s="13">
        <f>variables_value!DSZ1</f>
        <v>0</v>
      </c>
      <c r="DTA1" s="13">
        <f>variables_value!DTA1</f>
        <v>0</v>
      </c>
      <c r="DTB1" s="13">
        <f>variables_value!DTB1</f>
        <v>0</v>
      </c>
      <c r="DTC1" s="13">
        <f>variables_value!DTC1</f>
        <v>0</v>
      </c>
      <c r="DTD1" s="13">
        <f>variables_value!DTD1</f>
        <v>0</v>
      </c>
      <c r="DTE1" s="13">
        <f>variables_value!DTE1</f>
        <v>0</v>
      </c>
      <c r="DTF1" s="13">
        <f>variables_value!DTF1</f>
        <v>0</v>
      </c>
      <c r="DTG1" s="13">
        <f>variables_value!DTG1</f>
        <v>0</v>
      </c>
      <c r="DTH1" s="13">
        <f>variables_value!DTH1</f>
        <v>0</v>
      </c>
      <c r="DTI1" s="13">
        <f>variables_value!DTI1</f>
        <v>0</v>
      </c>
      <c r="DTJ1" s="13">
        <f>variables_value!DTJ1</f>
        <v>0</v>
      </c>
      <c r="DTK1" s="13">
        <f>variables_value!DTK1</f>
        <v>0</v>
      </c>
      <c r="DTL1" s="13">
        <f>variables_value!DTL1</f>
        <v>0</v>
      </c>
      <c r="DTM1" s="13">
        <f>variables_value!DTM1</f>
        <v>0</v>
      </c>
      <c r="DTN1" s="13">
        <f>variables_value!DTN1</f>
        <v>0</v>
      </c>
      <c r="DTO1" s="13">
        <f>variables_value!DTO1</f>
        <v>0</v>
      </c>
      <c r="DTP1" s="13">
        <f>variables_value!DTP1</f>
        <v>0</v>
      </c>
      <c r="DTQ1" s="13">
        <f>variables_value!DTQ1</f>
        <v>0</v>
      </c>
      <c r="DTR1" s="13">
        <f>variables_value!DTR1</f>
        <v>0</v>
      </c>
      <c r="DTS1" s="13">
        <f>variables_value!DTS1</f>
        <v>0</v>
      </c>
      <c r="DTT1" s="13">
        <f>variables_value!DTT1</f>
        <v>0</v>
      </c>
      <c r="DTU1" s="13">
        <f>variables_value!DTU1</f>
        <v>0</v>
      </c>
      <c r="DTV1" s="13">
        <f>variables_value!DTV1</f>
        <v>0</v>
      </c>
      <c r="DTW1" s="13">
        <f>variables_value!DTW1</f>
        <v>0</v>
      </c>
      <c r="DTX1" s="13">
        <f>variables_value!DTX1</f>
        <v>0</v>
      </c>
      <c r="DTY1" s="13">
        <f>variables_value!DTY1</f>
        <v>0</v>
      </c>
      <c r="DTZ1" s="13">
        <f>variables_value!DTZ1</f>
        <v>0</v>
      </c>
      <c r="DUA1" s="13">
        <f>variables_value!DUA1</f>
        <v>0</v>
      </c>
      <c r="DUB1" s="13">
        <f>variables_value!DUB1</f>
        <v>0</v>
      </c>
      <c r="DUC1" s="13">
        <f>variables_value!DUC1</f>
        <v>0</v>
      </c>
      <c r="DUD1" s="13">
        <f>variables_value!DUD1</f>
        <v>0</v>
      </c>
      <c r="DUE1" s="13">
        <f>variables_value!DUE1</f>
        <v>0</v>
      </c>
      <c r="DUF1" s="13">
        <f>variables_value!DUF1</f>
        <v>0</v>
      </c>
      <c r="DUG1" s="13">
        <f>variables_value!DUG1</f>
        <v>0</v>
      </c>
      <c r="DUH1" s="13">
        <f>variables_value!DUH1</f>
        <v>0</v>
      </c>
      <c r="DUI1" s="13">
        <f>variables_value!DUI1</f>
        <v>0</v>
      </c>
      <c r="DUJ1" s="13">
        <f>variables_value!DUJ1</f>
        <v>0</v>
      </c>
      <c r="DUK1" s="13">
        <f>variables_value!DUK1</f>
        <v>0</v>
      </c>
      <c r="DUL1" s="13">
        <f>variables_value!DUL1</f>
        <v>0</v>
      </c>
      <c r="DUM1" s="13">
        <f>variables_value!DUM1</f>
        <v>0</v>
      </c>
      <c r="DUN1" s="13">
        <f>variables_value!DUN1</f>
        <v>0</v>
      </c>
      <c r="DUO1" s="13">
        <f>variables_value!DUO1</f>
        <v>0</v>
      </c>
      <c r="DUP1" s="13">
        <f>variables_value!DUP1</f>
        <v>0</v>
      </c>
      <c r="DUQ1" s="13">
        <f>variables_value!DUQ1</f>
        <v>0</v>
      </c>
      <c r="DUR1" s="13">
        <f>variables_value!DUR1</f>
        <v>0</v>
      </c>
      <c r="DUS1" s="13">
        <f>variables_value!DUS1</f>
        <v>0</v>
      </c>
      <c r="DUT1" s="13">
        <f>variables_value!DUT1</f>
        <v>0</v>
      </c>
      <c r="DUU1" s="13">
        <f>variables_value!DUU1</f>
        <v>0</v>
      </c>
      <c r="DUV1" s="13">
        <f>variables_value!DUV1</f>
        <v>0</v>
      </c>
      <c r="DUW1" s="13">
        <f>variables_value!DUW1</f>
        <v>0</v>
      </c>
      <c r="DUX1" s="13">
        <f>variables_value!DUX1</f>
        <v>0</v>
      </c>
      <c r="DUY1" s="13">
        <f>variables_value!DUY1</f>
        <v>0</v>
      </c>
      <c r="DUZ1" s="13">
        <f>variables_value!DUZ1</f>
        <v>0</v>
      </c>
      <c r="DVA1" s="13">
        <f>variables_value!DVA1</f>
        <v>0</v>
      </c>
      <c r="DVB1" s="13">
        <f>variables_value!DVB1</f>
        <v>0</v>
      </c>
      <c r="DVC1" s="13">
        <f>variables_value!DVC1</f>
        <v>0</v>
      </c>
      <c r="DVD1" s="13">
        <f>variables_value!DVD1</f>
        <v>0</v>
      </c>
      <c r="DVE1" s="13">
        <f>variables_value!DVE1</f>
        <v>0</v>
      </c>
      <c r="DVF1" s="13">
        <f>variables_value!DVF1</f>
        <v>0</v>
      </c>
      <c r="DVG1" s="13">
        <f>variables_value!DVG1</f>
        <v>0</v>
      </c>
      <c r="DVH1" s="13">
        <f>variables_value!DVH1</f>
        <v>0</v>
      </c>
      <c r="DVI1" s="13">
        <f>variables_value!DVI1</f>
        <v>0</v>
      </c>
      <c r="DVJ1" s="13">
        <f>variables_value!DVJ1</f>
        <v>0</v>
      </c>
      <c r="DVK1" s="13">
        <f>variables_value!DVK1</f>
        <v>0</v>
      </c>
      <c r="DVL1" s="13">
        <f>variables_value!DVL1</f>
        <v>0</v>
      </c>
      <c r="DVM1" s="13">
        <f>variables_value!DVM1</f>
        <v>0</v>
      </c>
      <c r="DVN1" s="13">
        <f>variables_value!DVN1</f>
        <v>0</v>
      </c>
      <c r="DVO1" s="13">
        <f>variables_value!DVO1</f>
        <v>0</v>
      </c>
      <c r="DVP1" s="13">
        <f>variables_value!DVP1</f>
        <v>0</v>
      </c>
      <c r="DVQ1" s="13">
        <f>variables_value!DVQ1</f>
        <v>0</v>
      </c>
      <c r="DVR1" s="13">
        <f>variables_value!DVR1</f>
        <v>0</v>
      </c>
      <c r="DVS1" s="13">
        <f>variables_value!DVS1</f>
        <v>0</v>
      </c>
      <c r="DVT1" s="13">
        <f>variables_value!DVT1</f>
        <v>0</v>
      </c>
      <c r="DVU1" s="13">
        <f>variables_value!DVU1</f>
        <v>0</v>
      </c>
      <c r="DVV1" s="13">
        <f>variables_value!DVV1</f>
        <v>0</v>
      </c>
      <c r="DVW1" s="13">
        <f>variables_value!DVW1</f>
        <v>0</v>
      </c>
      <c r="DVX1" s="13">
        <f>variables_value!DVX1</f>
        <v>0</v>
      </c>
      <c r="DVY1" s="13">
        <f>variables_value!DVY1</f>
        <v>0</v>
      </c>
      <c r="DVZ1" s="13">
        <f>variables_value!DVZ1</f>
        <v>0</v>
      </c>
      <c r="DWA1" s="13">
        <f>variables_value!DWA1</f>
        <v>0</v>
      </c>
      <c r="DWB1" s="13">
        <f>variables_value!DWB1</f>
        <v>0</v>
      </c>
      <c r="DWC1" s="13">
        <f>variables_value!DWC1</f>
        <v>0</v>
      </c>
      <c r="DWD1" s="13">
        <f>variables_value!DWD1</f>
        <v>0</v>
      </c>
      <c r="DWE1" s="13">
        <f>variables_value!DWE1</f>
        <v>0</v>
      </c>
      <c r="DWF1" s="13">
        <f>variables_value!DWF1</f>
        <v>0</v>
      </c>
      <c r="DWG1" s="13">
        <f>variables_value!DWG1</f>
        <v>0</v>
      </c>
      <c r="DWH1" s="13">
        <f>variables_value!DWH1</f>
        <v>0</v>
      </c>
      <c r="DWI1" s="13">
        <f>variables_value!DWI1</f>
        <v>0</v>
      </c>
      <c r="DWJ1" s="13">
        <f>variables_value!DWJ1</f>
        <v>0</v>
      </c>
      <c r="DWK1" s="13">
        <f>variables_value!DWK1</f>
        <v>0</v>
      </c>
      <c r="DWL1" s="13">
        <f>variables_value!DWL1</f>
        <v>0</v>
      </c>
      <c r="DWM1" s="13">
        <f>variables_value!DWM1</f>
        <v>0</v>
      </c>
      <c r="DWN1" s="13">
        <f>variables_value!DWN1</f>
        <v>0</v>
      </c>
      <c r="DWO1" s="13">
        <f>variables_value!DWO1</f>
        <v>0</v>
      </c>
      <c r="DWP1" s="13">
        <f>variables_value!DWP1</f>
        <v>0</v>
      </c>
      <c r="DWQ1" s="13">
        <f>variables_value!DWQ1</f>
        <v>0</v>
      </c>
      <c r="DWR1" s="13">
        <f>variables_value!DWR1</f>
        <v>0</v>
      </c>
      <c r="DWS1" s="13">
        <f>variables_value!DWS1</f>
        <v>0</v>
      </c>
      <c r="DWT1" s="13">
        <f>variables_value!DWT1</f>
        <v>0</v>
      </c>
      <c r="DWU1" s="13">
        <f>variables_value!DWU1</f>
        <v>0</v>
      </c>
      <c r="DWV1" s="13">
        <f>variables_value!DWV1</f>
        <v>0</v>
      </c>
      <c r="DWW1" s="13">
        <f>variables_value!DWW1</f>
        <v>0</v>
      </c>
      <c r="DWX1" s="13">
        <f>variables_value!DWX1</f>
        <v>0</v>
      </c>
      <c r="DWY1" s="13">
        <f>variables_value!DWY1</f>
        <v>0</v>
      </c>
      <c r="DWZ1" s="13">
        <f>variables_value!DWZ1</f>
        <v>0</v>
      </c>
      <c r="DXA1" s="13">
        <f>variables_value!DXA1</f>
        <v>0</v>
      </c>
      <c r="DXB1" s="13">
        <f>variables_value!DXB1</f>
        <v>0</v>
      </c>
      <c r="DXC1" s="13">
        <f>variables_value!DXC1</f>
        <v>0</v>
      </c>
      <c r="DXD1" s="13">
        <f>variables_value!DXD1</f>
        <v>0</v>
      </c>
      <c r="DXE1" s="13">
        <f>variables_value!DXE1</f>
        <v>0</v>
      </c>
      <c r="DXF1" s="13">
        <f>variables_value!DXF1</f>
        <v>0</v>
      </c>
      <c r="DXG1" s="13">
        <f>variables_value!DXG1</f>
        <v>0</v>
      </c>
      <c r="DXH1" s="13">
        <f>variables_value!DXH1</f>
        <v>0</v>
      </c>
      <c r="DXI1" s="13">
        <f>variables_value!DXI1</f>
        <v>0</v>
      </c>
      <c r="DXJ1" s="13">
        <f>variables_value!DXJ1</f>
        <v>0</v>
      </c>
      <c r="DXK1" s="13">
        <f>variables_value!DXK1</f>
        <v>0</v>
      </c>
      <c r="DXL1" s="13">
        <f>variables_value!DXL1</f>
        <v>0</v>
      </c>
      <c r="DXM1" s="13">
        <f>variables_value!DXM1</f>
        <v>0</v>
      </c>
      <c r="DXN1" s="13">
        <f>variables_value!DXN1</f>
        <v>0</v>
      </c>
      <c r="DXO1" s="13">
        <f>variables_value!DXO1</f>
        <v>0</v>
      </c>
      <c r="DXP1" s="13">
        <f>variables_value!DXP1</f>
        <v>0</v>
      </c>
      <c r="DXQ1" s="13">
        <f>variables_value!DXQ1</f>
        <v>0</v>
      </c>
      <c r="DXR1" s="13">
        <f>variables_value!DXR1</f>
        <v>0</v>
      </c>
      <c r="DXS1" s="13">
        <f>variables_value!DXS1</f>
        <v>0</v>
      </c>
      <c r="DXT1" s="13">
        <f>variables_value!DXT1</f>
        <v>0</v>
      </c>
      <c r="DXU1" s="13">
        <f>variables_value!DXU1</f>
        <v>0</v>
      </c>
      <c r="DXV1" s="13">
        <f>variables_value!DXV1</f>
        <v>0</v>
      </c>
      <c r="DXW1" s="13">
        <f>variables_value!DXW1</f>
        <v>0</v>
      </c>
      <c r="DXX1" s="13">
        <f>variables_value!DXX1</f>
        <v>0</v>
      </c>
      <c r="DXY1" s="13">
        <f>variables_value!DXY1</f>
        <v>0</v>
      </c>
      <c r="DXZ1" s="13">
        <f>variables_value!DXZ1</f>
        <v>0</v>
      </c>
      <c r="DYA1" s="13">
        <f>variables_value!DYA1</f>
        <v>0</v>
      </c>
      <c r="DYB1" s="13">
        <f>variables_value!DYB1</f>
        <v>0</v>
      </c>
      <c r="DYC1" s="13">
        <f>variables_value!DYC1</f>
        <v>0</v>
      </c>
      <c r="DYD1" s="13">
        <f>variables_value!DYD1</f>
        <v>0</v>
      </c>
      <c r="DYE1" s="13">
        <f>variables_value!DYE1</f>
        <v>0</v>
      </c>
      <c r="DYF1" s="13">
        <f>variables_value!DYF1</f>
        <v>0</v>
      </c>
      <c r="DYG1" s="13">
        <f>variables_value!DYG1</f>
        <v>0</v>
      </c>
      <c r="DYH1" s="13">
        <f>variables_value!DYH1</f>
        <v>0</v>
      </c>
      <c r="DYI1" s="13">
        <f>variables_value!DYI1</f>
        <v>0</v>
      </c>
      <c r="DYJ1" s="13">
        <f>variables_value!DYJ1</f>
        <v>0</v>
      </c>
      <c r="DYK1" s="13">
        <f>variables_value!DYK1</f>
        <v>0</v>
      </c>
      <c r="DYL1" s="13">
        <f>variables_value!DYL1</f>
        <v>0</v>
      </c>
      <c r="DYM1" s="13">
        <f>variables_value!DYM1</f>
        <v>0</v>
      </c>
      <c r="DYN1" s="13">
        <f>variables_value!DYN1</f>
        <v>0</v>
      </c>
      <c r="DYO1" s="13">
        <f>variables_value!DYO1</f>
        <v>0</v>
      </c>
      <c r="DYP1" s="13">
        <f>variables_value!DYP1</f>
        <v>0</v>
      </c>
      <c r="DYQ1" s="13">
        <f>variables_value!DYQ1</f>
        <v>0</v>
      </c>
      <c r="DYR1" s="13">
        <f>variables_value!DYR1</f>
        <v>0</v>
      </c>
      <c r="DYS1" s="13">
        <f>variables_value!DYS1</f>
        <v>0</v>
      </c>
      <c r="DYT1" s="13">
        <f>variables_value!DYT1</f>
        <v>0</v>
      </c>
      <c r="DYU1" s="13">
        <f>variables_value!DYU1</f>
        <v>0</v>
      </c>
      <c r="DYV1" s="13">
        <f>variables_value!DYV1</f>
        <v>0</v>
      </c>
      <c r="DYW1" s="13">
        <f>variables_value!DYW1</f>
        <v>0</v>
      </c>
      <c r="DYX1" s="13">
        <f>variables_value!DYX1</f>
        <v>0</v>
      </c>
      <c r="DYY1" s="13">
        <f>variables_value!DYY1</f>
        <v>0</v>
      </c>
      <c r="DYZ1" s="13">
        <f>variables_value!DYZ1</f>
        <v>0</v>
      </c>
      <c r="DZA1" s="13">
        <f>variables_value!DZA1</f>
        <v>0</v>
      </c>
      <c r="DZB1" s="13">
        <f>variables_value!DZB1</f>
        <v>0</v>
      </c>
      <c r="DZC1" s="13">
        <f>variables_value!DZC1</f>
        <v>0</v>
      </c>
      <c r="DZD1" s="13">
        <f>variables_value!DZD1</f>
        <v>0</v>
      </c>
      <c r="DZE1" s="13">
        <f>variables_value!DZE1</f>
        <v>0</v>
      </c>
      <c r="DZF1" s="13">
        <f>variables_value!DZF1</f>
        <v>0</v>
      </c>
      <c r="DZG1" s="13">
        <f>variables_value!DZG1</f>
        <v>0</v>
      </c>
      <c r="DZH1" s="13">
        <f>variables_value!DZH1</f>
        <v>0</v>
      </c>
      <c r="DZI1" s="13">
        <f>variables_value!DZI1</f>
        <v>0</v>
      </c>
      <c r="DZJ1" s="13">
        <f>variables_value!DZJ1</f>
        <v>0</v>
      </c>
      <c r="DZK1" s="13">
        <f>variables_value!DZK1</f>
        <v>0</v>
      </c>
      <c r="DZL1" s="13">
        <f>variables_value!DZL1</f>
        <v>0</v>
      </c>
      <c r="DZM1" s="13">
        <f>variables_value!DZM1</f>
        <v>0</v>
      </c>
      <c r="DZN1" s="13">
        <f>variables_value!DZN1</f>
        <v>0</v>
      </c>
      <c r="DZO1" s="13">
        <f>variables_value!DZO1</f>
        <v>0</v>
      </c>
      <c r="DZP1" s="13">
        <f>variables_value!DZP1</f>
        <v>0</v>
      </c>
      <c r="DZQ1" s="13">
        <f>variables_value!DZQ1</f>
        <v>0</v>
      </c>
      <c r="DZR1" s="13">
        <f>variables_value!DZR1</f>
        <v>0</v>
      </c>
      <c r="DZS1" s="13">
        <f>variables_value!DZS1</f>
        <v>0</v>
      </c>
      <c r="DZT1" s="13">
        <f>variables_value!DZT1</f>
        <v>0</v>
      </c>
      <c r="DZU1" s="13">
        <f>variables_value!DZU1</f>
        <v>0</v>
      </c>
      <c r="DZV1" s="13">
        <f>variables_value!DZV1</f>
        <v>0</v>
      </c>
      <c r="DZW1" s="13">
        <f>variables_value!DZW1</f>
        <v>0</v>
      </c>
      <c r="DZX1" s="13">
        <f>variables_value!DZX1</f>
        <v>0</v>
      </c>
      <c r="DZY1" s="13">
        <f>variables_value!DZY1</f>
        <v>0</v>
      </c>
      <c r="DZZ1" s="13">
        <f>variables_value!DZZ1</f>
        <v>0</v>
      </c>
      <c r="EAA1" s="13">
        <f>variables_value!EAA1</f>
        <v>0</v>
      </c>
      <c r="EAB1" s="13">
        <f>variables_value!EAB1</f>
        <v>0</v>
      </c>
      <c r="EAC1" s="13">
        <f>variables_value!EAC1</f>
        <v>0</v>
      </c>
      <c r="EAD1" s="13">
        <f>variables_value!EAD1</f>
        <v>0</v>
      </c>
      <c r="EAE1" s="13">
        <f>variables_value!EAE1</f>
        <v>0</v>
      </c>
      <c r="EAF1" s="13">
        <f>variables_value!EAF1</f>
        <v>0</v>
      </c>
      <c r="EAG1" s="13">
        <f>variables_value!EAG1</f>
        <v>0</v>
      </c>
      <c r="EAH1" s="13">
        <f>variables_value!EAH1</f>
        <v>0</v>
      </c>
      <c r="EAI1" s="13">
        <f>variables_value!EAI1</f>
        <v>0</v>
      </c>
      <c r="EAJ1" s="13">
        <f>variables_value!EAJ1</f>
        <v>0</v>
      </c>
      <c r="EAK1" s="13">
        <f>variables_value!EAK1</f>
        <v>0</v>
      </c>
      <c r="EAL1" s="13">
        <f>variables_value!EAL1</f>
        <v>0</v>
      </c>
      <c r="EAM1" s="13">
        <f>variables_value!EAM1</f>
        <v>0</v>
      </c>
      <c r="EAN1" s="13">
        <f>variables_value!EAN1</f>
        <v>0</v>
      </c>
      <c r="EAO1" s="13">
        <f>variables_value!EAO1</f>
        <v>0</v>
      </c>
      <c r="EAP1" s="13">
        <f>variables_value!EAP1</f>
        <v>0</v>
      </c>
      <c r="EAQ1" s="13">
        <f>variables_value!EAQ1</f>
        <v>0</v>
      </c>
      <c r="EAR1" s="13">
        <f>variables_value!EAR1</f>
        <v>0</v>
      </c>
      <c r="EAS1" s="13">
        <f>variables_value!EAS1</f>
        <v>0</v>
      </c>
      <c r="EAT1" s="13">
        <f>variables_value!EAT1</f>
        <v>0</v>
      </c>
      <c r="EAU1" s="13">
        <f>variables_value!EAU1</f>
        <v>0</v>
      </c>
      <c r="EAV1" s="13">
        <f>variables_value!EAV1</f>
        <v>0</v>
      </c>
      <c r="EAW1" s="13">
        <f>variables_value!EAW1</f>
        <v>0</v>
      </c>
      <c r="EAX1" s="13">
        <f>variables_value!EAX1</f>
        <v>0</v>
      </c>
      <c r="EAY1" s="13">
        <f>variables_value!EAY1</f>
        <v>0</v>
      </c>
      <c r="EAZ1" s="13">
        <f>variables_value!EAZ1</f>
        <v>0</v>
      </c>
      <c r="EBA1" s="13">
        <f>variables_value!EBA1</f>
        <v>0</v>
      </c>
      <c r="EBB1" s="13">
        <f>variables_value!EBB1</f>
        <v>0</v>
      </c>
      <c r="EBC1" s="13">
        <f>variables_value!EBC1</f>
        <v>0</v>
      </c>
      <c r="EBD1" s="13">
        <f>variables_value!EBD1</f>
        <v>0</v>
      </c>
      <c r="EBE1" s="13">
        <f>variables_value!EBE1</f>
        <v>0</v>
      </c>
      <c r="EBF1" s="13">
        <f>variables_value!EBF1</f>
        <v>0</v>
      </c>
      <c r="EBG1" s="13">
        <f>variables_value!EBG1</f>
        <v>0</v>
      </c>
      <c r="EBH1" s="13">
        <f>variables_value!EBH1</f>
        <v>0</v>
      </c>
      <c r="EBI1" s="13">
        <f>variables_value!EBI1</f>
        <v>0</v>
      </c>
      <c r="EBJ1" s="13">
        <f>variables_value!EBJ1</f>
        <v>0</v>
      </c>
      <c r="EBK1" s="13">
        <f>variables_value!EBK1</f>
        <v>0</v>
      </c>
      <c r="EBL1" s="13">
        <f>variables_value!EBL1</f>
        <v>0</v>
      </c>
      <c r="EBM1" s="13">
        <f>variables_value!EBM1</f>
        <v>0</v>
      </c>
      <c r="EBN1" s="13">
        <f>variables_value!EBN1</f>
        <v>0</v>
      </c>
      <c r="EBO1" s="13">
        <f>variables_value!EBO1</f>
        <v>0</v>
      </c>
      <c r="EBP1" s="13">
        <f>variables_value!EBP1</f>
        <v>0</v>
      </c>
      <c r="EBQ1" s="13">
        <f>variables_value!EBQ1</f>
        <v>0</v>
      </c>
      <c r="EBR1" s="13">
        <f>variables_value!EBR1</f>
        <v>0</v>
      </c>
      <c r="EBS1" s="13">
        <f>variables_value!EBS1</f>
        <v>0</v>
      </c>
      <c r="EBT1" s="13">
        <f>variables_value!EBT1</f>
        <v>0</v>
      </c>
      <c r="EBU1" s="13">
        <f>variables_value!EBU1</f>
        <v>0</v>
      </c>
      <c r="EBV1" s="13">
        <f>variables_value!EBV1</f>
        <v>0</v>
      </c>
      <c r="EBW1" s="13">
        <f>variables_value!EBW1</f>
        <v>0</v>
      </c>
      <c r="EBX1" s="13">
        <f>variables_value!EBX1</f>
        <v>0</v>
      </c>
      <c r="EBY1" s="13">
        <f>variables_value!EBY1</f>
        <v>0</v>
      </c>
      <c r="EBZ1" s="13">
        <f>variables_value!EBZ1</f>
        <v>0</v>
      </c>
      <c r="ECA1" s="13">
        <f>variables_value!ECA1</f>
        <v>0</v>
      </c>
      <c r="ECB1" s="13">
        <f>variables_value!ECB1</f>
        <v>0</v>
      </c>
      <c r="ECC1" s="13">
        <f>variables_value!ECC1</f>
        <v>0</v>
      </c>
      <c r="ECD1" s="13">
        <f>variables_value!ECD1</f>
        <v>0</v>
      </c>
      <c r="ECE1" s="13">
        <f>variables_value!ECE1</f>
        <v>0</v>
      </c>
      <c r="ECF1" s="13">
        <f>variables_value!ECF1</f>
        <v>0</v>
      </c>
      <c r="ECG1" s="13">
        <f>variables_value!ECG1</f>
        <v>0</v>
      </c>
      <c r="ECH1" s="13">
        <f>variables_value!ECH1</f>
        <v>0</v>
      </c>
      <c r="ECI1" s="13">
        <f>variables_value!ECI1</f>
        <v>0</v>
      </c>
      <c r="ECJ1" s="13">
        <f>variables_value!ECJ1</f>
        <v>0</v>
      </c>
      <c r="ECK1" s="13">
        <f>variables_value!ECK1</f>
        <v>0</v>
      </c>
      <c r="ECL1" s="13">
        <f>variables_value!ECL1</f>
        <v>0</v>
      </c>
      <c r="ECM1" s="13">
        <f>variables_value!ECM1</f>
        <v>0</v>
      </c>
      <c r="ECN1" s="13">
        <f>variables_value!ECN1</f>
        <v>0</v>
      </c>
      <c r="ECO1" s="13">
        <f>variables_value!ECO1</f>
        <v>0</v>
      </c>
      <c r="ECP1" s="13">
        <f>variables_value!ECP1</f>
        <v>0</v>
      </c>
      <c r="ECQ1" s="13">
        <f>variables_value!ECQ1</f>
        <v>0</v>
      </c>
      <c r="ECR1" s="13">
        <f>variables_value!ECR1</f>
        <v>0</v>
      </c>
      <c r="ECS1" s="13">
        <f>variables_value!ECS1</f>
        <v>0</v>
      </c>
      <c r="ECT1" s="13">
        <f>variables_value!ECT1</f>
        <v>0</v>
      </c>
      <c r="ECU1" s="13">
        <f>variables_value!ECU1</f>
        <v>0</v>
      </c>
      <c r="ECV1" s="13">
        <f>variables_value!ECV1</f>
        <v>0</v>
      </c>
      <c r="ECW1" s="13">
        <f>variables_value!ECW1</f>
        <v>0</v>
      </c>
      <c r="ECX1" s="13">
        <f>variables_value!ECX1</f>
        <v>0</v>
      </c>
      <c r="ECY1" s="13">
        <f>variables_value!ECY1</f>
        <v>0</v>
      </c>
      <c r="ECZ1" s="13">
        <f>variables_value!ECZ1</f>
        <v>0</v>
      </c>
      <c r="EDA1" s="13">
        <f>variables_value!EDA1</f>
        <v>0</v>
      </c>
      <c r="EDB1" s="13">
        <f>variables_value!EDB1</f>
        <v>0</v>
      </c>
      <c r="EDC1" s="13">
        <f>variables_value!EDC1</f>
        <v>0</v>
      </c>
      <c r="EDD1" s="13">
        <f>variables_value!EDD1</f>
        <v>0</v>
      </c>
      <c r="EDE1" s="13">
        <f>variables_value!EDE1</f>
        <v>0</v>
      </c>
      <c r="EDF1" s="13">
        <f>variables_value!EDF1</f>
        <v>0</v>
      </c>
      <c r="EDG1" s="13">
        <f>variables_value!EDG1</f>
        <v>0</v>
      </c>
      <c r="EDH1" s="13">
        <f>variables_value!EDH1</f>
        <v>0</v>
      </c>
      <c r="EDI1" s="13">
        <f>variables_value!EDI1</f>
        <v>0</v>
      </c>
      <c r="EDJ1" s="13">
        <f>variables_value!EDJ1</f>
        <v>0</v>
      </c>
      <c r="EDK1" s="13">
        <f>variables_value!EDK1</f>
        <v>0</v>
      </c>
      <c r="EDL1" s="13">
        <f>variables_value!EDL1</f>
        <v>0</v>
      </c>
      <c r="EDM1" s="13">
        <f>variables_value!EDM1</f>
        <v>0</v>
      </c>
      <c r="EDN1" s="13">
        <f>variables_value!EDN1</f>
        <v>0</v>
      </c>
      <c r="EDO1" s="13">
        <f>variables_value!EDO1</f>
        <v>0</v>
      </c>
      <c r="EDP1" s="13">
        <f>variables_value!EDP1</f>
        <v>0</v>
      </c>
      <c r="EDQ1" s="13">
        <f>variables_value!EDQ1</f>
        <v>0</v>
      </c>
      <c r="EDR1" s="13">
        <f>variables_value!EDR1</f>
        <v>0</v>
      </c>
      <c r="EDS1" s="13">
        <f>variables_value!EDS1</f>
        <v>0</v>
      </c>
      <c r="EDT1" s="13">
        <f>variables_value!EDT1</f>
        <v>0</v>
      </c>
      <c r="EDU1" s="13">
        <f>variables_value!EDU1</f>
        <v>0</v>
      </c>
      <c r="EDV1" s="13">
        <f>variables_value!EDV1</f>
        <v>0</v>
      </c>
      <c r="EDW1" s="13">
        <f>variables_value!EDW1</f>
        <v>0</v>
      </c>
      <c r="EDX1" s="13">
        <f>variables_value!EDX1</f>
        <v>0</v>
      </c>
      <c r="EDY1" s="13">
        <f>variables_value!EDY1</f>
        <v>0</v>
      </c>
      <c r="EDZ1" s="13">
        <f>variables_value!EDZ1</f>
        <v>0</v>
      </c>
      <c r="EEA1" s="13">
        <f>variables_value!EEA1</f>
        <v>0</v>
      </c>
      <c r="EEB1" s="13">
        <f>variables_value!EEB1</f>
        <v>0</v>
      </c>
      <c r="EEC1" s="13">
        <f>variables_value!EEC1</f>
        <v>0</v>
      </c>
      <c r="EED1" s="13">
        <f>variables_value!EED1</f>
        <v>0</v>
      </c>
      <c r="EEE1" s="13">
        <f>variables_value!EEE1</f>
        <v>0</v>
      </c>
      <c r="EEF1" s="13">
        <f>variables_value!EEF1</f>
        <v>0</v>
      </c>
      <c r="EEG1" s="13">
        <f>variables_value!EEG1</f>
        <v>0</v>
      </c>
      <c r="EEH1" s="13">
        <f>variables_value!EEH1</f>
        <v>0</v>
      </c>
      <c r="EEI1" s="13">
        <f>variables_value!EEI1</f>
        <v>0</v>
      </c>
      <c r="EEJ1" s="13">
        <f>variables_value!EEJ1</f>
        <v>0</v>
      </c>
      <c r="EEK1" s="13">
        <f>variables_value!EEK1</f>
        <v>0</v>
      </c>
      <c r="EEL1" s="13">
        <f>variables_value!EEL1</f>
        <v>0</v>
      </c>
      <c r="EEM1" s="13">
        <f>variables_value!EEM1</f>
        <v>0</v>
      </c>
      <c r="EEN1" s="13">
        <f>variables_value!EEN1</f>
        <v>0</v>
      </c>
      <c r="EEO1" s="13">
        <f>variables_value!EEO1</f>
        <v>0</v>
      </c>
      <c r="EEP1" s="13">
        <f>variables_value!EEP1</f>
        <v>0</v>
      </c>
      <c r="EEQ1" s="13">
        <f>variables_value!EEQ1</f>
        <v>0</v>
      </c>
      <c r="EER1" s="13">
        <f>variables_value!EER1</f>
        <v>0</v>
      </c>
      <c r="EES1" s="13">
        <f>variables_value!EES1</f>
        <v>0</v>
      </c>
      <c r="EET1" s="13">
        <f>variables_value!EET1</f>
        <v>0</v>
      </c>
      <c r="EEU1" s="13">
        <f>variables_value!EEU1</f>
        <v>0</v>
      </c>
      <c r="EEV1" s="13">
        <f>variables_value!EEV1</f>
        <v>0</v>
      </c>
      <c r="EEW1" s="13">
        <f>variables_value!EEW1</f>
        <v>0</v>
      </c>
      <c r="EEX1" s="13">
        <f>variables_value!EEX1</f>
        <v>0</v>
      </c>
      <c r="EEY1" s="13">
        <f>variables_value!EEY1</f>
        <v>0</v>
      </c>
      <c r="EEZ1" s="13">
        <f>variables_value!EEZ1</f>
        <v>0</v>
      </c>
      <c r="EFA1" s="13">
        <f>variables_value!EFA1</f>
        <v>0</v>
      </c>
      <c r="EFB1" s="13">
        <f>variables_value!EFB1</f>
        <v>0</v>
      </c>
      <c r="EFC1" s="13">
        <f>variables_value!EFC1</f>
        <v>0</v>
      </c>
      <c r="EFD1" s="13">
        <f>variables_value!EFD1</f>
        <v>0</v>
      </c>
      <c r="EFE1" s="13">
        <f>variables_value!EFE1</f>
        <v>0</v>
      </c>
      <c r="EFF1" s="13">
        <f>variables_value!EFF1</f>
        <v>0</v>
      </c>
      <c r="EFG1" s="13">
        <f>variables_value!EFG1</f>
        <v>0</v>
      </c>
      <c r="EFH1" s="13">
        <f>variables_value!EFH1</f>
        <v>0</v>
      </c>
      <c r="EFI1" s="13">
        <f>variables_value!EFI1</f>
        <v>0</v>
      </c>
      <c r="EFJ1" s="13">
        <f>variables_value!EFJ1</f>
        <v>0</v>
      </c>
      <c r="EFK1" s="13">
        <f>variables_value!EFK1</f>
        <v>0</v>
      </c>
      <c r="EFL1" s="13">
        <f>variables_value!EFL1</f>
        <v>0</v>
      </c>
      <c r="EFM1" s="13">
        <f>variables_value!EFM1</f>
        <v>0</v>
      </c>
      <c r="EFN1" s="13">
        <f>variables_value!EFN1</f>
        <v>0</v>
      </c>
      <c r="EFO1" s="13">
        <f>variables_value!EFO1</f>
        <v>0</v>
      </c>
      <c r="EFP1" s="13">
        <f>variables_value!EFP1</f>
        <v>0</v>
      </c>
      <c r="EFQ1" s="13">
        <f>variables_value!EFQ1</f>
        <v>0</v>
      </c>
      <c r="EFR1" s="13">
        <f>variables_value!EFR1</f>
        <v>0</v>
      </c>
      <c r="EFS1" s="13">
        <f>variables_value!EFS1</f>
        <v>0</v>
      </c>
      <c r="EFT1" s="13">
        <f>variables_value!EFT1</f>
        <v>0</v>
      </c>
      <c r="EFU1" s="13">
        <f>variables_value!EFU1</f>
        <v>0</v>
      </c>
      <c r="EFV1" s="13">
        <f>variables_value!EFV1</f>
        <v>0</v>
      </c>
      <c r="EFW1" s="13">
        <f>variables_value!EFW1</f>
        <v>0</v>
      </c>
      <c r="EFX1" s="13">
        <f>variables_value!EFX1</f>
        <v>0</v>
      </c>
      <c r="EFY1" s="13">
        <f>variables_value!EFY1</f>
        <v>0</v>
      </c>
      <c r="EFZ1" s="13">
        <f>variables_value!EFZ1</f>
        <v>0</v>
      </c>
      <c r="EGA1" s="13">
        <f>variables_value!EGA1</f>
        <v>0</v>
      </c>
      <c r="EGB1" s="13">
        <f>variables_value!EGB1</f>
        <v>0</v>
      </c>
      <c r="EGC1" s="13">
        <f>variables_value!EGC1</f>
        <v>0</v>
      </c>
      <c r="EGD1" s="13">
        <f>variables_value!EGD1</f>
        <v>0</v>
      </c>
      <c r="EGE1" s="13">
        <f>variables_value!EGE1</f>
        <v>0</v>
      </c>
      <c r="EGF1" s="13">
        <f>variables_value!EGF1</f>
        <v>0</v>
      </c>
      <c r="EGG1" s="13">
        <f>variables_value!EGG1</f>
        <v>0</v>
      </c>
      <c r="EGH1" s="13">
        <f>variables_value!EGH1</f>
        <v>0</v>
      </c>
      <c r="EGI1" s="13">
        <f>variables_value!EGI1</f>
        <v>0</v>
      </c>
      <c r="EGJ1" s="13">
        <f>variables_value!EGJ1</f>
        <v>0</v>
      </c>
      <c r="EGK1" s="13">
        <f>variables_value!EGK1</f>
        <v>0</v>
      </c>
      <c r="EGL1" s="13">
        <f>variables_value!EGL1</f>
        <v>0</v>
      </c>
      <c r="EGM1" s="13">
        <f>variables_value!EGM1</f>
        <v>0</v>
      </c>
      <c r="EGN1" s="13">
        <f>variables_value!EGN1</f>
        <v>0</v>
      </c>
      <c r="EGO1" s="13">
        <f>variables_value!EGO1</f>
        <v>0</v>
      </c>
      <c r="EGP1" s="13">
        <f>variables_value!EGP1</f>
        <v>0</v>
      </c>
      <c r="EGQ1" s="13">
        <f>variables_value!EGQ1</f>
        <v>0</v>
      </c>
      <c r="EGR1" s="13">
        <f>variables_value!EGR1</f>
        <v>0</v>
      </c>
      <c r="EGS1" s="13">
        <f>variables_value!EGS1</f>
        <v>0</v>
      </c>
      <c r="EGT1" s="13">
        <f>variables_value!EGT1</f>
        <v>0</v>
      </c>
      <c r="EGU1" s="13">
        <f>variables_value!EGU1</f>
        <v>0</v>
      </c>
      <c r="EGV1" s="13">
        <f>variables_value!EGV1</f>
        <v>0</v>
      </c>
      <c r="EGW1" s="13">
        <f>variables_value!EGW1</f>
        <v>0</v>
      </c>
      <c r="EGX1" s="13">
        <f>variables_value!EGX1</f>
        <v>0</v>
      </c>
      <c r="EGY1" s="13">
        <f>variables_value!EGY1</f>
        <v>0</v>
      </c>
      <c r="EGZ1" s="13">
        <f>variables_value!EGZ1</f>
        <v>0</v>
      </c>
      <c r="EHA1" s="13">
        <f>variables_value!EHA1</f>
        <v>0</v>
      </c>
      <c r="EHB1" s="13">
        <f>variables_value!EHB1</f>
        <v>0</v>
      </c>
      <c r="EHC1" s="13">
        <f>variables_value!EHC1</f>
        <v>0</v>
      </c>
      <c r="EHD1" s="13">
        <f>variables_value!EHD1</f>
        <v>0</v>
      </c>
      <c r="EHE1" s="13">
        <f>variables_value!EHE1</f>
        <v>0</v>
      </c>
      <c r="EHF1" s="13">
        <f>variables_value!EHF1</f>
        <v>0</v>
      </c>
      <c r="EHG1" s="13">
        <f>variables_value!EHG1</f>
        <v>0</v>
      </c>
      <c r="EHH1" s="13">
        <f>variables_value!EHH1</f>
        <v>0</v>
      </c>
      <c r="EHI1" s="13">
        <f>variables_value!EHI1</f>
        <v>0</v>
      </c>
      <c r="EHJ1" s="13">
        <f>variables_value!EHJ1</f>
        <v>0</v>
      </c>
      <c r="EHK1" s="13">
        <f>variables_value!EHK1</f>
        <v>0</v>
      </c>
      <c r="EHL1" s="13">
        <f>variables_value!EHL1</f>
        <v>0</v>
      </c>
      <c r="EHM1" s="13">
        <f>variables_value!EHM1</f>
        <v>0</v>
      </c>
      <c r="EHN1" s="13">
        <f>variables_value!EHN1</f>
        <v>0</v>
      </c>
      <c r="EHO1" s="13">
        <f>variables_value!EHO1</f>
        <v>0</v>
      </c>
      <c r="EHP1" s="13">
        <f>variables_value!EHP1</f>
        <v>0</v>
      </c>
      <c r="EHQ1" s="13">
        <f>variables_value!EHQ1</f>
        <v>0</v>
      </c>
      <c r="EHR1" s="13">
        <f>variables_value!EHR1</f>
        <v>0</v>
      </c>
      <c r="EHS1" s="13">
        <f>variables_value!EHS1</f>
        <v>0</v>
      </c>
      <c r="EHT1" s="13">
        <f>variables_value!EHT1</f>
        <v>0</v>
      </c>
      <c r="EHU1" s="13">
        <f>variables_value!EHU1</f>
        <v>0</v>
      </c>
      <c r="EHV1" s="13">
        <f>variables_value!EHV1</f>
        <v>0</v>
      </c>
      <c r="EHW1" s="13">
        <f>variables_value!EHW1</f>
        <v>0</v>
      </c>
      <c r="EHX1" s="13">
        <f>variables_value!EHX1</f>
        <v>0</v>
      </c>
      <c r="EHY1" s="13">
        <f>variables_value!EHY1</f>
        <v>0</v>
      </c>
      <c r="EHZ1" s="13">
        <f>variables_value!EHZ1</f>
        <v>0</v>
      </c>
      <c r="EIA1" s="13">
        <f>variables_value!EIA1</f>
        <v>0</v>
      </c>
      <c r="EIB1" s="13">
        <f>variables_value!EIB1</f>
        <v>0</v>
      </c>
      <c r="EIC1" s="13">
        <f>variables_value!EIC1</f>
        <v>0</v>
      </c>
      <c r="EID1" s="13">
        <f>variables_value!EID1</f>
        <v>0</v>
      </c>
      <c r="EIE1" s="13">
        <f>variables_value!EIE1</f>
        <v>0</v>
      </c>
      <c r="EIF1" s="13">
        <f>variables_value!EIF1</f>
        <v>0</v>
      </c>
      <c r="EIG1" s="13">
        <f>variables_value!EIG1</f>
        <v>0</v>
      </c>
      <c r="EIH1" s="13">
        <f>variables_value!EIH1</f>
        <v>0</v>
      </c>
      <c r="EII1" s="13">
        <f>variables_value!EII1</f>
        <v>0</v>
      </c>
      <c r="EIJ1" s="13">
        <f>variables_value!EIJ1</f>
        <v>0</v>
      </c>
      <c r="EIK1" s="13">
        <f>variables_value!EIK1</f>
        <v>0</v>
      </c>
      <c r="EIL1" s="13">
        <f>variables_value!EIL1</f>
        <v>0</v>
      </c>
      <c r="EIM1" s="13">
        <f>variables_value!EIM1</f>
        <v>0</v>
      </c>
      <c r="EIN1" s="13">
        <f>variables_value!EIN1</f>
        <v>0</v>
      </c>
      <c r="EIO1" s="13">
        <f>variables_value!EIO1</f>
        <v>0</v>
      </c>
      <c r="EIP1" s="13">
        <f>variables_value!EIP1</f>
        <v>0</v>
      </c>
      <c r="EIQ1" s="13">
        <f>variables_value!EIQ1</f>
        <v>0</v>
      </c>
      <c r="EIR1" s="13">
        <f>variables_value!EIR1</f>
        <v>0</v>
      </c>
      <c r="EIS1" s="13">
        <f>variables_value!EIS1</f>
        <v>0</v>
      </c>
      <c r="EIT1" s="13">
        <f>variables_value!EIT1</f>
        <v>0</v>
      </c>
      <c r="EIU1" s="13">
        <f>variables_value!EIU1</f>
        <v>0</v>
      </c>
      <c r="EIV1" s="13">
        <f>variables_value!EIV1</f>
        <v>0</v>
      </c>
      <c r="EIW1" s="13">
        <f>variables_value!EIW1</f>
        <v>0</v>
      </c>
      <c r="EIX1" s="13">
        <f>variables_value!EIX1</f>
        <v>0</v>
      </c>
      <c r="EIY1" s="13">
        <f>variables_value!EIY1</f>
        <v>0</v>
      </c>
      <c r="EIZ1" s="13">
        <f>variables_value!EIZ1</f>
        <v>0</v>
      </c>
      <c r="EJA1" s="13">
        <f>variables_value!EJA1</f>
        <v>0</v>
      </c>
      <c r="EJB1" s="13">
        <f>variables_value!EJB1</f>
        <v>0</v>
      </c>
      <c r="EJC1" s="13">
        <f>variables_value!EJC1</f>
        <v>0</v>
      </c>
      <c r="EJD1" s="13">
        <f>variables_value!EJD1</f>
        <v>0</v>
      </c>
      <c r="EJE1" s="13">
        <f>variables_value!EJE1</f>
        <v>0</v>
      </c>
      <c r="EJF1" s="13">
        <f>variables_value!EJF1</f>
        <v>0</v>
      </c>
      <c r="EJG1" s="13">
        <f>variables_value!EJG1</f>
        <v>0</v>
      </c>
      <c r="EJH1" s="13">
        <f>variables_value!EJH1</f>
        <v>0</v>
      </c>
      <c r="EJI1" s="13">
        <f>variables_value!EJI1</f>
        <v>0</v>
      </c>
      <c r="EJJ1" s="13">
        <f>variables_value!EJJ1</f>
        <v>0</v>
      </c>
      <c r="EJK1" s="13">
        <f>variables_value!EJK1</f>
        <v>0</v>
      </c>
      <c r="EJL1" s="13">
        <f>variables_value!EJL1</f>
        <v>0</v>
      </c>
      <c r="EJM1" s="13">
        <f>variables_value!EJM1</f>
        <v>0</v>
      </c>
      <c r="EJN1" s="13">
        <f>variables_value!EJN1</f>
        <v>0</v>
      </c>
      <c r="EJO1" s="13">
        <f>variables_value!EJO1</f>
        <v>0</v>
      </c>
      <c r="EJP1" s="13">
        <f>variables_value!EJP1</f>
        <v>0</v>
      </c>
      <c r="EJQ1" s="13">
        <f>variables_value!EJQ1</f>
        <v>0</v>
      </c>
      <c r="EJR1" s="13">
        <f>variables_value!EJR1</f>
        <v>0</v>
      </c>
      <c r="EJS1" s="13">
        <f>variables_value!EJS1</f>
        <v>0</v>
      </c>
      <c r="EJT1" s="13">
        <f>variables_value!EJT1</f>
        <v>0</v>
      </c>
      <c r="EJU1" s="13">
        <f>variables_value!EJU1</f>
        <v>0</v>
      </c>
      <c r="EJV1" s="13">
        <f>variables_value!EJV1</f>
        <v>0</v>
      </c>
      <c r="EJW1" s="13">
        <f>variables_value!EJW1</f>
        <v>0</v>
      </c>
      <c r="EJX1" s="13">
        <f>variables_value!EJX1</f>
        <v>0</v>
      </c>
      <c r="EJY1" s="13">
        <f>variables_value!EJY1</f>
        <v>0</v>
      </c>
      <c r="EJZ1" s="13">
        <f>variables_value!EJZ1</f>
        <v>0</v>
      </c>
      <c r="EKA1" s="13">
        <f>variables_value!EKA1</f>
        <v>0</v>
      </c>
      <c r="EKB1" s="13">
        <f>variables_value!EKB1</f>
        <v>0</v>
      </c>
      <c r="EKC1" s="13">
        <f>variables_value!EKC1</f>
        <v>0</v>
      </c>
      <c r="EKD1" s="13">
        <f>variables_value!EKD1</f>
        <v>0</v>
      </c>
      <c r="EKE1" s="13">
        <f>variables_value!EKE1</f>
        <v>0</v>
      </c>
      <c r="EKF1" s="13">
        <f>variables_value!EKF1</f>
        <v>0</v>
      </c>
      <c r="EKG1" s="13">
        <f>variables_value!EKG1</f>
        <v>0</v>
      </c>
      <c r="EKH1" s="13">
        <f>variables_value!EKH1</f>
        <v>0</v>
      </c>
      <c r="EKI1" s="13">
        <f>variables_value!EKI1</f>
        <v>0</v>
      </c>
      <c r="EKJ1" s="13">
        <f>variables_value!EKJ1</f>
        <v>0</v>
      </c>
      <c r="EKK1" s="13">
        <f>variables_value!EKK1</f>
        <v>0</v>
      </c>
      <c r="EKL1" s="13">
        <f>variables_value!EKL1</f>
        <v>0</v>
      </c>
      <c r="EKM1" s="13">
        <f>variables_value!EKM1</f>
        <v>0</v>
      </c>
      <c r="EKN1" s="13">
        <f>variables_value!EKN1</f>
        <v>0</v>
      </c>
      <c r="EKO1" s="13">
        <f>variables_value!EKO1</f>
        <v>0</v>
      </c>
      <c r="EKP1" s="13">
        <f>variables_value!EKP1</f>
        <v>0</v>
      </c>
      <c r="EKQ1" s="13">
        <f>variables_value!EKQ1</f>
        <v>0</v>
      </c>
      <c r="EKR1" s="13">
        <f>variables_value!EKR1</f>
        <v>0</v>
      </c>
      <c r="EKS1" s="13">
        <f>variables_value!EKS1</f>
        <v>0</v>
      </c>
      <c r="EKT1" s="13">
        <f>variables_value!EKT1</f>
        <v>0</v>
      </c>
      <c r="EKU1" s="13">
        <f>variables_value!EKU1</f>
        <v>0</v>
      </c>
      <c r="EKV1" s="13">
        <f>variables_value!EKV1</f>
        <v>0</v>
      </c>
      <c r="EKW1" s="13">
        <f>variables_value!EKW1</f>
        <v>0</v>
      </c>
      <c r="EKX1" s="13">
        <f>variables_value!EKX1</f>
        <v>0</v>
      </c>
      <c r="EKY1" s="13">
        <f>variables_value!EKY1</f>
        <v>0</v>
      </c>
      <c r="EKZ1" s="13">
        <f>variables_value!EKZ1</f>
        <v>0</v>
      </c>
      <c r="ELA1" s="13">
        <f>variables_value!ELA1</f>
        <v>0</v>
      </c>
      <c r="ELB1" s="13">
        <f>variables_value!ELB1</f>
        <v>0</v>
      </c>
      <c r="ELC1" s="13">
        <f>variables_value!ELC1</f>
        <v>0</v>
      </c>
      <c r="ELD1" s="13">
        <f>variables_value!ELD1</f>
        <v>0</v>
      </c>
      <c r="ELE1" s="13">
        <f>variables_value!ELE1</f>
        <v>0</v>
      </c>
      <c r="ELF1" s="13">
        <f>variables_value!ELF1</f>
        <v>0</v>
      </c>
      <c r="ELG1" s="13">
        <f>variables_value!ELG1</f>
        <v>0</v>
      </c>
      <c r="ELH1" s="13">
        <f>variables_value!ELH1</f>
        <v>0</v>
      </c>
      <c r="ELI1" s="13">
        <f>variables_value!ELI1</f>
        <v>0</v>
      </c>
      <c r="ELJ1" s="13">
        <f>variables_value!ELJ1</f>
        <v>0</v>
      </c>
      <c r="ELK1" s="13">
        <f>variables_value!ELK1</f>
        <v>0</v>
      </c>
      <c r="ELL1" s="13">
        <f>variables_value!ELL1</f>
        <v>0</v>
      </c>
      <c r="ELM1" s="13">
        <f>variables_value!ELM1</f>
        <v>0</v>
      </c>
      <c r="ELN1" s="13">
        <f>variables_value!ELN1</f>
        <v>0</v>
      </c>
      <c r="ELO1" s="13">
        <f>variables_value!ELO1</f>
        <v>0</v>
      </c>
      <c r="ELP1" s="13">
        <f>variables_value!ELP1</f>
        <v>0</v>
      </c>
      <c r="ELQ1" s="13">
        <f>variables_value!ELQ1</f>
        <v>0</v>
      </c>
      <c r="ELR1" s="13">
        <f>variables_value!ELR1</f>
        <v>0</v>
      </c>
      <c r="ELS1" s="13">
        <f>variables_value!ELS1</f>
        <v>0</v>
      </c>
      <c r="ELT1" s="13">
        <f>variables_value!ELT1</f>
        <v>0</v>
      </c>
      <c r="ELU1" s="13">
        <f>variables_value!ELU1</f>
        <v>0</v>
      </c>
      <c r="ELV1" s="13">
        <f>variables_value!ELV1</f>
        <v>0</v>
      </c>
      <c r="ELW1" s="13">
        <f>variables_value!ELW1</f>
        <v>0</v>
      </c>
      <c r="ELX1" s="13">
        <f>variables_value!ELX1</f>
        <v>0</v>
      </c>
      <c r="ELY1" s="13">
        <f>variables_value!ELY1</f>
        <v>0</v>
      </c>
      <c r="ELZ1" s="13">
        <f>variables_value!ELZ1</f>
        <v>0</v>
      </c>
      <c r="EMA1" s="13">
        <f>variables_value!EMA1</f>
        <v>0</v>
      </c>
      <c r="EMB1" s="13">
        <f>variables_value!EMB1</f>
        <v>0</v>
      </c>
      <c r="EMC1" s="13">
        <f>variables_value!EMC1</f>
        <v>0</v>
      </c>
      <c r="EMD1" s="13">
        <f>variables_value!EMD1</f>
        <v>0</v>
      </c>
      <c r="EME1" s="13">
        <f>variables_value!EME1</f>
        <v>0</v>
      </c>
      <c r="EMF1" s="13">
        <f>variables_value!EMF1</f>
        <v>0</v>
      </c>
      <c r="EMG1" s="13">
        <f>variables_value!EMG1</f>
        <v>0</v>
      </c>
      <c r="EMH1" s="13">
        <f>variables_value!EMH1</f>
        <v>0</v>
      </c>
      <c r="EMI1" s="13">
        <f>variables_value!EMI1</f>
        <v>0</v>
      </c>
      <c r="EMJ1" s="13">
        <f>variables_value!EMJ1</f>
        <v>0</v>
      </c>
      <c r="EMK1" s="13">
        <f>variables_value!EMK1</f>
        <v>0</v>
      </c>
      <c r="EML1" s="13">
        <f>variables_value!EML1</f>
        <v>0</v>
      </c>
      <c r="EMM1" s="13">
        <f>variables_value!EMM1</f>
        <v>0</v>
      </c>
      <c r="EMN1" s="13">
        <f>variables_value!EMN1</f>
        <v>0</v>
      </c>
      <c r="EMO1" s="13">
        <f>variables_value!EMO1</f>
        <v>0</v>
      </c>
      <c r="EMP1" s="13">
        <f>variables_value!EMP1</f>
        <v>0</v>
      </c>
      <c r="EMQ1" s="13">
        <f>variables_value!EMQ1</f>
        <v>0</v>
      </c>
      <c r="EMR1" s="13">
        <f>variables_value!EMR1</f>
        <v>0</v>
      </c>
      <c r="EMS1" s="13">
        <f>variables_value!EMS1</f>
        <v>0</v>
      </c>
      <c r="EMT1" s="13">
        <f>variables_value!EMT1</f>
        <v>0</v>
      </c>
      <c r="EMU1" s="13">
        <f>variables_value!EMU1</f>
        <v>0</v>
      </c>
      <c r="EMV1" s="13">
        <f>variables_value!EMV1</f>
        <v>0</v>
      </c>
      <c r="EMW1" s="13">
        <f>variables_value!EMW1</f>
        <v>0</v>
      </c>
      <c r="EMX1" s="13">
        <f>variables_value!EMX1</f>
        <v>0</v>
      </c>
      <c r="EMY1" s="13">
        <f>variables_value!EMY1</f>
        <v>0</v>
      </c>
      <c r="EMZ1" s="13">
        <f>variables_value!EMZ1</f>
        <v>0</v>
      </c>
      <c r="ENA1" s="13">
        <f>variables_value!ENA1</f>
        <v>0</v>
      </c>
      <c r="ENB1" s="13">
        <f>variables_value!ENB1</f>
        <v>0</v>
      </c>
      <c r="ENC1" s="13">
        <f>variables_value!ENC1</f>
        <v>0</v>
      </c>
      <c r="END1" s="13">
        <f>variables_value!END1</f>
        <v>0</v>
      </c>
      <c r="ENE1" s="13">
        <f>variables_value!ENE1</f>
        <v>0</v>
      </c>
      <c r="ENF1" s="13">
        <f>variables_value!ENF1</f>
        <v>0</v>
      </c>
      <c r="ENG1" s="13">
        <f>variables_value!ENG1</f>
        <v>0</v>
      </c>
      <c r="ENH1" s="13">
        <f>variables_value!ENH1</f>
        <v>0</v>
      </c>
      <c r="ENI1" s="13">
        <f>variables_value!ENI1</f>
        <v>0</v>
      </c>
      <c r="ENJ1" s="13">
        <f>variables_value!ENJ1</f>
        <v>0</v>
      </c>
      <c r="ENK1" s="13">
        <f>variables_value!ENK1</f>
        <v>0</v>
      </c>
      <c r="ENL1" s="13">
        <f>variables_value!ENL1</f>
        <v>0</v>
      </c>
      <c r="ENM1" s="13">
        <f>variables_value!ENM1</f>
        <v>0</v>
      </c>
      <c r="ENN1" s="13">
        <f>variables_value!ENN1</f>
        <v>0</v>
      </c>
      <c r="ENO1" s="13">
        <f>variables_value!ENO1</f>
        <v>0</v>
      </c>
      <c r="ENP1" s="13">
        <f>variables_value!ENP1</f>
        <v>0</v>
      </c>
      <c r="ENQ1" s="13">
        <f>variables_value!ENQ1</f>
        <v>0</v>
      </c>
      <c r="ENR1" s="13">
        <f>variables_value!ENR1</f>
        <v>0</v>
      </c>
      <c r="ENS1" s="13">
        <f>variables_value!ENS1</f>
        <v>0</v>
      </c>
      <c r="ENT1" s="13">
        <f>variables_value!ENT1</f>
        <v>0</v>
      </c>
      <c r="ENU1" s="13">
        <f>variables_value!ENU1</f>
        <v>0</v>
      </c>
      <c r="ENV1" s="13">
        <f>variables_value!ENV1</f>
        <v>0</v>
      </c>
      <c r="ENW1" s="13">
        <f>variables_value!ENW1</f>
        <v>0</v>
      </c>
      <c r="ENX1" s="13">
        <f>variables_value!ENX1</f>
        <v>0</v>
      </c>
      <c r="ENY1" s="13">
        <f>variables_value!ENY1</f>
        <v>0</v>
      </c>
      <c r="ENZ1" s="13">
        <f>variables_value!ENZ1</f>
        <v>0</v>
      </c>
      <c r="EOA1" s="13">
        <f>variables_value!EOA1</f>
        <v>0</v>
      </c>
      <c r="EOB1" s="13">
        <f>variables_value!EOB1</f>
        <v>0</v>
      </c>
      <c r="EOC1" s="13">
        <f>variables_value!EOC1</f>
        <v>0</v>
      </c>
      <c r="EOD1" s="13">
        <f>variables_value!EOD1</f>
        <v>0</v>
      </c>
      <c r="EOE1" s="13">
        <f>variables_value!EOE1</f>
        <v>0</v>
      </c>
      <c r="EOF1" s="13">
        <f>variables_value!EOF1</f>
        <v>0</v>
      </c>
      <c r="EOG1" s="13">
        <f>variables_value!EOG1</f>
        <v>0</v>
      </c>
      <c r="EOH1" s="13">
        <f>variables_value!EOH1</f>
        <v>0</v>
      </c>
      <c r="EOI1" s="13">
        <f>variables_value!EOI1</f>
        <v>0</v>
      </c>
      <c r="EOJ1" s="13">
        <f>variables_value!EOJ1</f>
        <v>0</v>
      </c>
      <c r="EOK1" s="13">
        <f>variables_value!EOK1</f>
        <v>0</v>
      </c>
      <c r="EOL1" s="13">
        <f>variables_value!EOL1</f>
        <v>0</v>
      </c>
      <c r="EOM1" s="13">
        <f>variables_value!EOM1</f>
        <v>0</v>
      </c>
      <c r="EON1" s="13">
        <f>variables_value!EON1</f>
        <v>0</v>
      </c>
      <c r="EOO1" s="13">
        <f>variables_value!EOO1</f>
        <v>0</v>
      </c>
      <c r="EOP1" s="13">
        <f>variables_value!EOP1</f>
        <v>0</v>
      </c>
      <c r="EOQ1" s="13">
        <f>variables_value!EOQ1</f>
        <v>0</v>
      </c>
      <c r="EOR1" s="13">
        <f>variables_value!EOR1</f>
        <v>0</v>
      </c>
      <c r="EOS1" s="13">
        <f>variables_value!EOS1</f>
        <v>0</v>
      </c>
      <c r="EOT1" s="13">
        <f>variables_value!EOT1</f>
        <v>0</v>
      </c>
      <c r="EOU1" s="13">
        <f>variables_value!EOU1</f>
        <v>0</v>
      </c>
      <c r="EOV1" s="13">
        <f>variables_value!EOV1</f>
        <v>0</v>
      </c>
      <c r="EOW1" s="13">
        <f>variables_value!EOW1</f>
        <v>0</v>
      </c>
      <c r="EOX1" s="13">
        <f>variables_value!EOX1</f>
        <v>0</v>
      </c>
      <c r="EOY1" s="13">
        <f>variables_value!EOY1</f>
        <v>0</v>
      </c>
      <c r="EOZ1" s="13">
        <f>variables_value!EOZ1</f>
        <v>0</v>
      </c>
      <c r="EPA1" s="13">
        <f>variables_value!EPA1</f>
        <v>0</v>
      </c>
      <c r="EPB1" s="13">
        <f>variables_value!EPB1</f>
        <v>0</v>
      </c>
      <c r="EPC1" s="13">
        <f>variables_value!EPC1</f>
        <v>0</v>
      </c>
      <c r="EPD1" s="13">
        <f>variables_value!EPD1</f>
        <v>0</v>
      </c>
      <c r="EPE1" s="13">
        <f>variables_value!EPE1</f>
        <v>0</v>
      </c>
      <c r="EPF1" s="13">
        <f>variables_value!EPF1</f>
        <v>0</v>
      </c>
      <c r="EPG1" s="13">
        <f>variables_value!EPG1</f>
        <v>0</v>
      </c>
      <c r="EPH1" s="13">
        <f>variables_value!EPH1</f>
        <v>0</v>
      </c>
      <c r="EPI1" s="13">
        <f>variables_value!EPI1</f>
        <v>0</v>
      </c>
      <c r="EPJ1" s="13">
        <f>variables_value!EPJ1</f>
        <v>0</v>
      </c>
      <c r="EPK1" s="13">
        <f>variables_value!EPK1</f>
        <v>0</v>
      </c>
      <c r="EPL1" s="13">
        <f>variables_value!EPL1</f>
        <v>0</v>
      </c>
      <c r="EPM1" s="13">
        <f>variables_value!EPM1</f>
        <v>0</v>
      </c>
      <c r="EPN1" s="13">
        <f>variables_value!EPN1</f>
        <v>0</v>
      </c>
      <c r="EPO1" s="13">
        <f>variables_value!EPO1</f>
        <v>0</v>
      </c>
      <c r="EPP1" s="13">
        <f>variables_value!EPP1</f>
        <v>0</v>
      </c>
      <c r="EPQ1" s="13">
        <f>variables_value!EPQ1</f>
        <v>0</v>
      </c>
      <c r="EPR1" s="13">
        <f>variables_value!EPR1</f>
        <v>0</v>
      </c>
      <c r="EPS1" s="13">
        <f>variables_value!EPS1</f>
        <v>0</v>
      </c>
      <c r="EPT1" s="13">
        <f>variables_value!EPT1</f>
        <v>0</v>
      </c>
      <c r="EPU1" s="13">
        <f>variables_value!EPU1</f>
        <v>0</v>
      </c>
      <c r="EPV1" s="13">
        <f>variables_value!EPV1</f>
        <v>0</v>
      </c>
      <c r="EPW1" s="13">
        <f>variables_value!EPW1</f>
        <v>0</v>
      </c>
      <c r="EPX1" s="13">
        <f>variables_value!EPX1</f>
        <v>0</v>
      </c>
      <c r="EPY1" s="13">
        <f>variables_value!EPY1</f>
        <v>0</v>
      </c>
      <c r="EPZ1" s="13">
        <f>variables_value!EPZ1</f>
        <v>0</v>
      </c>
      <c r="EQA1" s="13">
        <f>variables_value!EQA1</f>
        <v>0</v>
      </c>
      <c r="EQB1" s="13">
        <f>variables_value!EQB1</f>
        <v>0</v>
      </c>
      <c r="EQC1" s="13">
        <f>variables_value!EQC1</f>
        <v>0</v>
      </c>
      <c r="EQD1" s="13">
        <f>variables_value!EQD1</f>
        <v>0</v>
      </c>
      <c r="EQE1" s="13">
        <f>variables_value!EQE1</f>
        <v>0</v>
      </c>
      <c r="EQF1" s="13">
        <f>variables_value!EQF1</f>
        <v>0</v>
      </c>
      <c r="EQG1" s="13">
        <f>variables_value!EQG1</f>
        <v>0</v>
      </c>
      <c r="EQH1" s="13">
        <f>variables_value!EQH1</f>
        <v>0</v>
      </c>
      <c r="EQI1" s="13">
        <f>variables_value!EQI1</f>
        <v>0</v>
      </c>
      <c r="EQJ1" s="13">
        <f>variables_value!EQJ1</f>
        <v>0</v>
      </c>
      <c r="EQK1" s="13">
        <f>variables_value!EQK1</f>
        <v>0</v>
      </c>
      <c r="EQL1" s="13">
        <f>variables_value!EQL1</f>
        <v>0</v>
      </c>
      <c r="EQM1" s="13">
        <f>variables_value!EQM1</f>
        <v>0</v>
      </c>
      <c r="EQN1" s="13">
        <f>variables_value!EQN1</f>
        <v>0</v>
      </c>
      <c r="EQO1" s="13">
        <f>variables_value!EQO1</f>
        <v>0</v>
      </c>
      <c r="EQP1" s="13">
        <f>variables_value!EQP1</f>
        <v>0</v>
      </c>
      <c r="EQQ1" s="13">
        <f>variables_value!EQQ1</f>
        <v>0</v>
      </c>
      <c r="EQR1" s="13">
        <f>variables_value!EQR1</f>
        <v>0</v>
      </c>
      <c r="EQS1" s="13">
        <f>variables_value!EQS1</f>
        <v>0</v>
      </c>
      <c r="EQT1" s="13">
        <f>variables_value!EQT1</f>
        <v>0</v>
      </c>
      <c r="EQU1" s="13">
        <f>variables_value!EQU1</f>
        <v>0</v>
      </c>
      <c r="EQV1" s="13">
        <f>variables_value!EQV1</f>
        <v>0</v>
      </c>
      <c r="EQW1" s="13">
        <f>variables_value!EQW1</f>
        <v>0</v>
      </c>
      <c r="EQX1" s="13">
        <f>variables_value!EQX1</f>
        <v>0</v>
      </c>
      <c r="EQY1" s="13">
        <f>variables_value!EQY1</f>
        <v>0</v>
      </c>
      <c r="EQZ1" s="13">
        <f>variables_value!EQZ1</f>
        <v>0</v>
      </c>
      <c r="ERA1" s="13">
        <f>variables_value!ERA1</f>
        <v>0</v>
      </c>
      <c r="ERB1" s="13">
        <f>variables_value!ERB1</f>
        <v>0</v>
      </c>
      <c r="ERC1" s="13">
        <f>variables_value!ERC1</f>
        <v>0</v>
      </c>
      <c r="ERD1" s="13">
        <f>variables_value!ERD1</f>
        <v>0</v>
      </c>
      <c r="ERE1" s="13">
        <f>variables_value!ERE1</f>
        <v>0</v>
      </c>
      <c r="ERF1" s="13">
        <f>variables_value!ERF1</f>
        <v>0</v>
      </c>
      <c r="ERG1" s="13">
        <f>variables_value!ERG1</f>
        <v>0</v>
      </c>
      <c r="ERH1" s="13">
        <f>variables_value!ERH1</f>
        <v>0</v>
      </c>
      <c r="ERI1" s="13">
        <f>variables_value!ERI1</f>
        <v>0</v>
      </c>
      <c r="ERJ1" s="13">
        <f>variables_value!ERJ1</f>
        <v>0</v>
      </c>
      <c r="ERK1" s="13">
        <f>variables_value!ERK1</f>
        <v>0</v>
      </c>
      <c r="ERL1" s="13">
        <f>variables_value!ERL1</f>
        <v>0</v>
      </c>
      <c r="ERM1" s="13">
        <f>variables_value!ERM1</f>
        <v>0</v>
      </c>
      <c r="ERN1" s="13">
        <f>variables_value!ERN1</f>
        <v>0</v>
      </c>
      <c r="ERO1" s="13">
        <f>variables_value!ERO1</f>
        <v>0</v>
      </c>
      <c r="ERP1" s="13">
        <f>variables_value!ERP1</f>
        <v>0</v>
      </c>
      <c r="ERQ1" s="13">
        <f>variables_value!ERQ1</f>
        <v>0</v>
      </c>
      <c r="ERR1" s="13">
        <f>variables_value!ERR1</f>
        <v>0</v>
      </c>
      <c r="ERS1" s="13">
        <f>variables_value!ERS1</f>
        <v>0</v>
      </c>
      <c r="ERT1" s="13">
        <f>variables_value!ERT1</f>
        <v>0</v>
      </c>
      <c r="ERU1" s="13">
        <f>variables_value!ERU1</f>
        <v>0</v>
      </c>
      <c r="ERV1" s="13">
        <f>variables_value!ERV1</f>
        <v>0</v>
      </c>
      <c r="ERW1" s="13">
        <f>variables_value!ERW1</f>
        <v>0</v>
      </c>
      <c r="ERX1" s="13">
        <f>variables_value!ERX1</f>
        <v>0</v>
      </c>
      <c r="ERY1" s="13">
        <f>variables_value!ERY1</f>
        <v>0</v>
      </c>
      <c r="ERZ1" s="13">
        <f>variables_value!ERZ1</f>
        <v>0</v>
      </c>
      <c r="ESA1" s="13">
        <f>variables_value!ESA1</f>
        <v>0</v>
      </c>
      <c r="ESB1" s="13">
        <f>variables_value!ESB1</f>
        <v>0</v>
      </c>
      <c r="ESC1" s="13">
        <f>variables_value!ESC1</f>
        <v>0</v>
      </c>
      <c r="ESD1" s="13">
        <f>variables_value!ESD1</f>
        <v>0</v>
      </c>
      <c r="ESE1" s="13">
        <f>variables_value!ESE1</f>
        <v>0</v>
      </c>
      <c r="ESF1" s="13">
        <f>variables_value!ESF1</f>
        <v>0</v>
      </c>
      <c r="ESG1" s="13">
        <f>variables_value!ESG1</f>
        <v>0</v>
      </c>
      <c r="ESH1" s="13">
        <f>variables_value!ESH1</f>
        <v>0</v>
      </c>
      <c r="ESI1" s="13">
        <f>variables_value!ESI1</f>
        <v>0</v>
      </c>
      <c r="ESJ1" s="13">
        <f>variables_value!ESJ1</f>
        <v>0</v>
      </c>
      <c r="ESK1" s="13">
        <f>variables_value!ESK1</f>
        <v>0</v>
      </c>
      <c r="ESL1" s="13">
        <f>variables_value!ESL1</f>
        <v>0</v>
      </c>
      <c r="ESM1" s="13">
        <f>variables_value!ESM1</f>
        <v>0</v>
      </c>
      <c r="ESN1" s="13">
        <f>variables_value!ESN1</f>
        <v>0</v>
      </c>
      <c r="ESO1" s="13">
        <f>variables_value!ESO1</f>
        <v>0</v>
      </c>
      <c r="ESP1" s="13">
        <f>variables_value!ESP1</f>
        <v>0</v>
      </c>
      <c r="ESQ1" s="13">
        <f>variables_value!ESQ1</f>
        <v>0</v>
      </c>
      <c r="ESR1" s="13">
        <f>variables_value!ESR1</f>
        <v>0</v>
      </c>
      <c r="ESS1" s="13">
        <f>variables_value!ESS1</f>
        <v>0</v>
      </c>
      <c r="EST1" s="13">
        <f>variables_value!EST1</f>
        <v>0</v>
      </c>
      <c r="ESU1" s="13">
        <f>variables_value!ESU1</f>
        <v>0</v>
      </c>
      <c r="ESV1" s="13">
        <f>variables_value!ESV1</f>
        <v>0</v>
      </c>
      <c r="ESW1" s="13">
        <f>variables_value!ESW1</f>
        <v>0</v>
      </c>
      <c r="ESX1" s="13">
        <f>variables_value!ESX1</f>
        <v>0</v>
      </c>
      <c r="ESY1" s="13">
        <f>variables_value!ESY1</f>
        <v>0</v>
      </c>
      <c r="ESZ1" s="13">
        <f>variables_value!ESZ1</f>
        <v>0</v>
      </c>
      <c r="ETA1" s="13">
        <f>variables_value!ETA1</f>
        <v>0</v>
      </c>
      <c r="ETB1" s="13">
        <f>variables_value!ETB1</f>
        <v>0</v>
      </c>
      <c r="ETC1" s="13">
        <f>variables_value!ETC1</f>
        <v>0</v>
      </c>
      <c r="ETD1" s="13">
        <f>variables_value!ETD1</f>
        <v>0</v>
      </c>
      <c r="ETE1" s="13">
        <f>variables_value!ETE1</f>
        <v>0</v>
      </c>
      <c r="ETF1" s="13">
        <f>variables_value!ETF1</f>
        <v>0</v>
      </c>
      <c r="ETG1" s="13">
        <f>variables_value!ETG1</f>
        <v>0</v>
      </c>
      <c r="ETH1" s="13">
        <f>variables_value!ETH1</f>
        <v>0</v>
      </c>
      <c r="ETI1" s="13">
        <f>variables_value!ETI1</f>
        <v>0</v>
      </c>
      <c r="ETJ1" s="13">
        <f>variables_value!ETJ1</f>
        <v>0</v>
      </c>
      <c r="ETK1" s="13">
        <f>variables_value!ETK1</f>
        <v>0</v>
      </c>
      <c r="ETL1" s="13">
        <f>variables_value!ETL1</f>
        <v>0</v>
      </c>
      <c r="ETM1" s="13">
        <f>variables_value!ETM1</f>
        <v>0</v>
      </c>
      <c r="ETN1" s="13">
        <f>variables_value!ETN1</f>
        <v>0</v>
      </c>
      <c r="ETO1" s="13">
        <f>variables_value!ETO1</f>
        <v>0</v>
      </c>
      <c r="ETP1" s="13">
        <f>variables_value!ETP1</f>
        <v>0</v>
      </c>
      <c r="ETQ1" s="13">
        <f>variables_value!ETQ1</f>
        <v>0</v>
      </c>
      <c r="ETR1" s="13">
        <f>variables_value!ETR1</f>
        <v>0</v>
      </c>
      <c r="ETS1" s="13">
        <f>variables_value!ETS1</f>
        <v>0</v>
      </c>
      <c r="ETT1" s="13">
        <f>variables_value!ETT1</f>
        <v>0</v>
      </c>
      <c r="ETU1" s="13">
        <f>variables_value!ETU1</f>
        <v>0</v>
      </c>
      <c r="ETV1" s="13">
        <f>variables_value!ETV1</f>
        <v>0</v>
      </c>
      <c r="ETW1" s="13">
        <f>variables_value!ETW1</f>
        <v>0</v>
      </c>
      <c r="ETX1" s="13">
        <f>variables_value!ETX1</f>
        <v>0</v>
      </c>
      <c r="ETY1" s="13">
        <f>variables_value!ETY1</f>
        <v>0</v>
      </c>
      <c r="ETZ1" s="13">
        <f>variables_value!ETZ1</f>
        <v>0</v>
      </c>
      <c r="EUA1" s="13">
        <f>variables_value!EUA1</f>
        <v>0</v>
      </c>
      <c r="EUB1" s="13">
        <f>variables_value!EUB1</f>
        <v>0</v>
      </c>
      <c r="EUC1" s="13">
        <f>variables_value!EUC1</f>
        <v>0</v>
      </c>
      <c r="EUD1" s="13">
        <f>variables_value!EUD1</f>
        <v>0</v>
      </c>
      <c r="EUE1" s="13">
        <f>variables_value!EUE1</f>
        <v>0</v>
      </c>
      <c r="EUF1" s="13">
        <f>variables_value!EUF1</f>
        <v>0</v>
      </c>
      <c r="EUG1" s="13">
        <f>variables_value!EUG1</f>
        <v>0</v>
      </c>
      <c r="EUH1" s="13">
        <f>variables_value!EUH1</f>
        <v>0</v>
      </c>
      <c r="EUI1" s="13">
        <f>variables_value!EUI1</f>
        <v>0</v>
      </c>
      <c r="EUJ1" s="13">
        <f>variables_value!EUJ1</f>
        <v>0</v>
      </c>
      <c r="EUK1" s="13">
        <f>variables_value!EUK1</f>
        <v>0</v>
      </c>
      <c r="EUL1" s="13">
        <f>variables_value!EUL1</f>
        <v>0</v>
      </c>
      <c r="EUM1" s="13">
        <f>variables_value!EUM1</f>
        <v>0</v>
      </c>
      <c r="EUN1" s="13">
        <f>variables_value!EUN1</f>
        <v>0</v>
      </c>
      <c r="EUO1" s="13">
        <f>variables_value!EUO1</f>
        <v>0</v>
      </c>
      <c r="EUP1" s="13">
        <f>variables_value!EUP1</f>
        <v>0</v>
      </c>
      <c r="EUQ1" s="13">
        <f>variables_value!EUQ1</f>
        <v>0</v>
      </c>
      <c r="EUR1" s="13">
        <f>variables_value!EUR1</f>
        <v>0</v>
      </c>
      <c r="EUS1" s="13">
        <f>variables_value!EUS1</f>
        <v>0</v>
      </c>
      <c r="EUT1" s="13">
        <f>variables_value!EUT1</f>
        <v>0</v>
      </c>
      <c r="EUU1" s="13">
        <f>variables_value!EUU1</f>
        <v>0</v>
      </c>
      <c r="EUV1" s="13">
        <f>variables_value!EUV1</f>
        <v>0</v>
      </c>
      <c r="EUW1" s="13">
        <f>variables_value!EUW1</f>
        <v>0</v>
      </c>
      <c r="EUX1" s="13">
        <f>variables_value!EUX1</f>
        <v>0</v>
      </c>
      <c r="EUY1" s="13">
        <f>variables_value!EUY1</f>
        <v>0</v>
      </c>
      <c r="EUZ1" s="13">
        <f>variables_value!EUZ1</f>
        <v>0</v>
      </c>
      <c r="EVA1" s="13">
        <f>variables_value!EVA1</f>
        <v>0</v>
      </c>
      <c r="EVB1" s="13">
        <f>variables_value!EVB1</f>
        <v>0</v>
      </c>
      <c r="EVC1" s="13">
        <f>variables_value!EVC1</f>
        <v>0</v>
      </c>
      <c r="EVD1" s="13">
        <f>variables_value!EVD1</f>
        <v>0</v>
      </c>
      <c r="EVE1" s="13">
        <f>variables_value!EVE1</f>
        <v>0</v>
      </c>
      <c r="EVF1" s="13">
        <f>variables_value!EVF1</f>
        <v>0</v>
      </c>
      <c r="EVG1" s="13">
        <f>variables_value!EVG1</f>
        <v>0</v>
      </c>
      <c r="EVH1" s="13">
        <f>variables_value!EVH1</f>
        <v>0</v>
      </c>
      <c r="EVI1" s="13">
        <f>variables_value!EVI1</f>
        <v>0</v>
      </c>
      <c r="EVJ1" s="13">
        <f>variables_value!EVJ1</f>
        <v>0</v>
      </c>
      <c r="EVK1" s="13">
        <f>variables_value!EVK1</f>
        <v>0</v>
      </c>
      <c r="EVL1" s="13">
        <f>variables_value!EVL1</f>
        <v>0</v>
      </c>
      <c r="EVM1" s="13">
        <f>variables_value!EVM1</f>
        <v>0</v>
      </c>
      <c r="EVN1" s="13">
        <f>variables_value!EVN1</f>
        <v>0</v>
      </c>
      <c r="EVO1" s="13">
        <f>variables_value!EVO1</f>
        <v>0</v>
      </c>
      <c r="EVP1" s="13">
        <f>variables_value!EVP1</f>
        <v>0</v>
      </c>
      <c r="EVQ1" s="13">
        <f>variables_value!EVQ1</f>
        <v>0</v>
      </c>
      <c r="EVR1" s="13">
        <f>variables_value!EVR1</f>
        <v>0</v>
      </c>
      <c r="EVS1" s="13">
        <f>variables_value!EVS1</f>
        <v>0</v>
      </c>
      <c r="EVT1" s="13">
        <f>variables_value!EVT1</f>
        <v>0</v>
      </c>
      <c r="EVU1" s="13">
        <f>variables_value!EVU1</f>
        <v>0</v>
      </c>
      <c r="EVV1" s="13">
        <f>variables_value!EVV1</f>
        <v>0</v>
      </c>
      <c r="EVW1" s="13">
        <f>variables_value!EVW1</f>
        <v>0</v>
      </c>
      <c r="EVX1" s="13">
        <f>variables_value!EVX1</f>
        <v>0</v>
      </c>
      <c r="EVY1" s="13">
        <f>variables_value!EVY1</f>
        <v>0</v>
      </c>
      <c r="EVZ1" s="13">
        <f>variables_value!EVZ1</f>
        <v>0</v>
      </c>
      <c r="EWA1" s="13">
        <f>variables_value!EWA1</f>
        <v>0</v>
      </c>
      <c r="EWB1" s="13">
        <f>variables_value!EWB1</f>
        <v>0</v>
      </c>
      <c r="EWC1" s="13">
        <f>variables_value!EWC1</f>
        <v>0</v>
      </c>
      <c r="EWD1" s="13">
        <f>variables_value!EWD1</f>
        <v>0</v>
      </c>
      <c r="EWE1" s="13">
        <f>variables_value!EWE1</f>
        <v>0</v>
      </c>
      <c r="EWF1" s="13">
        <f>variables_value!EWF1</f>
        <v>0</v>
      </c>
      <c r="EWG1" s="13">
        <f>variables_value!EWG1</f>
        <v>0</v>
      </c>
      <c r="EWH1" s="13">
        <f>variables_value!EWH1</f>
        <v>0</v>
      </c>
      <c r="EWI1" s="13">
        <f>variables_value!EWI1</f>
        <v>0</v>
      </c>
      <c r="EWJ1" s="13">
        <f>variables_value!EWJ1</f>
        <v>0</v>
      </c>
      <c r="EWK1" s="13">
        <f>variables_value!EWK1</f>
        <v>0</v>
      </c>
      <c r="EWL1" s="13">
        <f>variables_value!EWL1</f>
        <v>0</v>
      </c>
      <c r="EWM1" s="13">
        <f>variables_value!EWM1</f>
        <v>0</v>
      </c>
      <c r="EWN1" s="13">
        <f>variables_value!EWN1</f>
        <v>0</v>
      </c>
      <c r="EWO1" s="13">
        <f>variables_value!EWO1</f>
        <v>0</v>
      </c>
      <c r="EWP1" s="13">
        <f>variables_value!EWP1</f>
        <v>0</v>
      </c>
      <c r="EWQ1" s="13">
        <f>variables_value!EWQ1</f>
        <v>0</v>
      </c>
      <c r="EWR1" s="13">
        <f>variables_value!EWR1</f>
        <v>0</v>
      </c>
      <c r="EWS1" s="13">
        <f>variables_value!EWS1</f>
        <v>0</v>
      </c>
      <c r="EWT1" s="13">
        <f>variables_value!EWT1</f>
        <v>0</v>
      </c>
      <c r="EWU1" s="13">
        <f>variables_value!EWU1</f>
        <v>0</v>
      </c>
      <c r="EWV1" s="13">
        <f>variables_value!EWV1</f>
        <v>0</v>
      </c>
      <c r="EWW1" s="13">
        <f>variables_value!EWW1</f>
        <v>0</v>
      </c>
      <c r="EWX1" s="13">
        <f>variables_value!EWX1</f>
        <v>0</v>
      </c>
      <c r="EWY1" s="13">
        <f>variables_value!EWY1</f>
        <v>0</v>
      </c>
      <c r="EWZ1" s="13">
        <f>variables_value!EWZ1</f>
        <v>0</v>
      </c>
      <c r="EXA1" s="13">
        <f>variables_value!EXA1</f>
        <v>0</v>
      </c>
      <c r="EXB1" s="13">
        <f>variables_value!EXB1</f>
        <v>0</v>
      </c>
      <c r="EXC1" s="13">
        <f>variables_value!EXC1</f>
        <v>0</v>
      </c>
      <c r="EXD1" s="13">
        <f>variables_value!EXD1</f>
        <v>0</v>
      </c>
      <c r="EXE1" s="13">
        <f>variables_value!EXE1</f>
        <v>0</v>
      </c>
      <c r="EXF1" s="13">
        <f>variables_value!EXF1</f>
        <v>0</v>
      </c>
      <c r="EXG1" s="13">
        <f>variables_value!EXG1</f>
        <v>0</v>
      </c>
      <c r="EXH1" s="13">
        <f>variables_value!EXH1</f>
        <v>0</v>
      </c>
      <c r="EXI1" s="13">
        <f>variables_value!EXI1</f>
        <v>0</v>
      </c>
      <c r="EXJ1" s="13">
        <f>variables_value!EXJ1</f>
        <v>0</v>
      </c>
      <c r="EXK1" s="13">
        <f>variables_value!EXK1</f>
        <v>0</v>
      </c>
      <c r="EXL1" s="13">
        <f>variables_value!EXL1</f>
        <v>0</v>
      </c>
      <c r="EXM1" s="13">
        <f>variables_value!EXM1</f>
        <v>0</v>
      </c>
      <c r="EXN1" s="13">
        <f>variables_value!EXN1</f>
        <v>0</v>
      </c>
      <c r="EXO1" s="13">
        <f>variables_value!EXO1</f>
        <v>0</v>
      </c>
      <c r="EXP1" s="13">
        <f>variables_value!EXP1</f>
        <v>0</v>
      </c>
      <c r="EXQ1" s="13">
        <f>variables_value!EXQ1</f>
        <v>0</v>
      </c>
      <c r="EXR1" s="13">
        <f>variables_value!EXR1</f>
        <v>0</v>
      </c>
      <c r="EXS1" s="13">
        <f>variables_value!EXS1</f>
        <v>0</v>
      </c>
      <c r="EXT1" s="13">
        <f>variables_value!EXT1</f>
        <v>0</v>
      </c>
      <c r="EXU1" s="13">
        <f>variables_value!EXU1</f>
        <v>0</v>
      </c>
      <c r="EXV1" s="13">
        <f>variables_value!EXV1</f>
        <v>0</v>
      </c>
      <c r="EXW1" s="13">
        <f>variables_value!EXW1</f>
        <v>0</v>
      </c>
      <c r="EXX1" s="13">
        <f>variables_value!EXX1</f>
        <v>0</v>
      </c>
      <c r="EXY1" s="13">
        <f>variables_value!EXY1</f>
        <v>0</v>
      </c>
      <c r="EXZ1" s="13">
        <f>variables_value!EXZ1</f>
        <v>0</v>
      </c>
      <c r="EYA1" s="13">
        <f>variables_value!EYA1</f>
        <v>0</v>
      </c>
      <c r="EYB1" s="13">
        <f>variables_value!EYB1</f>
        <v>0</v>
      </c>
      <c r="EYC1" s="13">
        <f>variables_value!EYC1</f>
        <v>0</v>
      </c>
      <c r="EYD1" s="13">
        <f>variables_value!EYD1</f>
        <v>0</v>
      </c>
      <c r="EYE1" s="13">
        <f>variables_value!EYE1</f>
        <v>0</v>
      </c>
      <c r="EYF1" s="13">
        <f>variables_value!EYF1</f>
        <v>0</v>
      </c>
      <c r="EYG1" s="13">
        <f>variables_value!EYG1</f>
        <v>0</v>
      </c>
      <c r="EYH1" s="13">
        <f>variables_value!EYH1</f>
        <v>0</v>
      </c>
      <c r="EYI1" s="13">
        <f>variables_value!EYI1</f>
        <v>0</v>
      </c>
      <c r="EYJ1" s="13">
        <f>variables_value!EYJ1</f>
        <v>0</v>
      </c>
      <c r="EYK1" s="13">
        <f>variables_value!EYK1</f>
        <v>0</v>
      </c>
      <c r="EYL1" s="13">
        <f>variables_value!EYL1</f>
        <v>0</v>
      </c>
      <c r="EYM1" s="13">
        <f>variables_value!EYM1</f>
        <v>0</v>
      </c>
      <c r="EYN1" s="13">
        <f>variables_value!EYN1</f>
        <v>0</v>
      </c>
      <c r="EYO1" s="13">
        <f>variables_value!EYO1</f>
        <v>0</v>
      </c>
      <c r="EYP1" s="13">
        <f>variables_value!EYP1</f>
        <v>0</v>
      </c>
      <c r="EYQ1" s="13">
        <f>variables_value!EYQ1</f>
        <v>0</v>
      </c>
      <c r="EYR1" s="13">
        <f>variables_value!EYR1</f>
        <v>0</v>
      </c>
      <c r="EYS1" s="13">
        <f>variables_value!EYS1</f>
        <v>0</v>
      </c>
      <c r="EYT1" s="13">
        <f>variables_value!EYT1</f>
        <v>0</v>
      </c>
      <c r="EYU1" s="13">
        <f>variables_value!EYU1</f>
        <v>0</v>
      </c>
      <c r="EYV1" s="13">
        <f>variables_value!EYV1</f>
        <v>0</v>
      </c>
      <c r="EYW1" s="13">
        <f>variables_value!EYW1</f>
        <v>0</v>
      </c>
      <c r="EYX1" s="13">
        <f>variables_value!EYX1</f>
        <v>0</v>
      </c>
      <c r="EYY1" s="13">
        <f>variables_value!EYY1</f>
        <v>0</v>
      </c>
      <c r="EYZ1" s="13">
        <f>variables_value!EYZ1</f>
        <v>0</v>
      </c>
      <c r="EZA1" s="13">
        <f>variables_value!EZA1</f>
        <v>0</v>
      </c>
      <c r="EZB1" s="13">
        <f>variables_value!EZB1</f>
        <v>0</v>
      </c>
      <c r="EZC1" s="13">
        <f>variables_value!EZC1</f>
        <v>0</v>
      </c>
      <c r="EZD1" s="13">
        <f>variables_value!EZD1</f>
        <v>0</v>
      </c>
      <c r="EZE1" s="13">
        <f>variables_value!EZE1</f>
        <v>0</v>
      </c>
      <c r="EZF1" s="13">
        <f>variables_value!EZF1</f>
        <v>0</v>
      </c>
      <c r="EZG1" s="13">
        <f>variables_value!EZG1</f>
        <v>0</v>
      </c>
      <c r="EZH1" s="13">
        <f>variables_value!EZH1</f>
        <v>0</v>
      </c>
      <c r="EZI1" s="13">
        <f>variables_value!EZI1</f>
        <v>0</v>
      </c>
      <c r="EZJ1" s="13">
        <f>variables_value!EZJ1</f>
        <v>0</v>
      </c>
      <c r="EZK1" s="13">
        <f>variables_value!EZK1</f>
        <v>0</v>
      </c>
      <c r="EZL1" s="13">
        <f>variables_value!EZL1</f>
        <v>0</v>
      </c>
      <c r="EZM1" s="13">
        <f>variables_value!EZM1</f>
        <v>0</v>
      </c>
      <c r="EZN1" s="13">
        <f>variables_value!EZN1</f>
        <v>0</v>
      </c>
      <c r="EZO1" s="13">
        <f>variables_value!EZO1</f>
        <v>0</v>
      </c>
      <c r="EZP1" s="13">
        <f>variables_value!EZP1</f>
        <v>0</v>
      </c>
      <c r="EZQ1" s="13">
        <f>variables_value!EZQ1</f>
        <v>0</v>
      </c>
      <c r="EZR1" s="13">
        <f>variables_value!EZR1</f>
        <v>0</v>
      </c>
      <c r="EZS1" s="13">
        <f>variables_value!EZS1</f>
        <v>0</v>
      </c>
      <c r="EZT1" s="13">
        <f>variables_value!EZT1</f>
        <v>0</v>
      </c>
      <c r="EZU1" s="13">
        <f>variables_value!EZU1</f>
        <v>0</v>
      </c>
      <c r="EZV1" s="13">
        <f>variables_value!EZV1</f>
        <v>0</v>
      </c>
      <c r="EZW1" s="13">
        <f>variables_value!EZW1</f>
        <v>0</v>
      </c>
      <c r="EZX1" s="13">
        <f>variables_value!EZX1</f>
        <v>0</v>
      </c>
      <c r="EZY1" s="13">
        <f>variables_value!EZY1</f>
        <v>0</v>
      </c>
      <c r="EZZ1" s="13">
        <f>variables_value!EZZ1</f>
        <v>0</v>
      </c>
      <c r="FAA1" s="13">
        <f>variables_value!FAA1</f>
        <v>0</v>
      </c>
      <c r="FAB1" s="13">
        <f>variables_value!FAB1</f>
        <v>0</v>
      </c>
      <c r="FAC1" s="13">
        <f>variables_value!FAC1</f>
        <v>0</v>
      </c>
      <c r="FAD1" s="13">
        <f>variables_value!FAD1</f>
        <v>0</v>
      </c>
      <c r="FAE1" s="13">
        <f>variables_value!FAE1</f>
        <v>0</v>
      </c>
      <c r="FAF1" s="13">
        <f>variables_value!FAF1</f>
        <v>0</v>
      </c>
      <c r="FAG1" s="13">
        <f>variables_value!FAG1</f>
        <v>0</v>
      </c>
      <c r="FAH1" s="13">
        <f>variables_value!FAH1</f>
        <v>0</v>
      </c>
      <c r="FAI1" s="13">
        <f>variables_value!FAI1</f>
        <v>0</v>
      </c>
      <c r="FAJ1" s="13">
        <f>variables_value!FAJ1</f>
        <v>0</v>
      </c>
      <c r="FAK1" s="13">
        <f>variables_value!FAK1</f>
        <v>0</v>
      </c>
      <c r="FAL1" s="13">
        <f>variables_value!FAL1</f>
        <v>0</v>
      </c>
      <c r="FAM1" s="13">
        <f>variables_value!FAM1</f>
        <v>0</v>
      </c>
      <c r="FAN1" s="13">
        <f>variables_value!FAN1</f>
        <v>0</v>
      </c>
      <c r="FAO1" s="13">
        <f>variables_value!FAO1</f>
        <v>0</v>
      </c>
      <c r="FAP1" s="13">
        <f>variables_value!FAP1</f>
        <v>0</v>
      </c>
      <c r="FAQ1" s="13">
        <f>variables_value!FAQ1</f>
        <v>0</v>
      </c>
      <c r="FAR1" s="13">
        <f>variables_value!FAR1</f>
        <v>0</v>
      </c>
      <c r="FAS1" s="13">
        <f>variables_value!FAS1</f>
        <v>0</v>
      </c>
      <c r="FAT1" s="13">
        <f>variables_value!FAT1</f>
        <v>0</v>
      </c>
      <c r="FAU1" s="13">
        <f>variables_value!FAU1</f>
        <v>0</v>
      </c>
      <c r="FAV1" s="13">
        <f>variables_value!FAV1</f>
        <v>0</v>
      </c>
      <c r="FAW1" s="13">
        <f>variables_value!FAW1</f>
        <v>0</v>
      </c>
      <c r="FAX1" s="13">
        <f>variables_value!FAX1</f>
        <v>0</v>
      </c>
      <c r="FAY1" s="13">
        <f>variables_value!FAY1</f>
        <v>0</v>
      </c>
      <c r="FAZ1" s="13">
        <f>variables_value!FAZ1</f>
        <v>0</v>
      </c>
      <c r="FBA1" s="13">
        <f>variables_value!FBA1</f>
        <v>0</v>
      </c>
      <c r="FBB1" s="13">
        <f>variables_value!FBB1</f>
        <v>0</v>
      </c>
      <c r="FBC1" s="13">
        <f>variables_value!FBC1</f>
        <v>0</v>
      </c>
      <c r="FBD1" s="13">
        <f>variables_value!FBD1</f>
        <v>0</v>
      </c>
      <c r="FBE1" s="13">
        <f>variables_value!FBE1</f>
        <v>0</v>
      </c>
      <c r="FBF1" s="13">
        <f>variables_value!FBF1</f>
        <v>0</v>
      </c>
      <c r="FBG1" s="13">
        <f>variables_value!FBG1</f>
        <v>0</v>
      </c>
      <c r="FBH1" s="13">
        <f>variables_value!FBH1</f>
        <v>0</v>
      </c>
      <c r="FBI1" s="13">
        <f>variables_value!FBI1</f>
        <v>0</v>
      </c>
      <c r="FBJ1" s="13">
        <f>variables_value!FBJ1</f>
        <v>0</v>
      </c>
      <c r="FBK1" s="13">
        <f>variables_value!FBK1</f>
        <v>0</v>
      </c>
      <c r="FBL1" s="13">
        <f>variables_value!FBL1</f>
        <v>0</v>
      </c>
      <c r="FBM1" s="13">
        <f>variables_value!FBM1</f>
        <v>0</v>
      </c>
      <c r="FBN1" s="13">
        <f>variables_value!FBN1</f>
        <v>0</v>
      </c>
      <c r="FBO1" s="13">
        <f>variables_value!FBO1</f>
        <v>0</v>
      </c>
      <c r="FBP1" s="13">
        <f>variables_value!FBP1</f>
        <v>0</v>
      </c>
      <c r="FBQ1" s="13">
        <f>variables_value!FBQ1</f>
        <v>0</v>
      </c>
      <c r="FBR1" s="13">
        <f>variables_value!FBR1</f>
        <v>0</v>
      </c>
      <c r="FBS1" s="13">
        <f>variables_value!FBS1</f>
        <v>0</v>
      </c>
      <c r="FBT1" s="13">
        <f>variables_value!FBT1</f>
        <v>0</v>
      </c>
      <c r="FBU1" s="13">
        <f>variables_value!FBU1</f>
        <v>0</v>
      </c>
      <c r="FBV1" s="13">
        <f>variables_value!FBV1</f>
        <v>0</v>
      </c>
      <c r="FBW1" s="13">
        <f>variables_value!FBW1</f>
        <v>0</v>
      </c>
      <c r="FBX1" s="13">
        <f>variables_value!FBX1</f>
        <v>0</v>
      </c>
      <c r="FBY1" s="13">
        <f>variables_value!FBY1</f>
        <v>0</v>
      </c>
      <c r="FBZ1" s="13">
        <f>variables_value!FBZ1</f>
        <v>0</v>
      </c>
      <c r="FCA1" s="13">
        <f>variables_value!FCA1</f>
        <v>0</v>
      </c>
      <c r="FCB1" s="13">
        <f>variables_value!FCB1</f>
        <v>0</v>
      </c>
      <c r="FCC1" s="13">
        <f>variables_value!FCC1</f>
        <v>0</v>
      </c>
      <c r="FCD1" s="13">
        <f>variables_value!FCD1</f>
        <v>0</v>
      </c>
      <c r="FCE1" s="13">
        <f>variables_value!FCE1</f>
        <v>0</v>
      </c>
      <c r="FCF1" s="13">
        <f>variables_value!FCF1</f>
        <v>0</v>
      </c>
      <c r="FCG1" s="13">
        <f>variables_value!FCG1</f>
        <v>0</v>
      </c>
      <c r="FCH1" s="13">
        <f>variables_value!FCH1</f>
        <v>0</v>
      </c>
      <c r="FCI1" s="13">
        <f>variables_value!FCI1</f>
        <v>0</v>
      </c>
      <c r="FCJ1" s="13">
        <f>variables_value!FCJ1</f>
        <v>0</v>
      </c>
      <c r="FCK1" s="13">
        <f>variables_value!FCK1</f>
        <v>0</v>
      </c>
      <c r="FCL1" s="13">
        <f>variables_value!FCL1</f>
        <v>0</v>
      </c>
      <c r="FCM1" s="13">
        <f>variables_value!FCM1</f>
        <v>0</v>
      </c>
      <c r="FCN1" s="13">
        <f>variables_value!FCN1</f>
        <v>0</v>
      </c>
      <c r="FCO1" s="13">
        <f>variables_value!FCO1</f>
        <v>0</v>
      </c>
      <c r="FCP1" s="13">
        <f>variables_value!FCP1</f>
        <v>0</v>
      </c>
      <c r="FCQ1" s="13">
        <f>variables_value!FCQ1</f>
        <v>0</v>
      </c>
      <c r="FCR1" s="13">
        <f>variables_value!FCR1</f>
        <v>0</v>
      </c>
      <c r="FCS1" s="13">
        <f>variables_value!FCS1</f>
        <v>0</v>
      </c>
      <c r="FCT1" s="13">
        <f>variables_value!FCT1</f>
        <v>0</v>
      </c>
      <c r="FCU1" s="13">
        <f>variables_value!FCU1</f>
        <v>0</v>
      </c>
      <c r="FCV1" s="13">
        <f>variables_value!FCV1</f>
        <v>0</v>
      </c>
      <c r="FCW1" s="13">
        <f>variables_value!FCW1</f>
        <v>0</v>
      </c>
      <c r="FCX1" s="13">
        <f>variables_value!FCX1</f>
        <v>0</v>
      </c>
      <c r="FCY1" s="13">
        <f>variables_value!FCY1</f>
        <v>0</v>
      </c>
      <c r="FCZ1" s="13">
        <f>variables_value!FCZ1</f>
        <v>0</v>
      </c>
      <c r="FDA1" s="13">
        <f>variables_value!FDA1</f>
        <v>0</v>
      </c>
      <c r="FDB1" s="13">
        <f>variables_value!FDB1</f>
        <v>0</v>
      </c>
      <c r="FDC1" s="13">
        <f>variables_value!FDC1</f>
        <v>0</v>
      </c>
      <c r="FDD1" s="13">
        <f>variables_value!FDD1</f>
        <v>0</v>
      </c>
      <c r="FDE1" s="13">
        <f>variables_value!FDE1</f>
        <v>0</v>
      </c>
      <c r="FDF1" s="13">
        <f>variables_value!FDF1</f>
        <v>0</v>
      </c>
      <c r="FDG1" s="13">
        <f>variables_value!FDG1</f>
        <v>0</v>
      </c>
      <c r="FDH1" s="13">
        <f>variables_value!FDH1</f>
        <v>0</v>
      </c>
      <c r="FDI1" s="13">
        <f>variables_value!FDI1</f>
        <v>0</v>
      </c>
      <c r="FDJ1" s="13">
        <f>variables_value!FDJ1</f>
        <v>0</v>
      </c>
      <c r="FDK1" s="13">
        <f>variables_value!FDK1</f>
        <v>0</v>
      </c>
      <c r="FDL1" s="13">
        <f>variables_value!FDL1</f>
        <v>0</v>
      </c>
      <c r="FDM1" s="13">
        <f>variables_value!FDM1</f>
        <v>0</v>
      </c>
      <c r="FDN1" s="13">
        <f>variables_value!FDN1</f>
        <v>0</v>
      </c>
      <c r="FDO1" s="13">
        <f>variables_value!FDO1</f>
        <v>0</v>
      </c>
      <c r="FDP1" s="13">
        <f>variables_value!FDP1</f>
        <v>0</v>
      </c>
      <c r="FDQ1" s="13">
        <f>variables_value!FDQ1</f>
        <v>0</v>
      </c>
      <c r="FDR1" s="13">
        <f>variables_value!FDR1</f>
        <v>0</v>
      </c>
      <c r="FDS1" s="13">
        <f>variables_value!FDS1</f>
        <v>0</v>
      </c>
      <c r="FDT1" s="13">
        <f>variables_value!FDT1</f>
        <v>0</v>
      </c>
      <c r="FDU1" s="13">
        <f>variables_value!FDU1</f>
        <v>0</v>
      </c>
      <c r="FDV1" s="13">
        <f>variables_value!FDV1</f>
        <v>0</v>
      </c>
      <c r="FDW1" s="13">
        <f>variables_value!FDW1</f>
        <v>0</v>
      </c>
      <c r="FDX1" s="13">
        <f>variables_value!FDX1</f>
        <v>0</v>
      </c>
      <c r="FDY1" s="13">
        <f>variables_value!FDY1</f>
        <v>0</v>
      </c>
      <c r="FDZ1" s="13">
        <f>variables_value!FDZ1</f>
        <v>0</v>
      </c>
      <c r="FEA1" s="13">
        <f>variables_value!FEA1</f>
        <v>0</v>
      </c>
      <c r="FEB1" s="13">
        <f>variables_value!FEB1</f>
        <v>0</v>
      </c>
      <c r="FEC1" s="13">
        <f>variables_value!FEC1</f>
        <v>0</v>
      </c>
      <c r="FED1" s="13">
        <f>variables_value!FED1</f>
        <v>0</v>
      </c>
      <c r="FEE1" s="13">
        <f>variables_value!FEE1</f>
        <v>0</v>
      </c>
      <c r="FEF1" s="13">
        <f>variables_value!FEF1</f>
        <v>0</v>
      </c>
      <c r="FEG1" s="13">
        <f>variables_value!FEG1</f>
        <v>0</v>
      </c>
      <c r="FEH1" s="13">
        <f>variables_value!FEH1</f>
        <v>0</v>
      </c>
      <c r="FEI1" s="13">
        <f>variables_value!FEI1</f>
        <v>0</v>
      </c>
      <c r="FEJ1" s="13">
        <f>variables_value!FEJ1</f>
        <v>0</v>
      </c>
      <c r="FEK1" s="13">
        <f>variables_value!FEK1</f>
        <v>0</v>
      </c>
      <c r="FEL1" s="13">
        <f>variables_value!FEL1</f>
        <v>0</v>
      </c>
      <c r="FEM1" s="13">
        <f>variables_value!FEM1</f>
        <v>0</v>
      </c>
      <c r="FEN1" s="13">
        <f>variables_value!FEN1</f>
        <v>0</v>
      </c>
      <c r="FEO1" s="13">
        <f>variables_value!FEO1</f>
        <v>0</v>
      </c>
      <c r="FEP1" s="13">
        <f>variables_value!FEP1</f>
        <v>0</v>
      </c>
      <c r="FEQ1" s="13">
        <f>variables_value!FEQ1</f>
        <v>0</v>
      </c>
      <c r="FER1" s="13">
        <f>variables_value!FER1</f>
        <v>0</v>
      </c>
      <c r="FES1" s="13">
        <f>variables_value!FES1</f>
        <v>0</v>
      </c>
      <c r="FET1" s="13">
        <f>variables_value!FET1</f>
        <v>0</v>
      </c>
      <c r="FEU1" s="13">
        <f>variables_value!FEU1</f>
        <v>0</v>
      </c>
      <c r="FEV1" s="13">
        <f>variables_value!FEV1</f>
        <v>0</v>
      </c>
      <c r="FEW1" s="13">
        <f>variables_value!FEW1</f>
        <v>0</v>
      </c>
      <c r="FEX1" s="13">
        <f>variables_value!FEX1</f>
        <v>0</v>
      </c>
      <c r="FEY1" s="13">
        <f>variables_value!FEY1</f>
        <v>0</v>
      </c>
      <c r="FEZ1" s="13">
        <f>variables_value!FEZ1</f>
        <v>0</v>
      </c>
      <c r="FFA1" s="13">
        <f>variables_value!FFA1</f>
        <v>0</v>
      </c>
      <c r="FFB1" s="13">
        <f>variables_value!FFB1</f>
        <v>0</v>
      </c>
      <c r="FFC1" s="13">
        <f>variables_value!FFC1</f>
        <v>0</v>
      </c>
      <c r="FFD1" s="13">
        <f>variables_value!FFD1</f>
        <v>0</v>
      </c>
      <c r="FFE1" s="13">
        <f>variables_value!FFE1</f>
        <v>0</v>
      </c>
      <c r="FFF1" s="13">
        <f>variables_value!FFF1</f>
        <v>0</v>
      </c>
      <c r="FFG1" s="13">
        <f>variables_value!FFG1</f>
        <v>0</v>
      </c>
      <c r="FFH1" s="13">
        <f>variables_value!FFH1</f>
        <v>0</v>
      </c>
      <c r="FFI1" s="13">
        <f>variables_value!FFI1</f>
        <v>0</v>
      </c>
      <c r="FFJ1" s="13">
        <f>variables_value!FFJ1</f>
        <v>0</v>
      </c>
      <c r="FFK1" s="13">
        <f>variables_value!FFK1</f>
        <v>0</v>
      </c>
      <c r="FFL1" s="13">
        <f>variables_value!FFL1</f>
        <v>0</v>
      </c>
      <c r="FFM1" s="13">
        <f>variables_value!FFM1</f>
        <v>0</v>
      </c>
      <c r="FFN1" s="13">
        <f>variables_value!FFN1</f>
        <v>0</v>
      </c>
      <c r="FFO1" s="13">
        <f>variables_value!FFO1</f>
        <v>0</v>
      </c>
      <c r="FFP1" s="13">
        <f>variables_value!FFP1</f>
        <v>0</v>
      </c>
      <c r="FFQ1" s="13">
        <f>variables_value!FFQ1</f>
        <v>0</v>
      </c>
      <c r="FFR1" s="13">
        <f>variables_value!FFR1</f>
        <v>0</v>
      </c>
      <c r="FFS1" s="13">
        <f>variables_value!FFS1</f>
        <v>0</v>
      </c>
      <c r="FFT1" s="13">
        <f>variables_value!FFT1</f>
        <v>0</v>
      </c>
      <c r="FFU1" s="13">
        <f>variables_value!FFU1</f>
        <v>0</v>
      </c>
      <c r="FFV1" s="13">
        <f>variables_value!FFV1</f>
        <v>0</v>
      </c>
      <c r="FFW1" s="13">
        <f>variables_value!FFW1</f>
        <v>0</v>
      </c>
      <c r="FFX1" s="13">
        <f>variables_value!FFX1</f>
        <v>0</v>
      </c>
      <c r="FFY1" s="13">
        <f>variables_value!FFY1</f>
        <v>0</v>
      </c>
      <c r="FFZ1" s="13">
        <f>variables_value!FFZ1</f>
        <v>0</v>
      </c>
      <c r="FGA1" s="13">
        <f>variables_value!FGA1</f>
        <v>0</v>
      </c>
      <c r="FGB1" s="13">
        <f>variables_value!FGB1</f>
        <v>0</v>
      </c>
      <c r="FGC1" s="13">
        <f>variables_value!FGC1</f>
        <v>0</v>
      </c>
      <c r="FGD1" s="13">
        <f>variables_value!FGD1</f>
        <v>0</v>
      </c>
      <c r="FGE1" s="13">
        <f>variables_value!FGE1</f>
        <v>0</v>
      </c>
      <c r="FGF1" s="13">
        <f>variables_value!FGF1</f>
        <v>0</v>
      </c>
      <c r="FGG1" s="13">
        <f>variables_value!FGG1</f>
        <v>0</v>
      </c>
      <c r="FGH1" s="13">
        <f>variables_value!FGH1</f>
        <v>0</v>
      </c>
      <c r="FGI1" s="13">
        <f>variables_value!FGI1</f>
        <v>0</v>
      </c>
      <c r="FGJ1" s="13">
        <f>variables_value!FGJ1</f>
        <v>0</v>
      </c>
      <c r="FGK1" s="13">
        <f>variables_value!FGK1</f>
        <v>0</v>
      </c>
      <c r="FGL1" s="13">
        <f>variables_value!FGL1</f>
        <v>0</v>
      </c>
      <c r="FGM1" s="13">
        <f>variables_value!FGM1</f>
        <v>0</v>
      </c>
      <c r="FGN1" s="13">
        <f>variables_value!FGN1</f>
        <v>0</v>
      </c>
      <c r="FGO1" s="13">
        <f>variables_value!FGO1</f>
        <v>0</v>
      </c>
      <c r="FGP1" s="13">
        <f>variables_value!FGP1</f>
        <v>0</v>
      </c>
      <c r="FGQ1" s="13">
        <f>variables_value!FGQ1</f>
        <v>0</v>
      </c>
      <c r="FGR1" s="13">
        <f>variables_value!FGR1</f>
        <v>0</v>
      </c>
      <c r="FGS1" s="13">
        <f>variables_value!FGS1</f>
        <v>0</v>
      </c>
      <c r="FGT1" s="13">
        <f>variables_value!FGT1</f>
        <v>0</v>
      </c>
      <c r="FGU1" s="13">
        <f>variables_value!FGU1</f>
        <v>0</v>
      </c>
      <c r="FGV1" s="13">
        <f>variables_value!FGV1</f>
        <v>0</v>
      </c>
      <c r="FGW1" s="13">
        <f>variables_value!FGW1</f>
        <v>0</v>
      </c>
      <c r="FGX1" s="13">
        <f>variables_value!FGX1</f>
        <v>0</v>
      </c>
      <c r="FGY1" s="13">
        <f>variables_value!FGY1</f>
        <v>0</v>
      </c>
      <c r="FGZ1" s="13">
        <f>variables_value!FGZ1</f>
        <v>0</v>
      </c>
      <c r="FHA1" s="13">
        <f>variables_value!FHA1</f>
        <v>0</v>
      </c>
      <c r="FHB1" s="13">
        <f>variables_value!FHB1</f>
        <v>0</v>
      </c>
      <c r="FHC1" s="13">
        <f>variables_value!FHC1</f>
        <v>0</v>
      </c>
      <c r="FHD1" s="13">
        <f>variables_value!FHD1</f>
        <v>0</v>
      </c>
      <c r="FHE1" s="13">
        <f>variables_value!FHE1</f>
        <v>0</v>
      </c>
      <c r="FHF1" s="13">
        <f>variables_value!FHF1</f>
        <v>0</v>
      </c>
      <c r="FHG1" s="13">
        <f>variables_value!FHG1</f>
        <v>0</v>
      </c>
      <c r="FHH1" s="13">
        <f>variables_value!FHH1</f>
        <v>0</v>
      </c>
      <c r="FHI1" s="13">
        <f>variables_value!FHI1</f>
        <v>0</v>
      </c>
      <c r="FHJ1" s="13">
        <f>variables_value!FHJ1</f>
        <v>0</v>
      </c>
      <c r="FHK1" s="13">
        <f>variables_value!FHK1</f>
        <v>0</v>
      </c>
      <c r="FHL1" s="13">
        <f>variables_value!FHL1</f>
        <v>0</v>
      </c>
      <c r="FHM1" s="13">
        <f>variables_value!FHM1</f>
        <v>0</v>
      </c>
      <c r="FHN1" s="13">
        <f>variables_value!FHN1</f>
        <v>0</v>
      </c>
      <c r="FHO1" s="13">
        <f>variables_value!FHO1</f>
        <v>0</v>
      </c>
      <c r="FHP1" s="13">
        <f>variables_value!FHP1</f>
        <v>0</v>
      </c>
      <c r="FHQ1" s="13">
        <f>variables_value!FHQ1</f>
        <v>0</v>
      </c>
      <c r="FHR1" s="13">
        <f>variables_value!FHR1</f>
        <v>0</v>
      </c>
      <c r="FHS1" s="13">
        <f>variables_value!FHS1</f>
        <v>0</v>
      </c>
      <c r="FHT1" s="13">
        <f>variables_value!FHT1</f>
        <v>0</v>
      </c>
      <c r="FHU1" s="13">
        <f>variables_value!FHU1</f>
        <v>0</v>
      </c>
      <c r="FHV1" s="13">
        <f>variables_value!FHV1</f>
        <v>0</v>
      </c>
      <c r="FHW1" s="13">
        <f>variables_value!FHW1</f>
        <v>0</v>
      </c>
      <c r="FHX1" s="13">
        <f>variables_value!FHX1</f>
        <v>0</v>
      </c>
      <c r="FHY1" s="13">
        <f>variables_value!FHY1</f>
        <v>0</v>
      </c>
      <c r="FHZ1" s="13">
        <f>variables_value!FHZ1</f>
        <v>0</v>
      </c>
      <c r="FIA1" s="13">
        <f>variables_value!FIA1</f>
        <v>0</v>
      </c>
      <c r="FIB1" s="13">
        <f>variables_value!FIB1</f>
        <v>0</v>
      </c>
      <c r="FIC1" s="13">
        <f>variables_value!FIC1</f>
        <v>0</v>
      </c>
      <c r="FID1" s="13">
        <f>variables_value!FID1</f>
        <v>0</v>
      </c>
      <c r="FIE1" s="13">
        <f>variables_value!FIE1</f>
        <v>0</v>
      </c>
      <c r="FIF1" s="13">
        <f>variables_value!FIF1</f>
        <v>0</v>
      </c>
      <c r="FIG1" s="13">
        <f>variables_value!FIG1</f>
        <v>0</v>
      </c>
      <c r="FIH1" s="13">
        <f>variables_value!FIH1</f>
        <v>0</v>
      </c>
      <c r="FII1" s="13">
        <f>variables_value!FII1</f>
        <v>0</v>
      </c>
      <c r="FIJ1" s="13">
        <f>variables_value!FIJ1</f>
        <v>0</v>
      </c>
      <c r="FIK1" s="13">
        <f>variables_value!FIK1</f>
        <v>0</v>
      </c>
      <c r="FIL1" s="13">
        <f>variables_value!FIL1</f>
        <v>0</v>
      </c>
      <c r="FIM1" s="13">
        <f>variables_value!FIM1</f>
        <v>0</v>
      </c>
      <c r="FIN1" s="13">
        <f>variables_value!FIN1</f>
        <v>0</v>
      </c>
      <c r="FIO1" s="13">
        <f>variables_value!FIO1</f>
        <v>0</v>
      </c>
      <c r="FIP1" s="13">
        <f>variables_value!FIP1</f>
        <v>0</v>
      </c>
      <c r="FIQ1" s="13">
        <f>variables_value!FIQ1</f>
        <v>0</v>
      </c>
      <c r="FIR1" s="13">
        <f>variables_value!FIR1</f>
        <v>0</v>
      </c>
      <c r="FIS1" s="13">
        <f>variables_value!FIS1</f>
        <v>0</v>
      </c>
      <c r="FIT1" s="13">
        <f>variables_value!FIT1</f>
        <v>0</v>
      </c>
      <c r="FIU1" s="13">
        <f>variables_value!FIU1</f>
        <v>0</v>
      </c>
      <c r="FIV1" s="13">
        <f>variables_value!FIV1</f>
        <v>0</v>
      </c>
      <c r="FIW1" s="13">
        <f>variables_value!FIW1</f>
        <v>0</v>
      </c>
      <c r="FIX1" s="13">
        <f>variables_value!FIX1</f>
        <v>0</v>
      </c>
      <c r="FIY1" s="13">
        <f>variables_value!FIY1</f>
        <v>0</v>
      </c>
      <c r="FIZ1" s="13">
        <f>variables_value!FIZ1</f>
        <v>0</v>
      </c>
      <c r="FJA1" s="13">
        <f>variables_value!FJA1</f>
        <v>0</v>
      </c>
      <c r="FJB1" s="13">
        <f>variables_value!FJB1</f>
        <v>0</v>
      </c>
      <c r="FJC1" s="13">
        <f>variables_value!FJC1</f>
        <v>0</v>
      </c>
      <c r="FJD1" s="13">
        <f>variables_value!FJD1</f>
        <v>0</v>
      </c>
      <c r="FJE1" s="13">
        <f>variables_value!FJE1</f>
        <v>0</v>
      </c>
      <c r="FJF1" s="13">
        <f>variables_value!FJF1</f>
        <v>0</v>
      </c>
      <c r="FJG1" s="13">
        <f>variables_value!FJG1</f>
        <v>0</v>
      </c>
      <c r="FJH1" s="13">
        <f>variables_value!FJH1</f>
        <v>0</v>
      </c>
      <c r="FJI1" s="13">
        <f>variables_value!FJI1</f>
        <v>0</v>
      </c>
      <c r="FJJ1" s="13">
        <f>variables_value!FJJ1</f>
        <v>0</v>
      </c>
      <c r="FJK1" s="13">
        <f>variables_value!FJK1</f>
        <v>0</v>
      </c>
      <c r="FJL1" s="13">
        <f>variables_value!FJL1</f>
        <v>0</v>
      </c>
      <c r="FJM1" s="13">
        <f>variables_value!FJM1</f>
        <v>0</v>
      </c>
      <c r="FJN1" s="13">
        <f>variables_value!FJN1</f>
        <v>0</v>
      </c>
      <c r="FJO1" s="13">
        <f>variables_value!FJO1</f>
        <v>0</v>
      </c>
      <c r="FJP1" s="13">
        <f>variables_value!FJP1</f>
        <v>0</v>
      </c>
      <c r="FJQ1" s="13">
        <f>variables_value!FJQ1</f>
        <v>0</v>
      </c>
      <c r="FJR1" s="13">
        <f>variables_value!FJR1</f>
        <v>0</v>
      </c>
      <c r="FJS1" s="13">
        <f>variables_value!FJS1</f>
        <v>0</v>
      </c>
      <c r="FJT1" s="13">
        <f>variables_value!FJT1</f>
        <v>0</v>
      </c>
      <c r="FJU1" s="13">
        <f>variables_value!FJU1</f>
        <v>0</v>
      </c>
      <c r="FJV1" s="13">
        <f>variables_value!FJV1</f>
        <v>0</v>
      </c>
      <c r="FJW1" s="13">
        <f>variables_value!FJW1</f>
        <v>0</v>
      </c>
      <c r="FJX1" s="13">
        <f>variables_value!FJX1</f>
        <v>0</v>
      </c>
      <c r="FJY1" s="13">
        <f>variables_value!FJY1</f>
        <v>0</v>
      </c>
      <c r="FJZ1" s="13">
        <f>variables_value!FJZ1</f>
        <v>0</v>
      </c>
      <c r="FKA1" s="13">
        <f>variables_value!FKA1</f>
        <v>0</v>
      </c>
      <c r="FKB1" s="13">
        <f>variables_value!FKB1</f>
        <v>0</v>
      </c>
      <c r="FKC1" s="13">
        <f>variables_value!FKC1</f>
        <v>0</v>
      </c>
      <c r="FKD1" s="13">
        <f>variables_value!FKD1</f>
        <v>0</v>
      </c>
      <c r="FKE1" s="13">
        <f>variables_value!FKE1</f>
        <v>0</v>
      </c>
      <c r="FKF1" s="13">
        <f>variables_value!FKF1</f>
        <v>0</v>
      </c>
      <c r="FKG1" s="13">
        <f>variables_value!FKG1</f>
        <v>0</v>
      </c>
      <c r="FKH1" s="13">
        <f>variables_value!FKH1</f>
        <v>0</v>
      </c>
      <c r="FKI1" s="13">
        <f>variables_value!FKI1</f>
        <v>0</v>
      </c>
      <c r="FKJ1" s="13">
        <f>variables_value!FKJ1</f>
        <v>0</v>
      </c>
      <c r="FKK1" s="13">
        <f>variables_value!FKK1</f>
        <v>0</v>
      </c>
      <c r="FKL1" s="13">
        <f>variables_value!FKL1</f>
        <v>0</v>
      </c>
      <c r="FKM1" s="13">
        <f>variables_value!FKM1</f>
        <v>0</v>
      </c>
      <c r="FKN1" s="13">
        <f>variables_value!FKN1</f>
        <v>0</v>
      </c>
      <c r="FKO1" s="13">
        <f>variables_value!FKO1</f>
        <v>0</v>
      </c>
      <c r="FKP1" s="13">
        <f>variables_value!FKP1</f>
        <v>0</v>
      </c>
      <c r="FKQ1" s="13">
        <f>variables_value!FKQ1</f>
        <v>0</v>
      </c>
      <c r="FKR1" s="13">
        <f>variables_value!FKR1</f>
        <v>0</v>
      </c>
      <c r="FKS1" s="13">
        <f>variables_value!FKS1</f>
        <v>0</v>
      </c>
      <c r="FKT1" s="13">
        <f>variables_value!FKT1</f>
        <v>0</v>
      </c>
      <c r="FKU1" s="13">
        <f>variables_value!FKU1</f>
        <v>0</v>
      </c>
      <c r="FKV1" s="13">
        <f>variables_value!FKV1</f>
        <v>0</v>
      </c>
      <c r="FKW1" s="13">
        <f>variables_value!FKW1</f>
        <v>0</v>
      </c>
      <c r="FKX1" s="13">
        <f>variables_value!FKX1</f>
        <v>0</v>
      </c>
      <c r="FKY1" s="13">
        <f>variables_value!FKY1</f>
        <v>0</v>
      </c>
      <c r="FKZ1" s="13">
        <f>variables_value!FKZ1</f>
        <v>0</v>
      </c>
      <c r="FLA1" s="13">
        <f>variables_value!FLA1</f>
        <v>0</v>
      </c>
      <c r="FLB1" s="13">
        <f>variables_value!FLB1</f>
        <v>0</v>
      </c>
      <c r="FLC1" s="13">
        <f>variables_value!FLC1</f>
        <v>0</v>
      </c>
      <c r="FLD1" s="13">
        <f>variables_value!FLD1</f>
        <v>0</v>
      </c>
      <c r="FLE1" s="13">
        <f>variables_value!FLE1</f>
        <v>0</v>
      </c>
      <c r="FLF1" s="13">
        <f>variables_value!FLF1</f>
        <v>0</v>
      </c>
      <c r="FLG1" s="13">
        <f>variables_value!FLG1</f>
        <v>0</v>
      </c>
      <c r="FLH1" s="13">
        <f>variables_value!FLH1</f>
        <v>0</v>
      </c>
      <c r="FLI1" s="13">
        <f>variables_value!FLI1</f>
        <v>0</v>
      </c>
      <c r="FLJ1" s="13">
        <f>variables_value!FLJ1</f>
        <v>0</v>
      </c>
      <c r="FLK1" s="13">
        <f>variables_value!FLK1</f>
        <v>0</v>
      </c>
      <c r="FLL1" s="13">
        <f>variables_value!FLL1</f>
        <v>0</v>
      </c>
      <c r="FLM1" s="13">
        <f>variables_value!FLM1</f>
        <v>0</v>
      </c>
      <c r="FLN1" s="13">
        <f>variables_value!FLN1</f>
        <v>0</v>
      </c>
      <c r="FLO1" s="13">
        <f>variables_value!FLO1</f>
        <v>0</v>
      </c>
      <c r="FLP1" s="13">
        <f>variables_value!FLP1</f>
        <v>0</v>
      </c>
      <c r="FLQ1" s="13">
        <f>variables_value!FLQ1</f>
        <v>0</v>
      </c>
      <c r="FLR1" s="13">
        <f>variables_value!FLR1</f>
        <v>0</v>
      </c>
      <c r="FLS1" s="13">
        <f>variables_value!FLS1</f>
        <v>0</v>
      </c>
      <c r="FLT1" s="13">
        <f>variables_value!FLT1</f>
        <v>0</v>
      </c>
      <c r="FLU1" s="13">
        <f>variables_value!FLU1</f>
        <v>0</v>
      </c>
      <c r="FLV1" s="13">
        <f>variables_value!FLV1</f>
        <v>0</v>
      </c>
      <c r="FLW1" s="13">
        <f>variables_value!FLW1</f>
        <v>0</v>
      </c>
      <c r="FLX1" s="13">
        <f>variables_value!FLX1</f>
        <v>0</v>
      </c>
      <c r="FLY1" s="13">
        <f>variables_value!FLY1</f>
        <v>0</v>
      </c>
      <c r="FLZ1" s="13">
        <f>variables_value!FLZ1</f>
        <v>0</v>
      </c>
      <c r="FMA1" s="13">
        <f>variables_value!FMA1</f>
        <v>0</v>
      </c>
      <c r="FMB1" s="13">
        <f>variables_value!FMB1</f>
        <v>0</v>
      </c>
      <c r="FMC1" s="13">
        <f>variables_value!FMC1</f>
        <v>0</v>
      </c>
      <c r="FMD1" s="13">
        <f>variables_value!FMD1</f>
        <v>0</v>
      </c>
      <c r="FME1" s="13">
        <f>variables_value!FME1</f>
        <v>0</v>
      </c>
      <c r="FMF1" s="13">
        <f>variables_value!FMF1</f>
        <v>0</v>
      </c>
      <c r="FMG1" s="13">
        <f>variables_value!FMG1</f>
        <v>0</v>
      </c>
      <c r="FMH1" s="13">
        <f>variables_value!FMH1</f>
        <v>0</v>
      </c>
      <c r="FMI1" s="13">
        <f>variables_value!FMI1</f>
        <v>0</v>
      </c>
      <c r="FMJ1" s="13">
        <f>variables_value!FMJ1</f>
        <v>0</v>
      </c>
      <c r="FMK1" s="13">
        <f>variables_value!FMK1</f>
        <v>0</v>
      </c>
      <c r="FML1" s="13">
        <f>variables_value!FML1</f>
        <v>0</v>
      </c>
      <c r="FMM1" s="13">
        <f>variables_value!FMM1</f>
        <v>0</v>
      </c>
      <c r="FMN1" s="13">
        <f>variables_value!FMN1</f>
        <v>0</v>
      </c>
      <c r="FMO1" s="13">
        <f>variables_value!FMO1</f>
        <v>0</v>
      </c>
      <c r="FMP1" s="13">
        <f>variables_value!FMP1</f>
        <v>0</v>
      </c>
      <c r="FMQ1" s="13">
        <f>variables_value!FMQ1</f>
        <v>0</v>
      </c>
      <c r="FMR1" s="13">
        <f>variables_value!FMR1</f>
        <v>0</v>
      </c>
      <c r="FMS1" s="13">
        <f>variables_value!FMS1</f>
        <v>0</v>
      </c>
      <c r="FMT1" s="13">
        <f>variables_value!FMT1</f>
        <v>0</v>
      </c>
      <c r="FMU1" s="13">
        <f>variables_value!FMU1</f>
        <v>0</v>
      </c>
      <c r="FMV1" s="13">
        <f>variables_value!FMV1</f>
        <v>0</v>
      </c>
      <c r="FMW1" s="13">
        <f>variables_value!FMW1</f>
        <v>0</v>
      </c>
      <c r="FMX1" s="13">
        <f>variables_value!FMX1</f>
        <v>0</v>
      </c>
      <c r="FMY1" s="13">
        <f>variables_value!FMY1</f>
        <v>0</v>
      </c>
      <c r="FMZ1" s="13">
        <f>variables_value!FMZ1</f>
        <v>0</v>
      </c>
      <c r="FNA1" s="13">
        <f>variables_value!FNA1</f>
        <v>0</v>
      </c>
      <c r="FNB1" s="13">
        <f>variables_value!FNB1</f>
        <v>0</v>
      </c>
      <c r="FNC1" s="13">
        <f>variables_value!FNC1</f>
        <v>0</v>
      </c>
      <c r="FND1" s="13">
        <f>variables_value!FND1</f>
        <v>0</v>
      </c>
      <c r="FNE1" s="13">
        <f>variables_value!FNE1</f>
        <v>0</v>
      </c>
      <c r="FNF1" s="13">
        <f>variables_value!FNF1</f>
        <v>0</v>
      </c>
      <c r="FNG1" s="13">
        <f>variables_value!FNG1</f>
        <v>0</v>
      </c>
      <c r="FNH1" s="13">
        <f>variables_value!FNH1</f>
        <v>0</v>
      </c>
      <c r="FNI1" s="13">
        <f>variables_value!FNI1</f>
        <v>0</v>
      </c>
      <c r="FNJ1" s="13">
        <f>variables_value!FNJ1</f>
        <v>0</v>
      </c>
      <c r="FNK1" s="13">
        <f>variables_value!FNK1</f>
        <v>0</v>
      </c>
      <c r="FNL1" s="13">
        <f>variables_value!FNL1</f>
        <v>0</v>
      </c>
      <c r="FNM1" s="13">
        <f>variables_value!FNM1</f>
        <v>0</v>
      </c>
      <c r="FNN1" s="13">
        <f>variables_value!FNN1</f>
        <v>0</v>
      </c>
      <c r="FNO1" s="13">
        <f>variables_value!FNO1</f>
        <v>0</v>
      </c>
      <c r="FNP1" s="13">
        <f>variables_value!FNP1</f>
        <v>0</v>
      </c>
      <c r="FNQ1" s="13">
        <f>variables_value!FNQ1</f>
        <v>0</v>
      </c>
      <c r="FNR1" s="13">
        <f>variables_value!FNR1</f>
        <v>0</v>
      </c>
      <c r="FNS1" s="13">
        <f>variables_value!FNS1</f>
        <v>0</v>
      </c>
      <c r="FNT1" s="13">
        <f>variables_value!FNT1</f>
        <v>0</v>
      </c>
      <c r="FNU1" s="13">
        <f>variables_value!FNU1</f>
        <v>0</v>
      </c>
      <c r="FNV1" s="13">
        <f>variables_value!FNV1</f>
        <v>0</v>
      </c>
      <c r="FNW1" s="13">
        <f>variables_value!FNW1</f>
        <v>0</v>
      </c>
      <c r="FNX1" s="13">
        <f>variables_value!FNX1</f>
        <v>0</v>
      </c>
      <c r="FNY1" s="13">
        <f>variables_value!FNY1</f>
        <v>0</v>
      </c>
      <c r="FNZ1" s="13">
        <f>variables_value!FNZ1</f>
        <v>0</v>
      </c>
      <c r="FOA1" s="13">
        <f>variables_value!FOA1</f>
        <v>0</v>
      </c>
      <c r="FOB1" s="13">
        <f>variables_value!FOB1</f>
        <v>0</v>
      </c>
      <c r="FOC1" s="13">
        <f>variables_value!FOC1</f>
        <v>0</v>
      </c>
      <c r="FOD1" s="13">
        <f>variables_value!FOD1</f>
        <v>0</v>
      </c>
      <c r="FOE1" s="13">
        <f>variables_value!FOE1</f>
        <v>0</v>
      </c>
      <c r="FOF1" s="13">
        <f>variables_value!FOF1</f>
        <v>0</v>
      </c>
      <c r="FOG1" s="13">
        <f>variables_value!FOG1</f>
        <v>0</v>
      </c>
      <c r="FOH1" s="13">
        <f>variables_value!FOH1</f>
        <v>0</v>
      </c>
      <c r="FOI1" s="13">
        <f>variables_value!FOI1</f>
        <v>0</v>
      </c>
      <c r="FOJ1" s="13">
        <f>variables_value!FOJ1</f>
        <v>0</v>
      </c>
      <c r="FOK1" s="13">
        <f>variables_value!FOK1</f>
        <v>0</v>
      </c>
      <c r="FOL1" s="13">
        <f>variables_value!FOL1</f>
        <v>0</v>
      </c>
      <c r="FOM1" s="13">
        <f>variables_value!FOM1</f>
        <v>0</v>
      </c>
      <c r="FON1" s="13">
        <f>variables_value!FON1</f>
        <v>0</v>
      </c>
      <c r="FOO1" s="13">
        <f>variables_value!FOO1</f>
        <v>0</v>
      </c>
      <c r="FOP1" s="13">
        <f>variables_value!FOP1</f>
        <v>0</v>
      </c>
      <c r="FOQ1" s="13">
        <f>variables_value!FOQ1</f>
        <v>0</v>
      </c>
      <c r="FOR1" s="13">
        <f>variables_value!FOR1</f>
        <v>0</v>
      </c>
      <c r="FOS1" s="13">
        <f>variables_value!FOS1</f>
        <v>0</v>
      </c>
      <c r="FOT1" s="13">
        <f>variables_value!FOT1</f>
        <v>0</v>
      </c>
      <c r="FOU1" s="13">
        <f>variables_value!FOU1</f>
        <v>0</v>
      </c>
      <c r="FOV1" s="13">
        <f>variables_value!FOV1</f>
        <v>0</v>
      </c>
      <c r="FOW1" s="13">
        <f>variables_value!FOW1</f>
        <v>0</v>
      </c>
      <c r="FOX1" s="13">
        <f>variables_value!FOX1</f>
        <v>0</v>
      </c>
      <c r="FOY1" s="13">
        <f>variables_value!FOY1</f>
        <v>0</v>
      </c>
      <c r="FOZ1" s="13">
        <f>variables_value!FOZ1</f>
        <v>0</v>
      </c>
      <c r="FPA1" s="13">
        <f>variables_value!FPA1</f>
        <v>0</v>
      </c>
      <c r="FPB1" s="13">
        <f>variables_value!FPB1</f>
        <v>0</v>
      </c>
      <c r="FPC1" s="13">
        <f>variables_value!FPC1</f>
        <v>0</v>
      </c>
      <c r="FPD1" s="13">
        <f>variables_value!FPD1</f>
        <v>0</v>
      </c>
      <c r="FPE1" s="13">
        <f>variables_value!FPE1</f>
        <v>0</v>
      </c>
      <c r="FPF1" s="13">
        <f>variables_value!FPF1</f>
        <v>0</v>
      </c>
      <c r="FPG1" s="13">
        <f>variables_value!FPG1</f>
        <v>0</v>
      </c>
      <c r="FPH1" s="13">
        <f>variables_value!FPH1</f>
        <v>0</v>
      </c>
      <c r="FPI1" s="13">
        <f>variables_value!FPI1</f>
        <v>0</v>
      </c>
      <c r="FPJ1" s="13">
        <f>variables_value!FPJ1</f>
        <v>0</v>
      </c>
      <c r="FPK1" s="13">
        <f>variables_value!FPK1</f>
        <v>0</v>
      </c>
      <c r="FPL1" s="13">
        <f>variables_value!FPL1</f>
        <v>0</v>
      </c>
      <c r="FPM1" s="13">
        <f>variables_value!FPM1</f>
        <v>0</v>
      </c>
      <c r="FPN1" s="13">
        <f>variables_value!FPN1</f>
        <v>0</v>
      </c>
      <c r="FPO1" s="13">
        <f>variables_value!FPO1</f>
        <v>0</v>
      </c>
      <c r="FPP1" s="13">
        <f>variables_value!FPP1</f>
        <v>0</v>
      </c>
      <c r="FPQ1" s="13">
        <f>variables_value!FPQ1</f>
        <v>0</v>
      </c>
      <c r="FPR1" s="13">
        <f>variables_value!FPR1</f>
        <v>0</v>
      </c>
      <c r="FPS1" s="13">
        <f>variables_value!FPS1</f>
        <v>0</v>
      </c>
      <c r="FPT1" s="13">
        <f>variables_value!FPT1</f>
        <v>0</v>
      </c>
      <c r="FPU1" s="13">
        <f>variables_value!FPU1</f>
        <v>0</v>
      </c>
      <c r="FPV1" s="13">
        <f>variables_value!FPV1</f>
        <v>0</v>
      </c>
      <c r="FPW1" s="13">
        <f>variables_value!FPW1</f>
        <v>0</v>
      </c>
      <c r="FPX1" s="13">
        <f>variables_value!FPX1</f>
        <v>0</v>
      </c>
      <c r="FPY1" s="13">
        <f>variables_value!FPY1</f>
        <v>0</v>
      </c>
      <c r="FPZ1" s="13">
        <f>variables_value!FPZ1</f>
        <v>0</v>
      </c>
      <c r="FQA1" s="13">
        <f>variables_value!FQA1</f>
        <v>0</v>
      </c>
      <c r="FQB1" s="13">
        <f>variables_value!FQB1</f>
        <v>0</v>
      </c>
      <c r="FQC1" s="13">
        <f>variables_value!FQC1</f>
        <v>0</v>
      </c>
      <c r="FQD1" s="13">
        <f>variables_value!FQD1</f>
        <v>0</v>
      </c>
      <c r="FQE1" s="13">
        <f>variables_value!FQE1</f>
        <v>0</v>
      </c>
      <c r="FQF1" s="13">
        <f>variables_value!FQF1</f>
        <v>0</v>
      </c>
      <c r="FQG1" s="13">
        <f>variables_value!FQG1</f>
        <v>0</v>
      </c>
      <c r="FQH1" s="13">
        <f>variables_value!FQH1</f>
        <v>0</v>
      </c>
      <c r="FQI1" s="13">
        <f>variables_value!FQI1</f>
        <v>0</v>
      </c>
      <c r="FQJ1" s="13">
        <f>variables_value!FQJ1</f>
        <v>0</v>
      </c>
      <c r="FQK1" s="13">
        <f>variables_value!FQK1</f>
        <v>0</v>
      </c>
      <c r="FQL1" s="13">
        <f>variables_value!FQL1</f>
        <v>0</v>
      </c>
      <c r="FQM1" s="13">
        <f>variables_value!FQM1</f>
        <v>0</v>
      </c>
      <c r="FQN1" s="13">
        <f>variables_value!FQN1</f>
        <v>0</v>
      </c>
      <c r="FQO1" s="13">
        <f>variables_value!FQO1</f>
        <v>0</v>
      </c>
      <c r="FQP1" s="13">
        <f>variables_value!FQP1</f>
        <v>0</v>
      </c>
      <c r="FQQ1" s="13">
        <f>variables_value!FQQ1</f>
        <v>0</v>
      </c>
      <c r="FQR1" s="13">
        <f>variables_value!FQR1</f>
        <v>0</v>
      </c>
      <c r="FQS1" s="13">
        <f>variables_value!FQS1</f>
        <v>0</v>
      </c>
      <c r="FQT1" s="13">
        <f>variables_value!FQT1</f>
        <v>0</v>
      </c>
      <c r="FQU1" s="13">
        <f>variables_value!FQU1</f>
        <v>0</v>
      </c>
      <c r="FQV1" s="13">
        <f>variables_value!FQV1</f>
        <v>0</v>
      </c>
      <c r="FQW1" s="13">
        <f>variables_value!FQW1</f>
        <v>0</v>
      </c>
      <c r="FQX1" s="13">
        <f>variables_value!FQX1</f>
        <v>0</v>
      </c>
      <c r="FQY1" s="13">
        <f>variables_value!FQY1</f>
        <v>0</v>
      </c>
      <c r="FQZ1" s="13">
        <f>variables_value!FQZ1</f>
        <v>0</v>
      </c>
      <c r="FRA1" s="13">
        <f>variables_value!FRA1</f>
        <v>0</v>
      </c>
      <c r="FRB1" s="13">
        <f>variables_value!FRB1</f>
        <v>0</v>
      </c>
      <c r="FRC1" s="13">
        <f>variables_value!FRC1</f>
        <v>0</v>
      </c>
      <c r="FRD1" s="13">
        <f>variables_value!FRD1</f>
        <v>0</v>
      </c>
      <c r="FRE1" s="13">
        <f>variables_value!FRE1</f>
        <v>0</v>
      </c>
      <c r="FRF1" s="13">
        <f>variables_value!FRF1</f>
        <v>0</v>
      </c>
      <c r="FRG1" s="13">
        <f>variables_value!FRG1</f>
        <v>0</v>
      </c>
      <c r="FRH1" s="13">
        <f>variables_value!FRH1</f>
        <v>0</v>
      </c>
      <c r="FRI1" s="13">
        <f>variables_value!FRI1</f>
        <v>0</v>
      </c>
      <c r="FRJ1" s="13">
        <f>variables_value!FRJ1</f>
        <v>0</v>
      </c>
      <c r="FRK1" s="13">
        <f>variables_value!FRK1</f>
        <v>0</v>
      </c>
      <c r="FRL1" s="13">
        <f>variables_value!FRL1</f>
        <v>0</v>
      </c>
      <c r="FRM1" s="13">
        <f>variables_value!FRM1</f>
        <v>0</v>
      </c>
      <c r="FRN1" s="13">
        <f>variables_value!FRN1</f>
        <v>0</v>
      </c>
      <c r="FRO1" s="13">
        <f>variables_value!FRO1</f>
        <v>0</v>
      </c>
      <c r="FRP1" s="13">
        <f>variables_value!FRP1</f>
        <v>0</v>
      </c>
      <c r="FRQ1" s="13">
        <f>variables_value!FRQ1</f>
        <v>0</v>
      </c>
      <c r="FRR1" s="13">
        <f>variables_value!FRR1</f>
        <v>0</v>
      </c>
      <c r="FRS1" s="13">
        <f>variables_value!FRS1</f>
        <v>0</v>
      </c>
      <c r="FRT1" s="13">
        <f>variables_value!FRT1</f>
        <v>0</v>
      </c>
      <c r="FRU1" s="13">
        <f>variables_value!FRU1</f>
        <v>0</v>
      </c>
      <c r="FRV1" s="13">
        <f>variables_value!FRV1</f>
        <v>0</v>
      </c>
      <c r="FRW1" s="13">
        <f>variables_value!FRW1</f>
        <v>0</v>
      </c>
      <c r="FRX1" s="13">
        <f>variables_value!FRX1</f>
        <v>0</v>
      </c>
      <c r="FRY1" s="13">
        <f>variables_value!FRY1</f>
        <v>0</v>
      </c>
      <c r="FRZ1" s="13">
        <f>variables_value!FRZ1</f>
        <v>0</v>
      </c>
      <c r="FSA1" s="13">
        <f>variables_value!FSA1</f>
        <v>0</v>
      </c>
      <c r="FSB1" s="13">
        <f>variables_value!FSB1</f>
        <v>0</v>
      </c>
      <c r="FSC1" s="13">
        <f>variables_value!FSC1</f>
        <v>0</v>
      </c>
      <c r="FSD1" s="13">
        <f>variables_value!FSD1</f>
        <v>0</v>
      </c>
      <c r="FSE1" s="13">
        <f>variables_value!FSE1</f>
        <v>0</v>
      </c>
      <c r="FSF1" s="13">
        <f>variables_value!FSF1</f>
        <v>0</v>
      </c>
      <c r="FSG1" s="13">
        <f>variables_value!FSG1</f>
        <v>0</v>
      </c>
      <c r="FSH1" s="13">
        <f>variables_value!FSH1</f>
        <v>0</v>
      </c>
      <c r="FSI1" s="13">
        <f>variables_value!FSI1</f>
        <v>0</v>
      </c>
      <c r="FSJ1" s="13">
        <f>variables_value!FSJ1</f>
        <v>0</v>
      </c>
      <c r="FSK1" s="13">
        <f>variables_value!FSK1</f>
        <v>0</v>
      </c>
      <c r="FSL1" s="13">
        <f>variables_value!FSL1</f>
        <v>0</v>
      </c>
      <c r="FSM1" s="13">
        <f>variables_value!FSM1</f>
        <v>0</v>
      </c>
      <c r="FSN1" s="13">
        <f>variables_value!FSN1</f>
        <v>0</v>
      </c>
      <c r="FSO1" s="13">
        <f>variables_value!FSO1</f>
        <v>0</v>
      </c>
      <c r="FSP1" s="13">
        <f>variables_value!FSP1</f>
        <v>0</v>
      </c>
      <c r="FSQ1" s="13">
        <f>variables_value!FSQ1</f>
        <v>0</v>
      </c>
      <c r="FSR1" s="13">
        <f>variables_value!FSR1</f>
        <v>0</v>
      </c>
      <c r="FSS1" s="13">
        <f>variables_value!FSS1</f>
        <v>0</v>
      </c>
      <c r="FST1" s="13">
        <f>variables_value!FST1</f>
        <v>0</v>
      </c>
      <c r="FSU1" s="13">
        <f>variables_value!FSU1</f>
        <v>0</v>
      </c>
      <c r="FSV1" s="13">
        <f>variables_value!FSV1</f>
        <v>0</v>
      </c>
      <c r="FSW1" s="13">
        <f>variables_value!FSW1</f>
        <v>0</v>
      </c>
      <c r="FSX1" s="13">
        <f>variables_value!FSX1</f>
        <v>0</v>
      </c>
      <c r="FSY1" s="13">
        <f>variables_value!FSY1</f>
        <v>0</v>
      </c>
      <c r="FSZ1" s="13">
        <f>variables_value!FSZ1</f>
        <v>0</v>
      </c>
      <c r="FTA1" s="13">
        <f>variables_value!FTA1</f>
        <v>0</v>
      </c>
      <c r="FTB1" s="13">
        <f>variables_value!FTB1</f>
        <v>0</v>
      </c>
      <c r="FTC1" s="13">
        <f>variables_value!FTC1</f>
        <v>0</v>
      </c>
      <c r="FTD1" s="13">
        <f>variables_value!FTD1</f>
        <v>0</v>
      </c>
      <c r="FTE1" s="13">
        <f>variables_value!FTE1</f>
        <v>0</v>
      </c>
      <c r="FTF1" s="13">
        <f>variables_value!FTF1</f>
        <v>0</v>
      </c>
      <c r="FTG1" s="13">
        <f>variables_value!FTG1</f>
        <v>0</v>
      </c>
      <c r="FTH1" s="13">
        <f>variables_value!FTH1</f>
        <v>0</v>
      </c>
      <c r="FTI1" s="13">
        <f>variables_value!FTI1</f>
        <v>0</v>
      </c>
      <c r="FTJ1" s="13">
        <f>variables_value!FTJ1</f>
        <v>0</v>
      </c>
      <c r="FTK1" s="13">
        <f>variables_value!FTK1</f>
        <v>0</v>
      </c>
      <c r="FTL1" s="13">
        <f>variables_value!FTL1</f>
        <v>0</v>
      </c>
      <c r="FTM1" s="13">
        <f>variables_value!FTM1</f>
        <v>0</v>
      </c>
      <c r="FTN1" s="13">
        <f>variables_value!FTN1</f>
        <v>0</v>
      </c>
      <c r="FTO1" s="13">
        <f>variables_value!FTO1</f>
        <v>0</v>
      </c>
      <c r="FTP1" s="13">
        <f>variables_value!FTP1</f>
        <v>0</v>
      </c>
      <c r="FTQ1" s="13">
        <f>variables_value!FTQ1</f>
        <v>0</v>
      </c>
      <c r="FTR1" s="13">
        <f>variables_value!FTR1</f>
        <v>0</v>
      </c>
      <c r="FTS1" s="13">
        <f>variables_value!FTS1</f>
        <v>0</v>
      </c>
      <c r="FTT1" s="13">
        <f>variables_value!FTT1</f>
        <v>0</v>
      </c>
      <c r="FTU1" s="13">
        <f>variables_value!FTU1</f>
        <v>0</v>
      </c>
      <c r="FTV1" s="13">
        <f>variables_value!FTV1</f>
        <v>0</v>
      </c>
      <c r="FTW1" s="13">
        <f>variables_value!FTW1</f>
        <v>0</v>
      </c>
      <c r="FTX1" s="13">
        <f>variables_value!FTX1</f>
        <v>0</v>
      </c>
      <c r="FTY1" s="13">
        <f>variables_value!FTY1</f>
        <v>0</v>
      </c>
      <c r="FTZ1" s="13">
        <f>variables_value!FTZ1</f>
        <v>0</v>
      </c>
      <c r="FUA1" s="13">
        <f>variables_value!FUA1</f>
        <v>0</v>
      </c>
      <c r="FUB1" s="13">
        <f>variables_value!FUB1</f>
        <v>0</v>
      </c>
      <c r="FUC1" s="13">
        <f>variables_value!FUC1</f>
        <v>0</v>
      </c>
      <c r="FUD1" s="13">
        <f>variables_value!FUD1</f>
        <v>0</v>
      </c>
      <c r="FUE1" s="13">
        <f>variables_value!FUE1</f>
        <v>0</v>
      </c>
      <c r="FUF1" s="13">
        <f>variables_value!FUF1</f>
        <v>0</v>
      </c>
      <c r="FUG1" s="13">
        <f>variables_value!FUG1</f>
        <v>0</v>
      </c>
      <c r="FUH1" s="13">
        <f>variables_value!FUH1</f>
        <v>0</v>
      </c>
      <c r="FUI1" s="13">
        <f>variables_value!FUI1</f>
        <v>0</v>
      </c>
      <c r="FUJ1" s="13">
        <f>variables_value!FUJ1</f>
        <v>0</v>
      </c>
      <c r="FUK1" s="13">
        <f>variables_value!FUK1</f>
        <v>0</v>
      </c>
      <c r="FUL1" s="13">
        <f>variables_value!FUL1</f>
        <v>0</v>
      </c>
      <c r="FUM1" s="13">
        <f>variables_value!FUM1</f>
        <v>0</v>
      </c>
      <c r="FUN1" s="13">
        <f>variables_value!FUN1</f>
        <v>0</v>
      </c>
      <c r="FUO1" s="13">
        <f>variables_value!FUO1</f>
        <v>0</v>
      </c>
      <c r="FUP1" s="13">
        <f>variables_value!FUP1</f>
        <v>0</v>
      </c>
      <c r="FUQ1" s="13">
        <f>variables_value!FUQ1</f>
        <v>0</v>
      </c>
      <c r="FUR1" s="13">
        <f>variables_value!FUR1</f>
        <v>0</v>
      </c>
      <c r="FUS1" s="13">
        <f>variables_value!FUS1</f>
        <v>0</v>
      </c>
      <c r="FUT1" s="13">
        <f>variables_value!FUT1</f>
        <v>0</v>
      </c>
      <c r="FUU1" s="13">
        <f>variables_value!FUU1</f>
        <v>0</v>
      </c>
      <c r="FUV1" s="13">
        <f>variables_value!FUV1</f>
        <v>0</v>
      </c>
      <c r="FUW1" s="13">
        <f>variables_value!FUW1</f>
        <v>0</v>
      </c>
      <c r="FUX1" s="13">
        <f>variables_value!FUX1</f>
        <v>0</v>
      </c>
      <c r="FUY1" s="13">
        <f>variables_value!FUY1</f>
        <v>0</v>
      </c>
      <c r="FUZ1" s="13">
        <f>variables_value!FUZ1</f>
        <v>0</v>
      </c>
      <c r="FVA1" s="13">
        <f>variables_value!FVA1</f>
        <v>0</v>
      </c>
      <c r="FVB1" s="13">
        <f>variables_value!FVB1</f>
        <v>0</v>
      </c>
      <c r="FVC1" s="13">
        <f>variables_value!FVC1</f>
        <v>0</v>
      </c>
      <c r="FVD1" s="13">
        <f>variables_value!FVD1</f>
        <v>0</v>
      </c>
      <c r="FVE1" s="13">
        <f>variables_value!FVE1</f>
        <v>0</v>
      </c>
      <c r="FVF1" s="13">
        <f>variables_value!FVF1</f>
        <v>0</v>
      </c>
      <c r="FVG1" s="13">
        <f>variables_value!FVG1</f>
        <v>0</v>
      </c>
      <c r="FVH1" s="13">
        <f>variables_value!FVH1</f>
        <v>0</v>
      </c>
      <c r="FVI1" s="13">
        <f>variables_value!FVI1</f>
        <v>0</v>
      </c>
      <c r="FVJ1" s="13">
        <f>variables_value!FVJ1</f>
        <v>0</v>
      </c>
      <c r="FVK1" s="13">
        <f>variables_value!FVK1</f>
        <v>0</v>
      </c>
      <c r="FVL1" s="13">
        <f>variables_value!FVL1</f>
        <v>0</v>
      </c>
      <c r="FVM1" s="13">
        <f>variables_value!FVM1</f>
        <v>0</v>
      </c>
      <c r="FVN1" s="13">
        <f>variables_value!FVN1</f>
        <v>0</v>
      </c>
      <c r="FVO1" s="13">
        <f>variables_value!FVO1</f>
        <v>0</v>
      </c>
      <c r="FVP1" s="13">
        <f>variables_value!FVP1</f>
        <v>0</v>
      </c>
      <c r="FVQ1" s="13">
        <f>variables_value!FVQ1</f>
        <v>0</v>
      </c>
      <c r="FVR1" s="13">
        <f>variables_value!FVR1</f>
        <v>0</v>
      </c>
      <c r="FVS1" s="13">
        <f>variables_value!FVS1</f>
        <v>0</v>
      </c>
      <c r="FVT1" s="13">
        <f>variables_value!FVT1</f>
        <v>0</v>
      </c>
      <c r="FVU1" s="13">
        <f>variables_value!FVU1</f>
        <v>0</v>
      </c>
      <c r="FVV1" s="13">
        <f>variables_value!FVV1</f>
        <v>0</v>
      </c>
      <c r="FVW1" s="13">
        <f>variables_value!FVW1</f>
        <v>0</v>
      </c>
      <c r="FVX1" s="13">
        <f>variables_value!FVX1</f>
        <v>0</v>
      </c>
      <c r="FVY1" s="13">
        <f>variables_value!FVY1</f>
        <v>0</v>
      </c>
      <c r="FVZ1" s="13">
        <f>variables_value!FVZ1</f>
        <v>0</v>
      </c>
      <c r="FWA1" s="13">
        <f>variables_value!FWA1</f>
        <v>0</v>
      </c>
      <c r="FWB1" s="13">
        <f>variables_value!FWB1</f>
        <v>0</v>
      </c>
      <c r="FWC1" s="13">
        <f>variables_value!FWC1</f>
        <v>0</v>
      </c>
      <c r="FWD1" s="13">
        <f>variables_value!FWD1</f>
        <v>0</v>
      </c>
      <c r="FWE1" s="13">
        <f>variables_value!FWE1</f>
        <v>0</v>
      </c>
      <c r="FWF1" s="13">
        <f>variables_value!FWF1</f>
        <v>0</v>
      </c>
      <c r="FWG1" s="13">
        <f>variables_value!FWG1</f>
        <v>0</v>
      </c>
      <c r="FWH1" s="13">
        <f>variables_value!FWH1</f>
        <v>0</v>
      </c>
      <c r="FWI1" s="13">
        <f>variables_value!FWI1</f>
        <v>0</v>
      </c>
      <c r="FWJ1" s="13">
        <f>variables_value!FWJ1</f>
        <v>0</v>
      </c>
      <c r="FWK1" s="13">
        <f>variables_value!FWK1</f>
        <v>0</v>
      </c>
      <c r="FWL1" s="13">
        <f>variables_value!FWL1</f>
        <v>0</v>
      </c>
      <c r="FWM1" s="13">
        <f>variables_value!FWM1</f>
        <v>0</v>
      </c>
      <c r="FWN1" s="13">
        <f>variables_value!FWN1</f>
        <v>0</v>
      </c>
      <c r="FWO1" s="13">
        <f>variables_value!FWO1</f>
        <v>0</v>
      </c>
      <c r="FWP1" s="13">
        <f>variables_value!FWP1</f>
        <v>0</v>
      </c>
      <c r="FWQ1" s="13">
        <f>variables_value!FWQ1</f>
        <v>0</v>
      </c>
      <c r="FWR1" s="13">
        <f>variables_value!FWR1</f>
        <v>0</v>
      </c>
      <c r="FWS1" s="13">
        <f>variables_value!FWS1</f>
        <v>0</v>
      </c>
      <c r="FWT1" s="13">
        <f>variables_value!FWT1</f>
        <v>0</v>
      </c>
      <c r="FWU1" s="13">
        <f>variables_value!FWU1</f>
        <v>0</v>
      </c>
      <c r="FWV1" s="13">
        <f>variables_value!FWV1</f>
        <v>0</v>
      </c>
      <c r="FWW1" s="13">
        <f>variables_value!FWW1</f>
        <v>0</v>
      </c>
      <c r="FWX1" s="13">
        <f>variables_value!FWX1</f>
        <v>0</v>
      </c>
      <c r="FWY1" s="13">
        <f>variables_value!FWY1</f>
        <v>0</v>
      </c>
      <c r="FWZ1" s="13">
        <f>variables_value!FWZ1</f>
        <v>0</v>
      </c>
      <c r="FXA1" s="13">
        <f>variables_value!FXA1</f>
        <v>0</v>
      </c>
      <c r="FXB1" s="13">
        <f>variables_value!FXB1</f>
        <v>0</v>
      </c>
      <c r="FXC1" s="13">
        <f>variables_value!FXC1</f>
        <v>0</v>
      </c>
      <c r="FXD1" s="13">
        <f>variables_value!FXD1</f>
        <v>0</v>
      </c>
      <c r="FXE1" s="13">
        <f>variables_value!FXE1</f>
        <v>0</v>
      </c>
      <c r="FXF1" s="13">
        <f>variables_value!FXF1</f>
        <v>0</v>
      </c>
      <c r="FXG1" s="13">
        <f>variables_value!FXG1</f>
        <v>0</v>
      </c>
      <c r="FXH1" s="13">
        <f>variables_value!FXH1</f>
        <v>0</v>
      </c>
      <c r="FXI1" s="13">
        <f>variables_value!FXI1</f>
        <v>0</v>
      </c>
      <c r="FXJ1" s="13">
        <f>variables_value!FXJ1</f>
        <v>0</v>
      </c>
      <c r="FXK1" s="13">
        <f>variables_value!FXK1</f>
        <v>0</v>
      </c>
      <c r="FXL1" s="13">
        <f>variables_value!FXL1</f>
        <v>0</v>
      </c>
      <c r="FXM1" s="13">
        <f>variables_value!FXM1</f>
        <v>0</v>
      </c>
      <c r="FXN1" s="13">
        <f>variables_value!FXN1</f>
        <v>0</v>
      </c>
      <c r="FXO1" s="13">
        <f>variables_value!FXO1</f>
        <v>0</v>
      </c>
      <c r="FXP1" s="13">
        <f>variables_value!FXP1</f>
        <v>0</v>
      </c>
      <c r="FXQ1" s="13">
        <f>variables_value!FXQ1</f>
        <v>0</v>
      </c>
      <c r="FXR1" s="13">
        <f>variables_value!FXR1</f>
        <v>0</v>
      </c>
      <c r="FXS1" s="13">
        <f>variables_value!FXS1</f>
        <v>0</v>
      </c>
      <c r="FXT1" s="13">
        <f>variables_value!FXT1</f>
        <v>0</v>
      </c>
      <c r="FXU1" s="13">
        <f>variables_value!FXU1</f>
        <v>0</v>
      </c>
      <c r="FXV1" s="13">
        <f>variables_value!FXV1</f>
        <v>0</v>
      </c>
      <c r="FXW1" s="13">
        <f>variables_value!FXW1</f>
        <v>0</v>
      </c>
      <c r="FXX1" s="13">
        <f>variables_value!FXX1</f>
        <v>0</v>
      </c>
      <c r="FXY1" s="13">
        <f>variables_value!FXY1</f>
        <v>0</v>
      </c>
      <c r="FXZ1" s="13">
        <f>variables_value!FXZ1</f>
        <v>0</v>
      </c>
      <c r="FYA1" s="13">
        <f>variables_value!FYA1</f>
        <v>0</v>
      </c>
      <c r="FYB1" s="13">
        <f>variables_value!FYB1</f>
        <v>0</v>
      </c>
      <c r="FYC1" s="13">
        <f>variables_value!FYC1</f>
        <v>0</v>
      </c>
      <c r="FYD1" s="13">
        <f>variables_value!FYD1</f>
        <v>0</v>
      </c>
      <c r="FYE1" s="13">
        <f>variables_value!FYE1</f>
        <v>0</v>
      </c>
      <c r="FYF1" s="13">
        <f>variables_value!FYF1</f>
        <v>0</v>
      </c>
      <c r="FYG1" s="13">
        <f>variables_value!FYG1</f>
        <v>0</v>
      </c>
      <c r="FYH1" s="13">
        <f>variables_value!FYH1</f>
        <v>0</v>
      </c>
      <c r="FYI1" s="13">
        <f>variables_value!FYI1</f>
        <v>0</v>
      </c>
      <c r="FYJ1" s="13">
        <f>variables_value!FYJ1</f>
        <v>0</v>
      </c>
      <c r="FYK1" s="13">
        <f>variables_value!FYK1</f>
        <v>0</v>
      </c>
      <c r="FYL1" s="13">
        <f>variables_value!FYL1</f>
        <v>0</v>
      </c>
      <c r="FYM1" s="13">
        <f>variables_value!FYM1</f>
        <v>0</v>
      </c>
      <c r="FYN1" s="13">
        <f>variables_value!FYN1</f>
        <v>0</v>
      </c>
      <c r="FYO1" s="13">
        <f>variables_value!FYO1</f>
        <v>0</v>
      </c>
      <c r="FYP1" s="13">
        <f>variables_value!FYP1</f>
        <v>0</v>
      </c>
      <c r="FYQ1" s="13">
        <f>variables_value!FYQ1</f>
        <v>0</v>
      </c>
      <c r="FYR1" s="13">
        <f>variables_value!FYR1</f>
        <v>0</v>
      </c>
      <c r="FYS1" s="13">
        <f>variables_value!FYS1</f>
        <v>0</v>
      </c>
      <c r="FYT1" s="13">
        <f>variables_value!FYT1</f>
        <v>0</v>
      </c>
      <c r="FYU1" s="13">
        <f>variables_value!FYU1</f>
        <v>0</v>
      </c>
      <c r="FYV1" s="13">
        <f>variables_value!FYV1</f>
        <v>0</v>
      </c>
      <c r="FYW1" s="13">
        <f>variables_value!FYW1</f>
        <v>0</v>
      </c>
      <c r="FYX1" s="13">
        <f>variables_value!FYX1</f>
        <v>0</v>
      </c>
      <c r="FYY1" s="13">
        <f>variables_value!FYY1</f>
        <v>0</v>
      </c>
      <c r="FYZ1" s="13">
        <f>variables_value!FYZ1</f>
        <v>0</v>
      </c>
      <c r="FZA1" s="13">
        <f>variables_value!FZA1</f>
        <v>0</v>
      </c>
      <c r="FZB1" s="13">
        <f>variables_value!FZB1</f>
        <v>0</v>
      </c>
      <c r="FZC1" s="13">
        <f>variables_value!FZC1</f>
        <v>0</v>
      </c>
      <c r="FZD1" s="13">
        <f>variables_value!FZD1</f>
        <v>0</v>
      </c>
      <c r="FZE1" s="13">
        <f>variables_value!FZE1</f>
        <v>0</v>
      </c>
      <c r="FZF1" s="13">
        <f>variables_value!FZF1</f>
        <v>0</v>
      </c>
      <c r="FZG1" s="13">
        <f>variables_value!FZG1</f>
        <v>0</v>
      </c>
      <c r="FZH1" s="13">
        <f>variables_value!FZH1</f>
        <v>0</v>
      </c>
      <c r="FZI1" s="13">
        <f>variables_value!FZI1</f>
        <v>0</v>
      </c>
      <c r="FZJ1" s="13">
        <f>variables_value!FZJ1</f>
        <v>0</v>
      </c>
      <c r="FZK1" s="13">
        <f>variables_value!FZK1</f>
        <v>0</v>
      </c>
      <c r="FZL1" s="13">
        <f>variables_value!FZL1</f>
        <v>0</v>
      </c>
      <c r="FZM1" s="13">
        <f>variables_value!FZM1</f>
        <v>0</v>
      </c>
      <c r="FZN1" s="13">
        <f>variables_value!FZN1</f>
        <v>0</v>
      </c>
      <c r="FZO1" s="13">
        <f>variables_value!FZO1</f>
        <v>0</v>
      </c>
      <c r="FZP1" s="13">
        <f>variables_value!FZP1</f>
        <v>0</v>
      </c>
      <c r="FZQ1" s="13">
        <f>variables_value!FZQ1</f>
        <v>0</v>
      </c>
      <c r="FZR1" s="13">
        <f>variables_value!FZR1</f>
        <v>0</v>
      </c>
      <c r="FZS1" s="13">
        <f>variables_value!FZS1</f>
        <v>0</v>
      </c>
      <c r="FZT1" s="13">
        <f>variables_value!FZT1</f>
        <v>0</v>
      </c>
      <c r="FZU1" s="13">
        <f>variables_value!FZU1</f>
        <v>0</v>
      </c>
      <c r="FZV1" s="13">
        <f>variables_value!FZV1</f>
        <v>0</v>
      </c>
      <c r="FZW1" s="13">
        <f>variables_value!FZW1</f>
        <v>0</v>
      </c>
      <c r="FZX1" s="13">
        <f>variables_value!FZX1</f>
        <v>0</v>
      </c>
      <c r="FZY1" s="13">
        <f>variables_value!FZY1</f>
        <v>0</v>
      </c>
      <c r="FZZ1" s="13">
        <f>variables_value!FZZ1</f>
        <v>0</v>
      </c>
      <c r="GAA1" s="13">
        <f>variables_value!GAA1</f>
        <v>0</v>
      </c>
      <c r="GAB1" s="13">
        <f>variables_value!GAB1</f>
        <v>0</v>
      </c>
      <c r="GAC1" s="13">
        <f>variables_value!GAC1</f>
        <v>0</v>
      </c>
      <c r="GAD1" s="13">
        <f>variables_value!GAD1</f>
        <v>0</v>
      </c>
      <c r="GAE1" s="13">
        <f>variables_value!GAE1</f>
        <v>0</v>
      </c>
      <c r="GAF1" s="13">
        <f>variables_value!GAF1</f>
        <v>0</v>
      </c>
      <c r="GAG1" s="13">
        <f>variables_value!GAG1</f>
        <v>0</v>
      </c>
      <c r="GAH1" s="13">
        <f>variables_value!GAH1</f>
        <v>0</v>
      </c>
      <c r="GAI1" s="13">
        <f>variables_value!GAI1</f>
        <v>0</v>
      </c>
      <c r="GAJ1" s="13">
        <f>variables_value!GAJ1</f>
        <v>0</v>
      </c>
      <c r="GAK1" s="13">
        <f>variables_value!GAK1</f>
        <v>0</v>
      </c>
      <c r="GAL1" s="13">
        <f>variables_value!GAL1</f>
        <v>0</v>
      </c>
      <c r="GAM1" s="13">
        <f>variables_value!GAM1</f>
        <v>0</v>
      </c>
      <c r="GAN1" s="13">
        <f>variables_value!GAN1</f>
        <v>0</v>
      </c>
      <c r="GAO1" s="13">
        <f>variables_value!GAO1</f>
        <v>0</v>
      </c>
      <c r="GAP1" s="13">
        <f>variables_value!GAP1</f>
        <v>0</v>
      </c>
      <c r="GAQ1" s="13">
        <f>variables_value!GAQ1</f>
        <v>0</v>
      </c>
      <c r="GAR1" s="13">
        <f>variables_value!GAR1</f>
        <v>0</v>
      </c>
      <c r="GAS1" s="13">
        <f>variables_value!GAS1</f>
        <v>0</v>
      </c>
      <c r="GAT1" s="13">
        <f>variables_value!GAT1</f>
        <v>0</v>
      </c>
      <c r="GAU1" s="13">
        <f>variables_value!GAU1</f>
        <v>0</v>
      </c>
      <c r="GAV1" s="13">
        <f>variables_value!GAV1</f>
        <v>0</v>
      </c>
      <c r="GAW1" s="13">
        <f>variables_value!GAW1</f>
        <v>0</v>
      </c>
      <c r="GAX1" s="13">
        <f>variables_value!GAX1</f>
        <v>0</v>
      </c>
      <c r="GAY1" s="13">
        <f>variables_value!GAY1</f>
        <v>0</v>
      </c>
      <c r="GAZ1" s="13">
        <f>variables_value!GAZ1</f>
        <v>0</v>
      </c>
      <c r="GBA1" s="13">
        <f>variables_value!GBA1</f>
        <v>0</v>
      </c>
      <c r="GBB1" s="13">
        <f>variables_value!GBB1</f>
        <v>0</v>
      </c>
      <c r="GBC1" s="13">
        <f>variables_value!GBC1</f>
        <v>0</v>
      </c>
      <c r="GBD1" s="13">
        <f>variables_value!GBD1</f>
        <v>0</v>
      </c>
      <c r="GBE1" s="13">
        <f>variables_value!GBE1</f>
        <v>0</v>
      </c>
      <c r="GBF1" s="13">
        <f>variables_value!GBF1</f>
        <v>0</v>
      </c>
      <c r="GBG1" s="13">
        <f>variables_value!GBG1</f>
        <v>0</v>
      </c>
      <c r="GBH1" s="13">
        <f>variables_value!GBH1</f>
        <v>0</v>
      </c>
      <c r="GBI1" s="13">
        <f>variables_value!GBI1</f>
        <v>0</v>
      </c>
      <c r="GBJ1" s="13">
        <f>variables_value!GBJ1</f>
        <v>0</v>
      </c>
      <c r="GBK1" s="13">
        <f>variables_value!GBK1</f>
        <v>0</v>
      </c>
      <c r="GBL1" s="13">
        <f>variables_value!GBL1</f>
        <v>0</v>
      </c>
      <c r="GBM1" s="13">
        <f>variables_value!GBM1</f>
        <v>0</v>
      </c>
      <c r="GBN1" s="13">
        <f>variables_value!GBN1</f>
        <v>0</v>
      </c>
      <c r="GBO1" s="13">
        <f>variables_value!GBO1</f>
        <v>0</v>
      </c>
      <c r="GBP1" s="13">
        <f>variables_value!GBP1</f>
        <v>0</v>
      </c>
      <c r="GBQ1" s="13">
        <f>variables_value!GBQ1</f>
        <v>0</v>
      </c>
      <c r="GBR1" s="13">
        <f>variables_value!GBR1</f>
        <v>0</v>
      </c>
      <c r="GBS1" s="13">
        <f>variables_value!GBS1</f>
        <v>0</v>
      </c>
      <c r="GBT1" s="13">
        <f>variables_value!GBT1</f>
        <v>0</v>
      </c>
      <c r="GBU1" s="13">
        <f>variables_value!GBU1</f>
        <v>0</v>
      </c>
      <c r="GBV1" s="13">
        <f>variables_value!GBV1</f>
        <v>0</v>
      </c>
      <c r="GBW1" s="13">
        <f>variables_value!GBW1</f>
        <v>0</v>
      </c>
      <c r="GBX1" s="13">
        <f>variables_value!GBX1</f>
        <v>0</v>
      </c>
      <c r="GBY1" s="13">
        <f>variables_value!GBY1</f>
        <v>0</v>
      </c>
      <c r="GBZ1" s="13">
        <f>variables_value!GBZ1</f>
        <v>0</v>
      </c>
      <c r="GCA1" s="13">
        <f>variables_value!GCA1</f>
        <v>0</v>
      </c>
      <c r="GCB1" s="13">
        <f>variables_value!GCB1</f>
        <v>0</v>
      </c>
      <c r="GCC1" s="13">
        <f>variables_value!GCC1</f>
        <v>0</v>
      </c>
      <c r="GCD1" s="13">
        <f>variables_value!GCD1</f>
        <v>0</v>
      </c>
      <c r="GCE1" s="13">
        <f>variables_value!GCE1</f>
        <v>0</v>
      </c>
      <c r="GCF1" s="13">
        <f>variables_value!GCF1</f>
        <v>0</v>
      </c>
      <c r="GCG1" s="13">
        <f>variables_value!GCG1</f>
        <v>0</v>
      </c>
      <c r="GCH1" s="13">
        <f>variables_value!GCH1</f>
        <v>0</v>
      </c>
      <c r="GCI1" s="13">
        <f>variables_value!GCI1</f>
        <v>0</v>
      </c>
      <c r="GCJ1" s="13">
        <f>variables_value!GCJ1</f>
        <v>0</v>
      </c>
      <c r="GCK1" s="13">
        <f>variables_value!GCK1</f>
        <v>0</v>
      </c>
      <c r="GCL1" s="13">
        <f>variables_value!GCL1</f>
        <v>0</v>
      </c>
      <c r="GCM1" s="13">
        <f>variables_value!GCM1</f>
        <v>0</v>
      </c>
      <c r="GCN1" s="13">
        <f>variables_value!GCN1</f>
        <v>0</v>
      </c>
      <c r="GCO1" s="13">
        <f>variables_value!GCO1</f>
        <v>0</v>
      </c>
      <c r="GCP1" s="13">
        <f>variables_value!GCP1</f>
        <v>0</v>
      </c>
      <c r="GCQ1" s="13">
        <f>variables_value!GCQ1</f>
        <v>0</v>
      </c>
      <c r="GCR1" s="13">
        <f>variables_value!GCR1</f>
        <v>0</v>
      </c>
      <c r="GCS1" s="13">
        <f>variables_value!GCS1</f>
        <v>0</v>
      </c>
      <c r="GCT1" s="13">
        <f>variables_value!GCT1</f>
        <v>0</v>
      </c>
      <c r="GCU1" s="13">
        <f>variables_value!GCU1</f>
        <v>0</v>
      </c>
      <c r="GCV1" s="13">
        <f>variables_value!GCV1</f>
        <v>0</v>
      </c>
      <c r="GCW1" s="13">
        <f>variables_value!GCW1</f>
        <v>0</v>
      </c>
      <c r="GCX1" s="13">
        <f>variables_value!GCX1</f>
        <v>0</v>
      </c>
      <c r="GCY1" s="13">
        <f>variables_value!GCY1</f>
        <v>0</v>
      </c>
      <c r="GCZ1" s="13">
        <f>variables_value!GCZ1</f>
        <v>0</v>
      </c>
      <c r="GDA1" s="13">
        <f>variables_value!GDA1</f>
        <v>0</v>
      </c>
      <c r="GDB1" s="13">
        <f>variables_value!GDB1</f>
        <v>0</v>
      </c>
      <c r="GDC1" s="13">
        <f>variables_value!GDC1</f>
        <v>0</v>
      </c>
      <c r="GDD1" s="13">
        <f>variables_value!GDD1</f>
        <v>0</v>
      </c>
      <c r="GDE1" s="13">
        <f>variables_value!GDE1</f>
        <v>0</v>
      </c>
      <c r="GDF1" s="13">
        <f>variables_value!GDF1</f>
        <v>0</v>
      </c>
      <c r="GDG1" s="13">
        <f>variables_value!GDG1</f>
        <v>0</v>
      </c>
      <c r="GDH1" s="13">
        <f>variables_value!GDH1</f>
        <v>0</v>
      </c>
      <c r="GDI1" s="13">
        <f>variables_value!GDI1</f>
        <v>0</v>
      </c>
      <c r="GDJ1" s="13">
        <f>variables_value!GDJ1</f>
        <v>0</v>
      </c>
      <c r="GDK1" s="13">
        <f>variables_value!GDK1</f>
        <v>0</v>
      </c>
      <c r="GDL1" s="13">
        <f>variables_value!GDL1</f>
        <v>0</v>
      </c>
      <c r="GDM1" s="13">
        <f>variables_value!GDM1</f>
        <v>0</v>
      </c>
      <c r="GDN1" s="13">
        <f>variables_value!GDN1</f>
        <v>0</v>
      </c>
      <c r="GDO1" s="13">
        <f>variables_value!GDO1</f>
        <v>0</v>
      </c>
      <c r="GDP1" s="13">
        <f>variables_value!GDP1</f>
        <v>0</v>
      </c>
      <c r="GDQ1" s="13">
        <f>variables_value!GDQ1</f>
        <v>0</v>
      </c>
      <c r="GDR1" s="13">
        <f>variables_value!GDR1</f>
        <v>0</v>
      </c>
      <c r="GDS1" s="13">
        <f>variables_value!GDS1</f>
        <v>0</v>
      </c>
      <c r="GDT1" s="13">
        <f>variables_value!GDT1</f>
        <v>0</v>
      </c>
      <c r="GDU1" s="13">
        <f>variables_value!GDU1</f>
        <v>0</v>
      </c>
      <c r="GDV1" s="13">
        <f>variables_value!GDV1</f>
        <v>0</v>
      </c>
      <c r="GDW1" s="13">
        <f>variables_value!GDW1</f>
        <v>0</v>
      </c>
      <c r="GDX1" s="13">
        <f>variables_value!GDX1</f>
        <v>0</v>
      </c>
      <c r="GDY1" s="13">
        <f>variables_value!GDY1</f>
        <v>0</v>
      </c>
      <c r="GDZ1" s="13">
        <f>variables_value!GDZ1</f>
        <v>0</v>
      </c>
      <c r="GEA1" s="13">
        <f>variables_value!GEA1</f>
        <v>0</v>
      </c>
      <c r="GEB1" s="13">
        <f>variables_value!GEB1</f>
        <v>0</v>
      </c>
      <c r="GEC1" s="13">
        <f>variables_value!GEC1</f>
        <v>0</v>
      </c>
      <c r="GED1" s="13">
        <f>variables_value!GED1</f>
        <v>0</v>
      </c>
      <c r="GEE1" s="13">
        <f>variables_value!GEE1</f>
        <v>0</v>
      </c>
      <c r="GEF1" s="13">
        <f>variables_value!GEF1</f>
        <v>0</v>
      </c>
      <c r="GEG1" s="13">
        <f>variables_value!GEG1</f>
        <v>0</v>
      </c>
      <c r="GEH1" s="13">
        <f>variables_value!GEH1</f>
        <v>0</v>
      </c>
      <c r="GEI1" s="13">
        <f>variables_value!GEI1</f>
        <v>0</v>
      </c>
      <c r="GEJ1" s="13">
        <f>variables_value!GEJ1</f>
        <v>0</v>
      </c>
      <c r="GEK1" s="13">
        <f>variables_value!GEK1</f>
        <v>0</v>
      </c>
      <c r="GEL1" s="13">
        <f>variables_value!GEL1</f>
        <v>0</v>
      </c>
      <c r="GEM1" s="13">
        <f>variables_value!GEM1</f>
        <v>0</v>
      </c>
      <c r="GEN1" s="13">
        <f>variables_value!GEN1</f>
        <v>0</v>
      </c>
      <c r="GEO1" s="13">
        <f>variables_value!GEO1</f>
        <v>0</v>
      </c>
      <c r="GEP1" s="13">
        <f>variables_value!GEP1</f>
        <v>0</v>
      </c>
      <c r="GEQ1" s="13">
        <f>variables_value!GEQ1</f>
        <v>0</v>
      </c>
      <c r="GER1" s="13">
        <f>variables_value!GER1</f>
        <v>0</v>
      </c>
      <c r="GES1" s="13">
        <f>variables_value!GES1</f>
        <v>0</v>
      </c>
      <c r="GET1" s="13">
        <f>variables_value!GET1</f>
        <v>0</v>
      </c>
      <c r="GEU1" s="13">
        <f>variables_value!GEU1</f>
        <v>0</v>
      </c>
      <c r="GEV1" s="13">
        <f>variables_value!GEV1</f>
        <v>0</v>
      </c>
      <c r="GEW1" s="13">
        <f>variables_value!GEW1</f>
        <v>0</v>
      </c>
      <c r="GEX1" s="13">
        <f>variables_value!GEX1</f>
        <v>0</v>
      </c>
      <c r="GEY1" s="13">
        <f>variables_value!GEY1</f>
        <v>0</v>
      </c>
      <c r="GEZ1" s="13">
        <f>variables_value!GEZ1</f>
        <v>0</v>
      </c>
      <c r="GFA1" s="13">
        <f>variables_value!GFA1</f>
        <v>0</v>
      </c>
      <c r="GFB1" s="13">
        <f>variables_value!GFB1</f>
        <v>0</v>
      </c>
      <c r="GFC1" s="13">
        <f>variables_value!GFC1</f>
        <v>0</v>
      </c>
      <c r="GFD1" s="13">
        <f>variables_value!GFD1</f>
        <v>0</v>
      </c>
      <c r="GFE1" s="13">
        <f>variables_value!GFE1</f>
        <v>0</v>
      </c>
      <c r="GFF1" s="13">
        <f>variables_value!GFF1</f>
        <v>0</v>
      </c>
      <c r="GFG1" s="13">
        <f>variables_value!GFG1</f>
        <v>0</v>
      </c>
      <c r="GFH1" s="13">
        <f>variables_value!GFH1</f>
        <v>0</v>
      </c>
      <c r="GFI1" s="13">
        <f>variables_value!GFI1</f>
        <v>0</v>
      </c>
      <c r="GFJ1" s="13">
        <f>variables_value!GFJ1</f>
        <v>0</v>
      </c>
      <c r="GFK1" s="13">
        <f>variables_value!GFK1</f>
        <v>0</v>
      </c>
      <c r="GFL1" s="13">
        <f>variables_value!GFL1</f>
        <v>0</v>
      </c>
      <c r="GFM1" s="13">
        <f>variables_value!GFM1</f>
        <v>0</v>
      </c>
      <c r="GFN1" s="13">
        <f>variables_value!GFN1</f>
        <v>0</v>
      </c>
      <c r="GFO1" s="13">
        <f>variables_value!GFO1</f>
        <v>0</v>
      </c>
      <c r="GFP1" s="13">
        <f>variables_value!GFP1</f>
        <v>0</v>
      </c>
      <c r="GFQ1" s="13">
        <f>variables_value!GFQ1</f>
        <v>0</v>
      </c>
      <c r="GFR1" s="13">
        <f>variables_value!GFR1</f>
        <v>0</v>
      </c>
      <c r="GFS1" s="13">
        <f>variables_value!GFS1</f>
        <v>0</v>
      </c>
      <c r="GFT1" s="13">
        <f>variables_value!GFT1</f>
        <v>0</v>
      </c>
      <c r="GFU1" s="13">
        <f>variables_value!GFU1</f>
        <v>0</v>
      </c>
      <c r="GFV1" s="13">
        <f>variables_value!GFV1</f>
        <v>0</v>
      </c>
      <c r="GFW1" s="13">
        <f>variables_value!GFW1</f>
        <v>0</v>
      </c>
      <c r="GFX1" s="13">
        <f>variables_value!GFX1</f>
        <v>0</v>
      </c>
      <c r="GFY1" s="13">
        <f>variables_value!GFY1</f>
        <v>0</v>
      </c>
      <c r="GFZ1" s="13">
        <f>variables_value!GFZ1</f>
        <v>0</v>
      </c>
      <c r="GGA1" s="13">
        <f>variables_value!GGA1</f>
        <v>0</v>
      </c>
      <c r="GGB1" s="13">
        <f>variables_value!GGB1</f>
        <v>0</v>
      </c>
      <c r="GGC1" s="13">
        <f>variables_value!GGC1</f>
        <v>0</v>
      </c>
      <c r="GGD1" s="13">
        <f>variables_value!GGD1</f>
        <v>0</v>
      </c>
      <c r="GGE1" s="13">
        <f>variables_value!GGE1</f>
        <v>0</v>
      </c>
      <c r="GGF1" s="13">
        <f>variables_value!GGF1</f>
        <v>0</v>
      </c>
      <c r="GGG1" s="13">
        <f>variables_value!GGG1</f>
        <v>0</v>
      </c>
      <c r="GGH1" s="13">
        <f>variables_value!GGH1</f>
        <v>0</v>
      </c>
      <c r="GGI1" s="13">
        <f>variables_value!GGI1</f>
        <v>0</v>
      </c>
      <c r="GGJ1" s="13">
        <f>variables_value!GGJ1</f>
        <v>0</v>
      </c>
      <c r="GGK1" s="13">
        <f>variables_value!GGK1</f>
        <v>0</v>
      </c>
      <c r="GGL1" s="13">
        <f>variables_value!GGL1</f>
        <v>0</v>
      </c>
      <c r="GGM1" s="13">
        <f>variables_value!GGM1</f>
        <v>0</v>
      </c>
      <c r="GGN1" s="13">
        <f>variables_value!GGN1</f>
        <v>0</v>
      </c>
      <c r="GGO1" s="13">
        <f>variables_value!GGO1</f>
        <v>0</v>
      </c>
      <c r="GGP1" s="13">
        <f>variables_value!GGP1</f>
        <v>0</v>
      </c>
      <c r="GGQ1" s="13">
        <f>variables_value!GGQ1</f>
        <v>0</v>
      </c>
      <c r="GGR1" s="13">
        <f>variables_value!GGR1</f>
        <v>0</v>
      </c>
      <c r="GGS1" s="13">
        <f>variables_value!GGS1</f>
        <v>0</v>
      </c>
      <c r="GGT1" s="13">
        <f>variables_value!GGT1</f>
        <v>0</v>
      </c>
      <c r="GGU1" s="13">
        <f>variables_value!GGU1</f>
        <v>0</v>
      </c>
      <c r="GGV1" s="13">
        <f>variables_value!GGV1</f>
        <v>0</v>
      </c>
      <c r="GGW1" s="13">
        <f>variables_value!GGW1</f>
        <v>0</v>
      </c>
      <c r="GGX1" s="13">
        <f>variables_value!GGX1</f>
        <v>0</v>
      </c>
      <c r="GGY1" s="13">
        <f>variables_value!GGY1</f>
        <v>0</v>
      </c>
      <c r="GGZ1" s="13">
        <f>variables_value!GGZ1</f>
        <v>0</v>
      </c>
      <c r="GHA1" s="13">
        <f>variables_value!GHA1</f>
        <v>0</v>
      </c>
      <c r="GHB1" s="13">
        <f>variables_value!GHB1</f>
        <v>0</v>
      </c>
      <c r="GHC1" s="13">
        <f>variables_value!GHC1</f>
        <v>0</v>
      </c>
      <c r="GHD1" s="13">
        <f>variables_value!GHD1</f>
        <v>0</v>
      </c>
      <c r="GHE1" s="13">
        <f>variables_value!GHE1</f>
        <v>0</v>
      </c>
      <c r="GHF1" s="13">
        <f>variables_value!GHF1</f>
        <v>0</v>
      </c>
      <c r="GHG1" s="13">
        <f>variables_value!GHG1</f>
        <v>0</v>
      </c>
      <c r="GHH1" s="13">
        <f>variables_value!GHH1</f>
        <v>0</v>
      </c>
      <c r="GHI1" s="13">
        <f>variables_value!GHI1</f>
        <v>0</v>
      </c>
      <c r="GHJ1" s="13">
        <f>variables_value!GHJ1</f>
        <v>0</v>
      </c>
      <c r="GHK1" s="13">
        <f>variables_value!GHK1</f>
        <v>0</v>
      </c>
      <c r="GHL1" s="13">
        <f>variables_value!GHL1</f>
        <v>0</v>
      </c>
      <c r="GHM1" s="13">
        <f>variables_value!GHM1</f>
        <v>0</v>
      </c>
      <c r="GHN1" s="13">
        <f>variables_value!GHN1</f>
        <v>0</v>
      </c>
      <c r="GHO1" s="13">
        <f>variables_value!GHO1</f>
        <v>0</v>
      </c>
      <c r="GHP1" s="13">
        <f>variables_value!GHP1</f>
        <v>0</v>
      </c>
      <c r="GHQ1" s="13">
        <f>variables_value!GHQ1</f>
        <v>0</v>
      </c>
      <c r="GHR1" s="13">
        <f>variables_value!GHR1</f>
        <v>0</v>
      </c>
      <c r="GHS1" s="13">
        <f>variables_value!GHS1</f>
        <v>0</v>
      </c>
      <c r="GHT1" s="13">
        <f>variables_value!GHT1</f>
        <v>0</v>
      </c>
      <c r="GHU1" s="13">
        <f>variables_value!GHU1</f>
        <v>0</v>
      </c>
      <c r="GHV1" s="13">
        <f>variables_value!GHV1</f>
        <v>0</v>
      </c>
      <c r="GHW1" s="13">
        <f>variables_value!GHW1</f>
        <v>0</v>
      </c>
      <c r="GHX1" s="13">
        <f>variables_value!GHX1</f>
        <v>0</v>
      </c>
      <c r="GHY1" s="13">
        <f>variables_value!GHY1</f>
        <v>0</v>
      </c>
      <c r="GHZ1" s="13">
        <f>variables_value!GHZ1</f>
        <v>0</v>
      </c>
      <c r="GIA1" s="13">
        <f>variables_value!GIA1</f>
        <v>0</v>
      </c>
      <c r="GIB1" s="13">
        <f>variables_value!GIB1</f>
        <v>0</v>
      </c>
      <c r="GIC1" s="13">
        <f>variables_value!GIC1</f>
        <v>0</v>
      </c>
      <c r="GID1" s="13">
        <f>variables_value!GID1</f>
        <v>0</v>
      </c>
      <c r="GIE1" s="13">
        <f>variables_value!GIE1</f>
        <v>0</v>
      </c>
      <c r="GIF1" s="13">
        <f>variables_value!GIF1</f>
        <v>0</v>
      </c>
      <c r="GIG1" s="13">
        <f>variables_value!GIG1</f>
        <v>0</v>
      </c>
      <c r="GIH1" s="13">
        <f>variables_value!GIH1</f>
        <v>0</v>
      </c>
      <c r="GII1" s="13">
        <f>variables_value!GII1</f>
        <v>0</v>
      </c>
      <c r="GIJ1" s="13">
        <f>variables_value!GIJ1</f>
        <v>0</v>
      </c>
      <c r="GIK1" s="13">
        <f>variables_value!GIK1</f>
        <v>0</v>
      </c>
      <c r="GIL1" s="13">
        <f>variables_value!GIL1</f>
        <v>0</v>
      </c>
      <c r="GIM1" s="13">
        <f>variables_value!GIM1</f>
        <v>0</v>
      </c>
      <c r="GIN1" s="13">
        <f>variables_value!GIN1</f>
        <v>0</v>
      </c>
      <c r="GIO1" s="13">
        <f>variables_value!GIO1</f>
        <v>0</v>
      </c>
      <c r="GIP1" s="13">
        <f>variables_value!GIP1</f>
        <v>0</v>
      </c>
      <c r="GIQ1" s="13">
        <f>variables_value!GIQ1</f>
        <v>0</v>
      </c>
      <c r="GIR1" s="13">
        <f>variables_value!GIR1</f>
        <v>0</v>
      </c>
      <c r="GIS1" s="13">
        <f>variables_value!GIS1</f>
        <v>0</v>
      </c>
      <c r="GIT1" s="13">
        <f>variables_value!GIT1</f>
        <v>0</v>
      </c>
      <c r="GIU1" s="13">
        <f>variables_value!GIU1</f>
        <v>0</v>
      </c>
      <c r="GIV1" s="13">
        <f>variables_value!GIV1</f>
        <v>0</v>
      </c>
      <c r="GIW1" s="13">
        <f>variables_value!GIW1</f>
        <v>0</v>
      </c>
      <c r="GIX1" s="13">
        <f>variables_value!GIX1</f>
        <v>0</v>
      </c>
      <c r="GIY1" s="13">
        <f>variables_value!GIY1</f>
        <v>0</v>
      </c>
      <c r="GIZ1" s="13">
        <f>variables_value!GIZ1</f>
        <v>0</v>
      </c>
      <c r="GJA1" s="13">
        <f>variables_value!GJA1</f>
        <v>0</v>
      </c>
      <c r="GJB1" s="13">
        <f>variables_value!GJB1</f>
        <v>0</v>
      </c>
      <c r="GJC1" s="13">
        <f>variables_value!GJC1</f>
        <v>0</v>
      </c>
      <c r="GJD1" s="13">
        <f>variables_value!GJD1</f>
        <v>0</v>
      </c>
      <c r="GJE1" s="13">
        <f>variables_value!GJE1</f>
        <v>0</v>
      </c>
      <c r="GJF1" s="13">
        <f>variables_value!GJF1</f>
        <v>0</v>
      </c>
      <c r="GJG1" s="13">
        <f>variables_value!GJG1</f>
        <v>0</v>
      </c>
      <c r="GJH1" s="13">
        <f>variables_value!GJH1</f>
        <v>0</v>
      </c>
      <c r="GJI1" s="13">
        <f>variables_value!GJI1</f>
        <v>0</v>
      </c>
      <c r="GJJ1" s="13">
        <f>variables_value!GJJ1</f>
        <v>0</v>
      </c>
      <c r="GJK1" s="13">
        <f>variables_value!GJK1</f>
        <v>0</v>
      </c>
      <c r="GJL1" s="13">
        <f>variables_value!GJL1</f>
        <v>0</v>
      </c>
      <c r="GJM1" s="13">
        <f>variables_value!GJM1</f>
        <v>0</v>
      </c>
      <c r="GJN1" s="13">
        <f>variables_value!GJN1</f>
        <v>0</v>
      </c>
      <c r="GJO1" s="13">
        <f>variables_value!GJO1</f>
        <v>0</v>
      </c>
      <c r="GJP1" s="13">
        <f>variables_value!GJP1</f>
        <v>0</v>
      </c>
      <c r="GJQ1" s="13">
        <f>variables_value!GJQ1</f>
        <v>0</v>
      </c>
      <c r="GJR1" s="13">
        <f>variables_value!GJR1</f>
        <v>0</v>
      </c>
      <c r="GJS1" s="13">
        <f>variables_value!GJS1</f>
        <v>0</v>
      </c>
      <c r="GJT1" s="13">
        <f>variables_value!GJT1</f>
        <v>0</v>
      </c>
      <c r="GJU1" s="13">
        <f>variables_value!GJU1</f>
        <v>0</v>
      </c>
      <c r="GJV1" s="13">
        <f>variables_value!GJV1</f>
        <v>0</v>
      </c>
      <c r="GJW1" s="13">
        <f>variables_value!GJW1</f>
        <v>0</v>
      </c>
      <c r="GJX1" s="13">
        <f>variables_value!GJX1</f>
        <v>0</v>
      </c>
      <c r="GJY1" s="13">
        <f>variables_value!GJY1</f>
        <v>0</v>
      </c>
      <c r="GJZ1" s="13">
        <f>variables_value!GJZ1</f>
        <v>0</v>
      </c>
      <c r="GKA1" s="13">
        <f>variables_value!GKA1</f>
        <v>0</v>
      </c>
      <c r="GKB1" s="13">
        <f>variables_value!GKB1</f>
        <v>0</v>
      </c>
      <c r="GKC1" s="13">
        <f>variables_value!GKC1</f>
        <v>0</v>
      </c>
      <c r="GKD1" s="13">
        <f>variables_value!GKD1</f>
        <v>0</v>
      </c>
      <c r="GKE1" s="13">
        <f>variables_value!GKE1</f>
        <v>0</v>
      </c>
      <c r="GKF1" s="13">
        <f>variables_value!GKF1</f>
        <v>0</v>
      </c>
      <c r="GKG1" s="13">
        <f>variables_value!GKG1</f>
        <v>0</v>
      </c>
      <c r="GKH1" s="13">
        <f>variables_value!GKH1</f>
        <v>0</v>
      </c>
      <c r="GKI1" s="13">
        <f>variables_value!GKI1</f>
        <v>0</v>
      </c>
      <c r="GKJ1" s="13">
        <f>variables_value!GKJ1</f>
        <v>0</v>
      </c>
      <c r="GKK1" s="13">
        <f>variables_value!GKK1</f>
        <v>0</v>
      </c>
      <c r="GKL1" s="13">
        <f>variables_value!GKL1</f>
        <v>0</v>
      </c>
      <c r="GKM1" s="13">
        <f>variables_value!GKM1</f>
        <v>0</v>
      </c>
      <c r="GKN1" s="13">
        <f>variables_value!GKN1</f>
        <v>0</v>
      </c>
      <c r="GKO1" s="13">
        <f>variables_value!GKO1</f>
        <v>0</v>
      </c>
      <c r="GKP1" s="13">
        <f>variables_value!GKP1</f>
        <v>0</v>
      </c>
      <c r="GKQ1" s="13">
        <f>variables_value!GKQ1</f>
        <v>0</v>
      </c>
      <c r="GKR1" s="13">
        <f>variables_value!GKR1</f>
        <v>0</v>
      </c>
      <c r="GKS1" s="13">
        <f>variables_value!GKS1</f>
        <v>0</v>
      </c>
      <c r="GKT1" s="13">
        <f>variables_value!GKT1</f>
        <v>0</v>
      </c>
      <c r="GKU1" s="13">
        <f>variables_value!GKU1</f>
        <v>0</v>
      </c>
      <c r="GKV1" s="13">
        <f>variables_value!GKV1</f>
        <v>0</v>
      </c>
      <c r="GKW1" s="13">
        <f>variables_value!GKW1</f>
        <v>0</v>
      </c>
      <c r="GKX1" s="13">
        <f>variables_value!GKX1</f>
        <v>0</v>
      </c>
      <c r="GKY1" s="13">
        <f>variables_value!GKY1</f>
        <v>0</v>
      </c>
      <c r="GKZ1" s="13">
        <f>variables_value!GKZ1</f>
        <v>0</v>
      </c>
      <c r="GLA1" s="13">
        <f>variables_value!GLA1</f>
        <v>0</v>
      </c>
      <c r="GLB1" s="13">
        <f>variables_value!GLB1</f>
        <v>0</v>
      </c>
      <c r="GLC1" s="13">
        <f>variables_value!GLC1</f>
        <v>0</v>
      </c>
      <c r="GLD1" s="13">
        <f>variables_value!GLD1</f>
        <v>0</v>
      </c>
      <c r="GLE1" s="13">
        <f>variables_value!GLE1</f>
        <v>0</v>
      </c>
      <c r="GLF1" s="13">
        <f>variables_value!GLF1</f>
        <v>0</v>
      </c>
      <c r="GLG1" s="13">
        <f>variables_value!GLG1</f>
        <v>0</v>
      </c>
      <c r="GLH1" s="13">
        <f>variables_value!GLH1</f>
        <v>0</v>
      </c>
      <c r="GLI1" s="13">
        <f>variables_value!GLI1</f>
        <v>0</v>
      </c>
      <c r="GLJ1" s="13">
        <f>variables_value!GLJ1</f>
        <v>0</v>
      </c>
      <c r="GLK1" s="13">
        <f>variables_value!GLK1</f>
        <v>0</v>
      </c>
      <c r="GLL1" s="13">
        <f>variables_value!GLL1</f>
        <v>0</v>
      </c>
      <c r="GLM1" s="13">
        <f>variables_value!GLM1</f>
        <v>0</v>
      </c>
      <c r="GLN1" s="13">
        <f>variables_value!GLN1</f>
        <v>0</v>
      </c>
      <c r="GLO1" s="13">
        <f>variables_value!GLO1</f>
        <v>0</v>
      </c>
      <c r="GLP1" s="13">
        <f>variables_value!GLP1</f>
        <v>0</v>
      </c>
      <c r="GLQ1" s="13">
        <f>variables_value!GLQ1</f>
        <v>0</v>
      </c>
      <c r="GLR1" s="13">
        <f>variables_value!GLR1</f>
        <v>0</v>
      </c>
      <c r="GLS1" s="13">
        <f>variables_value!GLS1</f>
        <v>0</v>
      </c>
      <c r="GLT1" s="13">
        <f>variables_value!GLT1</f>
        <v>0</v>
      </c>
      <c r="GLU1" s="13">
        <f>variables_value!GLU1</f>
        <v>0</v>
      </c>
      <c r="GLV1" s="13">
        <f>variables_value!GLV1</f>
        <v>0</v>
      </c>
      <c r="GLW1" s="13">
        <f>variables_value!GLW1</f>
        <v>0</v>
      </c>
      <c r="GLX1" s="13">
        <f>variables_value!GLX1</f>
        <v>0</v>
      </c>
      <c r="GLY1" s="13">
        <f>variables_value!GLY1</f>
        <v>0</v>
      </c>
      <c r="GLZ1" s="13">
        <f>variables_value!GLZ1</f>
        <v>0</v>
      </c>
      <c r="GMA1" s="13">
        <f>variables_value!GMA1</f>
        <v>0</v>
      </c>
      <c r="GMB1" s="13">
        <f>variables_value!GMB1</f>
        <v>0</v>
      </c>
      <c r="GMC1" s="13">
        <f>variables_value!GMC1</f>
        <v>0</v>
      </c>
      <c r="GMD1" s="13">
        <f>variables_value!GMD1</f>
        <v>0</v>
      </c>
      <c r="GME1" s="13">
        <f>variables_value!GME1</f>
        <v>0</v>
      </c>
      <c r="GMF1" s="13">
        <f>variables_value!GMF1</f>
        <v>0</v>
      </c>
      <c r="GMG1" s="13">
        <f>variables_value!GMG1</f>
        <v>0</v>
      </c>
      <c r="GMH1" s="13">
        <f>variables_value!GMH1</f>
        <v>0</v>
      </c>
      <c r="GMI1" s="13">
        <f>variables_value!GMI1</f>
        <v>0</v>
      </c>
      <c r="GMJ1" s="13">
        <f>variables_value!GMJ1</f>
        <v>0</v>
      </c>
      <c r="GMK1" s="13">
        <f>variables_value!GMK1</f>
        <v>0</v>
      </c>
      <c r="GML1" s="13">
        <f>variables_value!GML1</f>
        <v>0</v>
      </c>
      <c r="GMM1" s="13">
        <f>variables_value!GMM1</f>
        <v>0</v>
      </c>
      <c r="GMN1" s="13">
        <f>variables_value!GMN1</f>
        <v>0</v>
      </c>
      <c r="GMO1" s="13">
        <f>variables_value!GMO1</f>
        <v>0</v>
      </c>
      <c r="GMP1" s="13">
        <f>variables_value!GMP1</f>
        <v>0</v>
      </c>
      <c r="GMQ1" s="13">
        <f>variables_value!GMQ1</f>
        <v>0</v>
      </c>
      <c r="GMR1" s="13">
        <f>variables_value!GMR1</f>
        <v>0</v>
      </c>
      <c r="GMS1" s="13">
        <f>variables_value!GMS1</f>
        <v>0</v>
      </c>
      <c r="GMT1" s="13">
        <f>variables_value!GMT1</f>
        <v>0</v>
      </c>
      <c r="GMU1" s="13">
        <f>variables_value!GMU1</f>
        <v>0</v>
      </c>
      <c r="GMV1" s="13">
        <f>variables_value!GMV1</f>
        <v>0</v>
      </c>
      <c r="GMW1" s="13">
        <f>variables_value!GMW1</f>
        <v>0</v>
      </c>
      <c r="GMX1" s="13">
        <f>variables_value!GMX1</f>
        <v>0</v>
      </c>
      <c r="GMY1" s="13">
        <f>variables_value!GMY1</f>
        <v>0</v>
      </c>
      <c r="GMZ1" s="13">
        <f>variables_value!GMZ1</f>
        <v>0</v>
      </c>
      <c r="GNA1" s="13">
        <f>variables_value!GNA1</f>
        <v>0</v>
      </c>
      <c r="GNB1" s="13">
        <f>variables_value!GNB1</f>
        <v>0</v>
      </c>
      <c r="GNC1" s="13">
        <f>variables_value!GNC1</f>
        <v>0</v>
      </c>
      <c r="GND1" s="13">
        <f>variables_value!GND1</f>
        <v>0</v>
      </c>
      <c r="GNE1" s="13">
        <f>variables_value!GNE1</f>
        <v>0</v>
      </c>
      <c r="GNF1" s="13">
        <f>variables_value!GNF1</f>
        <v>0</v>
      </c>
      <c r="GNG1" s="13">
        <f>variables_value!GNG1</f>
        <v>0</v>
      </c>
      <c r="GNH1" s="13">
        <f>variables_value!GNH1</f>
        <v>0</v>
      </c>
      <c r="GNI1" s="13">
        <f>variables_value!GNI1</f>
        <v>0</v>
      </c>
      <c r="GNJ1" s="13">
        <f>variables_value!GNJ1</f>
        <v>0</v>
      </c>
      <c r="GNK1" s="13">
        <f>variables_value!GNK1</f>
        <v>0</v>
      </c>
      <c r="GNL1" s="13">
        <f>variables_value!GNL1</f>
        <v>0</v>
      </c>
      <c r="GNM1" s="13">
        <f>variables_value!GNM1</f>
        <v>0</v>
      </c>
      <c r="GNN1" s="13">
        <f>variables_value!GNN1</f>
        <v>0</v>
      </c>
      <c r="GNO1" s="13">
        <f>variables_value!GNO1</f>
        <v>0</v>
      </c>
      <c r="GNP1" s="13">
        <f>variables_value!GNP1</f>
        <v>0</v>
      </c>
      <c r="GNQ1" s="13">
        <f>variables_value!GNQ1</f>
        <v>0</v>
      </c>
      <c r="GNR1" s="13">
        <f>variables_value!GNR1</f>
        <v>0</v>
      </c>
      <c r="GNS1" s="13">
        <f>variables_value!GNS1</f>
        <v>0</v>
      </c>
      <c r="GNT1" s="13">
        <f>variables_value!GNT1</f>
        <v>0</v>
      </c>
      <c r="GNU1" s="13">
        <f>variables_value!GNU1</f>
        <v>0</v>
      </c>
      <c r="GNV1" s="13">
        <f>variables_value!GNV1</f>
        <v>0</v>
      </c>
      <c r="GNW1" s="13">
        <f>variables_value!GNW1</f>
        <v>0</v>
      </c>
      <c r="GNX1" s="13">
        <f>variables_value!GNX1</f>
        <v>0</v>
      </c>
      <c r="GNY1" s="13">
        <f>variables_value!GNY1</f>
        <v>0</v>
      </c>
      <c r="GNZ1" s="13">
        <f>variables_value!GNZ1</f>
        <v>0</v>
      </c>
      <c r="GOA1" s="13">
        <f>variables_value!GOA1</f>
        <v>0</v>
      </c>
      <c r="GOB1" s="13">
        <f>variables_value!GOB1</f>
        <v>0</v>
      </c>
      <c r="GOC1" s="13">
        <f>variables_value!GOC1</f>
        <v>0</v>
      </c>
      <c r="GOD1" s="13">
        <f>variables_value!GOD1</f>
        <v>0</v>
      </c>
      <c r="GOE1" s="13">
        <f>variables_value!GOE1</f>
        <v>0</v>
      </c>
      <c r="GOF1" s="13">
        <f>variables_value!GOF1</f>
        <v>0</v>
      </c>
      <c r="GOG1" s="13">
        <f>variables_value!GOG1</f>
        <v>0</v>
      </c>
      <c r="GOH1" s="13">
        <f>variables_value!GOH1</f>
        <v>0</v>
      </c>
      <c r="GOI1" s="13">
        <f>variables_value!GOI1</f>
        <v>0</v>
      </c>
      <c r="GOJ1" s="13">
        <f>variables_value!GOJ1</f>
        <v>0</v>
      </c>
      <c r="GOK1" s="13">
        <f>variables_value!GOK1</f>
        <v>0</v>
      </c>
      <c r="GOL1" s="13">
        <f>variables_value!GOL1</f>
        <v>0</v>
      </c>
      <c r="GOM1" s="13">
        <f>variables_value!GOM1</f>
        <v>0</v>
      </c>
      <c r="GON1" s="13">
        <f>variables_value!GON1</f>
        <v>0</v>
      </c>
      <c r="GOO1" s="13">
        <f>variables_value!GOO1</f>
        <v>0</v>
      </c>
      <c r="GOP1" s="13">
        <f>variables_value!GOP1</f>
        <v>0</v>
      </c>
      <c r="GOQ1" s="13">
        <f>variables_value!GOQ1</f>
        <v>0</v>
      </c>
      <c r="GOR1" s="13">
        <f>variables_value!GOR1</f>
        <v>0</v>
      </c>
      <c r="GOS1" s="13">
        <f>variables_value!GOS1</f>
        <v>0</v>
      </c>
      <c r="GOT1" s="13">
        <f>variables_value!GOT1</f>
        <v>0</v>
      </c>
      <c r="GOU1" s="13">
        <f>variables_value!GOU1</f>
        <v>0</v>
      </c>
      <c r="GOV1" s="13">
        <f>variables_value!GOV1</f>
        <v>0</v>
      </c>
      <c r="GOW1" s="13">
        <f>variables_value!GOW1</f>
        <v>0</v>
      </c>
      <c r="GOX1" s="13">
        <f>variables_value!GOX1</f>
        <v>0</v>
      </c>
      <c r="GOY1" s="13">
        <f>variables_value!GOY1</f>
        <v>0</v>
      </c>
      <c r="GOZ1" s="13">
        <f>variables_value!GOZ1</f>
        <v>0</v>
      </c>
      <c r="GPA1" s="13">
        <f>variables_value!GPA1</f>
        <v>0</v>
      </c>
      <c r="GPB1" s="13">
        <f>variables_value!GPB1</f>
        <v>0</v>
      </c>
      <c r="GPC1" s="13">
        <f>variables_value!GPC1</f>
        <v>0</v>
      </c>
      <c r="GPD1" s="13">
        <f>variables_value!GPD1</f>
        <v>0</v>
      </c>
      <c r="GPE1" s="13">
        <f>variables_value!GPE1</f>
        <v>0</v>
      </c>
      <c r="GPF1" s="13">
        <f>variables_value!GPF1</f>
        <v>0</v>
      </c>
      <c r="GPG1" s="13">
        <f>variables_value!GPG1</f>
        <v>0</v>
      </c>
      <c r="GPH1" s="13">
        <f>variables_value!GPH1</f>
        <v>0</v>
      </c>
      <c r="GPI1" s="13">
        <f>variables_value!GPI1</f>
        <v>0</v>
      </c>
      <c r="GPJ1" s="13">
        <f>variables_value!GPJ1</f>
        <v>0</v>
      </c>
      <c r="GPK1" s="13">
        <f>variables_value!GPK1</f>
        <v>0</v>
      </c>
      <c r="GPL1" s="13">
        <f>variables_value!GPL1</f>
        <v>0</v>
      </c>
      <c r="GPM1" s="13">
        <f>variables_value!GPM1</f>
        <v>0</v>
      </c>
      <c r="GPN1" s="13">
        <f>variables_value!GPN1</f>
        <v>0</v>
      </c>
      <c r="GPO1" s="13">
        <f>variables_value!GPO1</f>
        <v>0</v>
      </c>
      <c r="GPP1" s="13">
        <f>variables_value!GPP1</f>
        <v>0</v>
      </c>
      <c r="GPQ1" s="13">
        <f>variables_value!GPQ1</f>
        <v>0</v>
      </c>
      <c r="GPR1" s="13">
        <f>variables_value!GPR1</f>
        <v>0</v>
      </c>
      <c r="GPS1" s="13">
        <f>variables_value!GPS1</f>
        <v>0</v>
      </c>
      <c r="GPT1" s="13">
        <f>variables_value!GPT1</f>
        <v>0</v>
      </c>
      <c r="GPU1" s="13">
        <f>variables_value!GPU1</f>
        <v>0</v>
      </c>
      <c r="GPV1" s="13">
        <f>variables_value!GPV1</f>
        <v>0</v>
      </c>
      <c r="GPW1" s="13">
        <f>variables_value!GPW1</f>
        <v>0</v>
      </c>
      <c r="GPX1" s="13">
        <f>variables_value!GPX1</f>
        <v>0</v>
      </c>
      <c r="GPY1" s="13">
        <f>variables_value!GPY1</f>
        <v>0</v>
      </c>
      <c r="GPZ1" s="13">
        <f>variables_value!GPZ1</f>
        <v>0</v>
      </c>
      <c r="GQA1" s="13">
        <f>variables_value!GQA1</f>
        <v>0</v>
      </c>
      <c r="GQB1" s="13">
        <f>variables_value!GQB1</f>
        <v>0</v>
      </c>
      <c r="GQC1" s="13">
        <f>variables_value!GQC1</f>
        <v>0</v>
      </c>
      <c r="GQD1" s="13">
        <f>variables_value!GQD1</f>
        <v>0</v>
      </c>
      <c r="GQE1" s="13">
        <f>variables_value!GQE1</f>
        <v>0</v>
      </c>
      <c r="GQF1" s="13">
        <f>variables_value!GQF1</f>
        <v>0</v>
      </c>
      <c r="GQG1" s="13">
        <f>variables_value!GQG1</f>
        <v>0</v>
      </c>
      <c r="GQH1" s="13">
        <f>variables_value!GQH1</f>
        <v>0</v>
      </c>
      <c r="GQI1" s="13">
        <f>variables_value!GQI1</f>
        <v>0</v>
      </c>
      <c r="GQJ1" s="13">
        <f>variables_value!GQJ1</f>
        <v>0</v>
      </c>
      <c r="GQK1" s="13">
        <f>variables_value!GQK1</f>
        <v>0</v>
      </c>
      <c r="GQL1" s="13">
        <f>variables_value!GQL1</f>
        <v>0</v>
      </c>
      <c r="GQM1" s="13">
        <f>variables_value!GQM1</f>
        <v>0</v>
      </c>
      <c r="GQN1" s="13">
        <f>variables_value!GQN1</f>
        <v>0</v>
      </c>
      <c r="GQO1" s="13">
        <f>variables_value!GQO1</f>
        <v>0</v>
      </c>
      <c r="GQP1" s="13">
        <f>variables_value!GQP1</f>
        <v>0</v>
      </c>
      <c r="GQQ1" s="13">
        <f>variables_value!GQQ1</f>
        <v>0</v>
      </c>
      <c r="GQR1" s="13">
        <f>variables_value!GQR1</f>
        <v>0</v>
      </c>
      <c r="GQS1" s="13">
        <f>variables_value!GQS1</f>
        <v>0</v>
      </c>
      <c r="GQT1" s="13">
        <f>variables_value!GQT1</f>
        <v>0</v>
      </c>
      <c r="GQU1" s="13">
        <f>variables_value!GQU1</f>
        <v>0</v>
      </c>
      <c r="GQV1" s="13">
        <f>variables_value!GQV1</f>
        <v>0</v>
      </c>
      <c r="GQW1" s="13">
        <f>variables_value!GQW1</f>
        <v>0</v>
      </c>
      <c r="GQX1" s="13">
        <f>variables_value!GQX1</f>
        <v>0</v>
      </c>
      <c r="GQY1" s="13">
        <f>variables_value!GQY1</f>
        <v>0</v>
      </c>
      <c r="GQZ1" s="13">
        <f>variables_value!GQZ1</f>
        <v>0</v>
      </c>
      <c r="GRA1" s="13">
        <f>variables_value!GRA1</f>
        <v>0</v>
      </c>
      <c r="GRB1" s="13">
        <f>variables_value!GRB1</f>
        <v>0</v>
      </c>
      <c r="GRC1" s="13">
        <f>variables_value!GRC1</f>
        <v>0</v>
      </c>
      <c r="GRD1" s="13">
        <f>variables_value!GRD1</f>
        <v>0</v>
      </c>
      <c r="GRE1" s="13">
        <f>variables_value!GRE1</f>
        <v>0</v>
      </c>
      <c r="GRF1" s="13">
        <f>variables_value!GRF1</f>
        <v>0</v>
      </c>
      <c r="GRG1" s="13">
        <f>variables_value!GRG1</f>
        <v>0</v>
      </c>
      <c r="GRH1" s="13">
        <f>variables_value!GRH1</f>
        <v>0</v>
      </c>
      <c r="GRI1" s="13">
        <f>variables_value!GRI1</f>
        <v>0</v>
      </c>
      <c r="GRJ1" s="13">
        <f>variables_value!GRJ1</f>
        <v>0</v>
      </c>
      <c r="GRK1" s="13">
        <f>variables_value!GRK1</f>
        <v>0</v>
      </c>
      <c r="GRL1" s="13">
        <f>variables_value!GRL1</f>
        <v>0</v>
      </c>
      <c r="GRM1" s="13">
        <f>variables_value!GRM1</f>
        <v>0</v>
      </c>
      <c r="GRN1" s="13">
        <f>variables_value!GRN1</f>
        <v>0</v>
      </c>
      <c r="GRO1" s="13">
        <f>variables_value!GRO1</f>
        <v>0</v>
      </c>
      <c r="GRP1" s="13">
        <f>variables_value!GRP1</f>
        <v>0</v>
      </c>
      <c r="GRQ1" s="13">
        <f>variables_value!GRQ1</f>
        <v>0</v>
      </c>
      <c r="GRR1" s="13">
        <f>variables_value!GRR1</f>
        <v>0</v>
      </c>
      <c r="GRS1" s="13">
        <f>variables_value!GRS1</f>
        <v>0</v>
      </c>
      <c r="GRT1" s="13">
        <f>variables_value!GRT1</f>
        <v>0</v>
      </c>
      <c r="GRU1" s="13">
        <f>variables_value!GRU1</f>
        <v>0</v>
      </c>
      <c r="GRV1" s="13">
        <f>variables_value!GRV1</f>
        <v>0</v>
      </c>
      <c r="GRW1" s="13">
        <f>variables_value!GRW1</f>
        <v>0</v>
      </c>
      <c r="GRX1" s="13">
        <f>variables_value!GRX1</f>
        <v>0</v>
      </c>
      <c r="GRY1" s="13">
        <f>variables_value!GRY1</f>
        <v>0</v>
      </c>
      <c r="GRZ1" s="13">
        <f>variables_value!GRZ1</f>
        <v>0</v>
      </c>
      <c r="GSA1" s="13">
        <f>variables_value!GSA1</f>
        <v>0</v>
      </c>
      <c r="GSB1" s="13">
        <f>variables_value!GSB1</f>
        <v>0</v>
      </c>
      <c r="GSC1" s="13">
        <f>variables_value!GSC1</f>
        <v>0</v>
      </c>
      <c r="GSD1" s="13">
        <f>variables_value!GSD1</f>
        <v>0</v>
      </c>
      <c r="GSE1" s="13">
        <f>variables_value!GSE1</f>
        <v>0</v>
      </c>
      <c r="GSF1" s="13">
        <f>variables_value!GSF1</f>
        <v>0</v>
      </c>
      <c r="GSG1" s="13">
        <f>variables_value!GSG1</f>
        <v>0</v>
      </c>
      <c r="GSH1" s="13">
        <f>variables_value!GSH1</f>
        <v>0</v>
      </c>
      <c r="GSI1" s="13">
        <f>variables_value!GSI1</f>
        <v>0</v>
      </c>
      <c r="GSJ1" s="13">
        <f>variables_value!GSJ1</f>
        <v>0</v>
      </c>
      <c r="GSK1" s="13">
        <f>variables_value!GSK1</f>
        <v>0</v>
      </c>
      <c r="GSL1" s="13">
        <f>variables_value!GSL1</f>
        <v>0</v>
      </c>
      <c r="GSM1" s="13">
        <f>variables_value!GSM1</f>
        <v>0</v>
      </c>
      <c r="GSN1" s="13">
        <f>variables_value!GSN1</f>
        <v>0</v>
      </c>
      <c r="GSO1" s="13">
        <f>variables_value!GSO1</f>
        <v>0</v>
      </c>
      <c r="GSP1" s="13">
        <f>variables_value!GSP1</f>
        <v>0</v>
      </c>
      <c r="GSQ1" s="13">
        <f>variables_value!GSQ1</f>
        <v>0</v>
      </c>
      <c r="GSR1" s="13">
        <f>variables_value!GSR1</f>
        <v>0</v>
      </c>
      <c r="GSS1" s="13">
        <f>variables_value!GSS1</f>
        <v>0</v>
      </c>
      <c r="GST1" s="13">
        <f>variables_value!GST1</f>
        <v>0</v>
      </c>
      <c r="GSU1" s="13">
        <f>variables_value!GSU1</f>
        <v>0</v>
      </c>
      <c r="GSV1" s="13">
        <f>variables_value!GSV1</f>
        <v>0</v>
      </c>
      <c r="GSW1" s="13">
        <f>variables_value!GSW1</f>
        <v>0</v>
      </c>
      <c r="GSX1" s="13">
        <f>variables_value!GSX1</f>
        <v>0</v>
      </c>
      <c r="GSY1" s="13">
        <f>variables_value!GSY1</f>
        <v>0</v>
      </c>
      <c r="GSZ1" s="13">
        <f>variables_value!GSZ1</f>
        <v>0</v>
      </c>
      <c r="GTA1" s="13">
        <f>variables_value!GTA1</f>
        <v>0</v>
      </c>
      <c r="GTB1" s="13">
        <f>variables_value!GTB1</f>
        <v>0</v>
      </c>
      <c r="GTC1" s="13">
        <f>variables_value!GTC1</f>
        <v>0</v>
      </c>
      <c r="GTD1" s="13">
        <f>variables_value!GTD1</f>
        <v>0</v>
      </c>
      <c r="GTE1" s="13">
        <f>variables_value!GTE1</f>
        <v>0</v>
      </c>
      <c r="GTF1" s="13">
        <f>variables_value!GTF1</f>
        <v>0</v>
      </c>
      <c r="GTG1" s="13">
        <f>variables_value!GTG1</f>
        <v>0</v>
      </c>
      <c r="GTH1" s="13">
        <f>variables_value!GTH1</f>
        <v>0</v>
      </c>
      <c r="GTI1" s="13">
        <f>variables_value!GTI1</f>
        <v>0</v>
      </c>
      <c r="GTJ1" s="13">
        <f>variables_value!GTJ1</f>
        <v>0</v>
      </c>
      <c r="GTK1" s="13">
        <f>variables_value!GTK1</f>
        <v>0</v>
      </c>
      <c r="GTL1" s="13">
        <f>variables_value!GTL1</f>
        <v>0</v>
      </c>
      <c r="GTM1" s="13">
        <f>variables_value!GTM1</f>
        <v>0</v>
      </c>
      <c r="GTN1" s="13">
        <f>variables_value!GTN1</f>
        <v>0</v>
      </c>
      <c r="GTO1" s="13">
        <f>variables_value!GTO1</f>
        <v>0</v>
      </c>
      <c r="GTP1" s="13">
        <f>variables_value!GTP1</f>
        <v>0</v>
      </c>
      <c r="GTQ1" s="13">
        <f>variables_value!GTQ1</f>
        <v>0</v>
      </c>
      <c r="GTR1" s="13">
        <f>variables_value!GTR1</f>
        <v>0</v>
      </c>
      <c r="GTS1" s="13">
        <f>variables_value!GTS1</f>
        <v>0</v>
      </c>
      <c r="GTT1" s="13">
        <f>variables_value!GTT1</f>
        <v>0</v>
      </c>
      <c r="GTU1" s="13">
        <f>variables_value!GTU1</f>
        <v>0</v>
      </c>
      <c r="GTV1" s="13">
        <f>variables_value!GTV1</f>
        <v>0</v>
      </c>
      <c r="GTW1" s="13">
        <f>variables_value!GTW1</f>
        <v>0</v>
      </c>
      <c r="GTX1" s="13">
        <f>variables_value!GTX1</f>
        <v>0</v>
      </c>
      <c r="GTY1" s="13">
        <f>variables_value!GTY1</f>
        <v>0</v>
      </c>
      <c r="GTZ1" s="13">
        <f>variables_value!GTZ1</f>
        <v>0</v>
      </c>
      <c r="GUA1" s="13">
        <f>variables_value!GUA1</f>
        <v>0</v>
      </c>
      <c r="GUB1" s="13">
        <f>variables_value!GUB1</f>
        <v>0</v>
      </c>
      <c r="GUC1" s="13">
        <f>variables_value!GUC1</f>
        <v>0</v>
      </c>
      <c r="GUD1" s="13">
        <f>variables_value!GUD1</f>
        <v>0</v>
      </c>
      <c r="GUE1" s="13">
        <f>variables_value!GUE1</f>
        <v>0</v>
      </c>
      <c r="GUF1" s="13">
        <f>variables_value!GUF1</f>
        <v>0</v>
      </c>
      <c r="GUG1" s="13">
        <f>variables_value!GUG1</f>
        <v>0</v>
      </c>
      <c r="GUH1" s="13">
        <f>variables_value!GUH1</f>
        <v>0</v>
      </c>
      <c r="GUI1" s="13">
        <f>variables_value!GUI1</f>
        <v>0</v>
      </c>
      <c r="GUJ1" s="13">
        <f>variables_value!GUJ1</f>
        <v>0</v>
      </c>
      <c r="GUK1" s="13">
        <f>variables_value!GUK1</f>
        <v>0</v>
      </c>
      <c r="GUL1" s="13">
        <f>variables_value!GUL1</f>
        <v>0</v>
      </c>
      <c r="GUM1" s="13">
        <f>variables_value!GUM1</f>
        <v>0</v>
      </c>
      <c r="GUN1" s="13">
        <f>variables_value!GUN1</f>
        <v>0</v>
      </c>
      <c r="GUO1" s="13">
        <f>variables_value!GUO1</f>
        <v>0</v>
      </c>
      <c r="GUP1" s="13">
        <f>variables_value!GUP1</f>
        <v>0</v>
      </c>
      <c r="GUQ1" s="13">
        <f>variables_value!GUQ1</f>
        <v>0</v>
      </c>
      <c r="GUR1" s="13">
        <f>variables_value!GUR1</f>
        <v>0</v>
      </c>
      <c r="GUS1" s="13">
        <f>variables_value!GUS1</f>
        <v>0</v>
      </c>
      <c r="GUT1" s="13">
        <f>variables_value!GUT1</f>
        <v>0</v>
      </c>
      <c r="GUU1" s="13">
        <f>variables_value!GUU1</f>
        <v>0</v>
      </c>
      <c r="GUV1" s="13">
        <f>variables_value!GUV1</f>
        <v>0</v>
      </c>
      <c r="GUW1" s="13">
        <f>variables_value!GUW1</f>
        <v>0</v>
      </c>
      <c r="GUX1" s="13">
        <f>variables_value!GUX1</f>
        <v>0</v>
      </c>
      <c r="GUY1" s="13">
        <f>variables_value!GUY1</f>
        <v>0</v>
      </c>
      <c r="GUZ1" s="13">
        <f>variables_value!GUZ1</f>
        <v>0</v>
      </c>
      <c r="GVA1" s="13">
        <f>variables_value!GVA1</f>
        <v>0</v>
      </c>
      <c r="GVB1" s="13">
        <f>variables_value!GVB1</f>
        <v>0</v>
      </c>
      <c r="GVC1" s="13">
        <f>variables_value!GVC1</f>
        <v>0</v>
      </c>
      <c r="GVD1" s="13">
        <f>variables_value!GVD1</f>
        <v>0</v>
      </c>
      <c r="GVE1" s="13">
        <f>variables_value!GVE1</f>
        <v>0</v>
      </c>
      <c r="GVF1" s="13">
        <f>variables_value!GVF1</f>
        <v>0</v>
      </c>
      <c r="GVG1" s="13">
        <f>variables_value!GVG1</f>
        <v>0</v>
      </c>
      <c r="GVH1" s="13">
        <f>variables_value!GVH1</f>
        <v>0</v>
      </c>
      <c r="GVI1" s="13">
        <f>variables_value!GVI1</f>
        <v>0</v>
      </c>
      <c r="GVJ1" s="13">
        <f>variables_value!GVJ1</f>
        <v>0</v>
      </c>
      <c r="GVK1" s="13">
        <f>variables_value!GVK1</f>
        <v>0</v>
      </c>
      <c r="GVL1" s="13">
        <f>variables_value!GVL1</f>
        <v>0</v>
      </c>
      <c r="GVM1" s="13">
        <f>variables_value!GVM1</f>
        <v>0</v>
      </c>
      <c r="GVN1" s="13">
        <f>variables_value!GVN1</f>
        <v>0</v>
      </c>
      <c r="GVO1" s="13">
        <f>variables_value!GVO1</f>
        <v>0</v>
      </c>
      <c r="GVP1" s="13">
        <f>variables_value!GVP1</f>
        <v>0</v>
      </c>
      <c r="GVQ1" s="13">
        <f>variables_value!GVQ1</f>
        <v>0</v>
      </c>
      <c r="GVR1" s="13">
        <f>variables_value!GVR1</f>
        <v>0</v>
      </c>
      <c r="GVS1" s="13">
        <f>variables_value!GVS1</f>
        <v>0</v>
      </c>
      <c r="GVT1" s="13">
        <f>variables_value!GVT1</f>
        <v>0</v>
      </c>
      <c r="GVU1" s="13">
        <f>variables_value!GVU1</f>
        <v>0</v>
      </c>
      <c r="GVV1" s="13">
        <f>variables_value!GVV1</f>
        <v>0</v>
      </c>
      <c r="GVW1" s="13">
        <f>variables_value!GVW1</f>
        <v>0</v>
      </c>
      <c r="GVX1" s="13">
        <f>variables_value!GVX1</f>
        <v>0</v>
      </c>
      <c r="GVY1" s="13">
        <f>variables_value!GVY1</f>
        <v>0</v>
      </c>
      <c r="GVZ1" s="13">
        <f>variables_value!GVZ1</f>
        <v>0</v>
      </c>
      <c r="GWA1" s="13">
        <f>variables_value!GWA1</f>
        <v>0</v>
      </c>
      <c r="GWB1" s="13">
        <f>variables_value!GWB1</f>
        <v>0</v>
      </c>
      <c r="GWC1" s="13">
        <f>variables_value!GWC1</f>
        <v>0</v>
      </c>
      <c r="GWD1" s="13">
        <f>variables_value!GWD1</f>
        <v>0</v>
      </c>
      <c r="GWE1" s="13">
        <f>variables_value!GWE1</f>
        <v>0</v>
      </c>
      <c r="GWF1" s="13">
        <f>variables_value!GWF1</f>
        <v>0</v>
      </c>
      <c r="GWG1" s="13">
        <f>variables_value!GWG1</f>
        <v>0</v>
      </c>
      <c r="GWH1" s="13">
        <f>variables_value!GWH1</f>
        <v>0</v>
      </c>
      <c r="GWI1" s="13">
        <f>variables_value!GWI1</f>
        <v>0</v>
      </c>
      <c r="GWJ1" s="13">
        <f>variables_value!GWJ1</f>
        <v>0</v>
      </c>
      <c r="GWK1" s="13">
        <f>variables_value!GWK1</f>
        <v>0</v>
      </c>
      <c r="GWL1" s="13">
        <f>variables_value!GWL1</f>
        <v>0</v>
      </c>
      <c r="GWM1" s="13">
        <f>variables_value!GWM1</f>
        <v>0</v>
      </c>
      <c r="GWN1" s="13">
        <f>variables_value!GWN1</f>
        <v>0</v>
      </c>
      <c r="GWO1" s="13">
        <f>variables_value!GWO1</f>
        <v>0</v>
      </c>
      <c r="GWP1" s="13">
        <f>variables_value!GWP1</f>
        <v>0</v>
      </c>
      <c r="GWQ1" s="13">
        <f>variables_value!GWQ1</f>
        <v>0</v>
      </c>
      <c r="GWR1" s="13">
        <f>variables_value!GWR1</f>
        <v>0</v>
      </c>
      <c r="GWS1" s="13">
        <f>variables_value!GWS1</f>
        <v>0</v>
      </c>
      <c r="GWT1" s="13">
        <f>variables_value!GWT1</f>
        <v>0</v>
      </c>
      <c r="GWU1" s="13">
        <f>variables_value!GWU1</f>
        <v>0</v>
      </c>
      <c r="GWV1" s="13">
        <f>variables_value!GWV1</f>
        <v>0</v>
      </c>
      <c r="GWW1" s="13">
        <f>variables_value!GWW1</f>
        <v>0</v>
      </c>
      <c r="GWX1" s="13">
        <f>variables_value!GWX1</f>
        <v>0</v>
      </c>
      <c r="GWY1" s="13">
        <f>variables_value!GWY1</f>
        <v>0</v>
      </c>
      <c r="GWZ1" s="13">
        <f>variables_value!GWZ1</f>
        <v>0</v>
      </c>
      <c r="GXA1" s="13">
        <f>variables_value!GXA1</f>
        <v>0</v>
      </c>
      <c r="GXB1" s="13">
        <f>variables_value!GXB1</f>
        <v>0</v>
      </c>
      <c r="GXC1" s="13">
        <f>variables_value!GXC1</f>
        <v>0</v>
      </c>
      <c r="GXD1" s="13">
        <f>variables_value!GXD1</f>
        <v>0</v>
      </c>
      <c r="GXE1" s="13">
        <f>variables_value!GXE1</f>
        <v>0</v>
      </c>
      <c r="GXF1" s="13">
        <f>variables_value!GXF1</f>
        <v>0</v>
      </c>
      <c r="GXG1" s="13">
        <f>variables_value!GXG1</f>
        <v>0</v>
      </c>
      <c r="GXH1" s="13">
        <f>variables_value!GXH1</f>
        <v>0</v>
      </c>
      <c r="GXI1" s="13">
        <f>variables_value!GXI1</f>
        <v>0</v>
      </c>
      <c r="GXJ1" s="13">
        <f>variables_value!GXJ1</f>
        <v>0</v>
      </c>
      <c r="GXK1" s="13">
        <f>variables_value!GXK1</f>
        <v>0</v>
      </c>
      <c r="GXL1" s="13">
        <f>variables_value!GXL1</f>
        <v>0</v>
      </c>
      <c r="GXM1" s="13">
        <f>variables_value!GXM1</f>
        <v>0</v>
      </c>
      <c r="GXN1" s="13">
        <f>variables_value!GXN1</f>
        <v>0</v>
      </c>
      <c r="GXO1" s="13">
        <f>variables_value!GXO1</f>
        <v>0</v>
      </c>
      <c r="GXP1" s="13">
        <f>variables_value!GXP1</f>
        <v>0</v>
      </c>
      <c r="GXQ1" s="13">
        <f>variables_value!GXQ1</f>
        <v>0</v>
      </c>
      <c r="GXR1" s="13">
        <f>variables_value!GXR1</f>
        <v>0</v>
      </c>
      <c r="GXS1" s="13">
        <f>variables_value!GXS1</f>
        <v>0</v>
      </c>
      <c r="GXT1" s="13">
        <f>variables_value!GXT1</f>
        <v>0</v>
      </c>
      <c r="GXU1" s="13">
        <f>variables_value!GXU1</f>
        <v>0</v>
      </c>
      <c r="GXV1" s="13">
        <f>variables_value!GXV1</f>
        <v>0</v>
      </c>
      <c r="GXW1" s="13">
        <f>variables_value!GXW1</f>
        <v>0</v>
      </c>
      <c r="GXX1" s="13">
        <f>variables_value!GXX1</f>
        <v>0</v>
      </c>
      <c r="GXY1" s="13">
        <f>variables_value!GXY1</f>
        <v>0</v>
      </c>
      <c r="GXZ1" s="13">
        <f>variables_value!GXZ1</f>
        <v>0</v>
      </c>
      <c r="GYA1" s="13">
        <f>variables_value!GYA1</f>
        <v>0</v>
      </c>
      <c r="GYB1" s="13">
        <f>variables_value!GYB1</f>
        <v>0</v>
      </c>
      <c r="GYC1" s="13">
        <f>variables_value!GYC1</f>
        <v>0</v>
      </c>
      <c r="GYD1" s="13">
        <f>variables_value!GYD1</f>
        <v>0</v>
      </c>
      <c r="GYE1" s="13">
        <f>variables_value!GYE1</f>
        <v>0</v>
      </c>
      <c r="GYF1" s="13">
        <f>variables_value!GYF1</f>
        <v>0</v>
      </c>
      <c r="GYG1" s="13">
        <f>variables_value!GYG1</f>
        <v>0</v>
      </c>
      <c r="GYH1" s="13">
        <f>variables_value!GYH1</f>
        <v>0</v>
      </c>
      <c r="GYI1" s="13">
        <f>variables_value!GYI1</f>
        <v>0</v>
      </c>
      <c r="GYJ1" s="13">
        <f>variables_value!GYJ1</f>
        <v>0</v>
      </c>
      <c r="GYK1" s="13">
        <f>variables_value!GYK1</f>
        <v>0</v>
      </c>
      <c r="GYL1" s="13">
        <f>variables_value!GYL1</f>
        <v>0</v>
      </c>
      <c r="GYM1" s="13">
        <f>variables_value!GYM1</f>
        <v>0</v>
      </c>
      <c r="GYN1" s="13">
        <f>variables_value!GYN1</f>
        <v>0</v>
      </c>
      <c r="GYO1" s="13">
        <f>variables_value!GYO1</f>
        <v>0</v>
      </c>
      <c r="GYP1" s="13">
        <f>variables_value!GYP1</f>
        <v>0</v>
      </c>
      <c r="GYQ1" s="13">
        <f>variables_value!GYQ1</f>
        <v>0</v>
      </c>
      <c r="GYR1" s="13">
        <f>variables_value!GYR1</f>
        <v>0</v>
      </c>
      <c r="GYS1" s="13">
        <f>variables_value!GYS1</f>
        <v>0</v>
      </c>
      <c r="GYT1" s="13">
        <f>variables_value!GYT1</f>
        <v>0</v>
      </c>
      <c r="GYU1" s="13">
        <f>variables_value!GYU1</f>
        <v>0</v>
      </c>
      <c r="GYV1" s="13">
        <f>variables_value!GYV1</f>
        <v>0</v>
      </c>
      <c r="GYW1" s="13">
        <f>variables_value!GYW1</f>
        <v>0</v>
      </c>
      <c r="GYX1" s="13">
        <f>variables_value!GYX1</f>
        <v>0</v>
      </c>
      <c r="GYY1" s="13">
        <f>variables_value!GYY1</f>
        <v>0</v>
      </c>
      <c r="GYZ1" s="13">
        <f>variables_value!GYZ1</f>
        <v>0</v>
      </c>
      <c r="GZA1" s="13">
        <f>variables_value!GZA1</f>
        <v>0</v>
      </c>
      <c r="GZB1" s="13">
        <f>variables_value!GZB1</f>
        <v>0</v>
      </c>
      <c r="GZC1" s="13">
        <f>variables_value!GZC1</f>
        <v>0</v>
      </c>
      <c r="GZD1" s="13">
        <f>variables_value!GZD1</f>
        <v>0</v>
      </c>
      <c r="GZE1" s="13">
        <f>variables_value!GZE1</f>
        <v>0</v>
      </c>
      <c r="GZF1" s="13">
        <f>variables_value!GZF1</f>
        <v>0</v>
      </c>
      <c r="GZG1" s="13">
        <f>variables_value!GZG1</f>
        <v>0</v>
      </c>
      <c r="GZH1" s="13">
        <f>variables_value!GZH1</f>
        <v>0</v>
      </c>
      <c r="GZI1" s="13">
        <f>variables_value!GZI1</f>
        <v>0</v>
      </c>
      <c r="GZJ1" s="13">
        <f>variables_value!GZJ1</f>
        <v>0</v>
      </c>
      <c r="GZK1" s="13">
        <f>variables_value!GZK1</f>
        <v>0</v>
      </c>
      <c r="GZL1" s="13">
        <f>variables_value!GZL1</f>
        <v>0</v>
      </c>
      <c r="GZM1" s="13">
        <f>variables_value!GZM1</f>
        <v>0</v>
      </c>
      <c r="GZN1" s="13">
        <f>variables_value!GZN1</f>
        <v>0</v>
      </c>
      <c r="GZO1" s="13">
        <f>variables_value!GZO1</f>
        <v>0</v>
      </c>
      <c r="GZP1" s="13">
        <f>variables_value!GZP1</f>
        <v>0</v>
      </c>
      <c r="GZQ1" s="13">
        <f>variables_value!GZQ1</f>
        <v>0</v>
      </c>
      <c r="GZR1" s="13">
        <f>variables_value!GZR1</f>
        <v>0</v>
      </c>
      <c r="GZS1" s="13">
        <f>variables_value!GZS1</f>
        <v>0</v>
      </c>
      <c r="GZT1" s="13">
        <f>variables_value!GZT1</f>
        <v>0</v>
      </c>
      <c r="GZU1" s="13">
        <f>variables_value!GZU1</f>
        <v>0</v>
      </c>
      <c r="GZV1" s="13">
        <f>variables_value!GZV1</f>
        <v>0</v>
      </c>
      <c r="GZW1" s="13">
        <f>variables_value!GZW1</f>
        <v>0</v>
      </c>
      <c r="GZX1" s="13">
        <f>variables_value!GZX1</f>
        <v>0</v>
      </c>
      <c r="GZY1" s="13">
        <f>variables_value!GZY1</f>
        <v>0</v>
      </c>
      <c r="GZZ1" s="13">
        <f>variables_value!GZZ1</f>
        <v>0</v>
      </c>
      <c r="HAA1" s="13">
        <f>variables_value!HAA1</f>
        <v>0</v>
      </c>
      <c r="HAB1" s="13">
        <f>variables_value!HAB1</f>
        <v>0</v>
      </c>
      <c r="HAC1" s="13">
        <f>variables_value!HAC1</f>
        <v>0</v>
      </c>
      <c r="HAD1" s="13">
        <f>variables_value!HAD1</f>
        <v>0</v>
      </c>
      <c r="HAE1" s="13">
        <f>variables_value!HAE1</f>
        <v>0</v>
      </c>
      <c r="HAF1" s="13">
        <f>variables_value!HAF1</f>
        <v>0</v>
      </c>
      <c r="HAG1" s="13">
        <f>variables_value!HAG1</f>
        <v>0</v>
      </c>
      <c r="HAH1" s="13">
        <f>variables_value!HAH1</f>
        <v>0</v>
      </c>
      <c r="HAI1" s="13">
        <f>variables_value!HAI1</f>
        <v>0</v>
      </c>
      <c r="HAJ1" s="13">
        <f>variables_value!HAJ1</f>
        <v>0</v>
      </c>
      <c r="HAK1" s="13">
        <f>variables_value!HAK1</f>
        <v>0</v>
      </c>
      <c r="HAL1" s="13">
        <f>variables_value!HAL1</f>
        <v>0</v>
      </c>
      <c r="HAM1" s="13">
        <f>variables_value!HAM1</f>
        <v>0</v>
      </c>
      <c r="HAN1" s="13">
        <f>variables_value!HAN1</f>
        <v>0</v>
      </c>
      <c r="HAO1" s="13">
        <f>variables_value!HAO1</f>
        <v>0</v>
      </c>
      <c r="HAP1" s="13">
        <f>variables_value!HAP1</f>
        <v>0</v>
      </c>
      <c r="HAQ1" s="13">
        <f>variables_value!HAQ1</f>
        <v>0</v>
      </c>
      <c r="HAR1" s="13">
        <f>variables_value!HAR1</f>
        <v>0</v>
      </c>
      <c r="HAS1" s="13">
        <f>variables_value!HAS1</f>
        <v>0</v>
      </c>
      <c r="HAT1" s="13">
        <f>variables_value!HAT1</f>
        <v>0</v>
      </c>
      <c r="HAU1" s="13">
        <f>variables_value!HAU1</f>
        <v>0</v>
      </c>
      <c r="HAV1" s="13">
        <f>variables_value!HAV1</f>
        <v>0</v>
      </c>
      <c r="HAW1" s="13">
        <f>variables_value!HAW1</f>
        <v>0</v>
      </c>
      <c r="HAX1" s="13">
        <f>variables_value!HAX1</f>
        <v>0</v>
      </c>
      <c r="HAY1" s="13">
        <f>variables_value!HAY1</f>
        <v>0</v>
      </c>
      <c r="HAZ1" s="13">
        <f>variables_value!HAZ1</f>
        <v>0</v>
      </c>
      <c r="HBA1" s="13">
        <f>variables_value!HBA1</f>
        <v>0</v>
      </c>
      <c r="HBB1" s="13">
        <f>variables_value!HBB1</f>
        <v>0</v>
      </c>
      <c r="HBC1" s="13">
        <f>variables_value!HBC1</f>
        <v>0</v>
      </c>
      <c r="HBD1" s="13">
        <f>variables_value!HBD1</f>
        <v>0</v>
      </c>
      <c r="HBE1" s="13">
        <f>variables_value!HBE1</f>
        <v>0</v>
      </c>
      <c r="HBF1" s="13">
        <f>variables_value!HBF1</f>
        <v>0</v>
      </c>
      <c r="HBG1" s="13">
        <f>variables_value!HBG1</f>
        <v>0</v>
      </c>
      <c r="HBH1" s="13">
        <f>variables_value!HBH1</f>
        <v>0</v>
      </c>
      <c r="HBI1" s="13">
        <f>variables_value!HBI1</f>
        <v>0</v>
      </c>
      <c r="HBJ1" s="13">
        <f>variables_value!HBJ1</f>
        <v>0</v>
      </c>
      <c r="HBK1" s="13">
        <f>variables_value!HBK1</f>
        <v>0</v>
      </c>
      <c r="HBL1" s="13">
        <f>variables_value!HBL1</f>
        <v>0</v>
      </c>
      <c r="HBM1" s="13">
        <f>variables_value!HBM1</f>
        <v>0</v>
      </c>
      <c r="HBN1" s="13">
        <f>variables_value!HBN1</f>
        <v>0</v>
      </c>
      <c r="HBO1" s="13">
        <f>variables_value!HBO1</f>
        <v>0</v>
      </c>
      <c r="HBP1" s="13">
        <f>variables_value!HBP1</f>
        <v>0</v>
      </c>
      <c r="HBQ1" s="13">
        <f>variables_value!HBQ1</f>
        <v>0</v>
      </c>
      <c r="HBR1" s="13">
        <f>variables_value!HBR1</f>
        <v>0</v>
      </c>
      <c r="HBS1" s="13">
        <f>variables_value!HBS1</f>
        <v>0</v>
      </c>
      <c r="HBT1" s="13">
        <f>variables_value!HBT1</f>
        <v>0</v>
      </c>
      <c r="HBU1" s="13">
        <f>variables_value!HBU1</f>
        <v>0</v>
      </c>
      <c r="HBV1" s="13">
        <f>variables_value!HBV1</f>
        <v>0</v>
      </c>
      <c r="HBW1" s="13">
        <f>variables_value!HBW1</f>
        <v>0</v>
      </c>
      <c r="HBX1" s="13">
        <f>variables_value!HBX1</f>
        <v>0</v>
      </c>
      <c r="HBY1" s="13">
        <f>variables_value!HBY1</f>
        <v>0</v>
      </c>
      <c r="HBZ1" s="13">
        <f>variables_value!HBZ1</f>
        <v>0</v>
      </c>
      <c r="HCA1" s="13">
        <f>variables_value!HCA1</f>
        <v>0</v>
      </c>
      <c r="HCB1" s="13">
        <f>variables_value!HCB1</f>
        <v>0</v>
      </c>
      <c r="HCC1" s="13">
        <f>variables_value!HCC1</f>
        <v>0</v>
      </c>
      <c r="HCD1" s="13">
        <f>variables_value!HCD1</f>
        <v>0</v>
      </c>
      <c r="HCE1" s="13">
        <f>variables_value!HCE1</f>
        <v>0</v>
      </c>
      <c r="HCF1" s="13">
        <f>variables_value!HCF1</f>
        <v>0</v>
      </c>
      <c r="HCG1" s="13">
        <f>variables_value!HCG1</f>
        <v>0</v>
      </c>
      <c r="HCH1" s="13">
        <f>variables_value!HCH1</f>
        <v>0</v>
      </c>
      <c r="HCI1" s="13">
        <f>variables_value!HCI1</f>
        <v>0</v>
      </c>
      <c r="HCJ1" s="13">
        <f>variables_value!HCJ1</f>
        <v>0</v>
      </c>
      <c r="HCK1" s="13">
        <f>variables_value!HCK1</f>
        <v>0</v>
      </c>
      <c r="HCL1" s="13">
        <f>variables_value!HCL1</f>
        <v>0</v>
      </c>
      <c r="HCM1" s="13">
        <f>variables_value!HCM1</f>
        <v>0</v>
      </c>
      <c r="HCN1" s="13">
        <f>variables_value!HCN1</f>
        <v>0</v>
      </c>
      <c r="HCO1" s="13">
        <f>variables_value!HCO1</f>
        <v>0</v>
      </c>
      <c r="HCP1" s="13">
        <f>variables_value!HCP1</f>
        <v>0</v>
      </c>
      <c r="HCQ1" s="13">
        <f>variables_value!HCQ1</f>
        <v>0</v>
      </c>
      <c r="HCR1" s="13">
        <f>variables_value!HCR1</f>
        <v>0</v>
      </c>
      <c r="HCS1" s="13">
        <f>variables_value!HCS1</f>
        <v>0</v>
      </c>
      <c r="HCT1" s="13">
        <f>variables_value!HCT1</f>
        <v>0</v>
      </c>
      <c r="HCU1" s="13">
        <f>variables_value!HCU1</f>
        <v>0</v>
      </c>
      <c r="HCV1" s="13">
        <f>variables_value!HCV1</f>
        <v>0</v>
      </c>
      <c r="HCW1" s="13">
        <f>variables_value!HCW1</f>
        <v>0</v>
      </c>
      <c r="HCX1" s="13">
        <f>variables_value!HCX1</f>
        <v>0</v>
      </c>
      <c r="HCY1" s="13">
        <f>variables_value!HCY1</f>
        <v>0</v>
      </c>
      <c r="HCZ1" s="13">
        <f>variables_value!HCZ1</f>
        <v>0</v>
      </c>
      <c r="HDA1" s="13">
        <f>variables_value!HDA1</f>
        <v>0</v>
      </c>
      <c r="HDB1" s="13">
        <f>variables_value!HDB1</f>
        <v>0</v>
      </c>
      <c r="HDC1" s="13">
        <f>variables_value!HDC1</f>
        <v>0</v>
      </c>
      <c r="HDD1" s="13">
        <f>variables_value!HDD1</f>
        <v>0</v>
      </c>
      <c r="HDE1" s="13">
        <f>variables_value!HDE1</f>
        <v>0</v>
      </c>
      <c r="HDF1" s="13">
        <f>variables_value!HDF1</f>
        <v>0</v>
      </c>
      <c r="HDG1" s="13">
        <f>variables_value!HDG1</f>
        <v>0</v>
      </c>
      <c r="HDH1" s="13">
        <f>variables_value!HDH1</f>
        <v>0</v>
      </c>
      <c r="HDI1" s="13">
        <f>variables_value!HDI1</f>
        <v>0</v>
      </c>
      <c r="HDJ1" s="13">
        <f>variables_value!HDJ1</f>
        <v>0</v>
      </c>
      <c r="HDK1" s="13">
        <f>variables_value!HDK1</f>
        <v>0</v>
      </c>
      <c r="HDL1" s="13">
        <f>variables_value!HDL1</f>
        <v>0</v>
      </c>
      <c r="HDM1" s="13">
        <f>variables_value!HDM1</f>
        <v>0</v>
      </c>
      <c r="HDN1" s="13">
        <f>variables_value!HDN1</f>
        <v>0</v>
      </c>
      <c r="HDO1" s="13">
        <f>variables_value!HDO1</f>
        <v>0</v>
      </c>
      <c r="HDP1" s="13">
        <f>variables_value!HDP1</f>
        <v>0</v>
      </c>
      <c r="HDQ1" s="13">
        <f>variables_value!HDQ1</f>
        <v>0</v>
      </c>
      <c r="HDR1" s="13">
        <f>variables_value!HDR1</f>
        <v>0</v>
      </c>
      <c r="HDS1" s="13">
        <f>variables_value!HDS1</f>
        <v>0</v>
      </c>
      <c r="HDT1" s="13">
        <f>variables_value!HDT1</f>
        <v>0</v>
      </c>
      <c r="HDU1" s="13">
        <f>variables_value!HDU1</f>
        <v>0</v>
      </c>
      <c r="HDV1" s="13">
        <f>variables_value!HDV1</f>
        <v>0</v>
      </c>
      <c r="HDW1" s="13">
        <f>variables_value!HDW1</f>
        <v>0</v>
      </c>
      <c r="HDX1" s="13">
        <f>variables_value!HDX1</f>
        <v>0</v>
      </c>
      <c r="HDY1" s="13">
        <f>variables_value!HDY1</f>
        <v>0</v>
      </c>
      <c r="HDZ1" s="13">
        <f>variables_value!HDZ1</f>
        <v>0</v>
      </c>
      <c r="HEA1" s="13">
        <f>variables_value!HEA1</f>
        <v>0</v>
      </c>
      <c r="HEB1" s="13">
        <f>variables_value!HEB1</f>
        <v>0</v>
      </c>
      <c r="HEC1" s="13">
        <f>variables_value!HEC1</f>
        <v>0</v>
      </c>
      <c r="HED1" s="13">
        <f>variables_value!HED1</f>
        <v>0</v>
      </c>
      <c r="HEE1" s="13">
        <f>variables_value!HEE1</f>
        <v>0</v>
      </c>
      <c r="HEF1" s="13">
        <f>variables_value!HEF1</f>
        <v>0</v>
      </c>
      <c r="HEG1" s="13">
        <f>variables_value!HEG1</f>
        <v>0</v>
      </c>
      <c r="HEH1" s="13">
        <f>variables_value!HEH1</f>
        <v>0</v>
      </c>
      <c r="HEI1" s="13">
        <f>variables_value!HEI1</f>
        <v>0</v>
      </c>
      <c r="HEJ1" s="13">
        <f>variables_value!HEJ1</f>
        <v>0</v>
      </c>
      <c r="HEK1" s="13">
        <f>variables_value!HEK1</f>
        <v>0</v>
      </c>
      <c r="HEL1" s="13">
        <f>variables_value!HEL1</f>
        <v>0</v>
      </c>
      <c r="HEM1" s="13">
        <f>variables_value!HEM1</f>
        <v>0</v>
      </c>
      <c r="HEN1" s="13">
        <f>variables_value!HEN1</f>
        <v>0</v>
      </c>
      <c r="HEO1" s="13">
        <f>variables_value!HEO1</f>
        <v>0</v>
      </c>
      <c r="HEP1" s="13">
        <f>variables_value!HEP1</f>
        <v>0</v>
      </c>
      <c r="HEQ1" s="13">
        <f>variables_value!HEQ1</f>
        <v>0</v>
      </c>
      <c r="HER1" s="13">
        <f>variables_value!HER1</f>
        <v>0</v>
      </c>
      <c r="HES1" s="13">
        <f>variables_value!HES1</f>
        <v>0</v>
      </c>
      <c r="HET1" s="13">
        <f>variables_value!HET1</f>
        <v>0</v>
      </c>
      <c r="HEU1" s="13">
        <f>variables_value!HEU1</f>
        <v>0</v>
      </c>
      <c r="HEV1" s="13">
        <f>variables_value!HEV1</f>
        <v>0</v>
      </c>
      <c r="HEW1" s="13">
        <f>variables_value!HEW1</f>
        <v>0</v>
      </c>
      <c r="HEX1" s="13">
        <f>variables_value!HEX1</f>
        <v>0</v>
      </c>
      <c r="HEY1" s="13">
        <f>variables_value!HEY1</f>
        <v>0</v>
      </c>
      <c r="HEZ1" s="13">
        <f>variables_value!HEZ1</f>
        <v>0</v>
      </c>
      <c r="HFA1" s="13">
        <f>variables_value!HFA1</f>
        <v>0</v>
      </c>
      <c r="HFB1" s="13">
        <f>variables_value!HFB1</f>
        <v>0</v>
      </c>
      <c r="HFC1" s="13">
        <f>variables_value!HFC1</f>
        <v>0</v>
      </c>
      <c r="HFD1" s="13">
        <f>variables_value!HFD1</f>
        <v>0</v>
      </c>
      <c r="HFE1" s="13">
        <f>variables_value!HFE1</f>
        <v>0</v>
      </c>
      <c r="HFF1" s="13">
        <f>variables_value!HFF1</f>
        <v>0</v>
      </c>
      <c r="HFG1" s="13">
        <f>variables_value!HFG1</f>
        <v>0</v>
      </c>
      <c r="HFH1" s="13">
        <f>variables_value!HFH1</f>
        <v>0</v>
      </c>
      <c r="HFI1" s="13">
        <f>variables_value!HFI1</f>
        <v>0</v>
      </c>
      <c r="HFJ1" s="13">
        <f>variables_value!HFJ1</f>
        <v>0</v>
      </c>
      <c r="HFK1" s="13">
        <f>variables_value!HFK1</f>
        <v>0</v>
      </c>
      <c r="HFL1" s="13">
        <f>variables_value!HFL1</f>
        <v>0</v>
      </c>
      <c r="HFM1" s="13">
        <f>variables_value!HFM1</f>
        <v>0</v>
      </c>
      <c r="HFN1" s="13">
        <f>variables_value!HFN1</f>
        <v>0</v>
      </c>
      <c r="HFO1" s="13">
        <f>variables_value!HFO1</f>
        <v>0</v>
      </c>
      <c r="HFP1" s="13">
        <f>variables_value!HFP1</f>
        <v>0</v>
      </c>
      <c r="HFQ1" s="13">
        <f>variables_value!HFQ1</f>
        <v>0</v>
      </c>
      <c r="HFR1" s="13">
        <f>variables_value!HFR1</f>
        <v>0</v>
      </c>
      <c r="HFS1" s="13">
        <f>variables_value!HFS1</f>
        <v>0</v>
      </c>
      <c r="HFT1" s="13">
        <f>variables_value!HFT1</f>
        <v>0</v>
      </c>
      <c r="HFU1" s="13">
        <f>variables_value!HFU1</f>
        <v>0</v>
      </c>
      <c r="HFV1" s="13">
        <f>variables_value!HFV1</f>
        <v>0</v>
      </c>
      <c r="HFW1" s="13">
        <f>variables_value!HFW1</f>
        <v>0</v>
      </c>
      <c r="HFX1" s="13">
        <f>variables_value!HFX1</f>
        <v>0</v>
      </c>
      <c r="HFY1" s="13">
        <f>variables_value!HFY1</f>
        <v>0</v>
      </c>
      <c r="HFZ1" s="13">
        <f>variables_value!HFZ1</f>
        <v>0</v>
      </c>
      <c r="HGA1" s="13">
        <f>variables_value!HGA1</f>
        <v>0</v>
      </c>
      <c r="HGB1" s="13">
        <f>variables_value!HGB1</f>
        <v>0</v>
      </c>
      <c r="HGC1" s="13">
        <f>variables_value!HGC1</f>
        <v>0</v>
      </c>
      <c r="HGD1" s="13">
        <f>variables_value!HGD1</f>
        <v>0</v>
      </c>
      <c r="HGE1" s="13">
        <f>variables_value!HGE1</f>
        <v>0</v>
      </c>
      <c r="HGF1" s="13">
        <f>variables_value!HGF1</f>
        <v>0</v>
      </c>
      <c r="HGG1" s="13">
        <f>variables_value!HGG1</f>
        <v>0</v>
      </c>
      <c r="HGH1" s="13">
        <f>variables_value!HGH1</f>
        <v>0</v>
      </c>
      <c r="HGI1" s="13">
        <f>variables_value!HGI1</f>
        <v>0</v>
      </c>
      <c r="HGJ1" s="13">
        <f>variables_value!HGJ1</f>
        <v>0</v>
      </c>
      <c r="HGK1" s="13">
        <f>variables_value!HGK1</f>
        <v>0</v>
      </c>
      <c r="HGL1" s="13">
        <f>variables_value!HGL1</f>
        <v>0</v>
      </c>
      <c r="HGM1" s="13">
        <f>variables_value!HGM1</f>
        <v>0</v>
      </c>
      <c r="HGN1" s="13">
        <f>variables_value!HGN1</f>
        <v>0</v>
      </c>
      <c r="HGO1" s="13">
        <f>variables_value!HGO1</f>
        <v>0</v>
      </c>
      <c r="HGP1" s="13">
        <f>variables_value!HGP1</f>
        <v>0</v>
      </c>
      <c r="HGQ1" s="13">
        <f>variables_value!HGQ1</f>
        <v>0</v>
      </c>
      <c r="HGR1" s="13">
        <f>variables_value!HGR1</f>
        <v>0</v>
      </c>
      <c r="HGS1" s="13">
        <f>variables_value!HGS1</f>
        <v>0</v>
      </c>
      <c r="HGT1" s="13">
        <f>variables_value!HGT1</f>
        <v>0</v>
      </c>
      <c r="HGU1" s="13">
        <f>variables_value!HGU1</f>
        <v>0</v>
      </c>
      <c r="HGV1" s="13">
        <f>variables_value!HGV1</f>
        <v>0</v>
      </c>
      <c r="HGW1" s="13">
        <f>variables_value!HGW1</f>
        <v>0</v>
      </c>
      <c r="HGX1" s="13">
        <f>variables_value!HGX1</f>
        <v>0</v>
      </c>
      <c r="HGY1" s="13">
        <f>variables_value!HGY1</f>
        <v>0</v>
      </c>
      <c r="HGZ1" s="13">
        <f>variables_value!HGZ1</f>
        <v>0</v>
      </c>
      <c r="HHA1" s="13">
        <f>variables_value!HHA1</f>
        <v>0</v>
      </c>
      <c r="HHB1" s="13">
        <f>variables_value!HHB1</f>
        <v>0</v>
      </c>
      <c r="HHC1" s="13">
        <f>variables_value!HHC1</f>
        <v>0</v>
      </c>
      <c r="HHD1" s="13">
        <f>variables_value!HHD1</f>
        <v>0</v>
      </c>
      <c r="HHE1" s="13">
        <f>variables_value!HHE1</f>
        <v>0</v>
      </c>
      <c r="HHF1" s="13">
        <f>variables_value!HHF1</f>
        <v>0</v>
      </c>
      <c r="HHG1" s="13">
        <f>variables_value!HHG1</f>
        <v>0</v>
      </c>
      <c r="HHH1" s="13">
        <f>variables_value!HHH1</f>
        <v>0</v>
      </c>
      <c r="HHI1" s="13">
        <f>variables_value!HHI1</f>
        <v>0</v>
      </c>
      <c r="HHJ1" s="13">
        <f>variables_value!HHJ1</f>
        <v>0</v>
      </c>
      <c r="HHK1" s="13">
        <f>variables_value!HHK1</f>
        <v>0</v>
      </c>
      <c r="HHL1" s="13">
        <f>variables_value!HHL1</f>
        <v>0</v>
      </c>
      <c r="HHM1" s="13">
        <f>variables_value!HHM1</f>
        <v>0</v>
      </c>
      <c r="HHN1" s="13">
        <f>variables_value!HHN1</f>
        <v>0</v>
      </c>
      <c r="HHO1" s="13">
        <f>variables_value!HHO1</f>
        <v>0</v>
      </c>
      <c r="HHP1" s="13">
        <f>variables_value!HHP1</f>
        <v>0</v>
      </c>
      <c r="HHQ1" s="13">
        <f>variables_value!HHQ1</f>
        <v>0</v>
      </c>
      <c r="HHR1" s="13">
        <f>variables_value!HHR1</f>
        <v>0</v>
      </c>
      <c r="HHS1" s="13">
        <f>variables_value!HHS1</f>
        <v>0</v>
      </c>
      <c r="HHT1" s="13">
        <f>variables_value!HHT1</f>
        <v>0</v>
      </c>
      <c r="HHU1" s="13">
        <f>variables_value!HHU1</f>
        <v>0</v>
      </c>
      <c r="HHV1" s="13">
        <f>variables_value!HHV1</f>
        <v>0</v>
      </c>
      <c r="HHW1" s="13">
        <f>variables_value!HHW1</f>
        <v>0</v>
      </c>
      <c r="HHX1" s="13">
        <f>variables_value!HHX1</f>
        <v>0</v>
      </c>
      <c r="HHY1" s="13">
        <f>variables_value!HHY1</f>
        <v>0</v>
      </c>
      <c r="HHZ1" s="13">
        <f>variables_value!HHZ1</f>
        <v>0</v>
      </c>
      <c r="HIA1" s="13">
        <f>variables_value!HIA1</f>
        <v>0</v>
      </c>
      <c r="HIB1" s="13">
        <f>variables_value!HIB1</f>
        <v>0</v>
      </c>
      <c r="HIC1" s="13">
        <f>variables_value!HIC1</f>
        <v>0</v>
      </c>
      <c r="HID1" s="13">
        <f>variables_value!HID1</f>
        <v>0</v>
      </c>
      <c r="HIE1" s="13">
        <f>variables_value!HIE1</f>
        <v>0</v>
      </c>
      <c r="HIF1" s="13">
        <f>variables_value!HIF1</f>
        <v>0</v>
      </c>
      <c r="HIG1" s="13">
        <f>variables_value!HIG1</f>
        <v>0</v>
      </c>
      <c r="HIH1" s="13">
        <f>variables_value!HIH1</f>
        <v>0</v>
      </c>
      <c r="HII1" s="13">
        <f>variables_value!HII1</f>
        <v>0</v>
      </c>
      <c r="HIJ1" s="13">
        <f>variables_value!HIJ1</f>
        <v>0</v>
      </c>
      <c r="HIK1" s="13">
        <f>variables_value!HIK1</f>
        <v>0</v>
      </c>
      <c r="HIL1" s="13">
        <f>variables_value!HIL1</f>
        <v>0</v>
      </c>
      <c r="HIM1" s="13">
        <f>variables_value!HIM1</f>
        <v>0</v>
      </c>
      <c r="HIN1" s="13">
        <f>variables_value!HIN1</f>
        <v>0</v>
      </c>
      <c r="HIO1" s="13">
        <f>variables_value!HIO1</f>
        <v>0</v>
      </c>
      <c r="HIP1" s="13">
        <f>variables_value!HIP1</f>
        <v>0</v>
      </c>
      <c r="HIQ1" s="13">
        <f>variables_value!HIQ1</f>
        <v>0</v>
      </c>
      <c r="HIR1" s="13">
        <f>variables_value!HIR1</f>
        <v>0</v>
      </c>
      <c r="HIS1" s="13">
        <f>variables_value!HIS1</f>
        <v>0</v>
      </c>
      <c r="HIT1" s="13">
        <f>variables_value!HIT1</f>
        <v>0</v>
      </c>
      <c r="HIU1" s="13">
        <f>variables_value!HIU1</f>
        <v>0</v>
      </c>
      <c r="HIV1" s="13">
        <f>variables_value!HIV1</f>
        <v>0</v>
      </c>
      <c r="HIW1" s="13">
        <f>variables_value!HIW1</f>
        <v>0</v>
      </c>
      <c r="HIX1" s="13">
        <f>variables_value!HIX1</f>
        <v>0</v>
      </c>
      <c r="HIY1" s="13">
        <f>variables_value!HIY1</f>
        <v>0</v>
      </c>
      <c r="HIZ1" s="13">
        <f>variables_value!HIZ1</f>
        <v>0</v>
      </c>
      <c r="HJA1" s="13">
        <f>variables_value!HJA1</f>
        <v>0</v>
      </c>
      <c r="HJB1" s="13">
        <f>variables_value!HJB1</f>
        <v>0</v>
      </c>
      <c r="HJC1" s="13">
        <f>variables_value!HJC1</f>
        <v>0</v>
      </c>
      <c r="HJD1" s="13">
        <f>variables_value!HJD1</f>
        <v>0</v>
      </c>
      <c r="HJE1" s="13">
        <f>variables_value!HJE1</f>
        <v>0</v>
      </c>
      <c r="HJF1" s="13">
        <f>variables_value!HJF1</f>
        <v>0</v>
      </c>
      <c r="HJG1" s="13">
        <f>variables_value!HJG1</f>
        <v>0</v>
      </c>
      <c r="HJH1" s="13">
        <f>variables_value!HJH1</f>
        <v>0</v>
      </c>
      <c r="HJI1" s="13">
        <f>variables_value!HJI1</f>
        <v>0</v>
      </c>
      <c r="HJJ1" s="13">
        <f>variables_value!HJJ1</f>
        <v>0</v>
      </c>
      <c r="HJK1" s="13">
        <f>variables_value!HJK1</f>
        <v>0</v>
      </c>
      <c r="HJL1" s="13">
        <f>variables_value!HJL1</f>
        <v>0</v>
      </c>
      <c r="HJM1" s="13">
        <f>variables_value!HJM1</f>
        <v>0</v>
      </c>
      <c r="HJN1" s="13">
        <f>variables_value!HJN1</f>
        <v>0</v>
      </c>
      <c r="HJO1" s="13">
        <f>variables_value!HJO1</f>
        <v>0</v>
      </c>
      <c r="HJP1" s="13">
        <f>variables_value!HJP1</f>
        <v>0</v>
      </c>
      <c r="HJQ1" s="13">
        <f>variables_value!HJQ1</f>
        <v>0</v>
      </c>
      <c r="HJR1" s="13">
        <f>variables_value!HJR1</f>
        <v>0</v>
      </c>
      <c r="HJS1" s="13">
        <f>variables_value!HJS1</f>
        <v>0</v>
      </c>
      <c r="HJT1" s="13">
        <f>variables_value!HJT1</f>
        <v>0</v>
      </c>
      <c r="HJU1" s="13">
        <f>variables_value!HJU1</f>
        <v>0</v>
      </c>
      <c r="HJV1" s="13">
        <f>variables_value!HJV1</f>
        <v>0</v>
      </c>
      <c r="HJW1" s="13">
        <f>variables_value!HJW1</f>
        <v>0</v>
      </c>
      <c r="HJX1" s="13">
        <f>variables_value!HJX1</f>
        <v>0</v>
      </c>
      <c r="HJY1" s="13">
        <f>variables_value!HJY1</f>
        <v>0</v>
      </c>
      <c r="HJZ1" s="13">
        <f>variables_value!HJZ1</f>
        <v>0</v>
      </c>
      <c r="HKA1" s="13">
        <f>variables_value!HKA1</f>
        <v>0</v>
      </c>
      <c r="HKB1" s="13">
        <f>variables_value!HKB1</f>
        <v>0</v>
      </c>
      <c r="HKC1" s="13">
        <f>variables_value!HKC1</f>
        <v>0</v>
      </c>
      <c r="HKD1" s="13">
        <f>variables_value!HKD1</f>
        <v>0</v>
      </c>
      <c r="HKE1" s="13">
        <f>variables_value!HKE1</f>
        <v>0</v>
      </c>
      <c r="HKF1" s="13">
        <f>variables_value!HKF1</f>
        <v>0</v>
      </c>
      <c r="HKG1" s="13">
        <f>variables_value!HKG1</f>
        <v>0</v>
      </c>
      <c r="HKH1" s="13">
        <f>variables_value!HKH1</f>
        <v>0</v>
      </c>
      <c r="HKI1" s="13">
        <f>variables_value!HKI1</f>
        <v>0</v>
      </c>
      <c r="HKJ1" s="13">
        <f>variables_value!HKJ1</f>
        <v>0</v>
      </c>
      <c r="HKK1" s="13">
        <f>variables_value!HKK1</f>
        <v>0</v>
      </c>
      <c r="HKL1" s="13">
        <f>variables_value!HKL1</f>
        <v>0</v>
      </c>
      <c r="HKM1" s="13">
        <f>variables_value!HKM1</f>
        <v>0</v>
      </c>
      <c r="HKN1" s="13">
        <f>variables_value!HKN1</f>
        <v>0</v>
      </c>
      <c r="HKO1" s="13">
        <f>variables_value!HKO1</f>
        <v>0</v>
      </c>
      <c r="HKP1" s="13">
        <f>variables_value!HKP1</f>
        <v>0</v>
      </c>
      <c r="HKQ1" s="13">
        <f>variables_value!HKQ1</f>
        <v>0</v>
      </c>
      <c r="HKR1" s="13">
        <f>variables_value!HKR1</f>
        <v>0</v>
      </c>
      <c r="HKS1" s="13">
        <f>variables_value!HKS1</f>
        <v>0</v>
      </c>
      <c r="HKT1" s="13">
        <f>variables_value!HKT1</f>
        <v>0</v>
      </c>
      <c r="HKU1" s="13">
        <f>variables_value!HKU1</f>
        <v>0</v>
      </c>
      <c r="HKV1" s="13">
        <f>variables_value!HKV1</f>
        <v>0</v>
      </c>
      <c r="HKW1" s="13">
        <f>variables_value!HKW1</f>
        <v>0</v>
      </c>
      <c r="HKX1" s="13">
        <f>variables_value!HKX1</f>
        <v>0</v>
      </c>
      <c r="HKY1" s="13">
        <f>variables_value!HKY1</f>
        <v>0</v>
      </c>
      <c r="HKZ1" s="13">
        <f>variables_value!HKZ1</f>
        <v>0</v>
      </c>
      <c r="HLA1" s="13">
        <f>variables_value!HLA1</f>
        <v>0</v>
      </c>
      <c r="HLB1" s="13">
        <f>variables_value!HLB1</f>
        <v>0</v>
      </c>
      <c r="HLC1" s="13">
        <f>variables_value!HLC1</f>
        <v>0</v>
      </c>
      <c r="HLD1" s="13">
        <f>variables_value!HLD1</f>
        <v>0</v>
      </c>
      <c r="HLE1" s="13">
        <f>variables_value!HLE1</f>
        <v>0</v>
      </c>
      <c r="HLF1" s="13">
        <f>variables_value!HLF1</f>
        <v>0</v>
      </c>
      <c r="HLG1" s="13">
        <f>variables_value!HLG1</f>
        <v>0</v>
      </c>
      <c r="HLH1" s="13">
        <f>variables_value!HLH1</f>
        <v>0</v>
      </c>
      <c r="HLI1" s="13">
        <f>variables_value!HLI1</f>
        <v>0</v>
      </c>
      <c r="HLJ1" s="13">
        <f>variables_value!HLJ1</f>
        <v>0</v>
      </c>
      <c r="HLK1" s="13">
        <f>variables_value!HLK1</f>
        <v>0</v>
      </c>
      <c r="HLL1" s="13">
        <f>variables_value!HLL1</f>
        <v>0</v>
      </c>
      <c r="HLM1" s="13">
        <f>variables_value!HLM1</f>
        <v>0</v>
      </c>
      <c r="HLN1" s="13">
        <f>variables_value!HLN1</f>
        <v>0</v>
      </c>
      <c r="HLO1" s="13">
        <f>variables_value!HLO1</f>
        <v>0</v>
      </c>
      <c r="HLP1" s="13">
        <f>variables_value!HLP1</f>
        <v>0</v>
      </c>
      <c r="HLQ1" s="13">
        <f>variables_value!HLQ1</f>
        <v>0</v>
      </c>
      <c r="HLR1" s="13">
        <f>variables_value!HLR1</f>
        <v>0</v>
      </c>
      <c r="HLS1" s="13">
        <f>variables_value!HLS1</f>
        <v>0</v>
      </c>
      <c r="HLT1" s="13">
        <f>variables_value!HLT1</f>
        <v>0</v>
      </c>
      <c r="HLU1" s="13">
        <f>variables_value!HLU1</f>
        <v>0</v>
      </c>
      <c r="HLV1" s="13">
        <f>variables_value!HLV1</f>
        <v>0</v>
      </c>
      <c r="HLW1" s="13">
        <f>variables_value!HLW1</f>
        <v>0</v>
      </c>
      <c r="HLX1" s="13">
        <f>variables_value!HLX1</f>
        <v>0</v>
      </c>
      <c r="HLY1" s="13">
        <f>variables_value!HLY1</f>
        <v>0</v>
      </c>
      <c r="HLZ1" s="13">
        <f>variables_value!HLZ1</f>
        <v>0</v>
      </c>
      <c r="HMA1" s="13">
        <f>variables_value!HMA1</f>
        <v>0</v>
      </c>
      <c r="HMB1" s="13">
        <f>variables_value!HMB1</f>
        <v>0</v>
      </c>
      <c r="HMC1" s="13">
        <f>variables_value!HMC1</f>
        <v>0</v>
      </c>
      <c r="HMD1" s="13">
        <f>variables_value!HMD1</f>
        <v>0</v>
      </c>
      <c r="HME1" s="13">
        <f>variables_value!HME1</f>
        <v>0</v>
      </c>
      <c r="HMF1" s="13">
        <f>variables_value!HMF1</f>
        <v>0</v>
      </c>
      <c r="HMG1" s="13">
        <f>variables_value!HMG1</f>
        <v>0</v>
      </c>
      <c r="HMH1" s="13">
        <f>variables_value!HMH1</f>
        <v>0</v>
      </c>
      <c r="HMI1" s="13">
        <f>variables_value!HMI1</f>
        <v>0</v>
      </c>
      <c r="HMJ1" s="13">
        <f>variables_value!HMJ1</f>
        <v>0</v>
      </c>
      <c r="HMK1" s="13">
        <f>variables_value!HMK1</f>
        <v>0</v>
      </c>
      <c r="HML1" s="13">
        <f>variables_value!HML1</f>
        <v>0</v>
      </c>
      <c r="HMM1" s="13">
        <f>variables_value!HMM1</f>
        <v>0</v>
      </c>
      <c r="HMN1" s="13">
        <f>variables_value!HMN1</f>
        <v>0</v>
      </c>
      <c r="HMO1" s="13">
        <f>variables_value!HMO1</f>
        <v>0</v>
      </c>
      <c r="HMP1" s="13">
        <f>variables_value!HMP1</f>
        <v>0</v>
      </c>
      <c r="HMQ1" s="13">
        <f>variables_value!HMQ1</f>
        <v>0</v>
      </c>
      <c r="HMR1" s="13">
        <f>variables_value!HMR1</f>
        <v>0</v>
      </c>
      <c r="HMS1" s="13">
        <f>variables_value!HMS1</f>
        <v>0</v>
      </c>
      <c r="HMT1" s="13">
        <f>variables_value!HMT1</f>
        <v>0</v>
      </c>
      <c r="HMU1" s="13">
        <f>variables_value!HMU1</f>
        <v>0</v>
      </c>
      <c r="HMV1" s="13">
        <f>variables_value!HMV1</f>
        <v>0</v>
      </c>
      <c r="HMW1" s="13">
        <f>variables_value!HMW1</f>
        <v>0</v>
      </c>
      <c r="HMX1" s="13">
        <f>variables_value!HMX1</f>
        <v>0</v>
      </c>
      <c r="HMY1" s="13">
        <f>variables_value!HMY1</f>
        <v>0</v>
      </c>
      <c r="HMZ1" s="13">
        <f>variables_value!HMZ1</f>
        <v>0</v>
      </c>
      <c r="HNA1" s="13">
        <f>variables_value!HNA1</f>
        <v>0</v>
      </c>
      <c r="HNB1" s="13">
        <f>variables_value!HNB1</f>
        <v>0</v>
      </c>
      <c r="HNC1" s="13">
        <f>variables_value!HNC1</f>
        <v>0</v>
      </c>
      <c r="HND1" s="13">
        <f>variables_value!HND1</f>
        <v>0</v>
      </c>
      <c r="HNE1" s="13">
        <f>variables_value!HNE1</f>
        <v>0</v>
      </c>
      <c r="HNF1" s="13">
        <f>variables_value!HNF1</f>
        <v>0</v>
      </c>
      <c r="HNG1" s="13">
        <f>variables_value!HNG1</f>
        <v>0</v>
      </c>
      <c r="HNH1" s="13">
        <f>variables_value!HNH1</f>
        <v>0</v>
      </c>
      <c r="HNI1" s="13">
        <f>variables_value!HNI1</f>
        <v>0</v>
      </c>
      <c r="HNJ1" s="13">
        <f>variables_value!HNJ1</f>
        <v>0</v>
      </c>
      <c r="HNK1" s="13">
        <f>variables_value!HNK1</f>
        <v>0</v>
      </c>
      <c r="HNL1" s="13">
        <f>variables_value!HNL1</f>
        <v>0</v>
      </c>
      <c r="HNM1" s="13">
        <f>variables_value!HNM1</f>
        <v>0</v>
      </c>
      <c r="HNN1" s="13">
        <f>variables_value!HNN1</f>
        <v>0</v>
      </c>
      <c r="HNO1" s="13">
        <f>variables_value!HNO1</f>
        <v>0</v>
      </c>
      <c r="HNP1" s="13">
        <f>variables_value!HNP1</f>
        <v>0</v>
      </c>
      <c r="HNQ1" s="13">
        <f>variables_value!HNQ1</f>
        <v>0</v>
      </c>
      <c r="HNR1" s="13">
        <f>variables_value!HNR1</f>
        <v>0</v>
      </c>
      <c r="HNS1" s="13">
        <f>variables_value!HNS1</f>
        <v>0</v>
      </c>
      <c r="HNT1" s="13">
        <f>variables_value!HNT1</f>
        <v>0</v>
      </c>
      <c r="HNU1" s="13">
        <f>variables_value!HNU1</f>
        <v>0</v>
      </c>
      <c r="HNV1" s="13">
        <f>variables_value!HNV1</f>
        <v>0</v>
      </c>
      <c r="HNW1" s="13">
        <f>variables_value!HNW1</f>
        <v>0</v>
      </c>
      <c r="HNX1" s="13">
        <f>variables_value!HNX1</f>
        <v>0</v>
      </c>
      <c r="HNY1" s="13">
        <f>variables_value!HNY1</f>
        <v>0</v>
      </c>
      <c r="HNZ1" s="13">
        <f>variables_value!HNZ1</f>
        <v>0</v>
      </c>
      <c r="HOA1" s="13">
        <f>variables_value!HOA1</f>
        <v>0</v>
      </c>
      <c r="HOB1" s="13">
        <f>variables_value!HOB1</f>
        <v>0</v>
      </c>
      <c r="HOC1" s="13">
        <f>variables_value!HOC1</f>
        <v>0</v>
      </c>
      <c r="HOD1" s="13">
        <f>variables_value!HOD1</f>
        <v>0</v>
      </c>
      <c r="HOE1" s="13">
        <f>variables_value!HOE1</f>
        <v>0</v>
      </c>
      <c r="HOF1" s="13">
        <f>variables_value!HOF1</f>
        <v>0</v>
      </c>
      <c r="HOG1" s="13">
        <f>variables_value!HOG1</f>
        <v>0</v>
      </c>
      <c r="HOH1" s="13">
        <f>variables_value!HOH1</f>
        <v>0</v>
      </c>
      <c r="HOI1" s="13">
        <f>variables_value!HOI1</f>
        <v>0</v>
      </c>
      <c r="HOJ1" s="13">
        <f>variables_value!HOJ1</f>
        <v>0</v>
      </c>
      <c r="HOK1" s="13">
        <f>variables_value!HOK1</f>
        <v>0</v>
      </c>
      <c r="HOL1" s="13">
        <f>variables_value!HOL1</f>
        <v>0</v>
      </c>
      <c r="HOM1" s="13">
        <f>variables_value!HOM1</f>
        <v>0</v>
      </c>
      <c r="HON1" s="13">
        <f>variables_value!HON1</f>
        <v>0</v>
      </c>
      <c r="HOO1" s="13">
        <f>variables_value!HOO1</f>
        <v>0</v>
      </c>
      <c r="HOP1" s="13">
        <f>variables_value!HOP1</f>
        <v>0</v>
      </c>
      <c r="HOQ1" s="13">
        <f>variables_value!HOQ1</f>
        <v>0</v>
      </c>
      <c r="HOR1" s="13">
        <f>variables_value!HOR1</f>
        <v>0</v>
      </c>
      <c r="HOS1" s="13">
        <f>variables_value!HOS1</f>
        <v>0</v>
      </c>
      <c r="HOT1" s="13">
        <f>variables_value!HOT1</f>
        <v>0</v>
      </c>
      <c r="HOU1" s="13">
        <f>variables_value!HOU1</f>
        <v>0</v>
      </c>
      <c r="HOV1" s="13">
        <f>variables_value!HOV1</f>
        <v>0</v>
      </c>
      <c r="HOW1" s="13">
        <f>variables_value!HOW1</f>
        <v>0</v>
      </c>
      <c r="HOX1" s="13">
        <f>variables_value!HOX1</f>
        <v>0</v>
      </c>
      <c r="HOY1" s="13">
        <f>variables_value!HOY1</f>
        <v>0</v>
      </c>
      <c r="HOZ1" s="13">
        <f>variables_value!HOZ1</f>
        <v>0</v>
      </c>
      <c r="HPA1" s="13">
        <f>variables_value!HPA1</f>
        <v>0</v>
      </c>
      <c r="HPB1" s="13">
        <f>variables_value!HPB1</f>
        <v>0</v>
      </c>
      <c r="HPC1" s="13">
        <f>variables_value!HPC1</f>
        <v>0</v>
      </c>
      <c r="HPD1" s="13">
        <f>variables_value!HPD1</f>
        <v>0</v>
      </c>
      <c r="HPE1" s="13">
        <f>variables_value!HPE1</f>
        <v>0</v>
      </c>
      <c r="HPF1" s="13">
        <f>variables_value!HPF1</f>
        <v>0</v>
      </c>
      <c r="HPG1" s="13">
        <f>variables_value!HPG1</f>
        <v>0</v>
      </c>
      <c r="HPH1" s="13">
        <f>variables_value!HPH1</f>
        <v>0</v>
      </c>
      <c r="HPI1" s="13">
        <f>variables_value!HPI1</f>
        <v>0</v>
      </c>
      <c r="HPJ1" s="13">
        <f>variables_value!HPJ1</f>
        <v>0</v>
      </c>
      <c r="HPK1" s="13">
        <f>variables_value!HPK1</f>
        <v>0</v>
      </c>
      <c r="HPL1" s="13">
        <f>variables_value!HPL1</f>
        <v>0</v>
      </c>
      <c r="HPM1" s="13">
        <f>variables_value!HPM1</f>
        <v>0</v>
      </c>
      <c r="HPN1" s="13">
        <f>variables_value!HPN1</f>
        <v>0</v>
      </c>
      <c r="HPO1" s="13">
        <f>variables_value!HPO1</f>
        <v>0</v>
      </c>
      <c r="HPP1" s="13">
        <f>variables_value!HPP1</f>
        <v>0</v>
      </c>
      <c r="HPQ1" s="13">
        <f>variables_value!HPQ1</f>
        <v>0</v>
      </c>
      <c r="HPR1" s="13">
        <f>variables_value!HPR1</f>
        <v>0</v>
      </c>
      <c r="HPS1" s="13">
        <f>variables_value!HPS1</f>
        <v>0</v>
      </c>
      <c r="HPT1" s="13">
        <f>variables_value!HPT1</f>
        <v>0</v>
      </c>
      <c r="HPU1" s="13">
        <f>variables_value!HPU1</f>
        <v>0</v>
      </c>
      <c r="HPV1" s="13">
        <f>variables_value!HPV1</f>
        <v>0</v>
      </c>
      <c r="HPW1" s="13">
        <f>variables_value!HPW1</f>
        <v>0</v>
      </c>
      <c r="HPX1" s="13">
        <f>variables_value!HPX1</f>
        <v>0</v>
      </c>
      <c r="HPY1" s="13">
        <f>variables_value!HPY1</f>
        <v>0</v>
      </c>
      <c r="HPZ1" s="13">
        <f>variables_value!HPZ1</f>
        <v>0</v>
      </c>
      <c r="HQA1" s="13">
        <f>variables_value!HQA1</f>
        <v>0</v>
      </c>
      <c r="HQB1" s="13">
        <f>variables_value!HQB1</f>
        <v>0</v>
      </c>
      <c r="HQC1" s="13">
        <f>variables_value!HQC1</f>
        <v>0</v>
      </c>
      <c r="HQD1" s="13">
        <f>variables_value!HQD1</f>
        <v>0</v>
      </c>
      <c r="HQE1" s="13">
        <f>variables_value!HQE1</f>
        <v>0</v>
      </c>
      <c r="HQF1" s="13">
        <f>variables_value!HQF1</f>
        <v>0</v>
      </c>
      <c r="HQG1" s="13">
        <f>variables_value!HQG1</f>
        <v>0</v>
      </c>
      <c r="HQH1" s="13">
        <f>variables_value!HQH1</f>
        <v>0</v>
      </c>
      <c r="HQI1" s="13">
        <f>variables_value!HQI1</f>
        <v>0</v>
      </c>
      <c r="HQJ1" s="13">
        <f>variables_value!HQJ1</f>
        <v>0</v>
      </c>
      <c r="HQK1" s="13">
        <f>variables_value!HQK1</f>
        <v>0</v>
      </c>
      <c r="HQL1" s="13">
        <f>variables_value!HQL1</f>
        <v>0</v>
      </c>
      <c r="HQM1" s="13">
        <f>variables_value!HQM1</f>
        <v>0</v>
      </c>
      <c r="HQN1" s="13">
        <f>variables_value!HQN1</f>
        <v>0</v>
      </c>
      <c r="HQO1" s="13">
        <f>variables_value!HQO1</f>
        <v>0</v>
      </c>
      <c r="HQP1" s="13">
        <f>variables_value!HQP1</f>
        <v>0</v>
      </c>
      <c r="HQQ1" s="13">
        <f>variables_value!HQQ1</f>
        <v>0</v>
      </c>
      <c r="HQR1" s="13">
        <f>variables_value!HQR1</f>
        <v>0</v>
      </c>
      <c r="HQS1" s="13">
        <f>variables_value!HQS1</f>
        <v>0</v>
      </c>
      <c r="HQT1" s="13">
        <f>variables_value!HQT1</f>
        <v>0</v>
      </c>
      <c r="HQU1" s="13">
        <f>variables_value!HQU1</f>
        <v>0</v>
      </c>
      <c r="HQV1" s="13">
        <f>variables_value!HQV1</f>
        <v>0</v>
      </c>
      <c r="HQW1" s="13">
        <f>variables_value!HQW1</f>
        <v>0</v>
      </c>
      <c r="HQX1" s="13">
        <f>variables_value!HQX1</f>
        <v>0</v>
      </c>
      <c r="HQY1" s="13">
        <f>variables_value!HQY1</f>
        <v>0</v>
      </c>
      <c r="HQZ1" s="13">
        <f>variables_value!HQZ1</f>
        <v>0</v>
      </c>
      <c r="HRA1" s="13">
        <f>variables_value!HRA1</f>
        <v>0</v>
      </c>
      <c r="HRB1" s="13">
        <f>variables_value!HRB1</f>
        <v>0</v>
      </c>
      <c r="HRC1" s="13">
        <f>variables_value!HRC1</f>
        <v>0</v>
      </c>
      <c r="HRD1" s="13">
        <f>variables_value!HRD1</f>
        <v>0</v>
      </c>
      <c r="HRE1" s="13">
        <f>variables_value!HRE1</f>
        <v>0</v>
      </c>
      <c r="HRF1" s="13">
        <f>variables_value!HRF1</f>
        <v>0</v>
      </c>
      <c r="HRG1" s="13">
        <f>variables_value!HRG1</f>
        <v>0</v>
      </c>
      <c r="HRH1" s="13">
        <f>variables_value!HRH1</f>
        <v>0</v>
      </c>
      <c r="HRI1" s="13">
        <f>variables_value!HRI1</f>
        <v>0</v>
      </c>
      <c r="HRJ1" s="13">
        <f>variables_value!HRJ1</f>
        <v>0</v>
      </c>
      <c r="HRK1" s="13">
        <f>variables_value!HRK1</f>
        <v>0</v>
      </c>
      <c r="HRL1" s="13">
        <f>variables_value!HRL1</f>
        <v>0</v>
      </c>
      <c r="HRM1" s="13">
        <f>variables_value!HRM1</f>
        <v>0</v>
      </c>
      <c r="HRN1" s="13">
        <f>variables_value!HRN1</f>
        <v>0</v>
      </c>
      <c r="HRO1" s="13">
        <f>variables_value!HRO1</f>
        <v>0</v>
      </c>
      <c r="HRP1" s="13">
        <f>variables_value!HRP1</f>
        <v>0</v>
      </c>
      <c r="HRQ1" s="13">
        <f>variables_value!HRQ1</f>
        <v>0</v>
      </c>
      <c r="HRR1" s="13">
        <f>variables_value!HRR1</f>
        <v>0</v>
      </c>
      <c r="HRS1" s="13">
        <f>variables_value!HRS1</f>
        <v>0</v>
      </c>
      <c r="HRT1" s="13">
        <f>variables_value!HRT1</f>
        <v>0</v>
      </c>
      <c r="HRU1" s="13">
        <f>variables_value!HRU1</f>
        <v>0</v>
      </c>
      <c r="HRV1" s="13">
        <f>variables_value!HRV1</f>
        <v>0</v>
      </c>
      <c r="HRW1" s="13">
        <f>variables_value!HRW1</f>
        <v>0</v>
      </c>
      <c r="HRX1" s="13">
        <f>variables_value!HRX1</f>
        <v>0</v>
      </c>
      <c r="HRY1" s="13">
        <f>variables_value!HRY1</f>
        <v>0</v>
      </c>
      <c r="HRZ1" s="13">
        <f>variables_value!HRZ1</f>
        <v>0</v>
      </c>
      <c r="HSA1" s="13">
        <f>variables_value!HSA1</f>
        <v>0</v>
      </c>
      <c r="HSB1" s="13">
        <f>variables_value!HSB1</f>
        <v>0</v>
      </c>
      <c r="HSC1" s="13">
        <f>variables_value!HSC1</f>
        <v>0</v>
      </c>
      <c r="HSD1" s="13">
        <f>variables_value!HSD1</f>
        <v>0</v>
      </c>
      <c r="HSE1" s="13">
        <f>variables_value!HSE1</f>
        <v>0</v>
      </c>
      <c r="HSF1" s="13">
        <f>variables_value!HSF1</f>
        <v>0</v>
      </c>
      <c r="HSG1" s="13">
        <f>variables_value!HSG1</f>
        <v>0</v>
      </c>
      <c r="HSH1" s="13">
        <f>variables_value!HSH1</f>
        <v>0</v>
      </c>
      <c r="HSI1" s="13">
        <f>variables_value!HSI1</f>
        <v>0</v>
      </c>
      <c r="HSJ1" s="13">
        <f>variables_value!HSJ1</f>
        <v>0</v>
      </c>
      <c r="HSK1" s="13">
        <f>variables_value!HSK1</f>
        <v>0</v>
      </c>
      <c r="HSL1" s="13">
        <f>variables_value!HSL1</f>
        <v>0</v>
      </c>
      <c r="HSM1" s="13">
        <f>variables_value!HSM1</f>
        <v>0</v>
      </c>
      <c r="HSN1" s="13">
        <f>variables_value!HSN1</f>
        <v>0</v>
      </c>
      <c r="HSO1" s="13">
        <f>variables_value!HSO1</f>
        <v>0</v>
      </c>
      <c r="HSP1" s="13">
        <f>variables_value!HSP1</f>
        <v>0</v>
      </c>
      <c r="HSQ1" s="13">
        <f>variables_value!HSQ1</f>
        <v>0</v>
      </c>
      <c r="HSR1" s="13">
        <f>variables_value!HSR1</f>
        <v>0</v>
      </c>
      <c r="HSS1" s="13">
        <f>variables_value!HSS1</f>
        <v>0</v>
      </c>
      <c r="HST1" s="13">
        <f>variables_value!HST1</f>
        <v>0</v>
      </c>
      <c r="HSU1" s="13">
        <f>variables_value!HSU1</f>
        <v>0</v>
      </c>
      <c r="HSV1" s="13">
        <f>variables_value!HSV1</f>
        <v>0</v>
      </c>
      <c r="HSW1" s="13">
        <f>variables_value!HSW1</f>
        <v>0</v>
      </c>
      <c r="HSX1" s="13">
        <f>variables_value!HSX1</f>
        <v>0</v>
      </c>
      <c r="HSY1" s="13">
        <f>variables_value!HSY1</f>
        <v>0</v>
      </c>
      <c r="HSZ1" s="13">
        <f>variables_value!HSZ1</f>
        <v>0</v>
      </c>
      <c r="HTA1" s="13">
        <f>variables_value!HTA1</f>
        <v>0</v>
      </c>
      <c r="HTB1" s="13">
        <f>variables_value!HTB1</f>
        <v>0</v>
      </c>
      <c r="HTC1" s="13">
        <f>variables_value!HTC1</f>
        <v>0</v>
      </c>
      <c r="HTD1" s="13">
        <f>variables_value!HTD1</f>
        <v>0</v>
      </c>
      <c r="HTE1" s="13">
        <f>variables_value!HTE1</f>
        <v>0</v>
      </c>
      <c r="HTF1" s="13">
        <f>variables_value!HTF1</f>
        <v>0</v>
      </c>
      <c r="HTG1" s="13">
        <f>variables_value!HTG1</f>
        <v>0</v>
      </c>
      <c r="HTH1" s="13">
        <f>variables_value!HTH1</f>
        <v>0</v>
      </c>
      <c r="HTI1" s="13">
        <f>variables_value!HTI1</f>
        <v>0</v>
      </c>
      <c r="HTJ1" s="13">
        <f>variables_value!HTJ1</f>
        <v>0</v>
      </c>
      <c r="HTK1" s="13">
        <f>variables_value!HTK1</f>
        <v>0</v>
      </c>
      <c r="HTL1" s="13">
        <f>variables_value!HTL1</f>
        <v>0</v>
      </c>
      <c r="HTM1" s="13">
        <f>variables_value!HTM1</f>
        <v>0</v>
      </c>
      <c r="HTN1" s="13">
        <f>variables_value!HTN1</f>
        <v>0</v>
      </c>
      <c r="HTO1" s="13">
        <f>variables_value!HTO1</f>
        <v>0</v>
      </c>
      <c r="HTP1" s="13">
        <f>variables_value!HTP1</f>
        <v>0</v>
      </c>
      <c r="HTQ1" s="13">
        <f>variables_value!HTQ1</f>
        <v>0</v>
      </c>
      <c r="HTR1" s="13">
        <f>variables_value!HTR1</f>
        <v>0</v>
      </c>
      <c r="HTS1" s="13">
        <f>variables_value!HTS1</f>
        <v>0</v>
      </c>
      <c r="HTT1" s="13">
        <f>variables_value!HTT1</f>
        <v>0</v>
      </c>
      <c r="HTU1" s="13">
        <f>variables_value!HTU1</f>
        <v>0</v>
      </c>
      <c r="HTV1" s="13">
        <f>variables_value!HTV1</f>
        <v>0</v>
      </c>
      <c r="HTW1" s="13">
        <f>variables_value!HTW1</f>
        <v>0</v>
      </c>
      <c r="HTX1" s="13">
        <f>variables_value!HTX1</f>
        <v>0</v>
      </c>
      <c r="HTY1" s="13">
        <f>variables_value!HTY1</f>
        <v>0</v>
      </c>
      <c r="HTZ1" s="13">
        <f>variables_value!HTZ1</f>
        <v>0</v>
      </c>
      <c r="HUA1" s="13">
        <f>variables_value!HUA1</f>
        <v>0</v>
      </c>
      <c r="HUB1" s="13">
        <f>variables_value!HUB1</f>
        <v>0</v>
      </c>
      <c r="HUC1" s="13">
        <f>variables_value!HUC1</f>
        <v>0</v>
      </c>
      <c r="HUD1" s="13">
        <f>variables_value!HUD1</f>
        <v>0</v>
      </c>
      <c r="HUE1" s="13">
        <f>variables_value!HUE1</f>
        <v>0</v>
      </c>
      <c r="HUF1" s="13">
        <f>variables_value!HUF1</f>
        <v>0</v>
      </c>
      <c r="HUG1" s="13">
        <f>variables_value!HUG1</f>
        <v>0</v>
      </c>
      <c r="HUH1" s="13">
        <f>variables_value!HUH1</f>
        <v>0</v>
      </c>
      <c r="HUI1" s="13">
        <f>variables_value!HUI1</f>
        <v>0</v>
      </c>
      <c r="HUJ1" s="13">
        <f>variables_value!HUJ1</f>
        <v>0</v>
      </c>
      <c r="HUK1" s="13">
        <f>variables_value!HUK1</f>
        <v>0</v>
      </c>
      <c r="HUL1" s="13">
        <f>variables_value!HUL1</f>
        <v>0</v>
      </c>
      <c r="HUM1" s="13">
        <f>variables_value!HUM1</f>
        <v>0</v>
      </c>
      <c r="HUN1" s="13">
        <f>variables_value!HUN1</f>
        <v>0</v>
      </c>
      <c r="HUO1" s="13">
        <f>variables_value!HUO1</f>
        <v>0</v>
      </c>
      <c r="HUP1" s="13">
        <f>variables_value!HUP1</f>
        <v>0</v>
      </c>
      <c r="HUQ1" s="13">
        <f>variables_value!HUQ1</f>
        <v>0</v>
      </c>
      <c r="HUR1" s="13">
        <f>variables_value!HUR1</f>
        <v>0</v>
      </c>
      <c r="HUS1" s="13">
        <f>variables_value!HUS1</f>
        <v>0</v>
      </c>
      <c r="HUT1" s="13">
        <f>variables_value!HUT1</f>
        <v>0</v>
      </c>
      <c r="HUU1" s="13">
        <f>variables_value!HUU1</f>
        <v>0</v>
      </c>
      <c r="HUV1" s="13">
        <f>variables_value!HUV1</f>
        <v>0</v>
      </c>
      <c r="HUW1" s="13">
        <f>variables_value!HUW1</f>
        <v>0</v>
      </c>
      <c r="HUX1" s="13">
        <f>variables_value!HUX1</f>
        <v>0</v>
      </c>
      <c r="HUY1" s="13">
        <f>variables_value!HUY1</f>
        <v>0</v>
      </c>
      <c r="HUZ1" s="13">
        <f>variables_value!HUZ1</f>
        <v>0</v>
      </c>
      <c r="HVA1" s="13">
        <f>variables_value!HVA1</f>
        <v>0</v>
      </c>
      <c r="HVB1" s="13">
        <f>variables_value!HVB1</f>
        <v>0</v>
      </c>
      <c r="HVC1" s="13">
        <f>variables_value!HVC1</f>
        <v>0</v>
      </c>
      <c r="HVD1" s="13">
        <f>variables_value!HVD1</f>
        <v>0</v>
      </c>
      <c r="HVE1" s="13">
        <f>variables_value!HVE1</f>
        <v>0</v>
      </c>
      <c r="HVF1" s="13">
        <f>variables_value!HVF1</f>
        <v>0</v>
      </c>
      <c r="HVG1" s="13">
        <f>variables_value!HVG1</f>
        <v>0</v>
      </c>
      <c r="HVH1" s="13">
        <f>variables_value!HVH1</f>
        <v>0</v>
      </c>
      <c r="HVI1" s="13">
        <f>variables_value!HVI1</f>
        <v>0</v>
      </c>
      <c r="HVJ1" s="13">
        <f>variables_value!HVJ1</f>
        <v>0</v>
      </c>
      <c r="HVK1" s="13">
        <f>variables_value!HVK1</f>
        <v>0</v>
      </c>
      <c r="HVL1" s="13">
        <f>variables_value!HVL1</f>
        <v>0</v>
      </c>
      <c r="HVM1" s="13">
        <f>variables_value!HVM1</f>
        <v>0</v>
      </c>
      <c r="HVN1" s="13">
        <f>variables_value!HVN1</f>
        <v>0</v>
      </c>
      <c r="HVO1" s="13">
        <f>variables_value!HVO1</f>
        <v>0</v>
      </c>
      <c r="HVP1" s="13">
        <f>variables_value!HVP1</f>
        <v>0</v>
      </c>
      <c r="HVQ1" s="13">
        <f>variables_value!HVQ1</f>
        <v>0</v>
      </c>
      <c r="HVR1" s="13">
        <f>variables_value!HVR1</f>
        <v>0</v>
      </c>
      <c r="HVS1" s="13">
        <f>variables_value!HVS1</f>
        <v>0</v>
      </c>
      <c r="HVT1" s="13">
        <f>variables_value!HVT1</f>
        <v>0</v>
      </c>
      <c r="HVU1" s="13">
        <f>variables_value!HVU1</f>
        <v>0</v>
      </c>
      <c r="HVV1" s="13">
        <f>variables_value!HVV1</f>
        <v>0</v>
      </c>
      <c r="HVW1" s="13">
        <f>variables_value!HVW1</f>
        <v>0</v>
      </c>
      <c r="HVX1" s="13">
        <f>variables_value!HVX1</f>
        <v>0</v>
      </c>
      <c r="HVY1" s="13">
        <f>variables_value!HVY1</f>
        <v>0</v>
      </c>
      <c r="HVZ1" s="13">
        <f>variables_value!HVZ1</f>
        <v>0</v>
      </c>
      <c r="HWA1" s="13">
        <f>variables_value!HWA1</f>
        <v>0</v>
      </c>
      <c r="HWB1" s="13">
        <f>variables_value!HWB1</f>
        <v>0</v>
      </c>
      <c r="HWC1" s="13">
        <f>variables_value!HWC1</f>
        <v>0</v>
      </c>
      <c r="HWD1" s="13">
        <f>variables_value!HWD1</f>
        <v>0</v>
      </c>
      <c r="HWE1" s="13">
        <f>variables_value!HWE1</f>
        <v>0</v>
      </c>
      <c r="HWF1" s="13">
        <f>variables_value!HWF1</f>
        <v>0</v>
      </c>
      <c r="HWG1" s="13">
        <f>variables_value!HWG1</f>
        <v>0</v>
      </c>
      <c r="HWH1" s="13">
        <f>variables_value!HWH1</f>
        <v>0</v>
      </c>
      <c r="HWI1" s="13">
        <f>variables_value!HWI1</f>
        <v>0</v>
      </c>
      <c r="HWJ1" s="13">
        <f>variables_value!HWJ1</f>
        <v>0</v>
      </c>
      <c r="HWK1" s="13">
        <f>variables_value!HWK1</f>
        <v>0</v>
      </c>
      <c r="HWL1" s="13">
        <f>variables_value!HWL1</f>
        <v>0</v>
      </c>
      <c r="HWM1" s="13">
        <f>variables_value!HWM1</f>
        <v>0</v>
      </c>
      <c r="HWN1" s="13">
        <f>variables_value!HWN1</f>
        <v>0</v>
      </c>
      <c r="HWO1" s="13">
        <f>variables_value!HWO1</f>
        <v>0</v>
      </c>
      <c r="HWP1" s="13">
        <f>variables_value!HWP1</f>
        <v>0</v>
      </c>
      <c r="HWQ1" s="13">
        <f>variables_value!HWQ1</f>
        <v>0</v>
      </c>
      <c r="HWR1" s="13">
        <f>variables_value!HWR1</f>
        <v>0</v>
      </c>
      <c r="HWS1" s="13">
        <f>variables_value!HWS1</f>
        <v>0</v>
      </c>
      <c r="HWT1" s="13">
        <f>variables_value!HWT1</f>
        <v>0</v>
      </c>
      <c r="HWU1" s="13">
        <f>variables_value!HWU1</f>
        <v>0</v>
      </c>
      <c r="HWV1" s="13">
        <f>variables_value!HWV1</f>
        <v>0</v>
      </c>
      <c r="HWW1" s="13">
        <f>variables_value!HWW1</f>
        <v>0</v>
      </c>
      <c r="HWX1" s="13">
        <f>variables_value!HWX1</f>
        <v>0</v>
      </c>
      <c r="HWY1" s="13">
        <f>variables_value!HWY1</f>
        <v>0</v>
      </c>
      <c r="HWZ1" s="13">
        <f>variables_value!HWZ1</f>
        <v>0</v>
      </c>
      <c r="HXA1" s="13">
        <f>variables_value!HXA1</f>
        <v>0</v>
      </c>
      <c r="HXB1" s="13">
        <f>variables_value!HXB1</f>
        <v>0</v>
      </c>
      <c r="HXC1" s="13">
        <f>variables_value!HXC1</f>
        <v>0</v>
      </c>
      <c r="HXD1" s="13">
        <f>variables_value!HXD1</f>
        <v>0</v>
      </c>
      <c r="HXE1" s="13">
        <f>variables_value!HXE1</f>
        <v>0</v>
      </c>
      <c r="HXF1" s="13">
        <f>variables_value!HXF1</f>
        <v>0</v>
      </c>
      <c r="HXG1" s="13">
        <f>variables_value!HXG1</f>
        <v>0</v>
      </c>
      <c r="HXH1" s="13">
        <f>variables_value!HXH1</f>
        <v>0</v>
      </c>
      <c r="HXI1" s="13">
        <f>variables_value!HXI1</f>
        <v>0</v>
      </c>
      <c r="HXJ1" s="13">
        <f>variables_value!HXJ1</f>
        <v>0</v>
      </c>
      <c r="HXK1" s="13">
        <f>variables_value!HXK1</f>
        <v>0</v>
      </c>
      <c r="HXL1" s="13">
        <f>variables_value!HXL1</f>
        <v>0</v>
      </c>
      <c r="HXM1" s="13">
        <f>variables_value!HXM1</f>
        <v>0</v>
      </c>
      <c r="HXN1" s="13">
        <f>variables_value!HXN1</f>
        <v>0</v>
      </c>
      <c r="HXO1" s="13">
        <f>variables_value!HXO1</f>
        <v>0</v>
      </c>
      <c r="HXP1" s="13">
        <f>variables_value!HXP1</f>
        <v>0</v>
      </c>
      <c r="HXQ1" s="13">
        <f>variables_value!HXQ1</f>
        <v>0</v>
      </c>
      <c r="HXR1" s="13">
        <f>variables_value!HXR1</f>
        <v>0</v>
      </c>
      <c r="HXS1" s="13">
        <f>variables_value!HXS1</f>
        <v>0</v>
      </c>
      <c r="HXT1" s="13">
        <f>variables_value!HXT1</f>
        <v>0</v>
      </c>
      <c r="HXU1" s="13">
        <f>variables_value!HXU1</f>
        <v>0</v>
      </c>
      <c r="HXV1" s="13">
        <f>variables_value!HXV1</f>
        <v>0</v>
      </c>
      <c r="HXW1" s="13">
        <f>variables_value!HXW1</f>
        <v>0</v>
      </c>
      <c r="HXX1" s="13">
        <f>variables_value!HXX1</f>
        <v>0</v>
      </c>
      <c r="HXY1" s="13">
        <f>variables_value!HXY1</f>
        <v>0</v>
      </c>
      <c r="HXZ1" s="13">
        <f>variables_value!HXZ1</f>
        <v>0</v>
      </c>
      <c r="HYA1" s="13">
        <f>variables_value!HYA1</f>
        <v>0</v>
      </c>
      <c r="HYB1" s="13">
        <f>variables_value!HYB1</f>
        <v>0</v>
      </c>
      <c r="HYC1" s="13">
        <f>variables_value!HYC1</f>
        <v>0</v>
      </c>
      <c r="HYD1" s="13">
        <f>variables_value!HYD1</f>
        <v>0</v>
      </c>
      <c r="HYE1" s="13">
        <f>variables_value!HYE1</f>
        <v>0</v>
      </c>
      <c r="HYF1" s="13">
        <f>variables_value!HYF1</f>
        <v>0</v>
      </c>
      <c r="HYG1" s="13">
        <f>variables_value!HYG1</f>
        <v>0</v>
      </c>
      <c r="HYH1" s="13">
        <f>variables_value!HYH1</f>
        <v>0</v>
      </c>
      <c r="HYI1" s="13">
        <f>variables_value!HYI1</f>
        <v>0</v>
      </c>
      <c r="HYJ1" s="13">
        <f>variables_value!HYJ1</f>
        <v>0</v>
      </c>
      <c r="HYK1" s="13">
        <f>variables_value!HYK1</f>
        <v>0</v>
      </c>
      <c r="HYL1" s="13">
        <f>variables_value!HYL1</f>
        <v>0</v>
      </c>
      <c r="HYM1" s="13">
        <f>variables_value!HYM1</f>
        <v>0</v>
      </c>
      <c r="HYN1" s="13">
        <f>variables_value!HYN1</f>
        <v>0</v>
      </c>
      <c r="HYO1" s="13">
        <f>variables_value!HYO1</f>
        <v>0</v>
      </c>
      <c r="HYP1" s="13">
        <f>variables_value!HYP1</f>
        <v>0</v>
      </c>
      <c r="HYQ1" s="13">
        <f>variables_value!HYQ1</f>
        <v>0</v>
      </c>
      <c r="HYR1" s="13">
        <f>variables_value!HYR1</f>
        <v>0</v>
      </c>
      <c r="HYS1" s="13">
        <f>variables_value!HYS1</f>
        <v>0</v>
      </c>
      <c r="HYT1" s="13">
        <f>variables_value!HYT1</f>
        <v>0</v>
      </c>
      <c r="HYU1" s="13">
        <f>variables_value!HYU1</f>
        <v>0</v>
      </c>
      <c r="HYV1" s="13">
        <f>variables_value!HYV1</f>
        <v>0</v>
      </c>
      <c r="HYW1" s="13">
        <f>variables_value!HYW1</f>
        <v>0</v>
      </c>
      <c r="HYX1" s="13">
        <f>variables_value!HYX1</f>
        <v>0</v>
      </c>
      <c r="HYY1" s="13">
        <f>variables_value!HYY1</f>
        <v>0</v>
      </c>
      <c r="HYZ1" s="13">
        <f>variables_value!HYZ1</f>
        <v>0</v>
      </c>
      <c r="HZA1" s="13">
        <f>variables_value!HZA1</f>
        <v>0</v>
      </c>
      <c r="HZB1" s="13">
        <f>variables_value!HZB1</f>
        <v>0</v>
      </c>
      <c r="HZC1" s="13">
        <f>variables_value!HZC1</f>
        <v>0</v>
      </c>
      <c r="HZD1" s="13">
        <f>variables_value!HZD1</f>
        <v>0</v>
      </c>
      <c r="HZE1" s="13">
        <f>variables_value!HZE1</f>
        <v>0</v>
      </c>
      <c r="HZF1" s="13">
        <f>variables_value!HZF1</f>
        <v>0</v>
      </c>
      <c r="HZG1" s="13">
        <f>variables_value!HZG1</f>
        <v>0</v>
      </c>
      <c r="HZH1" s="13">
        <f>variables_value!HZH1</f>
        <v>0</v>
      </c>
      <c r="HZI1" s="13">
        <f>variables_value!HZI1</f>
        <v>0</v>
      </c>
      <c r="HZJ1" s="13">
        <f>variables_value!HZJ1</f>
        <v>0</v>
      </c>
      <c r="HZK1" s="13">
        <f>variables_value!HZK1</f>
        <v>0</v>
      </c>
      <c r="HZL1" s="13">
        <f>variables_value!HZL1</f>
        <v>0</v>
      </c>
      <c r="HZM1" s="13">
        <f>variables_value!HZM1</f>
        <v>0</v>
      </c>
      <c r="HZN1" s="13">
        <f>variables_value!HZN1</f>
        <v>0</v>
      </c>
      <c r="HZO1" s="13">
        <f>variables_value!HZO1</f>
        <v>0</v>
      </c>
      <c r="HZP1" s="13">
        <f>variables_value!HZP1</f>
        <v>0</v>
      </c>
      <c r="HZQ1" s="13">
        <f>variables_value!HZQ1</f>
        <v>0</v>
      </c>
      <c r="HZR1" s="13">
        <f>variables_value!HZR1</f>
        <v>0</v>
      </c>
      <c r="HZS1" s="13">
        <f>variables_value!HZS1</f>
        <v>0</v>
      </c>
      <c r="HZT1" s="13">
        <f>variables_value!HZT1</f>
        <v>0</v>
      </c>
      <c r="HZU1" s="13">
        <f>variables_value!HZU1</f>
        <v>0</v>
      </c>
      <c r="HZV1" s="13">
        <f>variables_value!HZV1</f>
        <v>0</v>
      </c>
      <c r="HZW1" s="13">
        <f>variables_value!HZW1</f>
        <v>0</v>
      </c>
      <c r="HZX1" s="13">
        <f>variables_value!HZX1</f>
        <v>0</v>
      </c>
      <c r="HZY1" s="13">
        <f>variables_value!HZY1</f>
        <v>0</v>
      </c>
      <c r="HZZ1" s="13">
        <f>variables_value!HZZ1</f>
        <v>0</v>
      </c>
      <c r="IAA1" s="13">
        <f>variables_value!IAA1</f>
        <v>0</v>
      </c>
      <c r="IAB1" s="13">
        <f>variables_value!IAB1</f>
        <v>0</v>
      </c>
      <c r="IAC1" s="13">
        <f>variables_value!IAC1</f>
        <v>0</v>
      </c>
      <c r="IAD1" s="13">
        <f>variables_value!IAD1</f>
        <v>0</v>
      </c>
      <c r="IAE1" s="13">
        <f>variables_value!IAE1</f>
        <v>0</v>
      </c>
      <c r="IAF1" s="13">
        <f>variables_value!IAF1</f>
        <v>0</v>
      </c>
      <c r="IAG1" s="13">
        <f>variables_value!IAG1</f>
        <v>0</v>
      </c>
      <c r="IAH1" s="13">
        <f>variables_value!IAH1</f>
        <v>0</v>
      </c>
      <c r="IAI1" s="13">
        <f>variables_value!IAI1</f>
        <v>0</v>
      </c>
      <c r="IAJ1" s="13">
        <f>variables_value!IAJ1</f>
        <v>0</v>
      </c>
      <c r="IAK1" s="13">
        <f>variables_value!IAK1</f>
        <v>0</v>
      </c>
      <c r="IAL1" s="13">
        <f>variables_value!IAL1</f>
        <v>0</v>
      </c>
      <c r="IAM1" s="13">
        <f>variables_value!IAM1</f>
        <v>0</v>
      </c>
      <c r="IAN1" s="13">
        <f>variables_value!IAN1</f>
        <v>0</v>
      </c>
      <c r="IAO1" s="13">
        <f>variables_value!IAO1</f>
        <v>0</v>
      </c>
      <c r="IAP1" s="13">
        <f>variables_value!IAP1</f>
        <v>0</v>
      </c>
      <c r="IAQ1" s="13">
        <f>variables_value!IAQ1</f>
        <v>0</v>
      </c>
      <c r="IAR1" s="13">
        <f>variables_value!IAR1</f>
        <v>0</v>
      </c>
      <c r="IAS1" s="13">
        <f>variables_value!IAS1</f>
        <v>0</v>
      </c>
      <c r="IAT1" s="13">
        <f>variables_value!IAT1</f>
        <v>0</v>
      </c>
      <c r="IAU1" s="13">
        <f>variables_value!IAU1</f>
        <v>0</v>
      </c>
      <c r="IAV1" s="13">
        <f>variables_value!IAV1</f>
        <v>0</v>
      </c>
      <c r="IAW1" s="13">
        <f>variables_value!IAW1</f>
        <v>0</v>
      </c>
      <c r="IAX1" s="13">
        <f>variables_value!IAX1</f>
        <v>0</v>
      </c>
      <c r="IAY1" s="13">
        <f>variables_value!IAY1</f>
        <v>0</v>
      </c>
      <c r="IAZ1" s="13">
        <f>variables_value!IAZ1</f>
        <v>0</v>
      </c>
      <c r="IBA1" s="13">
        <f>variables_value!IBA1</f>
        <v>0</v>
      </c>
      <c r="IBB1" s="13">
        <f>variables_value!IBB1</f>
        <v>0</v>
      </c>
      <c r="IBC1" s="13">
        <f>variables_value!IBC1</f>
        <v>0</v>
      </c>
      <c r="IBD1" s="13">
        <f>variables_value!IBD1</f>
        <v>0</v>
      </c>
      <c r="IBE1" s="13">
        <f>variables_value!IBE1</f>
        <v>0</v>
      </c>
      <c r="IBF1" s="13">
        <f>variables_value!IBF1</f>
        <v>0</v>
      </c>
      <c r="IBG1" s="13">
        <f>variables_value!IBG1</f>
        <v>0</v>
      </c>
      <c r="IBH1" s="13">
        <f>variables_value!IBH1</f>
        <v>0</v>
      </c>
      <c r="IBI1" s="13">
        <f>variables_value!IBI1</f>
        <v>0</v>
      </c>
      <c r="IBJ1" s="13">
        <f>variables_value!IBJ1</f>
        <v>0</v>
      </c>
      <c r="IBK1" s="13">
        <f>variables_value!IBK1</f>
        <v>0</v>
      </c>
      <c r="IBL1" s="13">
        <f>variables_value!IBL1</f>
        <v>0</v>
      </c>
      <c r="IBM1" s="13">
        <f>variables_value!IBM1</f>
        <v>0</v>
      </c>
      <c r="IBN1" s="13">
        <f>variables_value!IBN1</f>
        <v>0</v>
      </c>
      <c r="IBO1" s="13">
        <f>variables_value!IBO1</f>
        <v>0</v>
      </c>
      <c r="IBP1" s="13">
        <f>variables_value!IBP1</f>
        <v>0</v>
      </c>
      <c r="IBQ1" s="13">
        <f>variables_value!IBQ1</f>
        <v>0</v>
      </c>
      <c r="IBR1" s="13">
        <f>variables_value!IBR1</f>
        <v>0</v>
      </c>
      <c r="IBS1" s="13">
        <f>variables_value!IBS1</f>
        <v>0</v>
      </c>
      <c r="IBT1" s="13">
        <f>variables_value!IBT1</f>
        <v>0</v>
      </c>
      <c r="IBU1" s="13">
        <f>variables_value!IBU1</f>
        <v>0</v>
      </c>
      <c r="IBV1" s="13">
        <f>variables_value!IBV1</f>
        <v>0</v>
      </c>
      <c r="IBW1" s="13">
        <f>variables_value!IBW1</f>
        <v>0</v>
      </c>
      <c r="IBX1" s="13">
        <f>variables_value!IBX1</f>
        <v>0</v>
      </c>
      <c r="IBY1" s="13">
        <f>variables_value!IBY1</f>
        <v>0</v>
      </c>
      <c r="IBZ1" s="13">
        <f>variables_value!IBZ1</f>
        <v>0</v>
      </c>
      <c r="ICA1" s="13">
        <f>variables_value!ICA1</f>
        <v>0</v>
      </c>
      <c r="ICB1" s="13">
        <f>variables_value!ICB1</f>
        <v>0</v>
      </c>
      <c r="ICC1" s="13">
        <f>variables_value!ICC1</f>
        <v>0</v>
      </c>
      <c r="ICD1" s="13">
        <f>variables_value!ICD1</f>
        <v>0</v>
      </c>
      <c r="ICE1" s="13">
        <f>variables_value!ICE1</f>
        <v>0</v>
      </c>
      <c r="ICF1" s="13">
        <f>variables_value!ICF1</f>
        <v>0</v>
      </c>
      <c r="ICG1" s="13">
        <f>variables_value!ICG1</f>
        <v>0</v>
      </c>
      <c r="ICH1" s="13">
        <f>variables_value!ICH1</f>
        <v>0</v>
      </c>
      <c r="ICI1" s="13">
        <f>variables_value!ICI1</f>
        <v>0</v>
      </c>
      <c r="ICJ1" s="13">
        <f>variables_value!ICJ1</f>
        <v>0</v>
      </c>
      <c r="ICK1" s="13">
        <f>variables_value!ICK1</f>
        <v>0</v>
      </c>
      <c r="ICL1" s="13">
        <f>variables_value!ICL1</f>
        <v>0</v>
      </c>
      <c r="ICM1" s="13">
        <f>variables_value!ICM1</f>
        <v>0</v>
      </c>
      <c r="ICN1" s="13">
        <f>variables_value!ICN1</f>
        <v>0</v>
      </c>
      <c r="ICO1" s="13">
        <f>variables_value!ICO1</f>
        <v>0</v>
      </c>
      <c r="ICP1" s="13">
        <f>variables_value!ICP1</f>
        <v>0</v>
      </c>
      <c r="ICQ1" s="13">
        <f>variables_value!ICQ1</f>
        <v>0</v>
      </c>
      <c r="ICR1" s="13">
        <f>variables_value!ICR1</f>
        <v>0</v>
      </c>
      <c r="ICS1" s="13">
        <f>variables_value!ICS1</f>
        <v>0</v>
      </c>
      <c r="ICT1" s="13">
        <f>variables_value!ICT1</f>
        <v>0</v>
      </c>
      <c r="ICU1" s="13">
        <f>variables_value!ICU1</f>
        <v>0</v>
      </c>
      <c r="ICV1" s="13">
        <f>variables_value!ICV1</f>
        <v>0</v>
      </c>
      <c r="ICW1" s="13">
        <f>variables_value!ICW1</f>
        <v>0</v>
      </c>
      <c r="ICX1" s="13">
        <f>variables_value!ICX1</f>
        <v>0</v>
      </c>
      <c r="ICY1" s="13">
        <f>variables_value!ICY1</f>
        <v>0</v>
      </c>
      <c r="ICZ1" s="13">
        <f>variables_value!ICZ1</f>
        <v>0</v>
      </c>
      <c r="IDA1" s="13">
        <f>variables_value!IDA1</f>
        <v>0</v>
      </c>
      <c r="IDB1" s="13">
        <f>variables_value!IDB1</f>
        <v>0</v>
      </c>
      <c r="IDC1" s="13">
        <f>variables_value!IDC1</f>
        <v>0</v>
      </c>
      <c r="IDD1" s="13">
        <f>variables_value!IDD1</f>
        <v>0</v>
      </c>
      <c r="IDE1" s="13">
        <f>variables_value!IDE1</f>
        <v>0</v>
      </c>
      <c r="IDF1" s="13">
        <f>variables_value!IDF1</f>
        <v>0</v>
      </c>
      <c r="IDG1" s="13">
        <f>variables_value!IDG1</f>
        <v>0</v>
      </c>
      <c r="IDH1" s="13">
        <f>variables_value!IDH1</f>
        <v>0</v>
      </c>
      <c r="IDI1" s="13">
        <f>variables_value!IDI1</f>
        <v>0</v>
      </c>
      <c r="IDJ1" s="13">
        <f>variables_value!IDJ1</f>
        <v>0</v>
      </c>
      <c r="IDK1" s="13">
        <f>variables_value!IDK1</f>
        <v>0</v>
      </c>
      <c r="IDL1" s="13">
        <f>variables_value!IDL1</f>
        <v>0</v>
      </c>
      <c r="IDM1" s="13">
        <f>variables_value!IDM1</f>
        <v>0</v>
      </c>
      <c r="IDN1" s="13">
        <f>variables_value!IDN1</f>
        <v>0</v>
      </c>
      <c r="IDO1" s="13">
        <f>variables_value!IDO1</f>
        <v>0</v>
      </c>
      <c r="IDP1" s="13">
        <f>variables_value!IDP1</f>
        <v>0</v>
      </c>
      <c r="IDQ1" s="13">
        <f>variables_value!IDQ1</f>
        <v>0</v>
      </c>
      <c r="IDR1" s="13">
        <f>variables_value!IDR1</f>
        <v>0</v>
      </c>
      <c r="IDS1" s="13">
        <f>variables_value!IDS1</f>
        <v>0</v>
      </c>
      <c r="IDT1" s="13">
        <f>variables_value!IDT1</f>
        <v>0</v>
      </c>
      <c r="IDU1" s="13">
        <f>variables_value!IDU1</f>
        <v>0</v>
      </c>
      <c r="IDV1" s="13">
        <f>variables_value!IDV1</f>
        <v>0</v>
      </c>
      <c r="IDW1" s="13">
        <f>variables_value!IDW1</f>
        <v>0</v>
      </c>
      <c r="IDX1" s="13">
        <f>variables_value!IDX1</f>
        <v>0</v>
      </c>
      <c r="IDY1" s="13">
        <f>variables_value!IDY1</f>
        <v>0</v>
      </c>
      <c r="IDZ1" s="13">
        <f>variables_value!IDZ1</f>
        <v>0</v>
      </c>
      <c r="IEA1" s="13">
        <f>variables_value!IEA1</f>
        <v>0</v>
      </c>
      <c r="IEB1" s="13">
        <f>variables_value!IEB1</f>
        <v>0</v>
      </c>
      <c r="IEC1" s="13">
        <f>variables_value!IEC1</f>
        <v>0</v>
      </c>
      <c r="IED1" s="13">
        <f>variables_value!IED1</f>
        <v>0</v>
      </c>
      <c r="IEE1" s="13">
        <f>variables_value!IEE1</f>
        <v>0</v>
      </c>
      <c r="IEF1" s="13">
        <f>variables_value!IEF1</f>
        <v>0</v>
      </c>
      <c r="IEG1" s="13">
        <f>variables_value!IEG1</f>
        <v>0</v>
      </c>
      <c r="IEH1" s="13">
        <f>variables_value!IEH1</f>
        <v>0</v>
      </c>
      <c r="IEI1" s="13">
        <f>variables_value!IEI1</f>
        <v>0</v>
      </c>
      <c r="IEJ1" s="13">
        <f>variables_value!IEJ1</f>
        <v>0</v>
      </c>
      <c r="IEK1" s="13">
        <f>variables_value!IEK1</f>
        <v>0</v>
      </c>
      <c r="IEL1" s="13">
        <f>variables_value!IEL1</f>
        <v>0</v>
      </c>
      <c r="IEM1" s="13">
        <f>variables_value!IEM1</f>
        <v>0</v>
      </c>
      <c r="IEN1" s="13">
        <f>variables_value!IEN1</f>
        <v>0</v>
      </c>
      <c r="IEO1" s="13">
        <f>variables_value!IEO1</f>
        <v>0</v>
      </c>
      <c r="IEP1" s="13">
        <f>variables_value!IEP1</f>
        <v>0</v>
      </c>
      <c r="IEQ1" s="13">
        <f>variables_value!IEQ1</f>
        <v>0</v>
      </c>
      <c r="IER1" s="13">
        <f>variables_value!IER1</f>
        <v>0</v>
      </c>
      <c r="IES1" s="13">
        <f>variables_value!IES1</f>
        <v>0</v>
      </c>
      <c r="IET1" s="13">
        <f>variables_value!IET1</f>
        <v>0</v>
      </c>
      <c r="IEU1" s="13">
        <f>variables_value!IEU1</f>
        <v>0</v>
      </c>
      <c r="IEV1" s="13">
        <f>variables_value!IEV1</f>
        <v>0</v>
      </c>
      <c r="IEW1" s="13">
        <f>variables_value!IEW1</f>
        <v>0</v>
      </c>
      <c r="IEX1" s="13">
        <f>variables_value!IEX1</f>
        <v>0</v>
      </c>
      <c r="IEY1" s="13">
        <f>variables_value!IEY1</f>
        <v>0</v>
      </c>
      <c r="IEZ1" s="13">
        <f>variables_value!IEZ1</f>
        <v>0</v>
      </c>
      <c r="IFA1" s="13">
        <f>variables_value!IFA1</f>
        <v>0</v>
      </c>
      <c r="IFB1" s="13">
        <f>variables_value!IFB1</f>
        <v>0</v>
      </c>
      <c r="IFC1" s="13">
        <f>variables_value!IFC1</f>
        <v>0</v>
      </c>
      <c r="IFD1" s="13">
        <f>variables_value!IFD1</f>
        <v>0</v>
      </c>
      <c r="IFE1" s="13">
        <f>variables_value!IFE1</f>
        <v>0</v>
      </c>
      <c r="IFF1" s="13">
        <f>variables_value!IFF1</f>
        <v>0</v>
      </c>
      <c r="IFG1" s="13">
        <f>variables_value!IFG1</f>
        <v>0</v>
      </c>
      <c r="IFH1" s="13">
        <f>variables_value!IFH1</f>
        <v>0</v>
      </c>
      <c r="IFI1" s="13">
        <f>variables_value!IFI1</f>
        <v>0</v>
      </c>
      <c r="IFJ1" s="13">
        <f>variables_value!IFJ1</f>
        <v>0</v>
      </c>
      <c r="IFK1" s="13">
        <f>variables_value!IFK1</f>
        <v>0</v>
      </c>
      <c r="IFL1" s="13">
        <f>variables_value!IFL1</f>
        <v>0</v>
      </c>
      <c r="IFM1" s="13">
        <f>variables_value!IFM1</f>
        <v>0</v>
      </c>
      <c r="IFN1" s="13">
        <f>variables_value!IFN1</f>
        <v>0</v>
      </c>
      <c r="IFO1" s="13">
        <f>variables_value!IFO1</f>
        <v>0</v>
      </c>
      <c r="IFP1" s="13">
        <f>variables_value!IFP1</f>
        <v>0</v>
      </c>
      <c r="IFQ1" s="13">
        <f>variables_value!IFQ1</f>
        <v>0</v>
      </c>
      <c r="IFR1" s="13">
        <f>variables_value!IFR1</f>
        <v>0</v>
      </c>
      <c r="IFS1" s="13">
        <f>variables_value!IFS1</f>
        <v>0</v>
      </c>
      <c r="IFT1" s="13">
        <f>variables_value!IFT1</f>
        <v>0</v>
      </c>
      <c r="IFU1" s="13">
        <f>variables_value!IFU1</f>
        <v>0</v>
      </c>
      <c r="IFV1" s="13">
        <f>variables_value!IFV1</f>
        <v>0</v>
      </c>
      <c r="IFW1" s="13">
        <f>variables_value!IFW1</f>
        <v>0</v>
      </c>
      <c r="IFX1" s="13">
        <f>variables_value!IFX1</f>
        <v>0</v>
      </c>
      <c r="IFY1" s="13">
        <f>variables_value!IFY1</f>
        <v>0</v>
      </c>
      <c r="IFZ1" s="13">
        <f>variables_value!IFZ1</f>
        <v>0</v>
      </c>
      <c r="IGA1" s="13">
        <f>variables_value!IGA1</f>
        <v>0</v>
      </c>
      <c r="IGB1" s="13">
        <f>variables_value!IGB1</f>
        <v>0</v>
      </c>
      <c r="IGC1" s="13">
        <f>variables_value!IGC1</f>
        <v>0</v>
      </c>
      <c r="IGD1" s="13">
        <f>variables_value!IGD1</f>
        <v>0</v>
      </c>
      <c r="IGE1" s="13">
        <f>variables_value!IGE1</f>
        <v>0</v>
      </c>
      <c r="IGF1" s="13">
        <f>variables_value!IGF1</f>
        <v>0</v>
      </c>
      <c r="IGG1" s="13">
        <f>variables_value!IGG1</f>
        <v>0</v>
      </c>
      <c r="IGH1" s="13">
        <f>variables_value!IGH1</f>
        <v>0</v>
      </c>
      <c r="IGI1" s="13">
        <f>variables_value!IGI1</f>
        <v>0</v>
      </c>
      <c r="IGJ1" s="13">
        <f>variables_value!IGJ1</f>
        <v>0</v>
      </c>
      <c r="IGK1" s="13">
        <f>variables_value!IGK1</f>
        <v>0</v>
      </c>
      <c r="IGL1" s="13">
        <f>variables_value!IGL1</f>
        <v>0</v>
      </c>
      <c r="IGM1" s="13">
        <f>variables_value!IGM1</f>
        <v>0</v>
      </c>
      <c r="IGN1" s="13">
        <f>variables_value!IGN1</f>
        <v>0</v>
      </c>
      <c r="IGO1" s="13">
        <f>variables_value!IGO1</f>
        <v>0</v>
      </c>
      <c r="IGP1" s="13">
        <f>variables_value!IGP1</f>
        <v>0</v>
      </c>
      <c r="IGQ1" s="13">
        <f>variables_value!IGQ1</f>
        <v>0</v>
      </c>
      <c r="IGR1" s="13">
        <f>variables_value!IGR1</f>
        <v>0</v>
      </c>
      <c r="IGS1" s="13">
        <f>variables_value!IGS1</f>
        <v>0</v>
      </c>
      <c r="IGT1" s="13">
        <f>variables_value!IGT1</f>
        <v>0</v>
      </c>
      <c r="IGU1" s="13">
        <f>variables_value!IGU1</f>
        <v>0</v>
      </c>
      <c r="IGV1" s="13">
        <f>variables_value!IGV1</f>
        <v>0</v>
      </c>
      <c r="IGW1" s="13">
        <f>variables_value!IGW1</f>
        <v>0</v>
      </c>
      <c r="IGX1" s="13">
        <f>variables_value!IGX1</f>
        <v>0</v>
      </c>
      <c r="IGY1" s="13">
        <f>variables_value!IGY1</f>
        <v>0</v>
      </c>
      <c r="IGZ1" s="13">
        <f>variables_value!IGZ1</f>
        <v>0</v>
      </c>
      <c r="IHA1" s="13">
        <f>variables_value!IHA1</f>
        <v>0</v>
      </c>
      <c r="IHB1" s="13">
        <f>variables_value!IHB1</f>
        <v>0</v>
      </c>
      <c r="IHC1" s="13">
        <f>variables_value!IHC1</f>
        <v>0</v>
      </c>
      <c r="IHD1" s="13">
        <f>variables_value!IHD1</f>
        <v>0</v>
      </c>
      <c r="IHE1" s="13">
        <f>variables_value!IHE1</f>
        <v>0</v>
      </c>
      <c r="IHF1" s="13">
        <f>variables_value!IHF1</f>
        <v>0</v>
      </c>
      <c r="IHG1" s="13">
        <f>variables_value!IHG1</f>
        <v>0</v>
      </c>
      <c r="IHH1" s="13">
        <f>variables_value!IHH1</f>
        <v>0</v>
      </c>
      <c r="IHI1" s="13">
        <f>variables_value!IHI1</f>
        <v>0</v>
      </c>
      <c r="IHJ1" s="13">
        <f>variables_value!IHJ1</f>
        <v>0</v>
      </c>
      <c r="IHK1" s="13">
        <f>variables_value!IHK1</f>
        <v>0</v>
      </c>
      <c r="IHL1" s="13">
        <f>variables_value!IHL1</f>
        <v>0</v>
      </c>
      <c r="IHM1" s="13">
        <f>variables_value!IHM1</f>
        <v>0</v>
      </c>
      <c r="IHN1" s="13">
        <f>variables_value!IHN1</f>
        <v>0</v>
      </c>
      <c r="IHO1" s="13">
        <f>variables_value!IHO1</f>
        <v>0</v>
      </c>
      <c r="IHP1" s="13">
        <f>variables_value!IHP1</f>
        <v>0</v>
      </c>
      <c r="IHQ1" s="13">
        <f>variables_value!IHQ1</f>
        <v>0</v>
      </c>
      <c r="IHR1" s="13">
        <f>variables_value!IHR1</f>
        <v>0</v>
      </c>
      <c r="IHS1" s="13">
        <f>variables_value!IHS1</f>
        <v>0</v>
      </c>
      <c r="IHT1" s="13">
        <f>variables_value!IHT1</f>
        <v>0</v>
      </c>
      <c r="IHU1" s="13">
        <f>variables_value!IHU1</f>
        <v>0</v>
      </c>
      <c r="IHV1" s="13">
        <f>variables_value!IHV1</f>
        <v>0</v>
      </c>
      <c r="IHW1" s="13">
        <f>variables_value!IHW1</f>
        <v>0</v>
      </c>
      <c r="IHX1" s="13">
        <f>variables_value!IHX1</f>
        <v>0</v>
      </c>
      <c r="IHY1" s="13">
        <f>variables_value!IHY1</f>
        <v>0</v>
      </c>
      <c r="IHZ1" s="13">
        <f>variables_value!IHZ1</f>
        <v>0</v>
      </c>
      <c r="IIA1" s="13">
        <f>variables_value!IIA1</f>
        <v>0</v>
      </c>
      <c r="IIB1" s="13">
        <f>variables_value!IIB1</f>
        <v>0</v>
      </c>
      <c r="IIC1" s="13">
        <f>variables_value!IIC1</f>
        <v>0</v>
      </c>
      <c r="IID1" s="13">
        <f>variables_value!IID1</f>
        <v>0</v>
      </c>
      <c r="IIE1" s="13">
        <f>variables_value!IIE1</f>
        <v>0</v>
      </c>
      <c r="IIF1" s="13">
        <f>variables_value!IIF1</f>
        <v>0</v>
      </c>
      <c r="IIG1" s="13">
        <f>variables_value!IIG1</f>
        <v>0</v>
      </c>
      <c r="IIH1" s="13">
        <f>variables_value!IIH1</f>
        <v>0</v>
      </c>
      <c r="III1" s="13">
        <f>variables_value!III1</f>
        <v>0</v>
      </c>
      <c r="IIJ1" s="13">
        <f>variables_value!IIJ1</f>
        <v>0</v>
      </c>
      <c r="IIK1" s="13">
        <f>variables_value!IIK1</f>
        <v>0</v>
      </c>
      <c r="IIL1" s="13">
        <f>variables_value!IIL1</f>
        <v>0</v>
      </c>
      <c r="IIM1" s="13">
        <f>variables_value!IIM1</f>
        <v>0</v>
      </c>
      <c r="IIN1" s="13">
        <f>variables_value!IIN1</f>
        <v>0</v>
      </c>
      <c r="IIO1" s="13">
        <f>variables_value!IIO1</f>
        <v>0</v>
      </c>
      <c r="IIP1" s="13">
        <f>variables_value!IIP1</f>
        <v>0</v>
      </c>
      <c r="IIQ1" s="13">
        <f>variables_value!IIQ1</f>
        <v>0</v>
      </c>
      <c r="IIR1" s="13">
        <f>variables_value!IIR1</f>
        <v>0</v>
      </c>
      <c r="IIS1" s="13">
        <f>variables_value!IIS1</f>
        <v>0</v>
      </c>
      <c r="IIT1" s="13">
        <f>variables_value!IIT1</f>
        <v>0</v>
      </c>
      <c r="IIU1" s="13">
        <f>variables_value!IIU1</f>
        <v>0</v>
      </c>
      <c r="IIV1" s="13">
        <f>variables_value!IIV1</f>
        <v>0</v>
      </c>
      <c r="IIW1" s="13">
        <f>variables_value!IIW1</f>
        <v>0</v>
      </c>
      <c r="IIX1" s="13">
        <f>variables_value!IIX1</f>
        <v>0</v>
      </c>
      <c r="IIY1" s="13">
        <f>variables_value!IIY1</f>
        <v>0</v>
      </c>
      <c r="IIZ1" s="13">
        <f>variables_value!IIZ1</f>
        <v>0</v>
      </c>
      <c r="IJA1" s="13">
        <f>variables_value!IJA1</f>
        <v>0</v>
      </c>
      <c r="IJB1" s="13">
        <f>variables_value!IJB1</f>
        <v>0</v>
      </c>
      <c r="IJC1" s="13">
        <f>variables_value!IJC1</f>
        <v>0</v>
      </c>
      <c r="IJD1" s="13">
        <f>variables_value!IJD1</f>
        <v>0</v>
      </c>
      <c r="IJE1" s="13">
        <f>variables_value!IJE1</f>
        <v>0</v>
      </c>
      <c r="IJF1" s="13">
        <f>variables_value!IJF1</f>
        <v>0</v>
      </c>
      <c r="IJG1" s="13">
        <f>variables_value!IJG1</f>
        <v>0</v>
      </c>
      <c r="IJH1" s="13">
        <f>variables_value!IJH1</f>
        <v>0</v>
      </c>
      <c r="IJI1" s="13">
        <f>variables_value!IJI1</f>
        <v>0</v>
      </c>
      <c r="IJJ1" s="13">
        <f>variables_value!IJJ1</f>
        <v>0</v>
      </c>
      <c r="IJK1" s="13">
        <f>variables_value!IJK1</f>
        <v>0</v>
      </c>
      <c r="IJL1" s="13">
        <f>variables_value!IJL1</f>
        <v>0</v>
      </c>
      <c r="IJM1" s="13">
        <f>variables_value!IJM1</f>
        <v>0</v>
      </c>
      <c r="IJN1" s="13">
        <f>variables_value!IJN1</f>
        <v>0</v>
      </c>
      <c r="IJO1" s="13">
        <f>variables_value!IJO1</f>
        <v>0</v>
      </c>
      <c r="IJP1" s="13">
        <f>variables_value!IJP1</f>
        <v>0</v>
      </c>
      <c r="IJQ1" s="13">
        <f>variables_value!IJQ1</f>
        <v>0</v>
      </c>
      <c r="IJR1" s="13">
        <f>variables_value!IJR1</f>
        <v>0</v>
      </c>
      <c r="IJS1" s="13">
        <f>variables_value!IJS1</f>
        <v>0</v>
      </c>
      <c r="IJT1" s="13">
        <f>variables_value!IJT1</f>
        <v>0</v>
      </c>
      <c r="IJU1" s="13">
        <f>variables_value!IJU1</f>
        <v>0</v>
      </c>
      <c r="IJV1" s="13">
        <f>variables_value!IJV1</f>
        <v>0</v>
      </c>
      <c r="IJW1" s="13">
        <f>variables_value!IJW1</f>
        <v>0</v>
      </c>
      <c r="IJX1" s="13">
        <f>variables_value!IJX1</f>
        <v>0</v>
      </c>
      <c r="IJY1" s="13">
        <f>variables_value!IJY1</f>
        <v>0</v>
      </c>
      <c r="IJZ1" s="13">
        <f>variables_value!IJZ1</f>
        <v>0</v>
      </c>
      <c r="IKA1" s="13">
        <f>variables_value!IKA1</f>
        <v>0</v>
      </c>
      <c r="IKB1" s="13">
        <f>variables_value!IKB1</f>
        <v>0</v>
      </c>
      <c r="IKC1" s="13">
        <f>variables_value!IKC1</f>
        <v>0</v>
      </c>
      <c r="IKD1" s="13">
        <f>variables_value!IKD1</f>
        <v>0</v>
      </c>
      <c r="IKE1" s="13">
        <f>variables_value!IKE1</f>
        <v>0</v>
      </c>
      <c r="IKF1" s="13">
        <f>variables_value!IKF1</f>
        <v>0</v>
      </c>
      <c r="IKG1" s="13">
        <f>variables_value!IKG1</f>
        <v>0</v>
      </c>
      <c r="IKH1" s="13">
        <f>variables_value!IKH1</f>
        <v>0</v>
      </c>
      <c r="IKI1" s="13">
        <f>variables_value!IKI1</f>
        <v>0</v>
      </c>
      <c r="IKJ1" s="13">
        <f>variables_value!IKJ1</f>
        <v>0</v>
      </c>
      <c r="IKK1" s="13">
        <f>variables_value!IKK1</f>
        <v>0</v>
      </c>
      <c r="IKL1" s="13">
        <f>variables_value!IKL1</f>
        <v>0</v>
      </c>
      <c r="IKM1" s="13">
        <f>variables_value!IKM1</f>
        <v>0</v>
      </c>
      <c r="IKN1" s="13">
        <f>variables_value!IKN1</f>
        <v>0</v>
      </c>
      <c r="IKO1" s="13">
        <f>variables_value!IKO1</f>
        <v>0</v>
      </c>
      <c r="IKP1" s="13">
        <f>variables_value!IKP1</f>
        <v>0</v>
      </c>
      <c r="IKQ1" s="13">
        <f>variables_value!IKQ1</f>
        <v>0</v>
      </c>
      <c r="IKR1" s="13">
        <f>variables_value!IKR1</f>
        <v>0</v>
      </c>
      <c r="IKS1" s="13">
        <f>variables_value!IKS1</f>
        <v>0</v>
      </c>
      <c r="IKT1" s="13">
        <f>variables_value!IKT1</f>
        <v>0</v>
      </c>
      <c r="IKU1" s="13">
        <f>variables_value!IKU1</f>
        <v>0</v>
      </c>
      <c r="IKV1" s="13">
        <f>variables_value!IKV1</f>
        <v>0</v>
      </c>
      <c r="IKW1" s="13">
        <f>variables_value!IKW1</f>
        <v>0</v>
      </c>
      <c r="IKX1" s="13">
        <f>variables_value!IKX1</f>
        <v>0</v>
      </c>
      <c r="IKY1" s="13">
        <f>variables_value!IKY1</f>
        <v>0</v>
      </c>
      <c r="IKZ1" s="13">
        <f>variables_value!IKZ1</f>
        <v>0</v>
      </c>
      <c r="ILA1" s="13">
        <f>variables_value!ILA1</f>
        <v>0</v>
      </c>
      <c r="ILB1" s="13">
        <f>variables_value!ILB1</f>
        <v>0</v>
      </c>
      <c r="ILC1" s="13">
        <f>variables_value!ILC1</f>
        <v>0</v>
      </c>
      <c r="ILD1" s="13">
        <f>variables_value!ILD1</f>
        <v>0</v>
      </c>
      <c r="ILE1" s="13">
        <f>variables_value!ILE1</f>
        <v>0</v>
      </c>
      <c r="ILF1" s="13">
        <f>variables_value!ILF1</f>
        <v>0</v>
      </c>
      <c r="ILG1" s="13">
        <f>variables_value!ILG1</f>
        <v>0</v>
      </c>
      <c r="ILH1" s="13">
        <f>variables_value!ILH1</f>
        <v>0</v>
      </c>
      <c r="ILI1" s="13">
        <f>variables_value!ILI1</f>
        <v>0</v>
      </c>
      <c r="ILJ1" s="13">
        <f>variables_value!ILJ1</f>
        <v>0</v>
      </c>
      <c r="ILK1" s="13">
        <f>variables_value!ILK1</f>
        <v>0</v>
      </c>
      <c r="ILL1" s="13">
        <f>variables_value!ILL1</f>
        <v>0</v>
      </c>
      <c r="ILM1" s="13">
        <f>variables_value!ILM1</f>
        <v>0</v>
      </c>
      <c r="ILN1" s="13">
        <f>variables_value!ILN1</f>
        <v>0</v>
      </c>
      <c r="ILO1" s="13">
        <f>variables_value!ILO1</f>
        <v>0</v>
      </c>
      <c r="ILP1" s="13">
        <f>variables_value!ILP1</f>
        <v>0</v>
      </c>
      <c r="ILQ1" s="13">
        <f>variables_value!ILQ1</f>
        <v>0</v>
      </c>
      <c r="ILR1" s="13">
        <f>variables_value!ILR1</f>
        <v>0</v>
      </c>
      <c r="ILS1" s="13">
        <f>variables_value!ILS1</f>
        <v>0</v>
      </c>
      <c r="ILT1" s="13">
        <f>variables_value!ILT1</f>
        <v>0</v>
      </c>
      <c r="ILU1" s="13">
        <f>variables_value!ILU1</f>
        <v>0</v>
      </c>
      <c r="ILV1" s="13">
        <f>variables_value!ILV1</f>
        <v>0</v>
      </c>
      <c r="ILW1" s="13">
        <f>variables_value!ILW1</f>
        <v>0</v>
      </c>
      <c r="ILX1" s="13">
        <f>variables_value!ILX1</f>
        <v>0</v>
      </c>
      <c r="ILY1" s="13">
        <f>variables_value!ILY1</f>
        <v>0</v>
      </c>
      <c r="ILZ1" s="13">
        <f>variables_value!ILZ1</f>
        <v>0</v>
      </c>
      <c r="IMA1" s="13">
        <f>variables_value!IMA1</f>
        <v>0</v>
      </c>
      <c r="IMB1" s="13">
        <f>variables_value!IMB1</f>
        <v>0</v>
      </c>
      <c r="IMC1" s="13">
        <f>variables_value!IMC1</f>
        <v>0</v>
      </c>
      <c r="IMD1" s="13">
        <f>variables_value!IMD1</f>
        <v>0</v>
      </c>
      <c r="IME1" s="13">
        <f>variables_value!IME1</f>
        <v>0</v>
      </c>
      <c r="IMF1" s="13">
        <f>variables_value!IMF1</f>
        <v>0</v>
      </c>
      <c r="IMG1" s="13">
        <f>variables_value!IMG1</f>
        <v>0</v>
      </c>
      <c r="IMH1" s="13">
        <f>variables_value!IMH1</f>
        <v>0</v>
      </c>
      <c r="IMI1" s="13">
        <f>variables_value!IMI1</f>
        <v>0</v>
      </c>
      <c r="IMJ1" s="13">
        <f>variables_value!IMJ1</f>
        <v>0</v>
      </c>
      <c r="IMK1" s="13">
        <f>variables_value!IMK1</f>
        <v>0</v>
      </c>
      <c r="IML1" s="13">
        <f>variables_value!IML1</f>
        <v>0</v>
      </c>
      <c r="IMM1" s="13">
        <f>variables_value!IMM1</f>
        <v>0</v>
      </c>
      <c r="IMN1" s="13">
        <f>variables_value!IMN1</f>
        <v>0</v>
      </c>
      <c r="IMO1" s="13">
        <f>variables_value!IMO1</f>
        <v>0</v>
      </c>
      <c r="IMP1" s="13">
        <f>variables_value!IMP1</f>
        <v>0</v>
      </c>
      <c r="IMQ1" s="13">
        <f>variables_value!IMQ1</f>
        <v>0</v>
      </c>
      <c r="IMR1" s="13">
        <f>variables_value!IMR1</f>
        <v>0</v>
      </c>
      <c r="IMS1" s="13">
        <f>variables_value!IMS1</f>
        <v>0</v>
      </c>
      <c r="IMT1" s="13">
        <f>variables_value!IMT1</f>
        <v>0</v>
      </c>
      <c r="IMU1" s="13">
        <f>variables_value!IMU1</f>
        <v>0</v>
      </c>
      <c r="IMV1" s="13">
        <f>variables_value!IMV1</f>
        <v>0</v>
      </c>
      <c r="IMW1" s="13">
        <f>variables_value!IMW1</f>
        <v>0</v>
      </c>
      <c r="IMX1" s="13">
        <f>variables_value!IMX1</f>
        <v>0</v>
      </c>
      <c r="IMY1" s="13">
        <f>variables_value!IMY1</f>
        <v>0</v>
      </c>
      <c r="IMZ1" s="13">
        <f>variables_value!IMZ1</f>
        <v>0</v>
      </c>
      <c r="INA1" s="13">
        <f>variables_value!INA1</f>
        <v>0</v>
      </c>
      <c r="INB1" s="13">
        <f>variables_value!INB1</f>
        <v>0</v>
      </c>
      <c r="INC1" s="13">
        <f>variables_value!INC1</f>
        <v>0</v>
      </c>
      <c r="IND1" s="13">
        <f>variables_value!IND1</f>
        <v>0</v>
      </c>
      <c r="INE1" s="13">
        <f>variables_value!INE1</f>
        <v>0</v>
      </c>
      <c r="INF1" s="13">
        <f>variables_value!INF1</f>
        <v>0</v>
      </c>
      <c r="ING1" s="13">
        <f>variables_value!ING1</f>
        <v>0</v>
      </c>
      <c r="INH1" s="13">
        <f>variables_value!INH1</f>
        <v>0</v>
      </c>
      <c r="INI1" s="13">
        <f>variables_value!INI1</f>
        <v>0</v>
      </c>
      <c r="INJ1" s="13">
        <f>variables_value!INJ1</f>
        <v>0</v>
      </c>
      <c r="INK1" s="13">
        <f>variables_value!INK1</f>
        <v>0</v>
      </c>
      <c r="INL1" s="13">
        <f>variables_value!INL1</f>
        <v>0</v>
      </c>
      <c r="INM1" s="13">
        <f>variables_value!INM1</f>
        <v>0</v>
      </c>
      <c r="INN1" s="13">
        <f>variables_value!INN1</f>
        <v>0</v>
      </c>
      <c r="INO1" s="13">
        <f>variables_value!INO1</f>
        <v>0</v>
      </c>
      <c r="INP1" s="13">
        <f>variables_value!INP1</f>
        <v>0</v>
      </c>
      <c r="INQ1" s="13">
        <f>variables_value!INQ1</f>
        <v>0</v>
      </c>
      <c r="INR1" s="13">
        <f>variables_value!INR1</f>
        <v>0</v>
      </c>
      <c r="INS1" s="13">
        <f>variables_value!INS1</f>
        <v>0</v>
      </c>
      <c r="INT1" s="13">
        <f>variables_value!INT1</f>
        <v>0</v>
      </c>
      <c r="INU1" s="13">
        <f>variables_value!INU1</f>
        <v>0</v>
      </c>
      <c r="INV1" s="13">
        <f>variables_value!INV1</f>
        <v>0</v>
      </c>
      <c r="INW1" s="13">
        <f>variables_value!INW1</f>
        <v>0</v>
      </c>
      <c r="INX1" s="13">
        <f>variables_value!INX1</f>
        <v>0</v>
      </c>
      <c r="INY1" s="13">
        <f>variables_value!INY1</f>
        <v>0</v>
      </c>
      <c r="INZ1" s="13">
        <f>variables_value!INZ1</f>
        <v>0</v>
      </c>
      <c r="IOA1" s="13">
        <f>variables_value!IOA1</f>
        <v>0</v>
      </c>
      <c r="IOB1" s="13">
        <f>variables_value!IOB1</f>
        <v>0</v>
      </c>
      <c r="IOC1" s="13">
        <f>variables_value!IOC1</f>
        <v>0</v>
      </c>
      <c r="IOD1" s="13">
        <f>variables_value!IOD1</f>
        <v>0</v>
      </c>
      <c r="IOE1" s="13">
        <f>variables_value!IOE1</f>
        <v>0</v>
      </c>
      <c r="IOF1" s="13">
        <f>variables_value!IOF1</f>
        <v>0</v>
      </c>
      <c r="IOG1" s="13">
        <f>variables_value!IOG1</f>
        <v>0</v>
      </c>
      <c r="IOH1" s="13">
        <f>variables_value!IOH1</f>
        <v>0</v>
      </c>
      <c r="IOI1" s="13">
        <f>variables_value!IOI1</f>
        <v>0</v>
      </c>
      <c r="IOJ1" s="13">
        <f>variables_value!IOJ1</f>
        <v>0</v>
      </c>
      <c r="IOK1" s="13">
        <f>variables_value!IOK1</f>
        <v>0</v>
      </c>
      <c r="IOL1" s="13">
        <f>variables_value!IOL1</f>
        <v>0</v>
      </c>
      <c r="IOM1" s="13">
        <f>variables_value!IOM1</f>
        <v>0</v>
      </c>
      <c r="ION1" s="13">
        <f>variables_value!ION1</f>
        <v>0</v>
      </c>
      <c r="IOO1" s="13">
        <f>variables_value!IOO1</f>
        <v>0</v>
      </c>
      <c r="IOP1" s="13">
        <f>variables_value!IOP1</f>
        <v>0</v>
      </c>
      <c r="IOQ1" s="13">
        <f>variables_value!IOQ1</f>
        <v>0</v>
      </c>
      <c r="IOR1" s="13">
        <f>variables_value!IOR1</f>
        <v>0</v>
      </c>
      <c r="IOS1" s="13">
        <f>variables_value!IOS1</f>
        <v>0</v>
      </c>
      <c r="IOT1" s="13">
        <f>variables_value!IOT1</f>
        <v>0</v>
      </c>
      <c r="IOU1" s="13">
        <f>variables_value!IOU1</f>
        <v>0</v>
      </c>
      <c r="IOV1" s="13">
        <f>variables_value!IOV1</f>
        <v>0</v>
      </c>
      <c r="IOW1" s="13">
        <f>variables_value!IOW1</f>
        <v>0</v>
      </c>
      <c r="IOX1" s="13">
        <f>variables_value!IOX1</f>
        <v>0</v>
      </c>
      <c r="IOY1" s="13">
        <f>variables_value!IOY1</f>
        <v>0</v>
      </c>
      <c r="IOZ1" s="13">
        <f>variables_value!IOZ1</f>
        <v>0</v>
      </c>
      <c r="IPA1" s="13">
        <f>variables_value!IPA1</f>
        <v>0</v>
      </c>
      <c r="IPB1" s="13">
        <f>variables_value!IPB1</f>
        <v>0</v>
      </c>
      <c r="IPC1" s="13">
        <f>variables_value!IPC1</f>
        <v>0</v>
      </c>
      <c r="IPD1" s="13">
        <f>variables_value!IPD1</f>
        <v>0</v>
      </c>
      <c r="IPE1" s="13">
        <f>variables_value!IPE1</f>
        <v>0</v>
      </c>
      <c r="IPF1" s="13">
        <f>variables_value!IPF1</f>
        <v>0</v>
      </c>
      <c r="IPG1" s="13">
        <f>variables_value!IPG1</f>
        <v>0</v>
      </c>
      <c r="IPH1" s="13">
        <f>variables_value!IPH1</f>
        <v>0</v>
      </c>
      <c r="IPI1" s="13">
        <f>variables_value!IPI1</f>
        <v>0</v>
      </c>
      <c r="IPJ1" s="13">
        <f>variables_value!IPJ1</f>
        <v>0</v>
      </c>
      <c r="IPK1" s="13">
        <f>variables_value!IPK1</f>
        <v>0</v>
      </c>
      <c r="IPL1" s="13">
        <f>variables_value!IPL1</f>
        <v>0</v>
      </c>
      <c r="IPM1" s="13">
        <f>variables_value!IPM1</f>
        <v>0</v>
      </c>
      <c r="IPN1" s="13">
        <f>variables_value!IPN1</f>
        <v>0</v>
      </c>
      <c r="IPO1" s="13">
        <f>variables_value!IPO1</f>
        <v>0</v>
      </c>
      <c r="IPP1" s="13">
        <f>variables_value!IPP1</f>
        <v>0</v>
      </c>
      <c r="IPQ1" s="13">
        <f>variables_value!IPQ1</f>
        <v>0</v>
      </c>
      <c r="IPR1" s="13">
        <f>variables_value!IPR1</f>
        <v>0</v>
      </c>
      <c r="IPS1" s="13">
        <f>variables_value!IPS1</f>
        <v>0</v>
      </c>
      <c r="IPT1" s="13">
        <f>variables_value!IPT1</f>
        <v>0</v>
      </c>
      <c r="IPU1" s="13">
        <f>variables_value!IPU1</f>
        <v>0</v>
      </c>
      <c r="IPV1" s="13">
        <f>variables_value!IPV1</f>
        <v>0</v>
      </c>
      <c r="IPW1" s="13">
        <f>variables_value!IPW1</f>
        <v>0</v>
      </c>
      <c r="IPX1" s="13">
        <f>variables_value!IPX1</f>
        <v>0</v>
      </c>
      <c r="IPY1" s="13">
        <f>variables_value!IPY1</f>
        <v>0</v>
      </c>
      <c r="IPZ1" s="13">
        <f>variables_value!IPZ1</f>
        <v>0</v>
      </c>
      <c r="IQA1" s="13">
        <f>variables_value!IQA1</f>
        <v>0</v>
      </c>
      <c r="IQB1" s="13">
        <f>variables_value!IQB1</f>
        <v>0</v>
      </c>
      <c r="IQC1" s="13">
        <f>variables_value!IQC1</f>
        <v>0</v>
      </c>
      <c r="IQD1" s="13">
        <f>variables_value!IQD1</f>
        <v>0</v>
      </c>
      <c r="IQE1" s="13">
        <f>variables_value!IQE1</f>
        <v>0</v>
      </c>
      <c r="IQF1" s="13">
        <f>variables_value!IQF1</f>
        <v>0</v>
      </c>
      <c r="IQG1" s="13">
        <f>variables_value!IQG1</f>
        <v>0</v>
      </c>
      <c r="IQH1" s="13">
        <f>variables_value!IQH1</f>
        <v>0</v>
      </c>
      <c r="IQI1" s="13">
        <f>variables_value!IQI1</f>
        <v>0</v>
      </c>
      <c r="IQJ1" s="13">
        <f>variables_value!IQJ1</f>
        <v>0</v>
      </c>
      <c r="IQK1" s="13">
        <f>variables_value!IQK1</f>
        <v>0</v>
      </c>
      <c r="IQL1" s="13">
        <f>variables_value!IQL1</f>
        <v>0</v>
      </c>
      <c r="IQM1" s="13">
        <f>variables_value!IQM1</f>
        <v>0</v>
      </c>
      <c r="IQN1" s="13">
        <f>variables_value!IQN1</f>
        <v>0</v>
      </c>
      <c r="IQO1" s="13">
        <f>variables_value!IQO1</f>
        <v>0</v>
      </c>
      <c r="IQP1" s="13">
        <f>variables_value!IQP1</f>
        <v>0</v>
      </c>
      <c r="IQQ1" s="13">
        <f>variables_value!IQQ1</f>
        <v>0</v>
      </c>
      <c r="IQR1" s="13">
        <f>variables_value!IQR1</f>
        <v>0</v>
      </c>
      <c r="IQS1" s="13">
        <f>variables_value!IQS1</f>
        <v>0</v>
      </c>
      <c r="IQT1" s="13">
        <f>variables_value!IQT1</f>
        <v>0</v>
      </c>
      <c r="IQU1" s="13">
        <f>variables_value!IQU1</f>
        <v>0</v>
      </c>
      <c r="IQV1" s="13">
        <f>variables_value!IQV1</f>
        <v>0</v>
      </c>
      <c r="IQW1" s="13">
        <f>variables_value!IQW1</f>
        <v>0</v>
      </c>
      <c r="IQX1" s="13">
        <f>variables_value!IQX1</f>
        <v>0</v>
      </c>
      <c r="IQY1" s="13">
        <f>variables_value!IQY1</f>
        <v>0</v>
      </c>
      <c r="IQZ1" s="13">
        <f>variables_value!IQZ1</f>
        <v>0</v>
      </c>
      <c r="IRA1" s="13">
        <f>variables_value!IRA1</f>
        <v>0</v>
      </c>
      <c r="IRB1" s="13">
        <f>variables_value!IRB1</f>
        <v>0</v>
      </c>
      <c r="IRC1" s="13">
        <f>variables_value!IRC1</f>
        <v>0</v>
      </c>
      <c r="IRD1" s="13">
        <f>variables_value!IRD1</f>
        <v>0</v>
      </c>
      <c r="IRE1" s="13">
        <f>variables_value!IRE1</f>
        <v>0</v>
      </c>
      <c r="IRF1" s="13">
        <f>variables_value!IRF1</f>
        <v>0</v>
      </c>
      <c r="IRG1" s="13">
        <f>variables_value!IRG1</f>
        <v>0</v>
      </c>
      <c r="IRH1" s="13">
        <f>variables_value!IRH1</f>
        <v>0</v>
      </c>
      <c r="IRI1" s="13">
        <f>variables_value!IRI1</f>
        <v>0</v>
      </c>
      <c r="IRJ1" s="13">
        <f>variables_value!IRJ1</f>
        <v>0</v>
      </c>
      <c r="IRK1" s="13">
        <f>variables_value!IRK1</f>
        <v>0</v>
      </c>
      <c r="IRL1" s="13">
        <f>variables_value!IRL1</f>
        <v>0</v>
      </c>
      <c r="IRM1" s="13">
        <f>variables_value!IRM1</f>
        <v>0</v>
      </c>
      <c r="IRN1" s="13">
        <f>variables_value!IRN1</f>
        <v>0</v>
      </c>
      <c r="IRO1" s="13">
        <f>variables_value!IRO1</f>
        <v>0</v>
      </c>
      <c r="IRP1" s="13">
        <f>variables_value!IRP1</f>
        <v>0</v>
      </c>
      <c r="IRQ1" s="13">
        <f>variables_value!IRQ1</f>
        <v>0</v>
      </c>
      <c r="IRR1" s="13">
        <f>variables_value!IRR1</f>
        <v>0</v>
      </c>
      <c r="IRS1" s="13">
        <f>variables_value!IRS1</f>
        <v>0</v>
      </c>
      <c r="IRT1" s="13">
        <f>variables_value!IRT1</f>
        <v>0</v>
      </c>
      <c r="IRU1" s="13">
        <f>variables_value!IRU1</f>
        <v>0</v>
      </c>
      <c r="IRV1" s="13">
        <f>variables_value!IRV1</f>
        <v>0</v>
      </c>
      <c r="IRW1" s="13">
        <f>variables_value!IRW1</f>
        <v>0</v>
      </c>
      <c r="IRX1" s="13">
        <f>variables_value!IRX1</f>
        <v>0</v>
      </c>
      <c r="IRY1" s="13">
        <f>variables_value!IRY1</f>
        <v>0</v>
      </c>
      <c r="IRZ1" s="13">
        <f>variables_value!IRZ1</f>
        <v>0</v>
      </c>
      <c r="ISA1" s="13">
        <f>variables_value!ISA1</f>
        <v>0</v>
      </c>
      <c r="ISB1" s="13">
        <f>variables_value!ISB1</f>
        <v>0</v>
      </c>
      <c r="ISC1" s="13">
        <f>variables_value!ISC1</f>
        <v>0</v>
      </c>
      <c r="ISD1" s="13">
        <f>variables_value!ISD1</f>
        <v>0</v>
      </c>
      <c r="ISE1" s="13">
        <f>variables_value!ISE1</f>
        <v>0</v>
      </c>
      <c r="ISF1" s="13">
        <f>variables_value!ISF1</f>
        <v>0</v>
      </c>
      <c r="ISG1" s="13">
        <f>variables_value!ISG1</f>
        <v>0</v>
      </c>
      <c r="ISH1" s="13">
        <f>variables_value!ISH1</f>
        <v>0</v>
      </c>
      <c r="ISI1" s="13">
        <f>variables_value!ISI1</f>
        <v>0</v>
      </c>
      <c r="ISJ1" s="13">
        <f>variables_value!ISJ1</f>
        <v>0</v>
      </c>
      <c r="ISK1" s="13">
        <f>variables_value!ISK1</f>
        <v>0</v>
      </c>
      <c r="ISL1" s="13">
        <f>variables_value!ISL1</f>
        <v>0</v>
      </c>
      <c r="ISM1" s="13">
        <f>variables_value!ISM1</f>
        <v>0</v>
      </c>
      <c r="ISN1" s="13">
        <f>variables_value!ISN1</f>
        <v>0</v>
      </c>
      <c r="ISO1" s="13">
        <f>variables_value!ISO1</f>
        <v>0</v>
      </c>
      <c r="ISP1" s="13">
        <f>variables_value!ISP1</f>
        <v>0</v>
      </c>
      <c r="ISQ1" s="13">
        <f>variables_value!ISQ1</f>
        <v>0</v>
      </c>
      <c r="ISR1" s="13">
        <f>variables_value!ISR1</f>
        <v>0</v>
      </c>
      <c r="ISS1" s="13">
        <f>variables_value!ISS1</f>
        <v>0</v>
      </c>
      <c r="IST1" s="13">
        <f>variables_value!IST1</f>
        <v>0</v>
      </c>
      <c r="ISU1" s="13">
        <f>variables_value!ISU1</f>
        <v>0</v>
      </c>
      <c r="ISV1" s="13">
        <f>variables_value!ISV1</f>
        <v>0</v>
      </c>
      <c r="ISW1" s="13">
        <f>variables_value!ISW1</f>
        <v>0</v>
      </c>
      <c r="ISX1" s="13">
        <f>variables_value!ISX1</f>
        <v>0</v>
      </c>
      <c r="ISY1" s="13">
        <f>variables_value!ISY1</f>
        <v>0</v>
      </c>
      <c r="ISZ1" s="13">
        <f>variables_value!ISZ1</f>
        <v>0</v>
      </c>
      <c r="ITA1" s="13">
        <f>variables_value!ITA1</f>
        <v>0</v>
      </c>
      <c r="ITB1" s="13">
        <f>variables_value!ITB1</f>
        <v>0</v>
      </c>
      <c r="ITC1" s="13">
        <f>variables_value!ITC1</f>
        <v>0</v>
      </c>
      <c r="ITD1" s="13">
        <f>variables_value!ITD1</f>
        <v>0</v>
      </c>
      <c r="ITE1" s="13">
        <f>variables_value!ITE1</f>
        <v>0</v>
      </c>
      <c r="ITF1" s="13">
        <f>variables_value!ITF1</f>
        <v>0</v>
      </c>
      <c r="ITG1" s="13">
        <f>variables_value!ITG1</f>
        <v>0</v>
      </c>
      <c r="ITH1" s="13">
        <f>variables_value!ITH1</f>
        <v>0</v>
      </c>
      <c r="ITI1" s="13">
        <f>variables_value!ITI1</f>
        <v>0</v>
      </c>
      <c r="ITJ1" s="13">
        <f>variables_value!ITJ1</f>
        <v>0</v>
      </c>
      <c r="ITK1" s="13">
        <f>variables_value!ITK1</f>
        <v>0</v>
      </c>
      <c r="ITL1" s="13">
        <f>variables_value!ITL1</f>
        <v>0</v>
      </c>
      <c r="ITM1" s="13">
        <f>variables_value!ITM1</f>
        <v>0</v>
      </c>
      <c r="ITN1" s="13">
        <f>variables_value!ITN1</f>
        <v>0</v>
      </c>
      <c r="ITO1" s="13">
        <f>variables_value!ITO1</f>
        <v>0</v>
      </c>
      <c r="ITP1" s="13">
        <f>variables_value!ITP1</f>
        <v>0</v>
      </c>
      <c r="ITQ1" s="13">
        <f>variables_value!ITQ1</f>
        <v>0</v>
      </c>
      <c r="ITR1" s="13">
        <f>variables_value!ITR1</f>
        <v>0</v>
      </c>
      <c r="ITS1" s="13">
        <f>variables_value!ITS1</f>
        <v>0</v>
      </c>
      <c r="ITT1" s="13">
        <f>variables_value!ITT1</f>
        <v>0</v>
      </c>
      <c r="ITU1" s="13">
        <f>variables_value!ITU1</f>
        <v>0</v>
      </c>
      <c r="ITV1" s="13">
        <f>variables_value!ITV1</f>
        <v>0</v>
      </c>
      <c r="ITW1" s="13">
        <f>variables_value!ITW1</f>
        <v>0</v>
      </c>
      <c r="ITX1" s="13">
        <f>variables_value!ITX1</f>
        <v>0</v>
      </c>
      <c r="ITY1" s="13">
        <f>variables_value!ITY1</f>
        <v>0</v>
      </c>
      <c r="ITZ1" s="13">
        <f>variables_value!ITZ1</f>
        <v>0</v>
      </c>
      <c r="IUA1" s="13">
        <f>variables_value!IUA1</f>
        <v>0</v>
      </c>
      <c r="IUB1" s="13">
        <f>variables_value!IUB1</f>
        <v>0</v>
      </c>
      <c r="IUC1" s="13">
        <f>variables_value!IUC1</f>
        <v>0</v>
      </c>
      <c r="IUD1" s="13">
        <f>variables_value!IUD1</f>
        <v>0</v>
      </c>
      <c r="IUE1" s="13">
        <f>variables_value!IUE1</f>
        <v>0</v>
      </c>
      <c r="IUF1" s="13">
        <f>variables_value!IUF1</f>
        <v>0</v>
      </c>
      <c r="IUG1" s="13">
        <f>variables_value!IUG1</f>
        <v>0</v>
      </c>
      <c r="IUH1" s="13">
        <f>variables_value!IUH1</f>
        <v>0</v>
      </c>
      <c r="IUI1" s="13">
        <f>variables_value!IUI1</f>
        <v>0</v>
      </c>
      <c r="IUJ1" s="13">
        <f>variables_value!IUJ1</f>
        <v>0</v>
      </c>
      <c r="IUK1" s="13">
        <f>variables_value!IUK1</f>
        <v>0</v>
      </c>
      <c r="IUL1" s="13">
        <f>variables_value!IUL1</f>
        <v>0</v>
      </c>
      <c r="IUM1" s="13">
        <f>variables_value!IUM1</f>
        <v>0</v>
      </c>
      <c r="IUN1" s="13">
        <f>variables_value!IUN1</f>
        <v>0</v>
      </c>
      <c r="IUO1" s="13">
        <f>variables_value!IUO1</f>
        <v>0</v>
      </c>
      <c r="IUP1" s="13">
        <f>variables_value!IUP1</f>
        <v>0</v>
      </c>
      <c r="IUQ1" s="13">
        <f>variables_value!IUQ1</f>
        <v>0</v>
      </c>
      <c r="IUR1" s="13">
        <f>variables_value!IUR1</f>
        <v>0</v>
      </c>
      <c r="IUS1" s="13">
        <f>variables_value!IUS1</f>
        <v>0</v>
      </c>
      <c r="IUT1" s="13">
        <f>variables_value!IUT1</f>
        <v>0</v>
      </c>
      <c r="IUU1" s="13">
        <f>variables_value!IUU1</f>
        <v>0</v>
      </c>
      <c r="IUV1" s="13">
        <f>variables_value!IUV1</f>
        <v>0</v>
      </c>
      <c r="IUW1" s="13">
        <f>variables_value!IUW1</f>
        <v>0</v>
      </c>
      <c r="IUX1" s="13">
        <f>variables_value!IUX1</f>
        <v>0</v>
      </c>
      <c r="IUY1" s="13">
        <f>variables_value!IUY1</f>
        <v>0</v>
      </c>
      <c r="IUZ1" s="13">
        <f>variables_value!IUZ1</f>
        <v>0</v>
      </c>
      <c r="IVA1" s="13">
        <f>variables_value!IVA1</f>
        <v>0</v>
      </c>
      <c r="IVB1" s="13">
        <f>variables_value!IVB1</f>
        <v>0</v>
      </c>
      <c r="IVC1" s="13">
        <f>variables_value!IVC1</f>
        <v>0</v>
      </c>
      <c r="IVD1" s="13">
        <f>variables_value!IVD1</f>
        <v>0</v>
      </c>
      <c r="IVE1" s="13">
        <f>variables_value!IVE1</f>
        <v>0</v>
      </c>
      <c r="IVF1" s="13">
        <f>variables_value!IVF1</f>
        <v>0</v>
      </c>
      <c r="IVG1" s="13">
        <f>variables_value!IVG1</f>
        <v>0</v>
      </c>
      <c r="IVH1" s="13">
        <f>variables_value!IVH1</f>
        <v>0</v>
      </c>
      <c r="IVI1" s="13">
        <f>variables_value!IVI1</f>
        <v>0</v>
      </c>
      <c r="IVJ1" s="13">
        <f>variables_value!IVJ1</f>
        <v>0</v>
      </c>
      <c r="IVK1" s="13">
        <f>variables_value!IVK1</f>
        <v>0</v>
      </c>
      <c r="IVL1" s="13">
        <f>variables_value!IVL1</f>
        <v>0</v>
      </c>
      <c r="IVM1" s="13">
        <f>variables_value!IVM1</f>
        <v>0</v>
      </c>
      <c r="IVN1" s="13">
        <f>variables_value!IVN1</f>
        <v>0</v>
      </c>
      <c r="IVO1" s="13">
        <f>variables_value!IVO1</f>
        <v>0</v>
      </c>
      <c r="IVP1" s="13">
        <f>variables_value!IVP1</f>
        <v>0</v>
      </c>
      <c r="IVQ1" s="13">
        <f>variables_value!IVQ1</f>
        <v>0</v>
      </c>
      <c r="IVR1" s="13">
        <f>variables_value!IVR1</f>
        <v>0</v>
      </c>
      <c r="IVS1" s="13">
        <f>variables_value!IVS1</f>
        <v>0</v>
      </c>
      <c r="IVT1" s="13">
        <f>variables_value!IVT1</f>
        <v>0</v>
      </c>
      <c r="IVU1" s="13">
        <f>variables_value!IVU1</f>
        <v>0</v>
      </c>
      <c r="IVV1" s="13">
        <f>variables_value!IVV1</f>
        <v>0</v>
      </c>
      <c r="IVW1" s="13">
        <f>variables_value!IVW1</f>
        <v>0</v>
      </c>
      <c r="IVX1" s="13">
        <f>variables_value!IVX1</f>
        <v>0</v>
      </c>
      <c r="IVY1" s="13">
        <f>variables_value!IVY1</f>
        <v>0</v>
      </c>
      <c r="IVZ1" s="13">
        <f>variables_value!IVZ1</f>
        <v>0</v>
      </c>
      <c r="IWA1" s="13">
        <f>variables_value!IWA1</f>
        <v>0</v>
      </c>
      <c r="IWB1" s="13">
        <f>variables_value!IWB1</f>
        <v>0</v>
      </c>
      <c r="IWC1" s="13">
        <f>variables_value!IWC1</f>
        <v>0</v>
      </c>
      <c r="IWD1" s="13">
        <f>variables_value!IWD1</f>
        <v>0</v>
      </c>
      <c r="IWE1" s="13">
        <f>variables_value!IWE1</f>
        <v>0</v>
      </c>
      <c r="IWF1" s="13">
        <f>variables_value!IWF1</f>
        <v>0</v>
      </c>
      <c r="IWG1" s="13">
        <f>variables_value!IWG1</f>
        <v>0</v>
      </c>
      <c r="IWH1" s="13">
        <f>variables_value!IWH1</f>
        <v>0</v>
      </c>
      <c r="IWI1" s="13">
        <f>variables_value!IWI1</f>
        <v>0</v>
      </c>
      <c r="IWJ1" s="13">
        <f>variables_value!IWJ1</f>
        <v>0</v>
      </c>
      <c r="IWK1" s="13">
        <f>variables_value!IWK1</f>
        <v>0</v>
      </c>
      <c r="IWL1" s="13">
        <f>variables_value!IWL1</f>
        <v>0</v>
      </c>
      <c r="IWM1" s="13">
        <f>variables_value!IWM1</f>
        <v>0</v>
      </c>
      <c r="IWN1" s="13">
        <f>variables_value!IWN1</f>
        <v>0</v>
      </c>
      <c r="IWO1" s="13">
        <f>variables_value!IWO1</f>
        <v>0</v>
      </c>
      <c r="IWP1" s="13">
        <f>variables_value!IWP1</f>
        <v>0</v>
      </c>
      <c r="IWQ1" s="13">
        <f>variables_value!IWQ1</f>
        <v>0</v>
      </c>
      <c r="IWR1" s="13">
        <f>variables_value!IWR1</f>
        <v>0</v>
      </c>
      <c r="IWS1" s="13">
        <f>variables_value!IWS1</f>
        <v>0</v>
      </c>
      <c r="IWT1" s="13">
        <f>variables_value!IWT1</f>
        <v>0</v>
      </c>
      <c r="IWU1" s="13">
        <f>variables_value!IWU1</f>
        <v>0</v>
      </c>
      <c r="IWV1" s="13">
        <f>variables_value!IWV1</f>
        <v>0</v>
      </c>
      <c r="IWW1" s="13">
        <f>variables_value!IWW1</f>
        <v>0</v>
      </c>
      <c r="IWX1" s="13">
        <f>variables_value!IWX1</f>
        <v>0</v>
      </c>
      <c r="IWY1" s="13">
        <f>variables_value!IWY1</f>
        <v>0</v>
      </c>
      <c r="IWZ1" s="13">
        <f>variables_value!IWZ1</f>
        <v>0</v>
      </c>
      <c r="IXA1" s="13">
        <f>variables_value!IXA1</f>
        <v>0</v>
      </c>
      <c r="IXB1" s="13">
        <f>variables_value!IXB1</f>
        <v>0</v>
      </c>
      <c r="IXC1" s="13">
        <f>variables_value!IXC1</f>
        <v>0</v>
      </c>
      <c r="IXD1" s="13">
        <f>variables_value!IXD1</f>
        <v>0</v>
      </c>
      <c r="IXE1" s="13">
        <f>variables_value!IXE1</f>
        <v>0</v>
      </c>
      <c r="IXF1" s="13">
        <f>variables_value!IXF1</f>
        <v>0</v>
      </c>
      <c r="IXG1" s="13">
        <f>variables_value!IXG1</f>
        <v>0</v>
      </c>
      <c r="IXH1" s="13">
        <f>variables_value!IXH1</f>
        <v>0</v>
      </c>
      <c r="IXI1" s="13">
        <f>variables_value!IXI1</f>
        <v>0</v>
      </c>
      <c r="IXJ1" s="13">
        <f>variables_value!IXJ1</f>
        <v>0</v>
      </c>
      <c r="IXK1" s="13">
        <f>variables_value!IXK1</f>
        <v>0</v>
      </c>
      <c r="IXL1" s="13">
        <f>variables_value!IXL1</f>
        <v>0</v>
      </c>
      <c r="IXM1" s="13">
        <f>variables_value!IXM1</f>
        <v>0</v>
      </c>
      <c r="IXN1" s="13">
        <f>variables_value!IXN1</f>
        <v>0</v>
      </c>
      <c r="IXO1" s="13">
        <f>variables_value!IXO1</f>
        <v>0</v>
      </c>
      <c r="IXP1" s="13">
        <f>variables_value!IXP1</f>
        <v>0</v>
      </c>
      <c r="IXQ1" s="13">
        <f>variables_value!IXQ1</f>
        <v>0</v>
      </c>
      <c r="IXR1" s="13">
        <f>variables_value!IXR1</f>
        <v>0</v>
      </c>
      <c r="IXS1" s="13">
        <f>variables_value!IXS1</f>
        <v>0</v>
      </c>
      <c r="IXT1" s="13">
        <f>variables_value!IXT1</f>
        <v>0</v>
      </c>
      <c r="IXU1" s="13">
        <f>variables_value!IXU1</f>
        <v>0</v>
      </c>
      <c r="IXV1" s="13">
        <f>variables_value!IXV1</f>
        <v>0</v>
      </c>
      <c r="IXW1" s="13">
        <f>variables_value!IXW1</f>
        <v>0</v>
      </c>
      <c r="IXX1" s="13">
        <f>variables_value!IXX1</f>
        <v>0</v>
      </c>
      <c r="IXY1" s="13">
        <f>variables_value!IXY1</f>
        <v>0</v>
      </c>
      <c r="IXZ1" s="13">
        <f>variables_value!IXZ1</f>
        <v>0</v>
      </c>
      <c r="IYA1" s="13">
        <f>variables_value!IYA1</f>
        <v>0</v>
      </c>
      <c r="IYB1" s="13">
        <f>variables_value!IYB1</f>
        <v>0</v>
      </c>
      <c r="IYC1" s="13">
        <f>variables_value!IYC1</f>
        <v>0</v>
      </c>
      <c r="IYD1" s="13">
        <f>variables_value!IYD1</f>
        <v>0</v>
      </c>
      <c r="IYE1" s="13">
        <f>variables_value!IYE1</f>
        <v>0</v>
      </c>
      <c r="IYF1" s="13">
        <f>variables_value!IYF1</f>
        <v>0</v>
      </c>
      <c r="IYG1" s="13">
        <f>variables_value!IYG1</f>
        <v>0</v>
      </c>
      <c r="IYH1" s="13">
        <f>variables_value!IYH1</f>
        <v>0</v>
      </c>
      <c r="IYI1" s="13">
        <f>variables_value!IYI1</f>
        <v>0</v>
      </c>
      <c r="IYJ1" s="13">
        <f>variables_value!IYJ1</f>
        <v>0</v>
      </c>
      <c r="IYK1" s="13">
        <f>variables_value!IYK1</f>
        <v>0</v>
      </c>
      <c r="IYL1" s="13">
        <f>variables_value!IYL1</f>
        <v>0</v>
      </c>
      <c r="IYM1" s="13">
        <f>variables_value!IYM1</f>
        <v>0</v>
      </c>
      <c r="IYN1" s="13">
        <f>variables_value!IYN1</f>
        <v>0</v>
      </c>
      <c r="IYO1" s="13">
        <f>variables_value!IYO1</f>
        <v>0</v>
      </c>
      <c r="IYP1" s="13">
        <f>variables_value!IYP1</f>
        <v>0</v>
      </c>
      <c r="IYQ1" s="13">
        <f>variables_value!IYQ1</f>
        <v>0</v>
      </c>
      <c r="IYR1" s="13">
        <f>variables_value!IYR1</f>
        <v>0</v>
      </c>
      <c r="IYS1" s="13">
        <f>variables_value!IYS1</f>
        <v>0</v>
      </c>
      <c r="IYT1" s="13">
        <f>variables_value!IYT1</f>
        <v>0</v>
      </c>
      <c r="IYU1" s="13">
        <f>variables_value!IYU1</f>
        <v>0</v>
      </c>
      <c r="IYV1" s="13">
        <f>variables_value!IYV1</f>
        <v>0</v>
      </c>
      <c r="IYW1" s="13">
        <f>variables_value!IYW1</f>
        <v>0</v>
      </c>
      <c r="IYX1" s="13">
        <f>variables_value!IYX1</f>
        <v>0</v>
      </c>
      <c r="IYY1" s="13">
        <f>variables_value!IYY1</f>
        <v>0</v>
      </c>
      <c r="IYZ1" s="13">
        <f>variables_value!IYZ1</f>
        <v>0</v>
      </c>
      <c r="IZA1" s="13">
        <f>variables_value!IZA1</f>
        <v>0</v>
      </c>
      <c r="IZB1" s="13">
        <f>variables_value!IZB1</f>
        <v>0</v>
      </c>
      <c r="IZC1" s="13">
        <f>variables_value!IZC1</f>
        <v>0</v>
      </c>
      <c r="IZD1" s="13">
        <f>variables_value!IZD1</f>
        <v>0</v>
      </c>
      <c r="IZE1" s="13">
        <f>variables_value!IZE1</f>
        <v>0</v>
      </c>
      <c r="IZF1" s="13">
        <f>variables_value!IZF1</f>
        <v>0</v>
      </c>
      <c r="IZG1" s="13">
        <f>variables_value!IZG1</f>
        <v>0</v>
      </c>
      <c r="IZH1" s="13">
        <f>variables_value!IZH1</f>
        <v>0</v>
      </c>
      <c r="IZI1" s="13">
        <f>variables_value!IZI1</f>
        <v>0</v>
      </c>
      <c r="IZJ1" s="13">
        <f>variables_value!IZJ1</f>
        <v>0</v>
      </c>
      <c r="IZK1" s="13">
        <f>variables_value!IZK1</f>
        <v>0</v>
      </c>
      <c r="IZL1" s="13">
        <f>variables_value!IZL1</f>
        <v>0</v>
      </c>
      <c r="IZM1" s="13">
        <f>variables_value!IZM1</f>
        <v>0</v>
      </c>
      <c r="IZN1" s="13">
        <f>variables_value!IZN1</f>
        <v>0</v>
      </c>
      <c r="IZO1" s="13">
        <f>variables_value!IZO1</f>
        <v>0</v>
      </c>
      <c r="IZP1" s="13">
        <f>variables_value!IZP1</f>
        <v>0</v>
      </c>
      <c r="IZQ1" s="13">
        <f>variables_value!IZQ1</f>
        <v>0</v>
      </c>
      <c r="IZR1" s="13">
        <f>variables_value!IZR1</f>
        <v>0</v>
      </c>
      <c r="IZS1" s="13">
        <f>variables_value!IZS1</f>
        <v>0</v>
      </c>
      <c r="IZT1" s="13">
        <f>variables_value!IZT1</f>
        <v>0</v>
      </c>
      <c r="IZU1" s="13">
        <f>variables_value!IZU1</f>
        <v>0</v>
      </c>
      <c r="IZV1" s="13">
        <f>variables_value!IZV1</f>
        <v>0</v>
      </c>
      <c r="IZW1" s="13">
        <f>variables_value!IZW1</f>
        <v>0</v>
      </c>
      <c r="IZX1" s="13">
        <f>variables_value!IZX1</f>
        <v>0</v>
      </c>
      <c r="IZY1" s="13">
        <f>variables_value!IZY1</f>
        <v>0</v>
      </c>
      <c r="IZZ1" s="13">
        <f>variables_value!IZZ1</f>
        <v>0</v>
      </c>
      <c r="JAA1" s="13">
        <f>variables_value!JAA1</f>
        <v>0</v>
      </c>
      <c r="JAB1" s="13">
        <f>variables_value!JAB1</f>
        <v>0</v>
      </c>
      <c r="JAC1" s="13">
        <f>variables_value!JAC1</f>
        <v>0</v>
      </c>
      <c r="JAD1" s="13">
        <f>variables_value!JAD1</f>
        <v>0</v>
      </c>
      <c r="JAE1" s="13">
        <f>variables_value!JAE1</f>
        <v>0</v>
      </c>
      <c r="JAF1" s="13">
        <f>variables_value!JAF1</f>
        <v>0</v>
      </c>
      <c r="JAG1" s="13">
        <f>variables_value!JAG1</f>
        <v>0</v>
      </c>
      <c r="JAH1" s="13">
        <f>variables_value!JAH1</f>
        <v>0</v>
      </c>
      <c r="JAI1" s="13">
        <f>variables_value!JAI1</f>
        <v>0</v>
      </c>
      <c r="JAJ1" s="13">
        <f>variables_value!JAJ1</f>
        <v>0</v>
      </c>
      <c r="JAK1" s="13">
        <f>variables_value!JAK1</f>
        <v>0</v>
      </c>
      <c r="JAL1" s="13">
        <f>variables_value!JAL1</f>
        <v>0</v>
      </c>
      <c r="JAM1" s="13">
        <f>variables_value!JAM1</f>
        <v>0</v>
      </c>
      <c r="JAN1" s="13">
        <f>variables_value!JAN1</f>
        <v>0</v>
      </c>
      <c r="JAO1" s="13">
        <f>variables_value!JAO1</f>
        <v>0</v>
      </c>
      <c r="JAP1" s="13">
        <f>variables_value!JAP1</f>
        <v>0</v>
      </c>
      <c r="JAQ1" s="13">
        <f>variables_value!JAQ1</f>
        <v>0</v>
      </c>
      <c r="JAR1" s="13">
        <f>variables_value!JAR1</f>
        <v>0</v>
      </c>
      <c r="JAS1" s="13">
        <f>variables_value!JAS1</f>
        <v>0</v>
      </c>
      <c r="JAT1" s="13">
        <f>variables_value!JAT1</f>
        <v>0</v>
      </c>
      <c r="JAU1" s="13">
        <f>variables_value!JAU1</f>
        <v>0</v>
      </c>
      <c r="JAV1" s="13">
        <f>variables_value!JAV1</f>
        <v>0</v>
      </c>
      <c r="JAW1" s="13">
        <f>variables_value!JAW1</f>
        <v>0</v>
      </c>
      <c r="JAX1" s="13">
        <f>variables_value!JAX1</f>
        <v>0</v>
      </c>
      <c r="JAY1" s="13">
        <f>variables_value!JAY1</f>
        <v>0</v>
      </c>
      <c r="JAZ1" s="13">
        <f>variables_value!JAZ1</f>
        <v>0</v>
      </c>
      <c r="JBA1" s="13">
        <f>variables_value!JBA1</f>
        <v>0</v>
      </c>
      <c r="JBB1" s="13">
        <f>variables_value!JBB1</f>
        <v>0</v>
      </c>
      <c r="JBC1" s="13">
        <f>variables_value!JBC1</f>
        <v>0</v>
      </c>
      <c r="JBD1" s="13">
        <f>variables_value!JBD1</f>
        <v>0</v>
      </c>
      <c r="JBE1" s="13">
        <f>variables_value!JBE1</f>
        <v>0</v>
      </c>
      <c r="JBF1" s="13">
        <f>variables_value!JBF1</f>
        <v>0</v>
      </c>
      <c r="JBG1" s="13">
        <f>variables_value!JBG1</f>
        <v>0</v>
      </c>
      <c r="JBH1" s="13">
        <f>variables_value!JBH1</f>
        <v>0</v>
      </c>
      <c r="JBI1" s="13">
        <f>variables_value!JBI1</f>
        <v>0</v>
      </c>
      <c r="JBJ1" s="13">
        <f>variables_value!JBJ1</f>
        <v>0</v>
      </c>
      <c r="JBK1" s="13">
        <f>variables_value!JBK1</f>
        <v>0</v>
      </c>
      <c r="JBL1" s="13">
        <f>variables_value!JBL1</f>
        <v>0</v>
      </c>
      <c r="JBM1" s="13">
        <f>variables_value!JBM1</f>
        <v>0</v>
      </c>
      <c r="JBN1" s="13">
        <f>variables_value!JBN1</f>
        <v>0</v>
      </c>
      <c r="JBO1" s="13">
        <f>variables_value!JBO1</f>
        <v>0</v>
      </c>
      <c r="JBP1" s="13">
        <f>variables_value!JBP1</f>
        <v>0</v>
      </c>
      <c r="JBQ1" s="13">
        <f>variables_value!JBQ1</f>
        <v>0</v>
      </c>
      <c r="JBR1" s="13">
        <f>variables_value!JBR1</f>
        <v>0</v>
      </c>
      <c r="JBS1" s="13">
        <f>variables_value!JBS1</f>
        <v>0</v>
      </c>
      <c r="JBT1" s="13">
        <f>variables_value!JBT1</f>
        <v>0</v>
      </c>
      <c r="JBU1" s="13">
        <f>variables_value!JBU1</f>
        <v>0</v>
      </c>
      <c r="JBV1" s="13">
        <f>variables_value!JBV1</f>
        <v>0</v>
      </c>
      <c r="JBW1" s="13">
        <f>variables_value!JBW1</f>
        <v>0</v>
      </c>
      <c r="JBX1" s="13">
        <f>variables_value!JBX1</f>
        <v>0</v>
      </c>
      <c r="JBY1" s="13">
        <f>variables_value!JBY1</f>
        <v>0</v>
      </c>
      <c r="JBZ1" s="13">
        <f>variables_value!JBZ1</f>
        <v>0</v>
      </c>
      <c r="JCA1" s="13">
        <f>variables_value!JCA1</f>
        <v>0</v>
      </c>
      <c r="JCB1" s="13">
        <f>variables_value!JCB1</f>
        <v>0</v>
      </c>
      <c r="JCC1" s="13">
        <f>variables_value!JCC1</f>
        <v>0</v>
      </c>
      <c r="JCD1" s="13">
        <f>variables_value!JCD1</f>
        <v>0</v>
      </c>
      <c r="JCE1" s="13">
        <f>variables_value!JCE1</f>
        <v>0</v>
      </c>
      <c r="JCF1" s="13">
        <f>variables_value!JCF1</f>
        <v>0</v>
      </c>
      <c r="JCG1" s="13">
        <f>variables_value!JCG1</f>
        <v>0</v>
      </c>
      <c r="JCH1" s="13">
        <f>variables_value!JCH1</f>
        <v>0</v>
      </c>
      <c r="JCI1" s="13">
        <f>variables_value!JCI1</f>
        <v>0</v>
      </c>
      <c r="JCJ1" s="13">
        <f>variables_value!JCJ1</f>
        <v>0</v>
      </c>
      <c r="JCK1" s="13">
        <f>variables_value!JCK1</f>
        <v>0</v>
      </c>
      <c r="JCL1" s="13">
        <f>variables_value!JCL1</f>
        <v>0</v>
      </c>
      <c r="JCM1" s="13">
        <f>variables_value!JCM1</f>
        <v>0</v>
      </c>
      <c r="JCN1" s="13">
        <f>variables_value!JCN1</f>
        <v>0</v>
      </c>
      <c r="JCO1" s="13">
        <f>variables_value!JCO1</f>
        <v>0</v>
      </c>
      <c r="JCP1" s="13">
        <f>variables_value!JCP1</f>
        <v>0</v>
      </c>
      <c r="JCQ1" s="13">
        <f>variables_value!JCQ1</f>
        <v>0</v>
      </c>
      <c r="JCR1" s="13">
        <f>variables_value!JCR1</f>
        <v>0</v>
      </c>
      <c r="JCS1" s="13">
        <f>variables_value!JCS1</f>
        <v>0</v>
      </c>
      <c r="JCT1" s="13">
        <f>variables_value!JCT1</f>
        <v>0</v>
      </c>
      <c r="JCU1" s="13">
        <f>variables_value!JCU1</f>
        <v>0</v>
      </c>
      <c r="JCV1" s="13">
        <f>variables_value!JCV1</f>
        <v>0</v>
      </c>
      <c r="JCW1" s="13">
        <f>variables_value!JCW1</f>
        <v>0</v>
      </c>
      <c r="JCX1" s="13">
        <f>variables_value!JCX1</f>
        <v>0</v>
      </c>
      <c r="JCY1" s="13">
        <f>variables_value!JCY1</f>
        <v>0</v>
      </c>
      <c r="JCZ1" s="13">
        <f>variables_value!JCZ1</f>
        <v>0</v>
      </c>
      <c r="JDA1" s="13">
        <f>variables_value!JDA1</f>
        <v>0</v>
      </c>
      <c r="JDB1" s="13">
        <f>variables_value!JDB1</f>
        <v>0</v>
      </c>
      <c r="JDC1" s="13">
        <f>variables_value!JDC1</f>
        <v>0</v>
      </c>
      <c r="JDD1" s="13">
        <f>variables_value!JDD1</f>
        <v>0</v>
      </c>
      <c r="JDE1" s="13">
        <f>variables_value!JDE1</f>
        <v>0</v>
      </c>
      <c r="JDF1" s="13">
        <f>variables_value!JDF1</f>
        <v>0</v>
      </c>
      <c r="JDG1" s="13">
        <f>variables_value!JDG1</f>
        <v>0</v>
      </c>
      <c r="JDH1" s="13">
        <f>variables_value!JDH1</f>
        <v>0</v>
      </c>
      <c r="JDI1" s="13">
        <f>variables_value!JDI1</f>
        <v>0</v>
      </c>
      <c r="JDJ1" s="13">
        <f>variables_value!JDJ1</f>
        <v>0</v>
      </c>
      <c r="JDK1" s="13">
        <f>variables_value!JDK1</f>
        <v>0</v>
      </c>
      <c r="JDL1" s="13">
        <f>variables_value!JDL1</f>
        <v>0</v>
      </c>
      <c r="JDM1" s="13">
        <f>variables_value!JDM1</f>
        <v>0</v>
      </c>
      <c r="JDN1" s="13">
        <f>variables_value!JDN1</f>
        <v>0</v>
      </c>
      <c r="JDO1" s="13">
        <f>variables_value!JDO1</f>
        <v>0</v>
      </c>
      <c r="JDP1" s="13">
        <f>variables_value!JDP1</f>
        <v>0</v>
      </c>
      <c r="JDQ1" s="13">
        <f>variables_value!JDQ1</f>
        <v>0</v>
      </c>
      <c r="JDR1" s="13">
        <f>variables_value!JDR1</f>
        <v>0</v>
      </c>
      <c r="JDS1" s="13">
        <f>variables_value!JDS1</f>
        <v>0</v>
      </c>
      <c r="JDT1" s="13">
        <f>variables_value!JDT1</f>
        <v>0</v>
      </c>
      <c r="JDU1" s="13">
        <f>variables_value!JDU1</f>
        <v>0</v>
      </c>
      <c r="JDV1" s="13">
        <f>variables_value!JDV1</f>
        <v>0</v>
      </c>
      <c r="JDW1" s="13">
        <f>variables_value!JDW1</f>
        <v>0</v>
      </c>
      <c r="JDX1" s="13">
        <f>variables_value!JDX1</f>
        <v>0</v>
      </c>
      <c r="JDY1" s="13">
        <f>variables_value!JDY1</f>
        <v>0</v>
      </c>
      <c r="JDZ1" s="13">
        <f>variables_value!JDZ1</f>
        <v>0</v>
      </c>
      <c r="JEA1" s="13">
        <f>variables_value!JEA1</f>
        <v>0</v>
      </c>
      <c r="JEB1" s="13">
        <f>variables_value!JEB1</f>
        <v>0</v>
      </c>
      <c r="JEC1" s="13">
        <f>variables_value!JEC1</f>
        <v>0</v>
      </c>
      <c r="JED1" s="13">
        <f>variables_value!JED1</f>
        <v>0</v>
      </c>
      <c r="JEE1" s="13">
        <f>variables_value!JEE1</f>
        <v>0</v>
      </c>
      <c r="JEF1" s="13">
        <f>variables_value!JEF1</f>
        <v>0</v>
      </c>
      <c r="JEG1" s="13">
        <f>variables_value!JEG1</f>
        <v>0</v>
      </c>
      <c r="JEH1" s="13">
        <f>variables_value!JEH1</f>
        <v>0</v>
      </c>
      <c r="JEI1" s="13">
        <f>variables_value!JEI1</f>
        <v>0</v>
      </c>
      <c r="JEJ1" s="13">
        <f>variables_value!JEJ1</f>
        <v>0</v>
      </c>
      <c r="JEK1" s="13">
        <f>variables_value!JEK1</f>
        <v>0</v>
      </c>
      <c r="JEL1" s="13">
        <f>variables_value!JEL1</f>
        <v>0</v>
      </c>
      <c r="JEM1" s="13">
        <f>variables_value!JEM1</f>
        <v>0</v>
      </c>
      <c r="JEN1" s="13">
        <f>variables_value!JEN1</f>
        <v>0</v>
      </c>
      <c r="JEO1" s="13">
        <f>variables_value!JEO1</f>
        <v>0</v>
      </c>
      <c r="JEP1" s="13">
        <f>variables_value!JEP1</f>
        <v>0</v>
      </c>
      <c r="JEQ1" s="13">
        <f>variables_value!JEQ1</f>
        <v>0</v>
      </c>
      <c r="JER1" s="13">
        <f>variables_value!JER1</f>
        <v>0</v>
      </c>
      <c r="JES1" s="13">
        <f>variables_value!JES1</f>
        <v>0</v>
      </c>
      <c r="JET1" s="13">
        <f>variables_value!JET1</f>
        <v>0</v>
      </c>
      <c r="JEU1" s="13">
        <f>variables_value!JEU1</f>
        <v>0</v>
      </c>
      <c r="JEV1" s="13">
        <f>variables_value!JEV1</f>
        <v>0</v>
      </c>
      <c r="JEW1" s="13">
        <f>variables_value!JEW1</f>
        <v>0</v>
      </c>
      <c r="JEX1" s="13">
        <f>variables_value!JEX1</f>
        <v>0</v>
      </c>
      <c r="JEY1" s="13">
        <f>variables_value!JEY1</f>
        <v>0</v>
      </c>
      <c r="JEZ1" s="13">
        <f>variables_value!JEZ1</f>
        <v>0</v>
      </c>
      <c r="JFA1" s="13">
        <f>variables_value!JFA1</f>
        <v>0</v>
      </c>
      <c r="JFB1" s="13">
        <f>variables_value!JFB1</f>
        <v>0</v>
      </c>
      <c r="JFC1" s="13">
        <f>variables_value!JFC1</f>
        <v>0</v>
      </c>
      <c r="JFD1" s="13">
        <f>variables_value!JFD1</f>
        <v>0</v>
      </c>
      <c r="JFE1" s="13">
        <f>variables_value!JFE1</f>
        <v>0</v>
      </c>
      <c r="JFF1" s="13">
        <f>variables_value!JFF1</f>
        <v>0</v>
      </c>
      <c r="JFG1" s="13">
        <f>variables_value!JFG1</f>
        <v>0</v>
      </c>
      <c r="JFH1" s="13">
        <f>variables_value!JFH1</f>
        <v>0</v>
      </c>
      <c r="JFI1" s="13">
        <f>variables_value!JFI1</f>
        <v>0</v>
      </c>
      <c r="JFJ1" s="13">
        <f>variables_value!JFJ1</f>
        <v>0</v>
      </c>
      <c r="JFK1" s="13">
        <f>variables_value!JFK1</f>
        <v>0</v>
      </c>
      <c r="JFL1" s="13">
        <f>variables_value!JFL1</f>
        <v>0</v>
      </c>
      <c r="JFM1" s="13">
        <f>variables_value!JFM1</f>
        <v>0</v>
      </c>
      <c r="JFN1" s="13">
        <f>variables_value!JFN1</f>
        <v>0</v>
      </c>
      <c r="JFO1" s="13">
        <f>variables_value!JFO1</f>
        <v>0</v>
      </c>
      <c r="JFP1" s="13">
        <f>variables_value!JFP1</f>
        <v>0</v>
      </c>
      <c r="JFQ1" s="13">
        <f>variables_value!JFQ1</f>
        <v>0</v>
      </c>
      <c r="JFR1" s="13">
        <f>variables_value!JFR1</f>
        <v>0</v>
      </c>
      <c r="JFS1" s="13">
        <f>variables_value!JFS1</f>
        <v>0</v>
      </c>
      <c r="JFT1" s="13">
        <f>variables_value!JFT1</f>
        <v>0</v>
      </c>
      <c r="JFU1" s="13">
        <f>variables_value!JFU1</f>
        <v>0</v>
      </c>
      <c r="JFV1" s="13">
        <f>variables_value!JFV1</f>
        <v>0</v>
      </c>
      <c r="JFW1" s="13">
        <f>variables_value!JFW1</f>
        <v>0</v>
      </c>
      <c r="JFX1" s="13">
        <f>variables_value!JFX1</f>
        <v>0</v>
      </c>
      <c r="JFY1" s="13">
        <f>variables_value!JFY1</f>
        <v>0</v>
      </c>
      <c r="JFZ1" s="13">
        <f>variables_value!JFZ1</f>
        <v>0</v>
      </c>
      <c r="JGA1" s="13">
        <f>variables_value!JGA1</f>
        <v>0</v>
      </c>
      <c r="JGB1" s="13">
        <f>variables_value!JGB1</f>
        <v>0</v>
      </c>
      <c r="JGC1" s="13">
        <f>variables_value!JGC1</f>
        <v>0</v>
      </c>
      <c r="JGD1" s="13">
        <f>variables_value!JGD1</f>
        <v>0</v>
      </c>
      <c r="JGE1" s="13">
        <f>variables_value!JGE1</f>
        <v>0</v>
      </c>
      <c r="JGF1" s="13">
        <f>variables_value!JGF1</f>
        <v>0</v>
      </c>
      <c r="JGG1" s="13">
        <f>variables_value!JGG1</f>
        <v>0</v>
      </c>
      <c r="JGH1" s="13">
        <f>variables_value!JGH1</f>
        <v>0</v>
      </c>
      <c r="JGI1" s="13">
        <f>variables_value!JGI1</f>
        <v>0</v>
      </c>
      <c r="JGJ1" s="13">
        <f>variables_value!JGJ1</f>
        <v>0</v>
      </c>
      <c r="JGK1" s="13">
        <f>variables_value!JGK1</f>
        <v>0</v>
      </c>
      <c r="JGL1" s="13">
        <f>variables_value!JGL1</f>
        <v>0</v>
      </c>
      <c r="JGM1" s="13">
        <f>variables_value!JGM1</f>
        <v>0</v>
      </c>
      <c r="JGN1" s="13">
        <f>variables_value!JGN1</f>
        <v>0</v>
      </c>
      <c r="JGO1" s="13">
        <f>variables_value!JGO1</f>
        <v>0</v>
      </c>
      <c r="JGP1" s="13">
        <f>variables_value!JGP1</f>
        <v>0</v>
      </c>
      <c r="JGQ1" s="13">
        <f>variables_value!JGQ1</f>
        <v>0</v>
      </c>
      <c r="JGR1" s="13">
        <f>variables_value!JGR1</f>
        <v>0</v>
      </c>
      <c r="JGS1" s="13">
        <f>variables_value!JGS1</f>
        <v>0</v>
      </c>
      <c r="JGT1" s="13">
        <f>variables_value!JGT1</f>
        <v>0</v>
      </c>
      <c r="JGU1" s="13">
        <f>variables_value!JGU1</f>
        <v>0</v>
      </c>
      <c r="JGV1" s="13">
        <f>variables_value!JGV1</f>
        <v>0</v>
      </c>
      <c r="JGW1" s="13">
        <f>variables_value!JGW1</f>
        <v>0</v>
      </c>
      <c r="JGX1" s="13">
        <f>variables_value!JGX1</f>
        <v>0</v>
      </c>
      <c r="JGY1" s="13">
        <f>variables_value!JGY1</f>
        <v>0</v>
      </c>
      <c r="JGZ1" s="13">
        <f>variables_value!JGZ1</f>
        <v>0</v>
      </c>
      <c r="JHA1" s="13">
        <f>variables_value!JHA1</f>
        <v>0</v>
      </c>
      <c r="JHB1" s="13">
        <f>variables_value!JHB1</f>
        <v>0</v>
      </c>
      <c r="JHC1" s="13">
        <f>variables_value!JHC1</f>
        <v>0</v>
      </c>
      <c r="JHD1" s="13">
        <f>variables_value!JHD1</f>
        <v>0</v>
      </c>
      <c r="JHE1" s="13">
        <f>variables_value!JHE1</f>
        <v>0</v>
      </c>
      <c r="JHF1" s="13">
        <f>variables_value!JHF1</f>
        <v>0</v>
      </c>
      <c r="JHG1" s="13">
        <f>variables_value!JHG1</f>
        <v>0</v>
      </c>
      <c r="JHH1" s="13">
        <f>variables_value!JHH1</f>
        <v>0</v>
      </c>
      <c r="JHI1" s="13">
        <f>variables_value!JHI1</f>
        <v>0</v>
      </c>
      <c r="JHJ1" s="13">
        <f>variables_value!JHJ1</f>
        <v>0</v>
      </c>
      <c r="JHK1" s="13">
        <f>variables_value!JHK1</f>
        <v>0</v>
      </c>
      <c r="JHL1" s="13">
        <f>variables_value!JHL1</f>
        <v>0</v>
      </c>
      <c r="JHM1" s="13">
        <f>variables_value!JHM1</f>
        <v>0</v>
      </c>
      <c r="JHN1" s="13">
        <f>variables_value!JHN1</f>
        <v>0</v>
      </c>
      <c r="JHO1" s="13">
        <f>variables_value!JHO1</f>
        <v>0</v>
      </c>
      <c r="JHP1" s="13">
        <f>variables_value!JHP1</f>
        <v>0</v>
      </c>
      <c r="JHQ1" s="13">
        <f>variables_value!JHQ1</f>
        <v>0</v>
      </c>
      <c r="JHR1" s="13">
        <f>variables_value!JHR1</f>
        <v>0</v>
      </c>
      <c r="JHS1" s="13">
        <f>variables_value!JHS1</f>
        <v>0</v>
      </c>
      <c r="JHT1" s="13">
        <f>variables_value!JHT1</f>
        <v>0</v>
      </c>
      <c r="JHU1" s="13">
        <f>variables_value!JHU1</f>
        <v>0</v>
      </c>
      <c r="JHV1" s="13">
        <f>variables_value!JHV1</f>
        <v>0</v>
      </c>
      <c r="JHW1" s="13">
        <f>variables_value!JHW1</f>
        <v>0</v>
      </c>
      <c r="JHX1" s="13">
        <f>variables_value!JHX1</f>
        <v>0</v>
      </c>
      <c r="JHY1" s="13">
        <f>variables_value!JHY1</f>
        <v>0</v>
      </c>
      <c r="JHZ1" s="13">
        <f>variables_value!JHZ1</f>
        <v>0</v>
      </c>
      <c r="JIA1" s="13">
        <f>variables_value!JIA1</f>
        <v>0</v>
      </c>
      <c r="JIB1" s="13">
        <f>variables_value!JIB1</f>
        <v>0</v>
      </c>
      <c r="JIC1" s="13">
        <f>variables_value!JIC1</f>
        <v>0</v>
      </c>
      <c r="JID1" s="13">
        <f>variables_value!JID1</f>
        <v>0</v>
      </c>
      <c r="JIE1" s="13">
        <f>variables_value!JIE1</f>
        <v>0</v>
      </c>
      <c r="JIF1" s="13">
        <f>variables_value!JIF1</f>
        <v>0</v>
      </c>
      <c r="JIG1" s="13">
        <f>variables_value!JIG1</f>
        <v>0</v>
      </c>
      <c r="JIH1" s="13">
        <f>variables_value!JIH1</f>
        <v>0</v>
      </c>
      <c r="JII1" s="13">
        <f>variables_value!JII1</f>
        <v>0</v>
      </c>
      <c r="JIJ1" s="13">
        <f>variables_value!JIJ1</f>
        <v>0</v>
      </c>
      <c r="JIK1" s="13">
        <f>variables_value!JIK1</f>
        <v>0</v>
      </c>
      <c r="JIL1" s="13">
        <f>variables_value!JIL1</f>
        <v>0</v>
      </c>
      <c r="JIM1" s="13">
        <f>variables_value!JIM1</f>
        <v>0</v>
      </c>
      <c r="JIN1" s="13">
        <f>variables_value!JIN1</f>
        <v>0</v>
      </c>
      <c r="JIO1" s="13">
        <f>variables_value!JIO1</f>
        <v>0</v>
      </c>
      <c r="JIP1" s="13">
        <f>variables_value!JIP1</f>
        <v>0</v>
      </c>
      <c r="JIQ1" s="13">
        <f>variables_value!JIQ1</f>
        <v>0</v>
      </c>
      <c r="JIR1" s="13">
        <f>variables_value!JIR1</f>
        <v>0</v>
      </c>
      <c r="JIS1" s="13">
        <f>variables_value!JIS1</f>
        <v>0</v>
      </c>
      <c r="JIT1" s="13">
        <f>variables_value!JIT1</f>
        <v>0</v>
      </c>
      <c r="JIU1" s="13">
        <f>variables_value!JIU1</f>
        <v>0</v>
      </c>
      <c r="JIV1" s="13">
        <f>variables_value!JIV1</f>
        <v>0</v>
      </c>
      <c r="JIW1" s="13">
        <f>variables_value!JIW1</f>
        <v>0</v>
      </c>
      <c r="JIX1" s="13">
        <f>variables_value!JIX1</f>
        <v>0</v>
      </c>
      <c r="JIY1" s="13">
        <f>variables_value!JIY1</f>
        <v>0</v>
      </c>
      <c r="JIZ1" s="13">
        <f>variables_value!JIZ1</f>
        <v>0</v>
      </c>
      <c r="JJA1" s="13">
        <f>variables_value!JJA1</f>
        <v>0</v>
      </c>
      <c r="JJB1" s="13">
        <f>variables_value!JJB1</f>
        <v>0</v>
      </c>
      <c r="JJC1" s="13">
        <f>variables_value!JJC1</f>
        <v>0</v>
      </c>
      <c r="JJD1" s="13">
        <f>variables_value!JJD1</f>
        <v>0</v>
      </c>
      <c r="JJE1" s="13">
        <f>variables_value!JJE1</f>
        <v>0</v>
      </c>
      <c r="JJF1" s="13">
        <f>variables_value!JJF1</f>
        <v>0</v>
      </c>
      <c r="JJG1" s="13">
        <f>variables_value!JJG1</f>
        <v>0</v>
      </c>
      <c r="JJH1" s="13">
        <f>variables_value!JJH1</f>
        <v>0</v>
      </c>
      <c r="JJI1" s="13">
        <f>variables_value!JJI1</f>
        <v>0</v>
      </c>
      <c r="JJJ1" s="13">
        <f>variables_value!JJJ1</f>
        <v>0</v>
      </c>
      <c r="JJK1" s="13">
        <f>variables_value!JJK1</f>
        <v>0</v>
      </c>
      <c r="JJL1" s="13">
        <f>variables_value!JJL1</f>
        <v>0</v>
      </c>
      <c r="JJM1" s="13">
        <f>variables_value!JJM1</f>
        <v>0</v>
      </c>
      <c r="JJN1" s="13">
        <f>variables_value!JJN1</f>
        <v>0</v>
      </c>
      <c r="JJO1" s="13">
        <f>variables_value!JJO1</f>
        <v>0</v>
      </c>
      <c r="JJP1" s="13">
        <f>variables_value!JJP1</f>
        <v>0</v>
      </c>
      <c r="JJQ1" s="13">
        <f>variables_value!JJQ1</f>
        <v>0</v>
      </c>
      <c r="JJR1" s="13">
        <f>variables_value!JJR1</f>
        <v>0</v>
      </c>
      <c r="JJS1" s="13">
        <f>variables_value!JJS1</f>
        <v>0</v>
      </c>
      <c r="JJT1" s="13">
        <f>variables_value!JJT1</f>
        <v>0</v>
      </c>
      <c r="JJU1" s="13">
        <f>variables_value!JJU1</f>
        <v>0</v>
      </c>
      <c r="JJV1" s="13">
        <f>variables_value!JJV1</f>
        <v>0</v>
      </c>
      <c r="JJW1" s="13">
        <f>variables_value!JJW1</f>
        <v>0</v>
      </c>
      <c r="JJX1" s="13">
        <f>variables_value!JJX1</f>
        <v>0</v>
      </c>
      <c r="JJY1" s="13">
        <f>variables_value!JJY1</f>
        <v>0</v>
      </c>
      <c r="JJZ1" s="13">
        <f>variables_value!JJZ1</f>
        <v>0</v>
      </c>
      <c r="JKA1" s="13">
        <f>variables_value!JKA1</f>
        <v>0</v>
      </c>
      <c r="JKB1" s="13">
        <f>variables_value!JKB1</f>
        <v>0</v>
      </c>
      <c r="JKC1" s="13">
        <f>variables_value!JKC1</f>
        <v>0</v>
      </c>
      <c r="JKD1" s="13">
        <f>variables_value!JKD1</f>
        <v>0</v>
      </c>
      <c r="JKE1" s="13">
        <f>variables_value!JKE1</f>
        <v>0</v>
      </c>
      <c r="JKF1" s="13">
        <f>variables_value!JKF1</f>
        <v>0</v>
      </c>
      <c r="JKG1" s="13">
        <f>variables_value!JKG1</f>
        <v>0</v>
      </c>
      <c r="JKH1" s="13">
        <f>variables_value!JKH1</f>
        <v>0</v>
      </c>
      <c r="JKI1" s="13">
        <f>variables_value!JKI1</f>
        <v>0</v>
      </c>
      <c r="JKJ1" s="13">
        <f>variables_value!JKJ1</f>
        <v>0</v>
      </c>
      <c r="JKK1" s="13">
        <f>variables_value!JKK1</f>
        <v>0</v>
      </c>
      <c r="JKL1" s="13">
        <f>variables_value!JKL1</f>
        <v>0</v>
      </c>
      <c r="JKM1" s="13">
        <f>variables_value!JKM1</f>
        <v>0</v>
      </c>
      <c r="JKN1" s="13">
        <f>variables_value!JKN1</f>
        <v>0</v>
      </c>
      <c r="JKO1" s="13">
        <f>variables_value!JKO1</f>
        <v>0</v>
      </c>
      <c r="JKP1" s="13">
        <f>variables_value!JKP1</f>
        <v>0</v>
      </c>
      <c r="JKQ1" s="13">
        <f>variables_value!JKQ1</f>
        <v>0</v>
      </c>
      <c r="JKR1" s="13">
        <f>variables_value!JKR1</f>
        <v>0</v>
      </c>
      <c r="JKS1" s="13">
        <f>variables_value!JKS1</f>
        <v>0</v>
      </c>
      <c r="JKT1" s="13">
        <f>variables_value!JKT1</f>
        <v>0</v>
      </c>
      <c r="JKU1" s="13">
        <f>variables_value!JKU1</f>
        <v>0</v>
      </c>
      <c r="JKV1" s="13">
        <f>variables_value!JKV1</f>
        <v>0</v>
      </c>
      <c r="JKW1" s="13">
        <f>variables_value!JKW1</f>
        <v>0</v>
      </c>
      <c r="JKX1" s="13">
        <f>variables_value!JKX1</f>
        <v>0</v>
      </c>
      <c r="JKY1" s="13">
        <f>variables_value!JKY1</f>
        <v>0</v>
      </c>
      <c r="JKZ1" s="13">
        <f>variables_value!JKZ1</f>
        <v>0</v>
      </c>
      <c r="JLA1" s="13">
        <f>variables_value!JLA1</f>
        <v>0</v>
      </c>
      <c r="JLB1" s="13">
        <f>variables_value!JLB1</f>
        <v>0</v>
      </c>
      <c r="JLC1" s="13">
        <f>variables_value!JLC1</f>
        <v>0</v>
      </c>
      <c r="JLD1" s="13">
        <f>variables_value!JLD1</f>
        <v>0</v>
      </c>
      <c r="JLE1" s="13">
        <f>variables_value!JLE1</f>
        <v>0</v>
      </c>
      <c r="JLF1" s="13">
        <f>variables_value!JLF1</f>
        <v>0</v>
      </c>
      <c r="JLG1" s="13">
        <f>variables_value!JLG1</f>
        <v>0</v>
      </c>
      <c r="JLH1" s="13">
        <f>variables_value!JLH1</f>
        <v>0</v>
      </c>
      <c r="JLI1" s="13">
        <f>variables_value!JLI1</f>
        <v>0</v>
      </c>
      <c r="JLJ1" s="13">
        <f>variables_value!JLJ1</f>
        <v>0</v>
      </c>
      <c r="JLK1" s="13">
        <f>variables_value!JLK1</f>
        <v>0</v>
      </c>
      <c r="JLL1" s="13">
        <f>variables_value!JLL1</f>
        <v>0</v>
      </c>
      <c r="JLM1" s="13">
        <f>variables_value!JLM1</f>
        <v>0</v>
      </c>
      <c r="JLN1" s="13">
        <f>variables_value!JLN1</f>
        <v>0</v>
      </c>
      <c r="JLO1" s="13">
        <f>variables_value!JLO1</f>
        <v>0</v>
      </c>
      <c r="JLP1" s="13">
        <f>variables_value!JLP1</f>
        <v>0</v>
      </c>
      <c r="JLQ1" s="13">
        <f>variables_value!JLQ1</f>
        <v>0</v>
      </c>
      <c r="JLR1" s="13">
        <f>variables_value!JLR1</f>
        <v>0</v>
      </c>
      <c r="JLS1" s="13">
        <f>variables_value!JLS1</f>
        <v>0</v>
      </c>
      <c r="JLT1" s="13">
        <f>variables_value!JLT1</f>
        <v>0</v>
      </c>
      <c r="JLU1" s="13">
        <f>variables_value!JLU1</f>
        <v>0</v>
      </c>
      <c r="JLV1" s="13">
        <f>variables_value!JLV1</f>
        <v>0</v>
      </c>
      <c r="JLW1" s="13">
        <f>variables_value!JLW1</f>
        <v>0</v>
      </c>
      <c r="JLX1" s="13">
        <f>variables_value!JLX1</f>
        <v>0</v>
      </c>
      <c r="JLY1" s="13">
        <f>variables_value!JLY1</f>
        <v>0</v>
      </c>
      <c r="JLZ1" s="13">
        <f>variables_value!JLZ1</f>
        <v>0</v>
      </c>
      <c r="JMA1" s="13">
        <f>variables_value!JMA1</f>
        <v>0</v>
      </c>
      <c r="JMB1" s="13">
        <f>variables_value!JMB1</f>
        <v>0</v>
      </c>
      <c r="JMC1" s="13">
        <f>variables_value!JMC1</f>
        <v>0</v>
      </c>
      <c r="JMD1" s="13">
        <f>variables_value!JMD1</f>
        <v>0</v>
      </c>
      <c r="JME1" s="13">
        <f>variables_value!JME1</f>
        <v>0</v>
      </c>
      <c r="JMF1" s="13">
        <f>variables_value!JMF1</f>
        <v>0</v>
      </c>
      <c r="JMG1" s="13">
        <f>variables_value!JMG1</f>
        <v>0</v>
      </c>
      <c r="JMH1" s="13">
        <f>variables_value!JMH1</f>
        <v>0</v>
      </c>
      <c r="JMI1" s="13">
        <f>variables_value!JMI1</f>
        <v>0</v>
      </c>
      <c r="JMJ1" s="13">
        <f>variables_value!JMJ1</f>
        <v>0</v>
      </c>
      <c r="JMK1" s="13">
        <f>variables_value!JMK1</f>
        <v>0</v>
      </c>
      <c r="JML1" s="13">
        <f>variables_value!JML1</f>
        <v>0</v>
      </c>
      <c r="JMM1" s="13">
        <f>variables_value!JMM1</f>
        <v>0</v>
      </c>
      <c r="JMN1" s="13">
        <f>variables_value!JMN1</f>
        <v>0</v>
      </c>
      <c r="JMO1" s="13">
        <f>variables_value!JMO1</f>
        <v>0</v>
      </c>
      <c r="JMP1" s="13">
        <f>variables_value!JMP1</f>
        <v>0</v>
      </c>
      <c r="JMQ1" s="13">
        <f>variables_value!JMQ1</f>
        <v>0</v>
      </c>
      <c r="JMR1" s="13">
        <f>variables_value!JMR1</f>
        <v>0</v>
      </c>
      <c r="JMS1" s="13">
        <f>variables_value!JMS1</f>
        <v>0</v>
      </c>
      <c r="JMT1" s="13">
        <f>variables_value!JMT1</f>
        <v>0</v>
      </c>
      <c r="JMU1" s="13">
        <f>variables_value!JMU1</f>
        <v>0</v>
      </c>
      <c r="JMV1" s="13">
        <f>variables_value!JMV1</f>
        <v>0</v>
      </c>
      <c r="JMW1" s="13">
        <f>variables_value!JMW1</f>
        <v>0</v>
      </c>
      <c r="JMX1" s="13">
        <f>variables_value!JMX1</f>
        <v>0</v>
      </c>
      <c r="JMY1" s="13">
        <f>variables_value!JMY1</f>
        <v>0</v>
      </c>
      <c r="JMZ1" s="13">
        <f>variables_value!JMZ1</f>
        <v>0</v>
      </c>
      <c r="JNA1" s="13">
        <f>variables_value!JNA1</f>
        <v>0</v>
      </c>
      <c r="JNB1" s="13">
        <f>variables_value!JNB1</f>
        <v>0</v>
      </c>
      <c r="JNC1" s="13">
        <f>variables_value!JNC1</f>
        <v>0</v>
      </c>
      <c r="JND1" s="13">
        <f>variables_value!JND1</f>
        <v>0</v>
      </c>
      <c r="JNE1" s="13">
        <f>variables_value!JNE1</f>
        <v>0</v>
      </c>
      <c r="JNF1" s="13">
        <f>variables_value!JNF1</f>
        <v>0</v>
      </c>
      <c r="JNG1" s="13">
        <f>variables_value!JNG1</f>
        <v>0</v>
      </c>
      <c r="JNH1" s="13">
        <f>variables_value!JNH1</f>
        <v>0</v>
      </c>
      <c r="JNI1" s="13">
        <f>variables_value!JNI1</f>
        <v>0</v>
      </c>
      <c r="JNJ1" s="13">
        <f>variables_value!JNJ1</f>
        <v>0</v>
      </c>
      <c r="JNK1" s="13">
        <f>variables_value!JNK1</f>
        <v>0</v>
      </c>
      <c r="JNL1" s="13">
        <f>variables_value!JNL1</f>
        <v>0</v>
      </c>
      <c r="JNM1" s="13">
        <f>variables_value!JNM1</f>
        <v>0</v>
      </c>
      <c r="JNN1" s="13">
        <f>variables_value!JNN1</f>
        <v>0</v>
      </c>
      <c r="JNO1" s="13">
        <f>variables_value!JNO1</f>
        <v>0</v>
      </c>
      <c r="JNP1" s="13">
        <f>variables_value!JNP1</f>
        <v>0</v>
      </c>
      <c r="JNQ1" s="13">
        <f>variables_value!JNQ1</f>
        <v>0</v>
      </c>
      <c r="JNR1" s="13">
        <f>variables_value!JNR1</f>
        <v>0</v>
      </c>
      <c r="JNS1" s="13">
        <f>variables_value!JNS1</f>
        <v>0</v>
      </c>
      <c r="JNT1" s="13">
        <f>variables_value!JNT1</f>
        <v>0</v>
      </c>
      <c r="JNU1" s="13">
        <f>variables_value!JNU1</f>
        <v>0</v>
      </c>
      <c r="JNV1" s="13">
        <f>variables_value!JNV1</f>
        <v>0</v>
      </c>
      <c r="JNW1" s="13">
        <f>variables_value!JNW1</f>
        <v>0</v>
      </c>
      <c r="JNX1" s="13">
        <f>variables_value!JNX1</f>
        <v>0</v>
      </c>
      <c r="JNY1" s="13">
        <f>variables_value!JNY1</f>
        <v>0</v>
      </c>
      <c r="JNZ1" s="13">
        <f>variables_value!JNZ1</f>
        <v>0</v>
      </c>
      <c r="JOA1" s="13">
        <f>variables_value!JOA1</f>
        <v>0</v>
      </c>
      <c r="JOB1" s="13">
        <f>variables_value!JOB1</f>
        <v>0</v>
      </c>
      <c r="JOC1" s="13">
        <f>variables_value!JOC1</f>
        <v>0</v>
      </c>
      <c r="JOD1" s="13">
        <f>variables_value!JOD1</f>
        <v>0</v>
      </c>
      <c r="JOE1" s="13">
        <f>variables_value!JOE1</f>
        <v>0</v>
      </c>
      <c r="JOF1" s="13">
        <f>variables_value!JOF1</f>
        <v>0</v>
      </c>
      <c r="JOG1" s="13">
        <f>variables_value!JOG1</f>
        <v>0</v>
      </c>
      <c r="JOH1" s="13">
        <f>variables_value!JOH1</f>
        <v>0</v>
      </c>
      <c r="JOI1" s="13">
        <f>variables_value!JOI1</f>
        <v>0</v>
      </c>
      <c r="JOJ1" s="13">
        <f>variables_value!JOJ1</f>
        <v>0</v>
      </c>
      <c r="JOK1" s="13">
        <f>variables_value!JOK1</f>
        <v>0</v>
      </c>
      <c r="JOL1" s="13">
        <f>variables_value!JOL1</f>
        <v>0</v>
      </c>
      <c r="JOM1" s="13">
        <f>variables_value!JOM1</f>
        <v>0</v>
      </c>
      <c r="JON1" s="13">
        <f>variables_value!JON1</f>
        <v>0</v>
      </c>
      <c r="JOO1" s="13">
        <f>variables_value!JOO1</f>
        <v>0</v>
      </c>
      <c r="JOP1" s="13">
        <f>variables_value!JOP1</f>
        <v>0</v>
      </c>
      <c r="JOQ1" s="13">
        <f>variables_value!JOQ1</f>
        <v>0</v>
      </c>
      <c r="JOR1" s="13">
        <f>variables_value!JOR1</f>
        <v>0</v>
      </c>
      <c r="JOS1" s="13">
        <f>variables_value!JOS1</f>
        <v>0</v>
      </c>
      <c r="JOT1" s="13">
        <f>variables_value!JOT1</f>
        <v>0</v>
      </c>
      <c r="JOU1" s="13">
        <f>variables_value!JOU1</f>
        <v>0</v>
      </c>
      <c r="JOV1" s="13">
        <f>variables_value!JOV1</f>
        <v>0</v>
      </c>
      <c r="JOW1" s="13">
        <f>variables_value!JOW1</f>
        <v>0</v>
      </c>
      <c r="JOX1" s="13">
        <f>variables_value!JOX1</f>
        <v>0</v>
      </c>
      <c r="JOY1" s="13">
        <f>variables_value!JOY1</f>
        <v>0</v>
      </c>
      <c r="JOZ1" s="13">
        <f>variables_value!JOZ1</f>
        <v>0</v>
      </c>
      <c r="JPA1" s="13">
        <f>variables_value!JPA1</f>
        <v>0</v>
      </c>
      <c r="JPB1" s="13">
        <f>variables_value!JPB1</f>
        <v>0</v>
      </c>
      <c r="JPC1" s="13">
        <f>variables_value!JPC1</f>
        <v>0</v>
      </c>
      <c r="JPD1" s="13">
        <f>variables_value!JPD1</f>
        <v>0</v>
      </c>
      <c r="JPE1" s="13">
        <f>variables_value!JPE1</f>
        <v>0</v>
      </c>
      <c r="JPF1" s="13">
        <f>variables_value!JPF1</f>
        <v>0</v>
      </c>
      <c r="JPG1" s="13">
        <f>variables_value!JPG1</f>
        <v>0</v>
      </c>
      <c r="JPH1" s="13">
        <f>variables_value!JPH1</f>
        <v>0</v>
      </c>
      <c r="JPI1" s="13">
        <f>variables_value!JPI1</f>
        <v>0</v>
      </c>
      <c r="JPJ1" s="13">
        <f>variables_value!JPJ1</f>
        <v>0</v>
      </c>
      <c r="JPK1" s="13">
        <f>variables_value!JPK1</f>
        <v>0</v>
      </c>
      <c r="JPL1" s="13">
        <f>variables_value!JPL1</f>
        <v>0</v>
      </c>
      <c r="JPM1" s="13">
        <f>variables_value!JPM1</f>
        <v>0</v>
      </c>
      <c r="JPN1" s="13">
        <f>variables_value!JPN1</f>
        <v>0</v>
      </c>
      <c r="JPO1" s="13">
        <f>variables_value!JPO1</f>
        <v>0</v>
      </c>
      <c r="JPP1" s="13">
        <f>variables_value!JPP1</f>
        <v>0</v>
      </c>
      <c r="JPQ1" s="13">
        <f>variables_value!JPQ1</f>
        <v>0</v>
      </c>
      <c r="JPR1" s="13">
        <f>variables_value!JPR1</f>
        <v>0</v>
      </c>
      <c r="JPS1" s="13">
        <f>variables_value!JPS1</f>
        <v>0</v>
      </c>
      <c r="JPT1" s="13">
        <f>variables_value!JPT1</f>
        <v>0</v>
      </c>
      <c r="JPU1" s="13">
        <f>variables_value!JPU1</f>
        <v>0</v>
      </c>
      <c r="JPV1" s="13">
        <f>variables_value!JPV1</f>
        <v>0</v>
      </c>
      <c r="JPW1" s="13">
        <f>variables_value!JPW1</f>
        <v>0</v>
      </c>
      <c r="JPX1" s="13">
        <f>variables_value!JPX1</f>
        <v>0</v>
      </c>
      <c r="JPY1" s="13">
        <f>variables_value!JPY1</f>
        <v>0</v>
      </c>
      <c r="JPZ1" s="13">
        <f>variables_value!JPZ1</f>
        <v>0</v>
      </c>
      <c r="JQA1" s="13">
        <f>variables_value!JQA1</f>
        <v>0</v>
      </c>
      <c r="JQB1" s="13">
        <f>variables_value!JQB1</f>
        <v>0</v>
      </c>
      <c r="JQC1" s="13">
        <f>variables_value!JQC1</f>
        <v>0</v>
      </c>
      <c r="JQD1" s="13">
        <f>variables_value!JQD1</f>
        <v>0</v>
      </c>
      <c r="JQE1" s="13">
        <f>variables_value!JQE1</f>
        <v>0</v>
      </c>
      <c r="JQF1" s="13">
        <f>variables_value!JQF1</f>
        <v>0</v>
      </c>
      <c r="JQG1" s="13">
        <f>variables_value!JQG1</f>
        <v>0</v>
      </c>
      <c r="JQH1" s="13">
        <f>variables_value!JQH1</f>
        <v>0</v>
      </c>
      <c r="JQI1" s="13">
        <f>variables_value!JQI1</f>
        <v>0</v>
      </c>
      <c r="JQJ1" s="13">
        <f>variables_value!JQJ1</f>
        <v>0</v>
      </c>
      <c r="JQK1" s="13">
        <f>variables_value!JQK1</f>
        <v>0</v>
      </c>
      <c r="JQL1" s="13">
        <f>variables_value!JQL1</f>
        <v>0</v>
      </c>
      <c r="JQM1" s="13">
        <f>variables_value!JQM1</f>
        <v>0</v>
      </c>
      <c r="JQN1" s="13">
        <f>variables_value!JQN1</f>
        <v>0</v>
      </c>
      <c r="JQO1" s="13">
        <f>variables_value!JQO1</f>
        <v>0</v>
      </c>
      <c r="JQP1" s="13">
        <f>variables_value!JQP1</f>
        <v>0</v>
      </c>
      <c r="JQQ1" s="13">
        <f>variables_value!JQQ1</f>
        <v>0</v>
      </c>
      <c r="JQR1" s="13">
        <f>variables_value!JQR1</f>
        <v>0</v>
      </c>
      <c r="JQS1" s="13">
        <f>variables_value!JQS1</f>
        <v>0</v>
      </c>
      <c r="JQT1" s="13">
        <f>variables_value!JQT1</f>
        <v>0</v>
      </c>
      <c r="JQU1" s="13">
        <f>variables_value!JQU1</f>
        <v>0</v>
      </c>
      <c r="JQV1" s="13">
        <f>variables_value!JQV1</f>
        <v>0</v>
      </c>
      <c r="JQW1" s="13">
        <f>variables_value!JQW1</f>
        <v>0</v>
      </c>
      <c r="JQX1" s="13">
        <f>variables_value!JQX1</f>
        <v>0</v>
      </c>
      <c r="JQY1" s="13">
        <f>variables_value!JQY1</f>
        <v>0</v>
      </c>
      <c r="JQZ1" s="13">
        <f>variables_value!JQZ1</f>
        <v>0</v>
      </c>
      <c r="JRA1" s="13">
        <f>variables_value!JRA1</f>
        <v>0</v>
      </c>
      <c r="JRB1" s="13">
        <f>variables_value!JRB1</f>
        <v>0</v>
      </c>
      <c r="JRC1" s="13">
        <f>variables_value!JRC1</f>
        <v>0</v>
      </c>
      <c r="JRD1" s="13">
        <f>variables_value!JRD1</f>
        <v>0</v>
      </c>
      <c r="JRE1" s="13">
        <f>variables_value!JRE1</f>
        <v>0</v>
      </c>
      <c r="JRF1" s="13">
        <f>variables_value!JRF1</f>
        <v>0</v>
      </c>
      <c r="JRG1" s="13">
        <f>variables_value!JRG1</f>
        <v>0</v>
      </c>
      <c r="JRH1" s="13">
        <f>variables_value!JRH1</f>
        <v>0</v>
      </c>
      <c r="JRI1" s="13">
        <f>variables_value!JRI1</f>
        <v>0</v>
      </c>
      <c r="JRJ1" s="13">
        <f>variables_value!JRJ1</f>
        <v>0</v>
      </c>
      <c r="JRK1" s="13">
        <f>variables_value!JRK1</f>
        <v>0</v>
      </c>
      <c r="JRL1" s="13">
        <f>variables_value!JRL1</f>
        <v>0</v>
      </c>
      <c r="JRM1" s="13">
        <f>variables_value!JRM1</f>
        <v>0</v>
      </c>
      <c r="JRN1" s="13">
        <f>variables_value!JRN1</f>
        <v>0</v>
      </c>
      <c r="JRO1" s="13">
        <f>variables_value!JRO1</f>
        <v>0</v>
      </c>
      <c r="JRP1" s="13">
        <f>variables_value!JRP1</f>
        <v>0</v>
      </c>
      <c r="JRQ1" s="13">
        <f>variables_value!JRQ1</f>
        <v>0</v>
      </c>
      <c r="JRR1" s="13">
        <f>variables_value!JRR1</f>
        <v>0</v>
      </c>
      <c r="JRS1" s="13">
        <f>variables_value!JRS1</f>
        <v>0</v>
      </c>
      <c r="JRT1" s="13">
        <f>variables_value!JRT1</f>
        <v>0</v>
      </c>
      <c r="JRU1" s="13">
        <f>variables_value!JRU1</f>
        <v>0</v>
      </c>
      <c r="JRV1" s="13">
        <f>variables_value!JRV1</f>
        <v>0</v>
      </c>
      <c r="JRW1" s="13">
        <f>variables_value!JRW1</f>
        <v>0</v>
      </c>
      <c r="JRX1" s="13">
        <f>variables_value!JRX1</f>
        <v>0</v>
      </c>
      <c r="JRY1" s="13">
        <f>variables_value!JRY1</f>
        <v>0</v>
      </c>
      <c r="JRZ1" s="13">
        <f>variables_value!JRZ1</f>
        <v>0</v>
      </c>
      <c r="JSA1" s="13">
        <f>variables_value!JSA1</f>
        <v>0</v>
      </c>
      <c r="JSB1" s="13">
        <f>variables_value!JSB1</f>
        <v>0</v>
      </c>
      <c r="JSC1" s="13">
        <f>variables_value!JSC1</f>
        <v>0</v>
      </c>
      <c r="JSD1" s="13">
        <f>variables_value!JSD1</f>
        <v>0</v>
      </c>
      <c r="JSE1" s="13">
        <f>variables_value!JSE1</f>
        <v>0</v>
      </c>
      <c r="JSF1" s="13">
        <f>variables_value!JSF1</f>
        <v>0</v>
      </c>
      <c r="JSG1" s="13">
        <f>variables_value!JSG1</f>
        <v>0</v>
      </c>
      <c r="JSH1" s="13">
        <f>variables_value!JSH1</f>
        <v>0</v>
      </c>
      <c r="JSI1" s="13">
        <f>variables_value!JSI1</f>
        <v>0</v>
      </c>
      <c r="JSJ1" s="13">
        <f>variables_value!JSJ1</f>
        <v>0</v>
      </c>
      <c r="JSK1" s="13">
        <f>variables_value!JSK1</f>
        <v>0</v>
      </c>
      <c r="JSL1" s="13">
        <f>variables_value!JSL1</f>
        <v>0</v>
      </c>
      <c r="JSM1" s="13">
        <f>variables_value!JSM1</f>
        <v>0</v>
      </c>
      <c r="JSN1" s="13">
        <f>variables_value!JSN1</f>
        <v>0</v>
      </c>
      <c r="JSO1" s="13">
        <f>variables_value!JSO1</f>
        <v>0</v>
      </c>
      <c r="JSP1" s="13">
        <f>variables_value!JSP1</f>
        <v>0</v>
      </c>
      <c r="JSQ1" s="13">
        <f>variables_value!JSQ1</f>
        <v>0</v>
      </c>
      <c r="JSR1" s="13">
        <f>variables_value!JSR1</f>
        <v>0</v>
      </c>
      <c r="JSS1" s="13">
        <f>variables_value!JSS1</f>
        <v>0</v>
      </c>
      <c r="JST1" s="13">
        <f>variables_value!JST1</f>
        <v>0</v>
      </c>
      <c r="JSU1" s="13">
        <f>variables_value!JSU1</f>
        <v>0</v>
      </c>
      <c r="JSV1" s="13">
        <f>variables_value!JSV1</f>
        <v>0</v>
      </c>
      <c r="JSW1" s="13">
        <f>variables_value!JSW1</f>
        <v>0</v>
      </c>
      <c r="JSX1" s="13">
        <f>variables_value!JSX1</f>
        <v>0</v>
      </c>
      <c r="JSY1" s="13">
        <f>variables_value!JSY1</f>
        <v>0</v>
      </c>
      <c r="JSZ1" s="13">
        <f>variables_value!JSZ1</f>
        <v>0</v>
      </c>
      <c r="JTA1" s="13">
        <f>variables_value!JTA1</f>
        <v>0</v>
      </c>
      <c r="JTB1" s="13">
        <f>variables_value!JTB1</f>
        <v>0</v>
      </c>
      <c r="JTC1" s="13">
        <f>variables_value!JTC1</f>
        <v>0</v>
      </c>
      <c r="JTD1" s="13">
        <f>variables_value!JTD1</f>
        <v>0</v>
      </c>
      <c r="JTE1" s="13">
        <f>variables_value!JTE1</f>
        <v>0</v>
      </c>
      <c r="JTF1" s="13">
        <f>variables_value!JTF1</f>
        <v>0</v>
      </c>
      <c r="JTG1" s="13">
        <f>variables_value!JTG1</f>
        <v>0</v>
      </c>
      <c r="JTH1" s="13">
        <f>variables_value!JTH1</f>
        <v>0</v>
      </c>
      <c r="JTI1" s="13">
        <f>variables_value!JTI1</f>
        <v>0</v>
      </c>
      <c r="JTJ1" s="13">
        <f>variables_value!JTJ1</f>
        <v>0</v>
      </c>
      <c r="JTK1" s="13">
        <f>variables_value!JTK1</f>
        <v>0</v>
      </c>
      <c r="JTL1" s="13">
        <f>variables_value!JTL1</f>
        <v>0</v>
      </c>
      <c r="JTM1" s="13">
        <f>variables_value!JTM1</f>
        <v>0</v>
      </c>
      <c r="JTN1" s="13">
        <f>variables_value!JTN1</f>
        <v>0</v>
      </c>
      <c r="JTO1" s="13">
        <f>variables_value!JTO1</f>
        <v>0</v>
      </c>
      <c r="JTP1" s="13">
        <f>variables_value!JTP1</f>
        <v>0</v>
      </c>
      <c r="JTQ1" s="13">
        <f>variables_value!JTQ1</f>
        <v>0</v>
      </c>
      <c r="JTR1" s="13">
        <f>variables_value!JTR1</f>
        <v>0</v>
      </c>
      <c r="JTS1" s="13">
        <f>variables_value!JTS1</f>
        <v>0</v>
      </c>
      <c r="JTT1" s="13">
        <f>variables_value!JTT1</f>
        <v>0</v>
      </c>
      <c r="JTU1" s="13">
        <f>variables_value!JTU1</f>
        <v>0</v>
      </c>
      <c r="JTV1" s="13">
        <f>variables_value!JTV1</f>
        <v>0</v>
      </c>
      <c r="JTW1" s="13">
        <f>variables_value!JTW1</f>
        <v>0</v>
      </c>
      <c r="JTX1" s="13">
        <f>variables_value!JTX1</f>
        <v>0</v>
      </c>
      <c r="JTY1" s="13">
        <f>variables_value!JTY1</f>
        <v>0</v>
      </c>
      <c r="JTZ1" s="13">
        <f>variables_value!JTZ1</f>
        <v>0</v>
      </c>
      <c r="JUA1" s="13">
        <f>variables_value!JUA1</f>
        <v>0</v>
      </c>
      <c r="JUB1" s="13">
        <f>variables_value!JUB1</f>
        <v>0</v>
      </c>
      <c r="JUC1" s="13">
        <f>variables_value!JUC1</f>
        <v>0</v>
      </c>
      <c r="JUD1" s="13">
        <f>variables_value!JUD1</f>
        <v>0</v>
      </c>
      <c r="JUE1" s="13">
        <f>variables_value!JUE1</f>
        <v>0</v>
      </c>
      <c r="JUF1" s="13">
        <f>variables_value!JUF1</f>
        <v>0</v>
      </c>
      <c r="JUG1" s="13">
        <f>variables_value!JUG1</f>
        <v>0</v>
      </c>
      <c r="JUH1" s="13">
        <f>variables_value!JUH1</f>
        <v>0</v>
      </c>
      <c r="JUI1" s="13">
        <f>variables_value!JUI1</f>
        <v>0</v>
      </c>
      <c r="JUJ1" s="13">
        <f>variables_value!JUJ1</f>
        <v>0</v>
      </c>
      <c r="JUK1" s="13">
        <f>variables_value!JUK1</f>
        <v>0</v>
      </c>
      <c r="JUL1" s="13">
        <f>variables_value!JUL1</f>
        <v>0</v>
      </c>
      <c r="JUM1" s="13">
        <f>variables_value!JUM1</f>
        <v>0</v>
      </c>
      <c r="JUN1" s="13">
        <f>variables_value!JUN1</f>
        <v>0</v>
      </c>
      <c r="JUO1" s="13">
        <f>variables_value!JUO1</f>
        <v>0</v>
      </c>
      <c r="JUP1" s="13">
        <f>variables_value!JUP1</f>
        <v>0</v>
      </c>
      <c r="JUQ1" s="13">
        <f>variables_value!JUQ1</f>
        <v>0</v>
      </c>
      <c r="JUR1" s="13">
        <f>variables_value!JUR1</f>
        <v>0</v>
      </c>
      <c r="JUS1" s="13">
        <f>variables_value!JUS1</f>
        <v>0</v>
      </c>
      <c r="JUT1" s="13">
        <f>variables_value!JUT1</f>
        <v>0</v>
      </c>
      <c r="JUU1" s="13">
        <f>variables_value!JUU1</f>
        <v>0</v>
      </c>
      <c r="JUV1" s="13">
        <f>variables_value!JUV1</f>
        <v>0</v>
      </c>
      <c r="JUW1" s="13">
        <f>variables_value!JUW1</f>
        <v>0</v>
      </c>
      <c r="JUX1" s="13">
        <f>variables_value!JUX1</f>
        <v>0</v>
      </c>
      <c r="JUY1" s="13">
        <f>variables_value!JUY1</f>
        <v>0</v>
      </c>
      <c r="JUZ1" s="13">
        <f>variables_value!JUZ1</f>
        <v>0</v>
      </c>
      <c r="JVA1" s="13">
        <f>variables_value!JVA1</f>
        <v>0</v>
      </c>
      <c r="JVB1" s="13">
        <f>variables_value!JVB1</f>
        <v>0</v>
      </c>
      <c r="JVC1" s="13">
        <f>variables_value!JVC1</f>
        <v>0</v>
      </c>
      <c r="JVD1" s="13">
        <f>variables_value!JVD1</f>
        <v>0</v>
      </c>
      <c r="JVE1" s="13">
        <f>variables_value!JVE1</f>
        <v>0</v>
      </c>
      <c r="JVF1" s="13">
        <f>variables_value!JVF1</f>
        <v>0</v>
      </c>
      <c r="JVG1" s="13">
        <f>variables_value!JVG1</f>
        <v>0</v>
      </c>
      <c r="JVH1" s="13">
        <f>variables_value!JVH1</f>
        <v>0</v>
      </c>
      <c r="JVI1" s="13">
        <f>variables_value!JVI1</f>
        <v>0</v>
      </c>
      <c r="JVJ1" s="13">
        <f>variables_value!JVJ1</f>
        <v>0</v>
      </c>
      <c r="JVK1" s="13">
        <f>variables_value!JVK1</f>
        <v>0</v>
      </c>
      <c r="JVL1" s="13">
        <f>variables_value!JVL1</f>
        <v>0</v>
      </c>
      <c r="JVM1" s="13">
        <f>variables_value!JVM1</f>
        <v>0</v>
      </c>
      <c r="JVN1" s="13">
        <f>variables_value!JVN1</f>
        <v>0</v>
      </c>
      <c r="JVO1" s="13">
        <f>variables_value!JVO1</f>
        <v>0</v>
      </c>
      <c r="JVP1" s="13">
        <f>variables_value!JVP1</f>
        <v>0</v>
      </c>
      <c r="JVQ1" s="13">
        <f>variables_value!JVQ1</f>
        <v>0</v>
      </c>
      <c r="JVR1" s="13">
        <f>variables_value!JVR1</f>
        <v>0</v>
      </c>
      <c r="JVS1" s="13">
        <f>variables_value!JVS1</f>
        <v>0</v>
      </c>
      <c r="JVT1" s="13">
        <f>variables_value!JVT1</f>
        <v>0</v>
      </c>
      <c r="JVU1" s="13">
        <f>variables_value!JVU1</f>
        <v>0</v>
      </c>
      <c r="JVV1" s="13">
        <f>variables_value!JVV1</f>
        <v>0</v>
      </c>
      <c r="JVW1" s="13">
        <f>variables_value!JVW1</f>
        <v>0</v>
      </c>
      <c r="JVX1" s="13">
        <f>variables_value!JVX1</f>
        <v>0</v>
      </c>
      <c r="JVY1" s="13">
        <f>variables_value!JVY1</f>
        <v>0</v>
      </c>
      <c r="JVZ1" s="13">
        <f>variables_value!JVZ1</f>
        <v>0</v>
      </c>
      <c r="JWA1" s="13">
        <f>variables_value!JWA1</f>
        <v>0</v>
      </c>
      <c r="JWB1" s="13">
        <f>variables_value!JWB1</f>
        <v>0</v>
      </c>
      <c r="JWC1" s="13">
        <f>variables_value!JWC1</f>
        <v>0</v>
      </c>
      <c r="JWD1" s="13">
        <f>variables_value!JWD1</f>
        <v>0</v>
      </c>
      <c r="JWE1" s="13">
        <f>variables_value!JWE1</f>
        <v>0</v>
      </c>
      <c r="JWF1" s="13">
        <f>variables_value!JWF1</f>
        <v>0</v>
      </c>
      <c r="JWG1" s="13">
        <f>variables_value!JWG1</f>
        <v>0</v>
      </c>
      <c r="JWH1" s="13">
        <f>variables_value!JWH1</f>
        <v>0</v>
      </c>
      <c r="JWI1" s="13">
        <f>variables_value!JWI1</f>
        <v>0</v>
      </c>
      <c r="JWJ1" s="13">
        <f>variables_value!JWJ1</f>
        <v>0</v>
      </c>
      <c r="JWK1" s="13">
        <f>variables_value!JWK1</f>
        <v>0</v>
      </c>
      <c r="JWL1" s="13">
        <f>variables_value!JWL1</f>
        <v>0</v>
      </c>
      <c r="JWM1" s="13">
        <f>variables_value!JWM1</f>
        <v>0</v>
      </c>
      <c r="JWN1" s="13">
        <f>variables_value!JWN1</f>
        <v>0</v>
      </c>
      <c r="JWO1" s="13">
        <f>variables_value!JWO1</f>
        <v>0</v>
      </c>
      <c r="JWP1" s="13">
        <f>variables_value!JWP1</f>
        <v>0</v>
      </c>
      <c r="JWQ1" s="13">
        <f>variables_value!JWQ1</f>
        <v>0</v>
      </c>
      <c r="JWR1" s="13">
        <f>variables_value!JWR1</f>
        <v>0</v>
      </c>
      <c r="JWS1" s="13">
        <f>variables_value!JWS1</f>
        <v>0</v>
      </c>
      <c r="JWT1" s="13">
        <f>variables_value!JWT1</f>
        <v>0</v>
      </c>
      <c r="JWU1" s="13">
        <f>variables_value!JWU1</f>
        <v>0</v>
      </c>
      <c r="JWV1" s="13">
        <f>variables_value!JWV1</f>
        <v>0</v>
      </c>
      <c r="JWW1" s="13">
        <f>variables_value!JWW1</f>
        <v>0</v>
      </c>
      <c r="JWX1" s="13">
        <f>variables_value!JWX1</f>
        <v>0</v>
      </c>
      <c r="JWY1" s="13">
        <f>variables_value!JWY1</f>
        <v>0</v>
      </c>
      <c r="JWZ1" s="13">
        <f>variables_value!JWZ1</f>
        <v>0</v>
      </c>
      <c r="JXA1" s="13">
        <f>variables_value!JXA1</f>
        <v>0</v>
      </c>
      <c r="JXB1" s="13">
        <f>variables_value!JXB1</f>
        <v>0</v>
      </c>
      <c r="JXC1" s="13">
        <f>variables_value!JXC1</f>
        <v>0</v>
      </c>
      <c r="JXD1" s="13">
        <f>variables_value!JXD1</f>
        <v>0</v>
      </c>
      <c r="JXE1" s="13">
        <f>variables_value!JXE1</f>
        <v>0</v>
      </c>
      <c r="JXF1" s="13">
        <f>variables_value!JXF1</f>
        <v>0</v>
      </c>
      <c r="JXG1" s="13">
        <f>variables_value!JXG1</f>
        <v>0</v>
      </c>
      <c r="JXH1" s="13">
        <f>variables_value!JXH1</f>
        <v>0</v>
      </c>
      <c r="JXI1" s="13">
        <f>variables_value!JXI1</f>
        <v>0</v>
      </c>
      <c r="JXJ1" s="13">
        <f>variables_value!JXJ1</f>
        <v>0</v>
      </c>
      <c r="JXK1" s="13">
        <f>variables_value!JXK1</f>
        <v>0</v>
      </c>
      <c r="JXL1" s="13">
        <f>variables_value!JXL1</f>
        <v>0</v>
      </c>
      <c r="JXM1" s="13">
        <f>variables_value!JXM1</f>
        <v>0</v>
      </c>
      <c r="JXN1" s="13">
        <f>variables_value!JXN1</f>
        <v>0</v>
      </c>
      <c r="JXO1" s="13">
        <f>variables_value!JXO1</f>
        <v>0</v>
      </c>
      <c r="JXP1" s="13">
        <f>variables_value!JXP1</f>
        <v>0</v>
      </c>
      <c r="JXQ1" s="13">
        <f>variables_value!JXQ1</f>
        <v>0</v>
      </c>
      <c r="JXR1" s="13">
        <f>variables_value!JXR1</f>
        <v>0</v>
      </c>
      <c r="JXS1" s="13">
        <f>variables_value!JXS1</f>
        <v>0</v>
      </c>
      <c r="JXT1" s="13">
        <f>variables_value!JXT1</f>
        <v>0</v>
      </c>
      <c r="JXU1" s="13">
        <f>variables_value!JXU1</f>
        <v>0</v>
      </c>
      <c r="JXV1" s="13">
        <f>variables_value!JXV1</f>
        <v>0</v>
      </c>
      <c r="JXW1" s="13">
        <f>variables_value!JXW1</f>
        <v>0</v>
      </c>
      <c r="JXX1" s="13">
        <f>variables_value!JXX1</f>
        <v>0</v>
      </c>
      <c r="JXY1" s="13">
        <f>variables_value!JXY1</f>
        <v>0</v>
      </c>
      <c r="JXZ1" s="13">
        <f>variables_value!JXZ1</f>
        <v>0</v>
      </c>
      <c r="JYA1" s="13">
        <f>variables_value!JYA1</f>
        <v>0</v>
      </c>
      <c r="JYB1" s="13">
        <f>variables_value!JYB1</f>
        <v>0</v>
      </c>
      <c r="JYC1" s="13">
        <f>variables_value!JYC1</f>
        <v>0</v>
      </c>
      <c r="JYD1" s="13">
        <f>variables_value!JYD1</f>
        <v>0</v>
      </c>
      <c r="JYE1" s="13">
        <f>variables_value!JYE1</f>
        <v>0</v>
      </c>
      <c r="JYF1" s="13">
        <f>variables_value!JYF1</f>
        <v>0</v>
      </c>
      <c r="JYG1" s="13">
        <f>variables_value!JYG1</f>
        <v>0</v>
      </c>
      <c r="JYH1" s="13">
        <f>variables_value!JYH1</f>
        <v>0</v>
      </c>
      <c r="JYI1" s="13">
        <f>variables_value!JYI1</f>
        <v>0</v>
      </c>
      <c r="JYJ1" s="13">
        <f>variables_value!JYJ1</f>
        <v>0</v>
      </c>
      <c r="JYK1" s="13">
        <f>variables_value!JYK1</f>
        <v>0</v>
      </c>
      <c r="JYL1" s="13">
        <f>variables_value!JYL1</f>
        <v>0</v>
      </c>
      <c r="JYM1" s="13">
        <f>variables_value!JYM1</f>
        <v>0</v>
      </c>
      <c r="JYN1" s="13">
        <f>variables_value!JYN1</f>
        <v>0</v>
      </c>
      <c r="JYO1" s="13">
        <f>variables_value!JYO1</f>
        <v>0</v>
      </c>
      <c r="JYP1" s="13">
        <f>variables_value!JYP1</f>
        <v>0</v>
      </c>
      <c r="JYQ1" s="13">
        <f>variables_value!JYQ1</f>
        <v>0</v>
      </c>
      <c r="JYR1" s="13">
        <f>variables_value!JYR1</f>
        <v>0</v>
      </c>
      <c r="JYS1" s="13">
        <f>variables_value!JYS1</f>
        <v>0</v>
      </c>
      <c r="JYT1" s="13">
        <f>variables_value!JYT1</f>
        <v>0</v>
      </c>
      <c r="JYU1" s="13">
        <f>variables_value!JYU1</f>
        <v>0</v>
      </c>
      <c r="JYV1" s="13">
        <f>variables_value!JYV1</f>
        <v>0</v>
      </c>
      <c r="JYW1" s="13">
        <f>variables_value!JYW1</f>
        <v>0</v>
      </c>
      <c r="JYX1" s="13">
        <f>variables_value!JYX1</f>
        <v>0</v>
      </c>
      <c r="JYY1" s="13">
        <f>variables_value!JYY1</f>
        <v>0</v>
      </c>
      <c r="JYZ1" s="13">
        <f>variables_value!JYZ1</f>
        <v>0</v>
      </c>
      <c r="JZA1" s="13">
        <f>variables_value!JZA1</f>
        <v>0</v>
      </c>
      <c r="JZB1" s="13">
        <f>variables_value!JZB1</f>
        <v>0</v>
      </c>
      <c r="JZC1" s="13">
        <f>variables_value!JZC1</f>
        <v>0</v>
      </c>
      <c r="JZD1" s="13">
        <f>variables_value!JZD1</f>
        <v>0</v>
      </c>
      <c r="JZE1" s="13">
        <f>variables_value!JZE1</f>
        <v>0</v>
      </c>
      <c r="JZF1" s="13">
        <f>variables_value!JZF1</f>
        <v>0</v>
      </c>
      <c r="JZG1" s="13">
        <f>variables_value!JZG1</f>
        <v>0</v>
      </c>
      <c r="JZH1" s="13">
        <f>variables_value!JZH1</f>
        <v>0</v>
      </c>
      <c r="JZI1" s="13">
        <f>variables_value!JZI1</f>
        <v>0</v>
      </c>
      <c r="JZJ1" s="13">
        <f>variables_value!JZJ1</f>
        <v>0</v>
      </c>
      <c r="JZK1" s="13">
        <f>variables_value!JZK1</f>
        <v>0</v>
      </c>
      <c r="JZL1" s="13">
        <f>variables_value!JZL1</f>
        <v>0</v>
      </c>
      <c r="JZM1" s="13">
        <f>variables_value!JZM1</f>
        <v>0</v>
      </c>
      <c r="JZN1" s="13">
        <f>variables_value!JZN1</f>
        <v>0</v>
      </c>
      <c r="JZO1" s="13">
        <f>variables_value!JZO1</f>
        <v>0</v>
      </c>
      <c r="JZP1" s="13">
        <f>variables_value!JZP1</f>
        <v>0</v>
      </c>
      <c r="JZQ1" s="13">
        <f>variables_value!JZQ1</f>
        <v>0</v>
      </c>
      <c r="JZR1" s="13">
        <f>variables_value!JZR1</f>
        <v>0</v>
      </c>
      <c r="JZS1" s="13">
        <f>variables_value!JZS1</f>
        <v>0</v>
      </c>
      <c r="JZT1" s="13">
        <f>variables_value!JZT1</f>
        <v>0</v>
      </c>
      <c r="JZU1" s="13">
        <f>variables_value!JZU1</f>
        <v>0</v>
      </c>
      <c r="JZV1" s="13">
        <f>variables_value!JZV1</f>
        <v>0</v>
      </c>
      <c r="JZW1" s="13">
        <f>variables_value!JZW1</f>
        <v>0</v>
      </c>
      <c r="JZX1" s="13">
        <f>variables_value!JZX1</f>
        <v>0</v>
      </c>
      <c r="JZY1" s="13">
        <f>variables_value!JZY1</f>
        <v>0</v>
      </c>
      <c r="JZZ1" s="13">
        <f>variables_value!JZZ1</f>
        <v>0</v>
      </c>
      <c r="KAA1" s="13">
        <f>variables_value!KAA1</f>
        <v>0</v>
      </c>
      <c r="KAB1" s="13">
        <f>variables_value!KAB1</f>
        <v>0</v>
      </c>
      <c r="KAC1" s="13">
        <f>variables_value!KAC1</f>
        <v>0</v>
      </c>
      <c r="KAD1" s="13">
        <f>variables_value!KAD1</f>
        <v>0</v>
      </c>
      <c r="KAE1" s="13">
        <f>variables_value!KAE1</f>
        <v>0</v>
      </c>
      <c r="KAF1" s="13">
        <f>variables_value!KAF1</f>
        <v>0</v>
      </c>
      <c r="KAG1" s="13">
        <f>variables_value!KAG1</f>
        <v>0</v>
      </c>
      <c r="KAH1" s="13">
        <f>variables_value!KAH1</f>
        <v>0</v>
      </c>
      <c r="KAI1" s="13">
        <f>variables_value!KAI1</f>
        <v>0</v>
      </c>
      <c r="KAJ1" s="13">
        <f>variables_value!KAJ1</f>
        <v>0</v>
      </c>
      <c r="KAK1" s="13">
        <f>variables_value!KAK1</f>
        <v>0</v>
      </c>
      <c r="KAL1" s="13">
        <f>variables_value!KAL1</f>
        <v>0</v>
      </c>
      <c r="KAM1" s="13">
        <f>variables_value!KAM1</f>
        <v>0</v>
      </c>
      <c r="KAN1" s="13">
        <f>variables_value!KAN1</f>
        <v>0</v>
      </c>
      <c r="KAO1" s="13">
        <f>variables_value!KAO1</f>
        <v>0</v>
      </c>
      <c r="KAP1" s="13">
        <f>variables_value!KAP1</f>
        <v>0</v>
      </c>
      <c r="KAQ1" s="13">
        <f>variables_value!KAQ1</f>
        <v>0</v>
      </c>
      <c r="KAR1" s="13">
        <f>variables_value!KAR1</f>
        <v>0</v>
      </c>
      <c r="KAS1" s="13">
        <f>variables_value!KAS1</f>
        <v>0</v>
      </c>
      <c r="KAT1" s="13">
        <f>variables_value!KAT1</f>
        <v>0</v>
      </c>
      <c r="KAU1" s="13">
        <f>variables_value!KAU1</f>
        <v>0</v>
      </c>
      <c r="KAV1" s="13">
        <f>variables_value!KAV1</f>
        <v>0</v>
      </c>
      <c r="KAW1" s="13">
        <f>variables_value!KAW1</f>
        <v>0</v>
      </c>
      <c r="KAX1" s="13">
        <f>variables_value!KAX1</f>
        <v>0</v>
      </c>
      <c r="KAY1" s="13">
        <f>variables_value!KAY1</f>
        <v>0</v>
      </c>
      <c r="KAZ1" s="13">
        <f>variables_value!KAZ1</f>
        <v>0</v>
      </c>
      <c r="KBA1" s="13">
        <f>variables_value!KBA1</f>
        <v>0</v>
      </c>
      <c r="KBB1" s="13">
        <f>variables_value!KBB1</f>
        <v>0</v>
      </c>
      <c r="KBC1" s="13">
        <f>variables_value!KBC1</f>
        <v>0</v>
      </c>
      <c r="KBD1" s="13">
        <f>variables_value!KBD1</f>
        <v>0</v>
      </c>
      <c r="KBE1" s="13">
        <f>variables_value!KBE1</f>
        <v>0</v>
      </c>
      <c r="KBF1" s="13">
        <f>variables_value!KBF1</f>
        <v>0</v>
      </c>
      <c r="KBG1" s="13">
        <f>variables_value!KBG1</f>
        <v>0</v>
      </c>
      <c r="KBH1" s="13">
        <f>variables_value!KBH1</f>
        <v>0</v>
      </c>
      <c r="KBI1" s="13">
        <f>variables_value!KBI1</f>
        <v>0</v>
      </c>
      <c r="KBJ1" s="13">
        <f>variables_value!KBJ1</f>
        <v>0</v>
      </c>
      <c r="KBK1" s="13">
        <f>variables_value!KBK1</f>
        <v>0</v>
      </c>
      <c r="KBL1" s="13">
        <f>variables_value!KBL1</f>
        <v>0</v>
      </c>
      <c r="KBM1" s="13">
        <f>variables_value!KBM1</f>
        <v>0</v>
      </c>
      <c r="KBN1" s="13">
        <f>variables_value!KBN1</f>
        <v>0</v>
      </c>
      <c r="KBO1" s="13">
        <f>variables_value!KBO1</f>
        <v>0</v>
      </c>
      <c r="KBP1" s="13">
        <f>variables_value!KBP1</f>
        <v>0</v>
      </c>
      <c r="KBQ1" s="13">
        <f>variables_value!KBQ1</f>
        <v>0</v>
      </c>
      <c r="KBR1" s="13">
        <f>variables_value!KBR1</f>
        <v>0</v>
      </c>
      <c r="KBS1" s="13">
        <f>variables_value!KBS1</f>
        <v>0</v>
      </c>
      <c r="KBT1" s="13">
        <f>variables_value!KBT1</f>
        <v>0</v>
      </c>
      <c r="KBU1" s="13">
        <f>variables_value!KBU1</f>
        <v>0</v>
      </c>
      <c r="KBV1" s="13">
        <f>variables_value!KBV1</f>
        <v>0</v>
      </c>
      <c r="KBW1" s="13">
        <f>variables_value!KBW1</f>
        <v>0</v>
      </c>
      <c r="KBX1" s="13">
        <f>variables_value!KBX1</f>
        <v>0</v>
      </c>
      <c r="KBY1" s="13">
        <f>variables_value!KBY1</f>
        <v>0</v>
      </c>
      <c r="KBZ1" s="13">
        <f>variables_value!KBZ1</f>
        <v>0</v>
      </c>
      <c r="KCA1" s="13">
        <f>variables_value!KCA1</f>
        <v>0</v>
      </c>
      <c r="KCB1" s="13">
        <f>variables_value!KCB1</f>
        <v>0</v>
      </c>
      <c r="KCC1" s="13">
        <f>variables_value!KCC1</f>
        <v>0</v>
      </c>
      <c r="KCD1" s="13">
        <f>variables_value!KCD1</f>
        <v>0</v>
      </c>
      <c r="KCE1" s="13">
        <f>variables_value!KCE1</f>
        <v>0</v>
      </c>
      <c r="KCF1" s="13">
        <f>variables_value!KCF1</f>
        <v>0</v>
      </c>
      <c r="KCG1" s="13">
        <f>variables_value!KCG1</f>
        <v>0</v>
      </c>
      <c r="KCH1" s="13">
        <f>variables_value!KCH1</f>
        <v>0</v>
      </c>
      <c r="KCI1" s="13">
        <f>variables_value!KCI1</f>
        <v>0</v>
      </c>
      <c r="KCJ1" s="13">
        <f>variables_value!KCJ1</f>
        <v>0</v>
      </c>
      <c r="KCK1" s="13">
        <f>variables_value!KCK1</f>
        <v>0</v>
      </c>
      <c r="KCL1" s="13">
        <f>variables_value!KCL1</f>
        <v>0</v>
      </c>
      <c r="KCM1" s="13">
        <f>variables_value!KCM1</f>
        <v>0</v>
      </c>
      <c r="KCN1" s="13">
        <f>variables_value!KCN1</f>
        <v>0</v>
      </c>
      <c r="KCO1" s="13">
        <f>variables_value!KCO1</f>
        <v>0</v>
      </c>
      <c r="KCP1" s="13">
        <f>variables_value!KCP1</f>
        <v>0</v>
      </c>
      <c r="KCQ1" s="13">
        <f>variables_value!KCQ1</f>
        <v>0</v>
      </c>
      <c r="KCR1" s="13">
        <f>variables_value!KCR1</f>
        <v>0</v>
      </c>
      <c r="KCS1" s="13">
        <f>variables_value!KCS1</f>
        <v>0</v>
      </c>
      <c r="KCT1" s="13">
        <f>variables_value!KCT1</f>
        <v>0</v>
      </c>
      <c r="KCU1" s="13">
        <f>variables_value!KCU1</f>
        <v>0</v>
      </c>
      <c r="KCV1" s="13">
        <f>variables_value!KCV1</f>
        <v>0</v>
      </c>
      <c r="KCW1" s="13">
        <f>variables_value!KCW1</f>
        <v>0</v>
      </c>
      <c r="KCX1" s="13">
        <f>variables_value!KCX1</f>
        <v>0</v>
      </c>
      <c r="KCY1" s="13">
        <f>variables_value!KCY1</f>
        <v>0</v>
      </c>
      <c r="KCZ1" s="13">
        <f>variables_value!KCZ1</f>
        <v>0</v>
      </c>
      <c r="KDA1" s="13">
        <f>variables_value!KDA1</f>
        <v>0</v>
      </c>
      <c r="KDB1" s="13">
        <f>variables_value!KDB1</f>
        <v>0</v>
      </c>
      <c r="KDC1" s="13">
        <f>variables_value!KDC1</f>
        <v>0</v>
      </c>
      <c r="KDD1" s="13">
        <f>variables_value!KDD1</f>
        <v>0</v>
      </c>
      <c r="KDE1" s="13">
        <f>variables_value!KDE1</f>
        <v>0</v>
      </c>
      <c r="KDF1" s="13">
        <f>variables_value!KDF1</f>
        <v>0</v>
      </c>
      <c r="KDG1" s="13">
        <f>variables_value!KDG1</f>
        <v>0</v>
      </c>
      <c r="KDH1" s="13">
        <f>variables_value!KDH1</f>
        <v>0</v>
      </c>
      <c r="KDI1" s="13">
        <f>variables_value!KDI1</f>
        <v>0</v>
      </c>
      <c r="KDJ1" s="13">
        <f>variables_value!KDJ1</f>
        <v>0</v>
      </c>
      <c r="KDK1" s="13">
        <f>variables_value!KDK1</f>
        <v>0</v>
      </c>
      <c r="KDL1" s="13">
        <f>variables_value!KDL1</f>
        <v>0</v>
      </c>
      <c r="KDM1" s="13">
        <f>variables_value!KDM1</f>
        <v>0</v>
      </c>
      <c r="KDN1" s="13">
        <f>variables_value!KDN1</f>
        <v>0</v>
      </c>
      <c r="KDO1" s="13">
        <f>variables_value!KDO1</f>
        <v>0</v>
      </c>
      <c r="KDP1" s="13">
        <f>variables_value!KDP1</f>
        <v>0</v>
      </c>
      <c r="KDQ1" s="13">
        <f>variables_value!KDQ1</f>
        <v>0</v>
      </c>
      <c r="KDR1" s="13">
        <f>variables_value!KDR1</f>
        <v>0</v>
      </c>
      <c r="KDS1" s="13">
        <f>variables_value!KDS1</f>
        <v>0</v>
      </c>
      <c r="KDT1" s="13">
        <f>variables_value!KDT1</f>
        <v>0</v>
      </c>
      <c r="KDU1" s="13">
        <f>variables_value!KDU1</f>
        <v>0</v>
      </c>
      <c r="KDV1" s="13">
        <f>variables_value!KDV1</f>
        <v>0</v>
      </c>
      <c r="KDW1" s="13">
        <f>variables_value!KDW1</f>
        <v>0</v>
      </c>
      <c r="KDX1" s="13">
        <f>variables_value!KDX1</f>
        <v>0</v>
      </c>
      <c r="KDY1" s="13">
        <f>variables_value!KDY1</f>
        <v>0</v>
      </c>
      <c r="KDZ1" s="13">
        <f>variables_value!KDZ1</f>
        <v>0</v>
      </c>
      <c r="KEA1" s="13">
        <f>variables_value!KEA1</f>
        <v>0</v>
      </c>
      <c r="KEB1" s="13">
        <f>variables_value!KEB1</f>
        <v>0</v>
      </c>
      <c r="KEC1" s="13">
        <f>variables_value!KEC1</f>
        <v>0</v>
      </c>
      <c r="KED1" s="13">
        <f>variables_value!KED1</f>
        <v>0</v>
      </c>
      <c r="KEE1" s="13">
        <f>variables_value!KEE1</f>
        <v>0</v>
      </c>
      <c r="KEF1" s="13">
        <f>variables_value!KEF1</f>
        <v>0</v>
      </c>
      <c r="KEG1" s="13">
        <f>variables_value!KEG1</f>
        <v>0</v>
      </c>
      <c r="KEH1" s="13">
        <f>variables_value!KEH1</f>
        <v>0</v>
      </c>
      <c r="KEI1" s="13">
        <f>variables_value!KEI1</f>
        <v>0</v>
      </c>
      <c r="KEJ1" s="13">
        <f>variables_value!KEJ1</f>
        <v>0</v>
      </c>
      <c r="KEK1" s="13">
        <f>variables_value!KEK1</f>
        <v>0</v>
      </c>
      <c r="KEL1" s="13">
        <f>variables_value!KEL1</f>
        <v>0</v>
      </c>
      <c r="KEM1" s="13">
        <f>variables_value!KEM1</f>
        <v>0</v>
      </c>
      <c r="KEN1" s="13">
        <f>variables_value!KEN1</f>
        <v>0</v>
      </c>
      <c r="KEO1" s="13">
        <f>variables_value!KEO1</f>
        <v>0</v>
      </c>
      <c r="KEP1" s="13">
        <f>variables_value!KEP1</f>
        <v>0</v>
      </c>
      <c r="KEQ1" s="13">
        <f>variables_value!KEQ1</f>
        <v>0</v>
      </c>
      <c r="KER1" s="13">
        <f>variables_value!KER1</f>
        <v>0</v>
      </c>
      <c r="KES1" s="13">
        <f>variables_value!KES1</f>
        <v>0</v>
      </c>
      <c r="KET1" s="13">
        <f>variables_value!KET1</f>
        <v>0</v>
      </c>
      <c r="KEU1" s="13">
        <f>variables_value!KEU1</f>
        <v>0</v>
      </c>
      <c r="KEV1" s="13">
        <f>variables_value!KEV1</f>
        <v>0</v>
      </c>
      <c r="KEW1" s="13">
        <f>variables_value!KEW1</f>
        <v>0</v>
      </c>
      <c r="KEX1" s="13">
        <f>variables_value!KEX1</f>
        <v>0</v>
      </c>
      <c r="KEY1" s="13">
        <f>variables_value!KEY1</f>
        <v>0</v>
      </c>
      <c r="KEZ1" s="13">
        <f>variables_value!KEZ1</f>
        <v>0</v>
      </c>
      <c r="KFA1" s="13">
        <f>variables_value!KFA1</f>
        <v>0</v>
      </c>
      <c r="KFB1" s="13">
        <f>variables_value!KFB1</f>
        <v>0</v>
      </c>
      <c r="KFC1" s="13">
        <f>variables_value!KFC1</f>
        <v>0</v>
      </c>
      <c r="KFD1" s="13">
        <f>variables_value!KFD1</f>
        <v>0</v>
      </c>
      <c r="KFE1" s="13">
        <f>variables_value!KFE1</f>
        <v>0</v>
      </c>
      <c r="KFF1" s="13">
        <f>variables_value!KFF1</f>
        <v>0</v>
      </c>
      <c r="KFG1" s="13">
        <f>variables_value!KFG1</f>
        <v>0</v>
      </c>
      <c r="KFH1" s="13">
        <f>variables_value!KFH1</f>
        <v>0</v>
      </c>
      <c r="KFI1" s="13">
        <f>variables_value!KFI1</f>
        <v>0</v>
      </c>
      <c r="KFJ1" s="13">
        <f>variables_value!KFJ1</f>
        <v>0</v>
      </c>
      <c r="KFK1" s="13">
        <f>variables_value!KFK1</f>
        <v>0</v>
      </c>
      <c r="KFL1" s="13">
        <f>variables_value!KFL1</f>
        <v>0</v>
      </c>
      <c r="KFM1" s="13">
        <f>variables_value!KFM1</f>
        <v>0</v>
      </c>
      <c r="KFN1" s="13">
        <f>variables_value!KFN1</f>
        <v>0</v>
      </c>
      <c r="KFO1" s="13">
        <f>variables_value!KFO1</f>
        <v>0</v>
      </c>
      <c r="KFP1" s="13">
        <f>variables_value!KFP1</f>
        <v>0</v>
      </c>
      <c r="KFQ1" s="13">
        <f>variables_value!KFQ1</f>
        <v>0</v>
      </c>
      <c r="KFR1" s="13">
        <f>variables_value!KFR1</f>
        <v>0</v>
      </c>
      <c r="KFS1" s="13">
        <f>variables_value!KFS1</f>
        <v>0</v>
      </c>
      <c r="KFT1" s="13">
        <f>variables_value!KFT1</f>
        <v>0</v>
      </c>
      <c r="KFU1" s="13">
        <f>variables_value!KFU1</f>
        <v>0</v>
      </c>
      <c r="KFV1" s="13">
        <f>variables_value!KFV1</f>
        <v>0</v>
      </c>
      <c r="KFW1" s="13">
        <f>variables_value!KFW1</f>
        <v>0</v>
      </c>
      <c r="KFX1" s="13">
        <f>variables_value!KFX1</f>
        <v>0</v>
      </c>
      <c r="KFY1" s="13">
        <f>variables_value!KFY1</f>
        <v>0</v>
      </c>
      <c r="KFZ1" s="13">
        <f>variables_value!KFZ1</f>
        <v>0</v>
      </c>
      <c r="KGA1" s="13">
        <f>variables_value!KGA1</f>
        <v>0</v>
      </c>
      <c r="KGB1" s="13">
        <f>variables_value!KGB1</f>
        <v>0</v>
      </c>
      <c r="KGC1" s="13">
        <f>variables_value!KGC1</f>
        <v>0</v>
      </c>
      <c r="KGD1" s="13">
        <f>variables_value!KGD1</f>
        <v>0</v>
      </c>
      <c r="KGE1" s="13">
        <f>variables_value!KGE1</f>
        <v>0</v>
      </c>
      <c r="KGF1" s="13">
        <f>variables_value!KGF1</f>
        <v>0</v>
      </c>
      <c r="KGG1" s="13">
        <f>variables_value!KGG1</f>
        <v>0</v>
      </c>
      <c r="KGH1" s="13">
        <f>variables_value!KGH1</f>
        <v>0</v>
      </c>
      <c r="KGI1" s="13">
        <f>variables_value!KGI1</f>
        <v>0</v>
      </c>
      <c r="KGJ1" s="13">
        <f>variables_value!KGJ1</f>
        <v>0</v>
      </c>
      <c r="KGK1" s="13">
        <f>variables_value!KGK1</f>
        <v>0</v>
      </c>
      <c r="KGL1" s="13">
        <f>variables_value!KGL1</f>
        <v>0</v>
      </c>
      <c r="KGM1" s="13">
        <f>variables_value!KGM1</f>
        <v>0</v>
      </c>
      <c r="KGN1" s="13">
        <f>variables_value!KGN1</f>
        <v>0</v>
      </c>
      <c r="KGO1" s="13">
        <f>variables_value!KGO1</f>
        <v>0</v>
      </c>
      <c r="KGP1" s="13">
        <f>variables_value!KGP1</f>
        <v>0</v>
      </c>
      <c r="KGQ1" s="13">
        <f>variables_value!KGQ1</f>
        <v>0</v>
      </c>
      <c r="KGR1" s="13">
        <f>variables_value!KGR1</f>
        <v>0</v>
      </c>
      <c r="KGS1" s="13">
        <f>variables_value!KGS1</f>
        <v>0</v>
      </c>
      <c r="KGT1" s="13">
        <f>variables_value!KGT1</f>
        <v>0</v>
      </c>
      <c r="KGU1" s="13">
        <f>variables_value!KGU1</f>
        <v>0</v>
      </c>
      <c r="KGV1" s="13">
        <f>variables_value!KGV1</f>
        <v>0</v>
      </c>
      <c r="KGW1" s="13">
        <f>variables_value!KGW1</f>
        <v>0</v>
      </c>
      <c r="KGX1" s="13">
        <f>variables_value!KGX1</f>
        <v>0</v>
      </c>
      <c r="KGY1" s="13">
        <f>variables_value!KGY1</f>
        <v>0</v>
      </c>
      <c r="KGZ1" s="13">
        <f>variables_value!KGZ1</f>
        <v>0</v>
      </c>
      <c r="KHA1" s="13">
        <f>variables_value!KHA1</f>
        <v>0</v>
      </c>
      <c r="KHB1" s="13">
        <f>variables_value!KHB1</f>
        <v>0</v>
      </c>
      <c r="KHC1" s="13">
        <f>variables_value!KHC1</f>
        <v>0</v>
      </c>
      <c r="KHD1" s="13">
        <f>variables_value!KHD1</f>
        <v>0</v>
      </c>
      <c r="KHE1" s="13">
        <f>variables_value!KHE1</f>
        <v>0</v>
      </c>
      <c r="KHF1" s="13">
        <f>variables_value!KHF1</f>
        <v>0</v>
      </c>
      <c r="KHG1" s="13">
        <f>variables_value!KHG1</f>
        <v>0</v>
      </c>
      <c r="KHH1" s="13">
        <f>variables_value!KHH1</f>
        <v>0</v>
      </c>
      <c r="KHI1" s="13">
        <f>variables_value!KHI1</f>
        <v>0</v>
      </c>
      <c r="KHJ1" s="13">
        <f>variables_value!KHJ1</f>
        <v>0</v>
      </c>
      <c r="KHK1" s="13">
        <f>variables_value!KHK1</f>
        <v>0</v>
      </c>
      <c r="KHL1" s="13">
        <f>variables_value!KHL1</f>
        <v>0</v>
      </c>
      <c r="KHM1" s="13">
        <f>variables_value!KHM1</f>
        <v>0</v>
      </c>
      <c r="KHN1" s="13">
        <f>variables_value!KHN1</f>
        <v>0</v>
      </c>
      <c r="KHO1" s="13">
        <f>variables_value!KHO1</f>
        <v>0</v>
      </c>
      <c r="KHP1" s="13">
        <f>variables_value!KHP1</f>
        <v>0</v>
      </c>
      <c r="KHQ1" s="13">
        <f>variables_value!KHQ1</f>
        <v>0</v>
      </c>
      <c r="KHR1" s="13">
        <f>variables_value!KHR1</f>
        <v>0</v>
      </c>
      <c r="KHS1" s="13">
        <f>variables_value!KHS1</f>
        <v>0</v>
      </c>
      <c r="KHT1" s="13">
        <f>variables_value!KHT1</f>
        <v>0</v>
      </c>
      <c r="KHU1" s="13">
        <f>variables_value!KHU1</f>
        <v>0</v>
      </c>
      <c r="KHV1" s="13">
        <f>variables_value!KHV1</f>
        <v>0</v>
      </c>
      <c r="KHW1" s="13">
        <f>variables_value!KHW1</f>
        <v>0</v>
      </c>
      <c r="KHX1" s="13">
        <f>variables_value!KHX1</f>
        <v>0</v>
      </c>
      <c r="KHY1" s="13">
        <f>variables_value!KHY1</f>
        <v>0</v>
      </c>
      <c r="KHZ1" s="13">
        <f>variables_value!KHZ1</f>
        <v>0</v>
      </c>
      <c r="KIA1" s="13">
        <f>variables_value!KIA1</f>
        <v>0</v>
      </c>
      <c r="KIB1" s="13">
        <f>variables_value!KIB1</f>
        <v>0</v>
      </c>
      <c r="KIC1" s="13">
        <f>variables_value!KIC1</f>
        <v>0</v>
      </c>
      <c r="KID1" s="13">
        <f>variables_value!KID1</f>
        <v>0</v>
      </c>
      <c r="KIE1" s="13">
        <f>variables_value!KIE1</f>
        <v>0</v>
      </c>
      <c r="KIF1" s="13">
        <f>variables_value!KIF1</f>
        <v>0</v>
      </c>
      <c r="KIG1" s="13">
        <f>variables_value!KIG1</f>
        <v>0</v>
      </c>
      <c r="KIH1" s="13">
        <f>variables_value!KIH1</f>
        <v>0</v>
      </c>
      <c r="KII1" s="13">
        <f>variables_value!KII1</f>
        <v>0</v>
      </c>
      <c r="KIJ1" s="13">
        <f>variables_value!KIJ1</f>
        <v>0</v>
      </c>
      <c r="KIK1" s="13">
        <f>variables_value!KIK1</f>
        <v>0</v>
      </c>
      <c r="KIL1" s="13">
        <f>variables_value!KIL1</f>
        <v>0</v>
      </c>
      <c r="KIM1" s="13">
        <f>variables_value!KIM1</f>
        <v>0</v>
      </c>
      <c r="KIN1" s="13">
        <f>variables_value!KIN1</f>
        <v>0</v>
      </c>
      <c r="KIO1" s="13">
        <f>variables_value!KIO1</f>
        <v>0</v>
      </c>
      <c r="KIP1" s="13">
        <f>variables_value!KIP1</f>
        <v>0</v>
      </c>
      <c r="KIQ1" s="13">
        <f>variables_value!KIQ1</f>
        <v>0</v>
      </c>
      <c r="KIR1" s="13">
        <f>variables_value!KIR1</f>
        <v>0</v>
      </c>
      <c r="KIS1" s="13">
        <f>variables_value!KIS1</f>
        <v>0</v>
      </c>
      <c r="KIT1" s="13">
        <f>variables_value!KIT1</f>
        <v>0</v>
      </c>
      <c r="KIU1" s="13">
        <f>variables_value!KIU1</f>
        <v>0</v>
      </c>
      <c r="KIV1" s="13">
        <f>variables_value!KIV1</f>
        <v>0</v>
      </c>
      <c r="KIW1" s="13">
        <f>variables_value!KIW1</f>
        <v>0</v>
      </c>
      <c r="KIX1" s="13">
        <f>variables_value!KIX1</f>
        <v>0</v>
      </c>
      <c r="KIY1" s="13">
        <f>variables_value!KIY1</f>
        <v>0</v>
      </c>
      <c r="KIZ1" s="13">
        <f>variables_value!KIZ1</f>
        <v>0</v>
      </c>
      <c r="KJA1" s="13">
        <f>variables_value!KJA1</f>
        <v>0</v>
      </c>
      <c r="KJB1" s="13">
        <f>variables_value!KJB1</f>
        <v>0</v>
      </c>
      <c r="KJC1" s="13">
        <f>variables_value!KJC1</f>
        <v>0</v>
      </c>
      <c r="KJD1" s="13">
        <f>variables_value!KJD1</f>
        <v>0</v>
      </c>
      <c r="KJE1" s="13">
        <f>variables_value!KJE1</f>
        <v>0</v>
      </c>
      <c r="KJF1" s="13">
        <f>variables_value!KJF1</f>
        <v>0</v>
      </c>
      <c r="KJG1" s="13">
        <f>variables_value!KJG1</f>
        <v>0</v>
      </c>
      <c r="KJH1" s="13">
        <f>variables_value!KJH1</f>
        <v>0</v>
      </c>
      <c r="KJI1" s="13">
        <f>variables_value!KJI1</f>
        <v>0</v>
      </c>
      <c r="KJJ1" s="13">
        <f>variables_value!KJJ1</f>
        <v>0</v>
      </c>
      <c r="KJK1" s="13">
        <f>variables_value!KJK1</f>
        <v>0</v>
      </c>
      <c r="KJL1" s="13">
        <f>variables_value!KJL1</f>
        <v>0</v>
      </c>
      <c r="KJM1" s="13">
        <f>variables_value!KJM1</f>
        <v>0</v>
      </c>
      <c r="KJN1" s="13">
        <f>variables_value!KJN1</f>
        <v>0</v>
      </c>
      <c r="KJO1" s="13">
        <f>variables_value!KJO1</f>
        <v>0</v>
      </c>
      <c r="KJP1" s="13">
        <f>variables_value!KJP1</f>
        <v>0</v>
      </c>
      <c r="KJQ1" s="13">
        <f>variables_value!KJQ1</f>
        <v>0</v>
      </c>
      <c r="KJR1" s="13">
        <f>variables_value!KJR1</f>
        <v>0</v>
      </c>
      <c r="KJS1" s="13">
        <f>variables_value!KJS1</f>
        <v>0</v>
      </c>
      <c r="KJT1" s="13">
        <f>variables_value!KJT1</f>
        <v>0</v>
      </c>
      <c r="KJU1" s="13">
        <f>variables_value!KJU1</f>
        <v>0</v>
      </c>
      <c r="KJV1" s="13">
        <f>variables_value!KJV1</f>
        <v>0</v>
      </c>
      <c r="KJW1" s="13">
        <f>variables_value!KJW1</f>
        <v>0</v>
      </c>
      <c r="KJX1" s="13">
        <f>variables_value!KJX1</f>
        <v>0</v>
      </c>
      <c r="KJY1" s="13">
        <f>variables_value!KJY1</f>
        <v>0</v>
      </c>
      <c r="KJZ1" s="13">
        <f>variables_value!KJZ1</f>
        <v>0</v>
      </c>
      <c r="KKA1" s="13">
        <f>variables_value!KKA1</f>
        <v>0</v>
      </c>
      <c r="KKB1" s="13">
        <f>variables_value!KKB1</f>
        <v>0</v>
      </c>
      <c r="KKC1" s="13">
        <f>variables_value!KKC1</f>
        <v>0</v>
      </c>
      <c r="KKD1" s="13">
        <f>variables_value!KKD1</f>
        <v>0</v>
      </c>
      <c r="KKE1" s="13">
        <f>variables_value!KKE1</f>
        <v>0</v>
      </c>
      <c r="KKF1" s="13">
        <f>variables_value!KKF1</f>
        <v>0</v>
      </c>
      <c r="KKG1" s="13">
        <f>variables_value!KKG1</f>
        <v>0</v>
      </c>
      <c r="KKH1" s="13">
        <f>variables_value!KKH1</f>
        <v>0</v>
      </c>
      <c r="KKI1" s="13">
        <f>variables_value!KKI1</f>
        <v>0</v>
      </c>
      <c r="KKJ1" s="13">
        <f>variables_value!KKJ1</f>
        <v>0</v>
      </c>
      <c r="KKK1" s="13">
        <f>variables_value!KKK1</f>
        <v>0</v>
      </c>
      <c r="KKL1" s="13">
        <f>variables_value!KKL1</f>
        <v>0</v>
      </c>
      <c r="KKM1" s="13">
        <f>variables_value!KKM1</f>
        <v>0</v>
      </c>
      <c r="KKN1" s="13">
        <f>variables_value!KKN1</f>
        <v>0</v>
      </c>
      <c r="KKO1" s="13">
        <f>variables_value!KKO1</f>
        <v>0</v>
      </c>
      <c r="KKP1" s="13">
        <f>variables_value!KKP1</f>
        <v>0</v>
      </c>
      <c r="KKQ1" s="13">
        <f>variables_value!KKQ1</f>
        <v>0</v>
      </c>
      <c r="KKR1" s="13">
        <f>variables_value!KKR1</f>
        <v>0</v>
      </c>
      <c r="KKS1" s="13">
        <f>variables_value!KKS1</f>
        <v>0</v>
      </c>
      <c r="KKT1" s="13">
        <f>variables_value!KKT1</f>
        <v>0</v>
      </c>
      <c r="KKU1" s="13">
        <f>variables_value!KKU1</f>
        <v>0</v>
      </c>
      <c r="KKV1" s="13">
        <f>variables_value!KKV1</f>
        <v>0</v>
      </c>
      <c r="KKW1" s="13">
        <f>variables_value!KKW1</f>
        <v>0</v>
      </c>
      <c r="KKX1" s="13">
        <f>variables_value!KKX1</f>
        <v>0</v>
      </c>
      <c r="KKY1" s="13">
        <f>variables_value!KKY1</f>
        <v>0</v>
      </c>
      <c r="KKZ1" s="13">
        <f>variables_value!KKZ1</f>
        <v>0</v>
      </c>
      <c r="KLA1" s="13">
        <f>variables_value!KLA1</f>
        <v>0</v>
      </c>
      <c r="KLB1" s="13">
        <f>variables_value!KLB1</f>
        <v>0</v>
      </c>
      <c r="KLC1" s="13">
        <f>variables_value!KLC1</f>
        <v>0</v>
      </c>
      <c r="KLD1" s="13">
        <f>variables_value!KLD1</f>
        <v>0</v>
      </c>
      <c r="KLE1" s="13">
        <f>variables_value!KLE1</f>
        <v>0</v>
      </c>
      <c r="KLF1" s="13">
        <f>variables_value!KLF1</f>
        <v>0</v>
      </c>
      <c r="KLG1" s="13">
        <f>variables_value!KLG1</f>
        <v>0</v>
      </c>
      <c r="KLH1" s="13">
        <f>variables_value!KLH1</f>
        <v>0</v>
      </c>
      <c r="KLI1" s="13">
        <f>variables_value!KLI1</f>
        <v>0</v>
      </c>
      <c r="KLJ1" s="13">
        <f>variables_value!KLJ1</f>
        <v>0</v>
      </c>
      <c r="KLK1" s="13">
        <f>variables_value!KLK1</f>
        <v>0</v>
      </c>
      <c r="KLL1" s="13">
        <f>variables_value!KLL1</f>
        <v>0</v>
      </c>
      <c r="KLM1" s="13">
        <f>variables_value!KLM1</f>
        <v>0</v>
      </c>
      <c r="KLN1" s="13">
        <f>variables_value!KLN1</f>
        <v>0</v>
      </c>
      <c r="KLO1" s="13">
        <f>variables_value!KLO1</f>
        <v>0</v>
      </c>
      <c r="KLP1" s="13">
        <f>variables_value!KLP1</f>
        <v>0</v>
      </c>
      <c r="KLQ1" s="13">
        <f>variables_value!KLQ1</f>
        <v>0</v>
      </c>
      <c r="KLR1" s="13">
        <f>variables_value!KLR1</f>
        <v>0</v>
      </c>
      <c r="KLS1" s="13">
        <f>variables_value!KLS1</f>
        <v>0</v>
      </c>
      <c r="KLT1" s="13">
        <f>variables_value!KLT1</f>
        <v>0</v>
      </c>
      <c r="KLU1" s="13">
        <f>variables_value!KLU1</f>
        <v>0</v>
      </c>
      <c r="KLV1" s="13">
        <f>variables_value!KLV1</f>
        <v>0</v>
      </c>
      <c r="KLW1" s="13">
        <f>variables_value!KLW1</f>
        <v>0</v>
      </c>
      <c r="KLX1" s="13">
        <f>variables_value!KLX1</f>
        <v>0</v>
      </c>
      <c r="KLY1" s="13">
        <f>variables_value!KLY1</f>
        <v>0</v>
      </c>
      <c r="KLZ1" s="13">
        <f>variables_value!KLZ1</f>
        <v>0</v>
      </c>
      <c r="KMA1" s="13">
        <f>variables_value!KMA1</f>
        <v>0</v>
      </c>
      <c r="KMB1" s="13">
        <f>variables_value!KMB1</f>
        <v>0</v>
      </c>
      <c r="KMC1" s="13">
        <f>variables_value!KMC1</f>
        <v>0</v>
      </c>
      <c r="KMD1" s="13">
        <f>variables_value!KMD1</f>
        <v>0</v>
      </c>
      <c r="KME1" s="13">
        <f>variables_value!KME1</f>
        <v>0</v>
      </c>
      <c r="KMF1" s="13">
        <f>variables_value!KMF1</f>
        <v>0</v>
      </c>
      <c r="KMG1" s="13">
        <f>variables_value!KMG1</f>
        <v>0</v>
      </c>
      <c r="KMH1" s="13">
        <f>variables_value!KMH1</f>
        <v>0</v>
      </c>
      <c r="KMI1" s="13">
        <f>variables_value!KMI1</f>
        <v>0</v>
      </c>
      <c r="KMJ1" s="13">
        <f>variables_value!KMJ1</f>
        <v>0</v>
      </c>
      <c r="KMK1" s="13">
        <f>variables_value!KMK1</f>
        <v>0</v>
      </c>
      <c r="KML1" s="13">
        <f>variables_value!KML1</f>
        <v>0</v>
      </c>
      <c r="KMM1" s="13">
        <f>variables_value!KMM1</f>
        <v>0</v>
      </c>
      <c r="KMN1" s="13">
        <f>variables_value!KMN1</f>
        <v>0</v>
      </c>
      <c r="KMO1" s="13">
        <f>variables_value!KMO1</f>
        <v>0</v>
      </c>
      <c r="KMP1" s="13">
        <f>variables_value!KMP1</f>
        <v>0</v>
      </c>
      <c r="KMQ1" s="13">
        <f>variables_value!KMQ1</f>
        <v>0</v>
      </c>
      <c r="KMR1" s="13">
        <f>variables_value!KMR1</f>
        <v>0</v>
      </c>
      <c r="KMS1" s="13">
        <f>variables_value!KMS1</f>
        <v>0</v>
      </c>
      <c r="KMT1" s="13">
        <f>variables_value!KMT1</f>
        <v>0</v>
      </c>
      <c r="KMU1" s="13">
        <f>variables_value!KMU1</f>
        <v>0</v>
      </c>
      <c r="KMV1" s="13">
        <f>variables_value!KMV1</f>
        <v>0</v>
      </c>
      <c r="KMW1" s="13">
        <f>variables_value!KMW1</f>
        <v>0</v>
      </c>
      <c r="KMX1" s="13">
        <f>variables_value!KMX1</f>
        <v>0</v>
      </c>
      <c r="KMY1" s="13">
        <f>variables_value!KMY1</f>
        <v>0</v>
      </c>
      <c r="KMZ1" s="13">
        <f>variables_value!KMZ1</f>
        <v>0</v>
      </c>
      <c r="KNA1" s="13">
        <f>variables_value!KNA1</f>
        <v>0</v>
      </c>
      <c r="KNB1" s="13">
        <f>variables_value!KNB1</f>
        <v>0</v>
      </c>
      <c r="KNC1" s="13">
        <f>variables_value!KNC1</f>
        <v>0</v>
      </c>
      <c r="KND1" s="13">
        <f>variables_value!KND1</f>
        <v>0</v>
      </c>
      <c r="KNE1" s="13">
        <f>variables_value!KNE1</f>
        <v>0</v>
      </c>
      <c r="KNF1" s="13">
        <f>variables_value!KNF1</f>
        <v>0</v>
      </c>
      <c r="KNG1" s="13">
        <f>variables_value!KNG1</f>
        <v>0</v>
      </c>
      <c r="KNH1" s="13">
        <f>variables_value!KNH1</f>
        <v>0</v>
      </c>
      <c r="KNI1" s="13">
        <f>variables_value!KNI1</f>
        <v>0</v>
      </c>
      <c r="KNJ1" s="13">
        <f>variables_value!KNJ1</f>
        <v>0</v>
      </c>
      <c r="KNK1" s="13">
        <f>variables_value!KNK1</f>
        <v>0</v>
      </c>
      <c r="KNL1" s="13">
        <f>variables_value!KNL1</f>
        <v>0</v>
      </c>
      <c r="KNM1" s="13">
        <f>variables_value!KNM1</f>
        <v>0</v>
      </c>
      <c r="KNN1" s="13">
        <f>variables_value!KNN1</f>
        <v>0</v>
      </c>
      <c r="KNO1" s="13">
        <f>variables_value!KNO1</f>
        <v>0</v>
      </c>
      <c r="KNP1" s="13">
        <f>variables_value!KNP1</f>
        <v>0</v>
      </c>
      <c r="KNQ1" s="13">
        <f>variables_value!KNQ1</f>
        <v>0</v>
      </c>
      <c r="KNR1" s="13">
        <f>variables_value!KNR1</f>
        <v>0</v>
      </c>
      <c r="KNS1" s="13">
        <f>variables_value!KNS1</f>
        <v>0</v>
      </c>
      <c r="KNT1" s="13">
        <f>variables_value!KNT1</f>
        <v>0</v>
      </c>
      <c r="KNU1" s="13">
        <f>variables_value!KNU1</f>
        <v>0</v>
      </c>
      <c r="KNV1" s="13">
        <f>variables_value!KNV1</f>
        <v>0</v>
      </c>
      <c r="KNW1" s="13">
        <f>variables_value!KNW1</f>
        <v>0</v>
      </c>
      <c r="KNX1" s="13">
        <f>variables_value!KNX1</f>
        <v>0</v>
      </c>
      <c r="KNY1" s="13">
        <f>variables_value!KNY1</f>
        <v>0</v>
      </c>
      <c r="KNZ1" s="13">
        <f>variables_value!KNZ1</f>
        <v>0</v>
      </c>
      <c r="KOA1" s="13">
        <f>variables_value!KOA1</f>
        <v>0</v>
      </c>
      <c r="KOB1" s="13">
        <f>variables_value!KOB1</f>
        <v>0</v>
      </c>
      <c r="KOC1" s="13">
        <f>variables_value!KOC1</f>
        <v>0</v>
      </c>
      <c r="KOD1" s="13">
        <f>variables_value!KOD1</f>
        <v>0</v>
      </c>
      <c r="KOE1" s="13">
        <f>variables_value!KOE1</f>
        <v>0</v>
      </c>
      <c r="KOF1" s="13">
        <f>variables_value!KOF1</f>
        <v>0</v>
      </c>
      <c r="KOG1" s="13">
        <f>variables_value!KOG1</f>
        <v>0</v>
      </c>
      <c r="KOH1" s="13">
        <f>variables_value!KOH1</f>
        <v>0</v>
      </c>
      <c r="KOI1" s="13">
        <f>variables_value!KOI1</f>
        <v>0</v>
      </c>
      <c r="KOJ1" s="13">
        <f>variables_value!KOJ1</f>
        <v>0</v>
      </c>
      <c r="KOK1" s="13">
        <f>variables_value!KOK1</f>
        <v>0</v>
      </c>
      <c r="KOL1" s="13">
        <f>variables_value!KOL1</f>
        <v>0</v>
      </c>
      <c r="KOM1" s="13">
        <f>variables_value!KOM1</f>
        <v>0</v>
      </c>
      <c r="KON1" s="13">
        <f>variables_value!KON1</f>
        <v>0</v>
      </c>
      <c r="KOO1" s="13">
        <f>variables_value!KOO1</f>
        <v>0</v>
      </c>
      <c r="KOP1" s="13">
        <f>variables_value!KOP1</f>
        <v>0</v>
      </c>
      <c r="KOQ1" s="13">
        <f>variables_value!KOQ1</f>
        <v>0</v>
      </c>
      <c r="KOR1" s="13">
        <f>variables_value!KOR1</f>
        <v>0</v>
      </c>
      <c r="KOS1" s="13">
        <f>variables_value!KOS1</f>
        <v>0</v>
      </c>
      <c r="KOT1" s="13">
        <f>variables_value!KOT1</f>
        <v>0</v>
      </c>
      <c r="KOU1" s="13">
        <f>variables_value!KOU1</f>
        <v>0</v>
      </c>
      <c r="KOV1" s="13">
        <f>variables_value!KOV1</f>
        <v>0</v>
      </c>
      <c r="KOW1" s="13">
        <f>variables_value!KOW1</f>
        <v>0</v>
      </c>
      <c r="KOX1" s="13">
        <f>variables_value!KOX1</f>
        <v>0</v>
      </c>
      <c r="KOY1" s="13">
        <f>variables_value!KOY1</f>
        <v>0</v>
      </c>
      <c r="KOZ1" s="13">
        <f>variables_value!KOZ1</f>
        <v>0</v>
      </c>
      <c r="KPA1" s="13">
        <f>variables_value!KPA1</f>
        <v>0</v>
      </c>
      <c r="KPB1" s="13">
        <f>variables_value!KPB1</f>
        <v>0</v>
      </c>
      <c r="KPC1" s="13">
        <f>variables_value!KPC1</f>
        <v>0</v>
      </c>
      <c r="KPD1" s="13">
        <f>variables_value!KPD1</f>
        <v>0</v>
      </c>
      <c r="KPE1" s="13">
        <f>variables_value!KPE1</f>
        <v>0</v>
      </c>
      <c r="KPF1" s="13">
        <f>variables_value!KPF1</f>
        <v>0</v>
      </c>
      <c r="KPG1" s="13">
        <f>variables_value!KPG1</f>
        <v>0</v>
      </c>
      <c r="KPH1" s="13">
        <f>variables_value!KPH1</f>
        <v>0</v>
      </c>
      <c r="KPI1" s="13">
        <f>variables_value!KPI1</f>
        <v>0</v>
      </c>
      <c r="KPJ1" s="13">
        <f>variables_value!KPJ1</f>
        <v>0</v>
      </c>
      <c r="KPK1" s="13">
        <f>variables_value!KPK1</f>
        <v>0</v>
      </c>
      <c r="KPL1" s="13">
        <f>variables_value!KPL1</f>
        <v>0</v>
      </c>
      <c r="KPM1" s="13">
        <f>variables_value!KPM1</f>
        <v>0</v>
      </c>
      <c r="KPN1" s="13">
        <f>variables_value!KPN1</f>
        <v>0</v>
      </c>
      <c r="KPO1" s="13">
        <f>variables_value!KPO1</f>
        <v>0</v>
      </c>
      <c r="KPP1" s="13">
        <f>variables_value!KPP1</f>
        <v>0</v>
      </c>
      <c r="KPQ1" s="13">
        <f>variables_value!KPQ1</f>
        <v>0</v>
      </c>
      <c r="KPR1" s="13">
        <f>variables_value!KPR1</f>
        <v>0</v>
      </c>
      <c r="KPS1" s="13">
        <f>variables_value!KPS1</f>
        <v>0</v>
      </c>
      <c r="KPT1" s="13">
        <f>variables_value!KPT1</f>
        <v>0</v>
      </c>
      <c r="KPU1" s="13">
        <f>variables_value!KPU1</f>
        <v>0</v>
      </c>
      <c r="KPV1" s="13">
        <f>variables_value!KPV1</f>
        <v>0</v>
      </c>
      <c r="KPW1" s="13">
        <f>variables_value!KPW1</f>
        <v>0</v>
      </c>
      <c r="KPX1" s="13">
        <f>variables_value!KPX1</f>
        <v>0</v>
      </c>
      <c r="KPY1" s="13">
        <f>variables_value!KPY1</f>
        <v>0</v>
      </c>
      <c r="KPZ1" s="13">
        <f>variables_value!KPZ1</f>
        <v>0</v>
      </c>
      <c r="KQA1" s="13">
        <f>variables_value!KQA1</f>
        <v>0</v>
      </c>
      <c r="KQB1" s="13">
        <f>variables_value!KQB1</f>
        <v>0</v>
      </c>
      <c r="KQC1" s="13">
        <f>variables_value!KQC1</f>
        <v>0</v>
      </c>
      <c r="KQD1" s="13">
        <f>variables_value!KQD1</f>
        <v>0</v>
      </c>
      <c r="KQE1" s="13">
        <f>variables_value!KQE1</f>
        <v>0</v>
      </c>
      <c r="KQF1" s="13">
        <f>variables_value!KQF1</f>
        <v>0</v>
      </c>
      <c r="KQG1" s="13">
        <f>variables_value!KQG1</f>
        <v>0</v>
      </c>
      <c r="KQH1" s="13">
        <f>variables_value!KQH1</f>
        <v>0</v>
      </c>
      <c r="KQI1" s="13">
        <f>variables_value!KQI1</f>
        <v>0</v>
      </c>
      <c r="KQJ1" s="13">
        <f>variables_value!KQJ1</f>
        <v>0</v>
      </c>
      <c r="KQK1" s="13">
        <f>variables_value!KQK1</f>
        <v>0</v>
      </c>
      <c r="KQL1" s="13">
        <f>variables_value!KQL1</f>
        <v>0</v>
      </c>
      <c r="KQM1" s="13">
        <f>variables_value!KQM1</f>
        <v>0</v>
      </c>
      <c r="KQN1" s="13">
        <f>variables_value!KQN1</f>
        <v>0</v>
      </c>
      <c r="KQO1" s="13">
        <f>variables_value!KQO1</f>
        <v>0</v>
      </c>
      <c r="KQP1" s="13">
        <f>variables_value!KQP1</f>
        <v>0</v>
      </c>
      <c r="KQQ1" s="13">
        <f>variables_value!KQQ1</f>
        <v>0</v>
      </c>
      <c r="KQR1" s="13">
        <f>variables_value!KQR1</f>
        <v>0</v>
      </c>
      <c r="KQS1" s="13">
        <f>variables_value!KQS1</f>
        <v>0</v>
      </c>
      <c r="KQT1" s="13">
        <f>variables_value!KQT1</f>
        <v>0</v>
      </c>
      <c r="KQU1" s="13">
        <f>variables_value!KQU1</f>
        <v>0</v>
      </c>
      <c r="KQV1" s="13">
        <f>variables_value!KQV1</f>
        <v>0</v>
      </c>
      <c r="KQW1" s="13">
        <f>variables_value!KQW1</f>
        <v>0</v>
      </c>
      <c r="KQX1" s="13">
        <f>variables_value!KQX1</f>
        <v>0</v>
      </c>
      <c r="KQY1" s="13">
        <f>variables_value!KQY1</f>
        <v>0</v>
      </c>
      <c r="KQZ1" s="13">
        <f>variables_value!KQZ1</f>
        <v>0</v>
      </c>
      <c r="KRA1" s="13">
        <f>variables_value!KRA1</f>
        <v>0</v>
      </c>
      <c r="KRB1" s="13">
        <f>variables_value!KRB1</f>
        <v>0</v>
      </c>
      <c r="KRC1" s="13">
        <f>variables_value!KRC1</f>
        <v>0</v>
      </c>
      <c r="KRD1" s="13">
        <f>variables_value!KRD1</f>
        <v>0</v>
      </c>
      <c r="KRE1" s="13">
        <f>variables_value!KRE1</f>
        <v>0</v>
      </c>
      <c r="KRF1" s="13">
        <f>variables_value!KRF1</f>
        <v>0</v>
      </c>
      <c r="KRG1" s="13">
        <f>variables_value!KRG1</f>
        <v>0</v>
      </c>
      <c r="KRH1" s="13">
        <f>variables_value!KRH1</f>
        <v>0</v>
      </c>
      <c r="KRI1" s="13">
        <f>variables_value!KRI1</f>
        <v>0</v>
      </c>
      <c r="KRJ1" s="13">
        <f>variables_value!KRJ1</f>
        <v>0</v>
      </c>
      <c r="KRK1" s="13">
        <f>variables_value!KRK1</f>
        <v>0</v>
      </c>
      <c r="KRL1" s="13">
        <f>variables_value!KRL1</f>
        <v>0</v>
      </c>
      <c r="KRM1" s="13">
        <f>variables_value!KRM1</f>
        <v>0</v>
      </c>
      <c r="KRN1" s="13">
        <f>variables_value!KRN1</f>
        <v>0</v>
      </c>
      <c r="KRO1" s="13">
        <f>variables_value!KRO1</f>
        <v>0</v>
      </c>
      <c r="KRP1" s="13">
        <f>variables_value!KRP1</f>
        <v>0</v>
      </c>
      <c r="KRQ1" s="13">
        <f>variables_value!KRQ1</f>
        <v>0</v>
      </c>
      <c r="KRR1" s="13">
        <f>variables_value!KRR1</f>
        <v>0</v>
      </c>
      <c r="KRS1" s="13">
        <f>variables_value!KRS1</f>
        <v>0</v>
      </c>
      <c r="KRT1" s="13">
        <f>variables_value!KRT1</f>
        <v>0</v>
      </c>
      <c r="KRU1" s="13">
        <f>variables_value!KRU1</f>
        <v>0</v>
      </c>
      <c r="KRV1" s="13">
        <f>variables_value!KRV1</f>
        <v>0</v>
      </c>
      <c r="KRW1" s="13">
        <f>variables_value!KRW1</f>
        <v>0</v>
      </c>
      <c r="KRX1" s="13">
        <f>variables_value!KRX1</f>
        <v>0</v>
      </c>
      <c r="KRY1" s="13">
        <f>variables_value!KRY1</f>
        <v>0</v>
      </c>
      <c r="KRZ1" s="13">
        <f>variables_value!KRZ1</f>
        <v>0</v>
      </c>
      <c r="KSA1" s="13">
        <f>variables_value!KSA1</f>
        <v>0</v>
      </c>
      <c r="KSB1" s="13">
        <f>variables_value!KSB1</f>
        <v>0</v>
      </c>
      <c r="KSC1" s="13">
        <f>variables_value!KSC1</f>
        <v>0</v>
      </c>
      <c r="KSD1" s="13">
        <f>variables_value!KSD1</f>
        <v>0</v>
      </c>
      <c r="KSE1" s="13">
        <f>variables_value!KSE1</f>
        <v>0</v>
      </c>
      <c r="KSF1" s="13">
        <f>variables_value!KSF1</f>
        <v>0</v>
      </c>
      <c r="KSG1" s="13">
        <f>variables_value!KSG1</f>
        <v>0</v>
      </c>
      <c r="KSH1" s="13">
        <f>variables_value!KSH1</f>
        <v>0</v>
      </c>
      <c r="KSI1" s="13">
        <f>variables_value!KSI1</f>
        <v>0</v>
      </c>
      <c r="KSJ1" s="13">
        <f>variables_value!KSJ1</f>
        <v>0</v>
      </c>
      <c r="KSK1" s="13">
        <f>variables_value!KSK1</f>
        <v>0</v>
      </c>
      <c r="KSL1" s="13">
        <f>variables_value!KSL1</f>
        <v>0</v>
      </c>
      <c r="KSM1" s="13">
        <f>variables_value!KSM1</f>
        <v>0</v>
      </c>
      <c r="KSN1" s="13">
        <f>variables_value!KSN1</f>
        <v>0</v>
      </c>
      <c r="KSO1" s="13">
        <f>variables_value!KSO1</f>
        <v>0</v>
      </c>
      <c r="KSP1" s="13">
        <f>variables_value!KSP1</f>
        <v>0</v>
      </c>
      <c r="KSQ1" s="13">
        <f>variables_value!KSQ1</f>
        <v>0</v>
      </c>
      <c r="KSR1" s="13">
        <f>variables_value!KSR1</f>
        <v>0</v>
      </c>
      <c r="KSS1" s="13">
        <f>variables_value!KSS1</f>
        <v>0</v>
      </c>
      <c r="KST1" s="13">
        <f>variables_value!KST1</f>
        <v>0</v>
      </c>
      <c r="KSU1" s="13">
        <f>variables_value!KSU1</f>
        <v>0</v>
      </c>
      <c r="KSV1" s="13">
        <f>variables_value!KSV1</f>
        <v>0</v>
      </c>
      <c r="KSW1" s="13">
        <f>variables_value!KSW1</f>
        <v>0</v>
      </c>
      <c r="KSX1" s="13">
        <f>variables_value!KSX1</f>
        <v>0</v>
      </c>
      <c r="KSY1" s="13">
        <f>variables_value!KSY1</f>
        <v>0</v>
      </c>
      <c r="KSZ1" s="13">
        <f>variables_value!KSZ1</f>
        <v>0</v>
      </c>
      <c r="KTA1" s="13">
        <f>variables_value!KTA1</f>
        <v>0</v>
      </c>
      <c r="KTB1" s="13">
        <f>variables_value!KTB1</f>
        <v>0</v>
      </c>
      <c r="KTC1" s="13">
        <f>variables_value!KTC1</f>
        <v>0</v>
      </c>
      <c r="KTD1" s="13">
        <f>variables_value!KTD1</f>
        <v>0</v>
      </c>
      <c r="KTE1" s="13">
        <f>variables_value!KTE1</f>
        <v>0</v>
      </c>
      <c r="KTF1" s="13">
        <f>variables_value!KTF1</f>
        <v>0</v>
      </c>
      <c r="KTG1" s="13">
        <f>variables_value!KTG1</f>
        <v>0</v>
      </c>
      <c r="KTH1" s="13">
        <f>variables_value!KTH1</f>
        <v>0</v>
      </c>
      <c r="KTI1" s="13">
        <f>variables_value!KTI1</f>
        <v>0</v>
      </c>
      <c r="KTJ1" s="13">
        <f>variables_value!KTJ1</f>
        <v>0</v>
      </c>
      <c r="KTK1" s="13">
        <f>variables_value!KTK1</f>
        <v>0</v>
      </c>
      <c r="KTL1" s="13">
        <f>variables_value!KTL1</f>
        <v>0</v>
      </c>
      <c r="KTM1" s="13">
        <f>variables_value!KTM1</f>
        <v>0</v>
      </c>
      <c r="KTN1" s="13">
        <f>variables_value!KTN1</f>
        <v>0</v>
      </c>
      <c r="KTO1" s="13">
        <f>variables_value!KTO1</f>
        <v>0</v>
      </c>
      <c r="KTP1" s="13">
        <f>variables_value!KTP1</f>
        <v>0</v>
      </c>
      <c r="KTQ1" s="13">
        <f>variables_value!KTQ1</f>
        <v>0</v>
      </c>
      <c r="KTR1" s="13">
        <f>variables_value!KTR1</f>
        <v>0</v>
      </c>
      <c r="KTS1" s="13">
        <f>variables_value!KTS1</f>
        <v>0</v>
      </c>
      <c r="KTT1" s="13">
        <f>variables_value!KTT1</f>
        <v>0</v>
      </c>
      <c r="KTU1" s="13">
        <f>variables_value!KTU1</f>
        <v>0</v>
      </c>
      <c r="KTV1" s="13">
        <f>variables_value!KTV1</f>
        <v>0</v>
      </c>
      <c r="KTW1" s="13">
        <f>variables_value!KTW1</f>
        <v>0</v>
      </c>
      <c r="KTX1" s="13">
        <f>variables_value!KTX1</f>
        <v>0</v>
      </c>
      <c r="KTY1" s="13">
        <f>variables_value!KTY1</f>
        <v>0</v>
      </c>
      <c r="KTZ1" s="13">
        <f>variables_value!KTZ1</f>
        <v>0</v>
      </c>
      <c r="KUA1" s="13">
        <f>variables_value!KUA1</f>
        <v>0</v>
      </c>
      <c r="KUB1" s="13">
        <f>variables_value!KUB1</f>
        <v>0</v>
      </c>
      <c r="KUC1" s="13">
        <f>variables_value!KUC1</f>
        <v>0</v>
      </c>
      <c r="KUD1" s="13">
        <f>variables_value!KUD1</f>
        <v>0</v>
      </c>
      <c r="KUE1" s="13">
        <f>variables_value!KUE1</f>
        <v>0</v>
      </c>
      <c r="KUF1" s="13">
        <f>variables_value!KUF1</f>
        <v>0</v>
      </c>
      <c r="KUG1" s="13">
        <f>variables_value!KUG1</f>
        <v>0</v>
      </c>
      <c r="KUH1" s="13">
        <f>variables_value!KUH1</f>
        <v>0</v>
      </c>
      <c r="KUI1" s="13">
        <f>variables_value!KUI1</f>
        <v>0</v>
      </c>
      <c r="KUJ1" s="13">
        <f>variables_value!KUJ1</f>
        <v>0</v>
      </c>
      <c r="KUK1" s="13">
        <f>variables_value!KUK1</f>
        <v>0</v>
      </c>
      <c r="KUL1" s="13">
        <f>variables_value!KUL1</f>
        <v>0</v>
      </c>
      <c r="KUM1" s="13">
        <f>variables_value!KUM1</f>
        <v>0</v>
      </c>
      <c r="KUN1" s="13">
        <f>variables_value!KUN1</f>
        <v>0</v>
      </c>
      <c r="KUO1" s="13">
        <f>variables_value!KUO1</f>
        <v>0</v>
      </c>
      <c r="KUP1" s="13">
        <f>variables_value!KUP1</f>
        <v>0</v>
      </c>
      <c r="KUQ1" s="13">
        <f>variables_value!KUQ1</f>
        <v>0</v>
      </c>
      <c r="KUR1" s="13">
        <f>variables_value!KUR1</f>
        <v>0</v>
      </c>
      <c r="KUS1" s="13">
        <f>variables_value!KUS1</f>
        <v>0</v>
      </c>
      <c r="KUT1" s="13">
        <f>variables_value!KUT1</f>
        <v>0</v>
      </c>
      <c r="KUU1" s="13">
        <f>variables_value!KUU1</f>
        <v>0</v>
      </c>
      <c r="KUV1" s="13">
        <f>variables_value!KUV1</f>
        <v>0</v>
      </c>
      <c r="KUW1" s="13">
        <f>variables_value!KUW1</f>
        <v>0</v>
      </c>
      <c r="KUX1" s="13">
        <f>variables_value!KUX1</f>
        <v>0</v>
      </c>
      <c r="KUY1" s="13">
        <f>variables_value!KUY1</f>
        <v>0</v>
      </c>
      <c r="KUZ1" s="13">
        <f>variables_value!KUZ1</f>
        <v>0</v>
      </c>
      <c r="KVA1" s="13">
        <f>variables_value!KVA1</f>
        <v>0</v>
      </c>
      <c r="KVB1" s="13">
        <f>variables_value!KVB1</f>
        <v>0</v>
      </c>
      <c r="KVC1" s="13">
        <f>variables_value!KVC1</f>
        <v>0</v>
      </c>
      <c r="KVD1" s="13">
        <f>variables_value!KVD1</f>
        <v>0</v>
      </c>
      <c r="KVE1" s="13">
        <f>variables_value!KVE1</f>
        <v>0</v>
      </c>
      <c r="KVF1" s="13">
        <f>variables_value!KVF1</f>
        <v>0</v>
      </c>
      <c r="KVG1" s="13">
        <f>variables_value!KVG1</f>
        <v>0</v>
      </c>
      <c r="KVH1" s="13">
        <f>variables_value!KVH1</f>
        <v>0</v>
      </c>
      <c r="KVI1" s="13">
        <f>variables_value!KVI1</f>
        <v>0</v>
      </c>
      <c r="KVJ1" s="13">
        <f>variables_value!KVJ1</f>
        <v>0</v>
      </c>
      <c r="KVK1" s="13">
        <f>variables_value!KVK1</f>
        <v>0</v>
      </c>
      <c r="KVL1" s="13">
        <f>variables_value!KVL1</f>
        <v>0</v>
      </c>
      <c r="KVM1" s="13">
        <f>variables_value!KVM1</f>
        <v>0</v>
      </c>
      <c r="KVN1" s="13">
        <f>variables_value!KVN1</f>
        <v>0</v>
      </c>
      <c r="KVO1" s="13">
        <f>variables_value!KVO1</f>
        <v>0</v>
      </c>
      <c r="KVP1" s="13">
        <f>variables_value!KVP1</f>
        <v>0</v>
      </c>
      <c r="KVQ1" s="13">
        <f>variables_value!KVQ1</f>
        <v>0</v>
      </c>
      <c r="KVR1" s="13">
        <f>variables_value!KVR1</f>
        <v>0</v>
      </c>
      <c r="KVS1" s="13">
        <f>variables_value!KVS1</f>
        <v>0</v>
      </c>
      <c r="KVT1" s="13">
        <f>variables_value!KVT1</f>
        <v>0</v>
      </c>
      <c r="KVU1" s="13">
        <f>variables_value!KVU1</f>
        <v>0</v>
      </c>
      <c r="KVV1" s="13">
        <f>variables_value!KVV1</f>
        <v>0</v>
      </c>
      <c r="KVW1" s="13">
        <f>variables_value!KVW1</f>
        <v>0</v>
      </c>
      <c r="KVX1" s="13">
        <f>variables_value!KVX1</f>
        <v>0</v>
      </c>
      <c r="KVY1" s="13">
        <f>variables_value!KVY1</f>
        <v>0</v>
      </c>
      <c r="KVZ1" s="13">
        <f>variables_value!KVZ1</f>
        <v>0</v>
      </c>
      <c r="KWA1" s="13">
        <f>variables_value!KWA1</f>
        <v>0</v>
      </c>
      <c r="KWB1" s="13">
        <f>variables_value!KWB1</f>
        <v>0</v>
      </c>
      <c r="KWC1" s="13">
        <f>variables_value!KWC1</f>
        <v>0</v>
      </c>
      <c r="KWD1" s="13">
        <f>variables_value!KWD1</f>
        <v>0</v>
      </c>
      <c r="KWE1" s="13">
        <f>variables_value!KWE1</f>
        <v>0</v>
      </c>
      <c r="KWF1" s="13">
        <f>variables_value!KWF1</f>
        <v>0</v>
      </c>
      <c r="KWG1" s="13">
        <f>variables_value!KWG1</f>
        <v>0</v>
      </c>
      <c r="KWH1" s="13">
        <f>variables_value!KWH1</f>
        <v>0</v>
      </c>
      <c r="KWI1" s="13">
        <f>variables_value!KWI1</f>
        <v>0</v>
      </c>
      <c r="KWJ1" s="13">
        <f>variables_value!KWJ1</f>
        <v>0</v>
      </c>
      <c r="KWK1" s="13">
        <f>variables_value!KWK1</f>
        <v>0</v>
      </c>
      <c r="KWL1" s="13">
        <f>variables_value!KWL1</f>
        <v>0</v>
      </c>
      <c r="KWM1" s="13">
        <f>variables_value!KWM1</f>
        <v>0</v>
      </c>
      <c r="KWN1" s="13">
        <f>variables_value!KWN1</f>
        <v>0</v>
      </c>
      <c r="KWO1" s="13">
        <f>variables_value!KWO1</f>
        <v>0</v>
      </c>
      <c r="KWP1" s="13">
        <f>variables_value!KWP1</f>
        <v>0</v>
      </c>
      <c r="KWQ1" s="13">
        <f>variables_value!KWQ1</f>
        <v>0</v>
      </c>
      <c r="KWR1" s="13">
        <f>variables_value!KWR1</f>
        <v>0</v>
      </c>
      <c r="KWS1" s="13">
        <f>variables_value!KWS1</f>
        <v>0</v>
      </c>
      <c r="KWT1" s="13">
        <f>variables_value!KWT1</f>
        <v>0</v>
      </c>
      <c r="KWU1" s="13">
        <f>variables_value!KWU1</f>
        <v>0</v>
      </c>
      <c r="KWV1" s="13">
        <f>variables_value!KWV1</f>
        <v>0</v>
      </c>
      <c r="KWW1" s="13">
        <f>variables_value!KWW1</f>
        <v>0</v>
      </c>
      <c r="KWX1" s="13">
        <f>variables_value!KWX1</f>
        <v>0</v>
      </c>
      <c r="KWY1" s="13">
        <f>variables_value!KWY1</f>
        <v>0</v>
      </c>
      <c r="KWZ1" s="13">
        <f>variables_value!KWZ1</f>
        <v>0</v>
      </c>
      <c r="KXA1" s="13">
        <f>variables_value!KXA1</f>
        <v>0</v>
      </c>
      <c r="KXB1" s="13">
        <f>variables_value!KXB1</f>
        <v>0</v>
      </c>
      <c r="KXC1" s="13">
        <f>variables_value!KXC1</f>
        <v>0</v>
      </c>
      <c r="KXD1" s="13">
        <f>variables_value!KXD1</f>
        <v>0</v>
      </c>
      <c r="KXE1" s="13">
        <f>variables_value!KXE1</f>
        <v>0</v>
      </c>
      <c r="KXF1" s="13">
        <f>variables_value!KXF1</f>
        <v>0</v>
      </c>
      <c r="KXG1" s="13">
        <f>variables_value!KXG1</f>
        <v>0</v>
      </c>
      <c r="KXH1" s="13">
        <f>variables_value!KXH1</f>
        <v>0</v>
      </c>
      <c r="KXI1" s="13">
        <f>variables_value!KXI1</f>
        <v>0</v>
      </c>
      <c r="KXJ1" s="13">
        <f>variables_value!KXJ1</f>
        <v>0</v>
      </c>
      <c r="KXK1" s="13">
        <f>variables_value!KXK1</f>
        <v>0</v>
      </c>
      <c r="KXL1" s="13">
        <f>variables_value!KXL1</f>
        <v>0</v>
      </c>
      <c r="KXM1" s="13">
        <f>variables_value!KXM1</f>
        <v>0</v>
      </c>
      <c r="KXN1" s="13">
        <f>variables_value!KXN1</f>
        <v>0</v>
      </c>
      <c r="KXO1" s="13">
        <f>variables_value!KXO1</f>
        <v>0</v>
      </c>
      <c r="KXP1" s="13">
        <f>variables_value!KXP1</f>
        <v>0</v>
      </c>
      <c r="KXQ1" s="13">
        <f>variables_value!KXQ1</f>
        <v>0</v>
      </c>
      <c r="KXR1" s="13">
        <f>variables_value!KXR1</f>
        <v>0</v>
      </c>
      <c r="KXS1" s="13">
        <f>variables_value!KXS1</f>
        <v>0</v>
      </c>
      <c r="KXT1" s="13">
        <f>variables_value!KXT1</f>
        <v>0</v>
      </c>
      <c r="KXU1" s="13">
        <f>variables_value!KXU1</f>
        <v>0</v>
      </c>
      <c r="KXV1" s="13">
        <f>variables_value!KXV1</f>
        <v>0</v>
      </c>
      <c r="KXW1" s="13">
        <f>variables_value!KXW1</f>
        <v>0</v>
      </c>
      <c r="KXX1" s="13">
        <f>variables_value!KXX1</f>
        <v>0</v>
      </c>
      <c r="KXY1" s="13">
        <f>variables_value!KXY1</f>
        <v>0</v>
      </c>
      <c r="KXZ1" s="13">
        <f>variables_value!KXZ1</f>
        <v>0</v>
      </c>
      <c r="KYA1" s="13">
        <f>variables_value!KYA1</f>
        <v>0</v>
      </c>
      <c r="KYB1" s="13">
        <f>variables_value!KYB1</f>
        <v>0</v>
      </c>
      <c r="KYC1" s="13">
        <f>variables_value!KYC1</f>
        <v>0</v>
      </c>
      <c r="KYD1" s="13">
        <f>variables_value!KYD1</f>
        <v>0</v>
      </c>
      <c r="KYE1" s="13">
        <f>variables_value!KYE1</f>
        <v>0</v>
      </c>
      <c r="KYF1" s="13">
        <f>variables_value!KYF1</f>
        <v>0</v>
      </c>
      <c r="KYG1" s="13">
        <f>variables_value!KYG1</f>
        <v>0</v>
      </c>
      <c r="KYH1" s="13">
        <f>variables_value!KYH1</f>
        <v>0</v>
      </c>
      <c r="KYI1" s="13">
        <f>variables_value!KYI1</f>
        <v>0</v>
      </c>
      <c r="KYJ1" s="13">
        <f>variables_value!KYJ1</f>
        <v>0</v>
      </c>
      <c r="KYK1" s="13">
        <f>variables_value!KYK1</f>
        <v>0</v>
      </c>
      <c r="KYL1" s="13">
        <f>variables_value!KYL1</f>
        <v>0</v>
      </c>
      <c r="KYM1" s="13">
        <f>variables_value!KYM1</f>
        <v>0</v>
      </c>
      <c r="KYN1" s="13">
        <f>variables_value!KYN1</f>
        <v>0</v>
      </c>
      <c r="KYO1" s="13">
        <f>variables_value!KYO1</f>
        <v>0</v>
      </c>
      <c r="KYP1" s="13">
        <f>variables_value!KYP1</f>
        <v>0</v>
      </c>
      <c r="KYQ1" s="13">
        <f>variables_value!KYQ1</f>
        <v>0</v>
      </c>
      <c r="KYR1" s="13">
        <f>variables_value!KYR1</f>
        <v>0</v>
      </c>
      <c r="KYS1" s="13">
        <f>variables_value!KYS1</f>
        <v>0</v>
      </c>
      <c r="KYT1" s="13">
        <f>variables_value!KYT1</f>
        <v>0</v>
      </c>
      <c r="KYU1" s="13">
        <f>variables_value!KYU1</f>
        <v>0</v>
      </c>
      <c r="KYV1" s="13">
        <f>variables_value!KYV1</f>
        <v>0</v>
      </c>
      <c r="KYW1" s="13">
        <f>variables_value!KYW1</f>
        <v>0</v>
      </c>
      <c r="KYX1" s="13">
        <f>variables_value!KYX1</f>
        <v>0</v>
      </c>
      <c r="KYY1" s="13">
        <f>variables_value!KYY1</f>
        <v>0</v>
      </c>
      <c r="KYZ1" s="13">
        <f>variables_value!KYZ1</f>
        <v>0</v>
      </c>
      <c r="KZA1" s="13">
        <f>variables_value!KZA1</f>
        <v>0</v>
      </c>
      <c r="KZB1" s="13">
        <f>variables_value!KZB1</f>
        <v>0</v>
      </c>
      <c r="KZC1" s="13">
        <f>variables_value!KZC1</f>
        <v>0</v>
      </c>
      <c r="KZD1" s="13">
        <f>variables_value!KZD1</f>
        <v>0</v>
      </c>
      <c r="KZE1" s="13">
        <f>variables_value!KZE1</f>
        <v>0</v>
      </c>
      <c r="KZF1" s="13">
        <f>variables_value!KZF1</f>
        <v>0</v>
      </c>
      <c r="KZG1" s="13">
        <f>variables_value!KZG1</f>
        <v>0</v>
      </c>
      <c r="KZH1" s="13">
        <f>variables_value!KZH1</f>
        <v>0</v>
      </c>
      <c r="KZI1" s="13">
        <f>variables_value!KZI1</f>
        <v>0</v>
      </c>
      <c r="KZJ1" s="13">
        <f>variables_value!KZJ1</f>
        <v>0</v>
      </c>
      <c r="KZK1" s="13">
        <f>variables_value!KZK1</f>
        <v>0</v>
      </c>
      <c r="KZL1" s="13">
        <f>variables_value!KZL1</f>
        <v>0</v>
      </c>
      <c r="KZM1" s="13">
        <f>variables_value!KZM1</f>
        <v>0</v>
      </c>
      <c r="KZN1" s="13">
        <f>variables_value!KZN1</f>
        <v>0</v>
      </c>
      <c r="KZO1" s="13">
        <f>variables_value!KZO1</f>
        <v>0</v>
      </c>
      <c r="KZP1" s="13">
        <f>variables_value!KZP1</f>
        <v>0</v>
      </c>
      <c r="KZQ1" s="13">
        <f>variables_value!KZQ1</f>
        <v>0</v>
      </c>
      <c r="KZR1" s="13">
        <f>variables_value!KZR1</f>
        <v>0</v>
      </c>
      <c r="KZS1" s="13">
        <f>variables_value!KZS1</f>
        <v>0</v>
      </c>
      <c r="KZT1" s="13">
        <f>variables_value!KZT1</f>
        <v>0</v>
      </c>
      <c r="KZU1" s="13">
        <f>variables_value!KZU1</f>
        <v>0</v>
      </c>
      <c r="KZV1" s="13">
        <f>variables_value!KZV1</f>
        <v>0</v>
      </c>
      <c r="KZW1" s="13">
        <f>variables_value!KZW1</f>
        <v>0</v>
      </c>
      <c r="KZX1" s="13">
        <f>variables_value!KZX1</f>
        <v>0</v>
      </c>
      <c r="KZY1" s="13">
        <f>variables_value!KZY1</f>
        <v>0</v>
      </c>
      <c r="KZZ1" s="13">
        <f>variables_value!KZZ1</f>
        <v>0</v>
      </c>
      <c r="LAA1" s="13">
        <f>variables_value!LAA1</f>
        <v>0</v>
      </c>
      <c r="LAB1" s="13">
        <f>variables_value!LAB1</f>
        <v>0</v>
      </c>
      <c r="LAC1" s="13">
        <f>variables_value!LAC1</f>
        <v>0</v>
      </c>
      <c r="LAD1" s="13">
        <f>variables_value!LAD1</f>
        <v>0</v>
      </c>
      <c r="LAE1" s="13">
        <f>variables_value!LAE1</f>
        <v>0</v>
      </c>
      <c r="LAF1" s="13">
        <f>variables_value!LAF1</f>
        <v>0</v>
      </c>
      <c r="LAG1" s="13">
        <f>variables_value!LAG1</f>
        <v>0</v>
      </c>
      <c r="LAH1" s="13">
        <f>variables_value!LAH1</f>
        <v>0</v>
      </c>
      <c r="LAI1" s="13">
        <f>variables_value!LAI1</f>
        <v>0</v>
      </c>
      <c r="LAJ1" s="13">
        <f>variables_value!LAJ1</f>
        <v>0</v>
      </c>
      <c r="LAK1" s="13">
        <f>variables_value!LAK1</f>
        <v>0</v>
      </c>
      <c r="LAL1" s="13">
        <f>variables_value!LAL1</f>
        <v>0</v>
      </c>
      <c r="LAM1" s="13">
        <f>variables_value!LAM1</f>
        <v>0</v>
      </c>
      <c r="LAN1" s="13">
        <f>variables_value!LAN1</f>
        <v>0</v>
      </c>
      <c r="LAO1" s="13">
        <f>variables_value!LAO1</f>
        <v>0</v>
      </c>
      <c r="LAP1" s="13">
        <f>variables_value!LAP1</f>
        <v>0</v>
      </c>
      <c r="LAQ1" s="13">
        <f>variables_value!LAQ1</f>
        <v>0</v>
      </c>
      <c r="LAR1" s="13">
        <f>variables_value!LAR1</f>
        <v>0</v>
      </c>
      <c r="LAS1" s="13">
        <f>variables_value!LAS1</f>
        <v>0</v>
      </c>
      <c r="LAT1" s="13">
        <f>variables_value!LAT1</f>
        <v>0</v>
      </c>
      <c r="LAU1" s="13">
        <f>variables_value!LAU1</f>
        <v>0</v>
      </c>
      <c r="LAV1" s="13">
        <f>variables_value!LAV1</f>
        <v>0</v>
      </c>
      <c r="LAW1" s="13">
        <f>variables_value!LAW1</f>
        <v>0</v>
      </c>
      <c r="LAX1" s="13">
        <f>variables_value!LAX1</f>
        <v>0</v>
      </c>
      <c r="LAY1" s="13">
        <f>variables_value!LAY1</f>
        <v>0</v>
      </c>
      <c r="LAZ1" s="13">
        <f>variables_value!LAZ1</f>
        <v>0</v>
      </c>
      <c r="LBA1" s="13">
        <f>variables_value!LBA1</f>
        <v>0</v>
      </c>
      <c r="LBB1" s="13">
        <f>variables_value!LBB1</f>
        <v>0</v>
      </c>
      <c r="LBC1" s="13">
        <f>variables_value!LBC1</f>
        <v>0</v>
      </c>
      <c r="LBD1" s="13">
        <f>variables_value!LBD1</f>
        <v>0</v>
      </c>
      <c r="LBE1" s="13">
        <f>variables_value!LBE1</f>
        <v>0</v>
      </c>
      <c r="LBF1" s="13">
        <f>variables_value!LBF1</f>
        <v>0</v>
      </c>
      <c r="LBG1" s="13">
        <f>variables_value!LBG1</f>
        <v>0</v>
      </c>
      <c r="LBH1" s="13">
        <f>variables_value!LBH1</f>
        <v>0</v>
      </c>
      <c r="LBI1" s="13">
        <f>variables_value!LBI1</f>
        <v>0</v>
      </c>
      <c r="LBJ1" s="13">
        <f>variables_value!LBJ1</f>
        <v>0</v>
      </c>
      <c r="LBK1" s="13">
        <f>variables_value!LBK1</f>
        <v>0</v>
      </c>
      <c r="LBL1" s="13">
        <f>variables_value!LBL1</f>
        <v>0</v>
      </c>
      <c r="LBM1" s="13">
        <f>variables_value!LBM1</f>
        <v>0</v>
      </c>
      <c r="LBN1" s="13">
        <f>variables_value!LBN1</f>
        <v>0</v>
      </c>
      <c r="LBO1" s="13">
        <f>variables_value!LBO1</f>
        <v>0</v>
      </c>
      <c r="LBP1" s="13">
        <f>variables_value!LBP1</f>
        <v>0</v>
      </c>
      <c r="LBQ1" s="13">
        <f>variables_value!LBQ1</f>
        <v>0</v>
      </c>
      <c r="LBR1" s="13">
        <f>variables_value!LBR1</f>
        <v>0</v>
      </c>
      <c r="LBS1" s="13">
        <f>variables_value!LBS1</f>
        <v>0</v>
      </c>
      <c r="LBT1" s="13">
        <f>variables_value!LBT1</f>
        <v>0</v>
      </c>
      <c r="LBU1" s="13">
        <f>variables_value!LBU1</f>
        <v>0</v>
      </c>
      <c r="LBV1" s="13">
        <f>variables_value!LBV1</f>
        <v>0</v>
      </c>
      <c r="LBW1" s="13">
        <f>variables_value!LBW1</f>
        <v>0</v>
      </c>
      <c r="LBX1" s="13">
        <f>variables_value!LBX1</f>
        <v>0</v>
      </c>
      <c r="LBY1" s="13">
        <f>variables_value!LBY1</f>
        <v>0</v>
      </c>
      <c r="LBZ1" s="13">
        <f>variables_value!LBZ1</f>
        <v>0</v>
      </c>
      <c r="LCA1" s="13">
        <f>variables_value!LCA1</f>
        <v>0</v>
      </c>
      <c r="LCB1" s="13">
        <f>variables_value!LCB1</f>
        <v>0</v>
      </c>
      <c r="LCC1" s="13">
        <f>variables_value!LCC1</f>
        <v>0</v>
      </c>
      <c r="LCD1" s="13">
        <f>variables_value!LCD1</f>
        <v>0</v>
      </c>
      <c r="LCE1" s="13">
        <f>variables_value!LCE1</f>
        <v>0</v>
      </c>
      <c r="LCF1" s="13">
        <f>variables_value!LCF1</f>
        <v>0</v>
      </c>
      <c r="LCG1" s="13">
        <f>variables_value!LCG1</f>
        <v>0</v>
      </c>
      <c r="LCH1" s="13">
        <f>variables_value!LCH1</f>
        <v>0</v>
      </c>
      <c r="LCI1" s="13">
        <f>variables_value!LCI1</f>
        <v>0</v>
      </c>
      <c r="LCJ1" s="13">
        <f>variables_value!LCJ1</f>
        <v>0</v>
      </c>
      <c r="LCK1" s="13">
        <f>variables_value!LCK1</f>
        <v>0</v>
      </c>
      <c r="LCL1" s="13">
        <f>variables_value!LCL1</f>
        <v>0</v>
      </c>
      <c r="LCM1" s="13">
        <f>variables_value!LCM1</f>
        <v>0</v>
      </c>
      <c r="LCN1" s="13">
        <f>variables_value!LCN1</f>
        <v>0</v>
      </c>
      <c r="LCO1" s="13">
        <f>variables_value!LCO1</f>
        <v>0</v>
      </c>
      <c r="LCP1" s="13">
        <f>variables_value!LCP1</f>
        <v>0</v>
      </c>
      <c r="LCQ1" s="13">
        <f>variables_value!LCQ1</f>
        <v>0</v>
      </c>
      <c r="LCR1" s="13">
        <f>variables_value!LCR1</f>
        <v>0</v>
      </c>
      <c r="LCS1" s="13">
        <f>variables_value!LCS1</f>
        <v>0</v>
      </c>
      <c r="LCT1" s="13">
        <f>variables_value!LCT1</f>
        <v>0</v>
      </c>
      <c r="LCU1" s="13">
        <f>variables_value!LCU1</f>
        <v>0</v>
      </c>
      <c r="LCV1" s="13">
        <f>variables_value!LCV1</f>
        <v>0</v>
      </c>
      <c r="LCW1" s="13">
        <f>variables_value!LCW1</f>
        <v>0</v>
      </c>
      <c r="LCX1" s="13">
        <f>variables_value!LCX1</f>
        <v>0</v>
      </c>
      <c r="LCY1" s="13">
        <f>variables_value!LCY1</f>
        <v>0</v>
      </c>
      <c r="LCZ1" s="13">
        <f>variables_value!LCZ1</f>
        <v>0</v>
      </c>
      <c r="LDA1" s="13">
        <f>variables_value!LDA1</f>
        <v>0</v>
      </c>
      <c r="LDB1" s="13">
        <f>variables_value!LDB1</f>
        <v>0</v>
      </c>
      <c r="LDC1" s="13">
        <f>variables_value!LDC1</f>
        <v>0</v>
      </c>
      <c r="LDD1" s="13">
        <f>variables_value!LDD1</f>
        <v>0</v>
      </c>
      <c r="LDE1" s="13">
        <f>variables_value!LDE1</f>
        <v>0</v>
      </c>
      <c r="LDF1" s="13">
        <f>variables_value!LDF1</f>
        <v>0</v>
      </c>
      <c r="LDG1" s="13">
        <f>variables_value!LDG1</f>
        <v>0</v>
      </c>
      <c r="LDH1" s="13">
        <f>variables_value!LDH1</f>
        <v>0</v>
      </c>
      <c r="LDI1" s="13">
        <f>variables_value!LDI1</f>
        <v>0</v>
      </c>
      <c r="LDJ1" s="13">
        <f>variables_value!LDJ1</f>
        <v>0</v>
      </c>
      <c r="LDK1" s="13">
        <f>variables_value!LDK1</f>
        <v>0</v>
      </c>
      <c r="LDL1" s="13">
        <f>variables_value!LDL1</f>
        <v>0</v>
      </c>
      <c r="LDM1" s="13">
        <f>variables_value!LDM1</f>
        <v>0</v>
      </c>
      <c r="LDN1" s="13">
        <f>variables_value!LDN1</f>
        <v>0</v>
      </c>
      <c r="LDO1" s="13">
        <f>variables_value!LDO1</f>
        <v>0</v>
      </c>
      <c r="LDP1" s="13">
        <f>variables_value!LDP1</f>
        <v>0</v>
      </c>
      <c r="LDQ1" s="13">
        <f>variables_value!LDQ1</f>
        <v>0</v>
      </c>
      <c r="LDR1" s="13">
        <f>variables_value!LDR1</f>
        <v>0</v>
      </c>
      <c r="LDS1" s="13">
        <f>variables_value!LDS1</f>
        <v>0</v>
      </c>
      <c r="LDT1" s="13">
        <f>variables_value!LDT1</f>
        <v>0</v>
      </c>
      <c r="LDU1" s="13">
        <f>variables_value!LDU1</f>
        <v>0</v>
      </c>
      <c r="LDV1" s="13">
        <f>variables_value!LDV1</f>
        <v>0</v>
      </c>
      <c r="LDW1" s="13">
        <f>variables_value!LDW1</f>
        <v>0</v>
      </c>
      <c r="LDX1" s="13">
        <f>variables_value!LDX1</f>
        <v>0</v>
      </c>
      <c r="LDY1" s="13">
        <f>variables_value!LDY1</f>
        <v>0</v>
      </c>
      <c r="LDZ1" s="13">
        <f>variables_value!LDZ1</f>
        <v>0</v>
      </c>
      <c r="LEA1" s="13">
        <f>variables_value!LEA1</f>
        <v>0</v>
      </c>
      <c r="LEB1" s="13">
        <f>variables_value!LEB1</f>
        <v>0</v>
      </c>
      <c r="LEC1" s="13">
        <f>variables_value!LEC1</f>
        <v>0</v>
      </c>
      <c r="LED1" s="13">
        <f>variables_value!LED1</f>
        <v>0</v>
      </c>
      <c r="LEE1" s="13">
        <f>variables_value!LEE1</f>
        <v>0</v>
      </c>
      <c r="LEF1" s="13">
        <f>variables_value!LEF1</f>
        <v>0</v>
      </c>
      <c r="LEG1" s="13">
        <f>variables_value!LEG1</f>
        <v>0</v>
      </c>
      <c r="LEH1" s="13">
        <f>variables_value!LEH1</f>
        <v>0</v>
      </c>
      <c r="LEI1" s="13">
        <f>variables_value!LEI1</f>
        <v>0</v>
      </c>
      <c r="LEJ1" s="13">
        <f>variables_value!LEJ1</f>
        <v>0</v>
      </c>
      <c r="LEK1" s="13">
        <f>variables_value!LEK1</f>
        <v>0</v>
      </c>
      <c r="LEL1" s="13">
        <f>variables_value!LEL1</f>
        <v>0</v>
      </c>
      <c r="LEM1" s="13">
        <f>variables_value!LEM1</f>
        <v>0</v>
      </c>
      <c r="LEN1" s="13">
        <f>variables_value!LEN1</f>
        <v>0</v>
      </c>
      <c r="LEO1" s="13">
        <f>variables_value!LEO1</f>
        <v>0</v>
      </c>
      <c r="LEP1" s="13">
        <f>variables_value!LEP1</f>
        <v>0</v>
      </c>
      <c r="LEQ1" s="13">
        <f>variables_value!LEQ1</f>
        <v>0</v>
      </c>
      <c r="LER1" s="13">
        <f>variables_value!LER1</f>
        <v>0</v>
      </c>
      <c r="LES1" s="13">
        <f>variables_value!LES1</f>
        <v>0</v>
      </c>
      <c r="LET1" s="13">
        <f>variables_value!LET1</f>
        <v>0</v>
      </c>
      <c r="LEU1" s="13">
        <f>variables_value!LEU1</f>
        <v>0</v>
      </c>
      <c r="LEV1" s="13">
        <f>variables_value!LEV1</f>
        <v>0</v>
      </c>
      <c r="LEW1" s="13">
        <f>variables_value!LEW1</f>
        <v>0</v>
      </c>
      <c r="LEX1" s="13">
        <f>variables_value!LEX1</f>
        <v>0</v>
      </c>
      <c r="LEY1" s="13">
        <f>variables_value!LEY1</f>
        <v>0</v>
      </c>
      <c r="LEZ1" s="13">
        <f>variables_value!LEZ1</f>
        <v>0</v>
      </c>
      <c r="LFA1" s="13">
        <f>variables_value!LFA1</f>
        <v>0</v>
      </c>
      <c r="LFB1" s="13">
        <f>variables_value!LFB1</f>
        <v>0</v>
      </c>
      <c r="LFC1" s="13">
        <f>variables_value!LFC1</f>
        <v>0</v>
      </c>
      <c r="LFD1" s="13">
        <f>variables_value!LFD1</f>
        <v>0</v>
      </c>
      <c r="LFE1" s="13">
        <f>variables_value!LFE1</f>
        <v>0</v>
      </c>
      <c r="LFF1" s="13">
        <f>variables_value!LFF1</f>
        <v>0</v>
      </c>
      <c r="LFG1" s="13">
        <f>variables_value!LFG1</f>
        <v>0</v>
      </c>
      <c r="LFH1" s="13">
        <f>variables_value!LFH1</f>
        <v>0</v>
      </c>
      <c r="LFI1" s="13">
        <f>variables_value!LFI1</f>
        <v>0</v>
      </c>
      <c r="LFJ1" s="13">
        <f>variables_value!LFJ1</f>
        <v>0</v>
      </c>
      <c r="LFK1" s="13">
        <f>variables_value!LFK1</f>
        <v>0</v>
      </c>
      <c r="LFL1" s="13">
        <f>variables_value!LFL1</f>
        <v>0</v>
      </c>
      <c r="LFM1" s="13">
        <f>variables_value!LFM1</f>
        <v>0</v>
      </c>
      <c r="LFN1" s="13">
        <f>variables_value!LFN1</f>
        <v>0</v>
      </c>
      <c r="LFO1" s="13">
        <f>variables_value!LFO1</f>
        <v>0</v>
      </c>
      <c r="LFP1" s="13">
        <f>variables_value!LFP1</f>
        <v>0</v>
      </c>
      <c r="LFQ1" s="13">
        <f>variables_value!LFQ1</f>
        <v>0</v>
      </c>
      <c r="LFR1" s="13">
        <f>variables_value!LFR1</f>
        <v>0</v>
      </c>
      <c r="LFS1" s="13">
        <f>variables_value!LFS1</f>
        <v>0</v>
      </c>
      <c r="LFT1" s="13">
        <f>variables_value!LFT1</f>
        <v>0</v>
      </c>
      <c r="LFU1" s="13">
        <f>variables_value!LFU1</f>
        <v>0</v>
      </c>
      <c r="LFV1" s="13">
        <f>variables_value!LFV1</f>
        <v>0</v>
      </c>
      <c r="LFW1" s="13">
        <f>variables_value!LFW1</f>
        <v>0</v>
      </c>
      <c r="LFX1" s="13">
        <f>variables_value!LFX1</f>
        <v>0</v>
      </c>
      <c r="LFY1" s="13">
        <f>variables_value!LFY1</f>
        <v>0</v>
      </c>
      <c r="LFZ1" s="13">
        <f>variables_value!LFZ1</f>
        <v>0</v>
      </c>
      <c r="LGA1" s="13">
        <f>variables_value!LGA1</f>
        <v>0</v>
      </c>
      <c r="LGB1" s="13">
        <f>variables_value!LGB1</f>
        <v>0</v>
      </c>
      <c r="LGC1" s="13">
        <f>variables_value!LGC1</f>
        <v>0</v>
      </c>
      <c r="LGD1" s="13">
        <f>variables_value!LGD1</f>
        <v>0</v>
      </c>
      <c r="LGE1" s="13">
        <f>variables_value!LGE1</f>
        <v>0</v>
      </c>
      <c r="LGF1" s="13">
        <f>variables_value!LGF1</f>
        <v>0</v>
      </c>
      <c r="LGG1" s="13">
        <f>variables_value!LGG1</f>
        <v>0</v>
      </c>
      <c r="LGH1" s="13">
        <f>variables_value!LGH1</f>
        <v>0</v>
      </c>
      <c r="LGI1" s="13">
        <f>variables_value!LGI1</f>
        <v>0</v>
      </c>
      <c r="LGJ1" s="13">
        <f>variables_value!LGJ1</f>
        <v>0</v>
      </c>
      <c r="LGK1" s="13">
        <f>variables_value!LGK1</f>
        <v>0</v>
      </c>
      <c r="LGL1" s="13">
        <f>variables_value!LGL1</f>
        <v>0</v>
      </c>
      <c r="LGM1" s="13">
        <f>variables_value!LGM1</f>
        <v>0</v>
      </c>
      <c r="LGN1" s="13">
        <f>variables_value!LGN1</f>
        <v>0</v>
      </c>
      <c r="LGO1" s="13">
        <f>variables_value!LGO1</f>
        <v>0</v>
      </c>
      <c r="LGP1" s="13">
        <f>variables_value!LGP1</f>
        <v>0</v>
      </c>
      <c r="LGQ1" s="13">
        <f>variables_value!LGQ1</f>
        <v>0</v>
      </c>
      <c r="LGR1" s="13">
        <f>variables_value!LGR1</f>
        <v>0</v>
      </c>
      <c r="LGS1" s="13">
        <f>variables_value!LGS1</f>
        <v>0</v>
      </c>
      <c r="LGT1" s="13">
        <f>variables_value!LGT1</f>
        <v>0</v>
      </c>
      <c r="LGU1" s="13">
        <f>variables_value!LGU1</f>
        <v>0</v>
      </c>
      <c r="LGV1" s="13">
        <f>variables_value!LGV1</f>
        <v>0</v>
      </c>
      <c r="LGW1" s="13">
        <f>variables_value!LGW1</f>
        <v>0</v>
      </c>
      <c r="LGX1" s="13">
        <f>variables_value!LGX1</f>
        <v>0</v>
      </c>
      <c r="LGY1" s="13">
        <f>variables_value!LGY1</f>
        <v>0</v>
      </c>
      <c r="LGZ1" s="13">
        <f>variables_value!LGZ1</f>
        <v>0</v>
      </c>
      <c r="LHA1" s="13">
        <f>variables_value!LHA1</f>
        <v>0</v>
      </c>
      <c r="LHB1" s="13">
        <f>variables_value!LHB1</f>
        <v>0</v>
      </c>
      <c r="LHC1" s="13">
        <f>variables_value!LHC1</f>
        <v>0</v>
      </c>
      <c r="LHD1" s="13">
        <f>variables_value!LHD1</f>
        <v>0</v>
      </c>
      <c r="LHE1" s="13">
        <f>variables_value!LHE1</f>
        <v>0</v>
      </c>
      <c r="LHF1" s="13">
        <f>variables_value!LHF1</f>
        <v>0</v>
      </c>
      <c r="LHG1" s="13">
        <f>variables_value!LHG1</f>
        <v>0</v>
      </c>
      <c r="LHH1" s="13">
        <f>variables_value!LHH1</f>
        <v>0</v>
      </c>
      <c r="LHI1" s="13">
        <f>variables_value!LHI1</f>
        <v>0</v>
      </c>
      <c r="LHJ1" s="13">
        <f>variables_value!LHJ1</f>
        <v>0</v>
      </c>
      <c r="LHK1" s="13">
        <f>variables_value!LHK1</f>
        <v>0</v>
      </c>
      <c r="LHL1" s="13">
        <f>variables_value!LHL1</f>
        <v>0</v>
      </c>
      <c r="LHM1" s="13">
        <f>variables_value!LHM1</f>
        <v>0</v>
      </c>
      <c r="LHN1" s="13">
        <f>variables_value!LHN1</f>
        <v>0</v>
      </c>
      <c r="LHO1" s="13">
        <f>variables_value!LHO1</f>
        <v>0</v>
      </c>
      <c r="LHP1" s="13">
        <f>variables_value!LHP1</f>
        <v>0</v>
      </c>
      <c r="LHQ1" s="13">
        <f>variables_value!LHQ1</f>
        <v>0</v>
      </c>
      <c r="LHR1" s="13">
        <f>variables_value!LHR1</f>
        <v>0</v>
      </c>
      <c r="LHS1" s="13">
        <f>variables_value!LHS1</f>
        <v>0</v>
      </c>
      <c r="LHT1" s="13">
        <f>variables_value!LHT1</f>
        <v>0</v>
      </c>
      <c r="LHU1" s="13">
        <f>variables_value!LHU1</f>
        <v>0</v>
      </c>
      <c r="LHV1" s="13">
        <f>variables_value!LHV1</f>
        <v>0</v>
      </c>
      <c r="LHW1" s="13">
        <f>variables_value!LHW1</f>
        <v>0</v>
      </c>
      <c r="LHX1" s="13">
        <f>variables_value!LHX1</f>
        <v>0</v>
      </c>
      <c r="LHY1" s="13">
        <f>variables_value!LHY1</f>
        <v>0</v>
      </c>
      <c r="LHZ1" s="13">
        <f>variables_value!LHZ1</f>
        <v>0</v>
      </c>
      <c r="LIA1" s="13">
        <f>variables_value!LIA1</f>
        <v>0</v>
      </c>
      <c r="LIB1" s="13">
        <f>variables_value!LIB1</f>
        <v>0</v>
      </c>
      <c r="LIC1" s="13">
        <f>variables_value!LIC1</f>
        <v>0</v>
      </c>
      <c r="LID1" s="13">
        <f>variables_value!LID1</f>
        <v>0</v>
      </c>
      <c r="LIE1" s="13">
        <f>variables_value!LIE1</f>
        <v>0</v>
      </c>
      <c r="LIF1" s="13">
        <f>variables_value!LIF1</f>
        <v>0</v>
      </c>
      <c r="LIG1" s="13">
        <f>variables_value!LIG1</f>
        <v>0</v>
      </c>
      <c r="LIH1" s="13">
        <f>variables_value!LIH1</f>
        <v>0</v>
      </c>
      <c r="LII1" s="13">
        <f>variables_value!LII1</f>
        <v>0</v>
      </c>
      <c r="LIJ1" s="13">
        <f>variables_value!LIJ1</f>
        <v>0</v>
      </c>
      <c r="LIK1" s="13">
        <f>variables_value!LIK1</f>
        <v>0</v>
      </c>
      <c r="LIL1" s="13">
        <f>variables_value!LIL1</f>
        <v>0</v>
      </c>
      <c r="LIM1" s="13">
        <f>variables_value!LIM1</f>
        <v>0</v>
      </c>
      <c r="LIN1" s="13">
        <f>variables_value!LIN1</f>
        <v>0</v>
      </c>
      <c r="LIO1" s="13">
        <f>variables_value!LIO1</f>
        <v>0</v>
      </c>
      <c r="LIP1" s="13">
        <f>variables_value!LIP1</f>
        <v>0</v>
      </c>
      <c r="LIQ1" s="13">
        <f>variables_value!LIQ1</f>
        <v>0</v>
      </c>
      <c r="LIR1" s="13">
        <f>variables_value!LIR1</f>
        <v>0</v>
      </c>
      <c r="LIS1" s="13">
        <f>variables_value!LIS1</f>
        <v>0</v>
      </c>
      <c r="LIT1" s="13">
        <f>variables_value!LIT1</f>
        <v>0</v>
      </c>
      <c r="LIU1" s="13">
        <f>variables_value!LIU1</f>
        <v>0</v>
      </c>
      <c r="LIV1" s="13">
        <f>variables_value!LIV1</f>
        <v>0</v>
      </c>
      <c r="LIW1" s="13">
        <f>variables_value!LIW1</f>
        <v>0</v>
      </c>
      <c r="LIX1" s="13">
        <f>variables_value!LIX1</f>
        <v>0</v>
      </c>
      <c r="LIY1" s="13">
        <f>variables_value!LIY1</f>
        <v>0</v>
      </c>
      <c r="LIZ1" s="13">
        <f>variables_value!LIZ1</f>
        <v>0</v>
      </c>
      <c r="LJA1" s="13">
        <f>variables_value!LJA1</f>
        <v>0</v>
      </c>
      <c r="LJB1" s="13">
        <f>variables_value!LJB1</f>
        <v>0</v>
      </c>
      <c r="LJC1" s="13">
        <f>variables_value!LJC1</f>
        <v>0</v>
      </c>
      <c r="LJD1" s="13">
        <f>variables_value!LJD1</f>
        <v>0</v>
      </c>
      <c r="LJE1" s="13">
        <f>variables_value!LJE1</f>
        <v>0</v>
      </c>
      <c r="LJF1" s="13">
        <f>variables_value!LJF1</f>
        <v>0</v>
      </c>
      <c r="LJG1" s="13">
        <f>variables_value!LJG1</f>
        <v>0</v>
      </c>
      <c r="LJH1" s="13">
        <f>variables_value!LJH1</f>
        <v>0</v>
      </c>
      <c r="LJI1" s="13">
        <f>variables_value!LJI1</f>
        <v>0</v>
      </c>
      <c r="LJJ1" s="13">
        <f>variables_value!LJJ1</f>
        <v>0</v>
      </c>
      <c r="LJK1" s="13">
        <f>variables_value!LJK1</f>
        <v>0</v>
      </c>
      <c r="LJL1" s="13">
        <f>variables_value!LJL1</f>
        <v>0</v>
      </c>
      <c r="LJM1" s="13">
        <f>variables_value!LJM1</f>
        <v>0</v>
      </c>
      <c r="LJN1" s="13">
        <f>variables_value!LJN1</f>
        <v>0</v>
      </c>
      <c r="LJO1" s="13">
        <f>variables_value!LJO1</f>
        <v>0</v>
      </c>
      <c r="LJP1" s="13">
        <f>variables_value!LJP1</f>
        <v>0</v>
      </c>
      <c r="LJQ1" s="13">
        <f>variables_value!LJQ1</f>
        <v>0</v>
      </c>
      <c r="LJR1" s="13">
        <f>variables_value!LJR1</f>
        <v>0</v>
      </c>
      <c r="LJS1" s="13">
        <f>variables_value!LJS1</f>
        <v>0</v>
      </c>
      <c r="LJT1" s="13">
        <f>variables_value!LJT1</f>
        <v>0</v>
      </c>
      <c r="LJU1" s="13">
        <f>variables_value!LJU1</f>
        <v>0</v>
      </c>
      <c r="LJV1" s="13">
        <f>variables_value!LJV1</f>
        <v>0</v>
      </c>
      <c r="LJW1" s="13">
        <f>variables_value!LJW1</f>
        <v>0</v>
      </c>
      <c r="LJX1" s="13">
        <f>variables_value!LJX1</f>
        <v>0</v>
      </c>
      <c r="LJY1" s="13">
        <f>variables_value!LJY1</f>
        <v>0</v>
      </c>
      <c r="LJZ1" s="13">
        <f>variables_value!LJZ1</f>
        <v>0</v>
      </c>
      <c r="LKA1" s="13">
        <f>variables_value!LKA1</f>
        <v>0</v>
      </c>
      <c r="LKB1" s="13">
        <f>variables_value!LKB1</f>
        <v>0</v>
      </c>
      <c r="LKC1" s="13">
        <f>variables_value!LKC1</f>
        <v>0</v>
      </c>
      <c r="LKD1" s="13">
        <f>variables_value!LKD1</f>
        <v>0</v>
      </c>
      <c r="LKE1" s="13">
        <f>variables_value!LKE1</f>
        <v>0</v>
      </c>
      <c r="LKF1" s="13">
        <f>variables_value!LKF1</f>
        <v>0</v>
      </c>
      <c r="LKG1" s="13">
        <f>variables_value!LKG1</f>
        <v>0</v>
      </c>
      <c r="LKH1" s="13">
        <f>variables_value!LKH1</f>
        <v>0</v>
      </c>
      <c r="LKI1" s="13">
        <f>variables_value!LKI1</f>
        <v>0</v>
      </c>
      <c r="LKJ1" s="13">
        <f>variables_value!LKJ1</f>
        <v>0</v>
      </c>
      <c r="LKK1" s="13">
        <f>variables_value!LKK1</f>
        <v>0</v>
      </c>
      <c r="LKL1" s="13">
        <f>variables_value!LKL1</f>
        <v>0</v>
      </c>
      <c r="LKM1" s="13">
        <f>variables_value!LKM1</f>
        <v>0</v>
      </c>
      <c r="LKN1" s="13">
        <f>variables_value!LKN1</f>
        <v>0</v>
      </c>
      <c r="LKO1" s="13">
        <f>variables_value!LKO1</f>
        <v>0</v>
      </c>
      <c r="LKP1" s="13">
        <f>variables_value!LKP1</f>
        <v>0</v>
      </c>
      <c r="LKQ1" s="13">
        <f>variables_value!LKQ1</f>
        <v>0</v>
      </c>
      <c r="LKR1" s="13">
        <f>variables_value!LKR1</f>
        <v>0</v>
      </c>
      <c r="LKS1" s="13">
        <f>variables_value!LKS1</f>
        <v>0</v>
      </c>
      <c r="LKT1" s="13">
        <f>variables_value!LKT1</f>
        <v>0</v>
      </c>
      <c r="LKU1" s="13">
        <f>variables_value!LKU1</f>
        <v>0</v>
      </c>
      <c r="LKV1" s="13">
        <f>variables_value!LKV1</f>
        <v>0</v>
      </c>
      <c r="LKW1" s="13">
        <f>variables_value!LKW1</f>
        <v>0</v>
      </c>
      <c r="LKX1" s="13">
        <f>variables_value!LKX1</f>
        <v>0</v>
      </c>
      <c r="LKY1" s="13">
        <f>variables_value!LKY1</f>
        <v>0</v>
      </c>
      <c r="LKZ1" s="13">
        <f>variables_value!LKZ1</f>
        <v>0</v>
      </c>
      <c r="LLA1" s="13">
        <f>variables_value!LLA1</f>
        <v>0</v>
      </c>
      <c r="LLB1" s="13">
        <f>variables_value!LLB1</f>
        <v>0</v>
      </c>
      <c r="LLC1" s="13">
        <f>variables_value!LLC1</f>
        <v>0</v>
      </c>
      <c r="LLD1" s="13">
        <f>variables_value!LLD1</f>
        <v>0</v>
      </c>
      <c r="LLE1" s="13">
        <f>variables_value!LLE1</f>
        <v>0</v>
      </c>
      <c r="LLF1" s="13">
        <f>variables_value!LLF1</f>
        <v>0</v>
      </c>
      <c r="LLG1" s="13">
        <f>variables_value!LLG1</f>
        <v>0</v>
      </c>
      <c r="LLH1" s="13">
        <f>variables_value!LLH1</f>
        <v>0</v>
      </c>
      <c r="LLI1" s="13">
        <f>variables_value!LLI1</f>
        <v>0</v>
      </c>
      <c r="LLJ1" s="13">
        <f>variables_value!LLJ1</f>
        <v>0</v>
      </c>
      <c r="LLK1" s="13">
        <f>variables_value!LLK1</f>
        <v>0</v>
      </c>
      <c r="LLL1" s="13">
        <f>variables_value!LLL1</f>
        <v>0</v>
      </c>
      <c r="LLM1" s="13">
        <f>variables_value!LLM1</f>
        <v>0</v>
      </c>
      <c r="LLN1" s="13">
        <f>variables_value!LLN1</f>
        <v>0</v>
      </c>
      <c r="LLO1" s="13">
        <f>variables_value!LLO1</f>
        <v>0</v>
      </c>
      <c r="LLP1" s="13">
        <f>variables_value!LLP1</f>
        <v>0</v>
      </c>
      <c r="LLQ1" s="13">
        <f>variables_value!LLQ1</f>
        <v>0</v>
      </c>
      <c r="LLR1" s="13">
        <f>variables_value!LLR1</f>
        <v>0</v>
      </c>
      <c r="LLS1" s="13">
        <f>variables_value!LLS1</f>
        <v>0</v>
      </c>
      <c r="LLT1" s="13">
        <f>variables_value!LLT1</f>
        <v>0</v>
      </c>
      <c r="LLU1" s="13">
        <f>variables_value!LLU1</f>
        <v>0</v>
      </c>
      <c r="LLV1" s="13">
        <f>variables_value!LLV1</f>
        <v>0</v>
      </c>
      <c r="LLW1" s="13">
        <f>variables_value!LLW1</f>
        <v>0</v>
      </c>
      <c r="LLX1" s="13">
        <f>variables_value!LLX1</f>
        <v>0</v>
      </c>
      <c r="LLY1" s="13">
        <f>variables_value!LLY1</f>
        <v>0</v>
      </c>
      <c r="LLZ1" s="13">
        <f>variables_value!LLZ1</f>
        <v>0</v>
      </c>
      <c r="LMA1" s="13">
        <f>variables_value!LMA1</f>
        <v>0</v>
      </c>
      <c r="LMB1" s="13">
        <f>variables_value!LMB1</f>
        <v>0</v>
      </c>
      <c r="LMC1" s="13">
        <f>variables_value!LMC1</f>
        <v>0</v>
      </c>
      <c r="LMD1" s="13">
        <f>variables_value!LMD1</f>
        <v>0</v>
      </c>
      <c r="LME1" s="13">
        <f>variables_value!LME1</f>
        <v>0</v>
      </c>
      <c r="LMF1" s="13">
        <f>variables_value!LMF1</f>
        <v>0</v>
      </c>
      <c r="LMG1" s="13">
        <f>variables_value!LMG1</f>
        <v>0</v>
      </c>
      <c r="LMH1" s="13">
        <f>variables_value!LMH1</f>
        <v>0</v>
      </c>
      <c r="LMI1" s="13">
        <f>variables_value!LMI1</f>
        <v>0</v>
      </c>
      <c r="LMJ1" s="13">
        <f>variables_value!LMJ1</f>
        <v>0</v>
      </c>
      <c r="LMK1" s="13">
        <f>variables_value!LMK1</f>
        <v>0</v>
      </c>
      <c r="LML1" s="13">
        <f>variables_value!LML1</f>
        <v>0</v>
      </c>
      <c r="LMM1" s="13">
        <f>variables_value!LMM1</f>
        <v>0</v>
      </c>
      <c r="LMN1" s="13">
        <f>variables_value!LMN1</f>
        <v>0</v>
      </c>
      <c r="LMO1" s="13">
        <f>variables_value!LMO1</f>
        <v>0</v>
      </c>
      <c r="LMP1" s="13">
        <f>variables_value!LMP1</f>
        <v>0</v>
      </c>
      <c r="LMQ1" s="13">
        <f>variables_value!LMQ1</f>
        <v>0</v>
      </c>
      <c r="LMR1" s="13">
        <f>variables_value!LMR1</f>
        <v>0</v>
      </c>
      <c r="LMS1" s="13">
        <f>variables_value!LMS1</f>
        <v>0</v>
      </c>
      <c r="LMT1" s="13">
        <f>variables_value!LMT1</f>
        <v>0</v>
      </c>
      <c r="LMU1" s="13">
        <f>variables_value!LMU1</f>
        <v>0</v>
      </c>
      <c r="LMV1" s="13">
        <f>variables_value!LMV1</f>
        <v>0</v>
      </c>
      <c r="LMW1" s="13">
        <f>variables_value!LMW1</f>
        <v>0</v>
      </c>
      <c r="LMX1" s="13">
        <f>variables_value!LMX1</f>
        <v>0</v>
      </c>
      <c r="LMY1" s="13">
        <f>variables_value!LMY1</f>
        <v>0</v>
      </c>
      <c r="LMZ1" s="13">
        <f>variables_value!LMZ1</f>
        <v>0</v>
      </c>
      <c r="LNA1" s="13">
        <f>variables_value!LNA1</f>
        <v>0</v>
      </c>
      <c r="LNB1" s="13">
        <f>variables_value!LNB1</f>
        <v>0</v>
      </c>
      <c r="LNC1" s="13">
        <f>variables_value!LNC1</f>
        <v>0</v>
      </c>
      <c r="LND1" s="13">
        <f>variables_value!LND1</f>
        <v>0</v>
      </c>
      <c r="LNE1" s="13">
        <f>variables_value!LNE1</f>
        <v>0</v>
      </c>
      <c r="LNF1" s="13">
        <f>variables_value!LNF1</f>
        <v>0</v>
      </c>
      <c r="LNG1" s="13">
        <f>variables_value!LNG1</f>
        <v>0</v>
      </c>
      <c r="LNH1" s="13">
        <f>variables_value!LNH1</f>
        <v>0</v>
      </c>
      <c r="LNI1" s="13">
        <f>variables_value!LNI1</f>
        <v>0</v>
      </c>
      <c r="LNJ1" s="13">
        <f>variables_value!LNJ1</f>
        <v>0</v>
      </c>
      <c r="LNK1" s="13">
        <f>variables_value!LNK1</f>
        <v>0</v>
      </c>
      <c r="LNL1" s="13">
        <f>variables_value!LNL1</f>
        <v>0</v>
      </c>
      <c r="LNM1" s="13">
        <f>variables_value!LNM1</f>
        <v>0</v>
      </c>
      <c r="LNN1" s="13">
        <f>variables_value!LNN1</f>
        <v>0</v>
      </c>
      <c r="LNO1" s="13">
        <f>variables_value!LNO1</f>
        <v>0</v>
      </c>
      <c r="LNP1" s="13">
        <f>variables_value!LNP1</f>
        <v>0</v>
      </c>
      <c r="LNQ1" s="13">
        <f>variables_value!LNQ1</f>
        <v>0</v>
      </c>
      <c r="LNR1" s="13">
        <f>variables_value!LNR1</f>
        <v>0</v>
      </c>
      <c r="LNS1" s="13">
        <f>variables_value!LNS1</f>
        <v>0</v>
      </c>
      <c r="LNT1" s="13">
        <f>variables_value!LNT1</f>
        <v>0</v>
      </c>
      <c r="LNU1" s="13">
        <f>variables_value!LNU1</f>
        <v>0</v>
      </c>
      <c r="LNV1" s="13">
        <f>variables_value!LNV1</f>
        <v>0</v>
      </c>
      <c r="LNW1" s="13">
        <f>variables_value!LNW1</f>
        <v>0</v>
      </c>
      <c r="LNX1" s="13">
        <f>variables_value!LNX1</f>
        <v>0</v>
      </c>
      <c r="LNY1" s="13">
        <f>variables_value!LNY1</f>
        <v>0</v>
      </c>
      <c r="LNZ1" s="13">
        <f>variables_value!LNZ1</f>
        <v>0</v>
      </c>
      <c r="LOA1" s="13">
        <f>variables_value!LOA1</f>
        <v>0</v>
      </c>
      <c r="LOB1" s="13">
        <f>variables_value!LOB1</f>
        <v>0</v>
      </c>
      <c r="LOC1" s="13">
        <f>variables_value!LOC1</f>
        <v>0</v>
      </c>
      <c r="LOD1" s="13">
        <f>variables_value!LOD1</f>
        <v>0</v>
      </c>
      <c r="LOE1" s="13">
        <f>variables_value!LOE1</f>
        <v>0</v>
      </c>
      <c r="LOF1" s="13">
        <f>variables_value!LOF1</f>
        <v>0</v>
      </c>
      <c r="LOG1" s="13">
        <f>variables_value!LOG1</f>
        <v>0</v>
      </c>
      <c r="LOH1" s="13">
        <f>variables_value!LOH1</f>
        <v>0</v>
      </c>
      <c r="LOI1" s="13">
        <f>variables_value!LOI1</f>
        <v>0</v>
      </c>
      <c r="LOJ1" s="13">
        <f>variables_value!LOJ1</f>
        <v>0</v>
      </c>
      <c r="LOK1" s="13">
        <f>variables_value!LOK1</f>
        <v>0</v>
      </c>
      <c r="LOL1" s="13">
        <f>variables_value!LOL1</f>
        <v>0</v>
      </c>
      <c r="LOM1" s="13">
        <f>variables_value!LOM1</f>
        <v>0</v>
      </c>
      <c r="LON1" s="13">
        <f>variables_value!LON1</f>
        <v>0</v>
      </c>
      <c r="LOO1" s="13">
        <f>variables_value!LOO1</f>
        <v>0</v>
      </c>
      <c r="LOP1" s="13">
        <f>variables_value!LOP1</f>
        <v>0</v>
      </c>
      <c r="LOQ1" s="13">
        <f>variables_value!LOQ1</f>
        <v>0</v>
      </c>
      <c r="LOR1" s="13">
        <f>variables_value!LOR1</f>
        <v>0</v>
      </c>
      <c r="LOS1" s="13">
        <f>variables_value!LOS1</f>
        <v>0</v>
      </c>
      <c r="LOT1" s="13">
        <f>variables_value!LOT1</f>
        <v>0</v>
      </c>
      <c r="LOU1" s="13">
        <f>variables_value!LOU1</f>
        <v>0</v>
      </c>
      <c r="LOV1" s="13">
        <f>variables_value!LOV1</f>
        <v>0</v>
      </c>
      <c r="LOW1" s="13">
        <f>variables_value!LOW1</f>
        <v>0</v>
      </c>
      <c r="LOX1" s="13">
        <f>variables_value!LOX1</f>
        <v>0</v>
      </c>
      <c r="LOY1" s="13">
        <f>variables_value!LOY1</f>
        <v>0</v>
      </c>
      <c r="LOZ1" s="13">
        <f>variables_value!LOZ1</f>
        <v>0</v>
      </c>
      <c r="LPA1" s="13">
        <f>variables_value!LPA1</f>
        <v>0</v>
      </c>
      <c r="LPB1" s="13">
        <f>variables_value!LPB1</f>
        <v>0</v>
      </c>
      <c r="LPC1" s="13">
        <f>variables_value!LPC1</f>
        <v>0</v>
      </c>
      <c r="LPD1" s="13">
        <f>variables_value!LPD1</f>
        <v>0</v>
      </c>
      <c r="LPE1" s="13">
        <f>variables_value!LPE1</f>
        <v>0</v>
      </c>
      <c r="LPF1" s="13">
        <f>variables_value!LPF1</f>
        <v>0</v>
      </c>
      <c r="LPG1" s="13">
        <f>variables_value!LPG1</f>
        <v>0</v>
      </c>
      <c r="LPH1" s="13">
        <f>variables_value!LPH1</f>
        <v>0</v>
      </c>
      <c r="LPI1" s="13">
        <f>variables_value!LPI1</f>
        <v>0</v>
      </c>
      <c r="LPJ1" s="13">
        <f>variables_value!LPJ1</f>
        <v>0</v>
      </c>
      <c r="LPK1" s="13">
        <f>variables_value!LPK1</f>
        <v>0</v>
      </c>
      <c r="LPL1" s="13">
        <f>variables_value!LPL1</f>
        <v>0</v>
      </c>
      <c r="LPM1" s="13">
        <f>variables_value!LPM1</f>
        <v>0</v>
      </c>
      <c r="LPN1" s="13">
        <f>variables_value!LPN1</f>
        <v>0</v>
      </c>
      <c r="LPO1" s="13">
        <f>variables_value!LPO1</f>
        <v>0</v>
      </c>
      <c r="LPP1" s="13">
        <f>variables_value!LPP1</f>
        <v>0</v>
      </c>
      <c r="LPQ1" s="13">
        <f>variables_value!LPQ1</f>
        <v>0</v>
      </c>
      <c r="LPR1" s="13">
        <f>variables_value!LPR1</f>
        <v>0</v>
      </c>
      <c r="LPS1" s="13">
        <f>variables_value!LPS1</f>
        <v>0</v>
      </c>
      <c r="LPT1" s="13">
        <f>variables_value!LPT1</f>
        <v>0</v>
      </c>
      <c r="LPU1" s="13">
        <f>variables_value!LPU1</f>
        <v>0</v>
      </c>
      <c r="LPV1" s="13">
        <f>variables_value!LPV1</f>
        <v>0</v>
      </c>
      <c r="LPW1" s="13">
        <f>variables_value!LPW1</f>
        <v>0</v>
      </c>
      <c r="LPX1" s="13">
        <f>variables_value!LPX1</f>
        <v>0</v>
      </c>
      <c r="LPY1" s="13">
        <f>variables_value!LPY1</f>
        <v>0</v>
      </c>
      <c r="LPZ1" s="13">
        <f>variables_value!LPZ1</f>
        <v>0</v>
      </c>
      <c r="LQA1" s="13">
        <f>variables_value!LQA1</f>
        <v>0</v>
      </c>
      <c r="LQB1" s="13">
        <f>variables_value!LQB1</f>
        <v>0</v>
      </c>
      <c r="LQC1" s="13">
        <f>variables_value!LQC1</f>
        <v>0</v>
      </c>
      <c r="LQD1" s="13">
        <f>variables_value!LQD1</f>
        <v>0</v>
      </c>
      <c r="LQE1" s="13">
        <f>variables_value!LQE1</f>
        <v>0</v>
      </c>
      <c r="LQF1" s="13">
        <f>variables_value!LQF1</f>
        <v>0</v>
      </c>
      <c r="LQG1" s="13">
        <f>variables_value!LQG1</f>
        <v>0</v>
      </c>
      <c r="LQH1" s="13">
        <f>variables_value!LQH1</f>
        <v>0</v>
      </c>
      <c r="LQI1" s="13">
        <f>variables_value!LQI1</f>
        <v>0</v>
      </c>
      <c r="LQJ1" s="13">
        <f>variables_value!LQJ1</f>
        <v>0</v>
      </c>
      <c r="LQK1" s="13">
        <f>variables_value!LQK1</f>
        <v>0</v>
      </c>
      <c r="LQL1" s="13">
        <f>variables_value!LQL1</f>
        <v>0</v>
      </c>
      <c r="LQM1" s="13">
        <f>variables_value!LQM1</f>
        <v>0</v>
      </c>
      <c r="LQN1" s="13">
        <f>variables_value!LQN1</f>
        <v>0</v>
      </c>
      <c r="LQO1" s="13">
        <f>variables_value!LQO1</f>
        <v>0</v>
      </c>
      <c r="LQP1" s="13">
        <f>variables_value!LQP1</f>
        <v>0</v>
      </c>
      <c r="LQQ1" s="13">
        <f>variables_value!LQQ1</f>
        <v>0</v>
      </c>
      <c r="LQR1" s="13">
        <f>variables_value!LQR1</f>
        <v>0</v>
      </c>
      <c r="LQS1" s="13">
        <f>variables_value!LQS1</f>
        <v>0</v>
      </c>
      <c r="LQT1" s="13">
        <f>variables_value!LQT1</f>
        <v>0</v>
      </c>
      <c r="LQU1" s="13">
        <f>variables_value!LQU1</f>
        <v>0</v>
      </c>
      <c r="LQV1" s="13">
        <f>variables_value!LQV1</f>
        <v>0</v>
      </c>
      <c r="LQW1" s="13">
        <f>variables_value!LQW1</f>
        <v>0</v>
      </c>
      <c r="LQX1" s="13">
        <f>variables_value!LQX1</f>
        <v>0</v>
      </c>
      <c r="LQY1" s="13">
        <f>variables_value!LQY1</f>
        <v>0</v>
      </c>
      <c r="LQZ1" s="13">
        <f>variables_value!LQZ1</f>
        <v>0</v>
      </c>
      <c r="LRA1" s="13">
        <f>variables_value!LRA1</f>
        <v>0</v>
      </c>
      <c r="LRB1" s="13">
        <f>variables_value!LRB1</f>
        <v>0</v>
      </c>
      <c r="LRC1" s="13">
        <f>variables_value!LRC1</f>
        <v>0</v>
      </c>
      <c r="LRD1" s="13">
        <f>variables_value!LRD1</f>
        <v>0</v>
      </c>
      <c r="LRE1" s="13">
        <f>variables_value!LRE1</f>
        <v>0</v>
      </c>
      <c r="LRF1" s="13">
        <f>variables_value!LRF1</f>
        <v>0</v>
      </c>
      <c r="LRG1" s="13">
        <f>variables_value!LRG1</f>
        <v>0</v>
      </c>
      <c r="LRH1" s="13">
        <f>variables_value!LRH1</f>
        <v>0</v>
      </c>
      <c r="LRI1" s="13">
        <f>variables_value!LRI1</f>
        <v>0</v>
      </c>
      <c r="LRJ1" s="13">
        <f>variables_value!LRJ1</f>
        <v>0</v>
      </c>
      <c r="LRK1" s="13">
        <f>variables_value!LRK1</f>
        <v>0</v>
      </c>
      <c r="LRL1" s="13">
        <f>variables_value!LRL1</f>
        <v>0</v>
      </c>
      <c r="LRM1" s="13">
        <f>variables_value!LRM1</f>
        <v>0</v>
      </c>
      <c r="LRN1" s="13">
        <f>variables_value!LRN1</f>
        <v>0</v>
      </c>
      <c r="LRO1" s="13">
        <f>variables_value!LRO1</f>
        <v>0</v>
      </c>
      <c r="LRP1" s="13">
        <f>variables_value!LRP1</f>
        <v>0</v>
      </c>
      <c r="LRQ1" s="13">
        <f>variables_value!LRQ1</f>
        <v>0</v>
      </c>
      <c r="LRR1" s="13">
        <f>variables_value!LRR1</f>
        <v>0</v>
      </c>
      <c r="LRS1" s="13">
        <f>variables_value!LRS1</f>
        <v>0</v>
      </c>
      <c r="LRT1" s="13">
        <f>variables_value!LRT1</f>
        <v>0</v>
      </c>
      <c r="LRU1" s="13">
        <f>variables_value!LRU1</f>
        <v>0</v>
      </c>
      <c r="LRV1" s="13">
        <f>variables_value!LRV1</f>
        <v>0</v>
      </c>
      <c r="LRW1" s="13">
        <f>variables_value!LRW1</f>
        <v>0</v>
      </c>
      <c r="LRX1" s="13">
        <f>variables_value!LRX1</f>
        <v>0</v>
      </c>
      <c r="LRY1" s="13">
        <f>variables_value!LRY1</f>
        <v>0</v>
      </c>
      <c r="LRZ1" s="13">
        <f>variables_value!LRZ1</f>
        <v>0</v>
      </c>
      <c r="LSA1" s="13">
        <f>variables_value!LSA1</f>
        <v>0</v>
      </c>
      <c r="LSB1" s="13">
        <f>variables_value!LSB1</f>
        <v>0</v>
      </c>
      <c r="LSC1" s="13">
        <f>variables_value!LSC1</f>
        <v>0</v>
      </c>
      <c r="LSD1" s="13">
        <f>variables_value!LSD1</f>
        <v>0</v>
      </c>
      <c r="LSE1" s="13">
        <f>variables_value!LSE1</f>
        <v>0</v>
      </c>
      <c r="LSF1" s="13">
        <f>variables_value!LSF1</f>
        <v>0</v>
      </c>
      <c r="LSG1" s="13">
        <f>variables_value!LSG1</f>
        <v>0</v>
      </c>
      <c r="LSH1" s="13">
        <f>variables_value!LSH1</f>
        <v>0</v>
      </c>
      <c r="LSI1" s="13">
        <f>variables_value!LSI1</f>
        <v>0</v>
      </c>
      <c r="LSJ1" s="13">
        <f>variables_value!LSJ1</f>
        <v>0</v>
      </c>
      <c r="LSK1" s="13">
        <f>variables_value!LSK1</f>
        <v>0</v>
      </c>
      <c r="LSL1" s="13">
        <f>variables_value!LSL1</f>
        <v>0</v>
      </c>
      <c r="LSM1" s="13">
        <f>variables_value!LSM1</f>
        <v>0</v>
      </c>
      <c r="LSN1" s="13">
        <f>variables_value!LSN1</f>
        <v>0</v>
      </c>
      <c r="LSO1" s="13">
        <f>variables_value!LSO1</f>
        <v>0</v>
      </c>
      <c r="LSP1" s="13">
        <f>variables_value!LSP1</f>
        <v>0</v>
      </c>
      <c r="LSQ1" s="13">
        <f>variables_value!LSQ1</f>
        <v>0</v>
      </c>
      <c r="LSR1" s="13">
        <f>variables_value!LSR1</f>
        <v>0</v>
      </c>
      <c r="LSS1" s="13">
        <f>variables_value!LSS1</f>
        <v>0</v>
      </c>
      <c r="LST1" s="13">
        <f>variables_value!LST1</f>
        <v>0</v>
      </c>
      <c r="LSU1" s="13">
        <f>variables_value!LSU1</f>
        <v>0</v>
      </c>
      <c r="LSV1" s="13">
        <f>variables_value!LSV1</f>
        <v>0</v>
      </c>
      <c r="LSW1" s="13">
        <f>variables_value!LSW1</f>
        <v>0</v>
      </c>
      <c r="LSX1" s="13">
        <f>variables_value!LSX1</f>
        <v>0</v>
      </c>
      <c r="LSY1" s="13">
        <f>variables_value!LSY1</f>
        <v>0</v>
      </c>
      <c r="LSZ1" s="13">
        <f>variables_value!LSZ1</f>
        <v>0</v>
      </c>
      <c r="LTA1" s="13">
        <f>variables_value!LTA1</f>
        <v>0</v>
      </c>
      <c r="LTB1" s="13">
        <f>variables_value!LTB1</f>
        <v>0</v>
      </c>
      <c r="LTC1" s="13">
        <f>variables_value!LTC1</f>
        <v>0</v>
      </c>
      <c r="LTD1" s="13">
        <f>variables_value!LTD1</f>
        <v>0</v>
      </c>
      <c r="LTE1" s="13">
        <f>variables_value!LTE1</f>
        <v>0</v>
      </c>
      <c r="LTF1" s="13">
        <f>variables_value!LTF1</f>
        <v>0</v>
      </c>
      <c r="LTG1" s="13">
        <f>variables_value!LTG1</f>
        <v>0</v>
      </c>
      <c r="LTH1" s="13">
        <f>variables_value!LTH1</f>
        <v>0</v>
      </c>
      <c r="LTI1" s="13">
        <f>variables_value!LTI1</f>
        <v>0</v>
      </c>
      <c r="LTJ1" s="13">
        <f>variables_value!LTJ1</f>
        <v>0</v>
      </c>
      <c r="LTK1" s="13">
        <f>variables_value!LTK1</f>
        <v>0</v>
      </c>
      <c r="LTL1" s="13">
        <f>variables_value!LTL1</f>
        <v>0</v>
      </c>
      <c r="LTM1" s="13">
        <f>variables_value!LTM1</f>
        <v>0</v>
      </c>
      <c r="LTN1" s="13">
        <f>variables_value!LTN1</f>
        <v>0</v>
      </c>
      <c r="LTO1" s="13">
        <f>variables_value!LTO1</f>
        <v>0</v>
      </c>
      <c r="LTP1" s="13">
        <f>variables_value!LTP1</f>
        <v>0</v>
      </c>
      <c r="LTQ1" s="13">
        <f>variables_value!LTQ1</f>
        <v>0</v>
      </c>
      <c r="LTR1" s="13">
        <f>variables_value!LTR1</f>
        <v>0</v>
      </c>
      <c r="LTS1" s="13">
        <f>variables_value!LTS1</f>
        <v>0</v>
      </c>
      <c r="LTT1" s="13">
        <f>variables_value!LTT1</f>
        <v>0</v>
      </c>
      <c r="LTU1" s="13">
        <f>variables_value!LTU1</f>
        <v>0</v>
      </c>
      <c r="LTV1" s="13">
        <f>variables_value!LTV1</f>
        <v>0</v>
      </c>
      <c r="LTW1" s="13">
        <f>variables_value!LTW1</f>
        <v>0</v>
      </c>
      <c r="LTX1" s="13">
        <f>variables_value!LTX1</f>
        <v>0</v>
      </c>
      <c r="LTY1" s="13">
        <f>variables_value!LTY1</f>
        <v>0</v>
      </c>
      <c r="LTZ1" s="13">
        <f>variables_value!LTZ1</f>
        <v>0</v>
      </c>
      <c r="LUA1" s="13">
        <f>variables_value!LUA1</f>
        <v>0</v>
      </c>
      <c r="LUB1" s="13">
        <f>variables_value!LUB1</f>
        <v>0</v>
      </c>
      <c r="LUC1" s="13">
        <f>variables_value!LUC1</f>
        <v>0</v>
      </c>
      <c r="LUD1" s="13">
        <f>variables_value!LUD1</f>
        <v>0</v>
      </c>
      <c r="LUE1" s="13">
        <f>variables_value!LUE1</f>
        <v>0</v>
      </c>
      <c r="LUF1" s="13">
        <f>variables_value!LUF1</f>
        <v>0</v>
      </c>
      <c r="LUG1" s="13">
        <f>variables_value!LUG1</f>
        <v>0</v>
      </c>
      <c r="LUH1" s="13">
        <f>variables_value!LUH1</f>
        <v>0</v>
      </c>
      <c r="LUI1" s="13">
        <f>variables_value!LUI1</f>
        <v>0</v>
      </c>
      <c r="LUJ1" s="13">
        <f>variables_value!LUJ1</f>
        <v>0</v>
      </c>
      <c r="LUK1" s="13">
        <f>variables_value!LUK1</f>
        <v>0</v>
      </c>
      <c r="LUL1" s="13">
        <f>variables_value!LUL1</f>
        <v>0</v>
      </c>
      <c r="LUM1" s="13">
        <f>variables_value!LUM1</f>
        <v>0</v>
      </c>
      <c r="LUN1" s="13">
        <f>variables_value!LUN1</f>
        <v>0</v>
      </c>
      <c r="LUO1" s="13">
        <f>variables_value!LUO1</f>
        <v>0</v>
      </c>
      <c r="LUP1" s="13">
        <f>variables_value!LUP1</f>
        <v>0</v>
      </c>
      <c r="LUQ1" s="13">
        <f>variables_value!LUQ1</f>
        <v>0</v>
      </c>
      <c r="LUR1" s="13">
        <f>variables_value!LUR1</f>
        <v>0</v>
      </c>
      <c r="LUS1" s="13">
        <f>variables_value!LUS1</f>
        <v>0</v>
      </c>
      <c r="LUT1" s="13">
        <f>variables_value!LUT1</f>
        <v>0</v>
      </c>
      <c r="LUU1" s="13">
        <f>variables_value!LUU1</f>
        <v>0</v>
      </c>
      <c r="LUV1" s="13">
        <f>variables_value!LUV1</f>
        <v>0</v>
      </c>
      <c r="LUW1" s="13">
        <f>variables_value!LUW1</f>
        <v>0</v>
      </c>
      <c r="LUX1" s="13">
        <f>variables_value!LUX1</f>
        <v>0</v>
      </c>
      <c r="LUY1" s="13">
        <f>variables_value!LUY1</f>
        <v>0</v>
      </c>
      <c r="LUZ1" s="13">
        <f>variables_value!LUZ1</f>
        <v>0</v>
      </c>
      <c r="LVA1" s="13">
        <f>variables_value!LVA1</f>
        <v>0</v>
      </c>
      <c r="LVB1" s="13">
        <f>variables_value!LVB1</f>
        <v>0</v>
      </c>
      <c r="LVC1" s="13">
        <f>variables_value!LVC1</f>
        <v>0</v>
      </c>
      <c r="LVD1" s="13">
        <f>variables_value!LVD1</f>
        <v>0</v>
      </c>
      <c r="LVE1" s="13">
        <f>variables_value!LVE1</f>
        <v>0</v>
      </c>
      <c r="LVF1" s="13">
        <f>variables_value!LVF1</f>
        <v>0</v>
      </c>
      <c r="LVG1" s="13">
        <f>variables_value!LVG1</f>
        <v>0</v>
      </c>
      <c r="LVH1" s="13">
        <f>variables_value!LVH1</f>
        <v>0</v>
      </c>
      <c r="LVI1" s="13">
        <f>variables_value!LVI1</f>
        <v>0</v>
      </c>
      <c r="LVJ1" s="13">
        <f>variables_value!LVJ1</f>
        <v>0</v>
      </c>
      <c r="LVK1" s="13">
        <f>variables_value!LVK1</f>
        <v>0</v>
      </c>
      <c r="LVL1" s="13">
        <f>variables_value!LVL1</f>
        <v>0</v>
      </c>
      <c r="LVM1" s="13">
        <f>variables_value!LVM1</f>
        <v>0</v>
      </c>
      <c r="LVN1" s="13">
        <f>variables_value!LVN1</f>
        <v>0</v>
      </c>
      <c r="LVO1" s="13">
        <f>variables_value!LVO1</f>
        <v>0</v>
      </c>
      <c r="LVP1" s="13">
        <f>variables_value!LVP1</f>
        <v>0</v>
      </c>
      <c r="LVQ1" s="13">
        <f>variables_value!LVQ1</f>
        <v>0</v>
      </c>
      <c r="LVR1" s="13">
        <f>variables_value!LVR1</f>
        <v>0</v>
      </c>
      <c r="LVS1" s="13">
        <f>variables_value!LVS1</f>
        <v>0</v>
      </c>
      <c r="LVT1" s="13">
        <f>variables_value!LVT1</f>
        <v>0</v>
      </c>
      <c r="LVU1" s="13">
        <f>variables_value!LVU1</f>
        <v>0</v>
      </c>
      <c r="LVV1" s="13">
        <f>variables_value!LVV1</f>
        <v>0</v>
      </c>
      <c r="LVW1" s="13">
        <f>variables_value!LVW1</f>
        <v>0</v>
      </c>
      <c r="LVX1" s="13">
        <f>variables_value!LVX1</f>
        <v>0</v>
      </c>
      <c r="LVY1" s="13">
        <f>variables_value!LVY1</f>
        <v>0</v>
      </c>
      <c r="LVZ1" s="13">
        <f>variables_value!LVZ1</f>
        <v>0</v>
      </c>
      <c r="LWA1" s="13">
        <f>variables_value!LWA1</f>
        <v>0</v>
      </c>
      <c r="LWB1" s="13">
        <f>variables_value!LWB1</f>
        <v>0</v>
      </c>
      <c r="LWC1" s="13">
        <f>variables_value!LWC1</f>
        <v>0</v>
      </c>
      <c r="LWD1" s="13">
        <f>variables_value!LWD1</f>
        <v>0</v>
      </c>
      <c r="LWE1" s="13">
        <f>variables_value!LWE1</f>
        <v>0</v>
      </c>
      <c r="LWF1" s="13">
        <f>variables_value!LWF1</f>
        <v>0</v>
      </c>
      <c r="LWG1" s="13">
        <f>variables_value!LWG1</f>
        <v>0</v>
      </c>
      <c r="LWH1" s="13">
        <f>variables_value!LWH1</f>
        <v>0</v>
      </c>
      <c r="LWI1" s="13">
        <f>variables_value!LWI1</f>
        <v>0</v>
      </c>
      <c r="LWJ1" s="13">
        <f>variables_value!LWJ1</f>
        <v>0</v>
      </c>
      <c r="LWK1" s="13">
        <f>variables_value!LWK1</f>
        <v>0</v>
      </c>
      <c r="LWL1" s="13">
        <f>variables_value!LWL1</f>
        <v>0</v>
      </c>
      <c r="LWM1" s="13">
        <f>variables_value!LWM1</f>
        <v>0</v>
      </c>
      <c r="LWN1" s="13">
        <f>variables_value!LWN1</f>
        <v>0</v>
      </c>
      <c r="LWO1" s="13">
        <f>variables_value!LWO1</f>
        <v>0</v>
      </c>
      <c r="LWP1" s="13">
        <f>variables_value!LWP1</f>
        <v>0</v>
      </c>
      <c r="LWQ1" s="13">
        <f>variables_value!LWQ1</f>
        <v>0</v>
      </c>
      <c r="LWR1" s="13">
        <f>variables_value!LWR1</f>
        <v>0</v>
      </c>
      <c r="LWS1" s="13">
        <f>variables_value!LWS1</f>
        <v>0</v>
      </c>
      <c r="LWT1" s="13">
        <f>variables_value!LWT1</f>
        <v>0</v>
      </c>
      <c r="LWU1" s="13">
        <f>variables_value!LWU1</f>
        <v>0</v>
      </c>
      <c r="LWV1" s="13">
        <f>variables_value!LWV1</f>
        <v>0</v>
      </c>
      <c r="LWW1" s="13">
        <f>variables_value!LWW1</f>
        <v>0</v>
      </c>
      <c r="LWX1" s="13">
        <f>variables_value!LWX1</f>
        <v>0</v>
      </c>
      <c r="LWY1" s="13">
        <f>variables_value!LWY1</f>
        <v>0</v>
      </c>
      <c r="LWZ1" s="13">
        <f>variables_value!LWZ1</f>
        <v>0</v>
      </c>
      <c r="LXA1" s="13">
        <f>variables_value!LXA1</f>
        <v>0</v>
      </c>
      <c r="LXB1" s="13">
        <f>variables_value!LXB1</f>
        <v>0</v>
      </c>
      <c r="LXC1" s="13">
        <f>variables_value!LXC1</f>
        <v>0</v>
      </c>
      <c r="LXD1" s="13">
        <f>variables_value!LXD1</f>
        <v>0</v>
      </c>
      <c r="LXE1" s="13">
        <f>variables_value!LXE1</f>
        <v>0</v>
      </c>
      <c r="LXF1" s="13">
        <f>variables_value!LXF1</f>
        <v>0</v>
      </c>
      <c r="LXG1" s="13">
        <f>variables_value!LXG1</f>
        <v>0</v>
      </c>
      <c r="LXH1" s="13">
        <f>variables_value!LXH1</f>
        <v>0</v>
      </c>
      <c r="LXI1" s="13">
        <f>variables_value!LXI1</f>
        <v>0</v>
      </c>
      <c r="LXJ1" s="13">
        <f>variables_value!LXJ1</f>
        <v>0</v>
      </c>
      <c r="LXK1" s="13">
        <f>variables_value!LXK1</f>
        <v>0</v>
      </c>
      <c r="LXL1" s="13">
        <f>variables_value!LXL1</f>
        <v>0</v>
      </c>
      <c r="LXM1" s="13">
        <f>variables_value!LXM1</f>
        <v>0</v>
      </c>
      <c r="LXN1" s="13">
        <f>variables_value!LXN1</f>
        <v>0</v>
      </c>
      <c r="LXO1" s="13">
        <f>variables_value!LXO1</f>
        <v>0</v>
      </c>
      <c r="LXP1" s="13">
        <f>variables_value!LXP1</f>
        <v>0</v>
      </c>
      <c r="LXQ1" s="13">
        <f>variables_value!LXQ1</f>
        <v>0</v>
      </c>
      <c r="LXR1" s="13">
        <f>variables_value!LXR1</f>
        <v>0</v>
      </c>
      <c r="LXS1" s="13">
        <f>variables_value!LXS1</f>
        <v>0</v>
      </c>
      <c r="LXT1" s="13">
        <f>variables_value!LXT1</f>
        <v>0</v>
      </c>
      <c r="LXU1" s="13">
        <f>variables_value!LXU1</f>
        <v>0</v>
      </c>
      <c r="LXV1" s="13">
        <f>variables_value!LXV1</f>
        <v>0</v>
      </c>
      <c r="LXW1" s="13">
        <f>variables_value!LXW1</f>
        <v>0</v>
      </c>
      <c r="LXX1" s="13">
        <f>variables_value!LXX1</f>
        <v>0</v>
      </c>
      <c r="LXY1" s="13">
        <f>variables_value!LXY1</f>
        <v>0</v>
      </c>
      <c r="LXZ1" s="13">
        <f>variables_value!LXZ1</f>
        <v>0</v>
      </c>
      <c r="LYA1" s="13">
        <f>variables_value!LYA1</f>
        <v>0</v>
      </c>
      <c r="LYB1" s="13">
        <f>variables_value!LYB1</f>
        <v>0</v>
      </c>
      <c r="LYC1" s="13">
        <f>variables_value!LYC1</f>
        <v>0</v>
      </c>
      <c r="LYD1" s="13">
        <f>variables_value!LYD1</f>
        <v>0</v>
      </c>
      <c r="LYE1" s="13">
        <f>variables_value!LYE1</f>
        <v>0</v>
      </c>
      <c r="LYF1" s="13">
        <f>variables_value!LYF1</f>
        <v>0</v>
      </c>
      <c r="LYG1" s="13">
        <f>variables_value!LYG1</f>
        <v>0</v>
      </c>
      <c r="LYH1" s="13">
        <f>variables_value!LYH1</f>
        <v>0</v>
      </c>
      <c r="LYI1" s="13">
        <f>variables_value!LYI1</f>
        <v>0</v>
      </c>
      <c r="LYJ1" s="13">
        <f>variables_value!LYJ1</f>
        <v>0</v>
      </c>
      <c r="LYK1" s="13">
        <f>variables_value!LYK1</f>
        <v>0</v>
      </c>
      <c r="LYL1" s="13">
        <f>variables_value!LYL1</f>
        <v>0</v>
      </c>
      <c r="LYM1" s="13">
        <f>variables_value!LYM1</f>
        <v>0</v>
      </c>
      <c r="LYN1" s="13">
        <f>variables_value!LYN1</f>
        <v>0</v>
      </c>
      <c r="LYO1" s="13">
        <f>variables_value!LYO1</f>
        <v>0</v>
      </c>
      <c r="LYP1" s="13">
        <f>variables_value!LYP1</f>
        <v>0</v>
      </c>
      <c r="LYQ1" s="13">
        <f>variables_value!LYQ1</f>
        <v>0</v>
      </c>
      <c r="LYR1" s="13">
        <f>variables_value!LYR1</f>
        <v>0</v>
      </c>
      <c r="LYS1" s="13">
        <f>variables_value!LYS1</f>
        <v>0</v>
      </c>
      <c r="LYT1" s="13">
        <f>variables_value!LYT1</f>
        <v>0</v>
      </c>
      <c r="LYU1" s="13">
        <f>variables_value!LYU1</f>
        <v>0</v>
      </c>
      <c r="LYV1" s="13">
        <f>variables_value!LYV1</f>
        <v>0</v>
      </c>
      <c r="LYW1" s="13">
        <f>variables_value!LYW1</f>
        <v>0</v>
      </c>
      <c r="LYX1" s="13">
        <f>variables_value!LYX1</f>
        <v>0</v>
      </c>
      <c r="LYY1" s="13">
        <f>variables_value!LYY1</f>
        <v>0</v>
      </c>
      <c r="LYZ1" s="13">
        <f>variables_value!LYZ1</f>
        <v>0</v>
      </c>
      <c r="LZA1" s="13">
        <f>variables_value!LZA1</f>
        <v>0</v>
      </c>
      <c r="LZB1" s="13">
        <f>variables_value!LZB1</f>
        <v>0</v>
      </c>
      <c r="LZC1" s="13">
        <f>variables_value!LZC1</f>
        <v>0</v>
      </c>
      <c r="LZD1" s="13">
        <f>variables_value!LZD1</f>
        <v>0</v>
      </c>
      <c r="LZE1" s="13">
        <f>variables_value!LZE1</f>
        <v>0</v>
      </c>
      <c r="LZF1" s="13">
        <f>variables_value!LZF1</f>
        <v>0</v>
      </c>
      <c r="LZG1" s="13">
        <f>variables_value!LZG1</f>
        <v>0</v>
      </c>
      <c r="LZH1" s="13">
        <f>variables_value!LZH1</f>
        <v>0</v>
      </c>
      <c r="LZI1" s="13">
        <f>variables_value!LZI1</f>
        <v>0</v>
      </c>
      <c r="LZJ1" s="13">
        <f>variables_value!LZJ1</f>
        <v>0</v>
      </c>
      <c r="LZK1" s="13">
        <f>variables_value!LZK1</f>
        <v>0</v>
      </c>
      <c r="LZL1" s="13">
        <f>variables_value!LZL1</f>
        <v>0</v>
      </c>
      <c r="LZM1" s="13">
        <f>variables_value!LZM1</f>
        <v>0</v>
      </c>
      <c r="LZN1" s="13">
        <f>variables_value!LZN1</f>
        <v>0</v>
      </c>
      <c r="LZO1" s="13">
        <f>variables_value!LZO1</f>
        <v>0</v>
      </c>
      <c r="LZP1" s="13">
        <f>variables_value!LZP1</f>
        <v>0</v>
      </c>
      <c r="LZQ1" s="13">
        <f>variables_value!LZQ1</f>
        <v>0</v>
      </c>
      <c r="LZR1" s="13">
        <f>variables_value!LZR1</f>
        <v>0</v>
      </c>
      <c r="LZS1" s="13">
        <f>variables_value!LZS1</f>
        <v>0</v>
      </c>
      <c r="LZT1" s="13">
        <f>variables_value!LZT1</f>
        <v>0</v>
      </c>
      <c r="LZU1" s="13">
        <f>variables_value!LZU1</f>
        <v>0</v>
      </c>
      <c r="LZV1" s="13">
        <f>variables_value!LZV1</f>
        <v>0</v>
      </c>
      <c r="LZW1" s="13">
        <f>variables_value!LZW1</f>
        <v>0</v>
      </c>
      <c r="LZX1" s="13">
        <f>variables_value!LZX1</f>
        <v>0</v>
      </c>
      <c r="LZY1" s="13">
        <f>variables_value!LZY1</f>
        <v>0</v>
      </c>
      <c r="LZZ1" s="13">
        <f>variables_value!LZZ1</f>
        <v>0</v>
      </c>
      <c r="MAA1" s="13">
        <f>variables_value!MAA1</f>
        <v>0</v>
      </c>
      <c r="MAB1" s="13">
        <f>variables_value!MAB1</f>
        <v>0</v>
      </c>
      <c r="MAC1" s="13">
        <f>variables_value!MAC1</f>
        <v>0</v>
      </c>
      <c r="MAD1" s="13">
        <f>variables_value!MAD1</f>
        <v>0</v>
      </c>
      <c r="MAE1" s="13">
        <f>variables_value!MAE1</f>
        <v>0</v>
      </c>
      <c r="MAF1" s="13">
        <f>variables_value!MAF1</f>
        <v>0</v>
      </c>
      <c r="MAG1" s="13">
        <f>variables_value!MAG1</f>
        <v>0</v>
      </c>
      <c r="MAH1" s="13">
        <f>variables_value!MAH1</f>
        <v>0</v>
      </c>
      <c r="MAI1" s="13">
        <f>variables_value!MAI1</f>
        <v>0</v>
      </c>
      <c r="MAJ1" s="13">
        <f>variables_value!MAJ1</f>
        <v>0</v>
      </c>
      <c r="MAK1" s="13">
        <f>variables_value!MAK1</f>
        <v>0</v>
      </c>
      <c r="MAL1" s="13">
        <f>variables_value!MAL1</f>
        <v>0</v>
      </c>
      <c r="MAM1" s="13">
        <f>variables_value!MAM1</f>
        <v>0</v>
      </c>
      <c r="MAN1" s="13">
        <f>variables_value!MAN1</f>
        <v>0</v>
      </c>
      <c r="MAO1" s="13">
        <f>variables_value!MAO1</f>
        <v>0</v>
      </c>
      <c r="MAP1" s="13">
        <f>variables_value!MAP1</f>
        <v>0</v>
      </c>
      <c r="MAQ1" s="13">
        <f>variables_value!MAQ1</f>
        <v>0</v>
      </c>
      <c r="MAR1" s="13">
        <f>variables_value!MAR1</f>
        <v>0</v>
      </c>
      <c r="MAS1" s="13">
        <f>variables_value!MAS1</f>
        <v>0</v>
      </c>
      <c r="MAT1" s="13">
        <f>variables_value!MAT1</f>
        <v>0</v>
      </c>
      <c r="MAU1" s="13">
        <f>variables_value!MAU1</f>
        <v>0</v>
      </c>
      <c r="MAV1" s="13">
        <f>variables_value!MAV1</f>
        <v>0</v>
      </c>
      <c r="MAW1" s="13">
        <f>variables_value!MAW1</f>
        <v>0</v>
      </c>
      <c r="MAX1" s="13">
        <f>variables_value!MAX1</f>
        <v>0</v>
      </c>
      <c r="MAY1" s="13">
        <f>variables_value!MAY1</f>
        <v>0</v>
      </c>
      <c r="MAZ1" s="13">
        <f>variables_value!MAZ1</f>
        <v>0</v>
      </c>
      <c r="MBA1" s="13">
        <f>variables_value!MBA1</f>
        <v>0</v>
      </c>
      <c r="MBB1" s="13">
        <f>variables_value!MBB1</f>
        <v>0</v>
      </c>
      <c r="MBC1" s="13">
        <f>variables_value!MBC1</f>
        <v>0</v>
      </c>
      <c r="MBD1" s="13">
        <f>variables_value!MBD1</f>
        <v>0</v>
      </c>
      <c r="MBE1" s="13">
        <f>variables_value!MBE1</f>
        <v>0</v>
      </c>
      <c r="MBF1" s="13">
        <f>variables_value!MBF1</f>
        <v>0</v>
      </c>
      <c r="MBG1" s="13">
        <f>variables_value!MBG1</f>
        <v>0</v>
      </c>
      <c r="MBH1" s="13">
        <f>variables_value!MBH1</f>
        <v>0</v>
      </c>
      <c r="MBI1" s="13">
        <f>variables_value!MBI1</f>
        <v>0</v>
      </c>
      <c r="MBJ1" s="13">
        <f>variables_value!MBJ1</f>
        <v>0</v>
      </c>
      <c r="MBK1" s="13">
        <f>variables_value!MBK1</f>
        <v>0</v>
      </c>
      <c r="MBL1" s="13">
        <f>variables_value!MBL1</f>
        <v>0</v>
      </c>
      <c r="MBM1" s="13">
        <f>variables_value!MBM1</f>
        <v>0</v>
      </c>
      <c r="MBN1" s="13">
        <f>variables_value!MBN1</f>
        <v>0</v>
      </c>
      <c r="MBO1" s="13">
        <f>variables_value!MBO1</f>
        <v>0</v>
      </c>
      <c r="MBP1" s="13">
        <f>variables_value!MBP1</f>
        <v>0</v>
      </c>
      <c r="MBQ1" s="13">
        <f>variables_value!MBQ1</f>
        <v>0</v>
      </c>
      <c r="MBR1" s="13">
        <f>variables_value!MBR1</f>
        <v>0</v>
      </c>
      <c r="MBS1" s="13">
        <f>variables_value!MBS1</f>
        <v>0</v>
      </c>
      <c r="MBT1" s="13">
        <f>variables_value!MBT1</f>
        <v>0</v>
      </c>
      <c r="MBU1" s="13">
        <f>variables_value!MBU1</f>
        <v>0</v>
      </c>
      <c r="MBV1" s="13">
        <f>variables_value!MBV1</f>
        <v>0</v>
      </c>
      <c r="MBW1" s="13">
        <f>variables_value!MBW1</f>
        <v>0</v>
      </c>
      <c r="MBX1" s="13">
        <f>variables_value!MBX1</f>
        <v>0</v>
      </c>
      <c r="MBY1" s="13">
        <f>variables_value!MBY1</f>
        <v>0</v>
      </c>
      <c r="MBZ1" s="13">
        <f>variables_value!MBZ1</f>
        <v>0</v>
      </c>
      <c r="MCA1" s="13">
        <f>variables_value!MCA1</f>
        <v>0</v>
      </c>
      <c r="MCB1" s="13">
        <f>variables_value!MCB1</f>
        <v>0</v>
      </c>
      <c r="MCC1" s="13">
        <f>variables_value!MCC1</f>
        <v>0</v>
      </c>
      <c r="MCD1" s="13">
        <f>variables_value!MCD1</f>
        <v>0</v>
      </c>
      <c r="MCE1" s="13">
        <f>variables_value!MCE1</f>
        <v>0</v>
      </c>
      <c r="MCF1" s="13">
        <f>variables_value!MCF1</f>
        <v>0</v>
      </c>
      <c r="MCG1" s="13">
        <f>variables_value!MCG1</f>
        <v>0</v>
      </c>
      <c r="MCH1" s="13">
        <f>variables_value!MCH1</f>
        <v>0</v>
      </c>
      <c r="MCI1" s="13">
        <f>variables_value!MCI1</f>
        <v>0</v>
      </c>
      <c r="MCJ1" s="13">
        <f>variables_value!MCJ1</f>
        <v>0</v>
      </c>
      <c r="MCK1" s="13">
        <f>variables_value!MCK1</f>
        <v>0</v>
      </c>
      <c r="MCL1" s="13">
        <f>variables_value!MCL1</f>
        <v>0</v>
      </c>
      <c r="MCM1" s="13">
        <f>variables_value!MCM1</f>
        <v>0</v>
      </c>
      <c r="MCN1" s="13">
        <f>variables_value!MCN1</f>
        <v>0</v>
      </c>
      <c r="MCO1" s="13">
        <f>variables_value!MCO1</f>
        <v>0</v>
      </c>
      <c r="MCP1" s="13">
        <f>variables_value!MCP1</f>
        <v>0</v>
      </c>
      <c r="MCQ1" s="13">
        <f>variables_value!MCQ1</f>
        <v>0</v>
      </c>
      <c r="MCR1" s="13">
        <f>variables_value!MCR1</f>
        <v>0</v>
      </c>
      <c r="MCS1" s="13">
        <f>variables_value!MCS1</f>
        <v>0</v>
      </c>
      <c r="MCT1" s="13">
        <f>variables_value!MCT1</f>
        <v>0</v>
      </c>
      <c r="MCU1" s="13">
        <f>variables_value!MCU1</f>
        <v>0</v>
      </c>
      <c r="MCV1" s="13">
        <f>variables_value!MCV1</f>
        <v>0</v>
      </c>
      <c r="MCW1" s="13">
        <f>variables_value!MCW1</f>
        <v>0</v>
      </c>
      <c r="MCX1" s="13">
        <f>variables_value!MCX1</f>
        <v>0</v>
      </c>
      <c r="MCY1" s="13">
        <f>variables_value!MCY1</f>
        <v>0</v>
      </c>
      <c r="MCZ1" s="13">
        <f>variables_value!MCZ1</f>
        <v>0</v>
      </c>
      <c r="MDA1" s="13">
        <f>variables_value!MDA1</f>
        <v>0</v>
      </c>
      <c r="MDB1" s="13">
        <f>variables_value!MDB1</f>
        <v>0</v>
      </c>
      <c r="MDC1" s="13">
        <f>variables_value!MDC1</f>
        <v>0</v>
      </c>
      <c r="MDD1" s="13">
        <f>variables_value!MDD1</f>
        <v>0</v>
      </c>
      <c r="MDE1" s="13">
        <f>variables_value!MDE1</f>
        <v>0</v>
      </c>
      <c r="MDF1" s="13">
        <f>variables_value!MDF1</f>
        <v>0</v>
      </c>
      <c r="MDG1" s="13">
        <f>variables_value!MDG1</f>
        <v>0</v>
      </c>
      <c r="MDH1" s="13">
        <f>variables_value!MDH1</f>
        <v>0</v>
      </c>
      <c r="MDI1" s="13">
        <f>variables_value!MDI1</f>
        <v>0</v>
      </c>
      <c r="MDJ1" s="13">
        <f>variables_value!MDJ1</f>
        <v>0</v>
      </c>
      <c r="MDK1" s="13">
        <f>variables_value!MDK1</f>
        <v>0</v>
      </c>
      <c r="MDL1" s="13">
        <f>variables_value!MDL1</f>
        <v>0</v>
      </c>
      <c r="MDM1" s="13">
        <f>variables_value!MDM1</f>
        <v>0</v>
      </c>
      <c r="MDN1" s="13">
        <f>variables_value!MDN1</f>
        <v>0</v>
      </c>
      <c r="MDO1" s="13">
        <f>variables_value!MDO1</f>
        <v>0</v>
      </c>
      <c r="MDP1" s="13">
        <f>variables_value!MDP1</f>
        <v>0</v>
      </c>
      <c r="MDQ1" s="13">
        <f>variables_value!MDQ1</f>
        <v>0</v>
      </c>
      <c r="MDR1" s="13">
        <f>variables_value!MDR1</f>
        <v>0</v>
      </c>
      <c r="MDS1" s="13">
        <f>variables_value!MDS1</f>
        <v>0</v>
      </c>
      <c r="MDT1" s="13">
        <f>variables_value!MDT1</f>
        <v>0</v>
      </c>
      <c r="MDU1" s="13">
        <f>variables_value!MDU1</f>
        <v>0</v>
      </c>
      <c r="MDV1" s="13">
        <f>variables_value!MDV1</f>
        <v>0</v>
      </c>
      <c r="MDW1" s="13">
        <f>variables_value!MDW1</f>
        <v>0</v>
      </c>
      <c r="MDX1" s="13">
        <f>variables_value!MDX1</f>
        <v>0</v>
      </c>
      <c r="MDY1" s="13">
        <f>variables_value!MDY1</f>
        <v>0</v>
      </c>
      <c r="MDZ1" s="13">
        <f>variables_value!MDZ1</f>
        <v>0</v>
      </c>
      <c r="MEA1" s="13">
        <f>variables_value!MEA1</f>
        <v>0</v>
      </c>
      <c r="MEB1" s="13">
        <f>variables_value!MEB1</f>
        <v>0</v>
      </c>
      <c r="MEC1" s="13">
        <f>variables_value!MEC1</f>
        <v>0</v>
      </c>
      <c r="MED1" s="13">
        <f>variables_value!MED1</f>
        <v>0</v>
      </c>
      <c r="MEE1" s="13">
        <f>variables_value!MEE1</f>
        <v>0</v>
      </c>
      <c r="MEF1" s="13">
        <f>variables_value!MEF1</f>
        <v>0</v>
      </c>
      <c r="MEG1" s="13">
        <f>variables_value!MEG1</f>
        <v>0</v>
      </c>
      <c r="MEH1" s="13">
        <f>variables_value!MEH1</f>
        <v>0</v>
      </c>
      <c r="MEI1" s="13">
        <f>variables_value!MEI1</f>
        <v>0</v>
      </c>
      <c r="MEJ1" s="13">
        <f>variables_value!MEJ1</f>
        <v>0</v>
      </c>
      <c r="MEK1" s="13">
        <f>variables_value!MEK1</f>
        <v>0</v>
      </c>
      <c r="MEL1" s="13">
        <f>variables_value!MEL1</f>
        <v>0</v>
      </c>
      <c r="MEM1" s="13">
        <f>variables_value!MEM1</f>
        <v>0</v>
      </c>
      <c r="MEN1" s="13">
        <f>variables_value!MEN1</f>
        <v>0</v>
      </c>
      <c r="MEO1" s="13">
        <f>variables_value!MEO1</f>
        <v>0</v>
      </c>
      <c r="MEP1" s="13">
        <f>variables_value!MEP1</f>
        <v>0</v>
      </c>
      <c r="MEQ1" s="13">
        <f>variables_value!MEQ1</f>
        <v>0</v>
      </c>
      <c r="MER1" s="13">
        <f>variables_value!MER1</f>
        <v>0</v>
      </c>
      <c r="MES1" s="13">
        <f>variables_value!MES1</f>
        <v>0</v>
      </c>
      <c r="MET1" s="13">
        <f>variables_value!MET1</f>
        <v>0</v>
      </c>
      <c r="MEU1" s="13">
        <f>variables_value!MEU1</f>
        <v>0</v>
      </c>
      <c r="MEV1" s="13">
        <f>variables_value!MEV1</f>
        <v>0</v>
      </c>
      <c r="MEW1" s="13">
        <f>variables_value!MEW1</f>
        <v>0</v>
      </c>
      <c r="MEX1" s="13">
        <f>variables_value!MEX1</f>
        <v>0</v>
      </c>
      <c r="MEY1" s="13">
        <f>variables_value!MEY1</f>
        <v>0</v>
      </c>
      <c r="MEZ1" s="13">
        <f>variables_value!MEZ1</f>
        <v>0</v>
      </c>
      <c r="MFA1" s="13">
        <f>variables_value!MFA1</f>
        <v>0</v>
      </c>
      <c r="MFB1" s="13">
        <f>variables_value!MFB1</f>
        <v>0</v>
      </c>
      <c r="MFC1" s="13">
        <f>variables_value!MFC1</f>
        <v>0</v>
      </c>
      <c r="MFD1" s="13">
        <f>variables_value!MFD1</f>
        <v>0</v>
      </c>
      <c r="MFE1" s="13">
        <f>variables_value!MFE1</f>
        <v>0</v>
      </c>
      <c r="MFF1" s="13">
        <f>variables_value!MFF1</f>
        <v>0</v>
      </c>
      <c r="MFG1" s="13">
        <f>variables_value!MFG1</f>
        <v>0</v>
      </c>
      <c r="MFH1" s="13">
        <f>variables_value!MFH1</f>
        <v>0</v>
      </c>
      <c r="MFI1" s="13">
        <f>variables_value!MFI1</f>
        <v>0</v>
      </c>
      <c r="MFJ1" s="13">
        <f>variables_value!MFJ1</f>
        <v>0</v>
      </c>
      <c r="MFK1" s="13">
        <f>variables_value!MFK1</f>
        <v>0</v>
      </c>
      <c r="MFL1" s="13">
        <f>variables_value!MFL1</f>
        <v>0</v>
      </c>
      <c r="MFM1" s="13">
        <f>variables_value!MFM1</f>
        <v>0</v>
      </c>
      <c r="MFN1" s="13">
        <f>variables_value!MFN1</f>
        <v>0</v>
      </c>
      <c r="MFO1" s="13">
        <f>variables_value!MFO1</f>
        <v>0</v>
      </c>
      <c r="MFP1" s="13">
        <f>variables_value!MFP1</f>
        <v>0</v>
      </c>
      <c r="MFQ1" s="13">
        <f>variables_value!MFQ1</f>
        <v>0</v>
      </c>
      <c r="MFR1" s="13">
        <f>variables_value!MFR1</f>
        <v>0</v>
      </c>
      <c r="MFS1" s="13">
        <f>variables_value!MFS1</f>
        <v>0</v>
      </c>
      <c r="MFT1" s="13">
        <f>variables_value!MFT1</f>
        <v>0</v>
      </c>
      <c r="MFU1" s="13">
        <f>variables_value!MFU1</f>
        <v>0</v>
      </c>
      <c r="MFV1" s="13">
        <f>variables_value!MFV1</f>
        <v>0</v>
      </c>
      <c r="MFW1" s="13">
        <f>variables_value!MFW1</f>
        <v>0</v>
      </c>
      <c r="MFX1" s="13">
        <f>variables_value!MFX1</f>
        <v>0</v>
      </c>
      <c r="MFY1" s="13">
        <f>variables_value!MFY1</f>
        <v>0</v>
      </c>
      <c r="MFZ1" s="13">
        <f>variables_value!MFZ1</f>
        <v>0</v>
      </c>
      <c r="MGA1" s="13">
        <f>variables_value!MGA1</f>
        <v>0</v>
      </c>
      <c r="MGB1" s="13">
        <f>variables_value!MGB1</f>
        <v>0</v>
      </c>
      <c r="MGC1" s="13">
        <f>variables_value!MGC1</f>
        <v>0</v>
      </c>
      <c r="MGD1" s="13">
        <f>variables_value!MGD1</f>
        <v>0</v>
      </c>
      <c r="MGE1" s="13">
        <f>variables_value!MGE1</f>
        <v>0</v>
      </c>
      <c r="MGF1" s="13">
        <f>variables_value!MGF1</f>
        <v>0</v>
      </c>
      <c r="MGG1" s="13">
        <f>variables_value!MGG1</f>
        <v>0</v>
      </c>
      <c r="MGH1" s="13">
        <f>variables_value!MGH1</f>
        <v>0</v>
      </c>
      <c r="MGI1" s="13">
        <f>variables_value!MGI1</f>
        <v>0</v>
      </c>
      <c r="MGJ1" s="13">
        <f>variables_value!MGJ1</f>
        <v>0</v>
      </c>
      <c r="MGK1" s="13">
        <f>variables_value!MGK1</f>
        <v>0</v>
      </c>
      <c r="MGL1" s="13">
        <f>variables_value!MGL1</f>
        <v>0</v>
      </c>
      <c r="MGM1" s="13">
        <f>variables_value!MGM1</f>
        <v>0</v>
      </c>
      <c r="MGN1" s="13">
        <f>variables_value!MGN1</f>
        <v>0</v>
      </c>
      <c r="MGO1" s="13">
        <f>variables_value!MGO1</f>
        <v>0</v>
      </c>
      <c r="MGP1" s="13">
        <f>variables_value!MGP1</f>
        <v>0</v>
      </c>
      <c r="MGQ1" s="13">
        <f>variables_value!MGQ1</f>
        <v>0</v>
      </c>
      <c r="MGR1" s="13">
        <f>variables_value!MGR1</f>
        <v>0</v>
      </c>
      <c r="MGS1" s="13">
        <f>variables_value!MGS1</f>
        <v>0</v>
      </c>
      <c r="MGT1" s="13">
        <f>variables_value!MGT1</f>
        <v>0</v>
      </c>
      <c r="MGU1" s="13">
        <f>variables_value!MGU1</f>
        <v>0</v>
      </c>
      <c r="MGV1" s="13">
        <f>variables_value!MGV1</f>
        <v>0</v>
      </c>
      <c r="MGW1" s="13">
        <f>variables_value!MGW1</f>
        <v>0</v>
      </c>
      <c r="MGX1" s="13">
        <f>variables_value!MGX1</f>
        <v>0</v>
      </c>
      <c r="MGY1" s="13">
        <f>variables_value!MGY1</f>
        <v>0</v>
      </c>
      <c r="MGZ1" s="13">
        <f>variables_value!MGZ1</f>
        <v>0</v>
      </c>
      <c r="MHA1" s="13">
        <f>variables_value!MHA1</f>
        <v>0</v>
      </c>
      <c r="MHB1" s="13">
        <f>variables_value!MHB1</f>
        <v>0</v>
      </c>
      <c r="MHC1" s="13">
        <f>variables_value!MHC1</f>
        <v>0</v>
      </c>
      <c r="MHD1" s="13">
        <f>variables_value!MHD1</f>
        <v>0</v>
      </c>
      <c r="MHE1" s="13">
        <f>variables_value!MHE1</f>
        <v>0</v>
      </c>
      <c r="MHF1" s="13">
        <f>variables_value!MHF1</f>
        <v>0</v>
      </c>
      <c r="MHG1" s="13">
        <f>variables_value!MHG1</f>
        <v>0</v>
      </c>
      <c r="MHH1" s="13">
        <f>variables_value!MHH1</f>
        <v>0</v>
      </c>
      <c r="MHI1" s="13">
        <f>variables_value!MHI1</f>
        <v>0</v>
      </c>
      <c r="MHJ1" s="13">
        <f>variables_value!MHJ1</f>
        <v>0</v>
      </c>
      <c r="MHK1" s="13">
        <f>variables_value!MHK1</f>
        <v>0</v>
      </c>
      <c r="MHL1" s="13">
        <f>variables_value!MHL1</f>
        <v>0</v>
      </c>
      <c r="MHM1" s="13">
        <f>variables_value!MHM1</f>
        <v>0</v>
      </c>
      <c r="MHN1" s="13">
        <f>variables_value!MHN1</f>
        <v>0</v>
      </c>
      <c r="MHO1" s="13">
        <f>variables_value!MHO1</f>
        <v>0</v>
      </c>
      <c r="MHP1" s="13">
        <f>variables_value!MHP1</f>
        <v>0</v>
      </c>
      <c r="MHQ1" s="13">
        <f>variables_value!MHQ1</f>
        <v>0</v>
      </c>
      <c r="MHR1" s="13">
        <f>variables_value!MHR1</f>
        <v>0</v>
      </c>
      <c r="MHS1" s="13">
        <f>variables_value!MHS1</f>
        <v>0</v>
      </c>
      <c r="MHT1" s="13">
        <f>variables_value!MHT1</f>
        <v>0</v>
      </c>
      <c r="MHU1" s="13">
        <f>variables_value!MHU1</f>
        <v>0</v>
      </c>
      <c r="MHV1" s="13">
        <f>variables_value!MHV1</f>
        <v>0</v>
      </c>
      <c r="MHW1" s="13">
        <f>variables_value!MHW1</f>
        <v>0</v>
      </c>
      <c r="MHX1" s="13">
        <f>variables_value!MHX1</f>
        <v>0</v>
      </c>
      <c r="MHY1" s="13">
        <f>variables_value!MHY1</f>
        <v>0</v>
      </c>
      <c r="MHZ1" s="13">
        <f>variables_value!MHZ1</f>
        <v>0</v>
      </c>
      <c r="MIA1" s="13">
        <f>variables_value!MIA1</f>
        <v>0</v>
      </c>
      <c r="MIB1" s="13">
        <f>variables_value!MIB1</f>
        <v>0</v>
      </c>
      <c r="MIC1" s="13">
        <f>variables_value!MIC1</f>
        <v>0</v>
      </c>
      <c r="MID1" s="13">
        <f>variables_value!MID1</f>
        <v>0</v>
      </c>
      <c r="MIE1" s="13">
        <f>variables_value!MIE1</f>
        <v>0</v>
      </c>
      <c r="MIF1" s="13">
        <f>variables_value!MIF1</f>
        <v>0</v>
      </c>
      <c r="MIG1" s="13">
        <f>variables_value!MIG1</f>
        <v>0</v>
      </c>
      <c r="MIH1" s="13">
        <f>variables_value!MIH1</f>
        <v>0</v>
      </c>
      <c r="MII1" s="13">
        <f>variables_value!MII1</f>
        <v>0</v>
      </c>
      <c r="MIJ1" s="13">
        <f>variables_value!MIJ1</f>
        <v>0</v>
      </c>
      <c r="MIK1" s="13">
        <f>variables_value!MIK1</f>
        <v>0</v>
      </c>
      <c r="MIL1" s="13">
        <f>variables_value!MIL1</f>
        <v>0</v>
      </c>
      <c r="MIM1" s="13">
        <f>variables_value!MIM1</f>
        <v>0</v>
      </c>
      <c r="MIN1" s="13">
        <f>variables_value!MIN1</f>
        <v>0</v>
      </c>
      <c r="MIO1" s="13">
        <f>variables_value!MIO1</f>
        <v>0</v>
      </c>
      <c r="MIP1" s="13">
        <f>variables_value!MIP1</f>
        <v>0</v>
      </c>
      <c r="MIQ1" s="13">
        <f>variables_value!MIQ1</f>
        <v>0</v>
      </c>
      <c r="MIR1" s="13">
        <f>variables_value!MIR1</f>
        <v>0</v>
      </c>
      <c r="MIS1" s="13">
        <f>variables_value!MIS1</f>
        <v>0</v>
      </c>
      <c r="MIT1" s="13">
        <f>variables_value!MIT1</f>
        <v>0</v>
      </c>
      <c r="MIU1" s="13">
        <f>variables_value!MIU1</f>
        <v>0</v>
      </c>
      <c r="MIV1" s="13">
        <f>variables_value!MIV1</f>
        <v>0</v>
      </c>
      <c r="MIW1" s="13">
        <f>variables_value!MIW1</f>
        <v>0</v>
      </c>
      <c r="MIX1" s="13">
        <f>variables_value!MIX1</f>
        <v>0</v>
      </c>
      <c r="MIY1" s="13">
        <f>variables_value!MIY1</f>
        <v>0</v>
      </c>
      <c r="MIZ1" s="13">
        <f>variables_value!MIZ1</f>
        <v>0</v>
      </c>
      <c r="MJA1" s="13">
        <f>variables_value!MJA1</f>
        <v>0</v>
      </c>
      <c r="MJB1" s="13">
        <f>variables_value!MJB1</f>
        <v>0</v>
      </c>
      <c r="MJC1" s="13">
        <f>variables_value!MJC1</f>
        <v>0</v>
      </c>
      <c r="MJD1" s="13">
        <f>variables_value!MJD1</f>
        <v>0</v>
      </c>
      <c r="MJE1" s="13">
        <f>variables_value!MJE1</f>
        <v>0</v>
      </c>
      <c r="MJF1" s="13">
        <f>variables_value!MJF1</f>
        <v>0</v>
      </c>
      <c r="MJG1" s="13">
        <f>variables_value!MJG1</f>
        <v>0</v>
      </c>
      <c r="MJH1" s="13">
        <f>variables_value!MJH1</f>
        <v>0</v>
      </c>
      <c r="MJI1" s="13">
        <f>variables_value!MJI1</f>
        <v>0</v>
      </c>
      <c r="MJJ1" s="13">
        <f>variables_value!MJJ1</f>
        <v>0</v>
      </c>
      <c r="MJK1" s="13">
        <f>variables_value!MJK1</f>
        <v>0</v>
      </c>
      <c r="MJL1" s="13">
        <f>variables_value!MJL1</f>
        <v>0</v>
      </c>
      <c r="MJM1" s="13">
        <f>variables_value!MJM1</f>
        <v>0</v>
      </c>
      <c r="MJN1" s="13">
        <f>variables_value!MJN1</f>
        <v>0</v>
      </c>
      <c r="MJO1" s="13">
        <f>variables_value!MJO1</f>
        <v>0</v>
      </c>
      <c r="MJP1" s="13">
        <f>variables_value!MJP1</f>
        <v>0</v>
      </c>
      <c r="MJQ1" s="13">
        <f>variables_value!MJQ1</f>
        <v>0</v>
      </c>
      <c r="MJR1" s="13">
        <f>variables_value!MJR1</f>
        <v>0</v>
      </c>
      <c r="MJS1" s="13">
        <f>variables_value!MJS1</f>
        <v>0</v>
      </c>
      <c r="MJT1" s="13">
        <f>variables_value!MJT1</f>
        <v>0</v>
      </c>
      <c r="MJU1" s="13">
        <f>variables_value!MJU1</f>
        <v>0</v>
      </c>
      <c r="MJV1" s="13">
        <f>variables_value!MJV1</f>
        <v>0</v>
      </c>
      <c r="MJW1" s="13">
        <f>variables_value!MJW1</f>
        <v>0</v>
      </c>
      <c r="MJX1" s="13">
        <f>variables_value!MJX1</f>
        <v>0</v>
      </c>
      <c r="MJY1" s="13">
        <f>variables_value!MJY1</f>
        <v>0</v>
      </c>
      <c r="MJZ1" s="13">
        <f>variables_value!MJZ1</f>
        <v>0</v>
      </c>
      <c r="MKA1" s="13">
        <f>variables_value!MKA1</f>
        <v>0</v>
      </c>
      <c r="MKB1" s="13">
        <f>variables_value!MKB1</f>
        <v>0</v>
      </c>
      <c r="MKC1" s="13">
        <f>variables_value!MKC1</f>
        <v>0</v>
      </c>
      <c r="MKD1" s="13">
        <f>variables_value!MKD1</f>
        <v>0</v>
      </c>
      <c r="MKE1" s="13">
        <f>variables_value!MKE1</f>
        <v>0</v>
      </c>
      <c r="MKF1" s="13">
        <f>variables_value!MKF1</f>
        <v>0</v>
      </c>
      <c r="MKG1" s="13">
        <f>variables_value!MKG1</f>
        <v>0</v>
      </c>
      <c r="MKH1" s="13">
        <f>variables_value!MKH1</f>
        <v>0</v>
      </c>
      <c r="MKI1" s="13">
        <f>variables_value!MKI1</f>
        <v>0</v>
      </c>
      <c r="MKJ1" s="13">
        <f>variables_value!MKJ1</f>
        <v>0</v>
      </c>
      <c r="MKK1" s="13">
        <f>variables_value!MKK1</f>
        <v>0</v>
      </c>
      <c r="MKL1" s="13">
        <f>variables_value!MKL1</f>
        <v>0</v>
      </c>
      <c r="MKM1" s="13">
        <f>variables_value!MKM1</f>
        <v>0</v>
      </c>
      <c r="MKN1" s="13">
        <f>variables_value!MKN1</f>
        <v>0</v>
      </c>
      <c r="MKO1" s="13">
        <f>variables_value!MKO1</f>
        <v>0</v>
      </c>
      <c r="MKP1" s="13">
        <f>variables_value!MKP1</f>
        <v>0</v>
      </c>
      <c r="MKQ1" s="13">
        <f>variables_value!MKQ1</f>
        <v>0</v>
      </c>
      <c r="MKR1" s="13">
        <f>variables_value!MKR1</f>
        <v>0</v>
      </c>
      <c r="MKS1" s="13">
        <f>variables_value!MKS1</f>
        <v>0</v>
      </c>
      <c r="MKT1" s="13">
        <f>variables_value!MKT1</f>
        <v>0</v>
      </c>
      <c r="MKU1" s="13">
        <f>variables_value!MKU1</f>
        <v>0</v>
      </c>
      <c r="MKV1" s="13">
        <f>variables_value!MKV1</f>
        <v>0</v>
      </c>
      <c r="MKW1" s="13">
        <f>variables_value!MKW1</f>
        <v>0</v>
      </c>
      <c r="MKX1" s="13">
        <f>variables_value!MKX1</f>
        <v>0</v>
      </c>
      <c r="MKY1" s="13">
        <f>variables_value!MKY1</f>
        <v>0</v>
      </c>
      <c r="MKZ1" s="13">
        <f>variables_value!MKZ1</f>
        <v>0</v>
      </c>
      <c r="MLA1" s="13">
        <f>variables_value!MLA1</f>
        <v>0</v>
      </c>
      <c r="MLB1" s="13">
        <f>variables_value!MLB1</f>
        <v>0</v>
      </c>
      <c r="MLC1" s="13">
        <f>variables_value!MLC1</f>
        <v>0</v>
      </c>
      <c r="MLD1" s="13">
        <f>variables_value!MLD1</f>
        <v>0</v>
      </c>
      <c r="MLE1" s="13">
        <f>variables_value!MLE1</f>
        <v>0</v>
      </c>
      <c r="MLF1" s="13">
        <f>variables_value!MLF1</f>
        <v>0</v>
      </c>
      <c r="MLG1" s="13">
        <f>variables_value!MLG1</f>
        <v>0</v>
      </c>
      <c r="MLH1" s="13">
        <f>variables_value!MLH1</f>
        <v>0</v>
      </c>
      <c r="MLI1" s="13">
        <f>variables_value!MLI1</f>
        <v>0</v>
      </c>
      <c r="MLJ1" s="13">
        <f>variables_value!MLJ1</f>
        <v>0</v>
      </c>
      <c r="MLK1" s="13">
        <f>variables_value!MLK1</f>
        <v>0</v>
      </c>
      <c r="MLL1" s="13">
        <f>variables_value!MLL1</f>
        <v>0</v>
      </c>
      <c r="MLM1" s="13">
        <f>variables_value!MLM1</f>
        <v>0</v>
      </c>
      <c r="MLN1" s="13">
        <f>variables_value!MLN1</f>
        <v>0</v>
      </c>
      <c r="MLO1" s="13">
        <f>variables_value!MLO1</f>
        <v>0</v>
      </c>
      <c r="MLP1" s="13">
        <f>variables_value!MLP1</f>
        <v>0</v>
      </c>
      <c r="MLQ1" s="13">
        <f>variables_value!MLQ1</f>
        <v>0</v>
      </c>
      <c r="MLR1" s="13">
        <f>variables_value!MLR1</f>
        <v>0</v>
      </c>
      <c r="MLS1" s="13">
        <f>variables_value!MLS1</f>
        <v>0</v>
      </c>
      <c r="MLT1" s="13">
        <f>variables_value!MLT1</f>
        <v>0</v>
      </c>
      <c r="MLU1" s="13">
        <f>variables_value!MLU1</f>
        <v>0</v>
      </c>
      <c r="MLV1" s="13">
        <f>variables_value!MLV1</f>
        <v>0</v>
      </c>
      <c r="MLW1" s="13">
        <f>variables_value!MLW1</f>
        <v>0</v>
      </c>
      <c r="MLX1" s="13">
        <f>variables_value!MLX1</f>
        <v>0</v>
      </c>
      <c r="MLY1" s="13">
        <f>variables_value!MLY1</f>
        <v>0</v>
      </c>
      <c r="MLZ1" s="13">
        <f>variables_value!MLZ1</f>
        <v>0</v>
      </c>
      <c r="MMA1" s="13">
        <f>variables_value!MMA1</f>
        <v>0</v>
      </c>
      <c r="MMB1" s="13">
        <f>variables_value!MMB1</f>
        <v>0</v>
      </c>
      <c r="MMC1" s="13">
        <f>variables_value!MMC1</f>
        <v>0</v>
      </c>
      <c r="MMD1" s="13">
        <f>variables_value!MMD1</f>
        <v>0</v>
      </c>
      <c r="MME1" s="13">
        <f>variables_value!MME1</f>
        <v>0</v>
      </c>
      <c r="MMF1" s="13">
        <f>variables_value!MMF1</f>
        <v>0</v>
      </c>
      <c r="MMG1" s="13">
        <f>variables_value!MMG1</f>
        <v>0</v>
      </c>
      <c r="MMH1" s="13">
        <f>variables_value!MMH1</f>
        <v>0</v>
      </c>
      <c r="MMI1" s="13">
        <f>variables_value!MMI1</f>
        <v>0</v>
      </c>
      <c r="MMJ1" s="13">
        <f>variables_value!MMJ1</f>
        <v>0</v>
      </c>
      <c r="MMK1" s="13">
        <f>variables_value!MMK1</f>
        <v>0</v>
      </c>
      <c r="MML1" s="13">
        <f>variables_value!MML1</f>
        <v>0</v>
      </c>
      <c r="MMM1" s="13">
        <f>variables_value!MMM1</f>
        <v>0</v>
      </c>
      <c r="MMN1" s="13">
        <f>variables_value!MMN1</f>
        <v>0</v>
      </c>
      <c r="MMO1" s="13">
        <f>variables_value!MMO1</f>
        <v>0</v>
      </c>
      <c r="MMP1" s="13">
        <f>variables_value!MMP1</f>
        <v>0</v>
      </c>
      <c r="MMQ1" s="13">
        <f>variables_value!MMQ1</f>
        <v>0</v>
      </c>
      <c r="MMR1" s="13">
        <f>variables_value!MMR1</f>
        <v>0</v>
      </c>
      <c r="MMS1" s="13">
        <f>variables_value!MMS1</f>
        <v>0</v>
      </c>
      <c r="MMT1" s="13">
        <f>variables_value!MMT1</f>
        <v>0</v>
      </c>
      <c r="MMU1" s="13">
        <f>variables_value!MMU1</f>
        <v>0</v>
      </c>
      <c r="MMV1" s="13">
        <f>variables_value!MMV1</f>
        <v>0</v>
      </c>
      <c r="MMW1" s="13">
        <f>variables_value!MMW1</f>
        <v>0</v>
      </c>
      <c r="MMX1" s="13">
        <f>variables_value!MMX1</f>
        <v>0</v>
      </c>
      <c r="MMY1" s="13">
        <f>variables_value!MMY1</f>
        <v>0</v>
      </c>
      <c r="MMZ1" s="13">
        <f>variables_value!MMZ1</f>
        <v>0</v>
      </c>
      <c r="MNA1" s="13">
        <f>variables_value!MNA1</f>
        <v>0</v>
      </c>
      <c r="MNB1" s="13">
        <f>variables_value!MNB1</f>
        <v>0</v>
      </c>
      <c r="MNC1" s="13">
        <f>variables_value!MNC1</f>
        <v>0</v>
      </c>
      <c r="MND1" s="13">
        <f>variables_value!MND1</f>
        <v>0</v>
      </c>
      <c r="MNE1" s="13">
        <f>variables_value!MNE1</f>
        <v>0</v>
      </c>
      <c r="MNF1" s="13">
        <f>variables_value!MNF1</f>
        <v>0</v>
      </c>
      <c r="MNG1" s="13">
        <f>variables_value!MNG1</f>
        <v>0</v>
      </c>
      <c r="MNH1" s="13">
        <f>variables_value!MNH1</f>
        <v>0</v>
      </c>
      <c r="MNI1" s="13">
        <f>variables_value!MNI1</f>
        <v>0</v>
      </c>
      <c r="MNJ1" s="13">
        <f>variables_value!MNJ1</f>
        <v>0</v>
      </c>
      <c r="MNK1" s="13">
        <f>variables_value!MNK1</f>
        <v>0</v>
      </c>
      <c r="MNL1" s="13">
        <f>variables_value!MNL1</f>
        <v>0</v>
      </c>
      <c r="MNM1" s="13">
        <f>variables_value!MNM1</f>
        <v>0</v>
      </c>
      <c r="MNN1" s="13">
        <f>variables_value!MNN1</f>
        <v>0</v>
      </c>
      <c r="MNO1" s="13">
        <f>variables_value!MNO1</f>
        <v>0</v>
      </c>
      <c r="MNP1" s="13">
        <f>variables_value!MNP1</f>
        <v>0</v>
      </c>
      <c r="MNQ1" s="13">
        <f>variables_value!MNQ1</f>
        <v>0</v>
      </c>
      <c r="MNR1" s="13">
        <f>variables_value!MNR1</f>
        <v>0</v>
      </c>
      <c r="MNS1" s="13">
        <f>variables_value!MNS1</f>
        <v>0</v>
      </c>
      <c r="MNT1" s="13">
        <f>variables_value!MNT1</f>
        <v>0</v>
      </c>
      <c r="MNU1" s="13">
        <f>variables_value!MNU1</f>
        <v>0</v>
      </c>
      <c r="MNV1" s="13">
        <f>variables_value!MNV1</f>
        <v>0</v>
      </c>
      <c r="MNW1" s="13">
        <f>variables_value!MNW1</f>
        <v>0</v>
      </c>
      <c r="MNX1" s="13">
        <f>variables_value!MNX1</f>
        <v>0</v>
      </c>
      <c r="MNY1" s="13">
        <f>variables_value!MNY1</f>
        <v>0</v>
      </c>
      <c r="MNZ1" s="13">
        <f>variables_value!MNZ1</f>
        <v>0</v>
      </c>
      <c r="MOA1" s="13">
        <f>variables_value!MOA1</f>
        <v>0</v>
      </c>
      <c r="MOB1" s="13">
        <f>variables_value!MOB1</f>
        <v>0</v>
      </c>
      <c r="MOC1" s="13">
        <f>variables_value!MOC1</f>
        <v>0</v>
      </c>
      <c r="MOD1" s="13">
        <f>variables_value!MOD1</f>
        <v>0</v>
      </c>
      <c r="MOE1" s="13">
        <f>variables_value!MOE1</f>
        <v>0</v>
      </c>
      <c r="MOF1" s="13">
        <f>variables_value!MOF1</f>
        <v>0</v>
      </c>
      <c r="MOG1" s="13">
        <f>variables_value!MOG1</f>
        <v>0</v>
      </c>
      <c r="MOH1" s="13">
        <f>variables_value!MOH1</f>
        <v>0</v>
      </c>
      <c r="MOI1" s="13">
        <f>variables_value!MOI1</f>
        <v>0</v>
      </c>
      <c r="MOJ1" s="13">
        <f>variables_value!MOJ1</f>
        <v>0</v>
      </c>
      <c r="MOK1" s="13">
        <f>variables_value!MOK1</f>
        <v>0</v>
      </c>
      <c r="MOL1" s="13">
        <f>variables_value!MOL1</f>
        <v>0</v>
      </c>
      <c r="MOM1" s="13">
        <f>variables_value!MOM1</f>
        <v>0</v>
      </c>
      <c r="MON1" s="13">
        <f>variables_value!MON1</f>
        <v>0</v>
      </c>
      <c r="MOO1" s="13">
        <f>variables_value!MOO1</f>
        <v>0</v>
      </c>
      <c r="MOP1" s="13">
        <f>variables_value!MOP1</f>
        <v>0</v>
      </c>
      <c r="MOQ1" s="13">
        <f>variables_value!MOQ1</f>
        <v>0</v>
      </c>
      <c r="MOR1" s="13">
        <f>variables_value!MOR1</f>
        <v>0</v>
      </c>
      <c r="MOS1" s="13">
        <f>variables_value!MOS1</f>
        <v>0</v>
      </c>
      <c r="MOT1" s="13">
        <f>variables_value!MOT1</f>
        <v>0</v>
      </c>
      <c r="MOU1" s="13">
        <f>variables_value!MOU1</f>
        <v>0</v>
      </c>
      <c r="MOV1" s="13">
        <f>variables_value!MOV1</f>
        <v>0</v>
      </c>
      <c r="MOW1" s="13">
        <f>variables_value!MOW1</f>
        <v>0</v>
      </c>
      <c r="MOX1" s="13">
        <f>variables_value!MOX1</f>
        <v>0</v>
      </c>
      <c r="MOY1" s="13">
        <f>variables_value!MOY1</f>
        <v>0</v>
      </c>
      <c r="MOZ1" s="13">
        <f>variables_value!MOZ1</f>
        <v>0</v>
      </c>
      <c r="MPA1" s="13">
        <f>variables_value!MPA1</f>
        <v>0</v>
      </c>
      <c r="MPB1" s="13">
        <f>variables_value!MPB1</f>
        <v>0</v>
      </c>
      <c r="MPC1" s="13">
        <f>variables_value!MPC1</f>
        <v>0</v>
      </c>
      <c r="MPD1" s="13">
        <f>variables_value!MPD1</f>
        <v>0</v>
      </c>
      <c r="MPE1" s="13">
        <f>variables_value!MPE1</f>
        <v>0</v>
      </c>
      <c r="MPF1" s="13">
        <f>variables_value!MPF1</f>
        <v>0</v>
      </c>
      <c r="MPG1" s="13">
        <f>variables_value!MPG1</f>
        <v>0</v>
      </c>
      <c r="MPH1" s="13">
        <f>variables_value!MPH1</f>
        <v>0</v>
      </c>
      <c r="MPI1" s="13">
        <f>variables_value!MPI1</f>
        <v>0</v>
      </c>
      <c r="MPJ1" s="13">
        <f>variables_value!MPJ1</f>
        <v>0</v>
      </c>
      <c r="MPK1" s="13">
        <f>variables_value!MPK1</f>
        <v>0</v>
      </c>
      <c r="MPL1" s="13">
        <f>variables_value!MPL1</f>
        <v>0</v>
      </c>
      <c r="MPM1" s="13">
        <f>variables_value!MPM1</f>
        <v>0</v>
      </c>
      <c r="MPN1" s="13">
        <f>variables_value!MPN1</f>
        <v>0</v>
      </c>
      <c r="MPO1" s="13">
        <f>variables_value!MPO1</f>
        <v>0</v>
      </c>
      <c r="MPP1" s="13">
        <f>variables_value!MPP1</f>
        <v>0</v>
      </c>
      <c r="MPQ1" s="13">
        <f>variables_value!MPQ1</f>
        <v>0</v>
      </c>
      <c r="MPR1" s="13">
        <f>variables_value!MPR1</f>
        <v>0</v>
      </c>
      <c r="MPS1" s="13">
        <f>variables_value!MPS1</f>
        <v>0</v>
      </c>
      <c r="MPT1" s="13">
        <f>variables_value!MPT1</f>
        <v>0</v>
      </c>
      <c r="MPU1" s="13">
        <f>variables_value!MPU1</f>
        <v>0</v>
      </c>
      <c r="MPV1" s="13">
        <f>variables_value!MPV1</f>
        <v>0</v>
      </c>
      <c r="MPW1" s="13">
        <f>variables_value!MPW1</f>
        <v>0</v>
      </c>
      <c r="MPX1" s="13">
        <f>variables_value!MPX1</f>
        <v>0</v>
      </c>
      <c r="MPY1" s="13">
        <f>variables_value!MPY1</f>
        <v>0</v>
      </c>
      <c r="MPZ1" s="13">
        <f>variables_value!MPZ1</f>
        <v>0</v>
      </c>
      <c r="MQA1" s="13">
        <f>variables_value!MQA1</f>
        <v>0</v>
      </c>
      <c r="MQB1" s="13">
        <f>variables_value!MQB1</f>
        <v>0</v>
      </c>
      <c r="MQC1" s="13">
        <f>variables_value!MQC1</f>
        <v>0</v>
      </c>
      <c r="MQD1" s="13">
        <f>variables_value!MQD1</f>
        <v>0</v>
      </c>
      <c r="MQE1" s="13">
        <f>variables_value!MQE1</f>
        <v>0</v>
      </c>
      <c r="MQF1" s="13">
        <f>variables_value!MQF1</f>
        <v>0</v>
      </c>
      <c r="MQG1" s="13">
        <f>variables_value!MQG1</f>
        <v>0</v>
      </c>
      <c r="MQH1" s="13">
        <f>variables_value!MQH1</f>
        <v>0</v>
      </c>
      <c r="MQI1" s="13">
        <f>variables_value!MQI1</f>
        <v>0</v>
      </c>
      <c r="MQJ1" s="13">
        <f>variables_value!MQJ1</f>
        <v>0</v>
      </c>
      <c r="MQK1" s="13">
        <f>variables_value!MQK1</f>
        <v>0</v>
      </c>
      <c r="MQL1" s="13">
        <f>variables_value!MQL1</f>
        <v>0</v>
      </c>
      <c r="MQM1" s="13">
        <f>variables_value!MQM1</f>
        <v>0</v>
      </c>
      <c r="MQN1" s="13">
        <f>variables_value!MQN1</f>
        <v>0</v>
      </c>
      <c r="MQO1" s="13">
        <f>variables_value!MQO1</f>
        <v>0</v>
      </c>
      <c r="MQP1" s="13">
        <f>variables_value!MQP1</f>
        <v>0</v>
      </c>
      <c r="MQQ1" s="13">
        <f>variables_value!MQQ1</f>
        <v>0</v>
      </c>
      <c r="MQR1" s="13">
        <f>variables_value!MQR1</f>
        <v>0</v>
      </c>
      <c r="MQS1" s="13">
        <f>variables_value!MQS1</f>
        <v>0</v>
      </c>
      <c r="MQT1" s="13">
        <f>variables_value!MQT1</f>
        <v>0</v>
      </c>
      <c r="MQU1" s="13">
        <f>variables_value!MQU1</f>
        <v>0</v>
      </c>
      <c r="MQV1" s="13">
        <f>variables_value!MQV1</f>
        <v>0</v>
      </c>
      <c r="MQW1" s="13">
        <f>variables_value!MQW1</f>
        <v>0</v>
      </c>
      <c r="MQX1" s="13">
        <f>variables_value!MQX1</f>
        <v>0</v>
      </c>
      <c r="MQY1" s="13">
        <f>variables_value!MQY1</f>
        <v>0</v>
      </c>
      <c r="MQZ1" s="13">
        <f>variables_value!MQZ1</f>
        <v>0</v>
      </c>
      <c r="MRA1" s="13">
        <f>variables_value!MRA1</f>
        <v>0</v>
      </c>
      <c r="MRB1" s="13">
        <f>variables_value!MRB1</f>
        <v>0</v>
      </c>
      <c r="MRC1" s="13">
        <f>variables_value!MRC1</f>
        <v>0</v>
      </c>
      <c r="MRD1" s="13">
        <f>variables_value!MRD1</f>
        <v>0</v>
      </c>
      <c r="MRE1" s="13">
        <f>variables_value!MRE1</f>
        <v>0</v>
      </c>
      <c r="MRF1" s="13">
        <f>variables_value!MRF1</f>
        <v>0</v>
      </c>
      <c r="MRG1" s="13">
        <f>variables_value!MRG1</f>
        <v>0</v>
      </c>
      <c r="MRH1" s="13">
        <f>variables_value!MRH1</f>
        <v>0</v>
      </c>
      <c r="MRI1" s="13">
        <f>variables_value!MRI1</f>
        <v>0</v>
      </c>
      <c r="MRJ1" s="13">
        <f>variables_value!MRJ1</f>
        <v>0</v>
      </c>
      <c r="MRK1" s="13">
        <f>variables_value!MRK1</f>
        <v>0</v>
      </c>
      <c r="MRL1" s="13">
        <f>variables_value!MRL1</f>
        <v>0</v>
      </c>
      <c r="MRM1" s="13">
        <f>variables_value!MRM1</f>
        <v>0</v>
      </c>
      <c r="MRN1" s="13">
        <f>variables_value!MRN1</f>
        <v>0</v>
      </c>
      <c r="MRO1" s="13">
        <f>variables_value!MRO1</f>
        <v>0</v>
      </c>
      <c r="MRP1" s="13">
        <f>variables_value!MRP1</f>
        <v>0</v>
      </c>
      <c r="MRQ1" s="13">
        <f>variables_value!MRQ1</f>
        <v>0</v>
      </c>
      <c r="MRR1" s="13">
        <f>variables_value!MRR1</f>
        <v>0</v>
      </c>
      <c r="MRS1" s="13">
        <f>variables_value!MRS1</f>
        <v>0</v>
      </c>
      <c r="MRT1" s="13">
        <f>variables_value!MRT1</f>
        <v>0</v>
      </c>
      <c r="MRU1" s="13">
        <f>variables_value!MRU1</f>
        <v>0</v>
      </c>
      <c r="MRV1" s="13">
        <f>variables_value!MRV1</f>
        <v>0</v>
      </c>
      <c r="MRW1" s="13">
        <f>variables_value!MRW1</f>
        <v>0</v>
      </c>
      <c r="MRX1" s="13">
        <f>variables_value!MRX1</f>
        <v>0</v>
      </c>
      <c r="MRY1" s="13">
        <f>variables_value!MRY1</f>
        <v>0</v>
      </c>
      <c r="MRZ1" s="13">
        <f>variables_value!MRZ1</f>
        <v>0</v>
      </c>
      <c r="MSA1" s="13">
        <f>variables_value!MSA1</f>
        <v>0</v>
      </c>
      <c r="MSB1" s="13">
        <f>variables_value!MSB1</f>
        <v>0</v>
      </c>
      <c r="MSC1" s="13">
        <f>variables_value!MSC1</f>
        <v>0</v>
      </c>
      <c r="MSD1" s="13">
        <f>variables_value!MSD1</f>
        <v>0</v>
      </c>
      <c r="MSE1" s="13">
        <f>variables_value!MSE1</f>
        <v>0</v>
      </c>
      <c r="MSF1" s="13">
        <f>variables_value!MSF1</f>
        <v>0</v>
      </c>
      <c r="MSG1" s="13">
        <f>variables_value!MSG1</f>
        <v>0</v>
      </c>
      <c r="MSH1" s="13">
        <f>variables_value!MSH1</f>
        <v>0</v>
      </c>
      <c r="MSI1" s="13">
        <f>variables_value!MSI1</f>
        <v>0</v>
      </c>
      <c r="MSJ1" s="13">
        <f>variables_value!MSJ1</f>
        <v>0</v>
      </c>
      <c r="MSK1" s="13">
        <f>variables_value!MSK1</f>
        <v>0</v>
      </c>
      <c r="MSL1" s="13">
        <f>variables_value!MSL1</f>
        <v>0</v>
      </c>
      <c r="MSM1" s="13">
        <f>variables_value!MSM1</f>
        <v>0</v>
      </c>
      <c r="MSN1" s="13">
        <f>variables_value!MSN1</f>
        <v>0</v>
      </c>
      <c r="MSO1" s="13">
        <f>variables_value!MSO1</f>
        <v>0</v>
      </c>
      <c r="MSP1" s="13">
        <f>variables_value!MSP1</f>
        <v>0</v>
      </c>
      <c r="MSQ1" s="13">
        <f>variables_value!MSQ1</f>
        <v>0</v>
      </c>
      <c r="MSR1" s="13">
        <f>variables_value!MSR1</f>
        <v>0</v>
      </c>
      <c r="MSS1" s="13">
        <f>variables_value!MSS1</f>
        <v>0</v>
      </c>
      <c r="MST1" s="13">
        <f>variables_value!MST1</f>
        <v>0</v>
      </c>
      <c r="MSU1" s="13">
        <f>variables_value!MSU1</f>
        <v>0</v>
      </c>
      <c r="MSV1" s="13">
        <f>variables_value!MSV1</f>
        <v>0</v>
      </c>
      <c r="MSW1" s="13">
        <f>variables_value!MSW1</f>
        <v>0</v>
      </c>
      <c r="MSX1" s="13">
        <f>variables_value!MSX1</f>
        <v>0</v>
      </c>
      <c r="MSY1" s="13">
        <f>variables_value!MSY1</f>
        <v>0</v>
      </c>
      <c r="MSZ1" s="13">
        <f>variables_value!MSZ1</f>
        <v>0</v>
      </c>
      <c r="MTA1" s="13">
        <f>variables_value!MTA1</f>
        <v>0</v>
      </c>
      <c r="MTB1" s="13">
        <f>variables_value!MTB1</f>
        <v>0</v>
      </c>
      <c r="MTC1" s="13">
        <f>variables_value!MTC1</f>
        <v>0</v>
      </c>
      <c r="MTD1" s="13">
        <f>variables_value!MTD1</f>
        <v>0</v>
      </c>
      <c r="MTE1" s="13">
        <f>variables_value!MTE1</f>
        <v>0</v>
      </c>
      <c r="MTF1" s="13">
        <f>variables_value!MTF1</f>
        <v>0</v>
      </c>
      <c r="MTG1" s="13">
        <f>variables_value!MTG1</f>
        <v>0</v>
      </c>
      <c r="MTH1" s="13">
        <f>variables_value!MTH1</f>
        <v>0</v>
      </c>
      <c r="MTI1" s="13">
        <f>variables_value!MTI1</f>
        <v>0</v>
      </c>
      <c r="MTJ1" s="13">
        <f>variables_value!MTJ1</f>
        <v>0</v>
      </c>
      <c r="MTK1" s="13">
        <f>variables_value!MTK1</f>
        <v>0</v>
      </c>
      <c r="MTL1" s="13">
        <f>variables_value!MTL1</f>
        <v>0</v>
      </c>
      <c r="MTM1" s="13">
        <f>variables_value!MTM1</f>
        <v>0</v>
      </c>
      <c r="MTN1" s="13">
        <f>variables_value!MTN1</f>
        <v>0</v>
      </c>
      <c r="MTO1" s="13">
        <f>variables_value!MTO1</f>
        <v>0</v>
      </c>
      <c r="MTP1" s="13">
        <f>variables_value!MTP1</f>
        <v>0</v>
      </c>
      <c r="MTQ1" s="13">
        <f>variables_value!MTQ1</f>
        <v>0</v>
      </c>
      <c r="MTR1" s="13">
        <f>variables_value!MTR1</f>
        <v>0</v>
      </c>
      <c r="MTS1" s="13">
        <f>variables_value!MTS1</f>
        <v>0</v>
      </c>
      <c r="MTT1" s="13">
        <f>variables_value!MTT1</f>
        <v>0</v>
      </c>
      <c r="MTU1" s="13">
        <f>variables_value!MTU1</f>
        <v>0</v>
      </c>
      <c r="MTV1" s="13">
        <f>variables_value!MTV1</f>
        <v>0</v>
      </c>
      <c r="MTW1" s="13">
        <f>variables_value!MTW1</f>
        <v>0</v>
      </c>
      <c r="MTX1" s="13">
        <f>variables_value!MTX1</f>
        <v>0</v>
      </c>
      <c r="MTY1" s="13">
        <f>variables_value!MTY1</f>
        <v>0</v>
      </c>
      <c r="MTZ1" s="13">
        <f>variables_value!MTZ1</f>
        <v>0</v>
      </c>
      <c r="MUA1" s="13">
        <f>variables_value!MUA1</f>
        <v>0</v>
      </c>
      <c r="MUB1" s="13">
        <f>variables_value!MUB1</f>
        <v>0</v>
      </c>
      <c r="MUC1" s="13">
        <f>variables_value!MUC1</f>
        <v>0</v>
      </c>
      <c r="MUD1" s="13">
        <f>variables_value!MUD1</f>
        <v>0</v>
      </c>
      <c r="MUE1" s="13">
        <f>variables_value!MUE1</f>
        <v>0</v>
      </c>
      <c r="MUF1" s="13">
        <f>variables_value!MUF1</f>
        <v>0</v>
      </c>
      <c r="MUG1" s="13">
        <f>variables_value!MUG1</f>
        <v>0</v>
      </c>
      <c r="MUH1" s="13">
        <f>variables_value!MUH1</f>
        <v>0</v>
      </c>
      <c r="MUI1" s="13">
        <f>variables_value!MUI1</f>
        <v>0</v>
      </c>
      <c r="MUJ1" s="13">
        <f>variables_value!MUJ1</f>
        <v>0</v>
      </c>
      <c r="MUK1" s="13">
        <f>variables_value!MUK1</f>
        <v>0</v>
      </c>
      <c r="MUL1" s="13">
        <f>variables_value!MUL1</f>
        <v>0</v>
      </c>
      <c r="MUM1" s="13">
        <f>variables_value!MUM1</f>
        <v>0</v>
      </c>
      <c r="MUN1" s="13">
        <f>variables_value!MUN1</f>
        <v>0</v>
      </c>
      <c r="MUO1" s="13">
        <f>variables_value!MUO1</f>
        <v>0</v>
      </c>
      <c r="MUP1" s="13">
        <f>variables_value!MUP1</f>
        <v>0</v>
      </c>
      <c r="MUQ1" s="13">
        <f>variables_value!MUQ1</f>
        <v>0</v>
      </c>
      <c r="MUR1" s="13">
        <f>variables_value!MUR1</f>
        <v>0</v>
      </c>
      <c r="MUS1" s="13">
        <f>variables_value!MUS1</f>
        <v>0</v>
      </c>
      <c r="MUT1" s="13">
        <f>variables_value!MUT1</f>
        <v>0</v>
      </c>
      <c r="MUU1" s="13">
        <f>variables_value!MUU1</f>
        <v>0</v>
      </c>
      <c r="MUV1" s="13">
        <f>variables_value!MUV1</f>
        <v>0</v>
      </c>
      <c r="MUW1" s="13">
        <f>variables_value!MUW1</f>
        <v>0</v>
      </c>
      <c r="MUX1" s="13">
        <f>variables_value!MUX1</f>
        <v>0</v>
      </c>
      <c r="MUY1" s="13">
        <f>variables_value!MUY1</f>
        <v>0</v>
      </c>
      <c r="MUZ1" s="13">
        <f>variables_value!MUZ1</f>
        <v>0</v>
      </c>
      <c r="MVA1" s="13">
        <f>variables_value!MVA1</f>
        <v>0</v>
      </c>
      <c r="MVB1" s="13">
        <f>variables_value!MVB1</f>
        <v>0</v>
      </c>
      <c r="MVC1" s="13">
        <f>variables_value!MVC1</f>
        <v>0</v>
      </c>
      <c r="MVD1" s="13">
        <f>variables_value!MVD1</f>
        <v>0</v>
      </c>
      <c r="MVE1" s="13">
        <f>variables_value!MVE1</f>
        <v>0</v>
      </c>
      <c r="MVF1" s="13">
        <f>variables_value!MVF1</f>
        <v>0</v>
      </c>
      <c r="MVG1" s="13">
        <f>variables_value!MVG1</f>
        <v>0</v>
      </c>
      <c r="MVH1" s="13">
        <f>variables_value!MVH1</f>
        <v>0</v>
      </c>
      <c r="MVI1" s="13">
        <f>variables_value!MVI1</f>
        <v>0</v>
      </c>
      <c r="MVJ1" s="13">
        <f>variables_value!MVJ1</f>
        <v>0</v>
      </c>
      <c r="MVK1" s="13">
        <f>variables_value!MVK1</f>
        <v>0</v>
      </c>
      <c r="MVL1" s="13">
        <f>variables_value!MVL1</f>
        <v>0</v>
      </c>
      <c r="MVM1" s="13">
        <f>variables_value!MVM1</f>
        <v>0</v>
      </c>
      <c r="MVN1" s="13">
        <f>variables_value!MVN1</f>
        <v>0</v>
      </c>
      <c r="MVO1" s="13">
        <f>variables_value!MVO1</f>
        <v>0</v>
      </c>
      <c r="MVP1" s="13">
        <f>variables_value!MVP1</f>
        <v>0</v>
      </c>
      <c r="MVQ1" s="13">
        <f>variables_value!MVQ1</f>
        <v>0</v>
      </c>
      <c r="MVR1" s="13">
        <f>variables_value!MVR1</f>
        <v>0</v>
      </c>
      <c r="MVS1" s="13">
        <f>variables_value!MVS1</f>
        <v>0</v>
      </c>
      <c r="MVT1" s="13">
        <f>variables_value!MVT1</f>
        <v>0</v>
      </c>
      <c r="MVU1" s="13">
        <f>variables_value!MVU1</f>
        <v>0</v>
      </c>
      <c r="MVV1" s="13">
        <f>variables_value!MVV1</f>
        <v>0</v>
      </c>
      <c r="MVW1" s="13">
        <f>variables_value!MVW1</f>
        <v>0</v>
      </c>
      <c r="MVX1" s="13">
        <f>variables_value!MVX1</f>
        <v>0</v>
      </c>
      <c r="MVY1" s="13">
        <f>variables_value!MVY1</f>
        <v>0</v>
      </c>
      <c r="MVZ1" s="13">
        <f>variables_value!MVZ1</f>
        <v>0</v>
      </c>
      <c r="MWA1" s="13">
        <f>variables_value!MWA1</f>
        <v>0</v>
      </c>
      <c r="MWB1" s="13">
        <f>variables_value!MWB1</f>
        <v>0</v>
      </c>
      <c r="MWC1" s="13">
        <f>variables_value!MWC1</f>
        <v>0</v>
      </c>
      <c r="MWD1" s="13">
        <f>variables_value!MWD1</f>
        <v>0</v>
      </c>
      <c r="MWE1" s="13">
        <f>variables_value!MWE1</f>
        <v>0</v>
      </c>
      <c r="MWF1" s="13">
        <f>variables_value!MWF1</f>
        <v>0</v>
      </c>
      <c r="MWG1" s="13">
        <f>variables_value!MWG1</f>
        <v>0</v>
      </c>
      <c r="MWH1" s="13">
        <f>variables_value!MWH1</f>
        <v>0</v>
      </c>
      <c r="MWI1" s="13">
        <f>variables_value!MWI1</f>
        <v>0</v>
      </c>
      <c r="MWJ1" s="13">
        <f>variables_value!MWJ1</f>
        <v>0</v>
      </c>
      <c r="MWK1" s="13">
        <f>variables_value!MWK1</f>
        <v>0</v>
      </c>
      <c r="MWL1" s="13">
        <f>variables_value!MWL1</f>
        <v>0</v>
      </c>
      <c r="MWM1" s="13">
        <f>variables_value!MWM1</f>
        <v>0</v>
      </c>
      <c r="MWN1" s="13">
        <f>variables_value!MWN1</f>
        <v>0</v>
      </c>
      <c r="MWO1" s="13">
        <f>variables_value!MWO1</f>
        <v>0</v>
      </c>
      <c r="MWP1" s="13">
        <f>variables_value!MWP1</f>
        <v>0</v>
      </c>
      <c r="MWQ1" s="13">
        <f>variables_value!MWQ1</f>
        <v>0</v>
      </c>
      <c r="MWR1" s="13">
        <f>variables_value!MWR1</f>
        <v>0</v>
      </c>
      <c r="MWS1" s="13">
        <f>variables_value!MWS1</f>
        <v>0</v>
      </c>
      <c r="MWT1" s="13">
        <f>variables_value!MWT1</f>
        <v>0</v>
      </c>
      <c r="MWU1" s="13">
        <f>variables_value!MWU1</f>
        <v>0</v>
      </c>
      <c r="MWV1" s="13">
        <f>variables_value!MWV1</f>
        <v>0</v>
      </c>
      <c r="MWW1" s="13">
        <f>variables_value!MWW1</f>
        <v>0</v>
      </c>
      <c r="MWX1" s="13">
        <f>variables_value!MWX1</f>
        <v>0</v>
      </c>
      <c r="MWY1" s="13">
        <f>variables_value!MWY1</f>
        <v>0</v>
      </c>
      <c r="MWZ1" s="13">
        <f>variables_value!MWZ1</f>
        <v>0</v>
      </c>
      <c r="MXA1" s="13">
        <f>variables_value!MXA1</f>
        <v>0</v>
      </c>
      <c r="MXB1" s="13">
        <f>variables_value!MXB1</f>
        <v>0</v>
      </c>
      <c r="MXC1" s="13">
        <f>variables_value!MXC1</f>
        <v>0</v>
      </c>
      <c r="MXD1" s="13">
        <f>variables_value!MXD1</f>
        <v>0</v>
      </c>
      <c r="MXE1" s="13">
        <f>variables_value!MXE1</f>
        <v>0</v>
      </c>
      <c r="MXF1" s="13">
        <f>variables_value!MXF1</f>
        <v>0</v>
      </c>
      <c r="MXG1" s="13">
        <f>variables_value!MXG1</f>
        <v>0</v>
      </c>
      <c r="MXH1" s="13">
        <f>variables_value!MXH1</f>
        <v>0</v>
      </c>
      <c r="MXI1" s="13">
        <f>variables_value!MXI1</f>
        <v>0</v>
      </c>
      <c r="MXJ1" s="13">
        <f>variables_value!MXJ1</f>
        <v>0</v>
      </c>
      <c r="MXK1" s="13">
        <f>variables_value!MXK1</f>
        <v>0</v>
      </c>
      <c r="MXL1" s="13">
        <f>variables_value!MXL1</f>
        <v>0</v>
      </c>
      <c r="MXM1" s="13">
        <f>variables_value!MXM1</f>
        <v>0</v>
      </c>
      <c r="MXN1" s="13">
        <f>variables_value!MXN1</f>
        <v>0</v>
      </c>
      <c r="MXO1" s="13">
        <f>variables_value!MXO1</f>
        <v>0</v>
      </c>
      <c r="MXP1" s="13">
        <f>variables_value!MXP1</f>
        <v>0</v>
      </c>
      <c r="MXQ1" s="13">
        <f>variables_value!MXQ1</f>
        <v>0</v>
      </c>
      <c r="MXR1" s="13">
        <f>variables_value!MXR1</f>
        <v>0</v>
      </c>
      <c r="MXS1" s="13">
        <f>variables_value!MXS1</f>
        <v>0</v>
      </c>
      <c r="MXT1" s="13">
        <f>variables_value!MXT1</f>
        <v>0</v>
      </c>
      <c r="MXU1" s="13">
        <f>variables_value!MXU1</f>
        <v>0</v>
      </c>
      <c r="MXV1" s="13">
        <f>variables_value!MXV1</f>
        <v>0</v>
      </c>
      <c r="MXW1" s="13">
        <f>variables_value!MXW1</f>
        <v>0</v>
      </c>
      <c r="MXX1" s="13">
        <f>variables_value!MXX1</f>
        <v>0</v>
      </c>
      <c r="MXY1" s="13">
        <f>variables_value!MXY1</f>
        <v>0</v>
      </c>
      <c r="MXZ1" s="13">
        <f>variables_value!MXZ1</f>
        <v>0</v>
      </c>
      <c r="MYA1" s="13">
        <f>variables_value!MYA1</f>
        <v>0</v>
      </c>
      <c r="MYB1" s="13">
        <f>variables_value!MYB1</f>
        <v>0</v>
      </c>
      <c r="MYC1" s="13">
        <f>variables_value!MYC1</f>
        <v>0</v>
      </c>
      <c r="MYD1" s="13">
        <f>variables_value!MYD1</f>
        <v>0</v>
      </c>
      <c r="MYE1" s="13">
        <f>variables_value!MYE1</f>
        <v>0</v>
      </c>
      <c r="MYF1" s="13">
        <f>variables_value!MYF1</f>
        <v>0</v>
      </c>
      <c r="MYG1" s="13">
        <f>variables_value!MYG1</f>
        <v>0</v>
      </c>
      <c r="MYH1" s="13">
        <f>variables_value!MYH1</f>
        <v>0</v>
      </c>
      <c r="MYI1" s="13">
        <f>variables_value!MYI1</f>
        <v>0</v>
      </c>
      <c r="MYJ1" s="13">
        <f>variables_value!MYJ1</f>
        <v>0</v>
      </c>
      <c r="MYK1" s="13">
        <f>variables_value!MYK1</f>
        <v>0</v>
      </c>
      <c r="MYL1" s="13">
        <f>variables_value!MYL1</f>
        <v>0</v>
      </c>
      <c r="MYM1" s="13">
        <f>variables_value!MYM1</f>
        <v>0</v>
      </c>
      <c r="MYN1" s="13">
        <f>variables_value!MYN1</f>
        <v>0</v>
      </c>
      <c r="MYO1" s="13">
        <f>variables_value!MYO1</f>
        <v>0</v>
      </c>
      <c r="MYP1" s="13">
        <f>variables_value!MYP1</f>
        <v>0</v>
      </c>
      <c r="MYQ1" s="13">
        <f>variables_value!MYQ1</f>
        <v>0</v>
      </c>
      <c r="MYR1" s="13">
        <f>variables_value!MYR1</f>
        <v>0</v>
      </c>
      <c r="MYS1" s="13">
        <f>variables_value!MYS1</f>
        <v>0</v>
      </c>
      <c r="MYT1" s="13">
        <f>variables_value!MYT1</f>
        <v>0</v>
      </c>
      <c r="MYU1" s="13">
        <f>variables_value!MYU1</f>
        <v>0</v>
      </c>
      <c r="MYV1" s="13">
        <f>variables_value!MYV1</f>
        <v>0</v>
      </c>
      <c r="MYW1" s="13">
        <f>variables_value!MYW1</f>
        <v>0</v>
      </c>
      <c r="MYX1" s="13">
        <f>variables_value!MYX1</f>
        <v>0</v>
      </c>
      <c r="MYY1" s="13">
        <f>variables_value!MYY1</f>
        <v>0</v>
      </c>
      <c r="MYZ1" s="13">
        <f>variables_value!MYZ1</f>
        <v>0</v>
      </c>
      <c r="MZA1" s="13">
        <f>variables_value!MZA1</f>
        <v>0</v>
      </c>
      <c r="MZB1" s="13">
        <f>variables_value!MZB1</f>
        <v>0</v>
      </c>
      <c r="MZC1" s="13">
        <f>variables_value!MZC1</f>
        <v>0</v>
      </c>
      <c r="MZD1" s="13">
        <f>variables_value!MZD1</f>
        <v>0</v>
      </c>
      <c r="MZE1" s="13">
        <f>variables_value!MZE1</f>
        <v>0</v>
      </c>
      <c r="MZF1" s="13">
        <f>variables_value!MZF1</f>
        <v>0</v>
      </c>
      <c r="MZG1" s="13">
        <f>variables_value!MZG1</f>
        <v>0</v>
      </c>
      <c r="MZH1" s="13">
        <f>variables_value!MZH1</f>
        <v>0</v>
      </c>
      <c r="MZI1" s="13">
        <f>variables_value!MZI1</f>
        <v>0</v>
      </c>
      <c r="MZJ1" s="13">
        <f>variables_value!MZJ1</f>
        <v>0</v>
      </c>
      <c r="MZK1" s="13">
        <f>variables_value!MZK1</f>
        <v>0</v>
      </c>
      <c r="MZL1" s="13">
        <f>variables_value!MZL1</f>
        <v>0</v>
      </c>
      <c r="MZM1" s="13">
        <f>variables_value!MZM1</f>
        <v>0</v>
      </c>
      <c r="MZN1" s="13">
        <f>variables_value!MZN1</f>
        <v>0</v>
      </c>
      <c r="MZO1" s="13">
        <f>variables_value!MZO1</f>
        <v>0</v>
      </c>
      <c r="MZP1" s="13">
        <f>variables_value!MZP1</f>
        <v>0</v>
      </c>
      <c r="MZQ1" s="13">
        <f>variables_value!MZQ1</f>
        <v>0</v>
      </c>
      <c r="MZR1" s="13">
        <f>variables_value!MZR1</f>
        <v>0</v>
      </c>
      <c r="MZS1" s="13">
        <f>variables_value!MZS1</f>
        <v>0</v>
      </c>
      <c r="MZT1" s="13">
        <f>variables_value!MZT1</f>
        <v>0</v>
      </c>
      <c r="MZU1" s="13">
        <f>variables_value!MZU1</f>
        <v>0</v>
      </c>
      <c r="MZV1" s="13">
        <f>variables_value!MZV1</f>
        <v>0</v>
      </c>
      <c r="MZW1" s="13">
        <f>variables_value!MZW1</f>
        <v>0</v>
      </c>
      <c r="MZX1" s="13">
        <f>variables_value!MZX1</f>
        <v>0</v>
      </c>
      <c r="MZY1" s="13">
        <f>variables_value!MZY1</f>
        <v>0</v>
      </c>
      <c r="MZZ1" s="13">
        <f>variables_value!MZZ1</f>
        <v>0</v>
      </c>
      <c r="NAA1" s="13">
        <f>variables_value!NAA1</f>
        <v>0</v>
      </c>
      <c r="NAB1" s="13">
        <f>variables_value!NAB1</f>
        <v>0</v>
      </c>
      <c r="NAC1" s="13">
        <f>variables_value!NAC1</f>
        <v>0</v>
      </c>
      <c r="NAD1" s="13">
        <f>variables_value!NAD1</f>
        <v>0</v>
      </c>
      <c r="NAE1" s="13">
        <f>variables_value!NAE1</f>
        <v>0</v>
      </c>
      <c r="NAF1" s="13">
        <f>variables_value!NAF1</f>
        <v>0</v>
      </c>
      <c r="NAG1" s="13">
        <f>variables_value!NAG1</f>
        <v>0</v>
      </c>
      <c r="NAH1" s="13">
        <f>variables_value!NAH1</f>
        <v>0</v>
      </c>
      <c r="NAI1" s="13">
        <f>variables_value!NAI1</f>
        <v>0</v>
      </c>
      <c r="NAJ1" s="13">
        <f>variables_value!NAJ1</f>
        <v>0</v>
      </c>
      <c r="NAK1" s="13">
        <f>variables_value!NAK1</f>
        <v>0</v>
      </c>
      <c r="NAL1" s="13">
        <f>variables_value!NAL1</f>
        <v>0</v>
      </c>
      <c r="NAM1" s="13">
        <f>variables_value!NAM1</f>
        <v>0</v>
      </c>
      <c r="NAN1" s="13">
        <f>variables_value!NAN1</f>
        <v>0</v>
      </c>
      <c r="NAO1" s="13">
        <f>variables_value!NAO1</f>
        <v>0</v>
      </c>
      <c r="NAP1" s="13">
        <f>variables_value!NAP1</f>
        <v>0</v>
      </c>
      <c r="NAQ1" s="13">
        <f>variables_value!NAQ1</f>
        <v>0</v>
      </c>
      <c r="NAR1" s="13">
        <f>variables_value!NAR1</f>
        <v>0</v>
      </c>
      <c r="NAS1" s="13">
        <f>variables_value!NAS1</f>
        <v>0</v>
      </c>
      <c r="NAT1" s="13">
        <f>variables_value!NAT1</f>
        <v>0</v>
      </c>
      <c r="NAU1" s="13">
        <f>variables_value!NAU1</f>
        <v>0</v>
      </c>
      <c r="NAV1" s="13">
        <f>variables_value!NAV1</f>
        <v>0</v>
      </c>
      <c r="NAW1" s="13">
        <f>variables_value!NAW1</f>
        <v>0</v>
      </c>
      <c r="NAX1" s="13">
        <f>variables_value!NAX1</f>
        <v>0</v>
      </c>
      <c r="NAY1" s="13">
        <f>variables_value!NAY1</f>
        <v>0</v>
      </c>
      <c r="NAZ1" s="13">
        <f>variables_value!NAZ1</f>
        <v>0</v>
      </c>
      <c r="NBA1" s="13">
        <f>variables_value!NBA1</f>
        <v>0</v>
      </c>
      <c r="NBB1" s="13">
        <f>variables_value!NBB1</f>
        <v>0</v>
      </c>
      <c r="NBC1" s="13">
        <f>variables_value!NBC1</f>
        <v>0</v>
      </c>
      <c r="NBD1" s="13">
        <f>variables_value!NBD1</f>
        <v>0</v>
      </c>
      <c r="NBE1" s="13">
        <f>variables_value!NBE1</f>
        <v>0</v>
      </c>
      <c r="NBF1" s="13">
        <f>variables_value!NBF1</f>
        <v>0</v>
      </c>
      <c r="NBG1" s="13">
        <f>variables_value!NBG1</f>
        <v>0</v>
      </c>
      <c r="NBH1" s="13">
        <f>variables_value!NBH1</f>
        <v>0</v>
      </c>
      <c r="NBI1" s="13">
        <f>variables_value!NBI1</f>
        <v>0</v>
      </c>
      <c r="NBJ1" s="13">
        <f>variables_value!NBJ1</f>
        <v>0</v>
      </c>
      <c r="NBK1" s="13">
        <f>variables_value!NBK1</f>
        <v>0</v>
      </c>
      <c r="NBL1" s="13">
        <f>variables_value!NBL1</f>
        <v>0</v>
      </c>
      <c r="NBM1" s="13">
        <f>variables_value!NBM1</f>
        <v>0</v>
      </c>
      <c r="NBN1" s="13">
        <f>variables_value!NBN1</f>
        <v>0</v>
      </c>
      <c r="NBO1" s="13">
        <f>variables_value!NBO1</f>
        <v>0</v>
      </c>
      <c r="NBP1" s="13">
        <f>variables_value!NBP1</f>
        <v>0</v>
      </c>
      <c r="NBQ1" s="13">
        <f>variables_value!NBQ1</f>
        <v>0</v>
      </c>
      <c r="NBR1" s="13">
        <f>variables_value!NBR1</f>
        <v>0</v>
      </c>
      <c r="NBS1" s="13">
        <f>variables_value!NBS1</f>
        <v>0</v>
      </c>
      <c r="NBT1" s="13">
        <f>variables_value!NBT1</f>
        <v>0</v>
      </c>
      <c r="NBU1" s="13">
        <f>variables_value!NBU1</f>
        <v>0</v>
      </c>
      <c r="NBV1" s="13">
        <f>variables_value!NBV1</f>
        <v>0</v>
      </c>
      <c r="NBW1" s="13">
        <f>variables_value!NBW1</f>
        <v>0</v>
      </c>
      <c r="NBX1" s="13">
        <f>variables_value!NBX1</f>
        <v>0</v>
      </c>
      <c r="NBY1" s="13">
        <f>variables_value!NBY1</f>
        <v>0</v>
      </c>
      <c r="NBZ1" s="13">
        <f>variables_value!NBZ1</f>
        <v>0</v>
      </c>
      <c r="NCA1" s="13">
        <f>variables_value!NCA1</f>
        <v>0</v>
      </c>
      <c r="NCB1" s="13">
        <f>variables_value!NCB1</f>
        <v>0</v>
      </c>
      <c r="NCC1" s="13">
        <f>variables_value!NCC1</f>
        <v>0</v>
      </c>
      <c r="NCD1" s="13">
        <f>variables_value!NCD1</f>
        <v>0</v>
      </c>
      <c r="NCE1" s="13">
        <f>variables_value!NCE1</f>
        <v>0</v>
      </c>
      <c r="NCF1" s="13">
        <f>variables_value!NCF1</f>
        <v>0</v>
      </c>
      <c r="NCG1" s="13">
        <f>variables_value!NCG1</f>
        <v>0</v>
      </c>
      <c r="NCH1" s="13">
        <f>variables_value!NCH1</f>
        <v>0</v>
      </c>
      <c r="NCI1" s="13">
        <f>variables_value!NCI1</f>
        <v>0</v>
      </c>
      <c r="NCJ1" s="13">
        <f>variables_value!NCJ1</f>
        <v>0</v>
      </c>
      <c r="NCK1" s="13">
        <f>variables_value!NCK1</f>
        <v>0</v>
      </c>
      <c r="NCL1" s="13">
        <f>variables_value!NCL1</f>
        <v>0</v>
      </c>
      <c r="NCM1" s="13">
        <f>variables_value!NCM1</f>
        <v>0</v>
      </c>
      <c r="NCN1" s="13">
        <f>variables_value!NCN1</f>
        <v>0</v>
      </c>
      <c r="NCO1" s="13">
        <f>variables_value!NCO1</f>
        <v>0</v>
      </c>
      <c r="NCP1" s="13">
        <f>variables_value!NCP1</f>
        <v>0</v>
      </c>
      <c r="NCQ1" s="13">
        <f>variables_value!NCQ1</f>
        <v>0</v>
      </c>
      <c r="NCR1" s="13">
        <f>variables_value!NCR1</f>
        <v>0</v>
      </c>
      <c r="NCS1" s="13">
        <f>variables_value!NCS1</f>
        <v>0</v>
      </c>
      <c r="NCT1" s="13">
        <f>variables_value!NCT1</f>
        <v>0</v>
      </c>
      <c r="NCU1" s="13">
        <f>variables_value!NCU1</f>
        <v>0</v>
      </c>
      <c r="NCV1" s="13">
        <f>variables_value!NCV1</f>
        <v>0</v>
      </c>
      <c r="NCW1" s="13">
        <f>variables_value!NCW1</f>
        <v>0</v>
      </c>
      <c r="NCX1" s="13">
        <f>variables_value!NCX1</f>
        <v>0</v>
      </c>
      <c r="NCY1" s="13">
        <f>variables_value!NCY1</f>
        <v>0</v>
      </c>
      <c r="NCZ1" s="13">
        <f>variables_value!NCZ1</f>
        <v>0</v>
      </c>
      <c r="NDA1" s="13">
        <f>variables_value!NDA1</f>
        <v>0</v>
      </c>
      <c r="NDB1" s="13">
        <f>variables_value!NDB1</f>
        <v>0</v>
      </c>
      <c r="NDC1" s="13">
        <f>variables_value!NDC1</f>
        <v>0</v>
      </c>
      <c r="NDD1" s="13">
        <f>variables_value!NDD1</f>
        <v>0</v>
      </c>
      <c r="NDE1" s="13">
        <f>variables_value!NDE1</f>
        <v>0</v>
      </c>
      <c r="NDF1" s="13">
        <f>variables_value!NDF1</f>
        <v>0</v>
      </c>
      <c r="NDG1" s="13">
        <f>variables_value!NDG1</f>
        <v>0</v>
      </c>
      <c r="NDH1" s="13">
        <f>variables_value!NDH1</f>
        <v>0</v>
      </c>
      <c r="NDI1" s="13">
        <f>variables_value!NDI1</f>
        <v>0</v>
      </c>
      <c r="NDJ1" s="13">
        <f>variables_value!NDJ1</f>
        <v>0</v>
      </c>
      <c r="NDK1" s="13">
        <f>variables_value!NDK1</f>
        <v>0</v>
      </c>
      <c r="NDL1" s="13">
        <f>variables_value!NDL1</f>
        <v>0</v>
      </c>
      <c r="NDM1" s="13">
        <f>variables_value!NDM1</f>
        <v>0</v>
      </c>
      <c r="NDN1" s="13">
        <f>variables_value!NDN1</f>
        <v>0</v>
      </c>
      <c r="NDO1" s="13">
        <f>variables_value!NDO1</f>
        <v>0</v>
      </c>
      <c r="NDP1" s="13">
        <f>variables_value!NDP1</f>
        <v>0</v>
      </c>
      <c r="NDQ1" s="13">
        <f>variables_value!NDQ1</f>
        <v>0</v>
      </c>
      <c r="NDR1" s="13">
        <f>variables_value!NDR1</f>
        <v>0</v>
      </c>
      <c r="NDS1" s="13">
        <f>variables_value!NDS1</f>
        <v>0</v>
      </c>
      <c r="NDT1" s="13">
        <f>variables_value!NDT1</f>
        <v>0</v>
      </c>
      <c r="NDU1" s="13">
        <f>variables_value!NDU1</f>
        <v>0</v>
      </c>
      <c r="NDV1" s="13">
        <f>variables_value!NDV1</f>
        <v>0</v>
      </c>
      <c r="NDW1" s="13">
        <f>variables_value!NDW1</f>
        <v>0</v>
      </c>
      <c r="NDX1" s="13">
        <f>variables_value!NDX1</f>
        <v>0</v>
      </c>
      <c r="NDY1" s="13">
        <f>variables_value!NDY1</f>
        <v>0</v>
      </c>
      <c r="NDZ1" s="13">
        <f>variables_value!NDZ1</f>
        <v>0</v>
      </c>
      <c r="NEA1" s="13">
        <f>variables_value!NEA1</f>
        <v>0</v>
      </c>
      <c r="NEB1" s="13">
        <f>variables_value!NEB1</f>
        <v>0</v>
      </c>
      <c r="NEC1" s="13">
        <f>variables_value!NEC1</f>
        <v>0</v>
      </c>
      <c r="NED1" s="13">
        <f>variables_value!NED1</f>
        <v>0</v>
      </c>
      <c r="NEE1" s="13">
        <f>variables_value!NEE1</f>
        <v>0</v>
      </c>
      <c r="NEF1" s="13">
        <f>variables_value!NEF1</f>
        <v>0</v>
      </c>
      <c r="NEG1" s="13">
        <f>variables_value!NEG1</f>
        <v>0</v>
      </c>
      <c r="NEH1" s="13">
        <f>variables_value!NEH1</f>
        <v>0</v>
      </c>
      <c r="NEI1" s="13">
        <f>variables_value!NEI1</f>
        <v>0</v>
      </c>
      <c r="NEJ1" s="13">
        <f>variables_value!NEJ1</f>
        <v>0</v>
      </c>
      <c r="NEK1" s="13">
        <f>variables_value!NEK1</f>
        <v>0</v>
      </c>
      <c r="NEL1" s="13">
        <f>variables_value!NEL1</f>
        <v>0</v>
      </c>
      <c r="NEM1" s="13">
        <f>variables_value!NEM1</f>
        <v>0</v>
      </c>
      <c r="NEN1" s="13">
        <f>variables_value!NEN1</f>
        <v>0</v>
      </c>
      <c r="NEO1" s="13">
        <f>variables_value!NEO1</f>
        <v>0</v>
      </c>
      <c r="NEP1" s="13">
        <f>variables_value!NEP1</f>
        <v>0</v>
      </c>
      <c r="NEQ1" s="13">
        <f>variables_value!NEQ1</f>
        <v>0</v>
      </c>
      <c r="NER1" s="13">
        <f>variables_value!NER1</f>
        <v>0</v>
      </c>
      <c r="NES1" s="13">
        <f>variables_value!NES1</f>
        <v>0</v>
      </c>
      <c r="NET1" s="13">
        <f>variables_value!NET1</f>
        <v>0</v>
      </c>
      <c r="NEU1" s="13">
        <f>variables_value!NEU1</f>
        <v>0</v>
      </c>
      <c r="NEV1" s="13">
        <f>variables_value!NEV1</f>
        <v>0</v>
      </c>
      <c r="NEW1" s="13">
        <f>variables_value!NEW1</f>
        <v>0</v>
      </c>
      <c r="NEX1" s="13">
        <f>variables_value!NEX1</f>
        <v>0</v>
      </c>
      <c r="NEY1" s="13">
        <f>variables_value!NEY1</f>
        <v>0</v>
      </c>
      <c r="NEZ1" s="13">
        <f>variables_value!NEZ1</f>
        <v>0</v>
      </c>
      <c r="NFA1" s="13">
        <f>variables_value!NFA1</f>
        <v>0</v>
      </c>
      <c r="NFB1" s="13">
        <f>variables_value!NFB1</f>
        <v>0</v>
      </c>
      <c r="NFC1" s="13">
        <f>variables_value!NFC1</f>
        <v>0</v>
      </c>
      <c r="NFD1" s="13">
        <f>variables_value!NFD1</f>
        <v>0</v>
      </c>
      <c r="NFE1" s="13">
        <f>variables_value!NFE1</f>
        <v>0</v>
      </c>
      <c r="NFF1" s="13">
        <f>variables_value!NFF1</f>
        <v>0</v>
      </c>
      <c r="NFG1" s="13">
        <f>variables_value!NFG1</f>
        <v>0</v>
      </c>
      <c r="NFH1" s="13">
        <f>variables_value!NFH1</f>
        <v>0</v>
      </c>
      <c r="NFI1" s="13">
        <f>variables_value!NFI1</f>
        <v>0</v>
      </c>
      <c r="NFJ1" s="13">
        <f>variables_value!NFJ1</f>
        <v>0</v>
      </c>
      <c r="NFK1" s="13">
        <f>variables_value!NFK1</f>
        <v>0</v>
      </c>
      <c r="NFL1" s="13">
        <f>variables_value!NFL1</f>
        <v>0</v>
      </c>
      <c r="NFM1" s="13">
        <f>variables_value!NFM1</f>
        <v>0</v>
      </c>
      <c r="NFN1" s="13">
        <f>variables_value!NFN1</f>
        <v>0</v>
      </c>
      <c r="NFO1" s="13">
        <f>variables_value!NFO1</f>
        <v>0</v>
      </c>
      <c r="NFP1" s="13">
        <f>variables_value!NFP1</f>
        <v>0</v>
      </c>
      <c r="NFQ1" s="13">
        <f>variables_value!NFQ1</f>
        <v>0</v>
      </c>
      <c r="NFR1" s="13">
        <f>variables_value!NFR1</f>
        <v>0</v>
      </c>
      <c r="NFS1" s="13">
        <f>variables_value!NFS1</f>
        <v>0</v>
      </c>
      <c r="NFT1" s="13">
        <f>variables_value!NFT1</f>
        <v>0</v>
      </c>
      <c r="NFU1" s="13">
        <f>variables_value!NFU1</f>
        <v>0</v>
      </c>
      <c r="NFV1" s="13">
        <f>variables_value!NFV1</f>
        <v>0</v>
      </c>
      <c r="NFW1" s="13">
        <f>variables_value!NFW1</f>
        <v>0</v>
      </c>
      <c r="NFX1" s="13">
        <f>variables_value!NFX1</f>
        <v>0</v>
      </c>
      <c r="NFY1" s="13">
        <f>variables_value!NFY1</f>
        <v>0</v>
      </c>
      <c r="NFZ1" s="13">
        <f>variables_value!NFZ1</f>
        <v>0</v>
      </c>
      <c r="NGA1" s="13">
        <f>variables_value!NGA1</f>
        <v>0</v>
      </c>
      <c r="NGB1" s="13">
        <f>variables_value!NGB1</f>
        <v>0</v>
      </c>
      <c r="NGC1" s="13">
        <f>variables_value!NGC1</f>
        <v>0</v>
      </c>
      <c r="NGD1" s="13">
        <f>variables_value!NGD1</f>
        <v>0</v>
      </c>
      <c r="NGE1" s="13">
        <f>variables_value!NGE1</f>
        <v>0</v>
      </c>
      <c r="NGF1" s="13">
        <f>variables_value!NGF1</f>
        <v>0</v>
      </c>
      <c r="NGG1" s="13">
        <f>variables_value!NGG1</f>
        <v>0</v>
      </c>
      <c r="NGH1" s="13">
        <f>variables_value!NGH1</f>
        <v>0</v>
      </c>
      <c r="NGI1" s="13">
        <f>variables_value!NGI1</f>
        <v>0</v>
      </c>
      <c r="NGJ1" s="13">
        <f>variables_value!NGJ1</f>
        <v>0</v>
      </c>
      <c r="NGK1" s="13">
        <f>variables_value!NGK1</f>
        <v>0</v>
      </c>
      <c r="NGL1" s="13">
        <f>variables_value!NGL1</f>
        <v>0</v>
      </c>
      <c r="NGM1" s="13">
        <f>variables_value!NGM1</f>
        <v>0</v>
      </c>
      <c r="NGN1" s="13">
        <f>variables_value!NGN1</f>
        <v>0</v>
      </c>
      <c r="NGO1" s="13">
        <f>variables_value!NGO1</f>
        <v>0</v>
      </c>
      <c r="NGP1" s="13">
        <f>variables_value!NGP1</f>
        <v>0</v>
      </c>
      <c r="NGQ1" s="13">
        <f>variables_value!NGQ1</f>
        <v>0</v>
      </c>
      <c r="NGR1" s="13">
        <f>variables_value!NGR1</f>
        <v>0</v>
      </c>
      <c r="NGS1" s="13">
        <f>variables_value!NGS1</f>
        <v>0</v>
      </c>
      <c r="NGT1" s="13">
        <f>variables_value!NGT1</f>
        <v>0</v>
      </c>
      <c r="NGU1" s="13">
        <f>variables_value!NGU1</f>
        <v>0</v>
      </c>
      <c r="NGV1" s="13">
        <f>variables_value!NGV1</f>
        <v>0</v>
      </c>
      <c r="NGW1" s="13">
        <f>variables_value!NGW1</f>
        <v>0</v>
      </c>
      <c r="NGX1" s="13">
        <f>variables_value!NGX1</f>
        <v>0</v>
      </c>
      <c r="NGY1" s="13">
        <f>variables_value!NGY1</f>
        <v>0</v>
      </c>
      <c r="NGZ1" s="13">
        <f>variables_value!NGZ1</f>
        <v>0</v>
      </c>
      <c r="NHA1" s="13">
        <f>variables_value!NHA1</f>
        <v>0</v>
      </c>
      <c r="NHB1" s="13">
        <f>variables_value!NHB1</f>
        <v>0</v>
      </c>
      <c r="NHC1" s="13">
        <f>variables_value!NHC1</f>
        <v>0</v>
      </c>
      <c r="NHD1" s="13">
        <f>variables_value!NHD1</f>
        <v>0</v>
      </c>
      <c r="NHE1" s="13">
        <f>variables_value!NHE1</f>
        <v>0</v>
      </c>
      <c r="NHF1" s="13">
        <f>variables_value!NHF1</f>
        <v>0</v>
      </c>
      <c r="NHG1" s="13">
        <f>variables_value!NHG1</f>
        <v>0</v>
      </c>
      <c r="NHH1" s="13">
        <f>variables_value!NHH1</f>
        <v>0</v>
      </c>
      <c r="NHI1" s="13">
        <f>variables_value!NHI1</f>
        <v>0</v>
      </c>
      <c r="NHJ1" s="13">
        <f>variables_value!NHJ1</f>
        <v>0</v>
      </c>
      <c r="NHK1" s="13">
        <f>variables_value!NHK1</f>
        <v>0</v>
      </c>
      <c r="NHL1" s="13">
        <f>variables_value!NHL1</f>
        <v>0</v>
      </c>
      <c r="NHM1" s="13">
        <f>variables_value!NHM1</f>
        <v>0</v>
      </c>
      <c r="NHN1" s="13">
        <f>variables_value!NHN1</f>
        <v>0</v>
      </c>
      <c r="NHO1" s="13">
        <f>variables_value!NHO1</f>
        <v>0</v>
      </c>
      <c r="NHP1" s="13">
        <f>variables_value!NHP1</f>
        <v>0</v>
      </c>
      <c r="NHQ1" s="13">
        <f>variables_value!NHQ1</f>
        <v>0</v>
      </c>
      <c r="NHR1" s="13">
        <f>variables_value!NHR1</f>
        <v>0</v>
      </c>
      <c r="NHS1" s="13">
        <f>variables_value!NHS1</f>
        <v>0</v>
      </c>
      <c r="NHT1" s="13">
        <f>variables_value!NHT1</f>
        <v>0</v>
      </c>
      <c r="NHU1" s="13">
        <f>variables_value!NHU1</f>
        <v>0</v>
      </c>
      <c r="NHV1" s="13">
        <f>variables_value!NHV1</f>
        <v>0</v>
      </c>
      <c r="NHW1" s="13">
        <f>variables_value!NHW1</f>
        <v>0</v>
      </c>
      <c r="NHX1" s="13">
        <f>variables_value!NHX1</f>
        <v>0</v>
      </c>
      <c r="NHY1" s="13">
        <f>variables_value!NHY1</f>
        <v>0</v>
      </c>
      <c r="NHZ1" s="13">
        <f>variables_value!NHZ1</f>
        <v>0</v>
      </c>
      <c r="NIA1" s="13">
        <f>variables_value!NIA1</f>
        <v>0</v>
      </c>
      <c r="NIB1" s="13">
        <f>variables_value!NIB1</f>
        <v>0</v>
      </c>
      <c r="NIC1" s="13">
        <f>variables_value!NIC1</f>
        <v>0</v>
      </c>
      <c r="NID1" s="13">
        <f>variables_value!NID1</f>
        <v>0</v>
      </c>
      <c r="NIE1" s="13">
        <f>variables_value!NIE1</f>
        <v>0</v>
      </c>
      <c r="NIF1" s="13">
        <f>variables_value!NIF1</f>
        <v>0</v>
      </c>
      <c r="NIG1" s="13">
        <f>variables_value!NIG1</f>
        <v>0</v>
      </c>
      <c r="NIH1" s="13">
        <f>variables_value!NIH1</f>
        <v>0</v>
      </c>
      <c r="NII1" s="13">
        <f>variables_value!NII1</f>
        <v>0</v>
      </c>
      <c r="NIJ1" s="13">
        <f>variables_value!NIJ1</f>
        <v>0</v>
      </c>
      <c r="NIK1" s="13">
        <f>variables_value!NIK1</f>
        <v>0</v>
      </c>
      <c r="NIL1" s="13">
        <f>variables_value!NIL1</f>
        <v>0</v>
      </c>
      <c r="NIM1" s="13">
        <f>variables_value!NIM1</f>
        <v>0</v>
      </c>
      <c r="NIN1" s="13">
        <f>variables_value!NIN1</f>
        <v>0</v>
      </c>
      <c r="NIO1" s="13">
        <f>variables_value!NIO1</f>
        <v>0</v>
      </c>
      <c r="NIP1" s="13">
        <f>variables_value!NIP1</f>
        <v>0</v>
      </c>
      <c r="NIQ1" s="13">
        <f>variables_value!NIQ1</f>
        <v>0</v>
      </c>
      <c r="NIR1" s="13">
        <f>variables_value!NIR1</f>
        <v>0</v>
      </c>
      <c r="NIS1" s="13">
        <f>variables_value!NIS1</f>
        <v>0</v>
      </c>
      <c r="NIT1" s="13">
        <f>variables_value!NIT1</f>
        <v>0</v>
      </c>
      <c r="NIU1" s="13">
        <f>variables_value!NIU1</f>
        <v>0</v>
      </c>
      <c r="NIV1" s="13">
        <f>variables_value!NIV1</f>
        <v>0</v>
      </c>
      <c r="NIW1" s="13">
        <f>variables_value!NIW1</f>
        <v>0</v>
      </c>
      <c r="NIX1" s="13">
        <f>variables_value!NIX1</f>
        <v>0</v>
      </c>
      <c r="NIY1" s="13">
        <f>variables_value!NIY1</f>
        <v>0</v>
      </c>
      <c r="NIZ1" s="13">
        <f>variables_value!NIZ1</f>
        <v>0</v>
      </c>
      <c r="NJA1" s="13">
        <f>variables_value!NJA1</f>
        <v>0</v>
      </c>
      <c r="NJB1" s="13">
        <f>variables_value!NJB1</f>
        <v>0</v>
      </c>
      <c r="NJC1" s="13">
        <f>variables_value!NJC1</f>
        <v>0</v>
      </c>
      <c r="NJD1" s="13">
        <f>variables_value!NJD1</f>
        <v>0</v>
      </c>
      <c r="NJE1" s="13">
        <f>variables_value!NJE1</f>
        <v>0</v>
      </c>
      <c r="NJF1" s="13">
        <f>variables_value!NJF1</f>
        <v>0</v>
      </c>
      <c r="NJG1" s="13">
        <f>variables_value!NJG1</f>
        <v>0</v>
      </c>
      <c r="NJH1" s="13">
        <f>variables_value!NJH1</f>
        <v>0</v>
      </c>
      <c r="NJI1" s="13">
        <f>variables_value!NJI1</f>
        <v>0</v>
      </c>
      <c r="NJJ1" s="13">
        <f>variables_value!NJJ1</f>
        <v>0</v>
      </c>
      <c r="NJK1" s="13">
        <f>variables_value!NJK1</f>
        <v>0</v>
      </c>
      <c r="NJL1" s="13">
        <f>variables_value!NJL1</f>
        <v>0</v>
      </c>
      <c r="NJM1" s="13">
        <f>variables_value!NJM1</f>
        <v>0</v>
      </c>
      <c r="NJN1" s="13">
        <f>variables_value!NJN1</f>
        <v>0</v>
      </c>
      <c r="NJO1" s="13">
        <f>variables_value!NJO1</f>
        <v>0</v>
      </c>
      <c r="NJP1" s="13">
        <f>variables_value!NJP1</f>
        <v>0</v>
      </c>
      <c r="NJQ1" s="13">
        <f>variables_value!NJQ1</f>
        <v>0</v>
      </c>
      <c r="NJR1" s="13">
        <f>variables_value!NJR1</f>
        <v>0</v>
      </c>
      <c r="NJS1" s="13">
        <f>variables_value!NJS1</f>
        <v>0</v>
      </c>
      <c r="NJT1" s="13">
        <f>variables_value!NJT1</f>
        <v>0</v>
      </c>
      <c r="NJU1" s="13">
        <f>variables_value!NJU1</f>
        <v>0</v>
      </c>
      <c r="NJV1" s="13">
        <f>variables_value!NJV1</f>
        <v>0</v>
      </c>
      <c r="NJW1" s="13">
        <f>variables_value!NJW1</f>
        <v>0</v>
      </c>
      <c r="NJX1" s="13">
        <f>variables_value!NJX1</f>
        <v>0</v>
      </c>
      <c r="NJY1" s="13">
        <f>variables_value!NJY1</f>
        <v>0</v>
      </c>
      <c r="NJZ1" s="13">
        <f>variables_value!NJZ1</f>
        <v>0</v>
      </c>
      <c r="NKA1" s="13">
        <f>variables_value!NKA1</f>
        <v>0</v>
      </c>
      <c r="NKB1" s="13">
        <f>variables_value!NKB1</f>
        <v>0</v>
      </c>
      <c r="NKC1" s="13">
        <f>variables_value!NKC1</f>
        <v>0</v>
      </c>
      <c r="NKD1" s="13">
        <f>variables_value!NKD1</f>
        <v>0</v>
      </c>
      <c r="NKE1" s="13">
        <f>variables_value!NKE1</f>
        <v>0</v>
      </c>
      <c r="NKF1" s="13">
        <f>variables_value!NKF1</f>
        <v>0</v>
      </c>
      <c r="NKG1" s="13">
        <f>variables_value!NKG1</f>
        <v>0</v>
      </c>
      <c r="NKH1" s="13">
        <f>variables_value!NKH1</f>
        <v>0</v>
      </c>
      <c r="NKI1" s="13">
        <f>variables_value!NKI1</f>
        <v>0</v>
      </c>
      <c r="NKJ1" s="13">
        <f>variables_value!NKJ1</f>
        <v>0</v>
      </c>
      <c r="NKK1" s="13">
        <f>variables_value!NKK1</f>
        <v>0</v>
      </c>
      <c r="NKL1" s="13">
        <f>variables_value!NKL1</f>
        <v>0</v>
      </c>
      <c r="NKM1" s="13">
        <f>variables_value!NKM1</f>
        <v>0</v>
      </c>
      <c r="NKN1" s="13">
        <f>variables_value!NKN1</f>
        <v>0</v>
      </c>
      <c r="NKO1" s="13">
        <f>variables_value!NKO1</f>
        <v>0</v>
      </c>
      <c r="NKP1" s="13">
        <f>variables_value!NKP1</f>
        <v>0</v>
      </c>
      <c r="NKQ1" s="13">
        <f>variables_value!NKQ1</f>
        <v>0</v>
      </c>
      <c r="NKR1" s="13">
        <f>variables_value!NKR1</f>
        <v>0</v>
      </c>
      <c r="NKS1" s="13">
        <f>variables_value!NKS1</f>
        <v>0</v>
      </c>
      <c r="NKT1" s="13">
        <f>variables_value!NKT1</f>
        <v>0</v>
      </c>
      <c r="NKU1" s="13">
        <f>variables_value!NKU1</f>
        <v>0</v>
      </c>
      <c r="NKV1" s="13">
        <f>variables_value!NKV1</f>
        <v>0</v>
      </c>
      <c r="NKW1" s="13">
        <f>variables_value!NKW1</f>
        <v>0</v>
      </c>
      <c r="NKX1" s="13">
        <f>variables_value!NKX1</f>
        <v>0</v>
      </c>
      <c r="NKY1" s="13">
        <f>variables_value!NKY1</f>
        <v>0</v>
      </c>
      <c r="NKZ1" s="13">
        <f>variables_value!NKZ1</f>
        <v>0</v>
      </c>
      <c r="NLA1" s="13">
        <f>variables_value!NLA1</f>
        <v>0</v>
      </c>
      <c r="NLB1" s="13">
        <f>variables_value!NLB1</f>
        <v>0</v>
      </c>
      <c r="NLC1" s="13">
        <f>variables_value!NLC1</f>
        <v>0</v>
      </c>
      <c r="NLD1" s="13">
        <f>variables_value!NLD1</f>
        <v>0</v>
      </c>
      <c r="NLE1" s="13">
        <f>variables_value!NLE1</f>
        <v>0</v>
      </c>
      <c r="NLF1" s="13">
        <f>variables_value!NLF1</f>
        <v>0</v>
      </c>
      <c r="NLG1" s="13">
        <f>variables_value!NLG1</f>
        <v>0</v>
      </c>
      <c r="NLH1" s="13">
        <f>variables_value!NLH1</f>
        <v>0</v>
      </c>
      <c r="NLI1" s="13">
        <f>variables_value!NLI1</f>
        <v>0</v>
      </c>
      <c r="NLJ1" s="13">
        <f>variables_value!NLJ1</f>
        <v>0</v>
      </c>
      <c r="NLK1" s="13">
        <f>variables_value!NLK1</f>
        <v>0</v>
      </c>
      <c r="NLL1" s="13">
        <f>variables_value!NLL1</f>
        <v>0</v>
      </c>
      <c r="NLM1" s="13">
        <f>variables_value!NLM1</f>
        <v>0</v>
      </c>
      <c r="NLN1" s="13">
        <f>variables_value!NLN1</f>
        <v>0</v>
      </c>
      <c r="NLO1" s="13">
        <f>variables_value!NLO1</f>
        <v>0</v>
      </c>
      <c r="NLP1" s="13">
        <f>variables_value!NLP1</f>
        <v>0</v>
      </c>
      <c r="NLQ1" s="13">
        <f>variables_value!NLQ1</f>
        <v>0</v>
      </c>
      <c r="NLR1" s="13">
        <f>variables_value!NLR1</f>
        <v>0</v>
      </c>
      <c r="NLS1" s="13">
        <f>variables_value!NLS1</f>
        <v>0</v>
      </c>
      <c r="NLT1" s="13">
        <f>variables_value!NLT1</f>
        <v>0</v>
      </c>
      <c r="NLU1" s="13">
        <f>variables_value!NLU1</f>
        <v>0</v>
      </c>
      <c r="NLV1" s="13">
        <f>variables_value!NLV1</f>
        <v>0</v>
      </c>
      <c r="NLW1" s="13">
        <f>variables_value!NLW1</f>
        <v>0</v>
      </c>
      <c r="NLX1" s="13">
        <f>variables_value!NLX1</f>
        <v>0</v>
      </c>
      <c r="NLY1" s="13">
        <f>variables_value!NLY1</f>
        <v>0</v>
      </c>
      <c r="NLZ1" s="13">
        <f>variables_value!NLZ1</f>
        <v>0</v>
      </c>
      <c r="NMA1" s="13">
        <f>variables_value!NMA1</f>
        <v>0</v>
      </c>
      <c r="NMB1" s="13">
        <f>variables_value!NMB1</f>
        <v>0</v>
      </c>
      <c r="NMC1" s="13">
        <f>variables_value!NMC1</f>
        <v>0</v>
      </c>
      <c r="NMD1" s="13">
        <f>variables_value!NMD1</f>
        <v>0</v>
      </c>
      <c r="NME1" s="13">
        <f>variables_value!NME1</f>
        <v>0</v>
      </c>
      <c r="NMF1" s="13">
        <f>variables_value!NMF1</f>
        <v>0</v>
      </c>
      <c r="NMG1" s="13">
        <f>variables_value!NMG1</f>
        <v>0</v>
      </c>
      <c r="NMH1" s="13">
        <f>variables_value!NMH1</f>
        <v>0</v>
      </c>
      <c r="NMI1" s="13">
        <f>variables_value!NMI1</f>
        <v>0</v>
      </c>
      <c r="NMJ1" s="13">
        <f>variables_value!NMJ1</f>
        <v>0</v>
      </c>
      <c r="NMK1" s="13">
        <f>variables_value!NMK1</f>
        <v>0</v>
      </c>
      <c r="NML1" s="13">
        <f>variables_value!NML1</f>
        <v>0</v>
      </c>
      <c r="NMM1" s="13">
        <f>variables_value!NMM1</f>
        <v>0</v>
      </c>
      <c r="NMN1" s="13">
        <f>variables_value!NMN1</f>
        <v>0</v>
      </c>
      <c r="NMO1" s="13">
        <f>variables_value!NMO1</f>
        <v>0</v>
      </c>
      <c r="NMP1" s="13">
        <f>variables_value!NMP1</f>
        <v>0</v>
      </c>
      <c r="NMQ1" s="13">
        <f>variables_value!NMQ1</f>
        <v>0</v>
      </c>
      <c r="NMR1" s="13">
        <f>variables_value!NMR1</f>
        <v>0</v>
      </c>
      <c r="NMS1" s="13">
        <f>variables_value!NMS1</f>
        <v>0</v>
      </c>
      <c r="NMT1" s="13">
        <f>variables_value!NMT1</f>
        <v>0</v>
      </c>
      <c r="NMU1" s="13">
        <f>variables_value!NMU1</f>
        <v>0</v>
      </c>
      <c r="NMV1" s="13">
        <f>variables_value!NMV1</f>
        <v>0</v>
      </c>
      <c r="NMW1" s="13">
        <f>variables_value!NMW1</f>
        <v>0</v>
      </c>
      <c r="NMX1" s="13">
        <f>variables_value!NMX1</f>
        <v>0</v>
      </c>
      <c r="NMY1" s="13">
        <f>variables_value!NMY1</f>
        <v>0</v>
      </c>
      <c r="NMZ1" s="13">
        <f>variables_value!NMZ1</f>
        <v>0</v>
      </c>
      <c r="NNA1" s="13">
        <f>variables_value!NNA1</f>
        <v>0</v>
      </c>
      <c r="NNB1" s="13">
        <f>variables_value!NNB1</f>
        <v>0</v>
      </c>
      <c r="NNC1" s="13">
        <f>variables_value!NNC1</f>
        <v>0</v>
      </c>
      <c r="NND1" s="13">
        <f>variables_value!NND1</f>
        <v>0</v>
      </c>
      <c r="NNE1" s="13">
        <f>variables_value!NNE1</f>
        <v>0</v>
      </c>
      <c r="NNF1" s="13">
        <f>variables_value!NNF1</f>
        <v>0</v>
      </c>
      <c r="NNG1" s="13">
        <f>variables_value!NNG1</f>
        <v>0</v>
      </c>
      <c r="NNH1" s="13">
        <f>variables_value!NNH1</f>
        <v>0</v>
      </c>
      <c r="NNI1" s="13">
        <f>variables_value!NNI1</f>
        <v>0</v>
      </c>
      <c r="NNJ1" s="13">
        <f>variables_value!NNJ1</f>
        <v>0</v>
      </c>
      <c r="NNK1" s="13">
        <f>variables_value!NNK1</f>
        <v>0</v>
      </c>
      <c r="NNL1" s="13">
        <f>variables_value!NNL1</f>
        <v>0</v>
      </c>
      <c r="NNM1" s="13">
        <f>variables_value!NNM1</f>
        <v>0</v>
      </c>
      <c r="NNN1" s="13">
        <f>variables_value!NNN1</f>
        <v>0</v>
      </c>
      <c r="NNO1" s="13">
        <f>variables_value!NNO1</f>
        <v>0</v>
      </c>
      <c r="NNP1" s="13">
        <f>variables_value!NNP1</f>
        <v>0</v>
      </c>
      <c r="NNQ1" s="13">
        <f>variables_value!NNQ1</f>
        <v>0</v>
      </c>
      <c r="NNR1" s="13">
        <f>variables_value!NNR1</f>
        <v>0</v>
      </c>
      <c r="NNS1" s="13">
        <f>variables_value!NNS1</f>
        <v>0</v>
      </c>
      <c r="NNT1" s="13">
        <f>variables_value!NNT1</f>
        <v>0</v>
      </c>
      <c r="NNU1" s="13">
        <f>variables_value!NNU1</f>
        <v>0</v>
      </c>
      <c r="NNV1" s="13">
        <f>variables_value!NNV1</f>
        <v>0</v>
      </c>
      <c r="NNW1" s="13">
        <f>variables_value!NNW1</f>
        <v>0</v>
      </c>
      <c r="NNX1" s="13">
        <f>variables_value!NNX1</f>
        <v>0</v>
      </c>
      <c r="NNY1" s="13">
        <f>variables_value!NNY1</f>
        <v>0</v>
      </c>
      <c r="NNZ1" s="13">
        <f>variables_value!NNZ1</f>
        <v>0</v>
      </c>
      <c r="NOA1" s="13">
        <f>variables_value!NOA1</f>
        <v>0</v>
      </c>
      <c r="NOB1" s="13">
        <f>variables_value!NOB1</f>
        <v>0</v>
      </c>
      <c r="NOC1" s="13">
        <f>variables_value!NOC1</f>
        <v>0</v>
      </c>
      <c r="NOD1" s="13">
        <f>variables_value!NOD1</f>
        <v>0</v>
      </c>
      <c r="NOE1" s="13">
        <f>variables_value!NOE1</f>
        <v>0</v>
      </c>
      <c r="NOF1" s="13">
        <f>variables_value!NOF1</f>
        <v>0</v>
      </c>
      <c r="NOG1" s="13">
        <f>variables_value!NOG1</f>
        <v>0</v>
      </c>
      <c r="NOH1" s="13">
        <f>variables_value!NOH1</f>
        <v>0</v>
      </c>
      <c r="NOI1" s="13">
        <f>variables_value!NOI1</f>
        <v>0</v>
      </c>
      <c r="NOJ1" s="13">
        <f>variables_value!NOJ1</f>
        <v>0</v>
      </c>
      <c r="NOK1" s="13">
        <f>variables_value!NOK1</f>
        <v>0</v>
      </c>
      <c r="NOL1" s="13">
        <f>variables_value!NOL1</f>
        <v>0</v>
      </c>
      <c r="NOM1" s="13">
        <f>variables_value!NOM1</f>
        <v>0</v>
      </c>
      <c r="NON1" s="13">
        <f>variables_value!NON1</f>
        <v>0</v>
      </c>
      <c r="NOO1" s="13">
        <f>variables_value!NOO1</f>
        <v>0</v>
      </c>
      <c r="NOP1" s="13">
        <f>variables_value!NOP1</f>
        <v>0</v>
      </c>
      <c r="NOQ1" s="13">
        <f>variables_value!NOQ1</f>
        <v>0</v>
      </c>
      <c r="NOR1" s="13">
        <f>variables_value!NOR1</f>
        <v>0</v>
      </c>
      <c r="NOS1" s="13">
        <f>variables_value!NOS1</f>
        <v>0</v>
      </c>
      <c r="NOT1" s="13">
        <f>variables_value!NOT1</f>
        <v>0</v>
      </c>
      <c r="NOU1" s="13">
        <f>variables_value!NOU1</f>
        <v>0</v>
      </c>
      <c r="NOV1" s="13">
        <f>variables_value!NOV1</f>
        <v>0</v>
      </c>
      <c r="NOW1" s="13">
        <f>variables_value!NOW1</f>
        <v>0</v>
      </c>
      <c r="NOX1" s="13">
        <f>variables_value!NOX1</f>
        <v>0</v>
      </c>
      <c r="NOY1" s="13">
        <f>variables_value!NOY1</f>
        <v>0</v>
      </c>
      <c r="NOZ1" s="13">
        <f>variables_value!NOZ1</f>
        <v>0</v>
      </c>
      <c r="NPA1" s="13">
        <f>variables_value!NPA1</f>
        <v>0</v>
      </c>
      <c r="NPB1" s="13">
        <f>variables_value!NPB1</f>
        <v>0</v>
      </c>
      <c r="NPC1" s="13">
        <f>variables_value!NPC1</f>
        <v>0</v>
      </c>
      <c r="NPD1" s="13">
        <f>variables_value!NPD1</f>
        <v>0</v>
      </c>
      <c r="NPE1" s="13">
        <f>variables_value!NPE1</f>
        <v>0</v>
      </c>
      <c r="NPF1" s="13">
        <f>variables_value!NPF1</f>
        <v>0</v>
      </c>
      <c r="NPG1" s="13">
        <f>variables_value!NPG1</f>
        <v>0</v>
      </c>
      <c r="NPH1" s="13">
        <f>variables_value!NPH1</f>
        <v>0</v>
      </c>
      <c r="NPI1" s="13">
        <f>variables_value!NPI1</f>
        <v>0</v>
      </c>
      <c r="NPJ1" s="13">
        <f>variables_value!NPJ1</f>
        <v>0</v>
      </c>
      <c r="NPK1" s="13">
        <f>variables_value!NPK1</f>
        <v>0</v>
      </c>
      <c r="NPL1" s="13">
        <f>variables_value!NPL1</f>
        <v>0</v>
      </c>
      <c r="NPM1" s="13">
        <f>variables_value!NPM1</f>
        <v>0</v>
      </c>
      <c r="NPN1" s="13">
        <f>variables_value!NPN1</f>
        <v>0</v>
      </c>
      <c r="NPO1" s="13">
        <f>variables_value!NPO1</f>
        <v>0</v>
      </c>
      <c r="NPP1" s="13">
        <f>variables_value!NPP1</f>
        <v>0</v>
      </c>
      <c r="NPQ1" s="13">
        <f>variables_value!NPQ1</f>
        <v>0</v>
      </c>
      <c r="NPR1" s="13">
        <f>variables_value!NPR1</f>
        <v>0</v>
      </c>
      <c r="NPS1" s="13">
        <f>variables_value!NPS1</f>
        <v>0</v>
      </c>
      <c r="NPT1" s="13">
        <f>variables_value!NPT1</f>
        <v>0</v>
      </c>
      <c r="NPU1" s="13">
        <f>variables_value!NPU1</f>
        <v>0</v>
      </c>
      <c r="NPV1" s="13">
        <f>variables_value!NPV1</f>
        <v>0</v>
      </c>
      <c r="NPW1" s="13">
        <f>variables_value!NPW1</f>
        <v>0</v>
      </c>
      <c r="NPX1" s="13">
        <f>variables_value!NPX1</f>
        <v>0</v>
      </c>
      <c r="NPY1" s="13">
        <f>variables_value!NPY1</f>
        <v>0</v>
      </c>
      <c r="NPZ1" s="13">
        <f>variables_value!NPZ1</f>
        <v>0</v>
      </c>
      <c r="NQA1" s="13">
        <f>variables_value!NQA1</f>
        <v>0</v>
      </c>
      <c r="NQB1" s="13">
        <f>variables_value!NQB1</f>
        <v>0</v>
      </c>
      <c r="NQC1" s="13">
        <f>variables_value!NQC1</f>
        <v>0</v>
      </c>
      <c r="NQD1" s="13">
        <f>variables_value!NQD1</f>
        <v>0</v>
      </c>
      <c r="NQE1" s="13">
        <f>variables_value!NQE1</f>
        <v>0</v>
      </c>
      <c r="NQF1" s="13">
        <f>variables_value!NQF1</f>
        <v>0</v>
      </c>
      <c r="NQG1" s="13">
        <f>variables_value!NQG1</f>
        <v>0</v>
      </c>
      <c r="NQH1" s="13">
        <f>variables_value!NQH1</f>
        <v>0</v>
      </c>
      <c r="NQI1" s="13">
        <f>variables_value!NQI1</f>
        <v>0</v>
      </c>
      <c r="NQJ1" s="13">
        <f>variables_value!NQJ1</f>
        <v>0</v>
      </c>
      <c r="NQK1" s="13">
        <f>variables_value!NQK1</f>
        <v>0</v>
      </c>
      <c r="NQL1" s="13">
        <f>variables_value!NQL1</f>
        <v>0</v>
      </c>
      <c r="NQM1" s="13">
        <f>variables_value!NQM1</f>
        <v>0</v>
      </c>
      <c r="NQN1" s="13">
        <f>variables_value!NQN1</f>
        <v>0</v>
      </c>
      <c r="NQO1" s="13">
        <f>variables_value!NQO1</f>
        <v>0</v>
      </c>
      <c r="NQP1" s="13">
        <f>variables_value!NQP1</f>
        <v>0</v>
      </c>
      <c r="NQQ1" s="13">
        <f>variables_value!NQQ1</f>
        <v>0</v>
      </c>
      <c r="NQR1" s="13">
        <f>variables_value!NQR1</f>
        <v>0</v>
      </c>
      <c r="NQS1" s="13">
        <f>variables_value!NQS1</f>
        <v>0</v>
      </c>
      <c r="NQT1" s="13">
        <f>variables_value!NQT1</f>
        <v>0</v>
      </c>
      <c r="NQU1" s="13">
        <f>variables_value!NQU1</f>
        <v>0</v>
      </c>
      <c r="NQV1" s="13">
        <f>variables_value!NQV1</f>
        <v>0</v>
      </c>
      <c r="NQW1" s="13">
        <f>variables_value!NQW1</f>
        <v>0</v>
      </c>
      <c r="NQX1" s="13">
        <f>variables_value!NQX1</f>
        <v>0</v>
      </c>
      <c r="NQY1" s="13">
        <f>variables_value!NQY1</f>
        <v>0</v>
      </c>
      <c r="NQZ1" s="13">
        <f>variables_value!NQZ1</f>
        <v>0</v>
      </c>
      <c r="NRA1" s="13">
        <f>variables_value!NRA1</f>
        <v>0</v>
      </c>
      <c r="NRB1" s="13">
        <f>variables_value!NRB1</f>
        <v>0</v>
      </c>
      <c r="NRC1" s="13">
        <f>variables_value!NRC1</f>
        <v>0</v>
      </c>
      <c r="NRD1" s="13">
        <f>variables_value!NRD1</f>
        <v>0</v>
      </c>
      <c r="NRE1" s="13">
        <f>variables_value!NRE1</f>
        <v>0</v>
      </c>
      <c r="NRF1" s="13">
        <f>variables_value!NRF1</f>
        <v>0</v>
      </c>
      <c r="NRG1" s="13">
        <f>variables_value!NRG1</f>
        <v>0</v>
      </c>
      <c r="NRH1" s="13">
        <f>variables_value!NRH1</f>
        <v>0</v>
      </c>
      <c r="NRI1" s="13">
        <f>variables_value!NRI1</f>
        <v>0</v>
      </c>
      <c r="NRJ1" s="13">
        <f>variables_value!NRJ1</f>
        <v>0</v>
      </c>
      <c r="NRK1" s="13">
        <f>variables_value!NRK1</f>
        <v>0</v>
      </c>
      <c r="NRL1" s="13">
        <f>variables_value!NRL1</f>
        <v>0</v>
      </c>
      <c r="NRM1" s="13">
        <f>variables_value!NRM1</f>
        <v>0</v>
      </c>
      <c r="NRN1" s="13">
        <f>variables_value!NRN1</f>
        <v>0</v>
      </c>
      <c r="NRO1" s="13">
        <f>variables_value!NRO1</f>
        <v>0</v>
      </c>
      <c r="NRP1" s="13">
        <f>variables_value!NRP1</f>
        <v>0</v>
      </c>
      <c r="NRQ1" s="13">
        <f>variables_value!NRQ1</f>
        <v>0</v>
      </c>
      <c r="NRR1" s="13">
        <f>variables_value!NRR1</f>
        <v>0</v>
      </c>
      <c r="NRS1" s="13">
        <f>variables_value!NRS1</f>
        <v>0</v>
      </c>
      <c r="NRT1" s="13">
        <f>variables_value!NRT1</f>
        <v>0</v>
      </c>
      <c r="NRU1" s="13">
        <f>variables_value!NRU1</f>
        <v>0</v>
      </c>
      <c r="NRV1" s="13">
        <f>variables_value!NRV1</f>
        <v>0</v>
      </c>
      <c r="NRW1" s="13">
        <f>variables_value!NRW1</f>
        <v>0</v>
      </c>
      <c r="NRX1" s="13">
        <f>variables_value!NRX1</f>
        <v>0</v>
      </c>
      <c r="NRY1" s="13">
        <f>variables_value!NRY1</f>
        <v>0</v>
      </c>
      <c r="NRZ1" s="13">
        <f>variables_value!NRZ1</f>
        <v>0</v>
      </c>
      <c r="NSA1" s="13">
        <f>variables_value!NSA1</f>
        <v>0</v>
      </c>
      <c r="NSB1" s="13">
        <f>variables_value!NSB1</f>
        <v>0</v>
      </c>
      <c r="NSC1" s="13">
        <f>variables_value!NSC1</f>
        <v>0</v>
      </c>
      <c r="NSD1" s="13">
        <f>variables_value!NSD1</f>
        <v>0</v>
      </c>
      <c r="NSE1" s="13">
        <f>variables_value!NSE1</f>
        <v>0</v>
      </c>
      <c r="NSF1" s="13">
        <f>variables_value!NSF1</f>
        <v>0</v>
      </c>
      <c r="NSG1" s="13">
        <f>variables_value!NSG1</f>
        <v>0</v>
      </c>
      <c r="NSH1" s="13">
        <f>variables_value!NSH1</f>
        <v>0</v>
      </c>
      <c r="NSI1" s="13">
        <f>variables_value!NSI1</f>
        <v>0</v>
      </c>
      <c r="NSJ1" s="13">
        <f>variables_value!NSJ1</f>
        <v>0</v>
      </c>
      <c r="NSK1" s="13">
        <f>variables_value!NSK1</f>
        <v>0</v>
      </c>
      <c r="NSL1" s="13">
        <f>variables_value!NSL1</f>
        <v>0</v>
      </c>
      <c r="NSM1" s="13">
        <f>variables_value!NSM1</f>
        <v>0</v>
      </c>
      <c r="NSN1" s="13">
        <f>variables_value!NSN1</f>
        <v>0</v>
      </c>
      <c r="NSO1" s="13">
        <f>variables_value!NSO1</f>
        <v>0</v>
      </c>
      <c r="NSP1" s="13">
        <f>variables_value!NSP1</f>
        <v>0</v>
      </c>
      <c r="NSQ1" s="13">
        <f>variables_value!NSQ1</f>
        <v>0</v>
      </c>
      <c r="NSR1" s="13">
        <f>variables_value!NSR1</f>
        <v>0</v>
      </c>
      <c r="NSS1" s="13">
        <f>variables_value!NSS1</f>
        <v>0</v>
      </c>
      <c r="NST1" s="13">
        <f>variables_value!NST1</f>
        <v>0</v>
      </c>
      <c r="NSU1" s="13">
        <f>variables_value!NSU1</f>
        <v>0</v>
      </c>
      <c r="NSV1" s="13">
        <f>variables_value!NSV1</f>
        <v>0</v>
      </c>
      <c r="NSW1" s="13">
        <f>variables_value!NSW1</f>
        <v>0</v>
      </c>
      <c r="NSX1" s="13">
        <f>variables_value!NSX1</f>
        <v>0</v>
      </c>
      <c r="NSY1" s="13">
        <f>variables_value!NSY1</f>
        <v>0</v>
      </c>
      <c r="NSZ1" s="13">
        <f>variables_value!NSZ1</f>
        <v>0</v>
      </c>
      <c r="NTA1" s="13">
        <f>variables_value!NTA1</f>
        <v>0</v>
      </c>
      <c r="NTB1" s="13">
        <f>variables_value!NTB1</f>
        <v>0</v>
      </c>
      <c r="NTC1" s="13">
        <f>variables_value!NTC1</f>
        <v>0</v>
      </c>
      <c r="NTD1" s="13">
        <f>variables_value!NTD1</f>
        <v>0</v>
      </c>
      <c r="NTE1" s="13">
        <f>variables_value!NTE1</f>
        <v>0</v>
      </c>
      <c r="NTF1" s="13">
        <f>variables_value!NTF1</f>
        <v>0</v>
      </c>
      <c r="NTG1" s="13">
        <f>variables_value!NTG1</f>
        <v>0</v>
      </c>
      <c r="NTH1" s="13">
        <f>variables_value!NTH1</f>
        <v>0</v>
      </c>
      <c r="NTI1" s="13">
        <f>variables_value!NTI1</f>
        <v>0</v>
      </c>
      <c r="NTJ1" s="13">
        <f>variables_value!NTJ1</f>
        <v>0</v>
      </c>
      <c r="NTK1" s="13">
        <f>variables_value!NTK1</f>
        <v>0</v>
      </c>
      <c r="NTL1" s="13">
        <f>variables_value!NTL1</f>
        <v>0</v>
      </c>
      <c r="NTM1" s="13">
        <f>variables_value!NTM1</f>
        <v>0</v>
      </c>
      <c r="NTN1" s="13">
        <f>variables_value!NTN1</f>
        <v>0</v>
      </c>
      <c r="NTO1" s="13">
        <f>variables_value!NTO1</f>
        <v>0</v>
      </c>
      <c r="NTP1" s="13">
        <f>variables_value!NTP1</f>
        <v>0</v>
      </c>
      <c r="NTQ1" s="13">
        <f>variables_value!NTQ1</f>
        <v>0</v>
      </c>
      <c r="NTR1" s="13">
        <f>variables_value!NTR1</f>
        <v>0</v>
      </c>
      <c r="NTS1" s="13">
        <f>variables_value!NTS1</f>
        <v>0</v>
      </c>
      <c r="NTT1" s="13">
        <f>variables_value!NTT1</f>
        <v>0</v>
      </c>
      <c r="NTU1" s="13">
        <f>variables_value!NTU1</f>
        <v>0</v>
      </c>
      <c r="NTV1" s="13">
        <f>variables_value!NTV1</f>
        <v>0</v>
      </c>
      <c r="NTW1" s="13">
        <f>variables_value!NTW1</f>
        <v>0</v>
      </c>
      <c r="NTX1" s="13">
        <f>variables_value!NTX1</f>
        <v>0</v>
      </c>
      <c r="NTY1" s="13">
        <f>variables_value!NTY1</f>
        <v>0</v>
      </c>
      <c r="NTZ1" s="13">
        <f>variables_value!NTZ1</f>
        <v>0</v>
      </c>
      <c r="NUA1" s="13">
        <f>variables_value!NUA1</f>
        <v>0</v>
      </c>
      <c r="NUB1" s="13">
        <f>variables_value!NUB1</f>
        <v>0</v>
      </c>
      <c r="NUC1" s="13">
        <f>variables_value!NUC1</f>
        <v>0</v>
      </c>
      <c r="NUD1" s="13">
        <f>variables_value!NUD1</f>
        <v>0</v>
      </c>
      <c r="NUE1" s="13">
        <f>variables_value!NUE1</f>
        <v>0</v>
      </c>
      <c r="NUF1" s="13">
        <f>variables_value!NUF1</f>
        <v>0</v>
      </c>
      <c r="NUG1" s="13">
        <f>variables_value!NUG1</f>
        <v>0</v>
      </c>
      <c r="NUH1" s="13">
        <f>variables_value!NUH1</f>
        <v>0</v>
      </c>
      <c r="NUI1" s="13">
        <f>variables_value!NUI1</f>
        <v>0</v>
      </c>
      <c r="NUJ1" s="13">
        <f>variables_value!NUJ1</f>
        <v>0</v>
      </c>
      <c r="NUK1" s="13">
        <f>variables_value!NUK1</f>
        <v>0</v>
      </c>
      <c r="NUL1" s="13">
        <f>variables_value!NUL1</f>
        <v>0</v>
      </c>
      <c r="NUM1" s="13">
        <f>variables_value!NUM1</f>
        <v>0</v>
      </c>
      <c r="NUN1" s="13">
        <f>variables_value!NUN1</f>
        <v>0</v>
      </c>
      <c r="NUO1" s="13">
        <f>variables_value!NUO1</f>
        <v>0</v>
      </c>
      <c r="NUP1" s="13">
        <f>variables_value!NUP1</f>
        <v>0</v>
      </c>
      <c r="NUQ1" s="13">
        <f>variables_value!NUQ1</f>
        <v>0</v>
      </c>
      <c r="NUR1" s="13">
        <f>variables_value!NUR1</f>
        <v>0</v>
      </c>
      <c r="NUS1" s="13">
        <f>variables_value!NUS1</f>
        <v>0</v>
      </c>
      <c r="NUT1" s="13">
        <f>variables_value!NUT1</f>
        <v>0</v>
      </c>
      <c r="NUU1" s="13">
        <f>variables_value!NUU1</f>
        <v>0</v>
      </c>
      <c r="NUV1" s="13">
        <f>variables_value!NUV1</f>
        <v>0</v>
      </c>
      <c r="NUW1" s="13">
        <f>variables_value!NUW1</f>
        <v>0</v>
      </c>
      <c r="NUX1" s="13">
        <f>variables_value!NUX1</f>
        <v>0</v>
      </c>
      <c r="NUY1" s="13">
        <f>variables_value!NUY1</f>
        <v>0</v>
      </c>
      <c r="NUZ1" s="13">
        <f>variables_value!NUZ1</f>
        <v>0</v>
      </c>
      <c r="NVA1" s="13">
        <f>variables_value!NVA1</f>
        <v>0</v>
      </c>
      <c r="NVB1" s="13">
        <f>variables_value!NVB1</f>
        <v>0</v>
      </c>
      <c r="NVC1" s="13">
        <f>variables_value!NVC1</f>
        <v>0</v>
      </c>
      <c r="NVD1" s="13">
        <f>variables_value!NVD1</f>
        <v>0</v>
      </c>
      <c r="NVE1" s="13">
        <f>variables_value!NVE1</f>
        <v>0</v>
      </c>
      <c r="NVF1" s="13">
        <f>variables_value!NVF1</f>
        <v>0</v>
      </c>
      <c r="NVG1" s="13">
        <f>variables_value!NVG1</f>
        <v>0</v>
      </c>
      <c r="NVH1" s="13">
        <f>variables_value!NVH1</f>
        <v>0</v>
      </c>
      <c r="NVI1" s="13">
        <f>variables_value!NVI1</f>
        <v>0</v>
      </c>
      <c r="NVJ1" s="13">
        <f>variables_value!NVJ1</f>
        <v>0</v>
      </c>
      <c r="NVK1" s="13">
        <f>variables_value!NVK1</f>
        <v>0</v>
      </c>
      <c r="NVL1" s="13">
        <f>variables_value!NVL1</f>
        <v>0</v>
      </c>
      <c r="NVM1" s="13">
        <f>variables_value!NVM1</f>
        <v>0</v>
      </c>
      <c r="NVN1" s="13">
        <f>variables_value!NVN1</f>
        <v>0</v>
      </c>
      <c r="NVO1" s="13">
        <f>variables_value!NVO1</f>
        <v>0</v>
      </c>
      <c r="NVP1" s="13">
        <f>variables_value!NVP1</f>
        <v>0</v>
      </c>
      <c r="NVQ1" s="13">
        <f>variables_value!NVQ1</f>
        <v>0</v>
      </c>
      <c r="NVR1" s="13">
        <f>variables_value!NVR1</f>
        <v>0</v>
      </c>
      <c r="NVS1" s="13">
        <f>variables_value!NVS1</f>
        <v>0</v>
      </c>
      <c r="NVT1" s="13">
        <f>variables_value!NVT1</f>
        <v>0</v>
      </c>
      <c r="NVU1" s="13">
        <f>variables_value!NVU1</f>
        <v>0</v>
      </c>
      <c r="NVV1" s="13">
        <f>variables_value!NVV1</f>
        <v>0</v>
      </c>
      <c r="NVW1" s="13">
        <f>variables_value!NVW1</f>
        <v>0</v>
      </c>
      <c r="NVX1" s="13">
        <f>variables_value!NVX1</f>
        <v>0</v>
      </c>
      <c r="NVY1" s="13">
        <f>variables_value!NVY1</f>
        <v>0</v>
      </c>
      <c r="NVZ1" s="13">
        <f>variables_value!NVZ1</f>
        <v>0</v>
      </c>
      <c r="NWA1" s="13">
        <f>variables_value!NWA1</f>
        <v>0</v>
      </c>
      <c r="NWB1" s="13">
        <f>variables_value!NWB1</f>
        <v>0</v>
      </c>
      <c r="NWC1" s="13">
        <f>variables_value!NWC1</f>
        <v>0</v>
      </c>
      <c r="NWD1" s="13">
        <f>variables_value!NWD1</f>
        <v>0</v>
      </c>
      <c r="NWE1" s="13">
        <f>variables_value!NWE1</f>
        <v>0</v>
      </c>
      <c r="NWF1" s="13">
        <f>variables_value!NWF1</f>
        <v>0</v>
      </c>
      <c r="NWG1" s="13">
        <f>variables_value!NWG1</f>
        <v>0</v>
      </c>
      <c r="NWH1" s="13">
        <f>variables_value!NWH1</f>
        <v>0</v>
      </c>
      <c r="NWI1" s="13">
        <f>variables_value!NWI1</f>
        <v>0</v>
      </c>
      <c r="NWJ1" s="13">
        <f>variables_value!NWJ1</f>
        <v>0</v>
      </c>
      <c r="NWK1" s="13">
        <f>variables_value!NWK1</f>
        <v>0</v>
      </c>
      <c r="NWL1" s="13">
        <f>variables_value!NWL1</f>
        <v>0</v>
      </c>
      <c r="NWM1" s="13">
        <f>variables_value!NWM1</f>
        <v>0</v>
      </c>
      <c r="NWN1" s="13">
        <f>variables_value!NWN1</f>
        <v>0</v>
      </c>
      <c r="NWO1" s="13">
        <f>variables_value!NWO1</f>
        <v>0</v>
      </c>
      <c r="NWP1" s="13">
        <f>variables_value!NWP1</f>
        <v>0</v>
      </c>
      <c r="NWQ1" s="13">
        <f>variables_value!NWQ1</f>
        <v>0</v>
      </c>
      <c r="NWR1" s="13">
        <f>variables_value!NWR1</f>
        <v>0</v>
      </c>
      <c r="NWS1" s="13">
        <f>variables_value!NWS1</f>
        <v>0</v>
      </c>
      <c r="NWT1" s="13">
        <f>variables_value!NWT1</f>
        <v>0</v>
      </c>
      <c r="NWU1" s="13">
        <f>variables_value!NWU1</f>
        <v>0</v>
      </c>
      <c r="NWV1" s="13">
        <f>variables_value!NWV1</f>
        <v>0</v>
      </c>
      <c r="NWW1" s="13">
        <f>variables_value!NWW1</f>
        <v>0</v>
      </c>
      <c r="NWX1" s="13">
        <f>variables_value!NWX1</f>
        <v>0</v>
      </c>
      <c r="NWY1" s="13">
        <f>variables_value!NWY1</f>
        <v>0</v>
      </c>
      <c r="NWZ1" s="13">
        <f>variables_value!NWZ1</f>
        <v>0</v>
      </c>
      <c r="NXA1" s="13">
        <f>variables_value!NXA1</f>
        <v>0</v>
      </c>
      <c r="NXB1" s="13">
        <f>variables_value!NXB1</f>
        <v>0</v>
      </c>
      <c r="NXC1" s="13">
        <f>variables_value!NXC1</f>
        <v>0</v>
      </c>
      <c r="NXD1" s="13">
        <f>variables_value!NXD1</f>
        <v>0</v>
      </c>
      <c r="NXE1" s="13">
        <f>variables_value!NXE1</f>
        <v>0</v>
      </c>
      <c r="NXF1" s="13">
        <f>variables_value!NXF1</f>
        <v>0</v>
      </c>
      <c r="NXG1" s="13">
        <f>variables_value!NXG1</f>
        <v>0</v>
      </c>
      <c r="NXH1" s="13">
        <f>variables_value!NXH1</f>
        <v>0</v>
      </c>
      <c r="NXI1" s="13">
        <f>variables_value!NXI1</f>
        <v>0</v>
      </c>
      <c r="NXJ1" s="13">
        <f>variables_value!NXJ1</f>
        <v>0</v>
      </c>
      <c r="NXK1" s="13">
        <f>variables_value!NXK1</f>
        <v>0</v>
      </c>
      <c r="NXL1" s="13">
        <f>variables_value!NXL1</f>
        <v>0</v>
      </c>
      <c r="NXM1" s="13">
        <f>variables_value!NXM1</f>
        <v>0</v>
      </c>
      <c r="NXN1" s="13">
        <f>variables_value!NXN1</f>
        <v>0</v>
      </c>
      <c r="NXO1" s="13">
        <f>variables_value!NXO1</f>
        <v>0</v>
      </c>
      <c r="NXP1" s="13">
        <f>variables_value!NXP1</f>
        <v>0</v>
      </c>
      <c r="NXQ1" s="13">
        <f>variables_value!NXQ1</f>
        <v>0</v>
      </c>
      <c r="NXR1" s="13">
        <f>variables_value!NXR1</f>
        <v>0</v>
      </c>
      <c r="NXS1" s="13">
        <f>variables_value!NXS1</f>
        <v>0</v>
      </c>
      <c r="NXT1" s="13">
        <f>variables_value!NXT1</f>
        <v>0</v>
      </c>
      <c r="NXU1" s="13">
        <f>variables_value!NXU1</f>
        <v>0</v>
      </c>
      <c r="NXV1" s="13">
        <f>variables_value!NXV1</f>
        <v>0</v>
      </c>
      <c r="NXW1" s="13">
        <f>variables_value!NXW1</f>
        <v>0</v>
      </c>
      <c r="NXX1" s="13">
        <f>variables_value!NXX1</f>
        <v>0</v>
      </c>
      <c r="NXY1" s="13">
        <f>variables_value!NXY1</f>
        <v>0</v>
      </c>
      <c r="NXZ1" s="13">
        <f>variables_value!NXZ1</f>
        <v>0</v>
      </c>
      <c r="NYA1" s="13">
        <f>variables_value!NYA1</f>
        <v>0</v>
      </c>
      <c r="NYB1" s="13">
        <f>variables_value!NYB1</f>
        <v>0</v>
      </c>
      <c r="NYC1" s="13">
        <f>variables_value!NYC1</f>
        <v>0</v>
      </c>
      <c r="NYD1" s="13">
        <f>variables_value!NYD1</f>
        <v>0</v>
      </c>
      <c r="NYE1" s="13">
        <f>variables_value!NYE1</f>
        <v>0</v>
      </c>
      <c r="NYF1" s="13">
        <f>variables_value!NYF1</f>
        <v>0</v>
      </c>
      <c r="NYG1" s="13">
        <f>variables_value!NYG1</f>
        <v>0</v>
      </c>
      <c r="NYH1" s="13">
        <f>variables_value!NYH1</f>
        <v>0</v>
      </c>
      <c r="NYI1" s="13">
        <f>variables_value!NYI1</f>
        <v>0</v>
      </c>
      <c r="NYJ1" s="13">
        <f>variables_value!NYJ1</f>
        <v>0</v>
      </c>
      <c r="NYK1" s="13">
        <f>variables_value!NYK1</f>
        <v>0</v>
      </c>
      <c r="NYL1" s="13">
        <f>variables_value!NYL1</f>
        <v>0</v>
      </c>
      <c r="NYM1" s="13">
        <f>variables_value!NYM1</f>
        <v>0</v>
      </c>
      <c r="NYN1" s="13">
        <f>variables_value!NYN1</f>
        <v>0</v>
      </c>
      <c r="NYO1" s="13">
        <f>variables_value!NYO1</f>
        <v>0</v>
      </c>
      <c r="NYP1" s="13">
        <f>variables_value!NYP1</f>
        <v>0</v>
      </c>
      <c r="NYQ1" s="13">
        <f>variables_value!NYQ1</f>
        <v>0</v>
      </c>
      <c r="NYR1" s="13">
        <f>variables_value!NYR1</f>
        <v>0</v>
      </c>
      <c r="NYS1" s="13">
        <f>variables_value!NYS1</f>
        <v>0</v>
      </c>
      <c r="NYT1" s="13">
        <f>variables_value!NYT1</f>
        <v>0</v>
      </c>
      <c r="NYU1" s="13">
        <f>variables_value!NYU1</f>
        <v>0</v>
      </c>
      <c r="NYV1" s="13">
        <f>variables_value!NYV1</f>
        <v>0</v>
      </c>
      <c r="NYW1" s="13">
        <f>variables_value!NYW1</f>
        <v>0</v>
      </c>
      <c r="NYX1" s="13">
        <f>variables_value!NYX1</f>
        <v>0</v>
      </c>
      <c r="NYY1" s="13">
        <f>variables_value!NYY1</f>
        <v>0</v>
      </c>
      <c r="NYZ1" s="13">
        <f>variables_value!NYZ1</f>
        <v>0</v>
      </c>
      <c r="NZA1" s="13">
        <f>variables_value!NZA1</f>
        <v>0</v>
      </c>
      <c r="NZB1" s="13">
        <f>variables_value!NZB1</f>
        <v>0</v>
      </c>
      <c r="NZC1" s="13">
        <f>variables_value!NZC1</f>
        <v>0</v>
      </c>
      <c r="NZD1" s="13">
        <f>variables_value!NZD1</f>
        <v>0</v>
      </c>
      <c r="NZE1" s="13">
        <f>variables_value!NZE1</f>
        <v>0</v>
      </c>
      <c r="NZF1" s="13">
        <f>variables_value!NZF1</f>
        <v>0</v>
      </c>
      <c r="NZG1" s="13">
        <f>variables_value!NZG1</f>
        <v>0</v>
      </c>
      <c r="NZH1" s="13">
        <f>variables_value!NZH1</f>
        <v>0</v>
      </c>
      <c r="NZI1" s="13">
        <f>variables_value!NZI1</f>
        <v>0</v>
      </c>
      <c r="NZJ1" s="13">
        <f>variables_value!NZJ1</f>
        <v>0</v>
      </c>
      <c r="NZK1" s="13">
        <f>variables_value!NZK1</f>
        <v>0</v>
      </c>
      <c r="NZL1" s="13">
        <f>variables_value!NZL1</f>
        <v>0</v>
      </c>
      <c r="NZM1" s="13">
        <f>variables_value!NZM1</f>
        <v>0</v>
      </c>
      <c r="NZN1" s="13">
        <f>variables_value!NZN1</f>
        <v>0</v>
      </c>
      <c r="NZO1" s="13">
        <f>variables_value!NZO1</f>
        <v>0</v>
      </c>
      <c r="NZP1" s="13">
        <f>variables_value!NZP1</f>
        <v>0</v>
      </c>
      <c r="NZQ1" s="13">
        <f>variables_value!NZQ1</f>
        <v>0</v>
      </c>
      <c r="NZR1" s="13">
        <f>variables_value!NZR1</f>
        <v>0</v>
      </c>
      <c r="NZS1" s="13">
        <f>variables_value!NZS1</f>
        <v>0</v>
      </c>
      <c r="NZT1" s="13">
        <f>variables_value!NZT1</f>
        <v>0</v>
      </c>
      <c r="NZU1" s="13">
        <f>variables_value!NZU1</f>
        <v>0</v>
      </c>
      <c r="NZV1" s="13">
        <f>variables_value!NZV1</f>
        <v>0</v>
      </c>
      <c r="NZW1" s="13">
        <f>variables_value!NZW1</f>
        <v>0</v>
      </c>
      <c r="NZX1" s="13">
        <f>variables_value!NZX1</f>
        <v>0</v>
      </c>
      <c r="NZY1" s="13">
        <f>variables_value!NZY1</f>
        <v>0</v>
      </c>
      <c r="NZZ1" s="13">
        <f>variables_value!NZZ1</f>
        <v>0</v>
      </c>
      <c r="OAA1" s="13">
        <f>variables_value!OAA1</f>
        <v>0</v>
      </c>
      <c r="OAB1" s="13">
        <f>variables_value!OAB1</f>
        <v>0</v>
      </c>
      <c r="OAC1" s="13">
        <f>variables_value!OAC1</f>
        <v>0</v>
      </c>
      <c r="OAD1" s="13">
        <f>variables_value!OAD1</f>
        <v>0</v>
      </c>
      <c r="OAE1" s="13">
        <f>variables_value!OAE1</f>
        <v>0</v>
      </c>
      <c r="OAF1" s="13">
        <f>variables_value!OAF1</f>
        <v>0</v>
      </c>
      <c r="OAG1" s="13">
        <f>variables_value!OAG1</f>
        <v>0</v>
      </c>
      <c r="OAH1" s="13">
        <f>variables_value!OAH1</f>
        <v>0</v>
      </c>
      <c r="OAI1" s="13">
        <f>variables_value!OAI1</f>
        <v>0</v>
      </c>
      <c r="OAJ1" s="13">
        <f>variables_value!OAJ1</f>
        <v>0</v>
      </c>
      <c r="OAK1" s="13">
        <f>variables_value!OAK1</f>
        <v>0</v>
      </c>
      <c r="OAL1" s="13">
        <f>variables_value!OAL1</f>
        <v>0</v>
      </c>
      <c r="OAM1" s="13">
        <f>variables_value!OAM1</f>
        <v>0</v>
      </c>
      <c r="OAN1" s="13">
        <f>variables_value!OAN1</f>
        <v>0</v>
      </c>
      <c r="OAO1" s="13">
        <f>variables_value!OAO1</f>
        <v>0</v>
      </c>
      <c r="OAP1" s="13">
        <f>variables_value!OAP1</f>
        <v>0</v>
      </c>
      <c r="OAQ1" s="13">
        <f>variables_value!OAQ1</f>
        <v>0</v>
      </c>
      <c r="OAR1" s="13">
        <f>variables_value!OAR1</f>
        <v>0</v>
      </c>
      <c r="OAS1" s="13">
        <f>variables_value!OAS1</f>
        <v>0</v>
      </c>
      <c r="OAT1" s="13">
        <f>variables_value!OAT1</f>
        <v>0</v>
      </c>
      <c r="OAU1" s="13">
        <f>variables_value!OAU1</f>
        <v>0</v>
      </c>
      <c r="OAV1" s="13">
        <f>variables_value!OAV1</f>
        <v>0</v>
      </c>
      <c r="OAW1" s="13">
        <f>variables_value!OAW1</f>
        <v>0</v>
      </c>
      <c r="OAX1" s="13">
        <f>variables_value!OAX1</f>
        <v>0</v>
      </c>
      <c r="OAY1" s="13">
        <f>variables_value!OAY1</f>
        <v>0</v>
      </c>
      <c r="OAZ1" s="13">
        <f>variables_value!OAZ1</f>
        <v>0</v>
      </c>
      <c r="OBA1" s="13">
        <f>variables_value!OBA1</f>
        <v>0</v>
      </c>
      <c r="OBB1" s="13">
        <f>variables_value!OBB1</f>
        <v>0</v>
      </c>
      <c r="OBC1" s="13">
        <f>variables_value!OBC1</f>
        <v>0</v>
      </c>
      <c r="OBD1" s="13">
        <f>variables_value!OBD1</f>
        <v>0</v>
      </c>
      <c r="OBE1" s="13">
        <f>variables_value!OBE1</f>
        <v>0</v>
      </c>
      <c r="OBF1" s="13">
        <f>variables_value!OBF1</f>
        <v>0</v>
      </c>
      <c r="OBG1" s="13">
        <f>variables_value!OBG1</f>
        <v>0</v>
      </c>
      <c r="OBH1" s="13">
        <f>variables_value!OBH1</f>
        <v>0</v>
      </c>
      <c r="OBI1" s="13">
        <f>variables_value!OBI1</f>
        <v>0</v>
      </c>
      <c r="OBJ1" s="13">
        <f>variables_value!OBJ1</f>
        <v>0</v>
      </c>
      <c r="OBK1" s="13">
        <f>variables_value!OBK1</f>
        <v>0</v>
      </c>
      <c r="OBL1" s="13">
        <f>variables_value!OBL1</f>
        <v>0</v>
      </c>
      <c r="OBM1" s="13">
        <f>variables_value!OBM1</f>
        <v>0</v>
      </c>
      <c r="OBN1" s="13">
        <f>variables_value!OBN1</f>
        <v>0</v>
      </c>
      <c r="OBO1" s="13">
        <f>variables_value!OBO1</f>
        <v>0</v>
      </c>
      <c r="OBP1" s="13">
        <f>variables_value!OBP1</f>
        <v>0</v>
      </c>
      <c r="OBQ1" s="13">
        <f>variables_value!OBQ1</f>
        <v>0</v>
      </c>
      <c r="OBR1" s="13">
        <f>variables_value!OBR1</f>
        <v>0</v>
      </c>
      <c r="OBS1" s="13">
        <f>variables_value!OBS1</f>
        <v>0</v>
      </c>
      <c r="OBT1" s="13">
        <f>variables_value!OBT1</f>
        <v>0</v>
      </c>
      <c r="OBU1" s="13">
        <f>variables_value!OBU1</f>
        <v>0</v>
      </c>
      <c r="OBV1" s="13">
        <f>variables_value!OBV1</f>
        <v>0</v>
      </c>
      <c r="OBW1" s="13">
        <f>variables_value!OBW1</f>
        <v>0</v>
      </c>
      <c r="OBX1" s="13">
        <f>variables_value!OBX1</f>
        <v>0</v>
      </c>
      <c r="OBY1" s="13">
        <f>variables_value!OBY1</f>
        <v>0</v>
      </c>
      <c r="OBZ1" s="13">
        <f>variables_value!OBZ1</f>
        <v>0</v>
      </c>
      <c r="OCA1" s="13">
        <f>variables_value!OCA1</f>
        <v>0</v>
      </c>
      <c r="OCB1" s="13">
        <f>variables_value!OCB1</f>
        <v>0</v>
      </c>
      <c r="OCC1" s="13">
        <f>variables_value!OCC1</f>
        <v>0</v>
      </c>
      <c r="OCD1" s="13">
        <f>variables_value!OCD1</f>
        <v>0</v>
      </c>
      <c r="OCE1" s="13">
        <f>variables_value!OCE1</f>
        <v>0</v>
      </c>
      <c r="OCF1" s="13">
        <f>variables_value!OCF1</f>
        <v>0</v>
      </c>
      <c r="OCG1" s="13">
        <f>variables_value!OCG1</f>
        <v>0</v>
      </c>
      <c r="OCH1" s="13">
        <f>variables_value!OCH1</f>
        <v>0</v>
      </c>
      <c r="OCI1" s="13">
        <f>variables_value!OCI1</f>
        <v>0</v>
      </c>
      <c r="OCJ1" s="13">
        <f>variables_value!OCJ1</f>
        <v>0</v>
      </c>
      <c r="OCK1" s="13">
        <f>variables_value!OCK1</f>
        <v>0</v>
      </c>
      <c r="OCL1" s="13">
        <f>variables_value!OCL1</f>
        <v>0</v>
      </c>
      <c r="OCM1" s="13">
        <f>variables_value!OCM1</f>
        <v>0</v>
      </c>
      <c r="OCN1" s="13">
        <f>variables_value!OCN1</f>
        <v>0</v>
      </c>
      <c r="OCO1" s="13">
        <f>variables_value!OCO1</f>
        <v>0</v>
      </c>
      <c r="OCP1" s="13">
        <f>variables_value!OCP1</f>
        <v>0</v>
      </c>
      <c r="OCQ1" s="13">
        <f>variables_value!OCQ1</f>
        <v>0</v>
      </c>
      <c r="OCR1" s="13">
        <f>variables_value!OCR1</f>
        <v>0</v>
      </c>
      <c r="OCS1" s="13">
        <f>variables_value!OCS1</f>
        <v>0</v>
      </c>
      <c r="OCT1" s="13">
        <f>variables_value!OCT1</f>
        <v>0</v>
      </c>
      <c r="OCU1" s="13">
        <f>variables_value!OCU1</f>
        <v>0</v>
      </c>
      <c r="OCV1" s="13">
        <f>variables_value!OCV1</f>
        <v>0</v>
      </c>
      <c r="OCW1" s="13">
        <f>variables_value!OCW1</f>
        <v>0</v>
      </c>
      <c r="OCX1" s="13">
        <f>variables_value!OCX1</f>
        <v>0</v>
      </c>
      <c r="OCY1" s="13">
        <f>variables_value!OCY1</f>
        <v>0</v>
      </c>
      <c r="OCZ1" s="13">
        <f>variables_value!OCZ1</f>
        <v>0</v>
      </c>
      <c r="ODA1" s="13">
        <f>variables_value!ODA1</f>
        <v>0</v>
      </c>
      <c r="ODB1" s="13">
        <f>variables_value!ODB1</f>
        <v>0</v>
      </c>
      <c r="ODC1" s="13">
        <f>variables_value!ODC1</f>
        <v>0</v>
      </c>
      <c r="ODD1" s="13">
        <f>variables_value!ODD1</f>
        <v>0</v>
      </c>
      <c r="ODE1" s="13">
        <f>variables_value!ODE1</f>
        <v>0</v>
      </c>
      <c r="ODF1" s="13">
        <f>variables_value!ODF1</f>
        <v>0</v>
      </c>
      <c r="ODG1" s="13">
        <f>variables_value!ODG1</f>
        <v>0</v>
      </c>
      <c r="ODH1" s="13">
        <f>variables_value!ODH1</f>
        <v>0</v>
      </c>
      <c r="ODI1" s="13">
        <f>variables_value!ODI1</f>
        <v>0</v>
      </c>
      <c r="ODJ1" s="13">
        <f>variables_value!ODJ1</f>
        <v>0</v>
      </c>
      <c r="ODK1" s="13">
        <f>variables_value!ODK1</f>
        <v>0</v>
      </c>
      <c r="ODL1" s="13">
        <f>variables_value!ODL1</f>
        <v>0</v>
      </c>
      <c r="ODM1" s="13">
        <f>variables_value!ODM1</f>
        <v>0</v>
      </c>
      <c r="ODN1" s="13">
        <f>variables_value!ODN1</f>
        <v>0</v>
      </c>
      <c r="ODO1" s="13">
        <f>variables_value!ODO1</f>
        <v>0</v>
      </c>
      <c r="ODP1" s="13">
        <f>variables_value!ODP1</f>
        <v>0</v>
      </c>
      <c r="ODQ1" s="13">
        <f>variables_value!ODQ1</f>
        <v>0</v>
      </c>
      <c r="ODR1" s="13">
        <f>variables_value!ODR1</f>
        <v>0</v>
      </c>
      <c r="ODS1" s="13">
        <f>variables_value!ODS1</f>
        <v>0</v>
      </c>
      <c r="ODT1" s="13">
        <f>variables_value!ODT1</f>
        <v>0</v>
      </c>
      <c r="ODU1" s="13">
        <f>variables_value!ODU1</f>
        <v>0</v>
      </c>
      <c r="ODV1" s="13">
        <f>variables_value!ODV1</f>
        <v>0</v>
      </c>
      <c r="ODW1" s="13">
        <f>variables_value!ODW1</f>
        <v>0</v>
      </c>
      <c r="ODX1" s="13">
        <f>variables_value!ODX1</f>
        <v>0</v>
      </c>
      <c r="ODY1" s="13">
        <f>variables_value!ODY1</f>
        <v>0</v>
      </c>
      <c r="ODZ1" s="13">
        <f>variables_value!ODZ1</f>
        <v>0</v>
      </c>
      <c r="OEA1" s="13">
        <f>variables_value!OEA1</f>
        <v>0</v>
      </c>
      <c r="OEB1" s="13">
        <f>variables_value!OEB1</f>
        <v>0</v>
      </c>
      <c r="OEC1" s="13">
        <f>variables_value!OEC1</f>
        <v>0</v>
      </c>
      <c r="OED1" s="13">
        <f>variables_value!OED1</f>
        <v>0</v>
      </c>
      <c r="OEE1" s="13">
        <f>variables_value!OEE1</f>
        <v>0</v>
      </c>
      <c r="OEF1" s="13">
        <f>variables_value!OEF1</f>
        <v>0</v>
      </c>
      <c r="OEG1" s="13">
        <f>variables_value!OEG1</f>
        <v>0</v>
      </c>
      <c r="OEH1" s="13">
        <f>variables_value!OEH1</f>
        <v>0</v>
      </c>
      <c r="OEI1" s="13">
        <f>variables_value!OEI1</f>
        <v>0</v>
      </c>
      <c r="OEJ1" s="13">
        <f>variables_value!OEJ1</f>
        <v>0</v>
      </c>
      <c r="OEK1" s="13">
        <f>variables_value!OEK1</f>
        <v>0</v>
      </c>
      <c r="OEL1" s="13">
        <f>variables_value!OEL1</f>
        <v>0</v>
      </c>
      <c r="OEM1" s="13">
        <f>variables_value!OEM1</f>
        <v>0</v>
      </c>
      <c r="OEN1" s="13">
        <f>variables_value!OEN1</f>
        <v>0</v>
      </c>
      <c r="OEO1" s="13">
        <f>variables_value!OEO1</f>
        <v>0</v>
      </c>
      <c r="OEP1" s="13">
        <f>variables_value!OEP1</f>
        <v>0</v>
      </c>
      <c r="OEQ1" s="13">
        <f>variables_value!OEQ1</f>
        <v>0</v>
      </c>
      <c r="OER1" s="13">
        <f>variables_value!OER1</f>
        <v>0</v>
      </c>
      <c r="OES1" s="13">
        <f>variables_value!OES1</f>
        <v>0</v>
      </c>
      <c r="OET1" s="13">
        <f>variables_value!OET1</f>
        <v>0</v>
      </c>
      <c r="OEU1" s="13">
        <f>variables_value!OEU1</f>
        <v>0</v>
      </c>
      <c r="OEV1" s="13">
        <f>variables_value!OEV1</f>
        <v>0</v>
      </c>
      <c r="OEW1" s="13">
        <f>variables_value!OEW1</f>
        <v>0</v>
      </c>
      <c r="OEX1" s="13">
        <f>variables_value!OEX1</f>
        <v>0</v>
      </c>
      <c r="OEY1" s="13">
        <f>variables_value!OEY1</f>
        <v>0</v>
      </c>
      <c r="OEZ1" s="13">
        <f>variables_value!OEZ1</f>
        <v>0</v>
      </c>
      <c r="OFA1" s="13">
        <f>variables_value!OFA1</f>
        <v>0</v>
      </c>
      <c r="OFB1" s="13">
        <f>variables_value!OFB1</f>
        <v>0</v>
      </c>
      <c r="OFC1" s="13">
        <f>variables_value!OFC1</f>
        <v>0</v>
      </c>
      <c r="OFD1" s="13">
        <f>variables_value!OFD1</f>
        <v>0</v>
      </c>
      <c r="OFE1" s="13">
        <f>variables_value!OFE1</f>
        <v>0</v>
      </c>
      <c r="OFF1" s="13">
        <f>variables_value!OFF1</f>
        <v>0</v>
      </c>
      <c r="OFG1" s="13">
        <f>variables_value!OFG1</f>
        <v>0</v>
      </c>
      <c r="OFH1" s="13">
        <f>variables_value!OFH1</f>
        <v>0</v>
      </c>
      <c r="OFI1" s="13">
        <f>variables_value!OFI1</f>
        <v>0</v>
      </c>
      <c r="OFJ1" s="13">
        <f>variables_value!OFJ1</f>
        <v>0</v>
      </c>
      <c r="OFK1" s="13">
        <f>variables_value!OFK1</f>
        <v>0</v>
      </c>
      <c r="OFL1" s="13">
        <f>variables_value!OFL1</f>
        <v>0</v>
      </c>
      <c r="OFM1" s="13">
        <f>variables_value!OFM1</f>
        <v>0</v>
      </c>
      <c r="OFN1" s="13">
        <f>variables_value!OFN1</f>
        <v>0</v>
      </c>
      <c r="OFO1" s="13">
        <f>variables_value!OFO1</f>
        <v>0</v>
      </c>
      <c r="OFP1" s="13">
        <f>variables_value!OFP1</f>
        <v>0</v>
      </c>
      <c r="OFQ1" s="13">
        <f>variables_value!OFQ1</f>
        <v>0</v>
      </c>
      <c r="OFR1" s="13">
        <f>variables_value!OFR1</f>
        <v>0</v>
      </c>
      <c r="OFS1" s="13">
        <f>variables_value!OFS1</f>
        <v>0</v>
      </c>
      <c r="OFT1" s="13">
        <f>variables_value!OFT1</f>
        <v>0</v>
      </c>
      <c r="OFU1" s="13">
        <f>variables_value!OFU1</f>
        <v>0</v>
      </c>
      <c r="OFV1" s="13">
        <f>variables_value!OFV1</f>
        <v>0</v>
      </c>
      <c r="OFW1" s="13">
        <f>variables_value!OFW1</f>
        <v>0</v>
      </c>
      <c r="OFX1" s="13">
        <f>variables_value!OFX1</f>
        <v>0</v>
      </c>
      <c r="OFY1" s="13">
        <f>variables_value!OFY1</f>
        <v>0</v>
      </c>
      <c r="OFZ1" s="13">
        <f>variables_value!OFZ1</f>
        <v>0</v>
      </c>
      <c r="OGA1" s="13">
        <f>variables_value!OGA1</f>
        <v>0</v>
      </c>
      <c r="OGB1" s="13">
        <f>variables_value!OGB1</f>
        <v>0</v>
      </c>
      <c r="OGC1" s="13">
        <f>variables_value!OGC1</f>
        <v>0</v>
      </c>
      <c r="OGD1" s="13">
        <f>variables_value!OGD1</f>
        <v>0</v>
      </c>
      <c r="OGE1" s="13">
        <f>variables_value!OGE1</f>
        <v>0</v>
      </c>
      <c r="OGF1" s="13">
        <f>variables_value!OGF1</f>
        <v>0</v>
      </c>
      <c r="OGG1" s="13">
        <f>variables_value!OGG1</f>
        <v>0</v>
      </c>
      <c r="OGH1" s="13">
        <f>variables_value!OGH1</f>
        <v>0</v>
      </c>
      <c r="OGI1" s="13">
        <f>variables_value!OGI1</f>
        <v>0</v>
      </c>
      <c r="OGJ1" s="13">
        <f>variables_value!OGJ1</f>
        <v>0</v>
      </c>
      <c r="OGK1" s="13">
        <f>variables_value!OGK1</f>
        <v>0</v>
      </c>
      <c r="OGL1" s="13">
        <f>variables_value!OGL1</f>
        <v>0</v>
      </c>
      <c r="OGM1" s="13">
        <f>variables_value!OGM1</f>
        <v>0</v>
      </c>
      <c r="OGN1" s="13">
        <f>variables_value!OGN1</f>
        <v>0</v>
      </c>
      <c r="OGO1" s="13">
        <f>variables_value!OGO1</f>
        <v>0</v>
      </c>
      <c r="OGP1" s="13">
        <f>variables_value!OGP1</f>
        <v>0</v>
      </c>
      <c r="OGQ1" s="13">
        <f>variables_value!OGQ1</f>
        <v>0</v>
      </c>
      <c r="OGR1" s="13">
        <f>variables_value!OGR1</f>
        <v>0</v>
      </c>
      <c r="OGS1" s="13">
        <f>variables_value!OGS1</f>
        <v>0</v>
      </c>
      <c r="OGT1" s="13">
        <f>variables_value!OGT1</f>
        <v>0</v>
      </c>
      <c r="OGU1" s="13">
        <f>variables_value!OGU1</f>
        <v>0</v>
      </c>
      <c r="OGV1" s="13">
        <f>variables_value!OGV1</f>
        <v>0</v>
      </c>
      <c r="OGW1" s="13">
        <f>variables_value!OGW1</f>
        <v>0</v>
      </c>
      <c r="OGX1" s="13">
        <f>variables_value!OGX1</f>
        <v>0</v>
      </c>
      <c r="OGY1" s="13">
        <f>variables_value!OGY1</f>
        <v>0</v>
      </c>
      <c r="OGZ1" s="13">
        <f>variables_value!OGZ1</f>
        <v>0</v>
      </c>
      <c r="OHA1" s="13">
        <f>variables_value!OHA1</f>
        <v>0</v>
      </c>
      <c r="OHB1" s="13">
        <f>variables_value!OHB1</f>
        <v>0</v>
      </c>
      <c r="OHC1" s="13">
        <f>variables_value!OHC1</f>
        <v>0</v>
      </c>
      <c r="OHD1" s="13">
        <f>variables_value!OHD1</f>
        <v>0</v>
      </c>
      <c r="OHE1" s="13">
        <f>variables_value!OHE1</f>
        <v>0</v>
      </c>
      <c r="OHF1" s="13">
        <f>variables_value!OHF1</f>
        <v>0</v>
      </c>
      <c r="OHG1" s="13">
        <f>variables_value!OHG1</f>
        <v>0</v>
      </c>
      <c r="OHH1" s="13">
        <f>variables_value!OHH1</f>
        <v>0</v>
      </c>
      <c r="OHI1" s="13">
        <f>variables_value!OHI1</f>
        <v>0</v>
      </c>
      <c r="OHJ1" s="13">
        <f>variables_value!OHJ1</f>
        <v>0</v>
      </c>
      <c r="OHK1" s="13">
        <f>variables_value!OHK1</f>
        <v>0</v>
      </c>
      <c r="OHL1" s="13">
        <f>variables_value!OHL1</f>
        <v>0</v>
      </c>
      <c r="OHM1" s="13">
        <f>variables_value!OHM1</f>
        <v>0</v>
      </c>
      <c r="OHN1" s="13">
        <f>variables_value!OHN1</f>
        <v>0</v>
      </c>
      <c r="OHO1" s="13">
        <f>variables_value!OHO1</f>
        <v>0</v>
      </c>
      <c r="OHP1" s="13">
        <f>variables_value!OHP1</f>
        <v>0</v>
      </c>
      <c r="OHQ1" s="13">
        <f>variables_value!OHQ1</f>
        <v>0</v>
      </c>
      <c r="OHR1" s="13">
        <f>variables_value!OHR1</f>
        <v>0</v>
      </c>
      <c r="OHS1" s="13">
        <f>variables_value!OHS1</f>
        <v>0</v>
      </c>
      <c r="OHT1" s="13">
        <f>variables_value!OHT1</f>
        <v>0</v>
      </c>
      <c r="OHU1" s="13">
        <f>variables_value!OHU1</f>
        <v>0</v>
      </c>
      <c r="OHV1" s="13">
        <f>variables_value!OHV1</f>
        <v>0</v>
      </c>
      <c r="OHW1" s="13">
        <f>variables_value!OHW1</f>
        <v>0</v>
      </c>
      <c r="OHX1" s="13">
        <f>variables_value!OHX1</f>
        <v>0</v>
      </c>
      <c r="OHY1" s="13">
        <f>variables_value!OHY1</f>
        <v>0</v>
      </c>
      <c r="OHZ1" s="13">
        <f>variables_value!OHZ1</f>
        <v>0</v>
      </c>
      <c r="OIA1" s="13">
        <f>variables_value!OIA1</f>
        <v>0</v>
      </c>
      <c r="OIB1" s="13">
        <f>variables_value!OIB1</f>
        <v>0</v>
      </c>
      <c r="OIC1" s="13">
        <f>variables_value!OIC1</f>
        <v>0</v>
      </c>
      <c r="OID1" s="13">
        <f>variables_value!OID1</f>
        <v>0</v>
      </c>
      <c r="OIE1" s="13">
        <f>variables_value!OIE1</f>
        <v>0</v>
      </c>
      <c r="OIF1" s="13">
        <f>variables_value!OIF1</f>
        <v>0</v>
      </c>
      <c r="OIG1" s="13">
        <f>variables_value!OIG1</f>
        <v>0</v>
      </c>
      <c r="OIH1" s="13">
        <f>variables_value!OIH1</f>
        <v>0</v>
      </c>
      <c r="OII1" s="13">
        <f>variables_value!OII1</f>
        <v>0</v>
      </c>
      <c r="OIJ1" s="13">
        <f>variables_value!OIJ1</f>
        <v>0</v>
      </c>
      <c r="OIK1" s="13">
        <f>variables_value!OIK1</f>
        <v>0</v>
      </c>
      <c r="OIL1" s="13">
        <f>variables_value!OIL1</f>
        <v>0</v>
      </c>
      <c r="OIM1" s="13">
        <f>variables_value!OIM1</f>
        <v>0</v>
      </c>
      <c r="OIN1" s="13">
        <f>variables_value!OIN1</f>
        <v>0</v>
      </c>
      <c r="OIO1" s="13">
        <f>variables_value!OIO1</f>
        <v>0</v>
      </c>
      <c r="OIP1" s="13">
        <f>variables_value!OIP1</f>
        <v>0</v>
      </c>
      <c r="OIQ1" s="13">
        <f>variables_value!OIQ1</f>
        <v>0</v>
      </c>
      <c r="OIR1" s="13">
        <f>variables_value!OIR1</f>
        <v>0</v>
      </c>
      <c r="OIS1" s="13">
        <f>variables_value!OIS1</f>
        <v>0</v>
      </c>
      <c r="OIT1" s="13">
        <f>variables_value!OIT1</f>
        <v>0</v>
      </c>
      <c r="OIU1" s="13">
        <f>variables_value!OIU1</f>
        <v>0</v>
      </c>
      <c r="OIV1" s="13">
        <f>variables_value!OIV1</f>
        <v>0</v>
      </c>
      <c r="OIW1" s="13">
        <f>variables_value!OIW1</f>
        <v>0</v>
      </c>
      <c r="OIX1" s="13">
        <f>variables_value!OIX1</f>
        <v>0</v>
      </c>
      <c r="OIY1" s="13">
        <f>variables_value!OIY1</f>
        <v>0</v>
      </c>
      <c r="OIZ1" s="13">
        <f>variables_value!OIZ1</f>
        <v>0</v>
      </c>
      <c r="OJA1" s="13">
        <f>variables_value!OJA1</f>
        <v>0</v>
      </c>
      <c r="OJB1" s="13">
        <f>variables_value!OJB1</f>
        <v>0</v>
      </c>
      <c r="OJC1" s="13">
        <f>variables_value!OJC1</f>
        <v>0</v>
      </c>
      <c r="OJD1" s="13">
        <f>variables_value!OJD1</f>
        <v>0</v>
      </c>
      <c r="OJE1" s="13">
        <f>variables_value!OJE1</f>
        <v>0</v>
      </c>
      <c r="OJF1" s="13">
        <f>variables_value!OJF1</f>
        <v>0</v>
      </c>
      <c r="OJG1" s="13">
        <f>variables_value!OJG1</f>
        <v>0</v>
      </c>
      <c r="OJH1" s="13">
        <f>variables_value!OJH1</f>
        <v>0</v>
      </c>
      <c r="OJI1" s="13">
        <f>variables_value!OJI1</f>
        <v>0</v>
      </c>
      <c r="OJJ1" s="13">
        <f>variables_value!OJJ1</f>
        <v>0</v>
      </c>
      <c r="OJK1" s="13">
        <f>variables_value!OJK1</f>
        <v>0</v>
      </c>
      <c r="OJL1" s="13">
        <f>variables_value!OJL1</f>
        <v>0</v>
      </c>
      <c r="OJM1" s="13">
        <f>variables_value!OJM1</f>
        <v>0</v>
      </c>
      <c r="OJN1" s="13">
        <f>variables_value!OJN1</f>
        <v>0</v>
      </c>
      <c r="OJO1" s="13">
        <f>variables_value!OJO1</f>
        <v>0</v>
      </c>
      <c r="OJP1" s="13">
        <f>variables_value!OJP1</f>
        <v>0</v>
      </c>
      <c r="OJQ1" s="13">
        <f>variables_value!OJQ1</f>
        <v>0</v>
      </c>
      <c r="OJR1" s="13">
        <f>variables_value!OJR1</f>
        <v>0</v>
      </c>
      <c r="OJS1" s="13">
        <f>variables_value!OJS1</f>
        <v>0</v>
      </c>
      <c r="OJT1" s="13">
        <f>variables_value!OJT1</f>
        <v>0</v>
      </c>
      <c r="OJU1" s="13">
        <f>variables_value!OJU1</f>
        <v>0</v>
      </c>
      <c r="OJV1" s="13">
        <f>variables_value!OJV1</f>
        <v>0</v>
      </c>
      <c r="OJW1" s="13">
        <f>variables_value!OJW1</f>
        <v>0</v>
      </c>
      <c r="OJX1" s="13">
        <f>variables_value!OJX1</f>
        <v>0</v>
      </c>
      <c r="OJY1" s="13">
        <f>variables_value!OJY1</f>
        <v>0</v>
      </c>
      <c r="OJZ1" s="13">
        <f>variables_value!OJZ1</f>
        <v>0</v>
      </c>
      <c r="OKA1" s="13">
        <f>variables_value!OKA1</f>
        <v>0</v>
      </c>
      <c r="OKB1" s="13">
        <f>variables_value!OKB1</f>
        <v>0</v>
      </c>
      <c r="OKC1" s="13">
        <f>variables_value!OKC1</f>
        <v>0</v>
      </c>
      <c r="OKD1" s="13">
        <f>variables_value!OKD1</f>
        <v>0</v>
      </c>
      <c r="OKE1" s="13">
        <f>variables_value!OKE1</f>
        <v>0</v>
      </c>
      <c r="OKF1" s="13">
        <f>variables_value!OKF1</f>
        <v>0</v>
      </c>
      <c r="OKG1" s="13">
        <f>variables_value!OKG1</f>
        <v>0</v>
      </c>
      <c r="OKH1" s="13">
        <f>variables_value!OKH1</f>
        <v>0</v>
      </c>
      <c r="OKI1" s="13">
        <f>variables_value!OKI1</f>
        <v>0</v>
      </c>
      <c r="OKJ1" s="13">
        <f>variables_value!OKJ1</f>
        <v>0</v>
      </c>
      <c r="OKK1" s="13">
        <f>variables_value!OKK1</f>
        <v>0</v>
      </c>
      <c r="OKL1" s="13">
        <f>variables_value!OKL1</f>
        <v>0</v>
      </c>
      <c r="OKM1" s="13">
        <f>variables_value!OKM1</f>
        <v>0</v>
      </c>
      <c r="OKN1" s="13">
        <f>variables_value!OKN1</f>
        <v>0</v>
      </c>
      <c r="OKO1" s="13">
        <f>variables_value!OKO1</f>
        <v>0</v>
      </c>
      <c r="OKP1" s="13">
        <f>variables_value!OKP1</f>
        <v>0</v>
      </c>
      <c r="OKQ1" s="13">
        <f>variables_value!OKQ1</f>
        <v>0</v>
      </c>
      <c r="OKR1" s="13">
        <f>variables_value!OKR1</f>
        <v>0</v>
      </c>
      <c r="OKS1" s="13">
        <f>variables_value!OKS1</f>
        <v>0</v>
      </c>
      <c r="OKT1" s="13">
        <f>variables_value!OKT1</f>
        <v>0</v>
      </c>
      <c r="OKU1" s="13">
        <f>variables_value!OKU1</f>
        <v>0</v>
      </c>
      <c r="OKV1" s="13">
        <f>variables_value!OKV1</f>
        <v>0</v>
      </c>
      <c r="OKW1" s="13">
        <f>variables_value!OKW1</f>
        <v>0</v>
      </c>
      <c r="OKX1" s="13">
        <f>variables_value!OKX1</f>
        <v>0</v>
      </c>
      <c r="OKY1" s="13">
        <f>variables_value!OKY1</f>
        <v>0</v>
      </c>
      <c r="OKZ1" s="13">
        <f>variables_value!OKZ1</f>
        <v>0</v>
      </c>
      <c r="OLA1" s="13">
        <f>variables_value!OLA1</f>
        <v>0</v>
      </c>
      <c r="OLB1" s="13">
        <f>variables_value!OLB1</f>
        <v>0</v>
      </c>
      <c r="OLC1" s="13">
        <f>variables_value!OLC1</f>
        <v>0</v>
      </c>
      <c r="OLD1" s="13">
        <f>variables_value!OLD1</f>
        <v>0</v>
      </c>
      <c r="OLE1" s="13">
        <f>variables_value!OLE1</f>
        <v>0</v>
      </c>
      <c r="OLF1" s="13">
        <f>variables_value!OLF1</f>
        <v>0</v>
      </c>
      <c r="OLG1" s="13">
        <f>variables_value!OLG1</f>
        <v>0</v>
      </c>
      <c r="OLH1" s="13">
        <f>variables_value!OLH1</f>
        <v>0</v>
      </c>
      <c r="OLI1" s="13">
        <f>variables_value!OLI1</f>
        <v>0</v>
      </c>
      <c r="OLJ1" s="13">
        <f>variables_value!OLJ1</f>
        <v>0</v>
      </c>
      <c r="OLK1" s="13">
        <f>variables_value!OLK1</f>
        <v>0</v>
      </c>
      <c r="OLL1" s="13">
        <f>variables_value!OLL1</f>
        <v>0</v>
      </c>
      <c r="OLM1" s="13">
        <f>variables_value!OLM1</f>
        <v>0</v>
      </c>
      <c r="OLN1" s="13">
        <f>variables_value!OLN1</f>
        <v>0</v>
      </c>
      <c r="OLO1" s="13">
        <f>variables_value!OLO1</f>
        <v>0</v>
      </c>
      <c r="OLP1" s="13">
        <f>variables_value!OLP1</f>
        <v>0</v>
      </c>
      <c r="OLQ1" s="13">
        <f>variables_value!OLQ1</f>
        <v>0</v>
      </c>
      <c r="OLR1" s="13">
        <f>variables_value!OLR1</f>
        <v>0</v>
      </c>
      <c r="OLS1" s="13">
        <f>variables_value!OLS1</f>
        <v>0</v>
      </c>
      <c r="OLT1" s="13">
        <f>variables_value!OLT1</f>
        <v>0</v>
      </c>
      <c r="OLU1" s="13">
        <f>variables_value!OLU1</f>
        <v>0</v>
      </c>
      <c r="OLV1" s="13">
        <f>variables_value!OLV1</f>
        <v>0</v>
      </c>
      <c r="OLW1" s="13">
        <f>variables_value!OLW1</f>
        <v>0</v>
      </c>
      <c r="OLX1" s="13">
        <f>variables_value!OLX1</f>
        <v>0</v>
      </c>
      <c r="OLY1" s="13">
        <f>variables_value!OLY1</f>
        <v>0</v>
      </c>
      <c r="OLZ1" s="13">
        <f>variables_value!OLZ1</f>
        <v>0</v>
      </c>
      <c r="OMA1" s="13">
        <f>variables_value!OMA1</f>
        <v>0</v>
      </c>
      <c r="OMB1" s="13">
        <f>variables_value!OMB1</f>
        <v>0</v>
      </c>
      <c r="OMC1" s="13">
        <f>variables_value!OMC1</f>
        <v>0</v>
      </c>
      <c r="OMD1" s="13">
        <f>variables_value!OMD1</f>
        <v>0</v>
      </c>
      <c r="OME1" s="13">
        <f>variables_value!OME1</f>
        <v>0</v>
      </c>
      <c r="OMF1" s="13">
        <f>variables_value!OMF1</f>
        <v>0</v>
      </c>
      <c r="OMG1" s="13">
        <f>variables_value!OMG1</f>
        <v>0</v>
      </c>
      <c r="OMH1" s="13">
        <f>variables_value!OMH1</f>
        <v>0</v>
      </c>
      <c r="OMI1" s="13">
        <f>variables_value!OMI1</f>
        <v>0</v>
      </c>
      <c r="OMJ1" s="13">
        <f>variables_value!OMJ1</f>
        <v>0</v>
      </c>
      <c r="OMK1" s="13">
        <f>variables_value!OMK1</f>
        <v>0</v>
      </c>
      <c r="OML1" s="13">
        <f>variables_value!OML1</f>
        <v>0</v>
      </c>
      <c r="OMM1" s="13">
        <f>variables_value!OMM1</f>
        <v>0</v>
      </c>
      <c r="OMN1" s="13">
        <f>variables_value!OMN1</f>
        <v>0</v>
      </c>
      <c r="OMO1" s="13">
        <f>variables_value!OMO1</f>
        <v>0</v>
      </c>
      <c r="OMP1" s="13">
        <f>variables_value!OMP1</f>
        <v>0</v>
      </c>
      <c r="OMQ1" s="13">
        <f>variables_value!OMQ1</f>
        <v>0</v>
      </c>
      <c r="OMR1" s="13">
        <f>variables_value!OMR1</f>
        <v>0</v>
      </c>
      <c r="OMS1" s="13">
        <f>variables_value!OMS1</f>
        <v>0</v>
      </c>
      <c r="OMT1" s="13">
        <f>variables_value!OMT1</f>
        <v>0</v>
      </c>
      <c r="OMU1" s="13">
        <f>variables_value!OMU1</f>
        <v>0</v>
      </c>
      <c r="OMV1" s="13">
        <f>variables_value!OMV1</f>
        <v>0</v>
      </c>
      <c r="OMW1" s="13">
        <f>variables_value!OMW1</f>
        <v>0</v>
      </c>
      <c r="OMX1" s="13">
        <f>variables_value!OMX1</f>
        <v>0</v>
      </c>
      <c r="OMY1" s="13">
        <f>variables_value!OMY1</f>
        <v>0</v>
      </c>
      <c r="OMZ1" s="13">
        <f>variables_value!OMZ1</f>
        <v>0</v>
      </c>
      <c r="ONA1" s="13">
        <f>variables_value!ONA1</f>
        <v>0</v>
      </c>
      <c r="ONB1" s="13">
        <f>variables_value!ONB1</f>
        <v>0</v>
      </c>
      <c r="ONC1" s="13">
        <f>variables_value!ONC1</f>
        <v>0</v>
      </c>
      <c r="OND1" s="13">
        <f>variables_value!OND1</f>
        <v>0</v>
      </c>
      <c r="ONE1" s="13">
        <f>variables_value!ONE1</f>
        <v>0</v>
      </c>
      <c r="ONF1" s="13">
        <f>variables_value!ONF1</f>
        <v>0</v>
      </c>
      <c r="ONG1" s="13">
        <f>variables_value!ONG1</f>
        <v>0</v>
      </c>
      <c r="ONH1" s="13">
        <f>variables_value!ONH1</f>
        <v>0</v>
      </c>
      <c r="ONI1" s="13">
        <f>variables_value!ONI1</f>
        <v>0</v>
      </c>
      <c r="ONJ1" s="13">
        <f>variables_value!ONJ1</f>
        <v>0</v>
      </c>
      <c r="ONK1" s="13">
        <f>variables_value!ONK1</f>
        <v>0</v>
      </c>
      <c r="ONL1" s="13">
        <f>variables_value!ONL1</f>
        <v>0</v>
      </c>
      <c r="ONM1" s="13">
        <f>variables_value!ONM1</f>
        <v>0</v>
      </c>
      <c r="ONN1" s="13">
        <f>variables_value!ONN1</f>
        <v>0</v>
      </c>
      <c r="ONO1" s="13">
        <f>variables_value!ONO1</f>
        <v>0</v>
      </c>
      <c r="ONP1" s="13">
        <f>variables_value!ONP1</f>
        <v>0</v>
      </c>
      <c r="ONQ1" s="13">
        <f>variables_value!ONQ1</f>
        <v>0</v>
      </c>
      <c r="ONR1" s="13">
        <f>variables_value!ONR1</f>
        <v>0</v>
      </c>
      <c r="ONS1" s="13">
        <f>variables_value!ONS1</f>
        <v>0</v>
      </c>
      <c r="ONT1" s="13">
        <f>variables_value!ONT1</f>
        <v>0</v>
      </c>
      <c r="ONU1" s="13">
        <f>variables_value!ONU1</f>
        <v>0</v>
      </c>
      <c r="ONV1" s="13">
        <f>variables_value!ONV1</f>
        <v>0</v>
      </c>
      <c r="ONW1" s="13">
        <f>variables_value!ONW1</f>
        <v>0</v>
      </c>
      <c r="ONX1" s="13">
        <f>variables_value!ONX1</f>
        <v>0</v>
      </c>
      <c r="ONY1" s="13">
        <f>variables_value!ONY1</f>
        <v>0</v>
      </c>
      <c r="ONZ1" s="13">
        <f>variables_value!ONZ1</f>
        <v>0</v>
      </c>
      <c r="OOA1" s="13">
        <f>variables_value!OOA1</f>
        <v>0</v>
      </c>
      <c r="OOB1" s="13">
        <f>variables_value!OOB1</f>
        <v>0</v>
      </c>
      <c r="OOC1" s="13">
        <f>variables_value!OOC1</f>
        <v>0</v>
      </c>
      <c r="OOD1" s="13">
        <f>variables_value!OOD1</f>
        <v>0</v>
      </c>
      <c r="OOE1" s="13">
        <f>variables_value!OOE1</f>
        <v>0</v>
      </c>
      <c r="OOF1" s="13">
        <f>variables_value!OOF1</f>
        <v>0</v>
      </c>
      <c r="OOG1" s="13">
        <f>variables_value!OOG1</f>
        <v>0</v>
      </c>
      <c r="OOH1" s="13">
        <f>variables_value!OOH1</f>
        <v>0</v>
      </c>
      <c r="OOI1" s="13">
        <f>variables_value!OOI1</f>
        <v>0</v>
      </c>
      <c r="OOJ1" s="13">
        <f>variables_value!OOJ1</f>
        <v>0</v>
      </c>
      <c r="OOK1" s="13">
        <f>variables_value!OOK1</f>
        <v>0</v>
      </c>
      <c r="OOL1" s="13">
        <f>variables_value!OOL1</f>
        <v>0</v>
      </c>
      <c r="OOM1" s="13">
        <f>variables_value!OOM1</f>
        <v>0</v>
      </c>
      <c r="OON1" s="13">
        <f>variables_value!OON1</f>
        <v>0</v>
      </c>
      <c r="OOO1" s="13">
        <f>variables_value!OOO1</f>
        <v>0</v>
      </c>
      <c r="OOP1" s="13">
        <f>variables_value!OOP1</f>
        <v>0</v>
      </c>
      <c r="OOQ1" s="13">
        <f>variables_value!OOQ1</f>
        <v>0</v>
      </c>
      <c r="OOR1" s="13">
        <f>variables_value!OOR1</f>
        <v>0</v>
      </c>
      <c r="OOS1" s="13">
        <f>variables_value!OOS1</f>
        <v>0</v>
      </c>
      <c r="OOT1" s="13">
        <f>variables_value!OOT1</f>
        <v>0</v>
      </c>
      <c r="OOU1" s="13">
        <f>variables_value!OOU1</f>
        <v>0</v>
      </c>
      <c r="OOV1" s="13">
        <f>variables_value!OOV1</f>
        <v>0</v>
      </c>
      <c r="OOW1" s="13">
        <f>variables_value!OOW1</f>
        <v>0</v>
      </c>
      <c r="OOX1" s="13">
        <f>variables_value!OOX1</f>
        <v>0</v>
      </c>
      <c r="OOY1" s="13">
        <f>variables_value!OOY1</f>
        <v>0</v>
      </c>
      <c r="OOZ1" s="13">
        <f>variables_value!OOZ1</f>
        <v>0</v>
      </c>
      <c r="OPA1" s="13">
        <f>variables_value!OPA1</f>
        <v>0</v>
      </c>
      <c r="OPB1" s="13">
        <f>variables_value!OPB1</f>
        <v>0</v>
      </c>
      <c r="OPC1" s="13">
        <f>variables_value!OPC1</f>
        <v>0</v>
      </c>
      <c r="OPD1" s="13">
        <f>variables_value!OPD1</f>
        <v>0</v>
      </c>
      <c r="OPE1" s="13">
        <f>variables_value!OPE1</f>
        <v>0</v>
      </c>
      <c r="OPF1" s="13">
        <f>variables_value!OPF1</f>
        <v>0</v>
      </c>
      <c r="OPG1" s="13">
        <f>variables_value!OPG1</f>
        <v>0</v>
      </c>
      <c r="OPH1" s="13">
        <f>variables_value!OPH1</f>
        <v>0</v>
      </c>
      <c r="OPI1" s="13">
        <f>variables_value!OPI1</f>
        <v>0</v>
      </c>
      <c r="OPJ1" s="13">
        <f>variables_value!OPJ1</f>
        <v>0</v>
      </c>
      <c r="OPK1" s="13">
        <f>variables_value!OPK1</f>
        <v>0</v>
      </c>
      <c r="OPL1" s="13">
        <f>variables_value!OPL1</f>
        <v>0</v>
      </c>
      <c r="OPM1" s="13">
        <f>variables_value!OPM1</f>
        <v>0</v>
      </c>
      <c r="OPN1" s="13">
        <f>variables_value!OPN1</f>
        <v>0</v>
      </c>
      <c r="OPO1" s="13">
        <f>variables_value!OPO1</f>
        <v>0</v>
      </c>
      <c r="OPP1" s="13">
        <f>variables_value!OPP1</f>
        <v>0</v>
      </c>
      <c r="OPQ1" s="13">
        <f>variables_value!OPQ1</f>
        <v>0</v>
      </c>
      <c r="OPR1" s="13">
        <f>variables_value!OPR1</f>
        <v>0</v>
      </c>
      <c r="OPS1" s="13">
        <f>variables_value!OPS1</f>
        <v>0</v>
      </c>
      <c r="OPT1" s="13">
        <f>variables_value!OPT1</f>
        <v>0</v>
      </c>
      <c r="OPU1" s="13">
        <f>variables_value!OPU1</f>
        <v>0</v>
      </c>
      <c r="OPV1" s="13">
        <f>variables_value!OPV1</f>
        <v>0</v>
      </c>
      <c r="OPW1" s="13">
        <f>variables_value!OPW1</f>
        <v>0</v>
      </c>
      <c r="OPX1" s="13">
        <f>variables_value!OPX1</f>
        <v>0</v>
      </c>
      <c r="OPY1" s="13">
        <f>variables_value!OPY1</f>
        <v>0</v>
      </c>
      <c r="OPZ1" s="13">
        <f>variables_value!OPZ1</f>
        <v>0</v>
      </c>
      <c r="OQA1" s="13">
        <f>variables_value!OQA1</f>
        <v>0</v>
      </c>
      <c r="OQB1" s="13">
        <f>variables_value!OQB1</f>
        <v>0</v>
      </c>
      <c r="OQC1" s="13">
        <f>variables_value!OQC1</f>
        <v>0</v>
      </c>
      <c r="OQD1" s="13">
        <f>variables_value!OQD1</f>
        <v>0</v>
      </c>
      <c r="OQE1" s="13">
        <f>variables_value!OQE1</f>
        <v>0</v>
      </c>
      <c r="OQF1" s="13">
        <f>variables_value!OQF1</f>
        <v>0</v>
      </c>
      <c r="OQG1" s="13">
        <f>variables_value!OQG1</f>
        <v>0</v>
      </c>
      <c r="OQH1" s="13">
        <f>variables_value!OQH1</f>
        <v>0</v>
      </c>
      <c r="OQI1" s="13">
        <f>variables_value!OQI1</f>
        <v>0</v>
      </c>
      <c r="OQJ1" s="13">
        <f>variables_value!OQJ1</f>
        <v>0</v>
      </c>
      <c r="OQK1" s="13">
        <f>variables_value!OQK1</f>
        <v>0</v>
      </c>
      <c r="OQL1" s="13">
        <f>variables_value!OQL1</f>
        <v>0</v>
      </c>
      <c r="OQM1" s="13">
        <f>variables_value!OQM1</f>
        <v>0</v>
      </c>
      <c r="OQN1" s="13">
        <f>variables_value!OQN1</f>
        <v>0</v>
      </c>
      <c r="OQO1" s="13">
        <f>variables_value!OQO1</f>
        <v>0</v>
      </c>
      <c r="OQP1" s="13">
        <f>variables_value!OQP1</f>
        <v>0</v>
      </c>
      <c r="OQQ1" s="13">
        <f>variables_value!OQQ1</f>
        <v>0</v>
      </c>
      <c r="OQR1" s="13">
        <f>variables_value!OQR1</f>
        <v>0</v>
      </c>
      <c r="OQS1" s="13">
        <f>variables_value!OQS1</f>
        <v>0</v>
      </c>
      <c r="OQT1" s="13">
        <f>variables_value!OQT1</f>
        <v>0</v>
      </c>
      <c r="OQU1" s="13">
        <f>variables_value!OQU1</f>
        <v>0</v>
      </c>
      <c r="OQV1" s="13">
        <f>variables_value!OQV1</f>
        <v>0</v>
      </c>
      <c r="OQW1" s="13">
        <f>variables_value!OQW1</f>
        <v>0</v>
      </c>
      <c r="OQX1" s="13">
        <f>variables_value!OQX1</f>
        <v>0</v>
      </c>
      <c r="OQY1" s="13">
        <f>variables_value!OQY1</f>
        <v>0</v>
      </c>
      <c r="OQZ1" s="13">
        <f>variables_value!OQZ1</f>
        <v>0</v>
      </c>
      <c r="ORA1" s="13">
        <f>variables_value!ORA1</f>
        <v>0</v>
      </c>
      <c r="ORB1" s="13">
        <f>variables_value!ORB1</f>
        <v>0</v>
      </c>
      <c r="ORC1" s="13">
        <f>variables_value!ORC1</f>
        <v>0</v>
      </c>
      <c r="ORD1" s="13">
        <f>variables_value!ORD1</f>
        <v>0</v>
      </c>
      <c r="ORE1" s="13">
        <f>variables_value!ORE1</f>
        <v>0</v>
      </c>
      <c r="ORF1" s="13">
        <f>variables_value!ORF1</f>
        <v>0</v>
      </c>
      <c r="ORG1" s="13">
        <f>variables_value!ORG1</f>
        <v>0</v>
      </c>
      <c r="ORH1" s="13">
        <f>variables_value!ORH1</f>
        <v>0</v>
      </c>
      <c r="ORI1" s="13">
        <f>variables_value!ORI1</f>
        <v>0</v>
      </c>
      <c r="ORJ1" s="13">
        <f>variables_value!ORJ1</f>
        <v>0</v>
      </c>
      <c r="ORK1" s="13">
        <f>variables_value!ORK1</f>
        <v>0</v>
      </c>
      <c r="ORL1" s="13">
        <f>variables_value!ORL1</f>
        <v>0</v>
      </c>
      <c r="ORM1" s="13">
        <f>variables_value!ORM1</f>
        <v>0</v>
      </c>
      <c r="ORN1" s="13">
        <f>variables_value!ORN1</f>
        <v>0</v>
      </c>
      <c r="ORO1" s="13">
        <f>variables_value!ORO1</f>
        <v>0</v>
      </c>
      <c r="ORP1" s="13">
        <f>variables_value!ORP1</f>
        <v>0</v>
      </c>
      <c r="ORQ1" s="13">
        <f>variables_value!ORQ1</f>
        <v>0</v>
      </c>
      <c r="ORR1" s="13">
        <f>variables_value!ORR1</f>
        <v>0</v>
      </c>
      <c r="ORS1" s="13">
        <f>variables_value!ORS1</f>
        <v>0</v>
      </c>
      <c r="ORT1" s="13">
        <f>variables_value!ORT1</f>
        <v>0</v>
      </c>
      <c r="ORU1" s="13">
        <f>variables_value!ORU1</f>
        <v>0</v>
      </c>
      <c r="ORV1" s="13">
        <f>variables_value!ORV1</f>
        <v>0</v>
      </c>
      <c r="ORW1" s="13">
        <f>variables_value!ORW1</f>
        <v>0</v>
      </c>
      <c r="ORX1" s="13">
        <f>variables_value!ORX1</f>
        <v>0</v>
      </c>
      <c r="ORY1" s="13">
        <f>variables_value!ORY1</f>
        <v>0</v>
      </c>
      <c r="ORZ1" s="13">
        <f>variables_value!ORZ1</f>
        <v>0</v>
      </c>
      <c r="OSA1" s="13">
        <f>variables_value!OSA1</f>
        <v>0</v>
      </c>
      <c r="OSB1" s="13">
        <f>variables_value!OSB1</f>
        <v>0</v>
      </c>
      <c r="OSC1" s="13">
        <f>variables_value!OSC1</f>
        <v>0</v>
      </c>
      <c r="OSD1" s="13">
        <f>variables_value!OSD1</f>
        <v>0</v>
      </c>
      <c r="OSE1" s="13">
        <f>variables_value!OSE1</f>
        <v>0</v>
      </c>
      <c r="OSF1" s="13">
        <f>variables_value!OSF1</f>
        <v>0</v>
      </c>
      <c r="OSG1" s="13">
        <f>variables_value!OSG1</f>
        <v>0</v>
      </c>
      <c r="OSH1" s="13">
        <f>variables_value!OSH1</f>
        <v>0</v>
      </c>
      <c r="OSI1" s="13">
        <f>variables_value!OSI1</f>
        <v>0</v>
      </c>
      <c r="OSJ1" s="13">
        <f>variables_value!OSJ1</f>
        <v>0</v>
      </c>
      <c r="OSK1" s="13">
        <f>variables_value!OSK1</f>
        <v>0</v>
      </c>
      <c r="OSL1" s="13">
        <f>variables_value!OSL1</f>
        <v>0</v>
      </c>
      <c r="OSM1" s="13">
        <f>variables_value!OSM1</f>
        <v>0</v>
      </c>
      <c r="OSN1" s="13">
        <f>variables_value!OSN1</f>
        <v>0</v>
      </c>
      <c r="OSO1" s="13">
        <f>variables_value!OSO1</f>
        <v>0</v>
      </c>
      <c r="OSP1" s="13">
        <f>variables_value!OSP1</f>
        <v>0</v>
      </c>
      <c r="OSQ1" s="13">
        <f>variables_value!OSQ1</f>
        <v>0</v>
      </c>
      <c r="OSR1" s="13">
        <f>variables_value!OSR1</f>
        <v>0</v>
      </c>
      <c r="OSS1" s="13">
        <f>variables_value!OSS1</f>
        <v>0</v>
      </c>
      <c r="OST1" s="13">
        <f>variables_value!OST1</f>
        <v>0</v>
      </c>
      <c r="OSU1" s="13">
        <f>variables_value!OSU1</f>
        <v>0</v>
      </c>
      <c r="OSV1" s="13">
        <f>variables_value!OSV1</f>
        <v>0</v>
      </c>
      <c r="OSW1" s="13">
        <f>variables_value!OSW1</f>
        <v>0</v>
      </c>
      <c r="OSX1" s="13">
        <f>variables_value!OSX1</f>
        <v>0</v>
      </c>
      <c r="OSY1" s="13">
        <f>variables_value!OSY1</f>
        <v>0</v>
      </c>
      <c r="OSZ1" s="13">
        <f>variables_value!OSZ1</f>
        <v>0</v>
      </c>
      <c r="OTA1" s="13">
        <f>variables_value!OTA1</f>
        <v>0</v>
      </c>
      <c r="OTB1" s="13">
        <f>variables_value!OTB1</f>
        <v>0</v>
      </c>
      <c r="OTC1" s="13">
        <f>variables_value!OTC1</f>
        <v>0</v>
      </c>
      <c r="OTD1" s="13">
        <f>variables_value!OTD1</f>
        <v>0</v>
      </c>
      <c r="OTE1" s="13">
        <f>variables_value!OTE1</f>
        <v>0</v>
      </c>
      <c r="OTF1" s="13">
        <f>variables_value!OTF1</f>
        <v>0</v>
      </c>
      <c r="OTG1" s="13">
        <f>variables_value!OTG1</f>
        <v>0</v>
      </c>
      <c r="OTH1" s="13">
        <f>variables_value!OTH1</f>
        <v>0</v>
      </c>
      <c r="OTI1" s="13">
        <f>variables_value!OTI1</f>
        <v>0</v>
      </c>
      <c r="OTJ1" s="13">
        <f>variables_value!OTJ1</f>
        <v>0</v>
      </c>
      <c r="OTK1" s="13">
        <f>variables_value!OTK1</f>
        <v>0</v>
      </c>
      <c r="OTL1" s="13">
        <f>variables_value!OTL1</f>
        <v>0</v>
      </c>
      <c r="OTM1" s="13">
        <f>variables_value!OTM1</f>
        <v>0</v>
      </c>
      <c r="OTN1" s="13">
        <f>variables_value!OTN1</f>
        <v>0</v>
      </c>
      <c r="OTO1" s="13">
        <f>variables_value!OTO1</f>
        <v>0</v>
      </c>
      <c r="OTP1" s="13">
        <f>variables_value!OTP1</f>
        <v>0</v>
      </c>
      <c r="OTQ1" s="13">
        <f>variables_value!OTQ1</f>
        <v>0</v>
      </c>
      <c r="OTR1" s="13">
        <f>variables_value!OTR1</f>
        <v>0</v>
      </c>
      <c r="OTS1" s="13">
        <f>variables_value!OTS1</f>
        <v>0</v>
      </c>
      <c r="OTT1" s="13">
        <f>variables_value!OTT1</f>
        <v>0</v>
      </c>
      <c r="OTU1" s="13">
        <f>variables_value!OTU1</f>
        <v>0</v>
      </c>
      <c r="OTV1" s="13">
        <f>variables_value!OTV1</f>
        <v>0</v>
      </c>
      <c r="OTW1" s="13">
        <f>variables_value!OTW1</f>
        <v>0</v>
      </c>
      <c r="OTX1" s="13">
        <f>variables_value!OTX1</f>
        <v>0</v>
      </c>
      <c r="OTY1" s="13">
        <f>variables_value!OTY1</f>
        <v>0</v>
      </c>
      <c r="OTZ1" s="13">
        <f>variables_value!OTZ1</f>
        <v>0</v>
      </c>
      <c r="OUA1" s="13">
        <f>variables_value!OUA1</f>
        <v>0</v>
      </c>
      <c r="OUB1" s="13">
        <f>variables_value!OUB1</f>
        <v>0</v>
      </c>
      <c r="OUC1" s="13">
        <f>variables_value!OUC1</f>
        <v>0</v>
      </c>
      <c r="OUD1" s="13">
        <f>variables_value!OUD1</f>
        <v>0</v>
      </c>
      <c r="OUE1" s="13">
        <f>variables_value!OUE1</f>
        <v>0</v>
      </c>
      <c r="OUF1" s="13">
        <f>variables_value!OUF1</f>
        <v>0</v>
      </c>
      <c r="OUG1" s="13">
        <f>variables_value!OUG1</f>
        <v>0</v>
      </c>
      <c r="OUH1" s="13">
        <f>variables_value!OUH1</f>
        <v>0</v>
      </c>
      <c r="OUI1" s="13">
        <f>variables_value!OUI1</f>
        <v>0</v>
      </c>
      <c r="OUJ1" s="13">
        <f>variables_value!OUJ1</f>
        <v>0</v>
      </c>
      <c r="OUK1" s="13">
        <f>variables_value!OUK1</f>
        <v>0</v>
      </c>
      <c r="OUL1" s="13">
        <f>variables_value!OUL1</f>
        <v>0</v>
      </c>
      <c r="OUM1" s="13">
        <f>variables_value!OUM1</f>
        <v>0</v>
      </c>
      <c r="OUN1" s="13">
        <f>variables_value!OUN1</f>
        <v>0</v>
      </c>
      <c r="OUO1" s="13">
        <f>variables_value!OUO1</f>
        <v>0</v>
      </c>
      <c r="OUP1" s="13">
        <f>variables_value!OUP1</f>
        <v>0</v>
      </c>
      <c r="OUQ1" s="13">
        <f>variables_value!OUQ1</f>
        <v>0</v>
      </c>
      <c r="OUR1" s="13">
        <f>variables_value!OUR1</f>
        <v>0</v>
      </c>
      <c r="OUS1" s="13">
        <f>variables_value!OUS1</f>
        <v>0</v>
      </c>
      <c r="OUT1" s="13">
        <f>variables_value!OUT1</f>
        <v>0</v>
      </c>
      <c r="OUU1" s="13">
        <f>variables_value!OUU1</f>
        <v>0</v>
      </c>
      <c r="OUV1" s="13">
        <f>variables_value!OUV1</f>
        <v>0</v>
      </c>
      <c r="OUW1" s="13">
        <f>variables_value!OUW1</f>
        <v>0</v>
      </c>
      <c r="OUX1" s="13">
        <f>variables_value!OUX1</f>
        <v>0</v>
      </c>
      <c r="OUY1" s="13">
        <f>variables_value!OUY1</f>
        <v>0</v>
      </c>
      <c r="OUZ1" s="13">
        <f>variables_value!OUZ1</f>
        <v>0</v>
      </c>
      <c r="OVA1" s="13">
        <f>variables_value!OVA1</f>
        <v>0</v>
      </c>
      <c r="OVB1" s="13">
        <f>variables_value!OVB1</f>
        <v>0</v>
      </c>
      <c r="OVC1" s="13">
        <f>variables_value!OVC1</f>
        <v>0</v>
      </c>
      <c r="OVD1" s="13">
        <f>variables_value!OVD1</f>
        <v>0</v>
      </c>
      <c r="OVE1" s="13">
        <f>variables_value!OVE1</f>
        <v>0</v>
      </c>
      <c r="OVF1" s="13">
        <f>variables_value!OVF1</f>
        <v>0</v>
      </c>
      <c r="OVG1" s="13">
        <f>variables_value!OVG1</f>
        <v>0</v>
      </c>
      <c r="OVH1" s="13">
        <f>variables_value!OVH1</f>
        <v>0</v>
      </c>
      <c r="OVI1" s="13">
        <f>variables_value!OVI1</f>
        <v>0</v>
      </c>
      <c r="OVJ1" s="13">
        <f>variables_value!OVJ1</f>
        <v>0</v>
      </c>
      <c r="OVK1" s="13">
        <f>variables_value!OVK1</f>
        <v>0</v>
      </c>
      <c r="OVL1" s="13">
        <f>variables_value!OVL1</f>
        <v>0</v>
      </c>
      <c r="OVM1" s="13">
        <f>variables_value!OVM1</f>
        <v>0</v>
      </c>
      <c r="OVN1" s="13">
        <f>variables_value!OVN1</f>
        <v>0</v>
      </c>
      <c r="OVO1" s="13">
        <f>variables_value!OVO1</f>
        <v>0</v>
      </c>
      <c r="OVP1" s="13">
        <f>variables_value!OVP1</f>
        <v>0</v>
      </c>
      <c r="OVQ1" s="13">
        <f>variables_value!OVQ1</f>
        <v>0</v>
      </c>
      <c r="OVR1" s="13">
        <f>variables_value!OVR1</f>
        <v>0</v>
      </c>
      <c r="OVS1" s="13">
        <f>variables_value!OVS1</f>
        <v>0</v>
      </c>
      <c r="OVT1" s="13">
        <f>variables_value!OVT1</f>
        <v>0</v>
      </c>
      <c r="OVU1" s="13">
        <f>variables_value!OVU1</f>
        <v>0</v>
      </c>
      <c r="OVV1" s="13">
        <f>variables_value!OVV1</f>
        <v>0</v>
      </c>
      <c r="OVW1" s="13">
        <f>variables_value!OVW1</f>
        <v>0</v>
      </c>
      <c r="OVX1" s="13">
        <f>variables_value!OVX1</f>
        <v>0</v>
      </c>
      <c r="OVY1" s="13">
        <f>variables_value!OVY1</f>
        <v>0</v>
      </c>
      <c r="OVZ1" s="13">
        <f>variables_value!OVZ1</f>
        <v>0</v>
      </c>
      <c r="OWA1" s="13">
        <f>variables_value!OWA1</f>
        <v>0</v>
      </c>
      <c r="OWB1" s="13">
        <f>variables_value!OWB1</f>
        <v>0</v>
      </c>
      <c r="OWC1" s="13">
        <f>variables_value!OWC1</f>
        <v>0</v>
      </c>
      <c r="OWD1" s="13">
        <f>variables_value!OWD1</f>
        <v>0</v>
      </c>
      <c r="OWE1" s="13">
        <f>variables_value!OWE1</f>
        <v>0</v>
      </c>
      <c r="OWF1" s="13">
        <f>variables_value!OWF1</f>
        <v>0</v>
      </c>
      <c r="OWG1" s="13">
        <f>variables_value!OWG1</f>
        <v>0</v>
      </c>
      <c r="OWH1" s="13">
        <f>variables_value!OWH1</f>
        <v>0</v>
      </c>
      <c r="OWI1" s="13">
        <f>variables_value!OWI1</f>
        <v>0</v>
      </c>
      <c r="OWJ1" s="13">
        <f>variables_value!OWJ1</f>
        <v>0</v>
      </c>
      <c r="OWK1" s="13">
        <f>variables_value!OWK1</f>
        <v>0</v>
      </c>
      <c r="OWL1" s="13">
        <f>variables_value!OWL1</f>
        <v>0</v>
      </c>
      <c r="OWM1" s="13">
        <f>variables_value!OWM1</f>
        <v>0</v>
      </c>
      <c r="OWN1" s="13">
        <f>variables_value!OWN1</f>
        <v>0</v>
      </c>
      <c r="OWO1" s="13">
        <f>variables_value!OWO1</f>
        <v>0</v>
      </c>
      <c r="OWP1" s="13">
        <f>variables_value!OWP1</f>
        <v>0</v>
      </c>
      <c r="OWQ1" s="13">
        <f>variables_value!OWQ1</f>
        <v>0</v>
      </c>
      <c r="OWR1" s="13">
        <f>variables_value!OWR1</f>
        <v>0</v>
      </c>
      <c r="OWS1" s="13">
        <f>variables_value!OWS1</f>
        <v>0</v>
      </c>
      <c r="OWT1" s="13">
        <f>variables_value!OWT1</f>
        <v>0</v>
      </c>
      <c r="OWU1" s="13">
        <f>variables_value!OWU1</f>
        <v>0</v>
      </c>
      <c r="OWV1" s="13">
        <f>variables_value!OWV1</f>
        <v>0</v>
      </c>
      <c r="OWW1" s="13">
        <f>variables_value!OWW1</f>
        <v>0</v>
      </c>
      <c r="OWX1" s="13">
        <f>variables_value!OWX1</f>
        <v>0</v>
      </c>
      <c r="OWY1" s="13">
        <f>variables_value!OWY1</f>
        <v>0</v>
      </c>
      <c r="OWZ1" s="13">
        <f>variables_value!OWZ1</f>
        <v>0</v>
      </c>
      <c r="OXA1" s="13">
        <f>variables_value!OXA1</f>
        <v>0</v>
      </c>
      <c r="OXB1" s="13">
        <f>variables_value!OXB1</f>
        <v>0</v>
      </c>
      <c r="OXC1" s="13">
        <f>variables_value!OXC1</f>
        <v>0</v>
      </c>
      <c r="OXD1" s="13">
        <f>variables_value!OXD1</f>
        <v>0</v>
      </c>
      <c r="OXE1" s="13">
        <f>variables_value!OXE1</f>
        <v>0</v>
      </c>
      <c r="OXF1" s="13">
        <f>variables_value!OXF1</f>
        <v>0</v>
      </c>
      <c r="OXG1" s="13">
        <f>variables_value!OXG1</f>
        <v>0</v>
      </c>
      <c r="OXH1" s="13">
        <f>variables_value!OXH1</f>
        <v>0</v>
      </c>
      <c r="OXI1" s="13">
        <f>variables_value!OXI1</f>
        <v>0</v>
      </c>
      <c r="OXJ1" s="13">
        <f>variables_value!OXJ1</f>
        <v>0</v>
      </c>
      <c r="OXK1" s="13">
        <f>variables_value!OXK1</f>
        <v>0</v>
      </c>
      <c r="OXL1" s="13">
        <f>variables_value!OXL1</f>
        <v>0</v>
      </c>
      <c r="OXM1" s="13">
        <f>variables_value!OXM1</f>
        <v>0</v>
      </c>
      <c r="OXN1" s="13">
        <f>variables_value!OXN1</f>
        <v>0</v>
      </c>
      <c r="OXO1" s="13">
        <f>variables_value!OXO1</f>
        <v>0</v>
      </c>
      <c r="OXP1" s="13">
        <f>variables_value!OXP1</f>
        <v>0</v>
      </c>
      <c r="OXQ1" s="13">
        <f>variables_value!OXQ1</f>
        <v>0</v>
      </c>
      <c r="OXR1" s="13">
        <f>variables_value!OXR1</f>
        <v>0</v>
      </c>
      <c r="OXS1" s="13">
        <f>variables_value!OXS1</f>
        <v>0</v>
      </c>
      <c r="OXT1" s="13">
        <f>variables_value!OXT1</f>
        <v>0</v>
      </c>
      <c r="OXU1" s="13">
        <f>variables_value!OXU1</f>
        <v>0</v>
      </c>
      <c r="OXV1" s="13">
        <f>variables_value!OXV1</f>
        <v>0</v>
      </c>
      <c r="OXW1" s="13">
        <f>variables_value!OXW1</f>
        <v>0</v>
      </c>
      <c r="OXX1" s="13">
        <f>variables_value!OXX1</f>
        <v>0</v>
      </c>
      <c r="OXY1" s="13">
        <f>variables_value!OXY1</f>
        <v>0</v>
      </c>
      <c r="OXZ1" s="13">
        <f>variables_value!OXZ1</f>
        <v>0</v>
      </c>
      <c r="OYA1" s="13">
        <f>variables_value!OYA1</f>
        <v>0</v>
      </c>
      <c r="OYB1" s="13">
        <f>variables_value!OYB1</f>
        <v>0</v>
      </c>
      <c r="OYC1" s="13">
        <f>variables_value!OYC1</f>
        <v>0</v>
      </c>
      <c r="OYD1" s="13">
        <f>variables_value!OYD1</f>
        <v>0</v>
      </c>
      <c r="OYE1" s="13">
        <f>variables_value!OYE1</f>
        <v>0</v>
      </c>
      <c r="OYF1" s="13">
        <f>variables_value!OYF1</f>
        <v>0</v>
      </c>
      <c r="OYG1" s="13">
        <f>variables_value!OYG1</f>
        <v>0</v>
      </c>
      <c r="OYH1" s="13">
        <f>variables_value!OYH1</f>
        <v>0</v>
      </c>
      <c r="OYI1" s="13">
        <f>variables_value!OYI1</f>
        <v>0</v>
      </c>
      <c r="OYJ1" s="13">
        <f>variables_value!OYJ1</f>
        <v>0</v>
      </c>
      <c r="OYK1" s="13">
        <f>variables_value!OYK1</f>
        <v>0</v>
      </c>
      <c r="OYL1" s="13">
        <f>variables_value!OYL1</f>
        <v>0</v>
      </c>
      <c r="OYM1" s="13">
        <f>variables_value!OYM1</f>
        <v>0</v>
      </c>
      <c r="OYN1" s="13">
        <f>variables_value!OYN1</f>
        <v>0</v>
      </c>
      <c r="OYO1" s="13">
        <f>variables_value!OYO1</f>
        <v>0</v>
      </c>
      <c r="OYP1" s="13">
        <f>variables_value!OYP1</f>
        <v>0</v>
      </c>
      <c r="OYQ1" s="13">
        <f>variables_value!OYQ1</f>
        <v>0</v>
      </c>
      <c r="OYR1" s="13">
        <f>variables_value!OYR1</f>
        <v>0</v>
      </c>
      <c r="OYS1" s="13">
        <f>variables_value!OYS1</f>
        <v>0</v>
      </c>
      <c r="OYT1" s="13">
        <f>variables_value!OYT1</f>
        <v>0</v>
      </c>
      <c r="OYU1" s="13">
        <f>variables_value!OYU1</f>
        <v>0</v>
      </c>
      <c r="OYV1" s="13">
        <f>variables_value!OYV1</f>
        <v>0</v>
      </c>
      <c r="OYW1" s="13">
        <f>variables_value!OYW1</f>
        <v>0</v>
      </c>
      <c r="OYX1" s="13">
        <f>variables_value!OYX1</f>
        <v>0</v>
      </c>
      <c r="OYY1" s="13">
        <f>variables_value!OYY1</f>
        <v>0</v>
      </c>
      <c r="OYZ1" s="13">
        <f>variables_value!OYZ1</f>
        <v>0</v>
      </c>
      <c r="OZA1" s="13">
        <f>variables_value!OZA1</f>
        <v>0</v>
      </c>
      <c r="OZB1" s="13">
        <f>variables_value!OZB1</f>
        <v>0</v>
      </c>
      <c r="OZC1" s="13">
        <f>variables_value!OZC1</f>
        <v>0</v>
      </c>
      <c r="OZD1" s="13">
        <f>variables_value!OZD1</f>
        <v>0</v>
      </c>
      <c r="OZE1" s="13">
        <f>variables_value!OZE1</f>
        <v>0</v>
      </c>
      <c r="OZF1" s="13">
        <f>variables_value!OZF1</f>
        <v>0</v>
      </c>
      <c r="OZG1" s="13">
        <f>variables_value!OZG1</f>
        <v>0</v>
      </c>
      <c r="OZH1" s="13">
        <f>variables_value!OZH1</f>
        <v>0</v>
      </c>
      <c r="OZI1" s="13">
        <f>variables_value!OZI1</f>
        <v>0</v>
      </c>
      <c r="OZJ1" s="13">
        <f>variables_value!OZJ1</f>
        <v>0</v>
      </c>
      <c r="OZK1" s="13">
        <f>variables_value!OZK1</f>
        <v>0</v>
      </c>
      <c r="OZL1" s="13">
        <f>variables_value!OZL1</f>
        <v>0</v>
      </c>
      <c r="OZM1" s="13">
        <f>variables_value!OZM1</f>
        <v>0</v>
      </c>
      <c r="OZN1" s="13">
        <f>variables_value!OZN1</f>
        <v>0</v>
      </c>
      <c r="OZO1" s="13">
        <f>variables_value!OZO1</f>
        <v>0</v>
      </c>
      <c r="OZP1" s="13">
        <f>variables_value!OZP1</f>
        <v>0</v>
      </c>
      <c r="OZQ1" s="13">
        <f>variables_value!OZQ1</f>
        <v>0</v>
      </c>
      <c r="OZR1" s="13">
        <f>variables_value!OZR1</f>
        <v>0</v>
      </c>
      <c r="OZS1" s="13">
        <f>variables_value!OZS1</f>
        <v>0</v>
      </c>
      <c r="OZT1" s="13">
        <f>variables_value!OZT1</f>
        <v>0</v>
      </c>
      <c r="OZU1" s="13">
        <f>variables_value!OZU1</f>
        <v>0</v>
      </c>
      <c r="OZV1" s="13">
        <f>variables_value!OZV1</f>
        <v>0</v>
      </c>
      <c r="OZW1" s="13">
        <f>variables_value!OZW1</f>
        <v>0</v>
      </c>
      <c r="OZX1" s="13">
        <f>variables_value!OZX1</f>
        <v>0</v>
      </c>
      <c r="OZY1" s="13">
        <f>variables_value!OZY1</f>
        <v>0</v>
      </c>
      <c r="OZZ1" s="13">
        <f>variables_value!OZZ1</f>
        <v>0</v>
      </c>
      <c r="PAA1" s="13">
        <f>variables_value!PAA1</f>
        <v>0</v>
      </c>
      <c r="PAB1" s="13">
        <f>variables_value!PAB1</f>
        <v>0</v>
      </c>
      <c r="PAC1" s="13">
        <f>variables_value!PAC1</f>
        <v>0</v>
      </c>
      <c r="PAD1" s="13">
        <f>variables_value!PAD1</f>
        <v>0</v>
      </c>
      <c r="PAE1" s="13">
        <f>variables_value!PAE1</f>
        <v>0</v>
      </c>
      <c r="PAF1" s="13">
        <f>variables_value!PAF1</f>
        <v>0</v>
      </c>
      <c r="PAG1" s="13">
        <f>variables_value!PAG1</f>
        <v>0</v>
      </c>
      <c r="PAH1" s="13">
        <f>variables_value!PAH1</f>
        <v>0</v>
      </c>
      <c r="PAI1" s="13">
        <f>variables_value!PAI1</f>
        <v>0</v>
      </c>
      <c r="PAJ1" s="13">
        <f>variables_value!PAJ1</f>
        <v>0</v>
      </c>
      <c r="PAK1" s="13">
        <f>variables_value!PAK1</f>
        <v>0</v>
      </c>
      <c r="PAL1" s="13">
        <f>variables_value!PAL1</f>
        <v>0</v>
      </c>
      <c r="PAM1" s="13">
        <f>variables_value!PAM1</f>
        <v>0</v>
      </c>
      <c r="PAN1" s="13">
        <f>variables_value!PAN1</f>
        <v>0</v>
      </c>
      <c r="PAO1" s="13">
        <f>variables_value!PAO1</f>
        <v>0</v>
      </c>
      <c r="PAP1" s="13">
        <f>variables_value!PAP1</f>
        <v>0</v>
      </c>
      <c r="PAQ1" s="13">
        <f>variables_value!PAQ1</f>
        <v>0</v>
      </c>
      <c r="PAR1" s="13">
        <f>variables_value!PAR1</f>
        <v>0</v>
      </c>
      <c r="PAS1" s="13">
        <f>variables_value!PAS1</f>
        <v>0</v>
      </c>
      <c r="PAT1" s="13">
        <f>variables_value!PAT1</f>
        <v>0</v>
      </c>
      <c r="PAU1" s="13">
        <f>variables_value!PAU1</f>
        <v>0</v>
      </c>
      <c r="PAV1" s="13">
        <f>variables_value!PAV1</f>
        <v>0</v>
      </c>
      <c r="PAW1" s="13">
        <f>variables_value!PAW1</f>
        <v>0</v>
      </c>
      <c r="PAX1" s="13">
        <f>variables_value!PAX1</f>
        <v>0</v>
      </c>
      <c r="PAY1" s="13">
        <f>variables_value!PAY1</f>
        <v>0</v>
      </c>
      <c r="PAZ1" s="13">
        <f>variables_value!PAZ1</f>
        <v>0</v>
      </c>
      <c r="PBA1" s="13">
        <f>variables_value!PBA1</f>
        <v>0</v>
      </c>
      <c r="PBB1" s="13">
        <f>variables_value!PBB1</f>
        <v>0</v>
      </c>
      <c r="PBC1" s="13">
        <f>variables_value!PBC1</f>
        <v>0</v>
      </c>
      <c r="PBD1" s="13">
        <f>variables_value!PBD1</f>
        <v>0</v>
      </c>
      <c r="PBE1" s="13">
        <f>variables_value!PBE1</f>
        <v>0</v>
      </c>
      <c r="PBF1" s="13">
        <f>variables_value!PBF1</f>
        <v>0</v>
      </c>
      <c r="PBG1" s="13">
        <f>variables_value!PBG1</f>
        <v>0</v>
      </c>
      <c r="PBH1" s="13">
        <f>variables_value!PBH1</f>
        <v>0</v>
      </c>
      <c r="PBI1" s="13">
        <f>variables_value!PBI1</f>
        <v>0</v>
      </c>
      <c r="PBJ1" s="13">
        <f>variables_value!PBJ1</f>
        <v>0</v>
      </c>
      <c r="PBK1" s="13">
        <f>variables_value!PBK1</f>
        <v>0</v>
      </c>
      <c r="PBL1" s="13">
        <f>variables_value!PBL1</f>
        <v>0</v>
      </c>
      <c r="PBM1" s="13">
        <f>variables_value!PBM1</f>
        <v>0</v>
      </c>
      <c r="PBN1" s="13">
        <f>variables_value!PBN1</f>
        <v>0</v>
      </c>
      <c r="PBO1" s="13">
        <f>variables_value!PBO1</f>
        <v>0</v>
      </c>
      <c r="PBP1" s="13">
        <f>variables_value!PBP1</f>
        <v>0</v>
      </c>
      <c r="PBQ1" s="13">
        <f>variables_value!PBQ1</f>
        <v>0</v>
      </c>
      <c r="PBR1" s="13">
        <f>variables_value!PBR1</f>
        <v>0</v>
      </c>
      <c r="PBS1" s="13">
        <f>variables_value!PBS1</f>
        <v>0</v>
      </c>
      <c r="PBT1" s="13">
        <f>variables_value!PBT1</f>
        <v>0</v>
      </c>
      <c r="PBU1" s="13">
        <f>variables_value!PBU1</f>
        <v>0</v>
      </c>
      <c r="PBV1" s="13">
        <f>variables_value!PBV1</f>
        <v>0</v>
      </c>
      <c r="PBW1" s="13">
        <f>variables_value!PBW1</f>
        <v>0</v>
      </c>
      <c r="PBX1" s="13">
        <f>variables_value!PBX1</f>
        <v>0</v>
      </c>
      <c r="PBY1" s="13">
        <f>variables_value!PBY1</f>
        <v>0</v>
      </c>
      <c r="PBZ1" s="13">
        <f>variables_value!PBZ1</f>
        <v>0</v>
      </c>
      <c r="PCA1" s="13">
        <f>variables_value!PCA1</f>
        <v>0</v>
      </c>
      <c r="PCB1" s="13">
        <f>variables_value!PCB1</f>
        <v>0</v>
      </c>
      <c r="PCC1" s="13">
        <f>variables_value!PCC1</f>
        <v>0</v>
      </c>
      <c r="PCD1" s="13">
        <f>variables_value!PCD1</f>
        <v>0</v>
      </c>
      <c r="PCE1" s="13">
        <f>variables_value!PCE1</f>
        <v>0</v>
      </c>
      <c r="PCF1" s="13">
        <f>variables_value!PCF1</f>
        <v>0</v>
      </c>
      <c r="PCG1" s="13">
        <f>variables_value!PCG1</f>
        <v>0</v>
      </c>
      <c r="PCH1" s="13">
        <f>variables_value!PCH1</f>
        <v>0</v>
      </c>
      <c r="PCI1" s="13">
        <f>variables_value!PCI1</f>
        <v>0</v>
      </c>
      <c r="PCJ1" s="13">
        <f>variables_value!PCJ1</f>
        <v>0</v>
      </c>
      <c r="PCK1" s="13">
        <f>variables_value!PCK1</f>
        <v>0</v>
      </c>
      <c r="PCL1" s="13">
        <f>variables_value!PCL1</f>
        <v>0</v>
      </c>
      <c r="PCM1" s="13">
        <f>variables_value!PCM1</f>
        <v>0</v>
      </c>
      <c r="PCN1" s="13">
        <f>variables_value!PCN1</f>
        <v>0</v>
      </c>
      <c r="PCO1" s="13">
        <f>variables_value!PCO1</f>
        <v>0</v>
      </c>
      <c r="PCP1" s="13">
        <f>variables_value!PCP1</f>
        <v>0</v>
      </c>
      <c r="PCQ1" s="13">
        <f>variables_value!PCQ1</f>
        <v>0</v>
      </c>
      <c r="PCR1" s="13">
        <f>variables_value!PCR1</f>
        <v>0</v>
      </c>
      <c r="PCS1" s="13">
        <f>variables_value!PCS1</f>
        <v>0</v>
      </c>
      <c r="PCT1" s="13">
        <f>variables_value!PCT1</f>
        <v>0</v>
      </c>
      <c r="PCU1" s="13">
        <f>variables_value!PCU1</f>
        <v>0</v>
      </c>
      <c r="PCV1" s="13">
        <f>variables_value!PCV1</f>
        <v>0</v>
      </c>
      <c r="PCW1" s="13">
        <f>variables_value!PCW1</f>
        <v>0</v>
      </c>
      <c r="PCX1" s="13">
        <f>variables_value!PCX1</f>
        <v>0</v>
      </c>
      <c r="PCY1" s="13">
        <f>variables_value!PCY1</f>
        <v>0</v>
      </c>
      <c r="PCZ1" s="13">
        <f>variables_value!PCZ1</f>
        <v>0</v>
      </c>
      <c r="PDA1" s="13">
        <f>variables_value!PDA1</f>
        <v>0</v>
      </c>
      <c r="PDB1" s="13">
        <f>variables_value!PDB1</f>
        <v>0</v>
      </c>
      <c r="PDC1" s="13">
        <f>variables_value!PDC1</f>
        <v>0</v>
      </c>
      <c r="PDD1" s="13">
        <f>variables_value!PDD1</f>
        <v>0</v>
      </c>
      <c r="PDE1" s="13">
        <f>variables_value!PDE1</f>
        <v>0</v>
      </c>
      <c r="PDF1" s="13">
        <f>variables_value!PDF1</f>
        <v>0</v>
      </c>
      <c r="PDG1" s="13">
        <f>variables_value!PDG1</f>
        <v>0</v>
      </c>
      <c r="PDH1" s="13">
        <f>variables_value!PDH1</f>
        <v>0</v>
      </c>
      <c r="PDI1" s="13">
        <f>variables_value!PDI1</f>
        <v>0</v>
      </c>
      <c r="PDJ1" s="13">
        <f>variables_value!PDJ1</f>
        <v>0</v>
      </c>
      <c r="PDK1" s="13">
        <f>variables_value!PDK1</f>
        <v>0</v>
      </c>
      <c r="PDL1" s="13">
        <f>variables_value!PDL1</f>
        <v>0</v>
      </c>
      <c r="PDM1" s="13">
        <f>variables_value!PDM1</f>
        <v>0</v>
      </c>
      <c r="PDN1" s="13">
        <f>variables_value!PDN1</f>
        <v>0</v>
      </c>
      <c r="PDO1" s="13">
        <f>variables_value!PDO1</f>
        <v>0</v>
      </c>
      <c r="PDP1" s="13">
        <f>variables_value!PDP1</f>
        <v>0</v>
      </c>
      <c r="PDQ1" s="13">
        <f>variables_value!PDQ1</f>
        <v>0</v>
      </c>
      <c r="PDR1" s="13">
        <f>variables_value!PDR1</f>
        <v>0</v>
      </c>
      <c r="PDS1" s="13">
        <f>variables_value!PDS1</f>
        <v>0</v>
      </c>
      <c r="PDT1" s="13">
        <f>variables_value!PDT1</f>
        <v>0</v>
      </c>
      <c r="PDU1" s="13">
        <f>variables_value!PDU1</f>
        <v>0</v>
      </c>
      <c r="PDV1" s="13">
        <f>variables_value!PDV1</f>
        <v>0</v>
      </c>
      <c r="PDW1" s="13">
        <f>variables_value!PDW1</f>
        <v>0</v>
      </c>
      <c r="PDX1" s="13">
        <f>variables_value!PDX1</f>
        <v>0</v>
      </c>
      <c r="PDY1" s="13">
        <f>variables_value!PDY1</f>
        <v>0</v>
      </c>
      <c r="PDZ1" s="13">
        <f>variables_value!PDZ1</f>
        <v>0</v>
      </c>
      <c r="PEA1" s="13">
        <f>variables_value!PEA1</f>
        <v>0</v>
      </c>
      <c r="PEB1" s="13">
        <f>variables_value!PEB1</f>
        <v>0</v>
      </c>
      <c r="PEC1" s="13">
        <f>variables_value!PEC1</f>
        <v>0</v>
      </c>
      <c r="PED1" s="13">
        <f>variables_value!PED1</f>
        <v>0</v>
      </c>
      <c r="PEE1" s="13">
        <f>variables_value!PEE1</f>
        <v>0</v>
      </c>
      <c r="PEF1" s="13">
        <f>variables_value!PEF1</f>
        <v>0</v>
      </c>
      <c r="PEG1" s="13">
        <f>variables_value!PEG1</f>
        <v>0</v>
      </c>
      <c r="PEH1" s="13">
        <f>variables_value!PEH1</f>
        <v>0</v>
      </c>
      <c r="PEI1" s="13">
        <f>variables_value!PEI1</f>
        <v>0</v>
      </c>
      <c r="PEJ1" s="13">
        <f>variables_value!PEJ1</f>
        <v>0</v>
      </c>
      <c r="PEK1" s="13">
        <f>variables_value!PEK1</f>
        <v>0</v>
      </c>
      <c r="PEL1" s="13">
        <f>variables_value!PEL1</f>
        <v>0</v>
      </c>
      <c r="PEM1" s="13">
        <f>variables_value!PEM1</f>
        <v>0</v>
      </c>
      <c r="PEN1" s="13">
        <f>variables_value!PEN1</f>
        <v>0</v>
      </c>
      <c r="PEO1" s="13">
        <f>variables_value!PEO1</f>
        <v>0</v>
      </c>
      <c r="PEP1" s="13">
        <f>variables_value!PEP1</f>
        <v>0</v>
      </c>
      <c r="PEQ1" s="13">
        <f>variables_value!PEQ1</f>
        <v>0</v>
      </c>
      <c r="PER1" s="13">
        <f>variables_value!PER1</f>
        <v>0</v>
      </c>
      <c r="PES1" s="13">
        <f>variables_value!PES1</f>
        <v>0</v>
      </c>
      <c r="PET1" s="13">
        <f>variables_value!PET1</f>
        <v>0</v>
      </c>
      <c r="PEU1" s="13">
        <f>variables_value!PEU1</f>
        <v>0</v>
      </c>
      <c r="PEV1" s="13">
        <f>variables_value!PEV1</f>
        <v>0</v>
      </c>
      <c r="PEW1" s="13">
        <f>variables_value!PEW1</f>
        <v>0</v>
      </c>
      <c r="PEX1" s="13">
        <f>variables_value!PEX1</f>
        <v>0</v>
      </c>
      <c r="PEY1" s="13">
        <f>variables_value!PEY1</f>
        <v>0</v>
      </c>
      <c r="PEZ1" s="13">
        <f>variables_value!PEZ1</f>
        <v>0</v>
      </c>
      <c r="PFA1" s="13">
        <f>variables_value!PFA1</f>
        <v>0</v>
      </c>
      <c r="PFB1" s="13">
        <f>variables_value!PFB1</f>
        <v>0</v>
      </c>
      <c r="PFC1" s="13">
        <f>variables_value!PFC1</f>
        <v>0</v>
      </c>
      <c r="PFD1" s="13">
        <f>variables_value!PFD1</f>
        <v>0</v>
      </c>
      <c r="PFE1" s="13">
        <f>variables_value!PFE1</f>
        <v>0</v>
      </c>
      <c r="PFF1" s="13">
        <f>variables_value!PFF1</f>
        <v>0</v>
      </c>
      <c r="PFG1" s="13">
        <f>variables_value!PFG1</f>
        <v>0</v>
      </c>
      <c r="PFH1" s="13">
        <f>variables_value!PFH1</f>
        <v>0</v>
      </c>
      <c r="PFI1" s="13">
        <f>variables_value!PFI1</f>
        <v>0</v>
      </c>
      <c r="PFJ1" s="13">
        <f>variables_value!PFJ1</f>
        <v>0</v>
      </c>
      <c r="PFK1" s="13">
        <f>variables_value!PFK1</f>
        <v>0</v>
      </c>
      <c r="PFL1" s="13">
        <f>variables_value!PFL1</f>
        <v>0</v>
      </c>
      <c r="PFM1" s="13">
        <f>variables_value!PFM1</f>
        <v>0</v>
      </c>
      <c r="PFN1" s="13">
        <f>variables_value!PFN1</f>
        <v>0</v>
      </c>
      <c r="PFO1" s="13">
        <f>variables_value!PFO1</f>
        <v>0</v>
      </c>
      <c r="PFP1" s="13">
        <f>variables_value!PFP1</f>
        <v>0</v>
      </c>
      <c r="PFQ1" s="13">
        <f>variables_value!PFQ1</f>
        <v>0</v>
      </c>
      <c r="PFR1" s="13">
        <f>variables_value!PFR1</f>
        <v>0</v>
      </c>
      <c r="PFS1" s="13">
        <f>variables_value!PFS1</f>
        <v>0</v>
      </c>
      <c r="PFT1" s="13">
        <f>variables_value!PFT1</f>
        <v>0</v>
      </c>
      <c r="PFU1" s="13">
        <f>variables_value!PFU1</f>
        <v>0</v>
      </c>
      <c r="PFV1" s="13">
        <f>variables_value!PFV1</f>
        <v>0</v>
      </c>
      <c r="PFW1" s="13">
        <f>variables_value!PFW1</f>
        <v>0</v>
      </c>
      <c r="PFX1" s="13">
        <f>variables_value!PFX1</f>
        <v>0</v>
      </c>
      <c r="PFY1" s="13">
        <f>variables_value!PFY1</f>
        <v>0</v>
      </c>
      <c r="PFZ1" s="13">
        <f>variables_value!PFZ1</f>
        <v>0</v>
      </c>
      <c r="PGA1" s="13">
        <f>variables_value!PGA1</f>
        <v>0</v>
      </c>
      <c r="PGB1" s="13">
        <f>variables_value!PGB1</f>
        <v>0</v>
      </c>
      <c r="PGC1" s="13">
        <f>variables_value!PGC1</f>
        <v>0</v>
      </c>
      <c r="PGD1" s="13">
        <f>variables_value!PGD1</f>
        <v>0</v>
      </c>
      <c r="PGE1" s="13">
        <f>variables_value!PGE1</f>
        <v>0</v>
      </c>
      <c r="PGF1" s="13">
        <f>variables_value!PGF1</f>
        <v>0</v>
      </c>
      <c r="PGG1" s="13">
        <f>variables_value!PGG1</f>
        <v>0</v>
      </c>
      <c r="PGH1" s="13">
        <f>variables_value!PGH1</f>
        <v>0</v>
      </c>
      <c r="PGI1" s="13">
        <f>variables_value!PGI1</f>
        <v>0</v>
      </c>
      <c r="PGJ1" s="13">
        <f>variables_value!PGJ1</f>
        <v>0</v>
      </c>
      <c r="PGK1" s="13">
        <f>variables_value!PGK1</f>
        <v>0</v>
      </c>
      <c r="PGL1" s="13">
        <f>variables_value!PGL1</f>
        <v>0</v>
      </c>
      <c r="PGM1" s="13">
        <f>variables_value!PGM1</f>
        <v>0</v>
      </c>
      <c r="PGN1" s="13">
        <f>variables_value!PGN1</f>
        <v>0</v>
      </c>
      <c r="PGO1" s="13">
        <f>variables_value!PGO1</f>
        <v>0</v>
      </c>
      <c r="PGP1" s="13">
        <f>variables_value!PGP1</f>
        <v>0</v>
      </c>
      <c r="PGQ1" s="13">
        <f>variables_value!PGQ1</f>
        <v>0</v>
      </c>
      <c r="PGR1" s="13">
        <f>variables_value!PGR1</f>
        <v>0</v>
      </c>
      <c r="PGS1" s="13">
        <f>variables_value!PGS1</f>
        <v>0</v>
      </c>
      <c r="PGT1" s="13">
        <f>variables_value!PGT1</f>
        <v>0</v>
      </c>
      <c r="PGU1" s="13">
        <f>variables_value!PGU1</f>
        <v>0</v>
      </c>
      <c r="PGV1" s="13">
        <f>variables_value!PGV1</f>
        <v>0</v>
      </c>
      <c r="PGW1" s="13">
        <f>variables_value!PGW1</f>
        <v>0</v>
      </c>
      <c r="PGX1" s="13">
        <f>variables_value!PGX1</f>
        <v>0</v>
      </c>
      <c r="PGY1" s="13">
        <f>variables_value!PGY1</f>
        <v>0</v>
      </c>
      <c r="PGZ1" s="13">
        <f>variables_value!PGZ1</f>
        <v>0</v>
      </c>
      <c r="PHA1" s="13">
        <f>variables_value!PHA1</f>
        <v>0</v>
      </c>
      <c r="PHB1" s="13">
        <f>variables_value!PHB1</f>
        <v>0</v>
      </c>
      <c r="PHC1" s="13">
        <f>variables_value!PHC1</f>
        <v>0</v>
      </c>
      <c r="PHD1" s="13">
        <f>variables_value!PHD1</f>
        <v>0</v>
      </c>
      <c r="PHE1" s="13">
        <f>variables_value!PHE1</f>
        <v>0</v>
      </c>
      <c r="PHF1" s="13">
        <f>variables_value!PHF1</f>
        <v>0</v>
      </c>
      <c r="PHG1" s="13">
        <f>variables_value!PHG1</f>
        <v>0</v>
      </c>
      <c r="PHH1" s="13">
        <f>variables_value!PHH1</f>
        <v>0</v>
      </c>
      <c r="PHI1" s="13">
        <f>variables_value!PHI1</f>
        <v>0</v>
      </c>
      <c r="PHJ1" s="13">
        <f>variables_value!PHJ1</f>
        <v>0</v>
      </c>
      <c r="PHK1" s="13">
        <f>variables_value!PHK1</f>
        <v>0</v>
      </c>
      <c r="PHL1" s="13">
        <f>variables_value!PHL1</f>
        <v>0</v>
      </c>
      <c r="PHM1" s="13">
        <f>variables_value!PHM1</f>
        <v>0</v>
      </c>
      <c r="PHN1" s="13">
        <f>variables_value!PHN1</f>
        <v>0</v>
      </c>
      <c r="PHO1" s="13">
        <f>variables_value!PHO1</f>
        <v>0</v>
      </c>
      <c r="PHP1" s="13">
        <f>variables_value!PHP1</f>
        <v>0</v>
      </c>
      <c r="PHQ1" s="13">
        <f>variables_value!PHQ1</f>
        <v>0</v>
      </c>
      <c r="PHR1" s="13">
        <f>variables_value!PHR1</f>
        <v>0</v>
      </c>
      <c r="PHS1" s="13">
        <f>variables_value!PHS1</f>
        <v>0</v>
      </c>
      <c r="PHT1" s="13">
        <f>variables_value!PHT1</f>
        <v>0</v>
      </c>
      <c r="PHU1" s="13">
        <f>variables_value!PHU1</f>
        <v>0</v>
      </c>
      <c r="PHV1" s="13">
        <f>variables_value!PHV1</f>
        <v>0</v>
      </c>
      <c r="PHW1" s="13">
        <f>variables_value!PHW1</f>
        <v>0</v>
      </c>
      <c r="PHX1" s="13">
        <f>variables_value!PHX1</f>
        <v>0</v>
      </c>
      <c r="PHY1" s="13">
        <f>variables_value!PHY1</f>
        <v>0</v>
      </c>
      <c r="PHZ1" s="13">
        <f>variables_value!PHZ1</f>
        <v>0</v>
      </c>
      <c r="PIA1" s="13">
        <f>variables_value!PIA1</f>
        <v>0</v>
      </c>
      <c r="PIB1" s="13">
        <f>variables_value!PIB1</f>
        <v>0</v>
      </c>
      <c r="PIC1" s="13">
        <f>variables_value!PIC1</f>
        <v>0</v>
      </c>
      <c r="PID1" s="13">
        <f>variables_value!PID1</f>
        <v>0</v>
      </c>
      <c r="PIE1" s="13">
        <f>variables_value!PIE1</f>
        <v>0</v>
      </c>
      <c r="PIF1" s="13">
        <f>variables_value!PIF1</f>
        <v>0</v>
      </c>
      <c r="PIG1" s="13">
        <f>variables_value!PIG1</f>
        <v>0</v>
      </c>
      <c r="PIH1" s="13">
        <f>variables_value!PIH1</f>
        <v>0</v>
      </c>
      <c r="PII1" s="13">
        <f>variables_value!PII1</f>
        <v>0</v>
      </c>
      <c r="PIJ1" s="13">
        <f>variables_value!PIJ1</f>
        <v>0</v>
      </c>
      <c r="PIK1" s="13">
        <f>variables_value!PIK1</f>
        <v>0</v>
      </c>
      <c r="PIL1" s="13">
        <f>variables_value!PIL1</f>
        <v>0</v>
      </c>
      <c r="PIM1" s="13">
        <f>variables_value!PIM1</f>
        <v>0</v>
      </c>
      <c r="PIN1" s="13">
        <f>variables_value!PIN1</f>
        <v>0</v>
      </c>
      <c r="PIO1" s="13">
        <f>variables_value!PIO1</f>
        <v>0</v>
      </c>
      <c r="PIP1" s="13">
        <f>variables_value!PIP1</f>
        <v>0</v>
      </c>
      <c r="PIQ1" s="13">
        <f>variables_value!PIQ1</f>
        <v>0</v>
      </c>
      <c r="PIR1" s="13">
        <f>variables_value!PIR1</f>
        <v>0</v>
      </c>
      <c r="PIS1" s="13">
        <f>variables_value!PIS1</f>
        <v>0</v>
      </c>
      <c r="PIT1" s="13">
        <f>variables_value!PIT1</f>
        <v>0</v>
      </c>
      <c r="PIU1" s="13">
        <f>variables_value!PIU1</f>
        <v>0</v>
      </c>
      <c r="PIV1" s="13">
        <f>variables_value!PIV1</f>
        <v>0</v>
      </c>
      <c r="PIW1" s="13">
        <f>variables_value!PIW1</f>
        <v>0</v>
      </c>
      <c r="PIX1" s="13">
        <f>variables_value!PIX1</f>
        <v>0</v>
      </c>
      <c r="PIY1" s="13">
        <f>variables_value!PIY1</f>
        <v>0</v>
      </c>
      <c r="PIZ1" s="13">
        <f>variables_value!PIZ1</f>
        <v>0</v>
      </c>
      <c r="PJA1" s="13">
        <f>variables_value!PJA1</f>
        <v>0</v>
      </c>
      <c r="PJB1" s="13">
        <f>variables_value!PJB1</f>
        <v>0</v>
      </c>
      <c r="PJC1" s="13">
        <f>variables_value!PJC1</f>
        <v>0</v>
      </c>
      <c r="PJD1" s="13">
        <f>variables_value!PJD1</f>
        <v>0</v>
      </c>
      <c r="PJE1" s="13">
        <f>variables_value!PJE1</f>
        <v>0</v>
      </c>
      <c r="PJF1" s="13">
        <f>variables_value!PJF1</f>
        <v>0</v>
      </c>
      <c r="PJG1" s="13">
        <f>variables_value!PJG1</f>
        <v>0</v>
      </c>
      <c r="PJH1" s="13">
        <f>variables_value!PJH1</f>
        <v>0</v>
      </c>
      <c r="PJI1" s="13">
        <f>variables_value!PJI1</f>
        <v>0</v>
      </c>
      <c r="PJJ1" s="13">
        <f>variables_value!PJJ1</f>
        <v>0</v>
      </c>
      <c r="PJK1" s="13">
        <f>variables_value!PJK1</f>
        <v>0</v>
      </c>
      <c r="PJL1" s="13">
        <f>variables_value!PJL1</f>
        <v>0</v>
      </c>
      <c r="PJM1" s="13">
        <f>variables_value!PJM1</f>
        <v>0</v>
      </c>
      <c r="PJN1" s="13">
        <f>variables_value!PJN1</f>
        <v>0</v>
      </c>
      <c r="PJO1" s="13">
        <f>variables_value!PJO1</f>
        <v>0</v>
      </c>
      <c r="PJP1" s="13">
        <f>variables_value!PJP1</f>
        <v>0</v>
      </c>
      <c r="PJQ1" s="13">
        <f>variables_value!PJQ1</f>
        <v>0</v>
      </c>
      <c r="PJR1" s="13">
        <f>variables_value!PJR1</f>
        <v>0</v>
      </c>
      <c r="PJS1" s="13">
        <f>variables_value!PJS1</f>
        <v>0</v>
      </c>
      <c r="PJT1" s="13">
        <f>variables_value!PJT1</f>
        <v>0</v>
      </c>
      <c r="PJU1" s="13">
        <f>variables_value!PJU1</f>
        <v>0</v>
      </c>
      <c r="PJV1" s="13">
        <f>variables_value!PJV1</f>
        <v>0</v>
      </c>
      <c r="PJW1" s="13">
        <f>variables_value!PJW1</f>
        <v>0</v>
      </c>
      <c r="PJX1" s="13">
        <f>variables_value!PJX1</f>
        <v>0</v>
      </c>
      <c r="PJY1" s="13">
        <f>variables_value!PJY1</f>
        <v>0</v>
      </c>
      <c r="PJZ1" s="13">
        <f>variables_value!PJZ1</f>
        <v>0</v>
      </c>
      <c r="PKA1" s="13">
        <f>variables_value!PKA1</f>
        <v>0</v>
      </c>
      <c r="PKB1" s="13">
        <f>variables_value!PKB1</f>
        <v>0</v>
      </c>
      <c r="PKC1" s="13">
        <f>variables_value!PKC1</f>
        <v>0</v>
      </c>
      <c r="PKD1" s="13">
        <f>variables_value!PKD1</f>
        <v>0</v>
      </c>
      <c r="PKE1" s="13">
        <f>variables_value!PKE1</f>
        <v>0</v>
      </c>
      <c r="PKF1" s="13">
        <f>variables_value!PKF1</f>
        <v>0</v>
      </c>
      <c r="PKG1" s="13">
        <f>variables_value!PKG1</f>
        <v>0</v>
      </c>
      <c r="PKH1" s="13">
        <f>variables_value!PKH1</f>
        <v>0</v>
      </c>
      <c r="PKI1" s="13">
        <f>variables_value!PKI1</f>
        <v>0</v>
      </c>
      <c r="PKJ1" s="13">
        <f>variables_value!PKJ1</f>
        <v>0</v>
      </c>
      <c r="PKK1" s="13">
        <f>variables_value!PKK1</f>
        <v>0</v>
      </c>
      <c r="PKL1" s="13">
        <f>variables_value!PKL1</f>
        <v>0</v>
      </c>
      <c r="PKM1" s="13">
        <f>variables_value!PKM1</f>
        <v>0</v>
      </c>
      <c r="PKN1" s="13">
        <f>variables_value!PKN1</f>
        <v>0</v>
      </c>
      <c r="PKO1" s="13">
        <f>variables_value!PKO1</f>
        <v>0</v>
      </c>
      <c r="PKP1" s="13">
        <f>variables_value!PKP1</f>
        <v>0</v>
      </c>
      <c r="PKQ1" s="13">
        <f>variables_value!PKQ1</f>
        <v>0</v>
      </c>
      <c r="PKR1" s="13">
        <f>variables_value!PKR1</f>
        <v>0</v>
      </c>
      <c r="PKS1" s="13">
        <f>variables_value!PKS1</f>
        <v>0</v>
      </c>
      <c r="PKT1" s="13">
        <f>variables_value!PKT1</f>
        <v>0</v>
      </c>
      <c r="PKU1" s="13">
        <f>variables_value!PKU1</f>
        <v>0</v>
      </c>
      <c r="PKV1" s="13">
        <f>variables_value!PKV1</f>
        <v>0</v>
      </c>
      <c r="PKW1" s="13">
        <f>variables_value!PKW1</f>
        <v>0</v>
      </c>
      <c r="PKX1" s="13">
        <f>variables_value!PKX1</f>
        <v>0</v>
      </c>
      <c r="PKY1" s="13">
        <f>variables_value!PKY1</f>
        <v>0</v>
      </c>
      <c r="PKZ1" s="13">
        <f>variables_value!PKZ1</f>
        <v>0</v>
      </c>
      <c r="PLA1" s="13">
        <f>variables_value!PLA1</f>
        <v>0</v>
      </c>
      <c r="PLB1" s="13">
        <f>variables_value!PLB1</f>
        <v>0</v>
      </c>
      <c r="PLC1" s="13">
        <f>variables_value!PLC1</f>
        <v>0</v>
      </c>
      <c r="PLD1" s="13">
        <f>variables_value!PLD1</f>
        <v>0</v>
      </c>
      <c r="PLE1" s="13">
        <f>variables_value!PLE1</f>
        <v>0</v>
      </c>
      <c r="PLF1" s="13">
        <f>variables_value!PLF1</f>
        <v>0</v>
      </c>
      <c r="PLG1" s="13">
        <f>variables_value!PLG1</f>
        <v>0</v>
      </c>
      <c r="PLH1" s="13">
        <f>variables_value!PLH1</f>
        <v>0</v>
      </c>
      <c r="PLI1" s="13">
        <f>variables_value!PLI1</f>
        <v>0</v>
      </c>
      <c r="PLJ1" s="13">
        <f>variables_value!PLJ1</f>
        <v>0</v>
      </c>
      <c r="PLK1" s="13">
        <f>variables_value!PLK1</f>
        <v>0</v>
      </c>
      <c r="PLL1" s="13">
        <f>variables_value!PLL1</f>
        <v>0</v>
      </c>
      <c r="PLM1" s="13">
        <f>variables_value!PLM1</f>
        <v>0</v>
      </c>
      <c r="PLN1" s="13">
        <f>variables_value!PLN1</f>
        <v>0</v>
      </c>
      <c r="PLO1" s="13">
        <f>variables_value!PLO1</f>
        <v>0</v>
      </c>
      <c r="PLP1" s="13">
        <f>variables_value!PLP1</f>
        <v>0</v>
      </c>
      <c r="PLQ1" s="13">
        <f>variables_value!PLQ1</f>
        <v>0</v>
      </c>
      <c r="PLR1" s="13">
        <f>variables_value!PLR1</f>
        <v>0</v>
      </c>
      <c r="PLS1" s="13">
        <f>variables_value!PLS1</f>
        <v>0</v>
      </c>
      <c r="PLT1" s="13">
        <f>variables_value!PLT1</f>
        <v>0</v>
      </c>
      <c r="PLU1" s="13">
        <f>variables_value!PLU1</f>
        <v>0</v>
      </c>
      <c r="PLV1" s="13">
        <f>variables_value!PLV1</f>
        <v>0</v>
      </c>
      <c r="PLW1" s="13">
        <f>variables_value!PLW1</f>
        <v>0</v>
      </c>
      <c r="PLX1" s="13">
        <f>variables_value!PLX1</f>
        <v>0</v>
      </c>
      <c r="PLY1" s="13">
        <f>variables_value!PLY1</f>
        <v>0</v>
      </c>
      <c r="PLZ1" s="13">
        <f>variables_value!PLZ1</f>
        <v>0</v>
      </c>
      <c r="PMA1" s="13">
        <f>variables_value!PMA1</f>
        <v>0</v>
      </c>
      <c r="PMB1" s="13">
        <f>variables_value!PMB1</f>
        <v>0</v>
      </c>
      <c r="PMC1" s="13">
        <f>variables_value!PMC1</f>
        <v>0</v>
      </c>
      <c r="PMD1" s="13">
        <f>variables_value!PMD1</f>
        <v>0</v>
      </c>
      <c r="PME1" s="13">
        <f>variables_value!PME1</f>
        <v>0</v>
      </c>
      <c r="PMF1" s="13">
        <f>variables_value!PMF1</f>
        <v>0</v>
      </c>
      <c r="PMG1" s="13">
        <f>variables_value!PMG1</f>
        <v>0</v>
      </c>
      <c r="PMH1" s="13">
        <f>variables_value!PMH1</f>
        <v>0</v>
      </c>
      <c r="PMI1" s="13">
        <f>variables_value!PMI1</f>
        <v>0</v>
      </c>
      <c r="PMJ1" s="13">
        <f>variables_value!PMJ1</f>
        <v>0</v>
      </c>
      <c r="PMK1" s="13">
        <f>variables_value!PMK1</f>
        <v>0</v>
      </c>
      <c r="PML1" s="13">
        <f>variables_value!PML1</f>
        <v>0</v>
      </c>
      <c r="PMM1" s="13">
        <f>variables_value!PMM1</f>
        <v>0</v>
      </c>
      <c r="PMN1" s="13">
        <f>variables_value!PMN1</f>
        <v>0</v>
      </c>
      <c r="PMO1" s="13">
        <f>variables_value!PMO1</f>
        <v>0</v>
      </c>
      <c r="PMP1" s="13">
        <f>variables_value!PMP1</f>
        <v>0</v>
      </c>
      <c r="PMQ1" s="13">
        <f>variables_value!PMQ1</f>
        <v>0</v>
      </c>
      <c r="PMR1" s="13">
        <f>variables_value!PMR1</f>
        <v>0</v>
      </c>
      <c r="PMS1" s="13">
        <f>variables_value!PMS1</f>
        <v>0</v>
      </c>
      <c r="PMT1" s="13">
        <f>variables_value!PMT1</f>
        <v>0</v>
      </c>
      <c r="PMU1" s="13">
        <f>variables_value!PMU1</f>
        <v>0</v>
      </c>
      <c r="PMV1" s="13">
        <f>variables_value!PMV1</f>
        <v>0</v>
      </c>
      <c r="PMW1" s="13">
        <f>variables_value!PMW1</f>
        <v>0</v>
      </c>
      <c r="PMX1" s="13">
        <f>variables_value!PMX1</f>
        <v>0</v>
      </c>
      <c r="PMY1" s="13">
        <f>variables_value!PMY1</f>
        <v>0</v>
      </c>
      <c r="PMZ1" s="13">
        <f>variables_value!PMZ1</f>
        <v>0</v>
      </c>
      <c r="PNA1" s="13">
        <f>variables_value!PNA1</f>
        <v>0</v>
      </c>
      <c r="PNB1" s="13">
        <f>variables_value!PNB1</f>
        <v>0</v>
      </c>
      <c r="PNC1" s="13">
        <f>variables_value!PNC1</f>
        <v>0</v>
      </c>
      <c r="PND1" s="13">
        <f>variables_value!PND1</f>
        <v>0</v>
      </c>
      <c r="PNE1" s="13">
        <f>variables_value!PNE1</f>
        <v>0</v>
      </c>
      <c r="PNF1" s="13">
        <f>variables_value!PNF1</f>
        <v>0</v>
      </c>
      <c r="PNG1" s="13">
        <f>variables_value!PNG1</f>
        <v>0</v>
      </c>
      <c r="PNH1" s="13">
        <f>variables_value!PNH1</f>
        <v>0</v>
      </c>
      <c r="PNI1" s="13">
        <f>variables_value!PNI1</f>
        <v>0</v>
      </c>
      <c r="PNJ1" s="13">
        <f>variables_value!PNJ1</f>
        <v>0</v>
      </c>
      <c r="PNK1" s="13">
        <f>variables_value!PNK1</f>
        <v>0</v>
      </c>
      <c r="PNL1" s="13">
        <f>variables_value!PNL1</f>
        <v>0</v>
      </c>
      <c r="PNM1" s="13">
        <f>variables_value!PNM1</f>
        <v>0</v>
      </c>
      <c r="PNN1" s="13">
        <f>variables_value!PNN1</f>
        <v>0</v>
      </c>
      <c r="PNO1" s="13">
        <f>variables_value!PNO1</f>
        <v>0</v>
      </c>
      <c r="PNP1" s="13">
        <f>variables_value!PNP1</f>
        <v>0</v>
      </c>
      <c r="PNQ1" s="13">
        <f>variables_value!PNQ1</f>
        <v>0</v>
      </c>
      <c r="PNR1" s="13">
        <f>variables_value!PNR1</f>
        <v>0</v>
      </c>
      <c r="PNS1" s="13">
        <f>variables_value!PNS1</f>
        <v>0</v>
      </c>
      <c r="PNT1" s="13">
        <f>variables_value!PNT1</f>
        <v>0</v>
      </c>
      <c r="PNU1" s="13">
        <f>variables_value!PNU1</f>
        <v>0</v>
      </c>
      <c r="PNV1" s="13">
        <f>variables_value!PNV1</f>
        <v>0</v>
      </c>
      <c r="PNW1" s="13">
        <f>variables_value!PNW1</f>
        <v>0</v>
      </c>
      <c r="PNX1" s="13">
        <f>variables_value!PNX1</f>
        <v>0</v>
      </c>
      <c r="PNY1" s="13">
        <f>variables_value!PNY1</f>
        <v>0</v>
      </c>
      <c r="PNZ1" s="13">
        <f>variables_value!PNZ1</f>
        <v>0</v>
      </c>
      <c r="POA1" s="13">
        <f>variables_value!POA1</f>
        <v>0</v>
      </c>
      <c r="POB1" s="13">
        <f>variables_value!POB1</f>
        <v>0</v>
      </c>
      <c r="POC1" s="13">
        <f>variables_value!POC1</f>
        <v>0</v>
      </c>
      <c r="POD1" s="13">
        <f>variables_value!POD1</f>
        <v>0</v>
      </c>
      <c r="POE1" s="13">
        <f>variables_value!POE1</f>
        <v>0</v>
      </c>
      <c r="POF1" s="13">
        <f>variables_value!POF1</f>
        <v>0</v>
      </c>
      <c r="POG1" s="13">
        <f>variables_value!POG1</f>
        <v>0</v>
      </c>
      <c r="POH1" s="13">
        <f>variables_value!POH1</f>
        <v>0</v>
      </c>
      <c r="POI1" s="13">
        <f>variables_value!POI1</f>
        <v>0</v>
      </c>
      <c r="POJ1" s="13">
        <f>variables_value!POJ1</f>
        <v>0</v>
      </c>
      <c r="POK1" s="13">
        <f>variables_value!POK1</f>
        <v>0</v>
      </c>
      <c r="POL1" s="13">
        <f>variables_value!POL1</f>
        <v>0</v>
      </c>
      <c r="POM1" s="13">
        <f>variables_value!POM1</f>
        <v>0</v>
      </c>
      <c r="PON1" s="13">
        <f>variables_value!PON1</f>
        <v>0</v>
      </c>
      <c r="POO1" s="13">
        <f>variables_value!POO1</f>
        <v>0</v>
      </c>
      <c r="POP1" s="13">
        <f>variables_value!POP1</f>
        <v>0</v>
      </c>
      <c r="POQ1" s="13">
        <f>variables_value!POQ1</f>
        <v>0</v>
      </c>
      <c r="POR1" s="13">
        <f>variables_value!POR1</f>
        <v>0</v>
      </c>
      <c r="POS1" s="13">
        <f>variables_value!POS1</f>
        <v>0</v>
      </c>
      <c r="POT1" s="13">
        <f>variables_value!POT1</f>
        <v>0</v>
      </c>
      <c r="POU1" s="13">
        <f>variables_value!POU1</f>
        <v>0</v>
      </c>
      <c r="POV1" s="13">
        <f>variables_value!POV1</f>
        <v>0</v>
      </c>
      <c r="POW1" s="13">
        <f>variables_value!POW1</f>
        <v>0</v>
      </c>
      <c r="POX1" s="13">
        <f>variables_value!POX1</f>
        <v>0</v>
      </c>
      <c r="POY1" s="13">
        <f>variables_value!POY1</f>
        <v>0</v>
      </c>
      <c r="POZ1" s="13">
        <f>variables_value!POZ1</f>
        <v>0</v>
      </c>
      <c r="PPA1" s="13">
        <f>variables_value!PPA1</f>
        <v>0</v>
      </c>
      <c r="PPB1" s="13">
        <f>variables_value!PPB1</f>
        <v>0</v>
      </c>
      <c r="PPC1" s="13">
        <f>variables_value!PPC1</f>
        <v>0</v>
      </c>
      <c r="PPD1" s="13">
        <f>variables_value!PPD1</f>
        <v>0</v>
      </c>
      <c r="PPE1" s="13">
        <f>variables_value!PPE1</f>
        <v>0</v>
      </c>
      <c r="PPF1" s="13">
        <f>variables_value!PPF1</f>
        <v>0</v>
      </c>
      <c r="PPG1" s="13">
        <f>variables_value!PPG1</f>
        <v>0</v>
      </c>
      <c r="PPH1" s="13">
        <f>variables_value!PPH1</f>
        <v>0</v>
      </c>
      <c r="PPI1" s="13">
        <f>variables_value!PPI1</f>
        <v>0</v>
      </c>
      <c r="PPJ1" s="13">
        <f>variables_value!PPJ1</f>
        <v>0</v>
      </c>
      <c r="PPK1" s="13">
        <f>variables_value!PPK1</f>
        <v>0</v>
      </c>
      <c r="PPL1" s="13">
        <f>variables_value!PPL1</f>
        <v>0</v>
      </c>
      <c r="PPM1" s="13">
        <f>variables_value!PPM1</f>
        <v>0</v>
      </c>
      <c r="PPN1" s="13">
        <f>variables_value!PPN1</f>
        <v>0</v>
      </c>
      <c r="PPO1" s="13">
        <f>variables_value!PPO1</f>
        <v>0</v>
      </c>
      <c r="PPP1" s="13">
        <f>variables_value!PPP1</f>
        <v>0</v>
      </c>
      <c r="PPQ1" s="13">
        <f>variables_value!PPQ1</f>
        <v>0</v>
      </c>
      <c r="PPR1" s="13">
        <f>variables_value!PPR1</f>
        <v>0</v>
      </c>
      <c r="PPS1" s="13">
        <f>variables_value!PPS1</f>
        <v>0</v>
      </c>
      <c r="PPT1" s="13">
        <f>variables_value!PPT1</f>
        <v>0</v>
      </c>
      <c r="PPU1" s="13">
        <f>variables_value!PPU1</f>
        <v>0</v>
      </c>
      <c r="PPV1" s="13">
        <f>variables_value!PPV1</f>
        <v>0</v>
      </c>
      <c r="PPW1" s="13">
        <f>variables_value!PPW1</f>
        <v>0</v>
      </c>
      <c r="PPX1" s="13">
        <f>variables_value!PPX1</f>
        <v>0</v>
      </c>
      <c r="PPY1" s="13">
        <f>variables_value!PPY1</f>
        <v>0</v>
      </c>
      <c r="PPZ1" s="13">
        <f>variables_value!PPZ1</f>
        <v>0</v>
      </c>
      <c r="PQA1" s="13">
        <f>variables_value!PQA1</f>
        <v>0</v>
      </c>
      <c r="PQB1" s="13">
        <f>variables_value!PQB1</f>
        <v>0</v>
      </c>
      <c r="PQC1" s="13">
        <f>variables_value!PQC1</f>
        <v>0</v>
      </c>
      <c r="PQD1" s="13">
        <f>variables_value!PQD1</f>
        <v>0</v>
      </c>
      <c r="PQE1" s="13">
        <f>variables_value!PQE1</f>
        <v>0</v>
      </c>
      <c r="PQF1" s="13">
        <f>variables_value!PQF1</f>
        <v>0</v>
      </c>
      <c r="PQG1" s="13">
        <f>variables_value!PQG1</f>
        <v>0</v>
      </c>
      <c r="PQH1" s="13">
        <f>variables_value!PQH1</f>
        <v>0</v>
      </c>
      <c r="PQI1" s="13">
        <f>variables_value!PQI1</f>
        <v>0</v>
      </c>
      <c r="PQJ1" s="13">
        <f>variables_value!PQJ1</f>
        <v>0</v>
      </c>
      <c r="PQK1" s="13">
        <f>variables_value!PQK1</f>
        <v>0</v>
      </c>
      <c r="PQL1" s="13">
        <f>variables_value!PQL1</f>
        <v>0</v>
      </c>
      <c r="PQM1" s="13">
        <f>variables_value!PQM1</f>
        <v>0</v>
      </c>
      <c r="PQN1" s="13">
        <f>variables_value!PQN1</f>
        <v>0</v>
      </c>
      <c r="PQO1" s="13">
        <f>variables_value!PQO1</f>
        <v>0</v>
      </c>
      <c r="PQP1" s="13">
        <f>variables_value!PQP1</f>
        <v>0</v>
      </c>
      <c r="PQQ1" s="13">
        <f>variables_value!PQQ1</f>
        <v>0</v>
      </c>
      <c r="PQR1" s="13">
        <f>variables_value!PQR1</f>
        <v>0</v>
      </c>
      <c r="PQS1" s="13">
        <f>variables_value!PQS1</f>
        <v>0</v>
      </c>
      <c r="PQT1" s="13">
        <f>variables_value!PQT1</f>
        <v>0</v>
      </c>
      <c r="PQU1" s="13">
        <f>variables_value!PQU1</f>
        <v>0</v>
      </c>
      <c r="PQV1" s="13">
        <f>variables_value!PQV1</f>
        <v>0</v>
      </c>
      <c r="PQW1" s="13">
        <f>variables_value!PQW1</f>
        <v>0</v>
      </c>
      <c r="PQX1" s="13">
        <f>variables_value!PQX1</f>
        <v>0</v>
      </c>
      <c r="PQY1" s="13">
        <f>variables_value!PQY1</f>
        <v>0</v>
      </c>
      <c r="PQZ1" s="13">
        <f>variables_value!PQZ1</f>
        <v>0</v>
      </c>
      <c r="PRA1" s="13">
        <f>variables_value!PRA1</f>
        <v>0</v>
      </c>
      <c r="PRB1" s="13">
        <f>variables_value!PRB1</f>
        <v>0</v>
      </c>
      <c r="PRC1" s="13">
        <f>variables_value!PRC1</f>
        <v>0</v>
      </c>
      <c r="PRD1" s="13">
        <f>variables_value!PRD1</f>
        <v>0</v>
      </c>
      <c r="PRE1" s="13">
        <f>variables_value!PRE1</f>
        <v>0</v>
      </c>
      <c r="PRF1" s="13">
        <f>variables_value!PRF1</f>
        <v>0</v>
      </c>
      <c r="PRG1" s="13">
        <f>variables_value!PRG1</f>
        <v>0</v>
      </c>
      <c r="PRH1" s="13">
        <f>variables_value!PRH1</f>
        <v>0</v>
      </c>
      <c r="PRI1" s="13">
        <f>variables_value!PRI1</f>
        <v>0</v>
      </c>
      <c r="PRJ1" s="13">
        <f>variables_value!PRJ1</f>
        <v>0</v>
      </c>
      <c r="PRK1" s="13">
        <f>variables_value!PRK1</f>
        <v>0</v>
      </c>
      <c r="PRL1" s="13">
        <f>variables_value!PRL1</f>
        <v>0</v>
      </c>
      <c r="PRM1" s="13">
        <f>variables_value!PRM1</f>
        <v>0</v>
      </c>
      <c r="PRN1" s="13">
        <f>variables_value!PRN1</f>
        <v>0</v>
      </c>
      <c r="PRO1" s="13">
        <f>variables_value!PRO1</f>
        <v>0</v>
      </c>
      <c r="PRP1" s="13">
        <f>variables_value!PRP1</f>
        <v>0</v>
      </c>
      <c r="PRQ1" s="13">
        <f>variables_value!PRQ1</f>
        <v>0</v>
      </c>
      <c r="PRR1" s="13">
        <f>variables_value!PRR1</f>
        <v>0</v>
      </c>
      <c r="PRS1" s="13">
        <f>variables_value!PRS1</f>
        <v>0</v>
      </c>
      <c r="PRT1" s="13">
        <f>variables_value!PRT1</f>
        <v>0</v>
      </c>
      <c r="PRU1" s="13">
        <f>variables_value!PRU1</f>
        <v>0</v>
      </c>
      <c r="PRV1" s="13">
        <f>variables_value!PRV1</f>
        <v>0</v>
      </c>
      <c r="PRW1" s="13">
        <f>variables_value!PRW1</f>
        <v>0</v>
      </c>
      <c r="PRX1" s="13">
        <f>variables_value!PRX1</f>
        <v>0</v>
      </c>
      <c r="PRY1" s="13">
        <f>variables_value!PRY1</f>
        <v>0</v>
      </c>
      <c r="PRZ1" s="13">
        <f>variables_value!PRZ1</f>
        <v>0</v>
      </c>
      <c r="PSA1" s="13">
        <f>variables_value!PSA1</f>
        <v>0</v>
      </c>
      <c r="PSB1" s="13">
        <f>variables_value!PSB1</f>
        <v>0</v>
      </c>
      <c r="PSC1" s="13">
        <f>variables_value!PSC1</f>
        <v>0</v>
      </c>
      <c r="PSD1" s="13">
        <f>variables_value!PSD1</f>
        <v>0</v>
      </c>
      <c r="PSE1" s="13">
        <f>variables_value!PSE1</f>
        <v>0</v>
      </c>
      <c r="PSF1" s="13">
        <f>variables_value!PSF1</f>
        <v>0</v>
      </c>
      <c r="PSG1" s="13">
        <f>variables_value!PSG1</f>
        <v>0</v>
      </c>
      <c r="PSH1" s="13">
        <f>variables_value!PSH1</f>
        <v>0</v>
      </c>
      <c r="PSI1" s="13">
        <f>variables_value!PSI1</f>
        <v>0</v>
      </c>
      <c r="PSJ1" s="13">
        <f>variables_value!PSJ1</f>
        <v>0</v>
      </c>
      <c r="PSK1" s="13">
        <f>variables_value!PSK1</f>
        <v>0</v>
      </c>
      <c r="PSL1" s="13">
        <f>variables_value!PSL1</f>
        <v>0</v>
      </c>
      <c r="PSM1" s="13">
        <f>variables_value!PSM1</f>
        <v>0</v>
      </c>
      <c r="PSN1" s="13">
        <f>variables_value!PSN1</f>
        <v>0</v>
      </c>
      <c r="PSO1" s="13">
        <f>variables_value!PSO1</f>
        <v>0</v>
      </c>
      <c r="PSP1" s="13">
        <f>variables_value!PSP1</f>
        <v>0</v>
      </c>
      <c r="PSQ1" s="13">
        <f>variables_value!PSQ1</f>
        <v>0</v>
      </c>
      <c r="PSR1" s="13">
        <f>variables_value!PSR1</f>
        <v>0</v>
      </c>
      <c r="PSS1" s="13">
        <f>variables_value!PSS1</f>
        <v>0</v>
      </c>
      <c r="PST1" s="13">
        <f>variables_value!PST1</f>
        <v>0</v>
      </c>
      <c r="PSU1" s="13">
        <f>variables_value!PSU1</f>
        <v>0</v>
      </c>
      <c r="PSV1" s="13">
        <f>variables_value!PSV1</f>
        <v>0</v>
      </c>
      <c r="PSW1" s="13">
        <f>variables_value!PSW1</f>
        <v>0</v>
      </c>
      <c r="PSX1" s="13">
        <f>variables_value!PSX1</f>
        <v>0</v>
      </c>
      <c r="PSY1" s="13">
        <f>variables_value!PSY1</f>
        <v>0</v>
      </c>
      <c r="PSZ1" s="13">
        <f>variables_value!PSZ1</f>
        <v>0</v>
      </c>
      <c r="PTA1" s="13">
        <f>variables_value!PTA1</f>
        <v>0</v>
      </c>
      <c r="PTB1" s="13">
        <f>variables_value!PTB1</f>
        <v>0</v>
      </c>
      <c r="PTC1" s="13">
        <f>variables_value!PTC1</f>
        <v>0</v>
      </c>
      <c r="PTD1" s="13">
        <f>variables_value!PTD1</f>
        <v>0</v>
      </c>
      <c r="PTE1" s="13">
        <f>variables_value!PTE1</f>
        <v>0</v>
      </c>
      <c r="PTF1" s="13">
        <f>variables_value!PTF1</f>
        <v>0</v>
      </c>
      <c r="PTG1" s="13">
        <f>variables_value!PTG1</f>
        <v>0</v>
      </c>
      <c r="PTH1" s="13">
        <f>variables_value!PTH1</f>
        <v>0</v>
      </c>
      <c r="PTI1" s="13">
        <f>variables_value!PTI1</f>
        <v>0</v>
      </c>
      <c r="PTJ1" s="13">
        <f>variables_value!PTJ1</f>
        <v>0</v>
      </c>
      <c r="PTK1" s="13">
        <f>variables_value!PTK1</f>
        <v>0</v>
      </c>
      <c r="PTL1" s="13">
        <f>variables_value!PTL1</f>
        <v>0</v>
      </c>
      <c r="PTM1" s="13">
        <f>variables_value!PTM1</f>
        <v>0</v>
      </c>
      <c r="PTN1" s="13">
        <f>variables_value!PTN1</f>
        <v>0</v>
      </c>
      <c r="PTO1" s="13">
        <f>variables_value!PTO1</f>
        <v>0</v>
      </c>
      <c r="PTP1" s="13">
        <f>variables_value!PTP1</f>
        <v>0</v>
      </c>
      <c r="PTQ1" s="13">
        <f>variables_value!PTQ1</f>
        <v>0</v>
      </c>
      <c r="PTR1" s="13">
        <f>variables_value!PTR1</f>
        <v>0</v>
      </c>
      <c r="PTS1" s="13">
        <f>variables_value!PTS1</f>
        <v>0</v>
      </c>
      <c r="PTT1" s="13">
        <f>variables_value!PTT1</f>
        <v>0</v>
      </c>
      <c r="PTU1" s="13">
        <f>variables_value!PTU1</f>
        <v>0</v>
      </c>
      <c r="PTV1" s="13">
        <f>variables_value!PTV1</f>
        <v>0</v>
      </c>
      <c r="PTW1" s="13">
        <f>variables_value!PTW1</f>
        <v>0</v>
      </c>
      <c r="PTX1" s="13">
        <f>variables_value!PTX1</f>
        <v>0</v>
      </c>
      <c r="PTY1" s="13">
        <f>variables_value!PTY1</f>
        <v>0</v>
      </c>
      <c r="PTZ1" s="13">
        <f>variables_value!PTZ1</f>
        <v>0</v>
      </c>
      <c r="PUA1" s="13">
        <f>variables_value!PUA1</f>
        <v>0</v>
      </c>
      <c r="PUB1" s="13">
        <f>variables_value!PUB1</f>
        <v>0</v>
      </c>
      <c r="PUC1" s="13">
        <f>variables_value!PUC1</f>
        <v>0</v>
      </c>
      <c r="PUD1" s="13">
        <f>variables_value!PUD1</f>
        <v>0</v>
      </c>
      <c r="PUE1" s="13">
        <f>variables_value!PUE1</f>
        <v>0</v>
      </c>
      <c r="PUF1" s="13">
        <f>variables_value!PUF1</f>
        <v>0</v>
      </c>
      <c r="PUG1" s="13">
        <f>variables_value!PUG1</f>
        <v>0</v>
      </c>
      <c r="PUH1" s="13">
        <f>variables_value!PUH1</f>
        <v>0</v>
      </c>
      <c r="PUI1" s="13">
        <f>variables_value!PUI1</f>
        <v>0</v>
      </c>
      <c r="PUJ1" s="13">
        <f>variables_value!PUJ1</f>
        <v>0</v>
      </c>
      <c r="PUK1" s="13">
        <f>variables_value!PUK1</f>
        <v>0</v>
      </c>
      <c r="PUL1" s="13">
        <f>variables_value!PUL1</f>
        <v>0</v>
      </c>
      <c r="PUM1" s="13">
        <f>variables_value!PUM1</f>
        <v>0</v>
      </c>
      <c r="PUN1" s="13">
        <f>variables_value!PUN1</f>
        <v>0</v>
      </c>
      <c r="PUO1" s="13">
        <f>variables_value!PUO1</f>
        <v>0</v>
      </c>
      <c r="PUP1" s="13">
        <f>variables_value!PUP1</f>
        <v>0</v>
      </c>
      <c r="PUQ1" s="13">
        <f>variables_value!PUQ1</f>
        <v>0</v>
      </c>
      <c r="PUR1" s="13">
        <f>variables_value!PUR1</f>
        <v>0</v>
      </c>
      <c r="PUS1" s="13">
        <f>variables_value!PUS1</f>
        <v>0</v>
      </c>
      <c r="PUT1" s="13">
        <f>variables_value!PUT1</f>
        <v>0</v>
      </c>
      <c r="PUU1" s="13">
        <f>variables_value!PUU1</f>
        <v>0</v>
      </c>
      <c r="PUV1" s="13">
        <f>variables_value!PUV1</f>
        <v>0</v>
      </c>
      <c r="PUW1" s="13">
        <f>variables_value!PUW1</f>
        <v>0</v>
      </c>
      <c r="PUX1" s="13">
        <f>variables_value!PUX1</f>
        <v>0</v>
      </c>
      <c r="PUY1" s="13">
        <f>variables_value!PUY1</f>
        <v>0</v>
      </c>
      <c r="PUZ1" s="13">
        <f>variables_value!PUZ1</f>
        <v>0</v>
      </c>
      <c r="PVA1" s="13">
        <f>variables_value!PVA1</f>
        <v>0</v>
      </c>
      <c r="PVB1" s="13">
        <f>variables_value!PVB1</f>
        <v>0</v>
      </c>
      <c r="PVC1" s="13">
        <f>variables_value!PVC1</f>
        <v>0</v>
      </c>
      <c r="PVD1" s="13">
        <f>variables_value!PVD1</f>
        <v>0</v>
      </c>
      <c r="PVE1" s="13">
        <f>variables_value!PVE1</f>
        <v>0</v>
      </c>
      <c r="PVF1" s="13">
        <f>variables_value!PVF1</f>
        <v>0</v>
      </c>
      <c r="PVG1" s="13">
        <f>variables_value!PVG1</f>
        <v>0</v>
      </c>
      <c r="PVH1" s="13">
        <f>variables_value!PVH1</f>
        <v>0</v>
      </c>
      <c r="PVI1" s="13">
        <f>variables_value!PVI1</f>
        <v>0</v>
      </c>
      <c r="PVJ1" s="13">
        <f>variables_value!PVJ1</f>
        <v>0</v>
      </c>
      <c r="PVK1" s="13">
        <f>variables_value!PVK1</f>
        <v>0</v>
      </c>
      <c r="PVL1" s="13">
        <f>variables_value!PVL1</f>
        <v>0</v>
      </c>
      <c r="PVM1" s="13">
        <f>variables_value!PVM1</f>
        <v>0</v>
      </c>
      <c r="PVN1" s="13">
        <f>variables_value!PVN1</f>
        <v>0</v>
      </c>
      <c r="PVO1" s="13">
        <f>variables_value!PVO1</f>
        <v>0</v>
      </c>
      <c r="PVP1" s="13">
        <f>variables_value!PVP1</f>
        <v>0</v>
      </c>
      <c r="PVQ1" s="13">
        <f>variables_value!PVQ1</f>
        <v>0</v>
      </c>
      <c r="PVR1" s="13">
        <f>variables_value!PVR1</f>
        <v>0</v>
      </c>
      <c r="PVS1" s="13">
        <f>variables_value!PVS1</f>
        <v>0</v>
      </c>
      <c r="PVT1" s="13">
        <f>variables_value!PVT1</f>
        <v>0</v>
      </c>
      <c r="PVU1" s="13">
        <f>variables_value!PVU1</f>
        <v>0</v>
      </c>
      <c r="PVV1" s="13">
        <f>variables_value!PVV1</f>
        <v>0</v>
      </c>
      <c r="PVW1" s="13">
        <f>variables_value!PVW1</f>
        <v>0</v>
      </c>
      <c r="PVX1" s="13">
        <f>variables_value!PVX1</f>
        <v>0</v>
      </c>
      <c r="PVY1" s="13">
        <f>variables_value!PVY1</f>
        <v>0</v>
      </c>
      <c r="PVZ1" s="13">
        <f>variables_value!PVZ1</f>
        <v>0</v>
      </c>
      <c r="PWA1" s="13">
        <f>variables_value!PWA1</f>
        <v>0</v>
      </c>
      <c r="PWB1" s="13">
        <f>variables_value!PWB1</f>
        <v>0</v>
      </c>
      <c r="PWC1" s="13">
        <f>variables_value!PWC1</f>
        <v>0</v>
      </c>
      <c r="PWD1" s="13">
        <f>variables_value!PWD1</f>
        <v>0</v>
      </c>
      <c r="PWE1" s="13">
        <f>variables_value!PWE1</f>
        <v>0</v>
      </c>
      <c r="PWF1" s="13">
        <f>variables_value!PWF1</f>
        <v>0</v>
      </c>
      <c r="PWG1" s="13">
        <f>variables_value!PWG1</f>
        <v>0</v>
      </c>
      <c r="PWH1" s="13">
        <f>variables_value!PWH1</f>
        <v>0</v>
      </c>
      <c r="PWI1" s="13">
        <f>variables_value!PWI1</f>
        <v>0</v>
      </c>
      <c r="PWJ1" s="13">
        <f>variables_value!PWJ1</f>
        <v>0</v>
      </c>
      <c r="PWK1" s="13">
        <f>variables_value!PWK1</f>
        <v>0</v>
      </c>
      <c r="PWL1" s="13">
        <f>variables_value!PWL1</f>
        <v>0</v>
      </c>
      <c r="PWM1" s="13">
        <f>variables_value!PWM1</f>
        <v>0</v>
      </c>
      <c r="PWN1" s="13">
        <f>variables_value!PWN1</f>
        <v>0</v>
      </c>
      <c r="PWO1" s="13">
        <f>variables_value!PWO1</f>
        <v>0</v>
      </c>
      <c r="PWP1" s="13">
        <f>variables_value!PWP1</f>
        <v>0</v>
      </c>
      <c r="PWQ1" s="13">
        <f>variables_value!PWQ1</f>
        <v>0</v>
      </c>
      <c r="PWR1" s="13">
        <f>variables_value!PWR1</f>
        <v>0</v>
      </c>
      <c r="PWS1" s="13">
        <f>variables_value!PWS1</f>
        <v>0</v>
      </c>
      <c r="PWT1" s="13">
        <f>variables_value!PWT1</f>
        <v>0</v>
      </c>
      <c r="PWU1" s="13">
        <f>variables_value!PWU1</f>
        <v>0</v>
      </c>
      <c r="PWV1" s="13">
        <f>variables_value!PWV1</f>
        <v>0</v>
      </c>
      <c r="PWW1" s="13">
        <f>variables_value!PWW1</f>
        <v>0</v>
      </c>
      <c r="PWX1" s="13">
        <f>variables_value!PWX1</f>
        <v>0</v>
      </c>
      <c r="PWY1" s="13">
        <f>variables_value!PWY1</f>
        <v>0</v>
      </c>
      <c r="PWZ1" s="13">
        <f>variables_value!PWZ1</f>
        <v>0</v>
      </c>
      <c r="PXA1" s="13">
        <f>variables_value!PXA1</f>
        <v>0</v>
      </c>
      <c r="PXB1" s="13">
        <f>variables_value!PXB1</f>
        <v>0</v>
      </c>
      <c r="PXC1" s="13">
        <f>variables_value!PXC1</f>
        <v>0</v>
      </c>
      <c r="PXD1" s="13">
        <f>variables_value!PXD1</f>
        <v>0</v>
      </c>
      <c r="PXE1" s="13">
        <f>variables_value!PXE1</f>
        <v>0</v>
      </c>
      <c r="PXF1" s="13">
        <f>variables_value!PXF1</f>
        <v>0</v>
      </c>
      <c r="PXG1" s="13">
        <f>variables_value!PXG1</f>
        <v>0</v>
      </c>
      <c r="PXH1" s="13">
        <f>variables_value!PXH1</f>
        <v>0</v>
      </c>
      <c r="PXI1" s="13">
        <f>variables_value!PXI1</f>
        <v>0</v>
      </c>
      <c r="PXJ1" s="13">
        <f>variables_value!PXJ1</f>
        <v>0</v>
      </c>
      <c r="PXK1" s="13">
        <f>variables_value!PXK1</f>
        <v>0</v>
      </c>
      <c r="PXL1" s="13">
        <f>variables_value!PXL1</f>
        <v>0</v>
      </c>
      <c r="PXM1" s="13">
        <f>variables_value!PXM1</f>
        <v>0</v>
      </c>
      <c r="PXN1" s="13">
        <f>variables_value!PXN1</f>
        <v>0</v>
      </c>
      <c r="PXO1" s="13">
        <f>variables_value!PXO1</f>
        <v>0</v>
      </c>
      <c r="PXP1" s="13">
        <f>variables_value!PXP1</f>
        <v>0</v>
      </c>
      <c r="PXQ1" s="13">
        <f>variables_value!PXQ1</f>
        <v>0</v>
      </c>
      <c r="PXR1" s="13">
        <f>variables_value!PXR1</f>
        <v>0</v>
      </c>
      <c r="PXS1" s="13">
        <f>variables_value!PXS1</f>
        <v>0</v>
      </c>
      <c r="PXT1" s="13">
        <f>variables_value!PXT1</f>
        <v>0</v>
      </c>
      <c r="PXU1" s="13">
        <f>variables_value!PXU1</f>
        <v>0</v>
      </c>
      <c r="PXV1" s="13">
        <f>variables_value!PXV1</f>
        <v>0</v>
      </c>
      <c r="PXW1" s="13">
        <f>variables_value!PXW1</f>
        <v>0</v>
      </c>
      <c r="PXX1" s="13">
        <f>variables_value!PXX1</f>
        <v>0</v>
      </c>
      <c r="PXY1" s="13">
        <f>variables_value!PXY1</f>
        <v>0</v>
      </c>
      <c r="PXZ1" s="13">
        <f>variables_value!PXZ1</f>
        <v>0</v>
      </c>
      <c r="PYA1" s="13">
        <f>variables_value!PYA1</f>
        <v>0</v>
      </c>
      <c r="PYB1" s="13">
        <f>variables_value!PYB1</f>
        <v>0</v>
      </c>
      <c r="PYC1" s="13">
        <f>variables_value!PYC1</f>
        <v>0</v>
      </c>
      <c r="PYD1" s="13">
        <f>variables_value!PYD1</f>
        <v>0</v>
      </c>
      <c r="PYE1" s="13">
        <f>variables_value!PYE1</f>
        <v>0</v>
      </c>
      <c r="PYF1" s="13">
        <f>variables_value!PYF1</f>
        <v>0</v>
      </c>
      <c r="PYG1" s="13">
        <f>variables_value!PYG1</f>
        <v>0</v>
      </c>
      <c r="PYH1" s="13">
        <f>variables_value!PYH1</f>
        <v>0</v>
      </c>
      <c r="PYI1" s="13">
        <f>variables_value!PYI1</f>
        <v>0</v>
      </c>
      <c r="PYJ1" s="13">
        <f>variables_value!PYJ1</f>
        <v>0</v>
      </c>
      <c r="PYK1" s="13">
        <f>variables_value!PYK1</f>
        <v>0</v>
      </c>
      <c r="PYL1" s="13">
        <f>variables_value!PYL1</f>
        <v>0</v>
      </c>
      <c r="PYM1" s="13">
        <f>variables_value!PYM1</f>
        <v>0</v>
      </c>
      <c r="PYN1" s="13">
        <f>variables_value!PYN1</f>
        <v>0</v>
      </c>
      <c r="PYO1" s="13">
        <f>variables_value!PYO1</f>
        <v>0</v>
      </c>
      <c r="PYP1" s="13">
        <f>variables_value!PYP1</f>
        <v>0</v>
      </c>
      <c r="PYQ1" s="13">
        <f>variables_value!PYQ1</f>
        <v>0</v>
      </c>
      <c r="PYR1" s="13">
        <f>variables_value!PYR1</f>
        <v>0</v>
      </c>
      <c r="PYS1" s="13">
        <f>variables_value!PYS1</f>
        <v>0</v>
      </c>
      <c r="PYT1" s="13">
        <f>variables_value!PYT1</f>
        <v>0</v>
      </c>
      <c r="PYU1" s="13">
        <f>variables_value!PYU1</f>
        <v>0</v>
      </c>
      <c r="PYV1" s="13">
        <f>variables_value!PYV1</f>
        <v>0</v>
      </c>
      <c r="PYW1" s="13">
        <f>variables_value!PYW1</f>
        <v>0</v>
      </c>
      <c r="PYX1" s="13">
        <f>variables_value!PYX1</f>
        <v>0</v>
      </c>
      <c r="PYY1" s="13">
        <f>variables_value!PYY1</f>
        <v>0</v>
      </c>
      <c r="PYZ1" s="13">
        <f>variables_value!PYZ1</f>
        <v>0</v>
      </c>
      <c r="PZA1" s="13">
        <f>variables_value!PZA1</f>
        <v>0</v>
      </c>
      <c r="PZB1" s="13">
        <f>variables_value!PZB1</f>
        <v>0</v>
      </c>
      <c r="PZC1" s="13">
        <f>variables_value!PZC1</f>
        <v>0</v>
      </c>
      <c r="PZD1" s="13">
        <f>variables_value!PZD1</f>
        <v>0</v>
      </c>
      <c r="PZE1" s="13">
        <f>variables_value!PZE1</f>
        <v>0</v>
      </c>
      <c r="PZF1" s="13">
        <f>variables_value!PZF1</f>
        <v>0</v>
      </c>
      <c r="PZG1" s="13">
        <f>variables_value!PZG1</f>
        <v>0</v>
      </c>
      <c r="PZH1" s="13">
        <f>variables_value!PZH1</f>
        <v>0</v>
      </c>
      <c r="PZI1" s="13">
        <f>variables_value!PZI1</f>
        <v>0</v>
      </c>
      <c r="PZJ1" s="13">
        <f>variables_value!PZJ1</f>
        <v>0</v>
      </c>
      <c r="PZK1" s="13">
        <f>variables_value!PZK1</f>
        <v>0</v>
      </c>
      <c r="PZL1" s="13">
        <f>variables_value!PZL1</f>
        <v>0</v>
      </c>
      <c r="PZM1" s="13">
        <f>variables_value!PZM1</f>
        <v>0</v>
      </c>
      <c r="PZN1" s="13">
        <f>variables_value!PZN1</f>
        <v>0</v>
      </c>
      <c r="PZO1" s="13">
        <f>variables_value!PZO1</f>
        <v>0</v>
      </c>
      <c r="PZP1" s="13">
        <f>variables_value!PZP1</f>
        <v>0</v>
      </c>
      <c r="PZQ1" s="13">
        <f>variables_value!PZQ1</f>
        <v>0</v>
      </c>
      <c r="PZR1" s="13">
        <f>variables_value!PZR1</f>
        <v>0</v>
      </c>
      <c r="PZS1" s="13">
        <f>variables_value!PZS1</f>
        <v>0</v>
      </c>
      <c r="PZT1" s="13">
        <f>variables_value!PZT1</f>
        <v>0</v>
      </c>
      <c r="PZU1" s="13">
        <f>variables_value!PZU1</f>
        <v>0</v>
      </c>
      <c r="PZV1" s="13">
        <f>variables_value!PZV1</f>
        <v>0</v>
      </c>
      <c r="PZW1" s="13">
        <f>variables_value!PZW1</f>
        <v>0</v>
      </c>
      <c r="PZX1" s="13">
        <f>variables_value!PZX1</f>
        <v>0</v>
      </c>
      <c r="PZY1" s="13">
        <f>variables_value!PZY1</f>
        <v>0</v>
      </c>
      <c r="PZZ1" s="13">
        <f>variables_value!PZZ1</f>
        <v>0</v>
      </c>
      <c r="QAA1" s="13">
        <f>variables_value!QAA1</f>
        <v>0</v>
      </c>
      <c r="QAB1" s="13">
        <f>variables_value!QAB1</f>
        <v>0</v>
      </c>
      <c r="QAC1" s="13">
        <f>variables_value!QAC1</f>
        <v>0</v>
      </c>
      <c r="QAD1" s="13">
        <f>variables_value!QAD1</f>
        <v>0</v>
      </c>
      <c r="QAE1" s="13">
        <f>variables_value!QAE1</f>
        <v>0</v>
      </c>
      <c r="QAF1" s="13">
        <f>variables_value!QAF1</f>
        <v>0</v>
      </c>
      <c r="QAG1" s="13">
        <f>variables_value!QAG1</f>
        <v>0</v>
      </c>
      <c r="QAH1" s="13">
        <f>variables_value!QAH1</f>
        <v>0</v>
      </c>
      <c r="QAI1" s="13">
        <f>variables_value!QAI1</f>
        <v>0</v>
      </c>
      <c r="QAJ1" s="13">
        <f>variables_value!QAJ1</f>
        <v>0</v>
      </c>
      <c r="QAK1" s="13">
        <f>variables_value!QAK1</f>
        <v>0</v>
      </c>
      <c r="QAL1" s="13">
        <f>variables_value!QAL1</f>
        <v>0</v>
      </c>
      <c r="QAM1" s="13">
        <f>variables_value!QAM1</f>
        <v>0</v>
      </c>
      <c r="QAN1" s="13">
        <f>variables_value!QAN1</f>
        <v>0</v>
      </c>
      <c r="QAO1" s="13">
        <f>variables_value!QAO1</f>
        <v>0</v>
      </c>
      <c r="QAP1" s="13">
        <f>variables_value!QAP1</f>
        <v>0</v>
      </c>
      <c r="QAQ1" s="13">
        <f>variables_value!QAQ1</f>
        <v>0</v>
      </c>
      <c r="QAR1" s="13">
        <f>variables_value!QAR1</f>
        <v>0</v>
      </c>
      <c r="QAS1" s="13">
        <f>variables_value!QAS1</f>
        <v>0</v>
      </c>
      <c r="QAT1" s="13">
        <f>variables_value!QAT1</f>
        <v>0</v>
      </c>
      <c r="QAU1" s="13">
        <f>variables_value!QAU1</f>
        <v>0</v>
      </c>
      <c r="QAV1" s="13">
        <f>variables_value!QAV1</f>
        <v>0</v>
      </c>
      <c r="QAW1" s="13">
        <f>variables_value!QAW1</f>
        <v>0</v>
      </c>
      <c r="QAX1" s="13">
        <f>variables_value!QAX1</f>
        <v>0</v>
      </c>
      <c r="QAY1" s="13">
        <f>variables_value!QAY1</f>
        <v>0</v>
      </c>
      <c r="QAZ1" s="13">
        <f>variables_value!QAZ1</f>
        <v>0</v>
      </c>
      <c r="QBA1" s="13">
        <f>variables_value!QBA1</f>
        <v>0</v>
      </c>
      <c r="QBB1" s="13">
        <f>variables_value!QBB1</f>
        <v>0</v>
      </c>
      <c r="QBC1" s="13">
        <f>variables_value!QBC1</f>
        <v>0</v>
      </c>
      <c r="QBD1" s="13">
        <f>variables_value!QBD1</f>
        <v>0</v>
      </c>
      <c r="QBE1" s="13">
        <f>variables_value!QBE1</f>
        <v>0</v>
      </c>
      <c r="QBF1" s="13">
        <f>variables_value!QBF1</f>
        <v>0</v>
      </c>
      <c r="QBG1" s="13">
        <f>variables_value!QBG1</f>
        <v>0</v>
      </c>
      <c r="QBH1" s="13">
        <f>variables_value!QBH1</f>
        <v>0</v>
      </c>
      <c r="QBI1" s="13">
        <f>variables_value!QBI1</f>
        <v>0</v>
      </c>
      <c r="QBJ1" s="13">
        <f>variables_value!QBJ1</f>
        <v>0</v>
      </c>
      <c r="QBK1" s="13">
        <f>variables_value!QBK1</f>
        <v>0</v>
      </c>
      <c r="QBL1" s="13">
        <f>variables_value!QBL1</f>
        <v>0</v>
      </c>
      <c r="QBM1" s="13">
        <f>variables_value!QBM1</f>
        <v>0</v>
      </c>
      <c r="QBN1" s="13">
        <f>variables_value!QBN1</f>
        <v>0</v>
      </c>
      <c r="QBO1" s="13">
        <f>variables_value!QBO1</f>
        <v>0</v>
      </c>
      <c r="QBP1" s="13">
        <f>variables_value!QBP1</f>
        <v>0</v>
      </c>
      <c r="QBQ1" s="13">
        <f>variables_value!QBQ1</f>
        <v>0</v>
      </c>
      <c r="QBR1" s="13">
        <f>variables_value!QBR1</f>
        <v>0</v>
      </c>
      <c r="QBS1" s="13">
        <f>variables_value!QBS1</f>
        <v>0</v>
      </c>
      <c r="QBT1" s="13">
        <f>variables_value!QBT1</f>
        <v>0</v>
      </c>
      <c r="QBU1" s="13">
        <f>variables_value!QBU1</f>
        <v>0</v>
      </c>
      <c r="QBV1" s="13">
        <f>variables_value!QBV1</f>
        <v>0</v>
      </c>
      <c r="QBW1" s="13">
        <f>variables_value!QBW1</f>
        <v>0</v>
      </c>
      <c r="QBX1" s="13">
        <f>variables_value!QBX1</f>
        <v>0</v>
      </c>
      <c r="QBY1" s="13">
        <f>variables_value!QBY1</f>
        <v>0</v>
      </c>
      <c r="QBZ1" s="13">
        <f>variables_value!QBZ1</f>
        <v>0</v>
      </c>
      <c r="QCA1" s="13">
        <f>variables_value!QCA1</f>
        <v>0</v>
      </c>
      <c r="QCB1" s="13">
        <f>variables_value!QCB1</f>
        <v>0</v>
      </c>
      <c r="QCC1" s="13">
        <f>variables_value!QCC1</f>
        <v>0</v>
      </c>
      <c r="QCD1" s="13">
        <f>variables_value!QCD1</f>
        <v>0</v>
      </c>
      <c r="QCE1" s="13">
        <f>variables_value!QCE1</f>
        <v>0</v>
      </c>
      <c r="QCF1" s="13">
        <f>variables_value!QCF1</f>
        <v>0</v>
      </c>
      <c r="QCG1" s="13">
        <f>variables_value!QCG1</f>
        <v>0</v>
      </c>
      <c r="QCH1" s="13">
        <f>variables_value!QCH1</f>
        <v>0</v>
      </c>
      <c r="QCI1" s="13">
        <f>variables_value!QCI1</f>
        <v>0</v>
      </c>
      <c r="QCJ1" s="13">
        <f>variables_value!QCJ1</f>
        <v>0</v>
      </c>
      <c r="QCK1" s="13">
        <f>variables_value!QCK1</f>
        <v>0</v>
      </c>
      <c r="QCL1" s="13">
        <f>variables_value!QCL1</f>
        <v>0</v>
      </c>
      <c r="QCM1" s="13">
        <f>variables_value!QCM1</f>
        <v>0</v>
      </c>
      <c r="QCN1" s="13">
        <f>variables_value!QCN1</f>
        <v>0</v>
      </c>
      <c r="QCO1" s="13">
        <f>variables_value!QCO1</f>
        <v>0</v>
      </c>
      <c r="QCP1" s="13">
        <f>variables_value!QCP1</f>
        <v>0</v>
      </c>
      <c r="QCQ1" s="13">
        <f>variables_value!QCQ1</f>
        <v>0</v>
      </c>
      <c r="QCR1" s="13">
        <f>variables_value!QCR1</f>
        <v>0</v>
      </c>
      <c r="QCS1" s="13">
        <f>variables_value!QCS1</f>
        <v>0</v>
      </c>
      <c r="QCT1" s="13">
        <f>variables_value!QCT1</f>
        <v>0</v>
      </c>
      <c r="QCU1" s="13">
        <f>variables_value!QCU1</f>
        <v>0</v>
      </c>
      <c r="QCV1" s="13">
        <f>variables_value!QCV1</f>
        <v>0</v>
      </c>
      <c r="QCW1" s="13">
        <f>variables_value!QCW1</f>
        <v>0</v>
      </c>
      <c r="QCX1" s="13">
        <f>variables_value!QCX1</f>
        <v>0</v>
      </c>
      <c r="QCY1" s="13">
        <f>variables_value!QCY1</f>
        <v>0</v>
      </c>
      <c r="QCZ1" s="13">
        <f>variables_value!QCZ1</f>
        <v>0</v>
      </c>
      <c r="QDA1" s="13">
        <f>variables_value!QDA1</f>
        <v>0</v>
      </c>
      <c r="QDB1" s="13">
        <f>variables_value!QDB1</f>
        <v>0</v>
      </c>
      <c r="QDC1" s="13">
        <f>variables_value!QDC1</f>
        <v>0</v>
      </c>
      <c r="QDD1" s="13">
        <f>variables_value!QDD1</f>
        <v>0</v>
      </c>
      <c r="QDE1" s="13">
        <f>variables_value!QDE1</f>
        <v>0</v>
      </c>
      <c r="QDF1" s="13">
        <f>variables_value!QDF1</f>
        <v>0</v>
      </c>
      <c r="QDG1" s="13">
        <f>variables_value!QDG1</f>
        <v>0</v>
      </c>
      <c r="QDH1" s="13">
        <f>variables_value!QDH1</f>
        <v>0</v>
      </c>
      <c r="QDI1" s="13">
        <f>variables_value!QDI1</f>
        <v>0</v>
      </c>
      <c r="QDJ1" s="13">
        <f>variables_value!QDJ1</f>
        <v>0</v>
      </c>
      <c r="QDK1" s="13">
        <f>variables_value!QDK1</f>
        <v>0</v>
      </c>
      <c r="QDL1" s="13">
        <f>variables_value!QDL1</f>
        <v>0</v>
      </c>
      <c r="QDM1" s="13">
        <f>variables_value!QDM1</f>
        <v>0</v>
      </c>
      <c r="QDN1" s="13">
        <f>variables_value!QDN1</f>
        <v>0</v>
      </c>
      <c r="QDO1" s="13">
        <f>variables_value!QDO1</f>
        <v>0</v>
      </c>
      <c r="QDP1" s="13">
        <f>variables_value!QDP1</f>
        <v>0</v>
      </c>
      <c r="QDQ1" s="13">
        <f>variables_value!QDQ1</f>
        <v>0</v>
      </c>
      <c r="QDR1" s="13">
        <f>variables_value!QDR1</f>
        <v>0</v>
      </c>
      <c r="QDS1" s="13">
        <f>variables_value!QDS1</f>
        <v>0</v>
      </c>
      <c r="QDT1" s="13">
        <f>variables_value!QDT1</f>
        <v>0</v>
      </c>
      <c r="QDU1" s="13">
        <f>variables_value!QDU1</f>
        <v>0</v>
      </c>
      <c r="QDV1" s="13">
        <f>variables_value!QDV1</f>
        <v>0</v>
      </c>
      <c r="QDW1" s="13">
        <f>variables_value!QDW1</f>
        <v>0</v>
      </c>
      <c r="QDX1" s="13">
        <f>variables_value!QDX1</f>
        <v>0</v>
      </c>
      <c r="QDY1" s="13">
        <f>variables_value!QDY1</f>
        <v>0</v>
      </c>
      <c r="QDZ1" s="13">
        <f>variables_value!QDZ1</f>
        <v>0</v>
      </c>
      <c r="QEA1" s="13">
        <f>variables_value!QEA1</f>
        <v>0</v>
      </c>
      <c r="QEB1" s="13">
        <f>variables_value!QEB1</f>
        <v>0</v>
      </c>
      <c r="QEC1" s="13">
        <f>variables_value!QEC1</f>
        <v>0</v>
      </c>
      <c r="QED1" s="13">
        <f>variables_value!QED1</f>
        <v>0</v>
      </c>
      <c r="QEE1" s="13">
        <f>variables_value!QEE1</f>
        <v>0</v>
      </c>
      <c r="QEF1" s="13">
        <f>variables_value!QEF1</f>
        <v>0</v>
      </c>
      <c r="QEG1" s="13">
        <f>variables_value!QEG1</f>
        <v>0</v>
      </c>
      <c r="QEH1" s="13">
        <f>variables_value!QEH1</f>
        <v>0</v>
      </c>
      <c r="QEI1" s="13">
        <f>variables_value!QEI1</f>
        <v>0</v>
      </c>
      <c r="QEJ1" s="13">
        <f>variables_value!QEJ1</f>
        <v>0</v>
      </c>
      <c r="QEK1" s="13">
        <f>variables_value!QEK1</f>
        <v>0</v>
      </c>
      <c r="QEL1" s="13">
        <f>variables_value!QEL1</f>
        <v>0</v>
      </c>
      <c r="QEM1" s="13">
        <f>variables_value!QEM1</f>
        <v>0</v>
      </c>
      <c r="QEN1" s="13">
        <f>variables_value!QEN1</f>
        <v>0</v>
      </c>
      <c r="QEO1" s="13">
        <f>variables_value!QEO1</f>
        <v>0</v>
      </c>
      <c r="QEP1" s="13">
        <f>variables_value!QEP1</f>
        <v>0</v>
      </c>
      <c r="QEQ1" s="13">
        <f>variables_value!QEQ1</f>
        <v>0</v>
      </c>
      <c r="QER1" s="13">
        <f>variables_value!QER1</f>
        <v>0</v>
      </c>
      <c r="QES1" s="13">
        <f>variables_value!QES1</f>
        <v>0</v>
      </c>
      <c r="QET1" s="13">
        <f>variables_value!QET1</f>
        <v>0</v>
      </c>
      <c r="QEU1" s="13">
        <f>variables_value!QEU1</f>
        <v>0</v>
      </c>
      <c r="QEV1" s="13">
        <f>variables_value!QEV1</f>
        <v>0</v>
      </c>
      <c r="QEW1" s="13">
        <f>variables_value!QEW1</f>
        <v>0</v>
      </c>
      <c r="QEX1" s="13">
        <f>variables_value!QEX1</f>
        <v>0</v>
      </c>
      <c r="QEY1" s="13">
        <f>variables_value!QEY1</f>
        <v>0</v>
      </c>
      <c r="QEZ1" s="13">
        <f>variables_value!QEZ1</f>
        <v>0</v>
      </c>
      <c r="QFA1" s="13">
        <f>variables_value!QFA1</f>
        <v>0</v>
      </c>
      <c r="QFB1" s="13">
        <f>variables_value!QFB1</f>
        <v>0</v>
      </c>
      <c r="QFC1" s="13">
        <f>variables_value!QFC1</f>
        <v>0</v>
      </c>
      <c r="QFD1" s="13">
        <f>variables_value!QFD1</f>
        <v>0</v>
      </c>
      <c r="QFE1" s="13">
        <f>variables_value!QFE1</f>
        <v>0</v>
      </c>
      <c r="QFF1" s="13">
        <f>variables_value!QFF1</f>
        <v>0</v>
      </c>
      <c r="QFG1" s="13">
        <f>variables_value!QFG1</f>
        <v>0</v>
      </c>
      <c r="QFH1" s="13">
        <f>variables_value!QFH1</f>
        <v>0</v>
      </c>
      <c r="QFI1" s="13">
        <f>variables_value!QFI1</f>
        <v>0</v>
      </c>
      <c r="QFJ1" s="13">
        <f>variables_value!QFJ1</f>
        <v>0</v>
      </c>
      <c r="QFK1" s="13">
        <f>variables_value!QFK1</f>
        <v>0</v>
      </c>
      <c r="QFL1" s="13">
        <f>variables_value!QFL1</f>
        <v>0</v>
      </c>
      <c r="QFM1" s="13">
        <f>variables_value!QFM1</f>
        <v>0</v>
      </c>
      <c r="QFN1" s="13">
        <f>variables_value!QFN1</f>
        <v>0</v>
      </c>
      <c r="QFO1" s="13">
        <f>variables_value!QFO1</f>
        <v>0</v>
      </c>
      <c r="QFP1" s="13">
        <f>variables_value!QFP1</f>
        <v>0</v>
      </c>
      <c r="QFQ1" s="13">
        <f>variables_value!QFQ1</f>
        <v>0</v>
      </c>
      <c r="QFR1" s="13">
        <f>variables_value!QFR1</f>
        <v>0</v>
      </c>
      <c r="QFS1" s="13">
        <f>variables_value!QFS1</f>
        <v>0</v>
      </c>
      <c r="QFT1" s="13">
        <f>variables_value!QFT1</f>
        <v>0</v>
      </c>
      <c r="QFU1" s="13">
        <f>variables_value!QFU1</f>
        <v>0</v>
      </c>
      <c r="QFV1" s="13">
        <f>variables_value!QFV1</f>
        <v>0</v>
      </c>
      <c r="QFW1" s="13">
        <f>variables_value!QFW1</f>
        <v>0</v>
      </c>
      <c r="QFX1" s="13">
        <f>variables_value!QFX1</f>
        <v>0</v>
      </c>
      <c r="QFY1" s="13">
        <f>variables_value!QFY1</f>
        <v>0</v>
      </c>
      <c r="QFZ1" s="13">
        <f>variables_value!QFZ1</f>
        <v>0</v>
      </c>
      <c r="QGA1" s="13">
        <f>variables_value!QGA1</f>
        <v>0</v>
      </c>
      <c r="QGB1" s="13">
        <f>variables_value!QGB1</f>
        <v>0</v>
      </c>
      <c r="QGC1" s="13">
        <f>variables_value!QGC1</f>
        <v>0</v>
      </c>
      <c r="QGD1" s="13">
        <f>variables_value!QGD1</f>
        <v>0</v>
      </c>
      <c r="QGE1" s="13">
        <f>variables_value!QGE1</f>
        <v>0</v>
      </c>
      <c r="QGF1" s="13">
        <f>variables_value!QGF1</f>
        <v>0</v>
      </c>
      <c r="QGG1" s="13">
        <f>variables_value!QGG1</f>
        <v>0</v>
      </c>
      <c r="QGH1" s="13">
        <f>variables_value!QGH1</f>
        <v>0</v>
      </c>
      <c r="QGI1" s="13">
        <f>variables_value!QGI1</f>
        <v>0</v>
      </c>
      <c r="QGJ1" s="13">
        <f>variables_value!QGJ1</f>
        <v>0</v>
      </c>
      <c r="QGK1" s="13">
        <f>variables_value!QGK1</f>
        <v>0</v>
      </c>
      <c r="QGL1" s="13">
        <f>variables_value!QGL1</f>
        <v>0</v>
      </c>
      <c r="QGM1" s="13">
        <f>variables_value!QGM1</f>
        <v>0</v>
      </c>
      <c r="QGN1" s="13">
        <f>variables_value!QGN1</f>
        <v>0</v>
      </c>
      <c r="QGO1" s="13">
        <f>variables_value!QGO1</f>
        <v>0</v>
      </c>
      <c r="QGP1" s="13">
        <f>variables_value!QGP1</f>
        <v>0</v>
      </c>
      <c r="QGQ1" s="13">
        <f>variables_value!QGQ1</f>
        <v>0</v>
      </c>
      <c r="QGR1" s="13">
        <f>variables_value!QGR1</f>
        <v>0</v>
      </c>
      <c r="QGS1" s="13">
        <f>variables_value!QGS1</f>
        <v>0</v>
      </c>
      <c r="QGT1" s="13">
        <f>variables_value!QGT1</f>
        <v>0</v>
      </c>
      <c r="QGU1" s="13">
        <f>variables_value!QGU1</f>
        <v>0</v>
      </c>
      <c r="QGV1" s="13">
        <f>variables_value!QGV1</f>
        <v>0</v>
      </c>
      <c r="QGW1" s="13">
        <f>variables_value!QGW1</f>
        <v>0</v>
      </c>
      <c r="QGX1" s="13">
        <f>variables_value!QGX1</f>
        <v>0</v>
      </c>
      <c r="QGY1" s="13">
        <f>variables_value!QGY1</f>
        <v>0</v>
      </c>
      <c r="QGZ1" s="13">
        <f>variables_value!QGZ1</f>
        <v>0</v>
      </c>
      <c r="QHA1" s="13">
        <f>variables_value!QHA1</f>
        <v>0</v>
      </c>
      <c r="QHB1" s="13">
        <f>variables_value!QHB1</f>
        <v>0</v>
      </c>
      <c r="QHC1" s="13">
        <f>variables_value!QHC1</f>
        <v>0</v>
      </c>
      <c r="QHD1" s="13">
        <f>variables_value!QHD1</f>
        <v>0</v>
      </c>
      <c r="QHE1" s="13">
        <f>variables_value!QHE1</f>
        <v>0</v>
      </c>
      <c r="QHF1" s="13">
        <f>variables_value!QHF1</f>
        <v>0</v>
      </c>
      <c r="QHG1" s="13">
        <f>variables_value!QHG1</f>
        <v>0</v>
      </c>
      <c r="QHH1" s="13">
        <f>variables_value!QHH1</f>
        <v>0</v>
      </c>
      <c r="QHI1" s="13">
        <f>variables_value!QHI1</f>
        <v>0</v>
      </c>
      <c r="QHJ1" s="13">
        <f>variables_value!QHJ1</f>
        <v>0</v>
      </c>
      <c r="QHK1" s="13">
        <f>variables_value!QHK1</f>
        <v>0</v>
      </c>
      <c r="QHL1" s="13">
        <f>variables_value!QHL1</f>
        <v>0</v>
      </c>
      <c r="QHM1" s="13">
        <f>variables_value!QHM1</f>
        <v>0</v>
      </c>
      <c r="QHN1" s="13">
        <f>variables_value!QHN1</f>
        <v>0</v>
      </c>
      <c r="QHO1" s="13">
        <f>variables_value!QHO1</f>
        <v>0</v>
      </c>
      <c r="QHP1" s="13">
        <f>variables_value!QHP1</f>
        <v>0</v>
      </c>
      <c r="QHQ1" s="13">
        <f>variables_value!QHQ1</f>
        <v>0</v>
      </c>
      <c r="QHR1" s="13">
        <f>variables_value!QHR1</f>
        <v>0</v>
      </c>
      <c r="QHS1" s="13">
        <f>variables_value!QHS1</f>
        <v>0</v>
      </c>
      <c r="QHT1" s="13">
        <f>variables_value!QHT1</f>
        <v>0</v>
      </c>
      <c r="QHU1" s="13">
        <f>variables_value!QHU1</f>
        <v>0</v>
      </c>
      <c r="QHV1" s="13">
        <f>variables_value!QHV1</f>
        <v>0</v>
      </c>
      <c r="QHW1" s="13">
        <f>variables_value!QHW1</f>
        <v>0</v>
      </c>
      <c r="QHX1" s="13">
        <f>variables_value!QHX1</f>
        <v>0</v>
      </c>
      <c r="QHY1" s="13">
        <f>variables_value!QHY1</f>
        <v>0</v>
      </c>
      <c r="QHZ1" s="13">
        <f>variables_value!QHZ1</f>
        <v>0</v>
      </c>
      <c r="QIA1" s="13">
        <f>variables_value!QIA1</f>
        <v>0</v>
      </c>
      <c r="QIB1" s="13">
        <f>variables_value!QIB1</f>
        <v>0</v>
      </c>
      <c r="QIC1" s="13">
        <f>variables_value!QIC1</f>
        <v>0</v>
      </c>
      <c r="QID1" s="13">
        <f>variables_value!QID1</f>
        <v>0</v>
      </c>
      <c r="QIE1" s="13">
        <f>variables_value!QIE1</f>
        <v>0</v>
      </c>
      <c r="QIF1" s="13">
        <f>variables_value!QIF1</f>
        <v>0</v>
      </c>
      <c r="QIG1" s="13">
        <f>variables_value!QIG1</f>
        <v>0</v>
      </c>
      <c r="QIH1" s="13">
        <f>variables_value!QIH1</f>
        <v>0</v>
      </c>
      <c r="QII1" s="13">
        <f>variables_value!QII1</f>
        <v>0</v>
      </c>
      <c r="QIJ1" s="13">
        <f>variables_value!QIJ1</f>
        <v>0</v>
      </c>
      <c r="QIK1" s="13">
        <f>variables_value!QIK1</f>
        <v>0</v>
      </c>
      <c r="QIL1" s="13">
        <f>variables_value!QIL1</f>
        <v>0</v>
      </c>
      <c r="QIM1" s="13">
        <f>variables_value!QIM1</f>
        <v>0</v>
      </c>
      <c r="QIN1" s="13">
        <f>variables_value!QIN1</f>
        <v>0</v>
      </c>
      <c r="QIO1" s="13">
        <f>variables_value!QIO1</f>
        <v>0</v>
      </c>
      <c r="QIP1" s="13">
        <f>variables_value!QIP1</f>
        <v>0</v>
      </c>
      <c r="QIQ1" s="13">
        <f>variables_value!QIQ1</f>
        <v>0</v>
      </c>
      <c r="QIR1" s="13">
        <f>variables_value!QIR1</f>
        <v>0</v>
      </c>
      <c r="QIS1" s="13">
        <f>variables_value!QIS1</f>
        <v>0</v>
      </c>
      <c r="QIT1" s="13">
        <f>variables_value!QIT1</f>
        <v>0</v>
      </c>
      <c r="QIU1" s="13">
        <f>variables_value!QIU1</f>
        <v>0</v>
      </c>
      <c r="QIV1" s="13">
        <f>variables_value!QIV1</f>
        <v>0</v>
      </c>
      <c r="QIW1" s="13">
        <f>variables_value!QIW1</f>
        <v>0</v>
      </c>
      <c r="QIX1" s="13">
        <f>variables_value!QIX1</f>
        <v>0</v>
      </c>
      <c r="QIY1" s="13">
        <f>variables_value!QIY1</f>
        <v>0</v>
      </c>
      <c r="QIZ1" s="13">
        <f>variables_value!QIZ1</f>
        <v>0</v>
      </c>
      <c r="QJA1" s="13">
        <f>variables_value!QJA1</f>
        <v>0</v>
      </c>
      <c r="QJB1" s="13">
        <f>variables_value!QJB1</f>
        <v>0</v>
      </c>
      <c r="QJC1" s="13">
        <f>variables_value!QJC1</f>
        <v>0</v>
      </c>
      <c r="QJD1" s="13">
        <f>variables_value!QJD1</f>
        <v>0</v>
      </c>
      <c r="QJE1" s="13">
        <f>variables_value!QJE1</f>
        <v>0</v>
      </c>
      <c r="QJF1" s="13">
        <f>variables_value!QJF1</f>
        <v>0</v>
      </c>
      <c r="QJG1" s="13">
        <f>variables_value!QJG1</f>
        <v>0</v>
      </c>
      <c r="QJH1" s="13">
        <f>variables_value!QJH1</f>
        <v>0</v>
      </c>
      <c r="QJI1" s="13">
        <f>variables_value!QJI1</f>
        <v>0</v>
      </c>
      <c r="QJJ1" s="13">
        <f>variables_value!QJJ1</f>
        <v>0</v>
      </c>
      <c r="QJK1" s="13">
        <f>variables_value!QJK1</f>
        <v>0</v>
      </c>
      <c r="QJL1" s="13">
        <f>variables_value!QJL1</f>
        <v>0</v>
      </c>
      <c r="QJM1" s="13">
        <f>variables_value!QJM1</f>
        <v>0</v>
      </c>
      <c r="QJN1" s="13">
        <f>variables_value!QJN1</f>
        <v>0</v>
      </c>
      <c r="QJO1" s="13">
        <f>variables_value!QJO1</f>
        <v>0</v>
      </c>
      <c r="QJP1" s="13">
        <f>variables_value!QJP1</f>
        <v>0</v>
      </c>
      <c r="QJQ1" s="13">
        <f>variables_value!QJQ1</f>
        <v>0</v>
      </c>
      <c r="QJR1" s="13">
        <f>variables_value!QJR1</f>
        <v>0</v>
      </c>
      <c r="QJS1" s="13">
        <f>variables_value!QJS1</f>
        <v>0</v>
      </c>
      <c r="QJT1" s="13">
        <f>variables_value!QJT1</f>
        <v>0</v>
      </c>
      <c r="QJU1" s="13">
        <f>variables_value!QJU1</f>
        <v>0</v>
      </c>
      <c r="QJV1" s="13">
        <f>variables_value!QJV1</f>
        <v>0</v>
      </c>
      <c r="QJW1" s="13">
        <f>variables_value!QJW1</f>
        <v>0</v>
      </c>
      <c r="QJX1" s="13">
        <f>variables_value!QJX1</f>
        <v>0</v>
      </c>
      <c r="QJY1" s="13">
        <f>variables_value!QJY1</f>
        <v>0</v>
      </c>
      <c r="QJZ1" s="13">
        <f>variables_value!QJZ1</f>
        <v>0</v>
      </c>
      <c r="QKA1" s="13">
        <f>variables_value!QKA1</f>
        <v>0</v>
      </c>
      <c r="QKB1" s="13">
        <f>variables_value!QKB1</f>
        <v>0</v>
      </c>
      <c r="QKC1" s="13">
        <f>variables_value!QKC1</f>
        <v>0</v>
      </c>
      <c r="QKD1" s="13">
        <f>variables_value!QKD1</f>
        <v>0</v>
      </c>
      <c r="QKE1" s="13">
        <f>variables_value!QKE1</f>
        <v>0</v>
      </c>
      <c r="QKF1" s="13">
        <f>variables_value!QKF1</f>
        <v>0</v>
      </c>
      <c r="QKG1" s="13">
        <f>variables_value!QKG1</f>
        <v>0</v>
      </c>
      <c r="QKH1" s="13">
        <f>variables_value!QKH1</f>
        <v>0</v>
      </c>
      <c r="QKI1" s="13">
        <f>variables_value!QKI1</f>
        <v>0</v>
      </c>
      <c r="QKJ1" s="13">
        <f>variables_value!QKJ1</f>
        <v>0</v>
      </c>
      <c r="QKK1" s="13">
        <f>variables_value!QKK1</f>
        <v>0</v>
      </c>
      <c r="QKL1" s="13">
        <f>variables_value!QKL1</f>
        <v>0</v>
      </c>
      <c r="QKM1" s="13">
        <f>variables_value!QKM1</f>
        <v>0</v>
      </c>
      <c r="QKN1" s="13">
        <f>variables_value!QKN1</f>
        <v>0</v>
      </c>
      <c r="QKO1" s="13">
        <f>variables_value!QKO1</f>
        <v>0</v>
      </c>
      <c r="QKP1" s="13">
        <f>variables_value!QKP1</f>
        <v>0</v>
      </c>
      <c r="QKQ1" s="13">
        <f>variables_value!QKQ1</f>
        <v>0</v>
      </c>
      <c r="QKR1" s="13">
        <f>variables_value!QKR1</f>
        <v>0</v>
      </c>
      <c r="QKS1" s="13">
        <f>variables_value!QKS1</f>
        <v>0</v>
      </c>
      <c r="QKT1" s="13">
        <f>variables_value!QKT1</f>
        <v>0</v>
      </c>
      <c r="QKU1" s="13">
        <f>variables_value!QKU1</f>
        <v>0</v>
      </c>
      <c r="QKV1" s="13">
        <f>variables_value!QKV1</f>
        <v>0</v>
      </c>
      <c r="QKW1" s="13">
        <f>variables_value!QKW1</f>
        <v>0</v>
      </c>
      <c r="QKX1" s="13">
        <f>variables_value!QKX1</f>
        <v>0</v>
      </c>
      <c r="QKY1" s="13">
        <f>variables_value!QKY1</f>
        <v>0</v>
      </c>
      <c r="QKZ1" s="13">
        <f>variables_value!QKZ1</f>
        <v>0</v>
      </c>
      <c r="QLA1" s="13">
        <f>variables_value!QLA1</f>
        <v>0</v>
      </c>
      <c r="QLB1" s="13">
        <f>variables_value!QLB1</f>
        <v>0</v>
      </c>
      <c r="QLC1" s="13">
        <f>variables_value!QLC1</f>
        <v>0</v>
      </c>
      <c r="QLD1" s="13">
        <f>variables_value!QLD1</f>
        <v>0</v>
      </c>
      <c r="QLE1" s="13">
        <f>variables_value!QLE1</f>
        <v>0</v>
      </c>
      <c r="QLF1" s="13">
        <f>variables_value!QLF1</f>
        <v>0</v>
      </c>
      <c r="QLG1" s="13">
        <f>variables_value!QLG1</f>
        <v>0</v>
      </c>
      <c r="QLH1" s="13">
        <f>variables_value!QLH1</f>
        <v>0</v>
      </c>
      <c r="QLI1" s="13">
        <f>variables_value!QLI1</f>
        <v>0</v>
      </c>
      <c r="QLJ1" s="13">
        <f>variables_value!QLJ1</f>
        <v>0</v>
      </c>
      <c r="QLK1" s="13">
        <f>variables_value!QLK1</f>
        <v>0</v>
      </c>
      <c r="QLL1" s="13">
        <f>variables_value!QLL1</f>
        <v>0</v>
      </c>
      <c r="QLM1" s="13">
        <f>variables_value!QLM1</f>
        <v>0</v>
      </c>
      <c r="QLN1" s="13">
        <f>variables_value!QLN1</f>
        <v>0</v>
      </c>
      <c r="QLO1" s="13">
        <f>variables_value!QLO1</f>
        <v>0</v>
      </c>
      <c r="QLP1" s="13">
        <f>variables_value!QLP1</f>
        <v>0</v>
      </c>
      <c r="QLQ1" s="13">
        <f>variables_value!QLQ1</f>
        <v>0</v>
      </c>
      <c r="QLR1" s="13">
        <f>variables_value!QLR1</f>
        <v>0</v>
      </c>
      <c r="QLS1" s="13">
        <f>variables_value!QLS1</f>
        <v>0</v>
      </c>
      <c r="QLT1" s="13">
        <f>variables_value!QLT1</f>
        <v>0</v>
      </c>
      <c r="QLU1" s="13">
        <f>variables_value!QLU1</f>
        <v>0</v>
      </c>
      <c r="QLV1" s="13">
        <f>variables_value!QLV1</f>
        <v>0</v>
      </c>
      <c r="QLW1" s="13">
        <f>variables_value!QLW1</f>
        <v>0</v>
      </c>
      <c r="QLX1" s="13">
        <f>variables_value!QLX1</f>
        <v>0</v>
      </c>
      <c r="QLY1" s="13">
        <f>variables_value!QLY1</f>
        <v>0</v>
      </c>
      <c r="QLZ1" s="13">
        <f>variables_value!QLZ1</f>
        <v>0</v>
      </c>
      <c r="QMA1" s="13">
        <f>variables_value!QMA1</f>
        <v>0</v>
      </c>
      <c r="QMB1" s="13">
        <f>variables_value!QMB1</f>
        <v>0</v>
      </c>
      <c r="QMC1" s="13">
        <f>variables_value!QMC1</f>
        <v>0</v>
      </c>
      <c r="QMD1" s="13">
        <f>variables_value!QMD1</f>
        <v>0</v>
      </c>
      <c r="QME1" s="13">
        <f>variables_value!QME1</f>
        <v>0</v>
      </c>
      <c r="QMF1" s="13">
        <f>variables_value!QMF1</f>
        <v>0</v>
      </c>
      <c r="QMG1" s="13">
        <f>variables_value!QMG1</f>
        <v>0</v>
      </c>
      <c r="QMH1" s="13">
        <f>variables_value!QMH1</f>
        <v>0</v>
      </c>
      <c r="QMI1" s="13">
        <f>variables_value!QMI1</f>
        <v>0</v>
      </c>
      <c r="QMJ1" s="13">
        <f>variables_value!QMJ1</f>
        <v>0</v>
      </c>
      <c r="QMK1" s="13">
        <f>variables_value!QMK1</f>
        <v>0</v>
      </c>
      <c r="QML1" s="13">
        <f>variables_value!QML1</f>
        <v>0</v>
      </c>
      <c r="QMM1" s="13">
        <f>variables_value!QMM1</f>
        <v>0</v>
      </c>
      <c r="QMN1" s="13">
        <f>variables_value!QMN1</f>
        <v>0</v>
      </c>
      <c r="QMO1" s="13">
        <f>variables_value!QMO1</f>
        <v>0</v>
      </c>
      <c r="QMP1" s="13">
        <f>variables_value!QMP1</f>
        <v>0</v>
      </c>
      <c r="QMQ1" s="13">
        <f>variables_value!QMQ1</f>
        <v>0</v>
      </c>
      <c r="QMR1" s="13">
        <f>variables_value!QMR1</f>
        <v>0</v>
      </c>
      <c r="QMS1" s="13">
        <f>variables_value!QMS1</f>
        <v>0</v>
      </c>
      <c r="QMT1" s="13">
        <f>variables_value!QMT1</f>
        <v>0</v>
      </c>
      <c r="QMU1" s="13">
        <f>variables_value!QMU1</f>
        <v>0</v>
      </c>
      <c r="QMV1" s="13">
        <f>variables_value!QMV1</f>
        <v>0</v>
      </c>
      <c r="QMW1" s="13">
        <f>variables_value!QMW1</f>
        <v>0</v>
      </c>
      <c r="QMX1" s="13">
        <f>variables_value!QMX1</f>
        <v>0</v>
      </c>
      <c r="QMY1" s="13">
        <f>variables_value!QMY1</f>
        <v>0</v>
      </c>
      <c r="QMZ1" s="13">
        <f>variables_value!QMZ1</f>
        <v>0</v>
      </c>
      <c r="QNA1" s="13">
        <f>variables_value!QNA1</f>
        <v>0</v>
      </c>
      <c r="QNB1" s="13">
        <f>variables_value!QNB1</f>
        <v>0</v>
      </c>
      <c r="QNC1" s="13">
        <f>variables_value!QNC1</f>
        <v>0</v>
      </c>
      <c r="QND1" s="13">
        <f>variables_value!QND1</f>
        <v>0</v>
      </c>
      <c r="QNE1" s="13">
        <f>variables_value!QNE1</f>
        <v>0</v>
      </c>
      <c r="QNF1" s="13">
        <f>variables_value!QNF1</f>
        <v>0</v>
      </c>
      <c r="QNG1" s="13">
        <f>variables_value!QNG1</f>
        <v>0</v>
      </c>
      <c r="QNH1" s="13">
        <f>variables_value!QNH1</f>
        <v>0</v>
      </c>
      <c r="QNI1" s="13">
        <f>variables_value!QNI1</f>
        <v>0</v>
      </c>
      <c r="QNJ1" s="13">
        <f>variables_value!QNJ1</f>
        <v>0</v>
      </c>
      <c r="QNK1" s="13">
        <f>variables_value!QNK1</f>
        <v>0</v>
      </c>
      <c r="QNL1" s="13">
        <f>variables_value!QNL1</f>
        <v>0</v>
      </c>
      <c r="QNM1" s="13">
        <f>variables_value!QNM1</f>
        <v>0</v>
      </c>
      <c r="QNN1" s="13">
        <f>variables_value!QNN1</f>
        <v>0</v>
      </c>
      <c r="QNO1" s="13">
        <f>variables_value!QNO1</f>
        <v>0</v>
      </c>
      <c r="QNP1" s="13">
        <f>variables_value!QNP1</f>
        <v>0</v>
      </c>
      <c r="QNQ1" s="13">
        <f>variables_value!QNQ1</f>
        <v>0</v>
      </c>
      <c r="QNR1" s="13">
        <f>variables_value!QNR1</f>
        <v>0</v>
      </c>
      <c r="QNS1" s="13">
        <f>variables_value!QNS1</f>
        <v>0</v>
      </c>
      <c r="QNT1" s="13">
        <f>variables_value!QNT1</f>
        <v>0</v>
      </c>
      <c r="QNU1" s="13">
        <f>variables_value!QNU1</f>
        <v>0</v>
      </c>
      <c r="QNV1" s="13">
        <f>variables_value!QNV1</f>
        <v>0</v>
      </c>
      <c r="QNW1" s="13">
        <f>variables_value!QNW1</f>
        <v>0</v>
      </c>
      <c r="QNX1" s="13">
        <f>variables_value!QNX1</f>
        <v>0</v>
      </c>
      <c r="QNY1" s="13">
        <f>variables_value!QNY1</f>
        <v>0</v>
      </c>
      <c r="QNZ1" s="13">
        <f>variables_value!QNZ1</f>
        <v>0</v>
      </c>
      <c r="QOA1" s="13">
        <f>variables_value!QOA1</f>
        <v>0</v>
      </c>
      <c r="QOB1" s="13">
        <f>variables_value!QOB1</f>
        <v>0</v>
      </c>
      <c r="QOC1" s="13">
        <f>variables_value!QOC1</f>
        <v>0</v>
      </c>
      <c r="QOD1" s="13">
        <f>variables_value!QOD1</f>
        <v>0</v>
      </c>
      <c r="QOE1" s="13">
        <f>variables_value!QOE1</f>
        <v>0</v>
      </c>
      <c r="QOF1" s="13">
        <f>variables_value!QOF1</f>
        <v>0</v>
      </c>
      <c r="QOG1" s="13">
        <f>variables_value!QOG1</f>
        <v>0</v>
      </c>
      <c r="QOH1" s="13">
        <f>variables_value!QOH1</f>
        <v>0</v>
      </c>
      <c r="QOI1" s="13">
        <f>variables_value!QOI1</f>
        <v>0</v>
      </c>
      <c r="QOJ1" s="13">
        <f>variables_value!QOJ1</f>
        <v>0</v>
      </c>
      <c r="QOK1" s="13">
        <f>variables_value!QOK1</f>
        <v>0</v>
      </c>
      <c r="QOL1" s="13">
        <f>variables_value!QOL1</f>
        <v>0</v>
      </c>
      <c r="QOM1" s="13">
        <f>variables_value!QOM1</f>
        <v>0</v>
      </c>
      <c r="QON1" s="13">
        <f>variables_value!QON1</f>
        <v>0</v>
      </c>
      <c r="QOO1" s="13">
        <f>variables_value!QOO1</f>
        <v>0</v>
      </c>
      <c r="QOP1" s="13">
        <f>variables_value!QOP1</f>
        <v>0</v>
      </c>
      <c r="QOQ1" s="13">
        <f>variables_value!QOQ1</f>
        <v>0</v>
      </c>
      <c r="QOR1" s="13">
        <f>variables_value!QOR1</f>
        <v>0</v>
      </c>
      <c r="QOS1" s="13">
        <f>variables_value!QOS1</f>
        <v>0</v>
      </c>
      <c r="QOT1" s="13">
        <f>variables_value!QOT1</f>
        <v>0</v>
      </c>
      <c r="QOU1" s="13">
        <f>variables_value!QOU1</f>
        <v>0</v>
      </c>
      <c r="QOV1" s="13">
        <f>variables_value!QOV1</f>
        <v>0</v>
      </c>
      <c r="QOW1" s="13">
        <f>variables_value!QOW1</f>
        <v>0</v>
      </c>
      <c r="QOX1" s="13">
        <f>variables_value!QOX1</f>
        <v>0</v>
      </c>
      <c r="QOY1" s="13">
        <f>variables_value!QOY1</f>
        <v>0</v>
      </c>
      <c r="QOZ1" s="13">
        <f>variables_value!QOZ1</f>
        <v>0</v>
      </c>
      <c r="QPA1" s="13">
        <f>variables_value!QPA1</f>
        <v>0</v>
      </c>
      <c r="QPB1" s="13">
        <f>variables_value!QPB1</f>
        <v>0</v>
      </c>
      <c r="QPC1" s="13">
        <f>variables_value!QPC1</f>
        <v>0</v>
      </c>
      <c r="QPD1" s="13">
        <f>variables_value!QPD1</f>
        <v>0</v>
      </c>
      <c r="QPE1" s="13">
        <f>variables_value!QPE1</f>
        <v>0</v>
      </c>
      <c r="QPF1" s="13">
        <f>variables_value!QPF1</f>
        <v>0</v>
      </c>
      <c r="QPG1" s="13">
        <f>variables_value!QPG1</f>
        <v>0</v>
      </c>
      <c r="QPH1" s="13">
        <f>variables_value!QPH1</f>
        <v>0</v>
      </c>
      <c r="QPI1" s="13">
        <f>variables_value!QPI1</f>
        <v>0</v>
      </c>
      <c r="QPJ1" s="13">
        <f>variables_value!QPJ1</f>
        <v>0</v>
      </c>
      <c r="QPK1" s="13">
        <f>variables_value!QPK1</f>
        <v>0</v>
      </c>
      <c r="QPL1" s="13">
        <f>variables_value!QPL1</f>
        <v>0</v>
      </c>
      <c r="QPM1" s="13">
        <f>variables_value!QPM1</f>
        <v>0</v>
      </c>
      <c r="QPN1" s="13">
        <f>variables_value!QPN1</f>
        <v>0</v>
      </c>
      <c r="QPO1" s="13">
        <f>variables_value!QPO1</f>
        <v>0</v>
      </c>
      <c r="QPP1" s="13">
        <f>variables_value!QPP1</f>
        <v>0</v>
      </c>
      <c r="QPQ1" s="13">
        <f>variables_value!QPQ1</f>
        <v>0</v>
      </c>
      <c r="QPR1" s="13">
        <f>variables_value!QPR1</f>
        <v>0</v>
      </c>
      <c r="QPS1" s="13">
        <f>variables_value!QPS1</f>
        <v>0</v>
      </c>
      <c r="QPT1" s="13">
        <f>variables_value!QPT1</f>
        <v>0</v>
      </c>
      <c r="QPU1" s="13">
        <f>variables_value!QPU1</f>
        <v>0</v>
      </c>
      <c r="QPV1" s="13">
        <f>variables_value!QPV1</f>
        <v>0</v>
      </c>
      <c r="QPW1" s="13">
        <f>variables_value!QPW1</f>
        <v>0</v>
      </c>
      <c r="QPX1" s="13">
        <f>variables_value!QPX1</f>
        <v>0</v>
      </c>
      <c r="QPY1" s="13">
        <f>variables_value!QPY1</f>
        <v>0</v>
      </c>
      <c r="QPZ1" s="13">
        <f>variables_value!QPZ1</f>
        <v>0</v>
      </c>
      <c r="QQA1" s="13">
        <f>variables_value!QQA1</f>
        <v>0</v>
      </c>
      <c r="QQB1" s="13">
        <f>variables_value!QQB1</f>
        <v>0</v>
      </c>
      <c r="QQC1" s="13">
        <f>variables_value!QQC1</f>
        <v>0</v>
      </c>
      <c r="QQD1" s="13">
        <f>variables_value!QQD1</f>
        <v>0</v>
      </c>
      <c r="QQE1" s="13">
        <f>variables_value!QQE1</f>
        <v>0</v>
      </c>
      <c r="QQF1" s="13">
        <f>variables_value!QQF1</f>
        <v>0</v>
      </c>
      <c r="QQG1" s="13">
        <f>variables_value!QQG1</f>
        <v>0</v>
      </c>
      <c r="QQH1" s="13">
        <f>variables_value!QQH1</f>
        <v>0</v>
      </c>
      <c r="QQI1" s="13">
        <f>variables_value!QQI1</f>
        <v>0</v>
      </c>
      <c r="QQJ1" s="13">
        <f>variables_value!QQJ1</f>
        <v>0</v>
      </c>
      <c r="QQK1" s="13">
        <f>variables_value!QQK1</f>
        <v>0</v>
      </c>
      <c r="QQL1" s="13">
        <f>variables_value!QQL1</f>
        <v>0</v>
      </c>
      <c r="QQM1" s="13">
        <f>variables_value!QQM1</f>
        <v>0</v>
      </c>
      <c r="QQN1" s="13">
        <f>variables_value!QQN1</f>
        <v>0</v>
      </c>
      <c r="QQO1" s="13">
        <f>variables_value!QQO1</f>
        <v>0</v>
      </c>
      <c r="QQP1" s="13">
        <f>variables_value!QQP1</f>
        <v>0</v>
      </c>
      <c r="QQQ1" s="13">
        <f>variables_value!QQQ1</f>
        <v>0</v>
      </c>
      <c r="QQR1" s="13">
        <f>variables_value!QQR1</f>
        <v>0</v>
      </c>
      <c r="QQS1" s="13">
        <f>variables_value!QQS1</f>
        <v>0</v>
      </c>
      <c r="QQT1" s="13">
        <f>variables_value!QQT1</f>
        <v>0</v>
      </c>
      <c r="QQU1" s="13">
        <f>variables_value!QQU1</f>
        <v>0</v>
      </c>
      <c r="QQV1" s="13">
        <f>variables_value!QQV1</f>
        <v>0</v>
      </c>
      <c r="QQW1" s="13">
        <f>variables_value!QQW1</f>
        <v>0</v>
      </c>
      <c r="QQX1" s="13">
        <f>variables_value!QQX1</f>
        <v>0</v>
      </c>
      <c r="QQY1" s="13">
        <f>variables_value!QQY1</f>
        <v>0</v>
      </c>
      <c r="QQZ1" s="13">
        <f>variables_value!QQZ1</f>
        <v>0</v>
      </c>
      <c r="QRA1" s="13">
        <f>variables_value!QRA1</f>
        <v>0</v>
      </c>
      <c r="QRB1" s="13">
        <f>variables_value!QRB1</f>
        <v>0</v>
      </c>
      <c r="QRC1" s="13">
        <f>variables_value!QRC1</f>
        <v>0</v>
      </c>
      <c r="QRD1" s="13">
        <f>variables_value!QRD1</f>
        <v>0</v>
      </c>
      <c r="QRE1" s="13">
        <f>variables_value!QRE1</f>
        <v>0</v>
      </c>
      <c r="QRF1" s="13">
        <f>variables_value!QRF1</f>
        <v>0</v>
      </c>
      <c r="QRG1" s="13">
        <f>variables_value!QRG1</f>
        <v>0</v>
      </c>
      <c r="QRH1" s="13">
        <f>variables_value!QRH1</f>
        <v>0</v>
      </c>
      <c r="QRI1" s="13">
        <f>variables_value!QRI1</f>
        <v>0</v>
      </c>
      <c r="QRJ1" s="13">
        <f>variables_value!QRJ1</f>
        <v>0</v>
      </c>
      <c r="QRK1" s="13">
        <f>variables_value!QRK1</f>
        <v>0</v>
      </c>
      <c r="QRL1" s="13">
        <f>variables_value!QRL1</f>
        <v>0</v>
      </c>
      <c r="QRM1" s="13">
        <f>variables_value!QRM1</f>
        <v>0</v>
      </c>
      <c r="QRN1" s="13">
        <f>variables_value!QRN1</f>
        <v>0</v>
      </c>
      <c r="QRO1" s="13">
        <f>variables_value!QRO1</f>
        <v>0</v>
      </c>
      <c r="QRP1" s="13">
        <f>variables_value!QRP1</f>
        <v>0</v>
      </c>
      <c r="QRQ1" s="13">
        <f>variables_value!QRQ1</f>
        <v>0</v>
      </c>
      <c r="QRR1" s="13">
        <f>variables_value!QRR1</f>
        <v>0</v>
      </c>
      <c r="QRS1" s="13">
        <f>variables_value!QRS1</f>
        <v>0</v>
      </c>
      <c r="QRT1" s="13">
        <f>variables_value!QRT1</f>
        <v>0</v>
      </c>
      <c r="QRU1" s="13">
        <f>variables_value!QRU1</f>
        <v>0</v>
      </c>
      <c r="QRV1" s="13">
        <f>variables_value!QRV1</f>
        <v>0</v>
      </c>
      <c r="QRW1" s="13">
        <f>variables_value!QRW1</f>
        <v>0</v>
      </c>
      <c r="QRX1" s="13">
        <f>variables_value!QRX1</f>
        <v>0</v>
      </c>
      <c r="QRY1" s="13">
        <f>variables_value!QRY1</f>
        <v>0</v>
      </c>
      <c r="QRZ1" s="13">
        <f>variables_value!QRZ1</f>
        <v>0</v>
      </c>
      <c r="QSA1" s="13">
        <f>variables_value!QSA1</f>
        <v>0</v>
      </c>
      <c r="QSB1" s="13">
        <f>variables_value!QSB1</f>
        <v>0</v>
      </c>
      <c r="QSC1" s="13">
        <f>variables_value!QSC1</f>
        <v>0</v>
      </c>
      <c r="QSD1" s="13">
        <f>variables_value!QSD1</f>
        <v>0</v>
      </c>
      <c r="QSE1" s="13">
        <f>variables_value!QSE1</f>
        <v>0</v>
      </c>
      <c r="QSF1" s="13">
        <f>variables_value!QSF1</f>
        <v>0</v>
      </c>
      <c r="QSG1" s="13">
        <f>variables_value!QSG1</f>
        <v>0</v>
      </c>
      <c r="QSH1" s="13">
        <f>variables_value!QSH1</f>
        <v>0</v>
      </c>
      <c r="QSI1" s="13">
        <f>variables_value!QSI1</f>
        <v>0</v>
      </c>
      <c r="QSJ1" s="13">
        <f>variables_value!QSJ1</f>
        <v>0</v>
      </c>
      <c r="QSK1" s="13">
        <f>variables_value!QSK1</f>
        <v>0</v>
      </c>
      <c r="QSL1" s="13">
        <f>variables_value!QSL1</f>
        <v>0</v>
      </c>
      <c r="QSM1" s="13">
        <f>variables_value!QSM1</f>
        <v>0</v>
      </c>
      <c r="QSN1" s="13">
        <f>variables_value!QSN1</f>
        <v>0</v>
      </c>
      <c r="QSO1" s="13">
        <f>variables_value!QSO1</f>
        <v>0</v>
      </c>
      <c r="QSP1" s="13">
        <f>variables_value!QSP1</f>
        <v>0</v>
      </c>
      <c r="QSQ1" s="13">
        <f>variables_value!QSQ1</f>
        <v>0</v>
      </c>
      <c r="QSR1" s="13">
        <f>variables_value!QSR1</f>
        <v>0</v>
      </c>
      <c r="QSS1" s="13">
        <f>variables_value!QSS1</f>
        <v>0</v>
      </c>
      <c r="QST1" s="13">
        <f>variables_value!QST1</f>
        <v>0</v>
      </c>
      <c r="QSU1" s="13">
        <f>variables_value!QSU1</f>
        <v>0</v>
      </c>
      <c r="QSV1" s="13">
        <f>variables_value!QSV1</f>
        <v>0</v>
      </c>
      <c r="QSW1" s="13">
        <f>variables_value!QSW1</f>
        <v>0</v>
      </c>
      <c r="QSX1" s="13">
        <f>variables_value!QSX1</f>
        <v>0</v>
      </c>
      <c r="QSY1" s="13">
        <f>variables_value!QSY1</f>
        <v>0</v>
      </c>
      <c r="QSZ1" s="13">
        <f>variables_value!QSZ1</f>
        <v>0</v>
      </c>
      <c r="QTA1" s="13">
        <f>variables_value!QTA1</f>
        <v>0</v>
      </c>
      <c r="QTB1" s="13">
        <f>variables_value!QTB1</f>
        <v>0</v>
      </c>
      <c r="QTC1" s="13">
        <f>variables_value!QTC1</f>
        <v>0</v>
      </c>
      <c r="QTD1" s="13">
        <f>variables_value!QTD1</f>
        <v>0</v>
      </c>
      <c r="QTE1" s="13">
        <f>variables_value!QTE1</f>
        <v>0</v>
      </c>
      <c r="QTF1" s="13">
        <f>variables_value!QTF1</f>
        <v>0</v>
      </c>
      <c r="QTG1" s="13">
        <f>variables_value!QTG1</f>
        <v>0</v>
      </c>
      <c r="QTH1" s="13">
        <f>variables_value!QTH1</f>
        <v>0</v>
      </c>
      <c r="QTI1" s="13">
        <f>variables_value!QTI1</f>
        <v>0</v>
      </c>
      <c r="QTJ1" s="13">
        <f>variables_value!QTJ1</f>
        <v>0</v>
      </c>
      <c r="QTK1" s="13">
        <f>variables_value!QTK1</f>
        <v>0</v>
      </c>
      <c r="QTL1" s="13">
        <f>variables_value!QTL1</f>
        <v>0</v>
      </c>
      <c r="QTM1" s="13">
        <f>variables_value!QTM1</f>
        <v>0</v>
      </c>
      <c r="QTN1" s="13">
        <f>variables_value!QTN1</f>
        <v>0</v>
      </c>
      <c r="QTO1" s="13">
        <f>variables_value!QTO1</f>
        <v>0</v>
      </c>
      <c r="QTP1" s="13">
        <f>variables_value!QTP1</f>
        <v>0</v>
      </c>
      <c r="QTQ1" s="13">
        <f>variables_value!QTQ1</f>
        <v>0</v>
      </c>
      <c r="QTR1" s="13">
        <f>variables_value!QTR1</f>
        <v>0</v>
      </c>
      <c r="QTS1" s="13">
        <f>variables_value!QTS1</f>
        <v>0</v>
      </c>
      <c r="QTT1" s="13">
        <f>variables_value!QTT1</f>
        <v>0</v>
      </c>
      <c r="QTU1" s="13">
        <f>variables_value!QTU1</f>
        <v>0</v>
      </c>
      <c r="QTV1" s="13">
        <f>variables_value!QTV1</f>
        <v>0</v>
      </c>
      <c r="QTW1" s="13">
        <f>variables_value!QTW1</f>
        <v>0</v>
      </c>
      <c r="QTX1" s="13">
        <f>variables_value!QTX1</f>
        <v>0</v>
      </c>
      <c r="QTY1" s="13">
        <f>variables_value!QTY1</f>
        <v>0</v>
      </c>
      <c r="QTZ1" s="13">
        <f>variables_value!QTZ1</f>
        <v>0</v>
      </c>
      <c r="QUA1" s="13">
        <f>variables_value!QUA1</f>
        <v>0</v>
      </c>
      <c r="QUB1" s="13">
        <f>variables_value!QUB1</f>
        <v>0</v>
      </c>
      <c r="QUC1" s="13">
        <f>variables_value!QUC1</f>
        <v>0</v>
      </c>
      <c r="QUD1" s="13">
        <f>variables_value!QUD1</f>
        <v>0</v>
      </c>
      <c r="QUE1" s="13">
        <f>variables_value!QUE1</f>
        <v>0</v>
      </c>
      <c r="QUF1" s="13">
        <f>variables_value!QUF1</f>
        <v>0</v>
      </c>
      <c r="QUG1" s="13">
        <f>variables_value!QUG1</f>
        <v>0</v>
      </c>
      <c r="QUH1" s="13">
        <f>variables_value!QUH1</f>
        <v>0</v>
      </c>
      <c r="QUI1" s="13">
        <f>variables_value!QUI1</f>
        <v>0</v>
      </c>
      <c r="QUJ1" s="13">
        <f>variables_value!QUJ1</f>
        <v>0</v>
      </c>
      <c r="QUK1" s="13">
        <f>variables_value!QUK1</f>
        <v>0</v>
      </c>
      <c r="QUL1" s="13">
        <f>variables_value!QUL1</f>
        <v>0</v>
      </c>
      <c r="QUM1" s="13">
        <f>variables_value!QUM1</f>
        <v>0</v>
      </c>
      <c r="QUN1" s="13">
        <f>variables_value!QUN1</f>
        <v>0</v>
      </c>
      <c r="QUO1" s="13">
        <f>variables_value!QUO1</f>
        <v>0</v>
      </c>
      <c r="QUP1" s="13">
        <f>variables_value!QUP1</f>
        <v>0</v>
      </c>
      <c r="QUQ1" s="13">
        <f>variables_value!QUQ1</f>
        <v>0</v>
      </c>
      <c r="QUR1" s="13">
        <f>variables_value!QUR1</f>
        <v>0</v>
      </c>
      <c r="QUS1" s="13">
        <f>variables_value!QUS1</f>
        <v>0</v>
      </c>
      <c r="QUT1" s="13">
        <f>variables_value!QUT1</f>
        <v>0</v>
      </c>
      <c r="QUU1" s="13">
        <f>variables_value!QUU1</f>
        <v>0</v>
      </c>
      <c r="QUV1" s="13">
        <f>variables_value!QUV1</f>
        <v>0</v>
      </c>
      <c r="QUW1" s="13">
        <f>variables_value!QUW1</f>
        <v>0</v>
      </c>
      <c r="QUX1" s="13">
        <f>variables_value!QUX1</f>
        <v>0</v>
      </c>
      <c r="QUY1" s="13">
        <f>variables_value!QUY1</f>
        <v>0</v>
      </c>
      <c r="QUZ1" s="13">
        <f>variables_value!QUZ1</f>
        <v>0</v>
      </c>
      <c r="QVA1" s="13">
        <f>variables_value!QVA1</f>
        <v>0</v>
      </c>
      <c r="QVB1" s="13">
        <f>variables_value!QVB1</f>
        <v>0</v>
      </c>
      <c r="QVC1" s="13">
        <f>variables_value!QVC1</f>
        <v>0</v>
      </c>
      <c r="QVD1" s="13">
        <f>variables_value!QVD1</f>
        <v>0</v>
      </c>
      <c r="QVE1" s="13">
        <f>variables_value!QVE1</f>
        <v>0</v>
      </c>
      <c r="QVF1" s="13">
        <f>variables_value!QVF1</f>
        <v>0</v>
      </c>
      <c r="QVG1" s="13">
        <f>variables_value!QVG1</f>
        <v>0</v>
      </c>
      <c r="QVH1" s="13">
        <f>variables_value!QVH1</f>
        <v>0</v>
      </c>
      <c r="QVI1" s="13">
        <f>variables_value!QVI1</f>
        <v>0</v>
      </c>
      <c r="QVJ1" s="13">
        <f>variables_value!QVJ1</f>
        <v>0</v>
      </c>
      <c r="QVK1" s="13">
        <f>variables_value!QVK1</f>
        <v>0</v>
      </c>
      <c r="QVL1" s="13">
        <f>variables_value!QVL1</f>
        <v>0</v>
      </c>
      <c r="QVM1" s="13">
        <f>variables_value!QVM1</f>
        <v>0</v>
      </c>
      <c r="QVN1" s="13">
        <f>variables_value!QVN1</f>
        <v>0</v>
      </c>
      <c r="QVO1" s="13">
        <f>variables_value!QVO1</f>
        <v>0</v>
      </c>
      <c r="QVP1" s="13">
        <f>variables_value!QVP1</f>
        <v>0</v>
      </c>
      <c r="QVQ1" s="13">
        <f>variables_value!QVQ1</f>
        <v>0</v>
      </c>
      <c r="QVR1" s="13">
        <f>variables_value!QVR1</f>
        <v>0</v>
      </c>
      <c r="QVS1" s="13">
        <f>variables_value!QVS1</f>
        <v>0</v>
      </c>
      <c r="QVT1" s="13">
        <f>variables_value!QVT1</f>
        <v>0</v>
      </c>
      <c r="QVU1" s="13">
        <f>variables_value!QVU1</f>
        <v>0</v>
      </c>
      <c r="QVV1" s="13">
        <f>variables_value!QVV1</f>
        <v>0</v>
      </c>
      <c r="QVW1" s="13">
        <f>variables_value!QVW1</f>
        <v>0</v>
      </c>
      <c r="QVX1" s="13">
        <f>variables_value!QVX1</f>
        <v>0</v>
      </c>
      <c r="QVY1" s="13">
        <f>variables_value!QVY1</f>
        <v>0</v>
      </c>
      <c r="QVZ1" s="13">
        <f>variables_value!QVZ1</f>
        <v>0</v>
      </c>
      <c r="QWA1" s="13">
        <f>variables_value!QWA1</f>
        <v>0</v>
      </c>
      <c r="QWB1" s="13">
        <f>variables_value!QWB1</f>
        <v>0</v>
      </c>
      <c r="QWC1" s="13">
        <f>variables_value!QWC1</f>
        <v>0</v>
      </c>
      <c r="QWD1" s="13">
        <f>variables_value!QWD1</f>
        <v>0</v>
      </c>
      <c r="QWE1" s="13">
        <f>variables_value!QWE1</f>
        <v>0</v>
      </c>
      <c r="QWF1" s="13">
        <f>variables_value!QWF1</f>
        <v>0</v>
      </c>
      <c r="QWG1" s="13">
        <f>variables_value!QWG1</f>
        <v>0</v>
      </c>
      <c r="QWH1" s="13">
        <f>variables_value!QWH1</f>
        <v>0</v>
      </c>
      <c r="QWI1" s="13">
        <f>variables_value!QWI1</f>
        <v>0</v>
      </c>
      <c r="QWJ1" s="13">
        <f>variables_value!QWJ1</f>
        <v>0</v>
      </c>
      <c r="QWK1" s="13">
        <f>variables_value!QWK1</f>
        <v>0</v>
      </c>
      <c r="QWL1" s="13">
        <f>variables_value!QWL1</f>
        <v>0</v>
      </c>
      <c r="QWM1" s="13">
        <f>variables_value!QWM1</f>
        <v>0</v>
      </c>
      <c r="QWN1" s="13">
        <f>variables_value!QWN1</f>
        <v>0</v>
      </c>
      <c r="QWO1" s="13">
        <f>variables_value!QWO1</f>
        <v>0</v>
      </c>
      <c r="QWP1" s="13">
        <f>variables_value!QWP1</f>
        <v>0</v>
      </c>
      <c r="QWQ1" s="13">
        <f>variables_value!QWQ1</f>
        <v>0</v>
      </c>
      <c r="QWR1" s="13">
        <f>variables_value!QWR1</f>
        <v>0</v>
      </c>
      <c r="QWS1" s="13">
        <f>variables_value!QWS1</f>
        <v>0</v>
      </c>
      <c r="QWT1" s="13">
        <f>variables_value!QWT1</f>
        <v>0</v>
      </c>
      <c r="QWU1" s="13">
        <f>variables_value!QWU1</f>
        <v>0</v>
      </c>
      <c r="QWV1" s="13">
        <f>variables_value!QWV1</f>
        <v>0</v>
      </c>
      <c r="QWW1" s="13">
        <f>variables_value!QWW1</f>
        <v>0</v>
      </c>
      <c r="QWX1" s="13">
        <f>variables_value!QWX1</f>
        <v>0</v>
      </c>
      <c r="QWY1" s="13">
        <f>variables_value!QWY1</f>
        <v>0</v>
      </c>
      <c r="QWZ1" s="13">
        <f>variables_value!QWZ1</f>
        <v>0</v>
      </c>
      <c r="QXA1" s="13">
        <f>variables_value!QXA1</f>
        <v>0</v>
      </c>
      <c r="QXB1" s="13">
        <f>variables_value!QXB1</f>
        <v>0</v>
      </c>
      <c r="QXC1" s="13">
        <f>variables_value!QXC1</f>
        <v>0</v>
      </c>
      <c r="QXD1" s="13">
        <f>variables_value!QXD1</f>
        <v>0</v>
      </c>
      <c r="QXE1" s="13">
        <f>variables_value!QXE1</f>
        <v>0</v>
      </c>
      <c r="QXF1" s="13">
        <f>variables_value!QXF1</f>
        <v>0</v>
      </c>
      <c r="QXG1" s="13">
        <f>variables_value!QXG1</f>
        <v>0</v>
      </c>
      <c r="QXH1" s="13">
        <f>variables_value!QXH1</f>
        <v>0</v>
      </c>
      <c r="QXI1" s="13">
        <f>variables_value!QXI1</f>
        <v>0</v>
      </c>
      <c r="QXJ1" s="13">
        <f>variables_value!QXJ1</f>
        <v>0</v>
      </c>
      <c r="QXK1" s="13">
        <f>variables_value!QXK1</f>
        <v>0</v>
      </c>
      <c r="QXL1" s="13">
        <f>variables_value!QXL1</f>
        <v>0</v>
      </c>
      <c r="QXM1" s="13">
        <f>variables_value!QXM1</f>
        <v>0</v>
      </c>
      <c r="QXN1" s="13">
        <f>variables_value!QXN1</f>
        <v>0</v>
      </c>
      <c r="QXO1" s="13">
        <f>variables_value!QXO1</f>
        <v>0</v>
      </c>
      <c r="QXP1" s="13">
        <f>variables_value!QXP1</f>
        <v>0</v>
      </c>
      <c r="QXQ1" s="13">
        <f>variables_value!QXQ1</f>
        <v>0</v>
      </c>
      <c r="QXR1" s="13">
        <f>variables_value!QXR1</f>
        <v>0</v>
      </c>
      <c r="QXS1" s="13">
        <f>variables_value!QXS1</f>
        <v>0</v>
      </c>
      <c r="QXT1" s="13">
        <f>variables_value!QXT1</f>
        <v>0</v>
      </c>
      <c r="QXU1" s="13">
        <f>variables_value!QXU1</f>
        <v>0</v>
      </c>
      <c r="QXV1" s="13">
        <f>variables_value!QXV1</f>
        <v>0</v>
      </c>
      <c r="QXW1" s="13">
        <f>variables_value!QXW1</f>
        <v>0</v>
      </c>
      <c r="QXX1" s="13">
        <f>variables_value!QXX1</f>
        <v>0</v>
      </c>
      <c r="QXY1" s="13">
        <f>variables_value!QXY1</f>
        <v>0</v>
      </c>
      <c r="QXZ1" s="13">
        <f>variables_value!QXZ1</f>
        <v>0</v>
      </c>
      <c r="QYA1" s="13">
        <f>variables_value!QYA1</f>
        <v>0</v>
      </c>
      <c r="QYB1" s="13">
        <f>variables_value!QYB1</f>
        <v>0</v>
      </c>
      <c r="QYC1" s="13">
        <f>variables_value!QYC1</f>
        <v>0</v>
      </c>
      <c r="QYD1" s="13">
        <f>variables_value!QYD1</f>
        <v>0</v>
      </c>
      <c r="QYE1" s="13">
        <f>variables_value!QYE1</f>
        <v>0</v>
      </c>
      <c r="QYF1" s="13">
        <f>variables_value!QYF1</f>
        <v>0</v>
      </c>
      <c r="QYG1" s="13">
        <f>variables_value!QYG1</f>
        <v>0</v>
      </c>
      <c r="QYH1" s="13">
        <f>variables_value!QYH1</f>
        <v>0</v>
      </c>
      <c r="QYI1" s="13">
        <f>variables_value!QYI1</f>
        <v>0</v>
      </c>
      <c r="QYJ1" s="13">
        <f>variables_value!QYJ1</f>
        <v>0</v>
      </c>
      <c r="QYK1" s="13">
        <f>variables_value!QYK1</f>
        <v>0</v>
      </c>
      <c r="QYL1" s="13">
        <f>variables_value!QYL1</f>
        <v>0</v>
      </c>
      <c r="QYM1" s="13">
        <f>variables_value!QYM1</f>
        <v>0</v>
      </c>
      <c r="QYN1" s="13">
        <f>variables_value!QYN1</f>
        <v>0</v>
      </c>
      <c r="QYO1" s="13">
        <f>variables_value!QYO1</f>
        <v>0</v>
      </c>
      <c r="QYP1" s="13">
        <f>variables_value!QYP1</f>
        <v>0</v>
      </c>
      <c r="QYQ1" s="13">
        <f>variables_value!QYQ1</f>
        <v>0</v>
      </c>
      <c r="QYR1" s="13">
        <f>variables_value!QYR1</f>
        <v>0</v>
      </c>
      <c r="QYS1" s="13">
        <f>variables_value!QYS1</f>
        <v>0</v>
      </c>
      <c r="QYT1" s="13">
        <f>variables_value!QYT1</f>
        <v>0</v>
      </c>
      <c r="QYU1" s="13">
        <f>variables_value!QYU1</f>
        <v>0</v>
      </c>
      <c r="QYV1" s="13">
        <f>variables_value!QYV1</f>
        <v>0</v>
      </c>
      <c r="QYW1" s="13">
        <f>variables_value!QYW1</f>
        <v>0</v>
      </c>
      <c r="QYX1" s="13">
        <f>variables_value!QYX1</f>
        <v>0</v>
      </c>
      <c r="QYY1" s="13">
        <f>variables_value!QYY1</f>
        <v>0</v>
      </c>
      <c r="QYZ1" s="13">
        <f>variables_value!QYZ1</f>
        <v>0</v>
      </c>
      <c r="QZA1" s="13">
        <f>variables_value!QZA1</f>
        <v>0</v>
      </c>
      <c r="QZB1" s="13">
        <f>variables_value!QZB1</f>
        <v>0</v>
      </c>
      <c r="QZC1" s="13">
        <f>variables_value!QZC1</f>
        <v>0</v>
      </c>
      <c r="QZD1" s="13">
        <f>variables_value!QZD1</f>
        <v>0</v>
      </c>
      <c r="QZE1" s="13">
        <f>variables_value!QZE1</f>
        <v>0</v>
      </c>
      <c r="QZF1" s="13">
        <f>variables_value!QZF1</f>
        <v>0</v>
      </c>
      <c r="QZG1" s="13">
        <f>variables_value!QZG1</f>
        <v>0</v>
      </c>
      <c r="QZH1" s="13">
        <f>variables_value!QZH1</f>
        <v>0</v>
      </c>
      <c r="QZI1" s="13">
        <f>variables_value!QZI1</f>
        <v>0</v>
      </c>
      <c r="QZJ1" s="13">
        <f>variables_value!QZJ1</f>
        <v>0</v>
      </c>
      <c r="QZK1" s="13">
        <f>variables_value!QZK1</f>
        <v>0</v>
      </c>
      <c r="QZL1" s="13">
        <f>variables_value!QZL1</f>
        <v>0</v>
      </c>
      <c r="QZM1" s="13">
        <f>variables_value!QZM1</f>
        <v>0</v>
      </c>
      <c r="QZN1" s="13">
        <f>variables_value!QZN1</f>
        <v>0</v>
      </c>
      <c r="QZO1" s="13">
        <f>variables_value!QZO1</f>
        <v>0</v>
      </c>
      <c r="QZP1" s="13">
        <f>variables_value!QZP1</f>
        <v>0</v>
      </c>
      <c r="QZQ1" s="13">
        <f>variables_value!QZQ1</f>
        <v>0</v>
      </c>
      <c r="QZR1" s="13">
        <f>variables_value!QZR1</f>
        <v>0</v>
      </c>
      <c r="QZS1" s="13">
        <f>variables_value!QZS1</f>
        <v>0</v>
      </c>
      <c r="QZT1" s="13">
        <f>variables_value!QZT1</f>
        <v>0</v>
      </c>
      <c r="QZU1" s="13">
        <f>variables_value!QZU1</f>
        <v>0</v>
      </c>
      <c r="QZV1" s="13">
        <f>variables_value!QZV1</f>
        <v>0</v>
      </c>
      <c r="QZW1" s="13">
        <f>variables_value!QZW1</f>
        <v>0</v>
      </c>
      <c r="QZX1" s="13">
        <f>variables_value!QZX1</f>
        <v>0</v>
      </c>
      <c r="QZY1" s="13">
        <f>variables_value!QZY1</f>
        <v>0</v>
      </c>
      <c r="QZZ1" s="13">
        <f>variables_value!QZZ1</f>
        <v>0</v>
      </c>
      <c r="RAA1" s="13">
        <f>variables_value!RAA1</f>
        <v>0</v>
      </c>
      <c r="RAB1" s="13">
        <f>variables_value!RAB1</f>
        <v>0</v>
      </c>
      <c r="RAC1" s="13">
        <f>variables_value!RAC1</f>
        <v>0</v>
      </c>
      <c r="RAD1" s="13">
        <f>variables_value!RAD1</f>
        <v>0</v>
      </c>
      <c r="RAE1" s="13">
        <f>variables_value!RAE1</f>
        <v>0</v>
      </c>
      <c r="RAF1" s="13">
        <f>variables_value!RAF1</f>
        <v>0</v>
      </c>
      <c r="RAG1" s="13">
        <f>variables_value!RAG1</f>
        <v>0</v>
      </c>
      <c r="RAH1" s="13">
        <f>variables_value!RAH1</f>
        <v>0</v>
      </c>
      <c r="RAI1" s="13">
        <f>variables_value!RAI1</f>
        <v>0</v>
      </c>
      <c r="RAJ1" s="13">
        <f>variables_value!RAJ1</f>
        <v>0</v>
      </c>
      <c r="RAK1" s="13">
        <f>variables_value!RAK1</f>
        <v>0</v>
      </c>
      <c r="RAL1" s="13">
        <f>variables_value!RAL1</f>
        <v>0</v>
      </c>
      <c r="RAM1" s="13">
        <f>variables_value!RAM1</f>
        <v>0</v>
      </c>
      <c r="RAN1" s="13">
        <f>variables_value!RAN1</f>
        <v>0</v>
      </c>
      <c r="RAO1" s="13">
        <f>variables_value!RAO1</f>
        <v>0</v>
      </c>
      <c r="RAP1" s="13">
        <f>variables_value!RAP1</f>
        <v>0</v>
      </c>
      <c r="RAQ1" s="13">
        <f>variables_value!RAQ1</f>
        <v>0</v>
      </c>
      <c r="RAR1" s="13">
        <f>variables_value!RAR1</f>
        <v>0</v>
      </c>
      <c r="RAS1" s="13">
        <f>variables_value!RAS1</f>
        <v>0</v>
      </c>
      <c r="RAT1" s="13">
        <f>variables_value!RAT1</f>
        <v>0</v>
      </c>
      <c r="RAU1" s="13">
        <f>variables_value!RAU1</f>
        <v>0</v>
      </c>
      <c r="RAV1" s="13">
        <f>variables_value!RAV1</f>
        <v>0</v>
      </c>
      <c r="RAW1" s="13">
        <f>variables_value!RAW1</f>
        <v>0</v>
      </c>
      <c r="RAX1" s="13">
        <f>variables_value!RAX1</f>
        <v>0</v>
      </c>
      <c r="RAY1" s="13">
        <f>variables_value!RAY1</f>
        <v>0</v>
      </c>
      <c r="RAZ1" s="13">
        <f>variables_value!RAZ1</f>
        <v>0</v>
      </c>
      <c r="RBA1" s="13">
        <f>variables_value!RBA1</f>
        <v>0</v>
      </c>
      <c r="RBB1" s="13">
        <f>variables_value!RBB1</f>
        <v>0</v>
      </c>
      <c r="RBC1" s="13">
        <f>variables_value!RBC1</f>
        <v>0</v>
      </c>
      <c r="RBD1" s="13">
        <f>variables_value!RBD1</f>
        <v>0</v>
      </c>
      <c r="RBE1" s="13">
        <f>variables_value!RBE1</f>
        <v>0</v>
      </c>
      <c r="RBF1" s="13">
        <f>variables_value!RBF1</f>
        <v>0</v>
      </c>
      <c r="RBG1" s="13">
        <f>variables_value!RBG1</f>
        <v>0</v>
      </c>
      <c r="RBH1" s="13">
        <f>variables_value!RBH1</f>
        <v>0</v>
      </c>
      <c r="RBI1" s="13">
        <f>variables_value!RBI1</f>
        <v>0</v>
      </c>
      <c r="RBJ1" s="13">
        <f>variables_value!RBJ1</f>
        <v>0</v>
      </c>
      <c r="RBK1" s="13">
        <f>variables_value!RBK1</f>
        <v>0</v>
      </c>
      <c r="RBL1" s="13">
        <f>variables_value!RBL1</f>
        <v>0</v>
      </c>
      <c r="RBM1" s="13">
        <f>variables_value!RBM1</f>
        <v>0</v>
      </c>
      <c r="RBN1" s="13">
        <f>variables_value!RBN1</f>
        <v>0</v>
      </c>
      <c r="RBO1" s="13">
        <f>variables_value!RBO1</f>
        <v>0</v>
      </c>
      <c r="RBP1" s="13">
        <f>variables_value!RBP1</f>
        <v>0</v>
      </c>
      <c r="RBQ1" s="13">
        <f>variables_value!RBQ1</f>
        <v>0</v>
      </c>
      <c r="RBR1" s="13">
        <f>variables_value!RBR1</f>
        <v>0</v>
      </c>
      <c r="RBS1" s="13">
        <f>variables_value!RBS1</f>
        <v>0</v>
      </c>
      <c r="RBT1" s="13">
        <f>variables_value!RBT1</f>
        <v>0</v>
      </c>
      <c r="RBU1" s="13">
        <f>variables_value!RBU1</f>
        <v>0</v>
      </c>
      <c r="RBV1" s="13">
        <f>variables_value!RBV1</f>
        <v>0</v>
      </c>
      <c r="RBW1" s="13">
        <f>variables_value!RBW1</f>
        <v>0</v>
      </c>
      <c r="RBX1" s="13">
        <f>variables_value!RBX1</f>
        <v>0</v>
      </c>
      <c r="RBY1" s="13">
        <f>variables_value!RBY1</f>
        <v>0</v>
      </c>
      <c r="RBZ1" s="13">
        <f>variables_value!RBZ1</f>
        <v>0</v>
      </c>
      <c r="RCA1" s="13">
        <f>variables_value!RCA1</f>
        <v>0</v>
      </c>
      <c r="RCB1" s="13">
        <f>variables_value!RCB1</f>
        <v>0</v>
      </c>
      <c r="RCC1" s="13">
        <f>variables_value!RCC1</f>
        <v>0</v>
      </c>
      <c r="RCD1" s="13">
        <f>variables_value!RCD1</f>
        <v>0</v>
      </c>
      <c r="RCE1" s="13">
        <f>variables_value!RCE1</f>
        <v>0</v>
      </c>
      <c r="RCF1" s="13">
        <f>variables_value!RCF1</f>
        <v>0</v>
      </c>
      <c r="RCG1" s="13">
        <f>variables_value!RCG1</f>
        <v>0</v>
      </c>
      <c r="RCH1" s="13">
        <f>variables_value!RCH1</f>
        <v>0</v>
      </c>
      <c r="RCI1" s="13">
        <f>variables_value!RCI1</f>
        <v>0</v>
      </c>
      <c r="RCJ1" s="13">
        <f>variables_value!RCJ1</f>
        <v>0</v>
      </c>
      <c r="RCK1" s="13">
        <f>variables_value!RCK1</f>
        <v>0</v>
      </c>
      <c r="RCL1" s="13">
        <f>variables_value!RCL1</f>
        <v>0</v>
      </c>
      <c r="RCM1" s="13">
        <f>variables_value!RCM1</f>
        <v>0</v>
      </c>
      <c r="RCN1" s="13">
        <f>variables_value!RCN1</f>
        <v>0</v>
      </c>
      <c r="RCO1" s="13">
        <f>variables_value!RCO1</f>
        <v>0</v>
      </c>
      <c r="RCP1" s="13">
        <f>variables_value!RCP1</f>
        <v>0</v>
      </c>
      <c r="RCQ1" s="13">
        <f>variables_value!RCQ1</f>
        <v>0</v>
      </c>
      <c r="RCR1" s="13">
        <f>variables_value!RCR1</f>
        <v>0</v>
      </c>
      <c r="RCS1" s="13">
        <f>variables_value!RCS1</f>
        <v>0</v>
      </c>
      <c r="RCT1" s="13">
        <f>variables_value!RCT1</f>
        <v>0</v>
      </c>
      <c r="RCU1" s="13">
        <f>variables_value!RCU1</f>
        <v>0</v>
      </c>
      <c r="RCV1" s="13">
        <f>variables_value!RCV1</f>
        <v>0</v>
      </c>
      <c r="RCW1" s="13">
        <f>variables_value!RCW1</f>
        <v>0</v>
      </c>
      <c r="RCX1" s="13">
        <f>variables_value!RCX1</f>
        <v>0</v>
      </c>
      <c r="RCY1" s="13">
        <f>variables_value!RCY1</f>
        <v>0</v>
      </c>
      <c r="RCZ1" s="13">
        <f>variables_value!RCZ1</f>
        <v>0</v>
      </c>
      <c r="RDA1" s="13">
        <f>variables_value!RDA1</f>
        <v>0</v>
      </c>
      <c r="RDB1" s="13">
        <f>variables_value!RDB1</f>
        <v>0</v>
      </c>
      <c r="RDC1" s="13">
        <f>variables_value!RDC1</f>
        <v>0</v>
      </c>
      <c r="RDD1" s="13">
        <f>variables_value!RDD1</f>
        <v>0</v>
      </c>
      <c r="RDE1" s="13">
        <f>variables_value!RDE1</f>
        <v>0</v>
      </c>
      <c r="RDF1" s="13">
        <f>variables_value!RDF1</f>
        <v>0</v>
      </c>
      <c r="RDG1" s="13">
        <f>variables_value!RDG1</f>
        <v>0</v>
      </c>
      <c r="RDH1" s="13">
        <f>variables_value!RDH1</f>
        <v>0</v>
      </c>
      <c r="RDI1" s="13">
        <f>variables_value!RDI1</f>
        <v>0</v>
      </c>
      <c r="RDJ1" s="13">
        <f>variables_value!RDJ1</f>
        <v>0</v>
      </c>
      <c r="RDK1" s="13">
        <f>variables_value!RDK1</f>
        <v>0</v>
      </c>
      <c r="RDL1" s="13">
        <f>variables_value!RDL1</f>
        <v>0</v>
      </c>
      <c r="RDM1" s="13">
        <f>variables_value!RDM1</f>
        <v>0</v>
      </c>
      <c r="RDN1" s="13">
        <f>variables_value!RDN1</f>
        <v>0</v>
      </c>
      <c r="RDO1" s="13">
        <f>variables_value!RDO1</f>
        <v>0</v>
      </c>
      <c r="RDP1" s="13">
        <f>variables_value!RDP1</f>
        <v>0</v>
      </c>
      <c r="RDQ1" s="13">
        <f>variables_value!RDQ1</f>
        <v>0</v>
      </c>
      <c r="RDR1" s="13">
        <f>variables_value!RDR1</f>
        <v>0</v>
      </c>
      <c r="RDS1" s="13">
        <f>variables_value!RDS1</f>
        <v>0</v>
      </c>
      <c r="RDT1" s="13">
        <f>variables_value!RDT1</f>
        <v>0</v>
      </c>
      <c r="RDU1" s="13">
        <f>variables_value!RDU1</f>
        <v>0</v>
      </c>
      <c r="RDV1" s="13">
        <f>variables_value!RDV1</f>
        <v>0</v>
      </c>
      <c r="RDW1" s="13">
        <f>variables_value!RDW1</f>
        <v>0</v>
      </c>
      <c r="RDX1" s="13">
        <f>variables_value!RDX1</f>
        <v>0</v>
      </c>
      <c r="RDY1" s="13">
        <f>variables_value!RDY1</f>
        <v>0</v>
      </c>
      <c r="RDZ1" s="13">
        <f>variables_value!RDZ1</f>
        <v>0</v>
      </c>
      <c r="REA1" s="13">
        <f>variables_value!REA1</f>
        <v>0</v>
      </c>
      <c r="REB1" s="13">
        <f>variables_value!REB1</f>
        <v>0</v>
      </c>
      <c r="REC1" s="13">
        <f>variables_value!REC1</f>
        <v>0</v>
      </c>
      <c r="RED1" s="13">
        <f>variables_value!RED1</f>
        <v>0</v>
      </c>
      <c r="REE1" s="13">
        <f>variables_value!REE1</f>
        <v>0</v>
      </c>
      <c r="REF1" s="13">
        <f>variables_value!REF1</f>
        <v>0</v>
      </c>
      <c r="REG1" s="13">
        <f>variables_value!REG1</f>
        <v>0</v>
      </c>
      <c r="REH1" s="13">
        <f>variables_value!REH1</f>
        <v>0</v>
      </c>
      <c r="REI1" s="13">
        <f>variables_value!REI1</f>
        <v>0</v>
      </c>
      <c r="REJ1" s="13">
        <f>variables_value!REJ1</f>
        <v>0</v>
      </c>
      <c r="REK1" s="13">
        <f>variables_value!REK1</f>
        <v>0</v>
      </c>
      <c r="REL1" s="13">
        <f>variables_value!REL1</f>
        <v>0</v>
      </c>
      <c r="REM1" s="13">
        <f>variables_value!REM1</f>
        <v>0</v>
      </c>
      <c r="REN1" s="13">
        <f>variables_value!REN1</f>
        <v>0</v>
      </c>
      <c r="REO1" s="13">
        <f>variables_value!REO1</f>
        <v>0</v>
      </c>
      <c r="REP1" s="13">
        <f>variables_value!REP1</f>
        <v>0</v>
      </c>
      <c r="REQ1" s="13">
        <f>variables_value!REQ1</f>
        <v>0</v>
      </c>
      <c r="RER1" s="13">
        <f>variables_value!RER1</f>
        <v>0</v>
      </c>
      <c r="RES1" s="13">
        <f>variables_value!RES1</f>
        <v>0</v>
      </c>
      <c r="RET1" s="13">
        <f>variables_value!RET1</f>
        <v>0</v>
      </c>
      <c r="REU1" s="13">
        <f>variables_value!REU1</f>
        <v>0</v>
      </c>
      <c r="REV1" s="13">
        <f>variables_value!REV1</f>
        <v>0</v>
      </c>
      <c r="REW1" s="13">
        <f>variables_value!REW1</f>
        <v>0</v>
      </c>
      <c r="REX1" s="13">
        <f>variables_value!REX1</f>
        <v>0</v>
      </c>
      <c r="REY1" s="13">
        <f>variables_value!REY1</f>
        <v>0</v>
      </c>
      <c r="REZ1" s="13">
        <f>variables_value!REZ1</f>
        <v>0</v>
      </c>
      <c r="RFA1" s="13">
        <f>variables_value!RFA1</f>
        <v>0</v>
      </c>
      <c r="RFB1" s="13">
        <f>variables_value!RFB1</f>
        <v>0</v>
      </c>
      <c r="RFC1" s="13">
        <f>variables_value!RFC1</f>
        <v>0</v>
      </c>
      <c r="RFD1" s="13">
        <f>variables_value!RFD1</f>
        <v>0</v>
      </c>
      <c r="RFE1" s="13">
        <f>variables_value!RFE1</f>
        <v>0</v>
      </c>
      <c r="RFF1" s="13">
        <f>variables_value!RFF1</f>
        <v>0</v>
      </c>
      <c r="RFG1" s="13">
        <f>variables_value!RFG1</f>
        <v>0</v>
      </c>
      <c r="RFH1" s="13">
        <f>variables_value!RFH1</f>
        <v>0</v>
      </c>
      <c r="RFI1" s="13">
        <f>variables_value!RFI1</f>
        <v>0</v>
      </c>
      <c r="RFJ1" s="13">
        <f>variables_value!RFJ1</f>
        <v>0</v>
      </c>
      <c r="RFK1" s="13">
        <f>variables_value!RFK1</f>
        <v>0</v>
      </c>
      <c r="RFL1" s="13">
        <f>variables_value!RFL1</f>
        <v>0</v>
      </c>
      <c r="RFM1" s="13">
        <f>variables_value!RFM1</f>
        <v>0</v>
      </c>
      <c r="RFN1" s="13">
        <f>variables_value!RFN1</f>
        <v>0</v>
      </c>
      <c r="RFO1" s="13">
        <f>variables_value!RFO1</f>
        <v>0</v>
      </c>
      <c r="RFP1" s="13">
        <f>variables_value!RFP1</f>
        <v>0</v>
      </c>
      <c r="RFQ1" s="13">
        <f>variables_value!RFQ1</f>
        <v>0</v>
      </c>
      <c r="RFR1" s="13">
        <f>variables_value!RFR1</f>
        <v>0</v>
      </c>
      <c r="RFS1" s="13">
        <f>variables_value!RFS1</f>
        <v>0</v>
      </c>
      <c r="RFT1" s="13">
        <f>variables_value!RFT1</f>
        <v>0</v>
      </c>
      <c r="RFU1" s="13">
        <f>variables_value!RFU1</f>
        <v>0</v>
      </c>
      <c r="RFV1" s="13">
        <f>variables_value!RFV1</f>
        <v>0</v>
      </c>
      <c r="RFW1" s="13">
        <f>variables_value!RFW1</f>
        <v>0</v>
      </c>
      <c r="RFX1" s="13">
        <f>variables_value!RFX1</f>
        <v>0</v>
      </c>
      <c r="RFY1" s="13">
        <f>variables_value!RFY1</f>
        <v>0</v>
      </c>
      <c r="RFZ1" s="13">
        <f>variables_value!RFZ1</f>
        <v>0</v>
      </c>
      <c r="RGA1" s="13">
        <f>variables_value!RGA1</f>
        <v>0</v>
      </c>
      <c r="RGB1" s="13">
        <f>variables_value!RGB1</f>
        <v>0</v>
      </c>
      <c r="RGC1" s="13">
        <f>variables_value!RGC1</f>
        <v>0</v>
      </c>
      <c r="RGD1" s="13">
        <f>variables_value!RGD1</f>
        <v>0</v>
      </c>
      <c r="RGE1" s="13">
        <f>variables_value!RGE1</f>
        <v>0</v>
      </c>
      <c r="RGF1" s="13">
        <f>variables_value!RGF1</f>
        <v>0</v>
      </c>
      <c r="RGG1" s="13">
        <f>variables_value!RGG1</f>
        <v>0</v>
      </c>
      <c r="RGH1" s="13">
        <f>variables_value!RGH1</f>
        <v>0</v>
      </c>
      <c r="RGI1" s="13">
        <f>variables_value!RGI1</f>
        <v>0</v>
      </c>
      <c r="RGJ1" s="13">
        <f>variables_value!RGJ1</f>
        <v>0</v>
      </c>
      <c r="RGK1" s="13">
        <f>variables_value!RGK1</f>
        <v>0</v>
      </c>
      <c r="RGL1" s="13">
        <f>variables_value!RGL1</f>
        <v>0</v>
      </c>
      <c r="RGM1" s="13">
        <f>variables_value!RGM1</f>
        <v>0</v>
      </c>
      <c r="RGN1" s="13">
        <f>variables_value!RGN1</f>
        <v>0</v>
      </c>
      <c r="RGO1" s="13">
        <f>variables_value!RGO1</f>
        <v>0</v>
      </c>
      <c r="RGP1" s="13">
        <f>variables_value!RGP1</f>
        <v>0</v>
      </c>
      <c r="RGQ1" s="13">
        <f>variables_value!RGQ1</f>
        <v>0</v>
      </c>
      <c r="RGR1" s="13">
        <f>variables_value!RGR1</f>
        <v>0</v>
      </c>
      <c r="RGS1" s="13">
        <f>variables_value!RGS1</f>
        <v>0</v>
      </c>
      <c r="RGT1" s="13">
        <f>variables_value!RGT1</f>
        <v>0</v>
      </c>
      <c r="RGU1" s="13">
        <f>variables_value!RGU1</f>
        <v>0</v>
      </c>
      <c r="RGV1" s="13">
        <f>variables_value!RGV1</f>
        <v>0</v>
      </c>
      <c r="RGW1" s="13">
        <f>variables_value!RGW1</f>
        <v>0</v>
      </c>
      <c r="RGX1" s="13">
        <f>variables_value!RGX1</f>
        <v>0</v>
      </c>
      <c r="RGY1" s="13">
        <f>variables_value!RGY1</f>
        <v>0</v>
      </c>
      <c r="RGZ1" s="13">
        <f>variables_value!RGZ1</f>
        <v>0</v>
      </c>
      <c r="RHA1" s="13">
        <f>variables_value!RHA1</f>
        <v>0</v>
      </c>
      <c r="RHB1" s="13">
        <f>variables_value!RHB1</f>
        <v>0</v>
      </c>
      <c r="RHC1" s="13">
        <f>variables_value!RHC1</f>
        <v>0</v>
      </c>
      <c r="RHD1" s="13">
        <f>variables_value!RHD1</f>
        <v>0</v>
      </c>
      <c r="RHE1" s="13">
        <f>variables_value!RHE1</f>
        <v>0</v>
      </c>
      <c r="RHF1" s="13">
        <f>variables_value!RHF1</f>
        <v>0</v>
      </c>
      <c r="RHG1" s="13">
        <f>variables_value!RHG1</f>
        <v>0</v>
      </c>
      <c r="RHH1" s="13">
        <f>variables_value!RHH1</f>
        <v>0</v>
      </c>
      <c r="RHI1" s="13">
        <f>variables_value!RHI1</f>
        <v>0</v>
      </c>
      <c r="RHJ1" s="13">
        <f>variables_value!RHJ1</f>
        <v>0</v>
      </c>
      <c r="RHK1" s="13">
        <f>variables_value!RHK1</f>
        <v>0</v>
      </c>
      <c r="RHL1" s="13">
        <f>variables_value!RHL1</f>
        <v>0</v>
      </c>
      <c r="RHM1" s="13">
        <f>variables_value!RHM1</f>
        <v>0</v>
      </c>
      <c r="RHN1" s="13">
        <f>variables_value!RHN1</f>
        <v>0</v>
      </c>
      <c r="RHO1" s="13">
        <f>variables_value!RHO1</f>
        <v>0</v>
      </c>
      <c r="RHP1" s="13">
        <f>variables_value!RHP1</f>
        <v>0</v>
      </c>
      <c r="RHQ1" s="13">
        <f>variables_value!RHQ1</f>
        <v>0</v>
      </c>
      <c r="RHR1" s="13">
        <f>variables_value!RHR1</f>
        <v>0</v>
      </c>
      <c r="RHS1" s="13">
        <f>variables_value!RHS1</f>
        <v>0</v>
      </c>
      <c r="RHT1" s="13">
        <f>variables_value!RHT1</f>
        <v>0</v>
      </c>
      <c r="RHU1" s="13">
        <f>variables_value!RHU1</f>
        <v>0</v>
      </c>
      <c r="RHV1" s="13">
        <f>variables_value!RHV1</f>
        <v>0</v>
      </c>
      <c r="RHW1" s="13">
        <f>variables_value!RHW1</f>
        <v>0</v>
      </c>
      <c r="RHX1" s="13">
        <f>variables_value!RHX1</f>
        <v>0</v>
      </c>
      <c r="RHY1" s="13">
        <f>variables_value!RHY1</f>
        <v>0</v>
      </c>
      <c r="RHZ1" s="13">
        <f>variables_value!RHZ1</f>
        <v>0</v>
      </c>
      <c r="RIA1" s="13">
        <f>variables_value!RIA1</f>
        <v>0</v>
      </c>
      <c r="RIB1" s="13">
        <f>variables_value!RIB1</f>
        <v>0</v>
      </c>
      <c r="RIC1" s="13">
        <f>variables_value!RIC1</f>
        <v>0</v>
      </c>
      <c r="RID1" s="13">
        <f>variables_value!RID1</f>
        <v>0</v>
      </c>
      <c r="RIE1" s="13">
        <f>variables_value!RIE1</f>
        <v>0</v>
      </c>
      <c r="RIF1" s="13">
        <f>variables_value!RIF1</f>
        <v>0</v>
      </c>
      <c r="RIG1" s="13">
        <f>variables_value!RIG1</f>
        <v>0</v>
      </c>
      <c r="RIH1" s="13">
        <f>variables_value!RIH1</f>
        <v>0</v>
      </c>
      <c r="RII1" s="13">
        <f>variables_value!RII1</f>
        <v>0</v>
      </c>
      <c r="RIJ1" s="13">
        <f>variables_value!RIJ1</f>
        <v>0</v>
      </c>
      <c r="RIK1" s="13">
        <f>variables_value!RIK1</f>
        <v>0</v>
      </c>
      <c r="RIL1" s="13">
        <f>variables_value!RIL1</f>
        <v>0</v>
      </c>
      <c r="RIM1" s="13">
        <f>variables_value!RIM1</f>
        <v>0</v>
      </c>
      <c r="RIN1" s="13">
        <f>variables_value!RIN1</f>
        <v>0</v>
      </c>
      <c r="RIO1" s="13">
        <f>variables_value!RIO1</f>
        <v>0</v>
      </c>
      <c r="RIP1" s="13">
        <f>variables_value!RIP1</f>
        <v>0</v>
      </c>
      <c r="RIQ1" s="13">
        <f>variables_value!RIQ1</f>
        <v>0</v>
      </c>
      <c r="RIR1" s="13">
        <f>variables_value!RIR1</f>
        <v>0</v>
      </c>
      <c r="RIS1" s="13">
        <f>variables_value!RIS1</f>
        <v>0</v>
      </c>
      <c r="RIT1" s="13">
        <f>variables_value!RIT1</f>
        <v>0</v>
      </c>
      <c r="RIU1" s="13">
        <f>variables_value!RIU1</f>
        <v>0</v>
      </c>
      <c r="RIV1" s="13">
        <f>variables_value!RIV1</f>
        <v>0</v>
      </c>
      <c r="RIW1" s="13">
        <f>variables_value!RIW1</f>
        <v>0</v>
      </c>
      <c r="RIX1" s="13">
        <f>variables_value!RIX1</f>
        <v>0</v>
      </c>
      <c r="RIY1" s="13">
        <f>variables_value!RIY1</f>
        <v>0</v>
      </c>
      <c r="RIZ1" s="13">
        <f>variables_value!RIZ1</f>
        <v>0</v>
      </c>
      <c r="RJA1" s="13">
        <f>variables_value!RJA1</f>
        <v>0</v>
      </c>
      <c r="RJB1" s="13">
        <f>variables_value!RJB1</f>
        <v>0</v>
      </c>
      <c r="RJC1" s="13">
        <f>variables_value!RJC1</f>
        <v>0</v>
      </c>
      <c r="RJD1" s="13">
        <f>variables_value!RJD1</f>
        <v>0</v>
      </c>
      <c r="RJE1" s="13">
        <f>variables_value!RJE1</f>
        <v>0</v>
      </c>
      <c r="RJF1" s="13">
        <f>variables_value!RJF1</f>
        <v>0</v>
      </c>
      <c r="RJG1" s="13">
        <f>variables_value!RJG1</f>
        <v>0</v>
      </c>
      <c r="RJH1" s="13">
        <f>variables_value!RJH1</f>
        <v>0</v>
      </c>
      <c r="RJI1" s="13">
        <f>variables_value!RJI1</f>
        <v>0</v>
      </c>
      <c r="RJJ1" s="13">
        <f>variables_value!RJJ1</f>
        <v>0</v>
      </c>
      <c r="RJK1" s="13">
        <f>variables_value!RJK1</f>
        <v>0</v>
      </c>
      <c r="RJL1" s="13">
        <f>variables_value!RJL1</f>
        <v>0</v>
      </c>
      <c r="RJM1" s="13">
        <f>variables_value!RJM1</f>
        <v>0</v>
      </c>
      <c r="RJN1" s="13">
        <f>variables_value!RJN1</f>
        <v>0</v>
      </c>
      <c r="RJO1" s="13">
        <f>variables_value!RJO1</f>
        <v>0</v>
      </c>
      <c r="RJP1" s="13">
        <f>variables_value!RJP1</f>
        <v>0</v>
      </c>
      <c r="RJQ1" s="13">
        <f>variables_value!RJQ1</f>
        <v>0</v>
      </c>
      <c r="RJR1" s="13">
        <f>variables_value!RJR1</f>
        <v>0</v>
      </c>
      <c r="RJS1" s="13">
        <f>variables_value!RJS1</f>
        <v>0</v>
      </c>
      <c r="RJT1" s="13">
        <f>variables_value!RJT1</f>
        <v>0</v>
      </c>
      <c r="RJU1" s="13">
        <f>variables_value!RJU1</f>
        <v>0</v>
      </c>
      <c r="RJV1" s="13">
        <f>variables_value!RJV1</f>
        <v>0</v>
      </c>
      <c r="RJW1" s="13">
        <f>variables_value!RJW1</f>
        <v>0</v>
      </c>
      <c r="RJX1" s="13">
        <f>variables_value!RJX1</f>
        <v>0</v>
      </c>
      <c r="RJY1" s="13">
        <f>variables_value!RJY1</f>
        <v>0</v>
      </c>
      <c r="RJZ1" s="13">
        <f>variables_value!RJZ1</f>
        <v>0</v>
      </c>
      <c r="RKA1" s="13">
        <f>variables_value!RKA1</f>
        <v>0</v>
      </c>
      <c r="RKB1" s="13">
        <f>variables_value!RKB1</f>
        <v>0</v>
      </c>
      <c r="RKC1" s="13">
        <f>variables_value!RKC1</f>
        <v>0</v>
      </c>
      <c r="RKD1" s="13">
        <f>variables_value!RKD1</f>
        <v>0</v>
      </c>
      <c r="RKE1" s="13">
        <f>variables_value!RKE1</f>
        <v>0</v>
      </c>
      <c r="RKF1" s="13">
        <f>variables_value!RKF1</f>
        <v>0</v>
      </c>
      <c r="RKG1" s="13">
        <f>variables_value!RKG1</f>
        <v>0</v>
      </c>
      <c r="RKH1" s="13">
        <f>variables_value!RKH1</f>
        <v>0</v>
      </c>
      <c r="RKI1" s="13">
        <f>variables_value!RKI1</f>
        <v>0</v>
      </c>
      <c r="RKJ1" s="13">
        <f>variables_value!RKJ1</f>
        <v>0</v>
      </c>
      <c r="RKK1" s="13">
        <f>variables_value!RKK1</f>
        <v>0</v>
      </c>
      <c r="RKL1" s="13">
        <f>variables_value!RKL1</f>
        <v>0</v>
      </c>
      <c r="RKM1" s="13">
        <f>variables_value!RKM1</f>
        <v>0</v>
      </c>
      <c r="RKN1" s="13">
        <f>variables_value!RKN1</f>
        <v>0</v>
      </c>
      <c r="RKO1" s="13">
        <f>variables_value!RKO1</f>
        <v>0</v>
      </c>
      <c r="RKP1" s="13">
        <f>variables_value!RKP1</f>
        <v>0</v>
      </c>
      <c r="RKQ1" s="13">
        <f>variables_value!RKQ1</f>
        <v>0</v>
      </c>
      <c r="RKR1" s="13">
        <f>variables_value!RKR1</f>
        <v>0</v>
      </c>
      <c r="RKS1" s="13">
        <f>variables_value!RKS1</f>
        <v>0</v>
      </c>
      <c r="RKT1" s="13">
        <f>variables_value!RKT1</f>
        <v>0</v>
      </c>
      <c r="RKU1" s="13">
        <f>variables_value!RKU1</f>
        <v>0</v>
      </c>
      <c r="RKV1" s="13">
        <f>variables_value!RKV1</f>
        <v>0</v>
      </c>
      <c r="RKW1" s="13">
        <f>variables_value!RKW1</f>
        <v>0</v>
      </c>
      <c r="RKX1" s="13">
        <f>variables_value!RKX1</f>
        <v>0</v>
      </c>
      <c r="RKY1" s="13">
        <f>variables_value!RKY1</f>
        <v>0</v>
      </c>
      <c r="RKZ1" s="13">
        <f>variables_value!RKZ1</f>
        <v>0</v>
      </c>
      <c r="RLA1" s="13">
        <f>variables_value!RLA1</f>
        <v>0</v>
      </c>
      <c r="RLB1" s="13">
        <f>variables_value!RLB1</f>
        <v>0</v>
      </c>
      <c r="RLC1" s="13">
        <f>variables_value!RLC1</f>
        <v>0</v>
      </c>
      <c r="RLD1" s="13">
        <f>variables_value!RLD1</f>
        <v>0</v>
      </c>
      <c r="RLE1" s="13">
        <f>variables_value!RLE1</f>
        <v>0</v>
      </c>
      <c r="RLF1" s="13">
        <f>variables_value!RLF1</f>
        <v>0</v>
      </c>
      <c r="RLG1" s="13">
        <f>variables_value!RLG1</f>
        <v>0</v>
      </c>
      <c r="RLH1" s="13">
        <f>variables_value!RLH1</f>
        <v>0</v>
      </c>
      <c r="RLI1" s="13">
        <f>variables_value!RLI1</f>
        <v>0</v>
      </c>
      <c r="RLJ1" s="13">
        <f>variables_value!RLJ1</f>
        <v>0</v>
      </c>
      <c r="RLK1" s="13">
        <f>variables_value!RLK1</f>
        <v>0</v>
      </c>
      <c r="RLL1" s="13">
        <f>variables_value!RLL1</f>
        <v>0</v>
      </c>
      <c r="RLM1" s="13">
        <f>variables_value!RLM1</f>
        <v>0</v>
      </c>
      <c r="RLN1" s="13">
        <f>variables_value!RLN1</f>
        <v>0</v>
      </c>
      <c r="RLO1" s="13">
        <f>variables_value!RLO1</f>
        <v>0</v>
      </c>
      <c r="RLP1" s="13">
        <f>variables_value!RLP1</f>
        <v>0</v>
      </c>
      <c r="RLQ1" s="13">
        <f>variables_value!RLQ1</f>
        <v>0</v>
      </c>
      <c r="RLR1" s="13">
        <f>variables_value!RLR1</f>
        <v>0</v>
      </c>
      <c r="RLS1" s="13">
        <f>variables_value!RLS1</f>
        <v>0</v>
      </c>
      <c r="RLT1" s="13">
        <f>variables_value!RLT1</f>
        <v>0</v>
      </c>
      <c r="RLU1" s="13">
        <f>variables_value!RLU1</f>
        <v>0</v>
      </c>
      <c r="RLV1" s="13">
        <f>variables_value!RLV1</f>
        <v>0</v>
      </c>
      <c r="RLW1" s="13">
        <f>variables_value!RLW1</f>
        <v>0</v>
      </c>
      <c r="RLX1" s="13">
        <f>variables_value!RLX1</f>
        <v>0</v>
      </c>
      <c r="RLY1" s="13">
        <f>variables_value!RLY1</f>
        <v>0</v>
      </c>
      <c r="RLZ1" s="13">
        <f>variables_value!RLZ1</f>
        <v>0</v>
      </c>
      <c r="RMA1" s="13">
        <f>variables_value!RMA1</f>
        <v>0</v>
      </c>
      <c r="RMB1" s="13">
        <f>variables_value!RMB1</f>
        <v>0</v>
      </c>
      <c r="RMC1" s="13">
        <f>variables_value!RMC1</f>
        <v>0</v>
      </c>
      <c r="RMD1" s="13">
        <f>variables_value!RMD1</f>
        <v>0</v>
      </c>
      <c r="RME1" s="13">
        <f>variables_value!RME1</f>
        <v>0</v>
      </c>
      <c r="RMF1" s="13">
        <f>variables_value!RMF1</f>
        <v>0</v>
      </c>
      <c r="RMG1" s="13">
        <f>variables_value!RMG1</f>
        <v>0</v>
      </c>
      <c r="RMH1" s="13">
        <f>variables_value!RMH1</f>
        <v>0</v>
      </c>
      <c r="RMI1" s="13">
        <f>variables_value!RMI1</f>
        <v>0</v>
      </c>
      <c r="RMJ1" s="13">
        <f>variables_value!RMJ1</f>
        <v>0</v>
      </c>
      <c r="RMK1" s="13">
        <f>variables_value!RMK1</f>
        <v>0</v>
      </c>
      <c r="RML1" s="13">
        <f>variables_value!RML1</f>
        <v>0</v>
      </c>
      <c r="RMM1" s="13">
        <f>variables_value!RMM1</f>
        <v>0</v>
      </c>
      <c r="RMN1" s="13">
        <f>variables_value!RMN1</f>
        <v>0</v>
      </c>
      <c r="RMO1" s="13">
        <f>variables_value!RMO1</f>
        <v>0</v>
      </c>
      <c r="RMP1" s="13">
        <f>variables_value!RMP1</f>
        <v>0</v>
      </c>
      <c r="RMQ1" s="13">
        <f>variables_value!RMQ1</f>
        <v>0</v>
      </c>
      <c r="RMR1" s="13">
        <f>variables_value!RMR1</f>
        <v>0</v>
      </c>
      <c r="RMS1" s="13">
        <f>variables_value!RMS1</f>
        <v>0</v>
      </c>
      <c r="RMT1" s="13">
        <f>variables_value!RMT1</f>
        <v>0</v>
      </c>
      <c r="RMU1" s="13">
        <f>variables_value!RMU1</f>
        <v>0</v>
      </c>
      <c r="RMV1" s="13">
        <f>variables_value!RMV1</f>
        <v>0</v>
      </c>
      <c r="RMW1" s="13">
        <f>variables_value!RMW1</f>
        <v>0</v>
      </c>
      <c r="RMX1" s="13">
        <f>variables_value!RMX1</f>
        <v>0</v>
      </c>
      <c r="RMY1" s="13">
        <f>variables_value!RMY1</f>
        <v>0</v>
      </c>
      <c r="RMZ1" s="13">
        <f>variables_value!RMZ1</f>
        <v>0</v>
      </c>
      <c r="RNA1" s="13">
        <f>variables_value!RNA1</f>
        <v>0</v>
      </c>
      <c r="RNB1" s="13">
        <f>variables_value!RNB1</f>
        <v>0</v>
      </c>
      <c r="RNC1" s="13">
        <f>variables_value!RNC1</f>
        <v>0</v>
      </c>
      <c r="RND1" s="13">
        <f>variables_value!RND1</f>
        <v>0</v>
      </c>
      <c r="RNE1" s="13">
        <f>variables_value!RNE1</f>
        <v>0</v>
      </c>
      <c r="RNF1" s="13">
        <f>variables_value!RNF1</f>
        <v>0</v>
      </c>
      <c r="RNG1" s="13">
        <f>variables_value!RNG1</f>
        <v>0</v>
      </c>
      <c r="RNH1" s="13">
        <f>variables_value!RNH1</f>
        <v>0</v>
      </c>
      <c r="RNI1" s="13">
        <f>variables_value!RNI1</f>
        <v>0</v>
      </c>
      <c r="RNJ1" s="13">
        <f>variables_value!RNJ1</f>
        <v>0</v>
      </c>
      <c r="RNK1" s="13">
        <f>variables_value!RNK1</f>
        <v>0</v>
      </c>
      <c r="RNL1" s="13">
        <f>variables_value!RNL1</f>
        <v>0</v>
      </c>
      <c r="RNM1" s="13">
        <f>variables_value!RNM1</f>
        <v>0</v>
      </c>
      <c r="RNN1" s="13">
        <f>variables_value!RNN1</f>
        <v>0</v>
      </c>
      <c r="RNO1" s="13">
        <f>variables_value!RNO1</f>
        <v>0</v>
      </c>
      <c r="RNP1" s="13">
        <f>variables_value!RNP1</f>
        <v>0</v>
      </c>
      <c r="RNQ1" s="13">
        <f>variables_value!RNQ1</f>
        <v>0</v>
      </c>
      <c r="RNR1" s="13">
        <f>variables_value!RNR1</f>
        <v>0</v>
      </c>
      <c r="RNS1" s="13">
        <f>variables_value!RNS1</f>
        <v>0</v>
      </c>
      <c r="RNT1" s="13">
        <f>variables_value!RNT1</f>
        <v>0</v>
      </c>
      <c r="RNU1" s="13">
        <f>variables_value!RNU1</f>
        <v>0</v>
      </c>
      <c r="RNV1" s="13">
        <f>variables_value!RNV1</f>
        <v>0</v>
      </c>
      <c r="RNW1" s="13">
        <f>variables_value!RNW1</f>
        <v>0</v>
      </c>
      <c r="RNX1" s="13">
        <f>variables_value!RNX1</f>
        <v>0</v>
      </c>
      <c r="RNY1" s="13">
        <f>variables_value!RNY1</f>
        <v>0</v>
      </c>
      <c r="RNZ1" s="13">
        <f>variables_value!RNZ1</f>
        <v>0</v>
      </c>
      <c r="ROA1" s="13">
        <f>variables_value!ROA1</f>
        <v>0</v>
      </c>
      <c r="ROB1" s="13">
        <f>variables_value!ROB1</f>
        <v>0</v>
      </c>
      <c r="ROC1" s="13">
        <f>variables_value!ROC1</f>
        <v>0</v>
      </c>
      <c r="ROD1" s="13">
        <f>variables_value!ROD1</f>
        <v>0</v>
      </c>
      <c r="ROE1" s="13">
        <f>variables_value!ROE1</f>
        <v>0</v>
      </c>
      <c r="ROF1" s="13">
        <f>variables_value!ROF1</f>
        <v>0</v>
      </c>
      <c r="ROG1" s="13">
        <f>variables_value!ROG1</f>
        <v>0</v>
      </c>
      <c r="ROH1" s="13">
        <f>variables_value!ROH1</f>
        <v>0</v>
      </c>
      <c r="ROI1" s="13">
        <f>variables_value!ROI1</f>
        <v>0</v>
      </c>
      <c r="ROJ1" s="13">
        <f>variables_value!ROJ1</f>
        <v>0</v>
      </c>
      <c r="ROK1" s="13">
        <f>variables_value!ROK1</f>
        <v>0</v>
      </c>
      <c r="ROL1" s="13">
        <f>variables_value!ROL1</f>
        <v>0</v>
      </c>
      <c r="ROM1" s="13">
        <f>variables_value!ROM1</f>
        <v>0</v>
      </c>
      <c r="RON1" s="13">
        <f>variables_value!RON1</f>
        <v>0</v>
      </c>
      <c r="ROO1" s="13">
        <f>variables_value!ROO1</f>
        <v>0</v>
      </c>
      <c r="ROP1" s="13">
        <f>variables_value!ROP1</f>
        <v>0</v>
      </c>
      <c r="ROQ1" s="13">
        <f>variables_value!ROQ1</f>
        <v>0</v>
      </c>
      <c r="ROR1" s="13">
        <f>variables_value!ROR1</f>
        <v>0</v>
      </c>
      <c r="ROS1" s="13">
        <f>variables_value!ROS1</f>
        <v>0</v>
      </c>
      <c r="ROT1" s="13">
        <f>variables_value!ROT1</f>
        <v>0</v>
      </c>
      <c r="ROU1" s="13">
        <f>variables_value!ROU1</f>
        <v>0</v>
      </c>
      <c r="ROV1" s="13">
        <f>variables_value!ROV1</f>
        <v>0</v>
      </c>
      <c r="ROW1" s="13">
        <f>variables_value!ROW1</f>
        <v>0</v>
      </c>
      <c r="ROX1" s="13">
        <f>variables_value!ROX1</f>
        <v>0</v>
      </c>
      <c r="ROY1" s="13">
        <f>variables_value!ROY1</f>
        <v>0</v>
      </c>
      <c r="ROZ1" s="13">
        <f>variables_value!ROZ1</f>
        <v>0</v>
      </c>
      <c r="RPA1" s="13">
        <f>variables_value!RPA1</f>
        <v>0</v>
      </c>
      <c r="RPB1" s="13">
        <f>variables_value!RPB1</f>
        <v>0</v>
      </c>
      <c r="RPC1" s="13">
        <f>variables_value!RPC1</f>
        <v>0</v>
      </c>
      <c r="RPD1" s="13">
        <f>variables_value!RPD1</f>
        <v>0</v>
      </c>
      <c r="RPE1" s="13">
        <f>variables_value!RPE1</f>
        <v>0</v>
      </c>
      <c r="RPF1" s="13">
        <f>variables_value!RPF1</f>
        <v>0</v>
      </c>
      <c r="RPG1" s="13">
        <f>variables_value!RPG1</f>
        <v>0</v>
      </c>
      <c r="RPH1" s="13">
        <f>variables_value!RPH1</f>
        <v>0</v>
      </c>
      <c r="RPI1" s="13">
        <f>variables_value!RPI1</f>
        <v>0</v>
      </c>
      <c r="RPJ1" s="13">
        <f>variables_value!RPJ1</f>
        <v>0</v>
      </c>
      <c r="RPK1" s="13">
        <f>variables_value!RPK1</f>
        <v>0</v>
      </c>
      <c r="RPL1" s="13">
        <f>variables_value!RPL1</f>
        <v>0</v>
      </c>
      <c r="RPM1" s="13">
        <f>variables_value!RPM1</f>
        <v>0</v>
      </c>
      <c r="RPN1" s="13">
        <f>variables_value!RPN1</f>
        <v>0</v>
      </c>
      <c r="RPO1" s="13">
        <f>variables_value!RPO1</f>
        <v>0</v>
      </c>
      <c r="RPP1" s="13">
        <f>variables_value!RPP1</f>
        <v>0</v>
      </c>
      <c r="RPQ1" s="13">
        <f>variables_value!RPQ1</f>
        <v>0</v>
      </c>
      <c r="RPR1" s="13">
        <f>variables_value!RPR1</f>
        <v>0</v>
      </c>
      <c r="RPS1" s="13">
        <f>variables_value!RPS1</f>
        <v>0</v>
      </c>
      <c r="RPT1" s="13">
        <f>variables_value!RPT1</f>
        <v>0</v>
      </c>
      <c r="RPU1" s="13">
        <f>variables_value!RPU1</f>
        <v>0</v>
      </c>
      <c r="RPV1" s="13">
        <f>variables_value!RPV1</f>
        <v>0</v>
      </c>
      <c r="RPW1" s="13">
        <f>variables_value!RPW1</f>
        <v>0</v>
      </c>
      <c r="RPX1" s="13">
        <f>variables_value!RPX1</f>
        <v>0</v>
      </c>
      <c r="RPY1" s="13">
        <f>variables_value!RPY1</f>
        <v>0</v>
      </c>
      <c r="RPZ1" s="13">
        <f>variables_value!RPZ1</f>
        <v>0</v>
      </c>
      <c r="RQA1" s="13">
        <f>variables_value!RQA1</f>
        <v>0</v>
      </c>
      <c r="RQB1" s="13">
        <f>variables_value!RQB1</f>
        <v>0</v>
      </c>
      <c r="RQC1" s="13">
        <f>variables_value!RQC1</f>
        <v>0</v>
      </c>
      <c r="RQD1" s="13">
        <f>variables_value!RQD1</f>
        <v>0</v>
      </c>
      <c r="RQE1" s="13">
        <f>variables_value!RQE1</f>
        <v>0</v>
      </c>
      <c r="RQF1" s="13">
        <f>variables_value!RQF1</f>
        <v>0</v>
      </c>
      <c r="RQG1" s="13">
        <f>variables_value!RQG1</f>
        <v>0</v>
      </c>
      <c r="RQH1" s="13">
        <f>variables_value!RQH1</f>
        <v>0</v>
      </c>
      <c r="RQI1" s="13">
        <f>variables_value!RQI1</f>
        <v>0</v>
      </c>
      <c r="RQJ1" s="13">
        <f>variables_value!RQJ1</f>
        <v>0</v>
      </c>
      <c r="RQK1" s="13">
        <f>variables_value!RQK1</f>
        <v>0</v>
      </c>
      <c r="RQL1" s="13">
        <f>variables_value!RQL1</f>
        <v>0</v>
      </c>
      <c r="RQM1" s="13">
        <f>variables_value!RQM1</f>
        <v>0</v>
      </c>
      <c r="RQN1" s="13">
        <f>variables_value!RQN1</f>
        <v>0</v>
      </c>
      <c r="RQO1" s="13">
        <f>variables_value!RQO1</f>
        <v>0</v>
      </c>
      <c r="RQP1" s="13">
        <f>variables_value!RQP1</f>
        <v>0</v>
      </c>
      <c r="RQQ1" s="13">
        <f>variables_value!RQQ1</f>
        <v>0</v>
      </c>
      <c r="RQR1" s="13">
        <f>variables_value!RQR1</f>
        <v>0</v>
      </c>
      <c r="RQS1" s="13">
        <f>variables_value!RQS1</f>
        <v>0</v>
      </c>
      <c r="RQT1" s="13">
        <f>variables_value!RQT1</f>
        <v>0</v>
      </c>
      <c r="RQU1" s="13">
        <f>variables_value!RQU1</f>
        <v>0</v>
      </c>
      <c r="RQV1" s="13">
        <f>variables_value!RQV1</f>
        <v>0</v>
      </c>
      <c r="RQW1" s="13">
        <f>variables_value!RQW1</f>
        <v>0</v>
      </c>
      <c r="RQX1" s="13">
        <f>variables_value!RQX1</f>
        <v>0</v>
      </c>
      <c r="RQY1" s="13">
        <f>variables_value!RQY1</f>
        <v>0</v>
      </c>
      <c r="RQZ1" s="13">
        <f>variables_value!RQZ1</f>
        <v>0</v>
      </c>
      <c r="RRA1" s="13">
        <f>variables_value!RRA1</f>
        <v>0</v>
      </c>
      <c r="RRB1" s="13">
        <f>variables_value!RRB1</f>
        <v>0</v>
      </c>
      <c r="RRC1" s="13">
        <f>variables_value!RRC1</f>
        <v>0</v>
      </c>
      <c r="RRD1" s="13">
        <f>variables_value!RRD1</f>
        <v>0</v>
      </c>
      <c r="RRE1" s="13">
        <f>variables_value!RRE1</f>
        <v>0</v>
      </c>
      <c r="RRF1" s="13">
        <f>variables_value!RRF1</f>
        <v>0</v>
      </c>
      <c r="RRG1" s="13">
        <f>variables_value!RRG1</f>
        <v>0</v>
      </c>
      <c r="RRH1" s="13">
        <f>variables_value!RRH1</f>
        <v>0</v>
      </c>
      <c r="RRI1" s="13">
        <f>variables_value!RRI1</f>
        <v>0</v>
      </c>
      <c r="RRJ1" s="13">
        <f>variables_value!RRJ1</f>
        <v>0</v>
      </c>
      <c r="RRK1" s="13">
        <f>variables_value!RRK1</f>
        <v>0</v>
      </c>
      <c r="RRL1" s="13">
        <f>variables_value!RRL1</f>
        <v>0</v>
      </c>
      <c r="RRM1" s="13">
        <f>variables_value!RRM1</f>
        <v>0</v>
      </c>
      <c r="RRN1" s="13">
        <f>variables_value!RRN1</f>
        <v>0</v>
      </c>
      <c r="RRO1" s="13">
        <f>variables_value!RRO1</f>
        <v>0</v>
      </c>
      <c r="RRP1" s="13">
        <f>variables_value!RRP1</f>
        <v>0</v>
      </c>
      <c r="RRQ1" s="13">
        <f>variables_value!RRQ1</f>
        <v>0</v>
      </c>
      <c r="RRR1" s="13">
        <f>variables_value!RRR1</f>
        <v>0</v>
      </c>
      <c r="RRS1" s="13">
        <f>variables_value!RRS1</f>
        <v>0</v>
      </c>
      <c r="RRT1" s="13">
        <f>variables_value!RRT1</f>
        <v>0</v>
      </c>
      <c r="RRU1" s="13">
        <f>variables_value!RRU1</f>
        <v>0</v>
      </c>
      <c r="RRV1" s="13">
        <f>variables_value!RRV1</f>
        <v>0</v>
      </c>
      <c r="RRW1" s="13">
        <f>variables_value!RRW1</f>
        <v>0</v>
      </c>
      <c r="RRX1" s="13">
        <f>variables_value!RRX1</f>
        <v>0</v>
      </c>
      <c r="RRY1" s="13">
        <f>variables_value!RRY1</f>
        <v>0</v>
      </c>
      <c r="RRZ1" s="13">
        <f>variables_value!RRZ1</f>
        <v>0</v>
      </c>
      <c r="RSA1" s="13">
        <f>variables_value!RSA1</f>
        <v>0</v>
      </c>
      <c r="RSB1" s="13">
        <f>variables_value!RSB1</f>
        <v>0</v>
      </c>
      <c r="RSC1" s="13">
        <f>variables_value!RSC1</f>
        <v>0</v>
      </c>
      <c r="RSD1" s="13">
        <f>variables_value!RSD1</f>
        <v>0</v>
      </c>
      <c r="RSE1" s="13">
        <f>variables_value!RSE1</f>
        <v>0</v>
      </c>
      <c r="RSF1" s="13">
        <f>variables_value!RSF1</f>
        <v>0</v>
      </c>
      <c r="RSG1" s="13">
        <f>variables_value!RSG1</f>
        <v>0</v>
      </c>
      <c r="RSH1" s="13">
        <f>variables_value!RSH1</f>
        <v>0</v>
      </c>
      <c r="RSI1" s="13">
        <f>variables_value!RSI1</f>
        <v>0</v>
      </c>
      <c r="RSJ1" s="13">
        <f>variables_value!RSJ1</f>
        <v>0</v>
      </c>
      <c r="RSK1" s="13">
        <f>variables_value!RSK1</f>
        <v>0</v>
      </c>
      <c r="RSL1" s="13">
        <f>variables_value!RSL1</f>
        <v>0</v>
      </c>
      <c r="RSM1" s="13">
        <f>variables_value!RSM1</f>
        <v>0</v>
      </c>
      <c r="RSN1" s="13">
        <f>variables_value!RSN1</f>
        <v>0</v>
      </c>
      <c r="RSO1" s="13">
        <f>variables_value!RSO1</f>
        <v>0</v>
      </c>
      <c r="RSP1" s="13">
        <f>variables_value!RSP1</f>
        <v>0</v>
      </c>
      <c r="RSQ1" s="13">
        <f>variables_value!RSQ1</f>
        <v>0</v>
      </c>
      <c r="RSR1" s="13">
        <f>variables_value!RSR1</f>
        <v>0</v>
      </c>
      <c r="RSS1" s="13">
        <f>variables_value!RSS1</f>
        <v>0</v>
      </c>
      <c r="RST1" s="13">
        <f>variables_value!RST1</f>
        <v>0</v>
      </c>
      <c r="RSU1" s="13">
        <f>variables_value!RSU1</f>
        <v>0</v>
      </c>
      <c r="RSV1" s="13">
        <f>variables_value!RSV1</f>
        <v>0</v>
      </c>
      <c r="RSW1" s="13">
        <f>variables_value!RSW1</f>
        <v>0</v>
      </c>
      <c r="RSX1" s="13">
        <f>variables_value!RSX1</f>
        <v>0</v>
      </c>
      <c r="RSY1" s="13">
        <f>variables_value!RSY1</f>
        <v>0</v>
      </c>
      <c r="RSZ1" s="13">
        <f>variables_value!RSZ1</f>
        <v>0</v>
      </c>
      <c r="RTA1" s="13">
        <f>variables_value!RTA1</f>
        <v>0</v>
      </c>
      <c r="RTB1" s="13">
        <f>variables_value!RTB1</f>
        <v>0</v>
      </c>
      <c r="RTC1" s="13">
        <f>variables_value!RTC1</f>
        <v>0</v>
      </c>
      <c r="RTD1" s="13">
        <f>variables_value!RTD1</f>
        <v>0</v>
      </c>
      <c r="RTE1" s="13">
        <f>variables_value!RTE1</f>
        <v>0</v>
      </c>
      <c r="RTF1" s="13">
        <f>variables_value!RTF1</f>
        <v>0</v>
      </c>
      <c r="RTG1" s="13">
        <f>variables_value!RTG1</f>
        <v>0</v>
      </c>
      <c r="RTH1" s="13">
        <f>variables_value!RTH1</f>
        <v>0</v>
      </c>
      <c r="RTI1" s="13">
        <f>variables_value!RTI1</f>
        <v>0</v>
      </c>
      <c r="RTJ1" s="13">
        <f>variables_value!RTJ1</f>
        <v>0</v>
      </c>
      <c r="RTK1" s="13">
        <f>variables_value!RTK1</f>
        <v>0</v>
      </c>
      <c r="RTL1" s="13">
        <f>variables_value!RTL1</f>
        <v>0</v>
      </c>
      <c r="RTM1" s="13">
        <f>variables_value!RTM1</f>
        <v>0</v>
      </c>
      <c r="RTN1" s="13">
        <f>variables_value!RTN1</f>
        <v>0</v>
      </c>
      <c r="RTO1" s="13">
        <f>variables_value!RTO1</f>
        <v>0</v>
      </c>
      <c r="RTP1" s="13">
        <f>variables_value!RTP1</f>
        <v>0</v>
      </c>
      <c r="RTQ1" s="13">
        <f>variables_value!RTQ1</f>
        <v>0</v>
      </c>
      <c r="RTR1" s="13">
        <f>variables_value!RTR1</f>
        <v>0</v>
      </c>
      <c r="RTS1" s="13">
        <f>variables_value!RTS1</f>
        <v>0</v>
      </c>
      <c r="RTT1" s="13">
        <f>variables_value!RTT1</f>
        <v>0</v>
      </c>
      <c r="RTU1" s="13">
        <f>variables_value!RTU1</f>
        <v>0</v>
      </c>
      <c r="RTV1" s="13">
        <f>variables_value!RTV1</f>
        <v>0</v>
      </c>
      <c r="RTW1" s="13">
        <f>variables_value!RTW1</f>
        <v>0</v>
      </c>
      <c r="RTX1" s="13">
        <f>variables_value!RTX1</f>
        <v>0</v>
      </c>
      <c r="RTY1" s="13">
        <f>variables_value!RTY1</f>
        <v>0</v>
      </c>
      <c r="RTZ1" s="13">
        <f>variables_value!RTZ1</f>
        <v>0</v>
      </c>
      <c r="RUA1" s="13">
        <f>variables_value!RUA1</f>
        <v>0</v>
      </c>
      <c r="RUB1" s="13">
        <f>variables_value!RUB1</f>
        <v>0</v>
      </c>
      <c r="RUC1" s="13">
        <f>variables_value!RUC1</f>
        <v>0</v>
      </c>
      <c r="RUD1" s="13">
        <f>variables_value!RUD1</f>
        <v>0</v>
      </c>
      <c r="RUE1" s="13">
        <f>variables_value!RUE1</f>
        <v>0</v>
      </c>
      <c r="RUF1" s="13">
        <f>variables_value!RUF1</f>
        <v>0</v>
      </c>
      <c r="RUG1" s="13">
        <f>variables_value!RUG1</f>
        <v>0</v>
      </c>
      <c r="RUH1" s="13">
        <f>variables_value!RUH1</f>
        <v>0</v>
      </c>
      <c r="RUI1" s="13">
        <f>variables_value!RUI1</f>
        <v>0</v>
      </c>
      <c r="RUJ1" s="13">
        <f>variables_value!RUJ1</f>
        <v>0</v>
      </c>
      <c r="RUK1" s="13">
        <f>variables_value!RUK1</f>
        <v>0</v>
      </c>
      <c r="RUL1" s="13">
        <f>variables_value!RUL1</f>
        <v>0</v>
      </c>
      <c r="RUM1" s="13">
        <f>variables_value!RUM1</f>
        <v>0</v>
      </c>
      <c r="RUN1" s="13">
        <f>variables_value!RUN1</f>
        <v>0</v>
      </c>
      <c r="RUO1" s="13">
        <f>variables_value!RUO1</f>
        <v>0</v>
      </c>
      <c r="RUP1" s="13">
        <f>variables_value!RUP1</f>
        <v>0</v>
      </c>
      <c r="RUQ1" s="13">
        <f>variables_value!RUQ1</f>
        <v>0</v>
      </c>
      <c r="RUR1" s="13">
        <f>variables_value!RUR1</f>
        <v>0</v>
      </c>
      <c r="RUS1" s="13">
        <f>variables_value!RUS1</f>
        <v>0</v>
      </c>
      <c r="RUT1" s="13">
        <f>variables_value!RUT1</f>
        <v>0</v>
      </c>
      <c r="RUU1" s="13">
        <f>variables_value!RUU1</f>
        <v>0</v>
      </c>
      <c r="RUV1" s="13">
        <f>variables_value!RUV1</f>
        <v>0</v>
      </c>
      <c r="RUW1" s="13">
        <f>variables_value!RUW1</f>
        <v>0</v>
      </c>
      <c r="RUX1" s="13">
        <f>variables_value!RUX1</f>
        <v>0</v>
      </c>
      <c r="RUY1" s="13">
        <f>variables_value!RUY1</f>
        <v>0</v>
      </c>
      <c r="RUZ1" s="13">
        <f>variables_value!RUZ1</f>
        <v>0</v>
      </c>
      <c r="RVA1" s="13">
        <f>variables_value!RVA1</f>
        <v>0</v>
      </c>
      <c r="RVB1" s="13">
        <f>variables_value!RVB1</f>
        <v>0</v>
      </c>
      <c r="RVC1" s="13">
        <f>variables_value!RVC1</f>
        <v>0</v>
      </c>
      <c r="RVD1" s="13">
        <f>variables_value!RVD1</f>
        <v>0</v>
      </c>
      <c r="RVE1" s="13">
        <f>variables_value!RVE1</f>
        <v>0</v>
      </c>
      <c r="RVF1" s="13">
        <f>variables_value!RVF1</f>
        <v>0</v>
      </c>
      <c r="RVG1" s="13">
        <f>variables_value!RVG1</f>
        <v>0</v>
      </c>
      <c r="RVH1" s="13">
        <f>variables_value!RVH1</f>
        <v>0</v>
      </c>
      <c r="RVI1" s="13">
        <f>variables_value!RVI1</f>
        <v>0</v>
      </c>
      <c r="RVJ1" s="13">
        <f>variables_value!RVJ1</f>
        <v>0</v>
      </c>
      <c r="RVK1" s="13">
        <f>variables_value!RVK1</f>
        <v>0</v>
      </c>
      <c r="RVL1" s="13">
        <f>variables_value!RVL1</f>
        <v>0</v>
      </c>
      <c r="RVM1" s="13">
        <f>variables_value!RVM1</f>
        <v>0</v>
      </c>
      <c r="RVN1" s="13">
        <f>variables_value!RVN1</f>
        <v>0</v>
      </c>
      <c r="RVO1" s="13">
        <f>variables_value!RVO1</f>
        <v>0</v>
      </c>
      <c r="RVP1" s="13">
        <f>variables_value!RVP1</f>
        <v>0</v>
      </c>
      <c r="RVQ1" s="13">
        <f>variables_value!RVQ1</f>
        <v>0</v>
      </c>
      <c r="RVR1" s="13">
        <f>variables_value!RVR1</f>
        <v>0</v>
      </c>
      <c r="RVS1" s="13">
        <f>variables_value!RVS1</f>
        <v>0</v>
      </c>
      <c r="RVT1" s="13">
        <f>variables_value!RVT1</f>
        <v>0</v>
      </c>
      <c r="RVU1" s="13">
        <f>variables_value!RVU1</f>
        <v>0</v>
      </c>
      <c r="RVV1" s="13">
        <f>variables_value!RVV1</f>
        <v>0</v>
      </c>
      <c r="RVW1" s="13">
        <f>variables_value!RVW1</f>
        <v>0</v>
      </c>
      <c r="RVX1" s="13">
        <f>variables_value!RVX1</f>
        <v>0</v>
      </c>
      <c r="RVY1" s="13">
        <f>variables_value!RVY1</f>
        <v>0</v>
      </c>
      <c r="RVZ1" s="13">
        <f>variables_value!RVZ1</f>
        <v>0</v>
      </c>
      <c r="RWA1" s="13">
        <f>variables_value!RWA1</f>
        <v>0</v>
      </c>
      <c r="RWB1" s="13">
        <f>variables_value!RWB1</f>
        <v>0</v>
      </c>
      <c r="RWC1" s="13">
        <f>variables_value!RWC1</f>
        <v>0</v>
      </c>
      <c r="RWD1" s="13">
        <f>variables_value!RWD1</f>
        <v>0</v>
      </c>
      <c r="RWE1" s="13">
        <f>variables_value!RWE1</f>
        <v>0</v>
      </c>
      <c r="RWF1" s="13">
        <f>variables_value!RWF1</f>
        <v>0</v>
      </c>
      <c r="RWG1" s="13">
        <f>variables_value!RWG1</f>
        <v>0</v>
      </c>
      <c r="RWH1" s="13">
        <f>variables_value!RWH1</f>
        <v>0</v>
      </c>
      <c r="RWI1" s="13">
        <f>variables_value!RWI1</f>
        <v>0</v>
      </c>
      <c r="RWJ1" s="13">
        <f>variables_value!RWJ1</f>
        <v>0</v>
      </c>
      <c r="RWK1" s="13">
        <f>variables_value!RWK1</f>
        <v>0</v>
      </c>
      <c r="RWL1" s="13">
        <f>variables_value!RWL1</f>
        <v>0</v>
      </c>
      <c r="RWM1" s="13">
        <f>variables_value!RWM1</f>
        <v>0</v>
      </c>
      <c r="RWN1" s="13">
        <f>variables_value!RWN1</f>
        <v>0</v>
      </c>
      <c r="RWO1" s="13">
        <f>variables_value!RWO1</f>
        <v>0</v>
      </c>
      <c r="RWP1" s="13">
        <f>variables_value!RWP1</f>
        <v>0</v>
      </c>
      <c r="RWQ1" s="13">
        <f>variables_value!RWQ1</f>
        <v>0</v>
      </c>
      <c r="RWR1" s="13">
        <f>variables_value!RWR1</f>
        <v>0</v>
      </c>
      <c r="RWS1" s="13">
        <f>variables_value!RWS1</f>
        <v>0</v>
      </c>
      <c r="RWT1" s="13">
        <f>variables_value!RWT1</f>
        <v>0</v>
      </c>
      <c r="RWU1" s="13">
        <f>variables_value!RWU1</f>
        <v>0</v>
      </c>
      <c r="RWV1" s="13">
        <f>variables_value!RWV1</f>
        <v>0</v>
      </c>
      <c r="RWW1" s="13">
        <f>variables_value!RWW1</f>
        <v>0</v>
      </c>
      <c r="RWX1" s="13">
        <f>variables_value!RWX1</f>
        <v>0</v>
      </c>
      <c r="RWY1" s="13">
        <f>variables_value!RWY1</f>
        <v>0</v>
      </c>
      <c r="RWZ1" s="13">
        <f>variables_value!RWZ1</f>
        <v>0</v>
      </c>
      <c r="RXA1" s="13">
        <f>variables_value!RXA1</f>
        <v>0</v>
      </c>
      <c r="RXB1" s="13">
        <f>variables_value!RXB1</f>
        <v>0</v>
      </c>
      <c r="RXC1" s="13">
        <f>variables_value!RXC1</f>
        <v>0</v>
      </c>
      <c r="RXD1" s="13">
        <f>variables_value!RXD1</f>
        <v>0</v>
      </c>
      <c r="RXE1" s="13">
        <f>variables_value!RXE1</f>
        <v>0</v>
      </c>
      <c r="RXF1" s="13">
        <f>variables_value!RXF1</f>
        <v>0</v>
      </c>
      <c r="RXG1" s="13">
        <f>variables_value!RXG1</f>
        <v>0</v>
      </c>
      <c r="RXH1" s="13">
        <f>variables_value!RXH1</f>
        <v>0</v>
      </c>
      <c r="RXI1" s="13">
        <f>variables_value!RXI1</f>
        <v>0</v>
      </c>
      <c r="RXJ1" s="13">
        <f>variables_value!RXJ1</f>
        <v>0</v>
      </c>
      <c r="RXK1" s="13">
        <f>variables_value!RXK1</f>
        <v>0</v>
      </c>
      <c r="RXL1" s="13">
        <f>variables_value!RXL1</f>
        <v>0</v>
      </c>
      <c r="RXM1" s="13">
        <f>variables_value!RXM1</f>
        <v>0</v>
      </c>
      <c r="RXN1" s="13">
        <f>variables_value!RXN1</f>
        <v>0</v>
      </c>
      <c r="RXO1" s="13">
        <f>variables_value!RXO1</f>
        <v>0</v>
      </c>
      <c r="RXP1" s="13">
        <f>variables_value!RXP1</f>
        <v>0</v>
      </c>
      <c r="RXQ1" s="13">
        <f>variables_value!RXQ1</f>
        <v>0</v>
      </c>
      <c r="RXR1" s="13">
        <f>variables_value!RXR1</f>
        <v>0</v>
      </c>
      <c r="RXS1" s="13">
        <f>variables_value!RXS1</f>
        <v>0</v>
      </c>
      <c r="RXT1" s="13">
        <f>variables_value!RXT1</f>
        <v>0</v>
      </c>
      <c r="RXU1" s="13">
        <f>variables_value!RXU1</f>
        <v>0</v>
      </c>
      <c r="RXV1" s="13">
        <f>variables_value!RXV1</f>
        <v>0</v>
      </c>
      <c r="RXW1" s="13">
        <f>variables_value!RXW1</f>
        <v>0</v>
      </c>
      <c r="RXX1" s="13">
        <f>variables_value!RXX1</f>
        <v>0</v>
      </c>
      <c r="RXY1" s="13">
        <f>variables_value!RXY1</f>
        <v>0</v>
      </c>
      <c r="RXZ1" s="13">
        <f>variables_value!RXZ1</f>
        <v>0</v>
      </c>
      <c r="RYA1" s="13">
        <f>variables_value!RYA1</f>
        <v>0</v>
      </c>
      <c r="RYB1" s="13">
        <f>variables_value!RYB1</f>
        <v>0</v>
      </c>
      <c r="RYC1" s="13">
        <f>variables_value!RYC1</f>
        <v>0</v>
      </c>
      <c r="RYD1" s="13">
        <f>variables_value!RYD1</f>
        <v>0</v>
      </c>
      <c r="RYE1" s="13">
        <f>variables_value!RYE1</f>
        <v>0</v>
      </c>
      <c r="RYF1" s="13">
        <f>variables_value!RYF1</f>
        <v>0</v>
      </c>
      <c r="RYG1" s="13">
        <f>variables_value!RYG1</f>
        <v>0</v>
      </c>
      <c r="RYH1" s="13">
        <f>variables_value!RYH1</f>
        <v>0</v>
      </c>
      <c r="RYI1" s="13">
        <f>variables_value!RYI1</f>
        <v>0</v>
      </c>
      <c r="RYJ1" s="13">
        <f>variables_value!RYJ1</f>
        <v>0</v>
      </c>
      <c r="RYK1" s="13">
        <f>variables_value!RYK1</f>
        <v>0</v>
      </c>
      <c r="RYL1" s="13">
        <f>variables_value!RYL1</f>
        <v>0</v>
      </c>
      <c r="RYM1" s="13">
        <f>variables_value!RYM1</f>
        <v>0</v>
      </c>
      <c r="RYN1" s="13">
        <f>variables_value!RYN1</f>
        <v>0</v>
      </c>
      <c r="RYO1" s="13">
        <f>variables_value!RYO1</f>
        <v>0</v>
      </c>
      <c r="RYP1" s="13">
        <f>variables_value!RYP1</f>
        <v>0</v>
      </c>
      <c r="RYQ1" s="13">
        <f>variables_value!RYQ1</f>
        <v>0</v>
      </c>
      <c r="RYR1" s="13">
        <f>variables_value!RYR1</f>
        <v>0</v>
      </c>
      <c r="RYS1" s="13">
        <f>variables_value!RYS1</f>
        <v>0</v>
      </c>
      <c r="RYT1" s="13">
        <f>variables_value!RYT1</f>
        <v>0</v>
      </c>
      <c r="RYU1" s="13">
        <f>variables_value!RYU1</f>
        <v>0</v>
      </c>
      <c r="RYV1" s="13">
        <f>variables_value!RYV1</f>
        <v>0</v>
      </c>
      <c r="RYW1" s="13">
        <f>variables_value!RYW1</f>
        <v>0</v>
      </c>
      <c r="RYX1" s="13">
        <f>variables_value!RYX1</f>
        <v>0</v>
      </c>
      <c r="RYY1" s="13">
        <f>variables_value!RYY1</f>
        <v>0</v>
      </c>
      <c r="RYZ1" s="13">
        <f>variables_value!RYZ1</f>
        <v>0</v>
      </c>
      <c r="RZA1" s="13">
        <f>variables_value!RZA1</f>
        <v>0</v>
      </c>
      <c r="RZB1" s="13">
        <f>variables_value!RZB1</f>
        <v>0</v>
      </c>
      <c r="RZC1" s="13">
        <f>variables_value!RZC1</f>
        <v>0</v>
      </c>
      <c r="RZD1" s="13">
        <f>variables_value!RZD1</f>
        <v>0</v>
      </c>
      <c r="RZE1" s="13">
        <f>variables_value!RZE1</f>
        <v>0</v>
      </c>
      <c r="RZF1" s="13">
        <f>variables_value!RZF1</f>
        <v>0</v>
      </c>
      <c r="RZG1" s="13">
        <f>variables_value!RZG1</f>
        <v>0</v>
      </c>
      <c r="RZH1" s="13">
        <f>variables_value!RZH1</f>
        <v>0</v>
      </c>
      <c r="RZI1" s="13">
        <f>variables_value!RZI1</f>
        <v>0</v>
      </c>
      <c r="RZJ1" s="13">
        <f>variables_value!RZJ1</f>
        <v>0</v>
      </c>
      <c r="RZK1" s="13">
        <f>variables_value!RZK1</f>
        <v>0</v>
      </c>
      <c r="RZL1" s="13">
        <f>variables_value!RZL1</f>
        <v>0</v>
      </c>
      <c r="RZM1" s="13">
        <f>variables_value!RZM1</f>
        <v>0</v>
      </c>
      <c r="RZN1" s="13">
        <f>variables_value!RZN1</f>
        <v>0</v>
      </c>
      <c r="RZO1" s="13">
        <f>variables_value!RZO1</f>
        <v>0</v>
      </c>
      <c r="RZP1" s="13">
        <f>variables_value!RZP1</f>
        <v>0</v>
      </c>
      <c r="RZQ1" s="13">
        <f>variables_value!RZQ1</f>
        <v>0</v>
      </c>
      <c r="RZR1" s="13">
        <f>variables_value!RZR1</f>
        <v>0</v>
      </c>
      <c r="RZS1" s="13">
        <f>variables_value!RZS1</f>
        <v>0</v>
      </c>
      <c r="RZT1" s="13">
        <f>variables_value!RZT1</f>
        <v>0</v>
      </c>
      <c r="RZU1" s="13">
        <f>variables_value!RZU1</f>
        <v>0</v>
      </c>
      <c r="RZV1" s="13">
        <f>variables_value!RZV1</f>
        <v>0</v>
      </c>
      <c r="RZW1" s="13">
        <f>variables_value!RZW1</f>
        <v>0</v>
      </c>
      <c r="RZX1" s="13">
        <f>variables_value!RZX1</f>
        <v>0</v>
      </c>
      <c r="RZY1" s="13">
        <f>variables_value!RZY1</f>
        <v>0</v>
      </c>
      <c r="RZZ1" s="13">
        <f>variables_value!RZZ1</f>
        <v>0</v>
      </c>
      <c r="SAA1" s="13">
        <f>variables_value!SAA1</f>
        <v>0</v>
      </c>
      <c r="SAB1" s="13">
        <f>variables_value!SAB1</f>
        <v>0</v>
      </c>
      <c r="SAC1" s="13">
        <f>variables_value!SAC1</f>
        <v>0</v>
      </c>
      <c r="SAD1" s="13">
        <f>variables_value!SAD1</f>
        <v>0</v>
      </c>
      <c r="SAE1" s="13">
        <f>variables_value!SAE1</f>
        <v>0</v>
      </c>
      <c r="SAF1" s="13">
        <f>variables_value!SAF1</f>
        <v>0</v>
      </c>
      <c r="SAG1" s="13">
        <f>variables_value!SAG1</f>
        <v>0</v>
      </c>
      <c r="SAH1" s="13">
        <f>variables_value!SAH1</f>
        <v>0</v>
      </c>
      <c r="SAI1" s="13">
        <f>variables_value!SAI1</f>
        <v>0</v>
      </c>
      <c r="SAJ1" s="13">
        <f>variables_value!SAJ1</f>
        <v>0</v>
      </c>
      <c r="SAK1" s="13">
        <f>variables_value!SAK1</f>
        <v>0</v>
      </c>
      <c r="SAL1" s="13">
        <f>variables_value!SAL1</f>
        <v>0</v>
      </c>
      <c r="SAM1" s="13">
        <f>variables_value!SAM1</f>
        <v>0</v>
      </c>
      <c r="SAN1" s="13">
        <f>variables_value!SAN1</f>
        <v>0</v>
      </c>
      <c r="SAO1" s="13">
        <f>variables_value!SAO1</f>
        <v>0</v>
      </c>
      <c r="SAP1" s="13">
        <f>variables_value!SAP1</f>
        <v>0</v>
      </c>
      <c r="SAQ1" s="13">
        <f>variables_value!SAQ1</f>
        <v>0</v>
      </c>
      <c r="SAR1" s="13">
        <f>variables_value!SAR1</f>
        <v>0</v>
      </c>
      <c r="SAS1" s="13">
        <f>variables_value!SAS1</f>
        <v>0</v>
      </c>
      <c r="SAT1" s="13">
        <f>variables_value!SAT1</f>
        <v>0</v>
      </c>
      <c r="SAU1" s="13">
        <f>variables_value!SAU1</f>
        <v>0</v>
      </c>
      <c r="SAV1" s="13">
        <f>variables_value!SAV1</f>
        <v>0</v>
      </c>
      <c r="SAW1" s="13">
        <f>variables_value!SAW1</f>
        <v>0</v>
      </c>
      <c r="SAX1" s="13">
        <f>variables_value!SAX1</f>
        <v>0</v>
      </c>
      <c r="SAY1" s="13">
        <f>variables_value!SAY1</f>
        <v>0</v>
      </c>
      <c r="SAZ1" s="13">
        <f>variables_value!SAZ1</f>
        <v>0</v>
      </c>
      <c r="SBA1" s="13">
        <f>variables_value!SBA1</f>
        <v>0</v>
      </c>
      <c r="SBB1" s="13">
        <f>variables_value!SBB1</f>
        <v>0</v>
      </c>
      <c r="SBC1" s="13">
        <f>variables_value!SBC1</f>
        <v>0</v>
      </c>
      <c r="SBD1" s="13">
        <f>variables_value!SBD1</f>
        <v>0</v>
      </c>
      <c r="SBE1" s="13">
        <f>variables_value!SBE1</f>
        <v>0</v>
      </c>
      <c r="SBF1" s="13">
        <f>variables_value!SBF1</f>
        <v>0</v>
      </c>
      <c r="SBG1" s="13">
        <f>variables_value!SBG1</f>
        <v>0</v>
      </c>
      <c r="SBH1" s="13">
        <f>variables_value!SBH1</f>
        <v>0</v>
      </c>
      <c r="SBI1" s="13">
        <f>variables_value!SBI1</f>
        <v>0</v>
      </c>
      <c r="SBJ1" s="13">
        <f>variables_value!SBJ1</f>
        <v>0</v>
      </c>
      <c r="SBK1" s="13">
        <f>variables_value!SBK1</f>
        <v>0</v>
      </c>
      <c r="SBL1" s="13">
        <f>variables_value!SBL1</f>
        <v>0</v>
      </c>
      <c r="SBM1" s="13">
        <f>variables_value!SBM1</f>
        <v>0</v>
      </c>
      <c r="SBN1" s="13">
        <f>variables_value!SBN1</f>
        <v>0</v>
      </c>
      <c r="SBO1" s="13">
        <f>variables_value!SBO1</f>
        <v>0</v>
      </c>
      <c r="SBP1" s="13">
        <f>variables_value!SBP1</f>
        <v>0</v>
      </c>
      <c r="SBQ1" s="13">
        <f>variables_value!SBQ1</f>
        <v>0</v>
      </c>
      <c r="SBR1" s="13">
        <f>variables_value!SBR1</f>
        <v>0</v>
      </c>
      <c r="SBS1" s="13">
        <f>variables_value!SBS1</f>
        <v>0</v>
      </c>
      <c r="SBT1" s="13">
        <f>variables_value!SBT1</f>
        <v>0</v>
      </c>
      <c r="SBU1" s="13">
        <f>variables_value!SBU1</f>
        <v>0</v>
      </c>
      <c r="SBV1" s="13">
        <f>variables_value!SBV1</f>
        <v>0</v>
      </c>
      <c r="SBW1" s="13">
        <f>variables_value!SBW1</f>
        <v>0</v>
      </c>
      <c r="SBX1" s="13">
        <f>variables_value!SBX1</f>
        <v>0</v>
      </c>
      <c r="SBY1" s="13">
        <f>variables_value!SBY1</f>
        <v>0</v>
      </c>
      <c r="SBZ1" s="13">
        <f>variables_value!SBZ1</f>
        <v>0</v>
      </c>
      <c r="SCA1" s="13">
        <f>variables_value!SCA1</f>
        <v>0</v>
      </c>
      <c r="SCB1" s="13">
        <f>variables_value!SCB1</f>
        <v>0</v>
      </c>
      <c r="SCC1" s="13">
        <f>variables_value!SCC1</f>
        <v>0</v>
      </c>
      <c r="SCD1" s="13">
        <f>variables_value!SCD1</f>
        <v>0</v>
      </c>
      <c r="SCE1" s="13">
        <f>variables_value!SCE1</f>
        <v>0</v>
      </c>
      <c r="SCF1" s="13">
        <f>variables_value!SCF1</f>
        <v>0</v>
      </c>
      <c r="SCG1" s="13">
        <f>variables_value!SCG1</f>
        <v>0</v>
      </c>
      <c r="SCH1" s="13">
        <f>variables_value!SCH1</f>
        <v>0</v>
      </c>
      <c r="SCI1" s="13">
        <f>variables_value!SCI1</f>
        <v>0</v>
      </c>
      <c r="SCJ1" s="13">
        <f>variables_value!SCJ1</f>
        <v>0</v>
      </c>
      <c r="SCK1" s="13">
        <f>variables_value!SCK1</f>
        <v>0</v>
      </c>
      <c r="SCL1" s="13">
        <f>variables_value!SCL1</f>
        <v>0</v>
      </c>
      <c r="SCM1" s="13">
        <f>variables_value!SCM1</f>
        <v>0</v>
      </c>
      <c r="SCN1" s="13">
        <f>variables_value!SCN1</f>
        <v>0</v>
      </c>
      <c r="SCO1" s="13">
        <f>variables_value!SCO1</f>
        <v>0</v>
      </c>
      <c r="SCP1" s="13">
        <f>variables_value!SCP1</f>
        <v>0</v>
      </c>
      <c r="SCQ1" s="13">
        <f>variables_value!SCQ1</f>
        <v>0</v>
      </c>
      <c r="SCR1" s="13">
        <f>variables_value!SCR1</f>
        <v>0</v>
      </c>
      <c r="SCS1" s="13">
        <f>variables_value!SCS1</f>
        <v>0</v>
      </c>
      <c r="SCT1" s="13">
        <f>variables_value!SCT1</f>
        <v>0</v>
      </c>
      <c r="SCU1" s="13">
        <f>variables_value!SCU1</f>
        <v>0</v>
      </c>
      <c r="SCV1" s="13">
        <f>variables_value!SCV1</f>
        <v>0</v>
      </c>
      <c r="SCW1" s="13">
        <f>variables_value!SCW1</f>
        <v>0</v>
      </c>
      <c r="SCX1" s="13">
        <f>variables_value!SCX1</f>
        <v>0</v>
      </c>
      <c r="SCY1" s="13">
        <f>variables_value!SCY1</f>
        <v>0</v>
      </c>
      <c r="SCZ1" s="13">
        <f>variables_value!SCZ1</f>
        <v>0</v>
      </c>
      <c r="SDA1" s="13">
        <f>variables_value!SDA1</f>
        <v>0</v>
      </c>
      <c r="SDB1" s="13">
        <f>variables_value!SDB1</f>
        <v>0</v>
      </c>
      <c r="SDC1" s="13">
        <f>variables_value!SDC1</f>
        <v>0</v>
      </c>
      <c r="SDD1" s="13">
        <f>variables_value!SDD1</f>
        <v>0</v>
      </c>
      <c r="SDE1" s="13">
        <f>variables_value!SDE1</f>
        <v>0</v>
      </c>
      <c r="SDF1" s="13">
        <f>variables_value!SDF1</f>
        <v>0</v>
      </c>
      <c r="SDG1" s="13">
        <f>variables_value!SDG1</f>
        <v>0</v>
      </c>
      <c r="SDH1" s="13">
        <f>variables_value!SDH1</f>
        <v>0</v>
      </c>
      <c r="SDI1" s="13">
        <f>variables_value!SDI1</f>
        <v>0</v>
      </c>
      <c r="SDJ1" s="13">
        <f>variables_value!SDJ1</f>
        <v>0</v>
      </c>
      <c r="SDK1" s="13">
        <f>variables_value!SDK1</f>
        <v>0</v>
      </c>
      <c r="SDL1" s="13">
        <f>variables_value!SDL1</f>
        <v>0</v>
      </c>
      <c r="SDM1" s="13">
        <f>variables_value!SDM1</f>
        <v>0</v>
      </c>
      <c r="SDN1" s="13">
        <f>variables_value!SDN1</f>
        <v>0</v>
      </c>
      <c r="SDO1" s="13">
        <f>variables_value!SDO1</f>
        <v>0</v>
      </c>
      <c r="SDP1" s="13">
        <f>variables_value!SDP1</f>
        <v>0</v>
      </c>
      <c r="SDQ1" s="13">
        <f>variables_value!SDQ1</f>
        <v>0</v>
      </c>
      <c r="SDR1" s="13">
        <f>variables_value!SDR1</f>
        <v>0</v>
      </c>
      <c r="SDS1" s="13">
        <f>variables_value!SDS1</f>
        <v>0</v>
      </c>
      <c r="SDT1" s="13">
        <f>variables_value!SDT1</f>
        <v>0</v>
      </c>
      <c r="SDU1" s="13">
        <f>variables_value!SDU1</f>
        <v>0</v>
      </c>
      <c r="SDV1" s="13">
        <f>variables_value!SDV1</f>
        <v>0</v>
      </c>
      <c r="SDW1" s="13">
        <f>variables_value!SDW1</f>
        <v>0</v>
      </c>
      <c r="SDX1" s="13">
        <f>variables_value!SDX1</f>
        <v>0</v>
      </c>
      <c r="SDY1" s="13">
        <f>variables_value!SDY1</f>
        <v>0</v>
      </c>
      <c r="SDZ1" s="13">
        <f>variables_value!SDZ1</f>
        <v>0</v>
      </c>
      <c r="SEA1" s="13">
        <f>variables_value!SEA1</f>
        <v>0</v>
      </c>
      <c r="SEB1" s="13">
        <f>variables_value!SEB1</f>
        <v>0</v>
      </c>
      <c r="SEC1" s="13">
        <f>variables_value!SEC1</f>
        <v>0</v>
      </c>
      <c r="SED1" s="13">
        <f>variables_value!SED1</f>
        <v>0</v>
      </c>
      <c r="SEE1" s="13">
        <f>variables_value!SEE1</f>
        <v>0</v>
      </c>
      <c r="SEF1" s="13">
        <f>variables_value!SEF1</f>
        <v>0</v>
      </c>
      <c r="SEG1" s="13">
        <f>variables_value!SEG1</f>
        <v>0</v>
      </c>
      <c r="SEH1" s="13">
        <f>variables_value!SEH1</f>
        <v>0</v>
      </c>
      <c r="SEI1" s="13">
        <f>variables_value!SEI1</f>
        <v>0</v>
      </c>
      <c r="SEJ1" s="13">
        <f>variables_value!SEJ1</f>
        <v>0</v>
      </c>
      <c r="SEK1" s="13">
        <f>variables_value!SEK1</f>
        <v>0</v>
      </c>
      <c r="SEL1" s="13">
        <f>variables_value!SEL1</f>
        <v>0</v>
      </c>
      <c r="SEM1" s="13">
        <f>variables_value!SEM1</f>
        <v>0</v>
      </c>
      <c r="SEN1" s="13">
        <f>variables_value!SEN1</f>
        <v>0</v>
      </c>
      <c r="SEO1" s="13">
        <f>variables_value!SEO1</f>
        <v>0</v>
      </c>
      <c r="SEP1" s="13">
        <f>variables_value!SEP1</f>
        <v>0</v>
      </c>
      <c r="SEQ1" s="13">
        <f>variables_value!SEQ1</f>
        <v>0</v>
      </c>
      <c r="SER1" s="13">
        <f>variables_value!SER1</f>
        <v>0</v>
      </c>
      <c r="SES1" s="13">
        <f>variables_value!SES1</f>
        <v>0</v>
      </c>
      <c r="SET1" s="13">
        <f>variables_value!SET1</f>
        <v>0</v>
      </c>
      <c r="SEU1" s="13">
        <f>variables_value!SEU1</f>
        <v>0</v>
      </c>
      <c r="SEV1" s="13">
        <f>variables_value!SEV1</f>
        <v>0</v>
      </c>
      <c r="SEW1" s="13">
        <f>variables_value!SEW1</f>
        <v>0</v>
      </c>
      <c r="SEX1" s="13">
        <f>variables_value!SEX1</f>
        <v>0</v>
      </c>
      <c r="SEY1" s="13">
        <f>variables_value!SEY1</f>
        <v>0</v>
      </c>
      <c r="SEZ1" s="13">
        <f>variables_value!SEZ1</f>
        <v>0</v>
      </c>
      <c r="SFA1" s="13">
        <f>variables_value!SFA1</f>
        <v>0</v>
      </c>
      <c r="SFB1" s="13">
        <f>variables_value!SFB1</f>
        <v>0</v>
      </c>
      <c r="SFC1" s="13">
        <f>variables_value!SFC1</f>
        <v>0</v>
      </c>
      <c r="SFD1" s="13">
        <f>variables_value!SFD1</f>
        <v>0</v>
      </c>
      <c r="SFE1" s="13">
        <f>variables_value!SFE1</f>
        <v>0</v>
      </c>
      <c r="SFF1" s="13">
        <f>variables_value!SFF1</f>
        <v>0</v>
      </c>
      <c r="SFG1" s="13">
        <f>variables_value!SFG1</f>
        <v>0</v>
      </c>
      <c r="SFH1" s="13">
        <f>variables_value!SFH1</f>
        <v>0</v>
      </c>
      <c r="SFI1" s="13">
        <f>variables_value!SFI1</f>
        <v>0</v>
      </c>
      <c r="SFJ1" s="13">
        <f>variables_value!SFJ1</f>
        <v>0</v>
      </c>
      <c r="SFK1" s="13">
        <f>variables_value!SFK1</f>
        <v>0</v>
      </c>
      <c r="SFL1" s="13">
        <f>variables_value!SFL1</f>
        <v>0</v>
      </c>
      <c r="SFM1" s="13">
        <f>variables_value!SFM1</f>
        <v>0</v>
      </c>
      <c r="SFN1" s="13">
        <f>variables_value!SFN1</f>
        <v>0</v>
      </c>
      <c r="SFO1" s="13">
        <f>variables_value!SFO1</f>
        <v>0</v>
      </c>
      <c r="SFP1" s="13">
        <f>variables_value!SFP1</f>
        <v>0</v>
      </c>
      <c r="SFQ1" s="13">
        <f>variables_value!SFQ1</f>
        <v>0</v>
      </c>
      <c r="SFR1" s="13">
        <f>variables_value!SFR1</f>
        <v>0</v>
      </c>
      <c r="SFS1" s="13">
        <f>variables_value!SFS1</f>
        <v>0</v>
      </c>
      <c r="SFT1" s="13">
        <f>variables_value!SFT1</f>
        <v>0</v>
      </c>
      <c r="SFU1" s="13">
        <f>variables_value!SFU1</f>
        <v>0</v>
      </c>
      <c r="SFV1" s="13">
        <f>variables_value!SFV1</f>
        <v>0</v>
      </c>
      <c r="SFW1" s="13">
        <f>variables_value!SFW1</f>
        <v>0</v>
      </c>
      <c r="SFX1" s="13">
        <f>variables_value!SFX1</f>
        <v>0</v>
      </c>
      <c r="SFY1" s="13">
        <f>variables_value!SFY1</f>
        <v>0</v>
      </c>
      <c r="SFZ1" s="13">
        <f>variables_value!SFZ1</f>
        <v>0</v>
      </c>
      <c r="SGA1" s="13">
        <f>variables_value!SGA1</f>
        <v>0</v>
      </c>
      <c r="SGB1" s="13">
        <f>variables_value!SGB1</f>
        <v>0</v>
      </c>
      <c r="SGC1" s="13">
        <f>variables_value!SGC1</f>
        <v>0</v>
      </c>
      <c r="SGD1" s="13">
        <f>variables_value!SGD1</f>
        <v>0</v>
      </c>
      <c r="SGE1" s="13">
        <f>variables_value!SGE1</f>
        <v>0</v>
      </c>
      <c r="SGF1" s="13">
        <f>variables_value!SGF1</f>
        <v>0</v>
      </c>
      <c r="SGG1" s="13">
        <f>variables_value!SGG1</f>
        <v>0</v>
      </c>
      <c r="SGH1" s="13">
        <f>variables_value!SGH1</f>
        <v>0</v>
      </c>
      <c r="SGI1" s="13">
        <f>variables_value!SGI1</f>
        <v>0</v>
      </c>
      <c r="SGJ1" s="13">
        <f>variables_value!SGJ1</f>
        <v>0</v>
      </c>
      <c r="SGK1" s="13">
        <f>variables_value!SGK1</f>
        <v>0</v>
      </c>
      <c r="SGL1" s="13">
        <f>variables_value!SGL1</f>
        <v>0</v>
      </c>
      <c r="SGM1" s="13">
        <f>variables_value!SGM1</f>
        <v>0</v>
      </c>
      <c r="SGN1" s="13">
        <f>variables_value!SGN1</f>
        <v>0</v>
      </c>
      <c r="SGO1" s="13">
        <f>variables_value!SGO1</f>
        <v>0</v>
      </c>
      <c r="SGP1" s="13">
        <f>variables_value!SGP1</f>
        <v>0</v>
      </c>
      <c r="SGQ1" s="13">
        <f>variables_value!SGQ1</f>
        <v>0</v>
      </c>
      <c r="SGR1" s="13">
        <f>variables_value!SGR1</f>
        <v>0</v>
      </c>
      <c r="SGS1" s="13">
        <f>variables_value!SGS1</f>
        <v>0</v>
      </c>
      <c r="SGT1" s="13">
        <f>variables_value!SGT1</f>
        <v>0</v>
      </c>
      <c r="SGU1" s="13">
        <f>variables_value!SGU1</f>
        <v>0</v>
      </c>
      <c r="SGV1" s="13">
        <f>variables_value!SGV1</f>
        <v>0</v>
      </c>
      <c r="SGW1" s="13">
        <f>variables_value!SGW1</f>
        <v>0</v>
      </c>
      <c r="SGX1" s="13">
        <f>variables_value!SGX1</f>
        <v>0</v>
      </c>
      <c r="SGY1" s="13">
        <f>variables_value!SGY1</f>
        <v>0</v>
      </c>
      <c r="SGZ1" s="13">
        <f>variables_value!SGZ1</f>
        <v>0</v>
      </c>
      <c r="SHA1" s="13">
        <f>variables_value!SHA1</f>
        <v>0</v>
      </c>
      <c r="SHB1" s="13">
        <f>variables_value!SHB1</f>
        <v>0</v>
      </c>
      <c r="SHC1" s="13">
        <f>variables_value!SHC1</f>
        <v>0</v>
      </c>
      <c r="SHD1" s="13">
        <f>variables_value!SHD1</f>
        <v>0</v>
      </c>
      <c r="SHE1" s="13">
        <f>variables_value!SHE1</f>
        <v>0</v>
      </c>
      <c r="SHF1" s="13">
        <f>variables_value!SHF1</f>
        <v>0</v>
      </c>
      <c r="SHG1" s="13">
        <f>variables_value!SHG1</f>
        <v>0</v>
      </c>
      <c r="SHH1" s="13">
        <f>variables_value!SHH1</f>
        <v>0</v>
      </c>
      <c r="SHI1" s="13">
        <f>variables_value!SHI1</f>
        <v>0</v>
      </c>
      <c r="SHJ1" s="13">
        <f>variables_value!SHJ1</f>
        <v>0</v>
      </c>
      <c r="SHK1" s="13">
        <f>variables_value!SHK1</f>
        <v>0</v>
      </c>
      <c r="SHL1" s="13">
        <f>variables_value!SHL1</f>
        <v>0</v>
      </c>
      <c r="SHM1" s="13">
        <f>variables_value!SHM1</f>
        <v>0</v>
      </c>
      <c r="SHN1" s="13">
        <f>variables_value!SHN1</f>
        <v>0</v>
      </c>
      <c r="SHO1" s="13">
        <f>variables_value!SHO1</f>
        <v>0</v>
      </c>
      <c r="SHP1" s="13">
        <f>variables_value!SHP1</f>
        <v>0</v>
      </c>
      <c r="SHQ1" s="13">
        <f>variables_value!SHQ1</f>
        <v>0</v>
      </c>
      <c r="SHR1" s="13">
        <f>variables_value!SHR1</f>
        <v>0</v>
      </c>
      <c r="SHS1" s="13">
        <f>variables_value!SHS1</f>
        <v>0</v>
      </c>
      <c r="SHT1" s="13">
        <f>variables_value!SHT1</f>
        <v>0</v>
      </c>
      <c r="SHU1" s="13">
        <f>variables_value!SHU1</f>
        <v>0</v>
      </c>
      <c r="SHV1" s="13">
        <f>variables_value!SHV1</f>
        <v>0</v>
      </c>
      <c r="SHW1" s="13">
        <f>variables_value!SHW1</f>
        <v>0</v>
      </c>
      <c r="SHX1" s="13">
        <f>variables_value!SHX1</f>
        <v>0</v>
      </c>
      <c r="SHY1" s="13">
        <f>variables_value!SHY1</f>
        <v>0</v>
      </c>
      <c r="SHZ1" s="13">
        <f>variables_value!SHZ1</f>
        <v>0</v>
      </c>
      <c r="SIA1" s="13">
        <f>variables_value!SIA1</f>
        <v>0</v>
      </c>
      <c r="SIB1" s="13">
        <f>variables_value!SIB1</f>
        <v>0</v>
      </c>
      <c r="SIC1" s="13">
        <f>variables_value!SIC1</f>
        <v>0</v>
      </c>
      <c r="SID1" s="13">
        <f>variables_value!SID1</f>
        <v>0</v>
      </c>
      <c r="SIE1" s="13">
        <f>variables_value!SIE1</f>
        <v>0</v>
      </c>
      <c r="SIF1" s="13">
        <f>variables_value!SIF1</f>
        <v>0</v>
      </c>
      <c r="SIG1" s="13">
        <f>variables_value!SIG1</f>
        <v>0</v>
      </c>
      <c r="SIH1" s="13">
        <f>variables_value!SIH1</f>
        <v>0</v>
      </c>
      <c r="SII1" s="13">
        <f>variables_value!SII1</f>
        <v>0</v>
      </c>
      <c r="SIJ1" s="13">
        <f>variables_value!SIJ1</f>
        <v>0</v>
      </c>
      <c r="SIK1" s="13">
        <f>variables_value!SIK1</f>
        <v>0</v>
      </c>
      <c r="SIL1" s="13">
        <f>variables_value!SIL1</f>
        <v>0</v>
      </c>
      <c r="SIM1" s="13">
        <f>variables_value!SIM1</f>
        <v>0</v>
      </c>
      <c r="SIN1" s="13">
        <f>variables_value!SIN1</f>
        <v>0</v>
      </c>
      <c r="SIO1" s="13">
        <f>variables_value!SIO1</f>
        <v>0</v>
      </c>
      <c r="SIP1" s="13">
        <f>variables_value!SIP1</f>
        <v>0</v>
      </c>
      <c r="SIQ1" s="13">
        <f>variables_value!SIQ1</f>
        <v>0</v>
      </c>
      <c r="SIR1" s="13">
        <f>variables_value!SIR1</f>
        <v>0</v>
      </c>
      <c r="SIS1" s="13">
        <f>variables_value!SIS1</f>
        <v>0</v>
      </c>
      <c r="SIT1" s="13">
        <f>variables_value!SIT1</f>
        <v>0</v>
      </c>
      <c r="SIU1" s="13">
        <f>variables_value!SIU1</f>
        <v>0</v>
      </c>
      <c r="SIV1" s="13">
        <f>variables_value!SIV1</f>
        <v>0</v>
      </c>
      <c r="SIW1" s="13">
        <f>variables_value!SIW1</f>
        <v>0</v>
      </c>
      <c r="SIX1" s="13">
        <f>variables_value!SIX1</f>
        <v>0</v>
      </c>
      <c r="SIY1" s="13">
        <f>variables_value!SIY1</f>
        <v>0</v>
      </c>
      <c r="SIZ1" s="13">
        <f>variables_value!SIZ1</f>
        <v>0</v>
      </c>
      <c r="SJA1" s="13">
        <f>variables_value!SJA1</f>
        <v>0</v>
      </c>
      <c r="SJB1" s="13">
        <f>variables_value!SJB1</f>
        <v>0</v>
      </c>
      <c r="SJC1" s="13">
        <f>variables_value!SJC1</f>
        <v>0</v>
      </c>
      <c r="SJD1" s="13">
        <f>variables_value!SJD1</f>
        <v>0</v>
      </c>
      <c r="SJE1" s="13">
        <f>variables_value!SJE1</f>
        <v>0</v>
      </c>
      <c r="SJF1" s="13">
        <f>variables_value!SJF1</f>
        <v>0</v>
      </c>
      <c r="SJG1" s="13">
        <f>variables_value!SJG1</f>
        <v>0</v>
      </c>
      <c r="SJH1" s="13">
        <f>variables_value!SJH1</f>
        <v>0</v>
      </c>
      <c r="SJI1" s="13">
        <f>variables_value!SJI1</f>
        <v>0</v>
      </c>
      <c r="SJJ1" s="13">
        <f>variables_value!SJJ1</f>
        <v>0</v>
      </c>
      <c r="SJK1" s="13">
        <f>variables_value!SJK1</f>
        <v>0</v>
      </c>
      <c r="SJL1" s="13">
        <f>variables_value!SJL1</f>
        <v>0</v>
      </c>
      <c r="SJM1" s="13">
        <f>variables_value!SJM1</f>
        <v>0</v>
      </c>
      <c r="SJN1" s="13">
        <f>variables_value!SJN1</f>
        <v>0</v>
      </c>
      <c r="SJO1" s="13">
        <f>variables_value!SJO1</f>
        <v>0</v>
      </c>
      <c r="SJP1" s="13">
        <f>variables_value!SJP1</f>
        <v>0</v>
      </c>
      <c r="SJQ1" s="13">
        <f>variables_value!SJQ1</f>
        <v>0</v>
      </c>
      <c r="SJR1" s="13">
        <f>variables_value!SJR1</f>
        <v>0</v>
      </c>
      <c r="SJS1" s="13">
        <f>variables_value!SJS1</f>
        <v>0</v>
      </c>
      <c r="SJT1" s="13">
        <f>variables_value!SJT1</f>
        <v>0</v>
      </c>
      <c r="SJU1" s="13">
        <f>variables_value!SJU1</f>
        <v>0</v>
      </c>
      <c r="SJV1" s="13">
        <f>variables_value!SJV1</f>
        <v>0</v>
      </c>
      <c r="SJW1" s="13">
        <f>variables_value!SJW1</f>
        <v>0</v>
      </c>
      <c r="SJX1" s="13">
        <f>variables_value!SJX1</f>
        <v>0</v>
      </c>
      <c r="SJY1" s="13">
        <f>variables_value!SJY1</f>
        <v>0</v>
      </c>
      <c r="SJZ1" s="13">
        <f>variables_value!SJZ1</f>
        <v>0</v>
      </c>
      <c r="SKA1" s="13">
        <f>variables_value!SKA1</f>
        <v>0</v>
      </c>
      <c r="SKB1" s="13">
        <f>variables_value!SKB1</f>
        <v>0</v>
      </c>
      <c r="SKC1" s="13">
        <f>variables_value!SKC1</f>
        <v>0</v>
      </c>
      <c r="SKD1" s="13">
        <f>variables_value!SKD1</f>
        <v>0</v>
      </c>
      <c r="SKE1" s="13">
        <f>variables_value!SKE1</f>
        <v>0</v>
      </c>
      <c r="SKF1" s="13">
        <f>variables_value!SKF1</f>
        <v>0</v>
      </c>
      <c r="SKG1" s="13">
        <f>variables_value!SKG1</f>
        <v>0</v>
      </c>
      <c r="SKH1" s="13">
        <f>variables_value!SKH1</f>
        <v>0</v>
      </c>
      <c r="SKI1" s="13">
        <f>variables_value!SKI1</f>
        <v>0</v>
      </c>
      <c r="SKJ1" s="13">
        <f>variables_value!SKJ1</f>
        <v>0</v>
      </c>
      <c r="SKK1" s="13">
        <f>variables_value!SKK1</f>
        <v>0</v>
      </c>
      <c r="SKL1" s="13">
        <f>variables_value!SKL1</f>
        <v>0</v>
      </c>
      <c r="SKM1" s="13">
        <f>variables_value!SKM1</f>
        <v>0</v>
      </c>
      <c r="SKN1" s="13">
        <f>variables_value!SKN1</f>
        <v>0</v>
      </c>
      <c r="SKO1" s="13">
        <f>variables_value!SKO1</f>
        <v>0</v>
      </c>
      <c r="SKP1" s="13">
        <f>variables_value!SKP1</f>
        <v>0</v>
      </c>
      <c r="SKQ1" s="13">
        <f>variables_value!SKQ1</f>
        <v>0</v>
      </c>
      <c r="SKR1" s="13">
        <f>variables_value!SKR1</f>
        <v>0</v>
      </c>
      <c r="SKS1" s="13">
        <f>variables_value!SKS1</f>
        <v>0</v>
      </c>
      <c r="SKT1" s="13">
        <f>variables_value!SKT1</f>
        <v>0</v>
      </c>
      <c r="SKU1" s="13">
        <f>variables_value!SKU1</f>
        <v>0</v>
      </c>
      <c r="SKV1" s="13">
        <f>variables_value!SKV1</f>
        <v>0</v>
      </c>
      <c r="SKW1" s="13">
        <f>variables_value!SKW1</f>
        <v>0</v>
      </c>
      <c r="SKX1" s="13">
        <f>variables_value!SKX1</f>
        <v>0</v>
      </c>
      <c r="SKY1" s="13">
        <f>variables_value!SKY1</f>
        <v>0</v>
      </c>
      <c r="SKZ1" s="13">
        <f>variables_value!SKZ1</f>
        <v>0</v>
      </c>
      <c r="SLA1" s="13">
        <f>variables_value!SLA1</f>
        <v>0</v>
      </c>
      <c r="SLB1" s="13">
        <f>variables_value!SLB1</f>
        <v>0</v>
      </c>
      <c r="SLC1" s="13">
        <f>variables_value!SLC1</f>
        <v>0</v>
      </c>
      <c r="SLD1" s="13">
        <f>variables_value!SLD1</f>
        <v>0</v>
      </c>
      <c r="SLE1" s="13">
        <f>variables_value!SLE1</f>
        <v>0</v>
      </c>
      <c r="SLF1" s="13">
        <f>variables_value!SLF1</f>
        <v>0</v>
      </c>
      <c r="SLG1" s="13">
        <f>variables_value!SLG1</f>
        <v>0</v>
      </c>
      <c r="SLH1" s="13">
        <f>variables_value!SLH1</f>
        <v>0</v>
      </c>
      <c r="SLI1" s="13">
        <f>variables_value!SLI1</f>
        <v>0</v>
      </c>
      <c r="SLJ1" s="13">
        <f>variables_value!SLJ1</f>
        <v>0</v>
      </c>
      <c r="SLK1" s="13">
        <f>variables_value!SLK1</f>
        <v>0</v>
      </c>
      <c r="SLL1" s="13">
        <f>variables_value!SLL1</f>
        <v>0</v>
      </c>
      <c r="SLM1" s="13">
        <f>variables_value!SLM1</f>
        <v>0</v>
      </c>
      <c r="SLN1" s="13">
        <f>variables_value!SLN1</f>
        <v>0</v>
      </c>
      <c r="SLO1" s="13">
        <f>variables_value!SLO1</f>
        <v>0</v>
      </c>
      <c r="SLP1" s="13">
        <f>variables_value!SLP1</f>
        <v>0</v>
      </c>
      <c r="SLQ1" s="13">
        <f>variables_value!SLQ1</f>
        <v>0</v>
      </c>
      <c r="SLR1" s="13">
        <f>variables_value!SLR1</f>
        <v>0</v>
      </c>
      <c r="SLS1" s="13">
        <f>variables_value!SLS1</f>
        <v>0</v>
      </c>
      <c r="SLT1" s="13">
        <f>variables_value!SLT1</f>
        <v>0</v>
      </c>
      <c r="SLU1" s="13">
        <f>variables_value!SLU1</f>
        <v>0</v>
      </c>
      <c r="SLV1" s="13">
        <f>variables_value!SLV1</f>
        <v>0</v>
      </c>
      <c r="SLW1" s="13">
        <f>variables_value!SLW1</f>
        <v>0</v>
      </c>
      <c r="SLX1" s="13">
        <f>variables_value!SLX1</f>
        <v>0</v>
      </c>
      <c r="SLY1" s="13">
        <f>variables_value!SLY1</f>
        <v>0</v>
      </c>
      <c r="SLZ1" s="13">
        <f>variables_value!SLZ1</f>
        <v>0</v>
      </c>
      <c r="SMA1" s="13">
        <f>variables_value!SMA1</f>
        <v>0</v>
      </c>
      <c r="SMB1" s="13">
        <f>variables_value!SMB1</f>
        <v>0</v>
      </c>
      <c r="SMC1" s="13">
        <f>variables_value!SMC1</f>
        <v>0</v>
      </c>
      <c r="SMD1" s="13">
        <f>variables_value!SMD1</f>
        <v>0</v>
      </c>
      <c r="SME1" s="13">
        <f>variables_value!SME1</f>
        <v>0</v>
      </c>
      <c r="SMF1" s="13">
        <f>variables_value!SMF1</f>
        <v>0</v>
      </c>
      <c r="SMG1" s="13">
        <f>variables_value!SMG1</f>
        <v>0</v>
      </c>
      <c r="SMH1" s="13">
        <f>variables_value!SMH1</f>
        <v>0</v>
      </c>
      <c r="SMI1" s="13">
        <f>variables_value!SMI1</f>
        <v>0</v>
      </c>
      <c r="SMJ1" s="13">
        <f>variables_value!SMJ1</f>
        <v>0</v>
      </c>
      <c r="SMK1" s="13">
        <f>variables_value!SMK1</f>
        <v>0</v>
      </c>
      <c r="SML1" s="13">
        <f>variables_value!SML1</f>
        <v>0</v>
      </c>
      <c r="SMM1" s="13">
        <f>variables_value!SMM1</f>
        <v>0</v>
      </c>
      <c r="SMN1" s="13">
        <f>variables_value!SMN1</f>
        <v>0</v>
      </c>
      <c r="SMO1" s="13">
        <f>variables_value!SMO1</f>
        <v>0</v>
      </c>
      <c r="SMP1" s="13">
        <f>variables_value!SMP1</f>
        <v>0</v>
      </c>
      <c r="SMQ1" s="13">
        <f>variables_value!SMQ1</f>
        <v>0</v>
      </c>
      <c r="SMR1" s="13">
        <f>variables_value!SMR1</f>
        <v>0</v>
      </c>
      <c r="SMS1" s="13">
        <f>variables_value!SMS1</f>
        <v>0</v>
      </c>
      <c r="SMT1" s="13">
        <f>variables_value!SMT1</f>
        <v>0</v>
      </c>
      <c r="SMU1" s="13">
        <f>variables_value!SMU1</f>
        <v>0</v>
      </c>
      <c r="SMV1" s="13">
        <f>variables_value!SMV1</f>
        <v>0</v>
      </c>
      <c r="SMW1" s="13">
        <f>variables_value!SMW1</f>
        <v>0</v>
      </c>
      <c r="SMX1" s="13">
        <f>variables_value!SMX1</f>
        <v>0</v>
      </c>
      <c r="SMY1" s="13">
        <f>variables_value!SMY1</f>
        <v>0</v>
      </c>
      <c r="SMZ1" s="13">
        <f>variables_value!SMZ1</f>
        <v>0</v>
      </c>
      <c r="SNA1" s="13">
        <f>variables_value!SNA1</f>
        <v>0</v>
      </c>
      <c r="SNB1" s="13">
        <f>variables_value!SNB1</f>
        <v>0</v>
      </c>
      <c r="SNC1" s="13">
        <f>variables_value!SNC1</f>
        <v>0</v>
      </c>
      <c r="SND1" s="13">
        <f>variables_value!SND1</f>
        <v>0</v>
      </c>
      <c r="SNE1" s="13">
        <f>variables_value!SNE1</f>
        <v>0</v>
      </c>
      <c r="SNF1" s="13">
        <f>variables_value!SNF1</f>
        <v>0</v>
      </c>
      <c r="SNG1" s="13">
        <f>variables_value!SNG1</f>
        <v>0</v>
      </c>
      <c r="SNH1" s="13">
        <f>variables_value!SNH1</f>
        <v>0</v>
      </c>
      <c r="SNI1" s="13">
        <f>variables_value!SNI1</f>
        <v>0</v>
      </c>
      <c r="SNJ1" s="13">
        <f>variables_value!SNJ1</f>
        <v>0</v>
      </c>
      <c r="SNK1" s="13">
        <f>variables_value!SNK1</f>
        <v>0</v>
      </c>
      <c r="SNL1" s="13">
        <f>variables_value!SNL1</f>
        <v>0</v>
      </c>
      <c r="SNM1" s="13">
        <f>variables_value!SNM1</f>
        <v>0</v>
      </c>
      <c r="SNN1" s="13">
        <f>variables_value!SNN1</f>
        <v>0</v>
      </c>
      <c r="SNO1" s="13">
        <f>variables_value!SNO1</f>
        <v>0</v>
      </c>
      <c r="SNP1" s="13">
        <f>variables_value!SNP1</f>
        <v>0</v>
      </c>
      <c r="SNQ1" s="13">
        <f>variables_value!SNQ1</f>
        <v>0</v>
      </c>
      <c r="SNR1" s="13">
        <f>variables_value!SNR1</f>
        <v>0</v>
      </c>
      <c r="SNS1" s="13">
        <f>variables_value!SNS1</f>
        <v>0</v>
      </c>
      <c r="SNT1" s="13">
        <f>variables_value!SNT1</f>
        <v>0</v>
      </c>
      <c r="SNU1" s="13">
        <f>variables_value!SNU1</f>
        <v>0</v>
      </c>
      <c r="SNV1" s="13">
        <f>variables_value!SNV1</f>
        <v>0</v>
      </c>
      <c r="SNW1" s="13">
        <f>variables_value!SNW1</f>
        <v>0</v>
      </c>
      <c r="SNX1" s="13">
        <f>variables_value!SNX1</f>
        <v>0</v>
      </c>
      <c r="SNY1" s="13">
        <f>variables_value!SNY1</f>
        <v>0</v>
      </c>
      <c r="SNZ1" s="13">
        <f>variables_value!SNZ1</f>
        <v>0</v>
      </c>
      <c r="SOA1" s="13">
        <f>variables_value!SOA1</f>
        <v>0</v>
      </c>
      <c r="SOB1" s="13">
        <f>variables_value!SOB1</f>
        <v>0</v>
      </c>
      <c r="SOC1" s="13">
        <f>variables_value!SOC1</f>
        <v>0</v>
      </c>
      <c r="SOD1" s="13">
        <f>variables_value!SOD1</f>
        <v>0</v>
      </c>
      <c r="SOE1" s="13">
        <f>variables_value!SOE1</f>
        <v>0</v>
      </c>
      <c r="SOF1" s="13">
        <f>variables_value!SOF1</f>
        <v>0</v>
      </c>
      <c r="SOG1" s="13">
        <f>variables_value!SOG1</f>
        <v>0</v>
      </c>
      <c r="SOH1" s="13">
        <f>variables_value!SOH1</f>
        <v>0</v>
      </c>
      <c r="SOI1" s="13">
        <f>variables_value!SOI1</f>
        <v>0</v>
      </c>
      <c r="SOJ1" s="13">
        <f>variables_value!SOJ1</f>
        <v>0</v>
      </c>
      <c r="SOK1" s="13">
        <f>variables_value!SOK1</f>
        <v>0</v>
      </c>
      <c r="SOL1" s="13">
        <f>variables_value!SOL1</f>
        <v>0</v>
      </c>
      <c r="SOM1" s="13">
        <f>variables_value!SOM1</f>
        <v>0</v>
      </c>
      <c r="SON1" s="13">
        <f>variables_value!SON1</f>
        <v>0</v>
      </c>
      <c r="SOO1" s="13">
        <f>variables_value!SOO1</f>
        <v>0</v>
      </c>
      <c r="SOP1" s="13">
        <f>variables_value!SOP1</f>
        <v>0</v>
      </c>
      <c r="SOQ1" s="13">
        <f>variables_value!SOQ1</f>
        <v>0</v>
      </c>
      <c r="SOR1" s="13">
        <f>variables_value!SOR1</f>
        <v>0</v>
      </c>
      <c r="SOS1" s="13">
        <f>variables_value!SOS1</f>
        <v>0</v>
      </c>
      <c r="SOT1" s="13">
        <f>variables_value!SOT1</f>
        <v>0</v>
      </c>
      <c r="SOU1" s="13">
        <f>variables_value!SOU1</f>
        <v>0</v>
      </c>
      <c r="SOV1" s="13">
        <f>variables_value!SOV1</f>
        <v>0</v>
      </c>
      <c r="SOW1" s="13">
        <f>variables_value!SOW1</f>
        <v>0</v>
      </c>
      <c r="SOX1" s="13">
        <f>variables_value!SOX1</f>
        <v>0</v>
      </c>
      <c r="SOY1" s="13">
        <f>variables_value!SOY1</f>
        <v>0</v>
      </c>
      <c r="SOZ1" s="13">
        <f>variables_value!SOZ1</f>
        <v>0</v>
      </c>
      <c r="SPA1" s="13">
        <f>variables_value!SPA1</f>
        <v>0</v>
      </c>
      <c r="SPB1" s="13">
        <f>variables_value!SPB1</f>
        <v>0</v>
      </c>
      <c r="SPC1" s="13">
        <f>variables_value!SPC1</f>
        <v>0</v>
      </c>
      <c r="SPD1" s="13">
        <f>variables_value!SPD1</f>
        <v>0</v>
      </c>
      <c r="SPE1" s="13">
        <f>variables_value!SPE1</f>
        <v>0</v>
      </c>
      <c r="SPF1" s="13">
        <f>variables_value!SPF1</f>
        <v>0</v>
      </c>
      <c r="SPG1" s="13">
        <f>variables_value!SPG1</f>
        <v>0</v>
      </c>
      <c r="SPH1" s="13">
        <f>variables_value!SPH1</f>
        <v>0</v>
      </c>
      <c r="SPI1" s="13">
        <f>variables_value!SPI1</f>
        <v>0</v>
      </c>
      <c r="SPJ1" s="13">
        <f>variables_value!SPJ1</f>
        <v>0</v>
      </c>
      <c r="SPK1" s="13">
        <f>variables_value!SPK1</f>
        <v>0</v>
      </c>
      <c r="SPL1" s="13">
        <f>variables_value!SPL1</f>
        <v>0</v>
      </c>
      <c r="SPM1" s="13">
        <f>variables_value!SPM1</f>
        <v>0</v>
      </c>
      <c r="SPN1" s="13">
        <f>variables_value!SPN1</f>
        <v>0</v>
      </c>
      <c r="SPO1" s="13">
        <f>variables_value!SPO1</f>
        <v>0</v>
      </c>
      <c r="SPP1" s="13">
        <f>variables_value!SPP1</f>
        <v>0</v>
      </c>
      <c r="SPQ1" s="13">
        <f>variables_value!SPQ1</f>
        <v>0</v>
      </c>
      <c r="SPR1" s="13">
        <f>variables_value!SPR1</f>
        <v>0</v>
      </c>
      <c r="SPS1" s="13">
        <f>variables_value!SPS1</f>
        <v>0</v>
      </c>
      <c r="SPT1" s="13">
        <f>variables_value!SPT1</f>
        <v>0</v>
      </c>
      <c r="SPU1" s="13">
        <f>variables_value!SPU1</f>
        <v>0</v>
      </c>
      <c r="SPV1" s="13">
        <f>variables_value!SPV1</f>
        <v>0</v>
      </c>
      <c r="SPW1" s="13">
        <f>variables_value!SPW1</f>
        <v>0</v>
      </c>
      <c r="SPX1" s="13">
        <f>variables_value!SPX1</f>
        <v>0</v>
      </c>
      <c r="SPY1" s="13">
        <f>variables_value!SPY1</f>
        <v>0</v>
      </c>
      <c r="SPZ1" s="13">
        <f>variables_value!SPZ1</f>
        <v>0</v>
      </c>
      <c r="SQA1" s="13">
        <f>variables_value!SQA1</f>
        <v>0</v>
      </c>
      <c r="SQB1" s="13">
        <f>variables_value!SQB1</f>
        <v>0</v>
      </c>
      <c r="SQC1" s="13">
        <f>variables_value!SQC1</f>
        <v>0</v>
      </c>
      <c r="SQD1" s="13">
        <f>variables_value!SQD1</f>
        <v>0</v>
      </c>
      <c r="SQE1" s="13">
        <f>variables_value!SQE1</f>
        <v>0</v>
      </c>
      <c r="SQF1" s="13">
        <f>variables_value!SQF1</f>
        <v>0</v>
      </c>
      <c r="SQG1" s="13">
        <f>variables_value!SQG1</f>
        <v>0</v>
      </c>
      <c r="SQH1" s="13">
        <f>variables_value!SQH1</f>
        <v>0</v>
      </c>
      <c r="SQI1" s="13">
        <f>variables_value!SQI1</f>
        <v>0</v>
      </c>
      <c r="SQJ1" s="13">
        <f>variables_value!SQJ1</f>
        <v>0</v>
      </c>
      <c r="SQK1" s="13">
        <f>variables_value!SQK1</f>
        <v>0</v>
      </c>
      <c r="SQL1" s="13">
        <f>variables_value!SQL1</f>
        <v>0</v>
      </c>
      <c r="SQM1" s="13">
        <f>variables_value!SQM1</f>
        <v>0</v>
      </c>
      <c r="SQN1" s="13">
        <f>variables_value!SQN1</f>
        <v>0</v>
      </c>
      <c r="SQO1" s="13">
        <f>variables_value!SQO1</f>
        <v>0</v>
      </c>
      <c r="SQP1" s="13">
        <f>variables_value!SQP1</f>
        <v>0</v>
      </c>
      <c r="SQQ1" s="13">
        <f>variables_value!SQQ1</f>
        <v>0</v>
      </c>
      <c r="SQR1" s="13">
        <f>variables_value!SQR1</f>
        <v>0</v>
      </c>
      <c r="SQS1" s="13">
        <f>variables_value!SQS1</f>
        <v>0</v>
      </c>
      <c r="SQT1" s="13">
        <f>variables_value!SQT1</f>
        <v>0</v>
      </c>
      <c r="SQU1" s="13">
        <f>variables_value!SQU1</f>
        <v>0</v>
      </c>
      <c r="SQV1" s="13">
        <f>variables_value!SQV1</f>
        <v>0</v>
      </c>
      <c r="SQW1" s="13">
        <f>variables_value!SQW1</f>
        <v>0</v>
      </c>
      <c r="SQX1" s="13">
        <f>variables_value!SQX1</f>
        <v>0</v>
      </c>
      <c r="SQY1" s="13">
        <f>variables_value!SQY1</f>
        <v>0</v>
      </c>
      <c r="SQZ1" s="13">
        <f>variables_value!SQZ1</f>
        <v>0</v>
      </c>
      <c r="SRA1" s="13">
        <f>variables_value!SRA1</f>
        <v>0</v>
      </c>
      <c r="SRB1" s="13">
        <f>variables_value!SRB1</f>
        <v>0</v>
      </c>
      <c r="SRC1" s="13">
        <f>variables_value!SRC1</f>
        <v>0</v>
      </c>
      <c r="SRD1" s="13">
        <f>variables_value!SRD1</f>
        <v>0</v>
      </c>
      <c r="SRE1" s="13">
        <f>variables_value!SRE1</f>
        <v>0</v>
      </c>
      <c r="SRF1" s="13">
        <f>variables_value!SRF1</f>
        <v>0</v>
      </c>
      <c r="SRG1" s="13">
        <f>variables_value!SRG1</f>
        <v>0</v>
      </c>
      <c r="SRH1" s="13">
        <f>variables_value!SRH1</f>
        <v>0</v>
      </c>
      <c r="SRI1" s="13">
        <f>variables_value!SRI1</f>
        <v>0</v>
      </c>
      <c r="SRJ1" s="13">
        <f>variables_value!SRJ1</f>
        <v>0</v>
      </c>
      <c r="SRK1" s="13">
        <f>variables_value!SRK1</f>
        <v>0</v>
      </c>
      <c r="SRL1" s="13">
        <f>variables_value!SRL1</f>
        <v>0</v>
      </c>
      <c r="SRM1" s="13">
        <f>variables_value!SRM1</f>
        <v>0</v>
      </c>
      <c r="SRN1" s="13">
        <f>variables_value!SRN1</f>
        <v>0</v>
      </c>
      <c r="SRO1" s="13">
        <f>variables_value!SRO1</f>
        <v>0</v>
      </c>
      <c r="SRP1" s="13">
        <f>variables_value!SRP1</f>
        <v>0</v>
      </c>
      <c r="SRQ1" s="13">
        <f>variables_value!SRQ1</f>
        <v>0</v>
      </c>
      <c r="SRR1" s="13">
        <f>variables_value!SRR1</f>
        <v>0</v>
      </c>
      <c r="SRS1" s="13">
        <f>variables_value!SRS1</f>
        <v>0</v>
      </c>
      <c r="SRT1" s="13">
        <f>variables_value!SRT1</f>
        <v>0</v>
      </c>
      <c r="SRU1" s="13">
        <f>variables_value!SRU1</f>
        <v>0</v>
      </c>
      <c r="SRV1" s="13">
        <f>variables_value!SRV1</f>
        <v>0</v>
      </c>
      <c r="SRW1" s="13">
        <f>variables_value!SRW1</f>
        <v>0</v>
      </c>
      <c r="SRX1" s="13">
        <f>variables_value!SRX1</f>
        <v>0</v>
      </c>
      <c r="SRY1" s="13">
        <f>variables_value!SRY1</f>
        <v>0</v>
      </c>
      <c r="SRZ1" s="13">
        <f>variables_value!SRZ1</f>
        <v>0</v>
      </c>
      <c r="SSA1" s="13">
        <f>variables_value!SSA1</f>
        <v>0</v>
      </c>
      <c r="SSB1" s="13">
        <f>variables_value!SSB1</f>
        <v>0</v>
      </c>
      <c r="SSC1" s="13">
        <f>variables_value!SSC1</f>
        <v>0</v>
      </c>
      <c r="SSD1" s="13">
        <f>variables_value!SSD1</f>
        <v>0</v>
      </c>
      <c r="SSE1" s="13">
        <f>variables_value!SSE1</f>
        <v>0</v>
      </c>
      <c r="SSF1" s="13">
        <f>variables_value!SSF1</f>
        <v>0</v>
      </c>
      <c r="SSG1" s="13">
        <f>variables_value!SSG1</f>
        <v>0</v>
      </c>
      <c r="SSH1" s="13">
        <f>variables_value!SSH1</f>
        <v>0</v>
      </c>
      <c r="SSI1" s="13">
        <f>variables_value!SSI1</f>
        <v>0</v>
      </c>
      <c r="SSJ1" s="13">
        <f>variables_value!SSJ1</f>
        <v>0</v>
      </c>
      <c r="SSK1" s="13">
        <f>variables_value!SSK1</f>
        <v>0</v>
      </c>
      <c r="SSL1" s="13">
        <f>variables_value!SSL1</f>
        <v>0</v>
      </c>
      <c r="SSM1" s="13">
        <f>variables_value!SSM1</f>
        <v>0</v>
      </c>
      <c r="SSN1" s="13">
        <f>variables_value!SSN1</f>
        <v>0</v>
      </c>
      <c r="SSO1" s="13">
        <f>variables_value!SSO1</f>
        <v>0</v>
      </c>
      <c r="SSP1" s="13">
        <f>variables_value!SSP1</f>
        <v>0</v>
      </c>
      <c r="SSQ1" s="13">
        <f>variables_value!SSQ1</f>
        <v>0</v>
      </c>
      <c r="SSR1" s="13">
        <f>variables_value!SSR1</f>
        <v>0</v>
      </c>
      <c r="SSS1" s="13">
        <f>variables_value!SSS1</f>
        <v>0</v>
      </c>
      <c r="SST1" s="13">
        <f>variables_value!SST1</f>
        <v>0</v>
      </c>
      <c r="SSU1" s="13">
        <f>variables_value!SSU1</f>
        <v>0</v>
      </c>
      <c r="SSV1" s="13">
        <f>variables_value!SSV1</f>
        <v>0</v>
      </c>
      <c r="SSW1" s="13">
        <f>variables_value!SSW1</f>
        <v>0</v>
      </c>
      <c r="SSX1" s="13">
        <f>variables_value!SSX1</f>
        <v>0</v>
      </c>
      <c r="SSY1" s="13">
        <f>variables_value!SSY1</f>
        <v>0</v>
      </c>
      <c r="SSZ1" s="13">
        <f>variables_value!SSZ1</f>
        <v>0</v>
      </c>
      <c r="STA1" s="13">
        <f>variables_value!STA1</f>
        <v>0</v>
      </c>
      <c r="STB1" s="13">
        <f>variables_value!STB1</f>
        <v>0</v>
      </c>
      <c r="STC1" s="13">
        <f>variables_value!STC1</f>
        <v>0</v>
      </c>
      <c r="STD1" s="13">
        <f>variables_value!STD1</f>
        <v>0</v>
      </c>
      <c r="STE1" s="13">
        <f>variables_value!STE1</f>
        <v>0</v>
      </c>
      <c r="STF1" s="13">
        <f>variables_value!STF1</f>
        <v>0</v>
      </c>
      <c r="STG1" s="13">
        <f>variables_value!STG1</f>
        <v>0</v>
      </c>
      <c r="STH1" s="13">
        <f>variables_value!STH1</f>
        <v>0</v>
      </c>
      <c r="STI1" s="13">
        <f>variables_value!STI1</f>
        <v>0</v>
      </c>
      <c r="STJ1" s="13">
        <f>variables_value!STJ1</f>
        <v>0</v>
      </c>
      <c r="STK1" s="13">
        <f>variables_value!STK1</f>
        <v>0</v>
      </c>
      <c r="STL1" s="13">
        <f>variables_value!STL1</f>
        <v>0</v>
      </c>
      <c r="STM1" s="13">
        <f>variables_value!STM1</f>
        <v>0</v>
      </c>
      <c r="STN1" s="13">
        <f>variables_value!STN1</f>
        <v>0</v>
      </c>
      <c r="STO1" s="13">
        <f>variables_value!STO1</f>
        <v>0</v>
      </c>
      <c r="STP1" s="13">
        <f>variables_value!STP1</f>
        <v>0</v>
      </c>
      <c r="STQ1" s="13">
        <f>variables_value!STQ1</f>
        <v>0</v>
      </c>
      <c r="STR1" s="13">
        <f>variables_value!STR1</f>
        <v>0</v>
      </c>
      <c r="STS1" s="13">
        <f>variables_value!STS1</f>
        <v>0</v>
      </c>
      <c r="STT1" s="13">
        <f>variables_value!STT1</f>
        <v>0</v>
      </c>
      <c r="STU1" s="13">
        <f>variables_value!STU1</f>
        <v>0</v>
      </c>
      <c r="STV1" s="13">
        <f>variables_value!STV1</f>
        <v>0</v>
      </c>
      <c r="STW1" s="13">
        <f>variables_value!STW1</f>
        <v>0</v>
      </c>
      <c r="STX1" s="13">
        <f>variables_value!STX1</f>
        <v>0</v>
      </c>
      <c r="STY1" s="13">
        <f>variables_value!STY1</f>
        <v>0</v>
      </c>
      <c r="STZ1" s="13">
        <f>variables_value!STZ1</f>
        <v>0</v>
      </c>
      <c r="SUA1" s="13">
        <f>variables_value!SUA1</f>
        <v>0</v>
      </c>
      <c r="SUB1" s="13">
        <f>variables_value!SUB1</f>
        <v>0</v>
      </c>
      <c r="SUC1" s="13">
        <f>variables_value!SUC1</f>
        <v>0</v>
      </c>
      <c r="SUD1" s="13">
        <f>variables_value!SUD1</f>
        <v>0</v>
      </c>
      <c r="SUE1" s="13">
        <f>variables_value!SUE1</f>
        <v>0</v>
      </c>
      <c r="SUF1" s="13">
        <f>variables_value!SUF1</f>
        <v>0</v>
      </c>
      <c r="SUG1" s="13">
        <f>variables_value!SUG1</f>
        <v>0</v>
      </c>
      <c r="SUH1" s="13">
        <f>variables_value!SUH1</f>
        <v>0</v>
      </c>
      <c r="SUI1" s="13">
        <f>variables_value!SUI1</f>
        <v>0</v>
      </c>
      <c r="SUJ1" s="13">
        <f>variables_value!SUJ1</f>
        <v>0</v>
      </c>
      <c r="SUK1" s="13">
        <f>variables_value!SUK1</f>
        <v>0</v>
      </c>
      <c r="SUL1" s="13">
        <f>variables_value!SUL1</f>
        <v>0</v>
      </c>
      <c r="SUM1" s="13">
        <f>variables_value!SUM1</f>
        <v>0</v>
      </c>
      <c r="SUN1" s="13">
        <f>variables_value!SUN1</f>
        <v>0</v>
      </c>
      <c r="SUO1" s="13">
        <f>variables_value!SUO1</f>
        <v>0</v>
      </c>
      <c r="SUP1" s="13">
        <f>variables_value!SUP1</f>
        <v>0</v>
      </c>
      <c r="SUQ1" s="13">
        <f>variables_value!SUQ1</f>
        <v>0</v>
      </c>
      <c r="SUR1" s="13">
        <f>variables_value!SUR1</f>
        <v>0</v>
      </c>
      <c r="SUS1" s="13">
        <f>variables_value!SUS1</f>
        <v>0</v>
      </c>
      <c r="SUT1" s="13">
        <f>variables_value!SUT1</f>
        <v>0</v>
      </c>
      <c r="SUU1" s="13">
        <f>variables_value!SUU1</f>
        <v>0</v>
      </c>
      <c r="SUV1" s="13">
        <f>variables_value!SUV1</f>
        <v>0</v>
      </c>
      <c r="SUW1" s="13">
        <f>variables_value!SUW1</f>
        <v>0</v>
      </c>
      <c r="SUX1" s="13">
        <f>variables_value!SUX1</f>
        <v>0</v>
      </c>
      <c r="SUY1" s="13">
        <f>variables_value!SUY1</f>
        <v>0</v>
      </c>
      <c r="SUZ1" s="13">
        <f>variables_value!SUZ1</f>
        <v>0</v>
      </c>
      <c r="SVA1" s="13">
        <f>variables_value!SVA1</f>
        <v>0</v>
      </c>
      <c r="SVB1" s="13">
        <f>variables_value!SVB1</f>
        <v>0</v>
      </c>
      <c r="SVC1" s="13">
        <f>variables_value!SVC1</f>
        <v>0</v>
      </c>
      <c r="SVD1" s="13">
        <f>variables_value!SVD1</f>
        <v>0</v>
      </c>
      <c r="SVE1" s="13">
        <f>variables_value!SVE1</f>
        <v>0</v>
      </c>
      <c r="SVF1" s="13">
        <f>variables_value!SVF1</f>
        <v>0</v>
      </c>
      <c r="SVG1" s="13">
        <f>variables_value!SVG1</f>
        <v>0</v>
      </c>
      <c r="SVH1" s="13">
        <f>variables_value!SVH1</f>
        <v>0</v>
      </c>
      <c r="SVI1" s="13">
        <f>variables_value!SVI1</f>
        <v>0</v>
      </c>
      <c r="SVJ1" s="13">
        <f>variables_value!SVJ1</f>
        <v>0</v>
      </c>
      <c r="SVK1" s="13">
        <f>variables_value!SVK1</f>
        <v>0</v>
      </c>
      <c r="SVL1" s="13">
        <f>variables_value!SVL1</f>
        <v>0</v>
      </c>
      <c r="SVM1" s="13">
        <f>variables_value!SVM1</f>
        <v>0</v>
      </c>
      <c r="SVN1" s="13">
        <f>variables_value!SVN1</f>
        <v>0</v>
      </c>
      <c r="SVO1" s="13">
        <f>variables_value!SVO1</f>
        <v>0</v>
      </c>
      <c r="SVP1" s="13">
        <f>variables_value!SVP1</f>
        <v>0</v>
      </c>
      <c r="SVQ1" s="13">
        <f>variables_value!SVQ1</f>
        <v>0</v>
      </c>
      <c r="SVR1" s="13">
        <f>variables_value!SVR1</f>
        <v>0</v>
      </c>
      <c r="SVS1" s="13">
        <f>variables_value!SVS1</f>
        <v>0</v>
      </c>
      <c r="SVT1" s="13">
        <f>variables_value!SVT1</f>
        <v>0</v>
      </c>
      <c r="SVU1" s="13">
        <f>variables_value!SVU1</f>
        <v>0</v>
      </c>
      <c r="SVV1" s="13">
        <f>variables_value!SVV1</f>
        <v>0</v>
      </c>
      <c r="SVW1" s="13">
        <f>variables_value!SVW1</f>
        <v>0</v>
      </c>
      <c r="SVX1" s="13">
        <f>variables_value!SVX1</f>
        <v>0</v>
      </c>
      <c r="SVY1" s="13">
        <f>variables_value!SVY1</f>
        <v>0</v>
      </c>
      <c r="SVZ1" s="13">
        <f>variables_value!SVZ1</f>
        <v>0</v>
      </c>
      <c r="SWA1" s="13">
        <f>variables_value!SWA1</f>
        <v>0</v>
      </c>
      <c r="SWB1" s="13">
        <f>variables_value!SWB1</f>
        <v>0</v>
      </c>
      <c r="SWC1" s="13">
        <f>variables_value!SWC1</f>
        <v>0</v>
      </c>
      <c r="SWD1" s="13">
        <f>variables_value!SWD1</f>
        <v>0</v>
      </c>
      <c r="SWE1" s="13">
        <f>variables_value!SWE1</f>
        <v>0</v>
      </c>
      <c r="SWF1" s="13">
        <f>variables_value!SWF1</f>
        <v>0</v>
      </c>
      <c r="SWG1" s="13">
        <f>variables_value!SWG1</f>
        <v>0</v>
      </c>
      <c r="SWH1" s="13">
        <f>variables_value!SWH1</f>
        <v>0</v>
      </c>
      <c r="SWI1" s="13">
        <f>variables_value!SWI1</f>
        <v>0</v>
      </c>
      <c r="SWJ1" s="13">
        <f>variables_value!SWJ1</f>
        <v>0</v>
      </c>
      <c r="SWK1" s="13">
        <f>variables_value!SWK1</f>
        <v>0</v>
      </c>
      <c r="SWL1" s="13">
        <f>variables_value!SWL1</f>
        <v>0</v>
      </c>
      <c r="SWM1" s="13">
        <f>variables_value!SWM1</f>
        <v>0</v>
      </c>
      <c r="SWN1" s="13">
        <f>variables_value!SWN1</f>
        <v>0</v>
      </c>
      <c r="SWO1" s="13">
        <f>variables_value!SWO1</f>
        <v>0</v>
      </c>
      <c r="SWP1" s="13">
        <f>variables_value!SWP1</f>
        <v>0</v>
      </c>
      <c r="SWQ1" s="13">
        <f>variables_value!SWQ1</f>
        <v>0</v>
      </c>
      <c r="SWR1" s="13">
        <f>variables_value!SWR1</f>
        <v>0</v>
      </c>
      <c r="SWS1" s="13">
        <f>variables_value!SWS1</f>
        <v>0</v>
      </c>
      <c r="SWT1" s="13">
        <f>variables_value!SWT1</f>
        <v>0</v>
      </c>
      <c r="SWU1" s="13">
        <f>variables_value!SWU1</f>
        <v>0</v>
      </c>
      <c r="SWV1" s="13">
        <f>variables_value!SWV1</f>
        <v>0</v>
      </c>
      <c r="SWW1" s="13">
        <f>variables_value!SWW1</f>
        <v>0</v>
      </c>
      <c r="SWX1" s="13">
        <f>variables_value!SWX1</f>
        <v>0</v>
      </c>
      <c r="SWY1" s="13">
        <f>variables_value!SWY1</f>
        <v>0</v>
      </c>
      <c r="SWZ1" s="13">
        <f>variables_value!SWZ1</f>
        <v>0</v>
      </c>
      <c r="SXA1" s="13">
        <f>variables_value!SXA1</f>
        <v>0</v>
      </c>
      <c r="SXB1" s="13">
        <f>variables_value!SXB1</f>
        <v>0</v>
      </c>
      <c r="SXC1" s="13">
        <f>variables_value!SXC1</f>
        <v>0</v>
      </c>
      <c r="SXD1" s="13">
        <f>variables_value!SXD1</f>
        <v>0</v>
      </c>
      <c r="SXE1" s="13">
        <f>variables_value!SXE1</f>
        <v>0</v>
      </c>
      <c r="SXF1" s="13">
        <f>variables_value!SXF1</f>
        <v>0</v>
      </c>
      <c r="SXG1" s="13">
        <f>variables_value!SXG1</f>
        <v>0</v>
      </c>
      <c r="SXH1" s="13">
        <f>variables_value!SXH1</f>
        <v>0</v>
      </c>
      <c r="SXI1" s="13">
        <f>variables_value!SXI1</f>
        <v>0</v>
      </c>
      <c r="SXJ1" s="13">
        <f>variables_value!SXJ1</f>
        <v>0</v>
      </c>
      <c r="SXK1" s="13">
        <f>variables_value!SXK1</f>
        <v>0</v>
      </c>
      <c r="SXL1" s="13">
        <f>variables_value!SXL1</f>
        <v>0</v>
      </c>
      <c r="SXM1" s="13">
        <f>variables_value!SXM1</f>
        <v>0</v>
      </c>
      <c r="SXN1" s="13">
        <f>variables_value!SXN1</f>
        <v>0</v>
      </c>
      <c r="SXO1" s="13">
        <f>variables_value!SXO1</f>
        <v>0</v>
      </c>
      <c r="SXP1" s="13">
        <f>variables_value!SXP1</f>
        <v>0</v>
      </c>
      <c r="SXQ1" s="13">
        <f>variables_value!SXQ1</f>
        <v>0</v>
      </c>
      <c r="SXR1" s="13">
        <f>variables_value!SXR1</f>
        <v>0</v>
      </c>
      <c r="SXS1" s="13">
        <f>variables_value!SXS1</f>
        <v>0</v>
      </c>
      <c r="SXT1" s="13">
        <f>variables_value!SXT1</f>
        <v>0</v>
      </c>
      <c r="SXU1" s="13">
        <f>variables_value!SXU1</f>
        <v>0</v>
      </c>
      <c r="SXV1" s="13">
        <f>variables_value!SXV1</f>
        <v>0</v>
      </c>
      <c r="SXW1" s="13">
        <f>variables_value!SXW1</f>
        <v>0</v>
      </c>
      <c r="SXX1" s="13">
        <f>variables_value!SXX1</f>
        <v>0</v>
      </c>
      <c r="SXY1" s="13">
        <f>variables_value!SXY1</f>
        <v>0</v>
      </c>
      <c r="SXZ1" s="13">
        <f>variables_value!SXZ1</f>
        <v>0</v>
      </c>
      <c r="SYA1" s="13">
        <f>variables_value!SYA1</f>
        <v>0</v>
      </c>
      <c r="SYB1" s="13">
        <f>variables_value!SYB1</f>
        <v>0</v>
      </c>
      <c r="SYC1" s="13">
        <f>variables_value!SYC1</f>
        <v>0</v>
      </c>
      <c r="SYD1" s="13">
        <f>variables_value!SYD1</f>
        <v>0</v>
      </c>
      <c r="SYE1" s="13">
        <f>variables_value!SYE1</f>
        <v>0</v>
      </c>
      <c r="SYF1" s="13">
        <f>variables_value!SYF1</f>
        <v>0</v>
      </c>
      <c r="SYG1" s="13">
        <f>variables_value!SYG1</f>
        <v>0</v>
      </c>
      <c r="SYH1" s="13">
        <f>variables_value!SYH1</f>
        <v>0</v>
      </c>
      <c r="SYI1" s="13">
        <f>variables_value!SYI1</f>
        <v>0</v>
      </c>
      <c r="SYJ1" s="13">
        <f>variables_value!SYJ1</f>
        <v>0</v>
      </c>
      <c r="SYK1" s="13">
        <f>variables_value!SYK1</f>
        <v>0</v>
      </c>
      <c r="SYL1" s="13">
        <f>variables_value!SYL1</f>
        <v>0</v>
      </c>
      <c r="SYM1" s="13">
        <f>variables_value!SYM1</f>
        <v>0</v>
      </c>
      <c r="SYN1" s="13">
        <f>variables_value!SYN1</f>
        <v>0</v>
      </c>
      <c r="SYO1" s="13">
        <f>variables_value!SYO1</f>
        <v>0</v>
      </c>
      <c r="SYP1" s="13">
        <f>variables_value!SYP1</f>
        <v>0</v>
      </c>
      <c r="SYQ1" s="13">
        <f>variables_value!SYQ1</f>
        <v>0</v>
      </c>
      <c r="SYR1" s="13">
        <f>variables_value!SYR1</f>
        <v>0</v>
      </c>
      <c r="SYS1" s="13">
        <f>variables_value!SYS1</f>
        <v>0</v>
      </c>
      <c r="SYT1" s="13">
        <f>variables_value!SYT1</f>
        <v>0</v>
      </c>
      <c r="SYU1" s="13">
        <f>variables_value!SYU1</f>
        <v>0</v>
      </c>
      <c r="SYV1" s="13">
        <f>variables_value!SYV1</f>
        <v>0</v>
      </c>
      <c r="SYW1" s="13">
        <f>variables_value!SYW1</f>
        <v>0</v>
      </c>
      <c r="SYX1" s="13">
        <f>variables_value!SYX1</f>
        <v>0</v>
      </c>
      <c r="SYY1" s="13">
        <f>variables_value!SYY1</f>
        <v>0</v>
      </c>
      <c r="SYZ1" s="13">
        <f>variables_value!SYZ1</f>
        <v>0</v>
      </c>
      <c r="SZA1" s="13">
        <f>variables_value!SZA1</f>
        <v>0</v>
      </c>
      <c r="SZB1" s="13">
        <f>variables_value!SZB1</f>
        <v>0</v>
      </c>
      <c r="SZC1" s="13">
        <f>variables_value!SZC1</f>
        <v>0</v>
      </c>
      <c r="SZD1" s="13">
        <f>variables_value!SZD1</f>
        <v>0</v>
      </c>
      <c r="SZE1" s="13">
        <f>variables_value!SZE1</f>
        <v>0</v>
      </c>
      <c r="SZF1" s="13">
        <f>variables_value!SZF1</f>
        <v>0</v>
      </c>
      <c r="SZG1" s="13">
        <f>variables_value!SZG1</f>
        <v>0</v>
      </c>
      <c r="SZH1" s="13">
        <f>variables_value!SZH1</f>
        <v>0</v>
      </c>
      <c r="SZI1" s="13">
        <f>variables_value!SZI1</f>
        <v>0</v>
      </c>
      <c r="SZJ1" s="13">
        <f>variables_value!SZJ1</f>
        <v>0</v>
      </c>
      <c r="SZK1" s="13">
        <f>variables_value!SZK1</f>
        <v>0</v>
      </c>
      <c r="SZL1" s="13">
        <f>variables_value!SZL1</f>
        <v>0</v>
      </c>
      <c r="SZM1" s="13">
        <f>variables_value!SZM1</f>
        <v>0</v>
      </c>
      <c r="SZN1" s="13">
        <f>variables_value!SZN1</f>
        <v>0</v>
      </c>
      <c r="SZO1" s="13">
        <f>variables_value!SZO1</f>
        <v>0</v>
      </c>
      <c r="SZP1" s="13">
        <f>variables_value!SZP1</f>
        <v>0</v>
      </c>
      <c r="SZQ1" s="13">
        <f>variables_value!SZQ1</f>
        <v>0</v>
      </c>
      <c r="SZR1" s="13">
        <f>variables_value!SZR1</f>
        <v>0</v>
      </c>
      <c r="SZS1" s="13">
        <f>variables_value!SZS1</f>
        <v>0</v>
      </c>
      <c r="SZT1" s="13">
        <f>variables_value!SZT1</f>
        <v>0</v>
      </c>
      <c r="SZU1" s="13">
        <f>variables_value!SZU1</f>
        <v>0</v>
      </c>
      <c r="SZV1" s="13">
        <f>variables_value!SZV1</f>
        <v>0</v>
      </c>
      <c r="SZW1" s="13">
        <f>variables_value!SZW1</f>
        <v>0</v>
      </c>
      <c r="SZX1" s="13">
        <f>variables_value!SZX1</f>
        <v>0</v>
      </c>
      <c r="SZY1" s="13">
        <f>variables_value!SZY1</f>
        <v>0</v>
      </c>
      <c r="SZZ1" s="13">
        <f>variables_value!SZZ1</f>
        <v>0</v>
      </c>
      <c r="TAA1" s="13">
        <f>variables_value!TAA1</f>
        <v>0</v>
      </c>
      <c r="TAB1" s="13">
        <f>variables_value!TAB1</f>
        <v>0</v>
      </c>
      <c r="TAC1" s="13">
        <f>variables_value!TAC1</f>
        <v>0</v>
      </c>
      <c r="TAD1" s="13">
        <f>variables_value!TAD1</f>
        <v>0</v>
      </c>
      <c r="TAE1" s="13">
        <f>variables_value!TAE1</f>
        <v>0</v>
      </c>
      <c r="TAF1" s="13">
        <f>variables_value!TAF1</f>
        <v>0</v>
      </c>
      <c r="TAG1" s="13">
        <f>variables_value!TAG1</f>
        <v>0</v>
      </c>
      <c r="TAH1" s="13">
        <f>variables_value!TAH1</f>
        <v>0</v>
      </c>
      <c r="TAI1" s="13">
        <f>variables_value!TAI1</f>
        <v>0</v>
      </c>
      <c r="TAJ1" s="13">
        <f>variables_value!TAJ1</f>
        <v>0</v>
      </c>
      <c r="TAK1" s="13">
        <f>variables_value!TAK1</f>
        <v>0</v>
      </c>
      <c r="TAL1" s="13">
        <f>variables_value!TAL1</f>
        <v>0</v>
      </c>
      <c r="TAM1" s="13">
        <f>variables_value!TAM1</f>
        <v>0</v>
      </c>
      <c r="TAN1" s="13">
        <f>variables_value!TAN1</f>
        <v>0</v>
      </c>
      <c r="TAO1" s="13">
        <f>variables_value!TAO1</f>
        <v>0</v>
      </c>
      <c r="TAP1" s="13">
        <f>variables_value!TAP1</f>
        <v>0</v>
      </c>
      <c r="TAQ1" s="13">
        <f>variables_value!TAQ1</f>
        <v>0</v>
      </c>
      <c r="TAR1" s="13">
        <f>variables_value!TAR1</f>
        <v>0</v>
      </c>
      <c r="TAS1" s="13">
        <f>variables_value!TAS1</f>
        <v>0</v>
      </c>
      <c r="TAT1" s="13">
        <f>variables_value!TAT1</f>
        <v>0</v>
      </c>
      <c r="TAU1" s="13">
        <f>variables_value!TAU1</f>
        <v>0</v>
      </c>
      <c r="TAV1" s="13">
        <f>variables_value!TAV1</f>
        <v>0</v>
      </c>
      <c r="TAW1" s="13">
        <f>variables_value!TAW1</f>
        <v>0</v>
      </c>
      <c r="TAX1" s="13">
        <f>variables_value!TAX1</f>
        <v>0</v>
      </c>
      <c r="TAY1" s="13">
        <f>variables_value!TAY1</f>
        <v>0</v>
      </c>
      <c r="TAZ1" s="13">
        <f>variables_value!TAZ1</f>
        <v>0</v>
      </c>
      <c r="TBA1" s="13">
        <f>variables_value!TBA1</f>
        <v>0</v>
      </c>
      <c r="TBB1" s="13">
        <f>variables_value!TBB1</f>
        <v>0</v>
      </c>
      <c r="TBC1" s="13">
        <f>variables_value!TBC1</f>
        <v>0</v>
      </c>
      <c r="TBD1" s="13">
        <f>variables_value!TBD1</f>
        <v>0</v>
      </c>
      <c r="TBE1" s="13">
        <f>variables_value!TBE1</f>
        <v>0</v>
      </c>
      <c r="TBF1" s="13">
        <f>variables_value!TBF1</f>
        <v>0</v>
      </c>
      <c r="TBG1" s="13">
        <f>variables_value!TBG1</f>
        <v>0</v>
      </c>
      <c r="TBH1" s="13">
        <f>variables_value!TBH1</f>
        <v>0</v>
      </c>
      <c r="TBI1" s="13">
        <f>variables_value!TBI1</f>
        <v>0</v>
      </c>
      <c r="TBJ1" s="13">
        <f>variables_value!TBJ1</f>
        <v>0</v>
      </c>
      <c r="TBK1" s="13">
        <f>variables_value!TBK1</f>
        <v>0</v>
      </c>
      <c r="TBL1" s="13">
        <f>variables_value!TBL1</f>
        <v>0</v>
      </c>
      <c r="TBM1" s="13">
        <f>variables_value!TBM1</f>
        <v>0</v>
      </c>
      <c r="TBN1" s="13">
        <f>variables_value!TBN1</f>
        <v>0</v>
      </c>
      <c r="TBO1" s="13">
        <f>variables_value!TBO1</f>
        <v>0</v>
      </c>
      <c r="TBP1" s="13">
        <f>variables_value!TBP1</f>
        <v>0</v>
      </c>
      <c r="TBQ1" s="13">
        <f>variables_value!TBQ1</f>
        <v>0</v>
      </c>
      <c r="TBR1" s="13">
        <f>variables_value!TBR1</f>
        <v>0</v>
      </c>
      <c r="TBS1" s="13">
        <f>variables_value!TBS1</f>
        <v>0</v>
      </c>
      <c r="TBT1" s="13">
        <f>variables_value!TBT1</f>
        <v>0</v>
      </c>
      <c r="TBU1" s="13">
        <f>variables_value!TBU1</f>
        <v>0</v>
      </c>
      <c r="TBV1" s="13">
        <f>variables_value!TBV1</f>
        <v>0</v>
      </c>
      <c r="TBW1" s="13">
        <f>variables_value!TBW1</f>
        <v>0</v>
      </c>
      <c r="TBX1" s="13">
        <f>variables_value!TBX1</f>
        <v>0</v>
      </c>
      <c r="TBY1" s="13">
        <f>variables_value!TBY1</f>
        <v>0</v>
      </c>
      <c r="TBZ1" s="13">
        <f>variables_value!TBZ1</f>
        <v>0</v>
      </c>
      <c r="TCA1" s="13">
        <f>variables_value!TCA1</f>
        <v>0</v>
      </c>
      <c r="TCB1" s="13">
        <f>variables_value!TCB1</f>
        <v>0</v>
      </c>
      <c r="TCC1" s="13">
        <f>variables_value!TCC1</f>
        <v>0</v>
      </c>
      <c r="TCD1" s="13">
        <f>variables_value!TCD1</f>
        <v>0</v>
      </c>
      <c r="TCE1" s="13">
        <f>variables_value!TCE1</f>
        <v>0</v>
      </c>
      <c r="TCF1" s="13">
        <f>variables_value!TCF1</f>
        <v>0</v>
      </c>
      <c r="TCG1" s="13">
        <f>variables_value!TCG1</f>
        <v>0</v>
      </c>
      <c r="TCH1" s="13">
        <f>variables_value!TCH1</f>
        <v>0</v>
      </c>
      <c r="TCI1" s="13">
        <f>variables_value!TCI1</f>
        <v>0</v>
      </c>
      <c r="TCJ1" s="13">
        <f>variables_value!TCJ1</f>
        <v>0</v>
      </c>
      <c r="TCK1" s="13">
        <f>variables_value!TCK1</f>
        <v>0</v>
      </c>
      <c r="TCL1" s="13">
        <f>variables_value!TCL1</f>
        <v>0</v>
      </c>
      <c r="TCM1" s="13">
        <f>variables_value!TCM1</f>
        <v>0</v>
      </c>
      <c r="TCN1" s="13">
        <f>variables_value!TCN1</f>
        <v>0</v>
      </c>
      <c r="TCO1" s="13">
        <f>variables_value!TCO1</f>
        <v>0</v>
      </c>
      <c r="TCP1" s="13">
        <f>variables_value!TCP1</f>
        <v>0</v>
      </c>
      <c r="TCQ1" s="13">
        <f>variables_value!TCQ1</f>
        <v>0</v>
      </c>
      <c r="TCR1" s="13">
        <f>variables_value!TCR1</f>
        <v>0</v>
      </c>
      <c r="TCS1" s="13">
        <f>variables_value!TCS1</f>
        <v>0</v>
      </c>
      <c r="TCT1" s="13">
        <f>variables_value!TCT1</f>
        <v>0</v>
      </c>
      <c r="TCU1" s="13">
        <f>variables_value!TCU1</f>
        <v>0</v>
      </c>
      <c r="TCV1" s="13">
        <f>variables_value!TCV1</f>
        <v>0</v>
      </c>
      <c r="TCW1" s="13">
        <f>variables_value!TCW1</f>
        <v>0</v>
      </c>
      <c r="TCX1" s="13">
        <f>variables_value!TCX1</f>
        <v>0</v>
      </c>
      <c r="TCY1" s="13">
        <f>variables_value!TCY1</f>
        <v>0</v>
      </c>
      <c r="TCZ1" s="13">
        <f>variables_value!TCZ1</f>
        <v>0</v>
      </c>
      <c r="TDA1" s="13">
        <f>variables_value!TDA1</f>
        <v>0</v>
      </c>
      <c r="TDB1" s="13">
        <f>variables_value!TDB1</f>
        <v>0</v>
      </c>
      <c r="TDC1" s="13">
        <f>variables_value!TDC1</f>
        <v>0</v>
      </c>
      <c r="TDD1" s="13">
        <f>variables_value!TDD1</f>
        <v>0</v>
      </c>
      <c r="TDE1" s="13">
        <f>variables_value!TDE1</f>
        <v>0</v>
      </c>
      <c r="TDF1" s="13">
        <f>variables_value!TDF1</f>
        <v>0</v>
      </c>
      <c r="TDG1" s="13">
        <f>variables_value!TDG1</f>
        <v>0</v>
      </c>
      <c r="TDH1" s="13">
        <f>variables_value!TDH1</f>
        <v>0</v>
      </c>
      <c r="TDI1" s="13">
        <f>variables_value!TDI1</f>
        <v>0</v>
      </c>
      <c r="TDJ1" s="13">
        <f>variables_value!TDJ1</f>
        <v>0</v>
      </c>
      <c r="TDK1" s="13">
        <f>variables_value!TDK1</f>
        <v>0</v>
      </c>
      <c r="TDL1" s="13">
        <f>variables_value!TDL1</f>
        <v>0</v>
      </c>
      <c r="TDM1" s="13">
        <f>variables_value!TDM1</f>
        <v>0</v>
      </c>
      <c r="TDN1" s="13">
        <f>variables_value!TDN1</f>
        <v>0</v>
      </c>
      <c r="TDO1" s="13">
        <f>variables_value!TDO1</f>
        <v>0</v>
      </c>
      <c r="TDP1" s="13">
        <f>variables_value!TDP1</f>
        <v>0</v>
      </c>
      <c r="TDQ1" s="13">
        <f>variables_value!TDQ1</f>
        <v>0</v>
      </c>
      <c r="TDR1" s="13">
        <f>variables_value!TDR1</f>
        <v>0</v>
      </c>
      <c r="TDS1" s="13">
        <f>variables_value!TDS1</f>
        <v>0</v>
      </c>
      <c r="TDT1" s="13">
        <f>variables_value!TDT1</f>
        <v>0</v>
      </c>
      <c r="TDU1" s="13">
        <f>variables_value!TDU1</f>
        <v>0</v>
      </c>
      <c r="TDV1" s="13">
        <f>variables_value!TDV1</f>
        <v>0</v>
      </c>
      <c r="TDW1" s="13">
        <f>variables_value!TDW1</f>
        <v>0</v>
      </c>
      <c r="TDX1" s="13">
        <f>variables_value!TDX1</f>
        <v>0</v>
      </c>
      <c r="TDY1" s="13">
        <f>variables_value!TDY1</f>
        <v>0</v>
      </c>
      <c r="TDZ1" s="13">
        <f>variables_value!TDZ1</f>
        <v>0</v>
      </c>
      <c r="TEA1" s="13">
        <f>variables_value!TEA1</f>
        <v>0</v>
      </c>
      <c r="TEB1" s="13">
        <f>variables_value!TEB1</f>
        <v>0</v>
      </c>
      <c r="TEC1" s="13">
        <f>variables_value!TEC1</f>
        <v>0</v>
      </c>
      <c r="TED1" s="13">
        <f>variables_value!TED1</f>
        <v>0</v>
      </c>
      <c r="TEE1" s="13">
        <f>variables_value!TEE1</f>
        <v>0</v>
      </c>
      <c r="TEF1" s="13">
        <f>variables_value!TEF1</f>
        <v>0</v>
      </c>
      <c r="TEG1" s="13">
        <f>variables_value!TEG1</f>
        <v>0</v>
      </c>
      <c r="TEH1" s="13">
        <f>variables_value!TEH1</f>
        <v>0</v>
      </c>
      <c r="TEI1" s="13">
        <f>variables_value!TEI1</f>
        <v>0</v>
      </c>
      <c r="TEJ1" s="13">
        <f>variables_value!TEJ1</f>
        <v>0</v>
      </c>
      <c r="TEK1" s="13">
        <f>variables_value!TEK1</f>
        <v>0</v>
      </c>
      <c r="TEL1" s="13">
        <f>variables_value!TEL1</f>
        <v>0</v>
      </c>
      <c r="TEM1" s="13">
        <f>variables_value!TEM1</f>
        <v>0</v>
      </c>
      <c r="TEN1" s="13">
        <f>variables_value!TEN1</f>
        <v>0</v>
      </c>
      <c r="TEO1" s="13">
        <f>variables_value!TEO1</f>
        <v>0</v>
      </c>
      <c r="TEP1" s="13">
        <f>variables_value!TEP1</f>
        <v>0</v>
      </c>
      <c r="TEQ1" s="13">
        <f>variables_value!TEQ1</f>
        <v>0</v>
      </c>
      <c r="TER1" s="13">
        <f>variables_value!TER1</f>
        <v>0</v>
      </c>
      <c r="TES1" s="13">
        <f>variables_value!TES1</f>
        <v>0</v>
      </c>
      <c r="TET1" s="13">
        <f>variables_value!TET1</f>
        <v>0</v>
      </c>
      <c r="TEU1" s="13">
        <f>variables_value!TEU1</f>
        <v>0</v>
      </c>
      <c r="TEV1" s="13">
        <f>variables_value!TEV1</f>
        <v>0</v>
      </c>
      <c r="TEW1" s="13">
        <f>variables_value!TEW1</f>
        <v>0</v>
      </c>
      <c r="TEX1" s="13">
        <f>variables_value!TEX1</f>
        <v>0</v>
      </c>
      <c r="TEY1" s="13">
        <f>variables_value!TEY1</f>
        <v>0</v>
      </c>
      <c r="TEZ1" s="13">
        <f>variables_value!TEZ1</f>
        <v>0</v>
      </c>
      <c r="TFA1" s="13">
        <f>variables_value!TFA1</f>
        <v>0</v>
      </c>
      <c r="TFB1" s="13">
        <f>variables_value!TFB1</f>
        <v>0</v>
      </c>
      <c r="TFC1" s="13">
        <f>variables_value!TFC1</f>
        <v>0</v>
      </c>
      <c r="TFD1" s="13">
        <f>variables_value!TFD1</f>
        <v>0</v>
      </c>
      <c r="TFE1" s="13">
        <f>variables_value!TFE1</f>
        <v>0</v>
      </c>
      <c r="TFF1" s="13">
        <f>variables_value!TFF1</f>
        <v>0</v>
      </c>
      <c r="TFG1" s="13">
        <f>variables_value!TFG1</f>
        <v>0</v>
      </c>
      <c r="TFH1" s="13">
        <f>variables_value!TFH1</f>
        <v>0</v>
      </c>
      <c r="TFI1" s="13">
        <f>variables_value!TFI1</f>
        <v>0</v>
      </c>
      <c r="TFJ1" s="13">
        <f>variables_value!TFJ1</f>
        <v>0</v>
      </c>
      <c r="TFK1" s="13">
        <f>variables_value!TFK1</f>
        <v>0</v>
      </c>
      <c r="TFL1" s="13">
        <f>variables_value!TFL1</f>
        <v>0</v>
      </c>
      <c r="TFM1" s="13">
        <f>variables_value!TFM1</f>
        <v>0</v>
      </c>
      <c r="TFN1" s="13">
        <f>variables_value!TFN1</f>
        <v>0</v>
      </c>
      <c r="TFO1" s="13">
        <f>variables_value!TFO1</f>
        <v>0</v>
      </c>
      <c r="TFP1" s="13">
        <f>variables_value!TFP1</f>
        <v>0</v>
      </c>
      <c r="TFQ1" s="13">
        <f>variables_value!TFQ1</f>
        <v>0</v>
      </c>
      <c r="TFR1" s="13">
        <f>variables_value!TFR1</f>
        <v>0</v>
      </c>
      <c r="TFS1" s="13">
        <f>variables_value!TFS1</f>
        <v>0</v>
      </c>
      <c r="TFT1" s="13">
        <f>variables_value!TFT1</f>
        <v>0</v>
      </c>
      <c r="TFU1" s="13">
        <f>variables_value!TFU1</f>
        <v>0</v>
      </c>
      <c r="TFV1" s="13">
        <f>variables_value!TFV1</f>
        <v>0</v>
      </c>
      <c r="TFW1" s="13">
        <f>variables_value!TFW1</f>
        <v>0</v>
      </c>
      <c r="TFX1" s="13">
        <f>variables_value!TFX1</f>
        <v>0</v>
      </c>
      <c r="TFY1" s="13">
        <f>variables_value!TFY1</f>
        <v>0</v>
      </c>
      <c r="TFZ1" s="13">
        <f>variables_value!TFZ1</f>
        <v>0</v>
      </c>
      <c r="TGA1" s="13">
        <f>variables_value!TGA1</f>
        <v>0</v>
      </c>
      <c r="TGB1" s="13">
        <f>variables_value!TGB1</f>
        <v>0</v>
      </c>
      <c r="TGC1" s="13">
        <f>variables_value!TGC1</f>
        <v>0</v>
      </c>
      <c r="TGD1" s="13">
        <f>variables_value!TGD1</f>
        <v>0</v>
      </c>
      <c r="TGE1" s="13">
        <f>variables_value!TGE1</f>
        <v>0</v>
      </c>
      <c r="TGF1" s="13">
        <f>variables_value!TGF1</f>
        <v>0</v>
      </c>
      <c r="TGG1" s="13">
        <f>variables_value!TGG1</f>
        <v>0</v>
      </c>
      <c r="TGH1" s="13">
        <f>variables_value!TGH1</f>
        <v>0</v>
      </c>
      <c r="TGI1" s="13">
        <f>variables_value!TGI1</f>
        <v>0</v>
      </c>
      <c r="TGJ1" s="13">
        <f>variables_value!TGJ1</f>
        <v>0</v>
      </c>
      <c r="TGK1" s="13">
        <f>variables_value!TGK1</f>
        <v>0</v>
      </c>
      <c r="TGL1" s="13">
        <f>variables_value!TGL1</f>
        <v>0</v>
      </c>
      <c r="TGM1" s="13">
        <f>variables_value!TGM1</f>
        <v>0</v>
      </c>
      <c r="TGN1" s="13">
        <f>variables_value!TGN1</f>
        <v>0</v>
      </c>
      <c r="TGO1" s="13">
        <f>variables_value!TGO1</f>
        <v>0</v>
      </c>
      <c r="TGP1" s="13">
        <f>variables_value!TGP1</f>
        <v>0</v>
      </c>
      <c r="TGQ1" s="13">
        <f>variables_value!TGQ1</f>
        <v>0</v>
      </c>
      <c r="TGR1" s="13">
        <f>variables_value!TGR1</f>
        <v>0</v>
      </c>
      <c r="TGS1" s="13">
        <f>variables_value!TGS1</f>
        <v>0</v>
      </c>
      <c r="TGT1" s="13">
        <f>variables_value!TGT1</f>
        <v>0</v>
      </c>
      <c r="TGU1" s="13">
        <f>variables_value!TGU1</f>
        <v>0</v>
      </c>
      <c r="TGV1" s="13">
        <f>variables_value!TGV1</f>
        <v>0</v>
      </c>
      <c r="TGW1" s="13">
        <f>variables_value!TGW1</f>
        <v>0</v>
      </c>
      <c r="TGX1" s="13">
        <f>variables_value!TGX1</f>
        <v>0</v>
      </c>
      <c r="TGY1" s="13">
        <f>variables_value!TGY1</f>
        <v>0</v>
      </c>
      <c r="TGZ1" s="13">
        <f>variables_value!TGZ1</f>
        <v>0</v>
      </c>
      <c r="THA1" s="13">
        <f>variables_value!THA1</f>
        <v>0</v>
      </c>
      <c r="THB1" s="13">
        <f>variables_value!THB1</f>
        <v>0</v>
      </c>
      <c r="THC1" s="13">
        <f>variables_value!THC1</f>
        <v>0</v>
      </c>
      <c r="THD1" s="13">
        <f>variables_value!THD1</f>
        <v>0</v>
      </c>
      <c r="THE1" s="13">
        <f>variables_value!THE1</f>
        <v>0</v>
      </c>
      <c r="THF1" s="13">
        <f>variables_value!THF1</f>
        <v>0</v>
      </c>
      <c r="THG1" s="13">
        <f>variables_value!THG1</f>
        <v>0</v>
      </c>
      <c r="THH1" s="13">
        <f>variables_value!THH1</f>
        <v>0</v>
      </c>
      <c r="THI1" s="13">
        <f>variables_value!THI1</f>
        <v>0</v>
      </c>
      <c r="THJ1" s="13">
        <f>variables_value!THJ1</f>
        <v>0</v>
      </c>
      <c r="THK1" s="13">
        <f>variables_value!THK1</f>
        <v>0</v>
      </c>
      <c r="THL1" s="13">
        <f>variables_value!THL1</f>
        <v>0</v>
      </c>
      <c r="THM1" s="13">
        <f>variables_value!THM1</f>
        <v>0</v>
      </c>
      <c r="THN1" s="13">
        <f>variables_value!THN1</f>
        <v>0</v>
      </c>
      <c r="THO1" s="13">
        <f>variables_value!THO1</f>
        <v>0</v>
      </c>
      <c r="THP1" s="13">
        <f>variables_value!THP1</f>
        <v>0</v>
      </c>
      <c r="THQ1" s="13">
        <f>variables_value!THQ1</f>
        <v>0</v>
      </c>
      <c r="THR1" s="13">
        <f>variables_value!THR1</f>
        <v>0</v>
      </c>
      <c r="THS1" s="13">
        <f>variables_value!THS1</f>
        <v>0</v>
      </c>
      <c r="THT1" s="13">
        <f>variables_value!THT1</f>
        <v>0</v>
      </c>
      <c r="THU1" s="13">
        <f>variables_value!THU1</f>
        <v>0</v>
      </c>
      <c r="THV1" s="13">
        <f>variables_value!THV1</f>
        <v>0</v>
      </c>
      <c r="THW1" s="13">
        <f>variables_value!THW1</f>
        <v>0</v>
      </c>
      <c r="THX1" s="13">
        <f>variables_value!THX1</f>
        <v>0</v>
      </c>
      <c r="THY1" s="13">
        <f>variables_value!THY1</f>
        <v>0</v>
      </c>
      <c r="THZ1" s="13">
        <f>variables_value!THZ1</f>
        <v>0</v>
      </c>
      <c r="TIA1" s="13">
        <f>variables_value!TIA1</f>
        <v>0</v>
      </c>
      <c r="TIB1" s="13">
        <f>variables_value!TIB1</f>
        <v>0</v>
      </c>
      <c r="TIC1" s="13">
        <f>variables_value!TIC1</f>
        <v>0</v>
      </c>
      <c r="TID1" s="13">
        <f>variables_value!TID1</f>
        <v>0</v>
      </c>
      <c r="TIE1" s="13">
        <f>variables_value!TIE1</f>
        <v>0</v>
      </c>
      <c r="TIF1" s="13">
        <f>variables_value!TIF1</f>
        <v>0</v>
      </c>
      <c r="TIG1" s="13">
        <f>variables_value!TIG1</f>
        <v>0</v>
      </c>
      <c r="TIH1" s="13">
        <f>variables_value!TIH1</f>
        <v>0</v>
      </c>
      <c r="TII1" s="13">
        <f>variables_value!TII1</f>
        <v>0</v>
      </c>
      <c r="TIJ1" s="13">
        <f>variables_value!TIJ1</f>
        <v>0</v>
      </c>
      <c r="TIK1" s="13">
        <f>variables_value!TIK1</f>
        <v>0</v>
      </c>
      <c r="TIL1" s="13">
        <f>variables_value!TIL1</f>
        <v>0</v>
      </c>
      <c r="TIM1" s="13">
        <f>variables_value!TIM1</f>
        <v>0</v>
      </c>
      <c r="TIN1" s="13">
        <f>variables_value!TIN1</f>
        <v>0</v>
      </c>
      <c r="TIO1" s="13">
        <f>variables_value!TIO1</f>
        <v>0</v>
      </c>
      <c r="TIP1" s="13">
        <f>variables_value!TIP1</f>
        <v>0</v>
      </c>
      <c r="TIQ1" s="13">
        <f>variables_value!TIQ1</f>
        <v>0</v>
      </c>
      <c r="TIR1" s="13">
        <f>variables_value!TIR1</f>
        <v>0</v>
      </c>
      <c r="TIS1" s="13">
        <f>variables_value!TIS1</f>
        <v>0</v>
      </c>
      <c r="TIT1" s="13">
        <f>variables_value!TIT1</f>
        <v>0</v>
      </c>
      <c r="TIU1" s="13">
        <f>variables_value!TIU1</f>
        <v>0</v>
      </c>
      <c r="TIV1" s="13">
        <f>variables_value!TIV1</f>
        <v>0</v>
      </c>
      <c r="TIW1" s="13">
        <f>variables_value!TIW1</f>
        <v>0</v>
      </c>
      <c r="TIX1" s="13">
        <f>variables_value!TIX1</f>
        <v>0</v>
      </c>
      <c r="TIY1" s="13">
        <f>variables_value!TIY1</f>
        <v>0</v>
      </c>
      <c r="TIZ1" s="13">
        <f>variables_value!TIZ1</f>
        <v>0</v>
      </c>
      <c r="TJA1" s="13">
        <f>variables_value!TJA1</f>
        <v>0</v>
      </c>
      <c r="TJB1" s="13">
        <f>variables_value!TJB1</f>
        <v>0</v>
      </c>
      <c r="TJC1" s="13">
        <f>variables_value!TJC1</f>
        <v>0</v>
      </c>
      <c r="TJD1" s="13">
        <f>variables_value!TJD1</f>
        <v>0</v>
      </c>
      <c r="TJE1" s="13">
        <f>variables_value!TJE1</f>
        <v>0</v>
      </c>
      <c r="TJF1" s="13">
        <f>variables_value!TJF1</f>
        <v>0</v>
      </c>
      <c r="TJG1" s="13">
        <f>variables_value!TJG1</f>
        <v>0</v>
      </c>
      <c r="TJH1" s="13">
        <f>variables_value!TJH1</f>
        <v>0</v>
      </c>
      <c r="TJI1" s="13">
        <f>variables_value!TJI1</f>
        <v>0</v>
      </c>
      <c r="TJJ1" s="13">
        <f>variables_value!TJJ1</f>
        <v>0</v>
      </c>
      <c r="TJK1" s="13">
        <f>variables_value!TJK1</f>
        <v>0</v>
      </c>
      <c r="TJL1" s="13">
        <f>variables_value!TJL1</f>
        <v>0</v>
      </c>
      <c r="TJM1" s="13">
        <f>variables_value!TJM1</f>
        <v>0</v>
      </c>
      <c r="TJN1" s="13">
        <f>variables_value!TJN1</f>
        <v>0</v>
      </c>
      <c r="TJO1" s="13">
        <f>variables_value!TJO1</f>
        <v>0</v>
      </c>
      <c r="TJP1" s="13">
        <f>variables_value!TJP1</f>
        <v>0</v>
      </c>
      <c r="TJQ1" s="13">
        <f>variables_value!TJQ1</f>
        <v>0</v>
      </c>
      <c r="TJR1" s="13">
        <f>variables_value!TJR1</f>
        <v>0</v>
      </c>
      <c r="TJS1" s="13">
        <f>variables_value!TJS1</f>
        <v>0</v>
      </c>
      <c r="TJT1" s="13">
        <f>variables_value!TJT1</f>
        <v>0</v>
      </c>
      <c r="TJU1" s="13">
        <f>variables_value!TJU1</f>
        <v>0</v>
      </c>
      <c r="TJV1" s="13">
        <f>variables_value!TJV1</f>
        <v>0</v>
      </c>
      <c r="TJW1" s="13">
        <f>variables_value!TJW1</f>
        <v>0</v>
      </c>
      <c r="TJX1" s="13">
        <f>variables_value!TJX1</f>
        <v>0</v>
      </c>
      <c r="TJY1" s="13">
        <f>variables_value!TJY1</f>
        <v>0</v>
      </c>
      <c r="TJZ1" s="13">
        <f>variables_value!TJZ1</f>
        <v>0</v>
      </c>
      <c r="TKA1" s="13">
        <f>variables_value!TKA1</f>
        <v>0</v>
      </c>
      <c r="TKB1" s="13">
        <f>variables_value!TKB1</f>
        <v>0</v>
      </c>
      <c r="TKC1" s="13">
        <f>variables_value!TKC1</f>
        <v>0</v>
      </c>
      <c r="TKD1" s="13">
        <f>variables_value!TKD1</f>
        <v>0</v>
      </c>
      <c r="TKE1" s="13">
        <f>variables_value!TKE1</f>
        <v>0</v>
      </c>
      <c r="TKF1" s="13">
        <f>variables_value!TKF1</f>
        <v>0</v>
      </c>
      <c r="TKG1" s="13">
        <f>variables_value!TKG1</f>
        <v>0</v>
      </c>
      <c r="TKH1" s="13">
        <f>variables_value!TKH1</f>
        <v>0</v>
      </c>
      <c r="TKI1" s="13">
        <f>variables_value!TKI1</f>
        <v>0</v>
      </c>
      <c r="TKJ1" s="13">
        <f>variables_value!TKJ1</f>
        <v>0</v>
      </c>
      <c r="TKK1" s="13">
        <f>variables_value!TKK1</f>
        <v>0</v>
      </c>
      <c r="TKL1" s="13">
        <f>variables_value!TKL1</f>
        <v>0</v>
      </c>
      <c r="TKM1" s="13">
        <f>variables_value!TKM1</f>
        <v>0</v>
      </c>
      <c r="TKN1" s="13">
        <f>variables_value!TKN1</f>
        <v>0</v>
      </c>
      <c r="TKO1" s="13">
        <f>variables_value!TKO1</f>
        <v>0</v>
      </c>
      <c r="TKP1" s="13">
        <f>variables_value!TKP1</f>
        <v>0</v>
      </c>
      <c r="TKQ1" s="13">
        <f>variables_value!TKQ1</f>
        <v>0</v>
      </c>
      <c r="TKR1" s="13">
        <f>variables_value!TKR1</f>
        <v>0</v>
      </c>
      <c r="TKS1" s="13">
        <f>variables_value!TKS1</f>
        <v>0</v>
      </c>
      <c r="TKT1" s="13">
        <f>variables_value!TKT1</f>
        <v>0</v>
      </c>
      <c r="TKU1" s="13">
        <f>variables_value!TKU1</f>
        <v>0</v>
      </c>
      <c r="TKV1" s="13">
        <f>variables_value!TKV1</f>
        <v>0</v>
      </c>
      <c r="TKW1" s="13">
        <f>variables_value!TKW1</f>
        <v>0</v>
      </c>
      <c r="TKX1" s="13">
        <f>variables_value!TKX1</f>
        <v>0</v>
      </c>
      <c r="TKY1" s="13">
        <f>variables_value!TKY1</f>
        <v>0</v>
      </c>
      <c r="TKZ1" s="13">
        <f>variables_value!TKZ1</f>
        <v>0</v>
      </c>
      <c r="TLA1" s="13">
        <f>variables_value!TLA1</f>
        <v>0</v>
      </c>
      <c r="TLB1" s="13">
        <f>variables_value!TLB1</f>
        <v>0</v>
      </c>
      <c r="TLC1" s="13">
        <f>variables_value!TLC1</f>
        <v>0</v>
      </c>
      <c r="TLD1" s="13">
        <f>variables_value!TLD1</f>
        <v>0</v>
      </c>
      <c r="TLE1" s="13">
        <f>variables_value!TLE1</f>
        <v>0</v>
      </c>
      <c r="TLF1" s="13">
        <f>variables_value!TLF1</f>
        <v>0</v>
      </c>
      <c r="TLG1" s="13">
        <f>variables_value!TLG1</f>
        <v>0</v>
      </c>
      <c r="TLH1" s="13">
        <f>variables_value!TLH1</f>
        <v>0</v>
      </c>
      <c r="TLI1" s="13">
        <f>variables_value!TLI1</f>
        <v>0</v>
      </c>
      <c r="TLJ1" s="13">
        <f>variables_value!TLJ1</f>
        <v>0</v>
      </c>
      <c r="TLK1" s="13">
        <f>variables_value!TLK1</f>
        <v>0</v>
      </c>
      <c r="TLL1" s="13">
        <f>variables_value!TLL1</f>
        <v>0</v>
      </c>
      <c r="TLM1" s="13">
        <f>variables_value!TLM1</f>
        <v>0</v>
      </c>
      <c r="TLN1" s="13">
        <f>variables_value!TLN1</f>
        <v>0</v>
      </c>
      <c r="TLO1" s="13">
        <f>variables_value!TLO1</f>
        <v>0</v>
      </c>
      <c r="TLP1" s="13">
        <f>variables_value!TLP1</f>
        <v>0</v>
      </c>
      <c r="TLQ1" s="13">
        <f>variables_value!TLQ1</f>
        <v>0</v>
      </c>
      <c r="TLR1" s="13">
        <f>variables_value!TLR1</f>
        <v>0</v>
      </c>
      <c r="TLS1" s="13">
        <f>variables_value!TLS1</f>
        <v>0</v>
      </c>
      <c r="TLT1" s="13">
        <f>variables_value!TLT1</f>
        <v>0</v>
      </c>
      <c r="TLU1" s="13">
        <f>variables_value!TLU1</f>
        <v>0</v>
      </c>
      <c r="TLV1" s="13">
        <f>variables_value!TLV1</f>
        <v>0</v>
      </c>
      <c r="TLW1" s="13">
        <f>variables_value!TLW1</f>
        <v>0</v>
      </c>
      <c r="TLX1" s="13">
        <f>variables_value!TLX1</f>
        <v>0</v>
      </c>
      <c r="TLY1" s="13">
        <f>variables_value!TLY1</f>
        <v>0</v>
      </c>
      <c r="TLZ1" s="13">
        <f>variables_value!TLZ1</f>
        <v>0</v>
      </c>
      <c r="TMA1" s="13">
        <f>variables_value!TMA1</f>
        <v>0</v>
      </c>
      <c r="TMB1" s="13">
        <f>variables_value!TMB1</f>
        <v>0</v>
      </c>
      <c r="TMC1" s="13">
        <f>variables_value!TMC1</f>
        <v>0</v>
      </c>
      <c r="TMD1" s="13">
        <f>variables_value!TMD1</f>
        <v>0</v>
      </c>
      <c r="TME1" s="13">
        <f>variables_value!TME1</f>
        <v>0</v>
      </c>
      <c r="TMF1" s="13">
        <f>variables_value!TMF1</f>
        <v>0</v>
      </c>
      <c r="TMG1" s="13">
        <f>variables_value!TMG1</f>
        <v>0</v>
      </c>
      <c r="TMH1" s="13">
        <f>variables_value!TMH1</f>
        <v>0</v>
      </c>
      <c r="TMI1" s="13">
        <f>variables_value!TMI1</f>
        <v>0</v>
      </c>
      <c r="TMJ1" s="13">
        <f>variables_value!TMJ1</f>
        <v>0</v>
      </c>
      <c r="TMK1" s="13">
        <f>variables_value!TMK1</f>
        <v>0</v>
      </c>
      <c r="TML1" s="13">
        <f>variables_value!TML1</f>
        <v>0</v>
      </c>
      <c r="TMM1" s="13">
        <f>variables_value!TMM1</f>
        <v>0</v>
      </c>
      <c r="TMN1" s="13">
        <f>variables_value!TMN1</f>
        <v>0</v>
      </c>
      <c r="TMO1" s="13">
        <f>variables_value!TMO1</f>
        <v>0</v>
      </c>
      <c r="TMP1" s="13">
        <f>variables_value!TMP1</f>
        <v>0</v>
      </c>
      <c r="TMQ1" s="13">
        <f>variables_value!TMQ1</f>
        <v>0</v>
      </c>
      <c r="TMR1" s="13">
        <f>variables_value!TMR1</f>
        <v>0</v>
      </c>
      <c r="TMS1" s="13">
        <f>variables_value!TMS1</f>
        <v>0</v>
      </c>
      <c r="TMT1" s="13">
        <f>variables_value!TMT1</f>
        <v>0</v>
      </c>
      <c r="TMU1" s="13">
        <f>variables_value!TMU1</f>
        <v>0</v>
      </c>
      <c r="TMV1" s="13">
        <f>variables_value!TMV1</f>
        <v>0</v>
      </c>
      <c r="TMW1" s="13">
        <f>variables_value!TMW1</f>
        <v>0</v>
      </c>
      <c r="TMX1" s="13">
        <f>variables_value!TMX1</f>
        <v>0</v>
      </c>
      <c r="TMY1" s="13">
        <f>variables_value!TMY1</f>
        <v>0</v>
      </c>
      <c r="TMZ1" s="13">
        <f>variables_value!TMZ1</f>
        <v>0</v>
      </c>
      <c r="TNA1" s="13">
        <f>variables_value!TNA1</f>
        <v>0</v>
      </c>
      <c r="TNB1" s="13">
        <f>variables_value!TNB1</f>
        <v>0</v>
      </c>
      <c r="TNC1" s="13">
        <f>variables_value!TNC1</f>
        <v>0</v>
      </c>
      <c r="TND1" s="13">
        <f>variables_value!TND1</f>
        <v>0</v>
      </c>
      <c r="TNE1" s="13">
        <f>variables_value!TNE1</f>
        <v>0</v>
      </c>
      <c r="TNF1" s="13">
        <f>variables_value!TNF1</f>
        <v>0</v>
      </c>
      <c r="TNG1" s="13">
        <f>variables_value!TNG1</f>
        <v>0</v>
      </c>
      <c r="TNH1" s="13">
        <f>variables_value!TNH1</f>
        <v>0</v>
      </c>
      <c r="TNI1" s="13">
        <f>variables_value!TNI1</f>
        <v>0</v>
      </c>
      <c r="TNJ1" s="13">
        <f>variables_value!TNJ1</f>
        <v>0</v>
      </c>
      <c r="TNK1" s="13">
        <f>variables_value!TNK1</f>
        <v>0</v>
      </c>
      <c r="TNL1" s="13">
        <f>variables_value!TNL1</f>
        <v>0</v>
      </c>
      <c r="TNM1" s="13">
        <f>variables_value!TNM1</f>
        <v>0</v>
      </c>
      <c r="TNN1" s="13">
        <f>variables_value!TNN1</f>
        <v>0</v>
      </c>
      <c r="TNO1" s="13">
        <f>variables_value!TNO1</f>
        <v>0</v>
      </c>
      <c r="TNP1" s="13">
        <f>variables_value!TNP1</f>
        <v>0</v>
      </c>
      <c r="TNQ1" s="13">
        <f>variables_value!TNQ1</f>
        <v>0</v>
      </c>
      <c r="TNR1" s="13">
        <f>variables_value!TNR1</f>
        <v>0</v>
      </c>
      <c r="TNS1" s="13">
        <f>variables_value!TNS1</f>
        <v>0</v>
      </c>
      <c r="TNT1" s="13">
        <f>variables_value!TNT1</f>
        <v>0</v>
      </c>
      <c r="TNU1" s="13">
        <f>variables_value!TNU1</f>
        <v>0</v>
      </c>
      <c r="TNV1" s="13">
        <f>variables_value!TNV1</f>
        <v>0</v>
      </c>
      <c r="TNW1" s="13">
        <f>variables_value!TNW1</f>
        <v>0</v>
      </c>
      <c r="TNX1" s="13">
        <f>variables_value!TNX1</f>
        <v>0</v>
      </c>
      <c r="TNY1" s="13">
        <f>variables_value!TNY1</f>
        <v>0</v>
      </c>
      <c r="TNZ1" s="13">
        <f>variables_value!TNZ1</f>
        <v>0</v>
      </c>
      <c r="TOA1" s="13">
        <f>variables_value!TOA1</f>
        <v>0</v>
      </c>
      <c r="TOB1" s="13">
        <f>variables_value!TOB1</f>
        <v>0</v>
      </c>
      <c r="TOC1" s="13">
        <f>variables_value!TOC1</f>
        <v>0</v>
      </c>
      <c r="TOD1" s="13">
        <f>variables_value!TOD1</f>
        <v>0</v>
      </c>
      <c r="TOE1" s="13">
        <f>variables_value!TOE1</f>
        <v>0</v>
      </c>
      <c r="TOF1" s="13">
        <f>variables_value!TOF1</f>
        <v>0</v>
      </c>
      <c r="TOG1" s="13">
        <f>variables_value!TOG1</f>
        <v>0</v>
      </c>
      <c r="TOH1" s="13">
        <f>variables_value!TOH1</f>
        <v>0</v>
      </c>
      <c r="TOI1" s="13">
        <f>variables_value!TOI1</f>
        <v>0</v>
      </c>
      <c r="TOJ1" s="13">
        <f>variables_value!TOJ1</f>
        <v>0</v>
      </c>
      <c r="TOK1" s="13">
        <f>variables_value!TOK1</f>
        <v>0</v>
      </c>
      <c r="TOL1" s="13">
        <f>variables_value!TOL1</f>
        <v>0</v>
      </c>
      <c r="TOM1" s="13">
        <f>variables_value!TOM1</f>
        <v>0</v>
      </c>
      <c r="TON1" s="13">
        <f>variables_value!TON1</f>
        <v>0</v>
      </c>
      <c r="TOO1" s="13">
        <f>variables_value!TOO1</f>
        <v>0</v>
      </c>
      <c r="TOP1" s="13">
        <f>variables_value!TOP1</f>
        <v>0</v>
      </c>
      <c r="TOQ1" s="13">
        <f>variables_value!TOQ1</f>
        <v>0</v>
      </c>
      <c r="TOR1" s="13">
        <f>variables_value!TOR1</f>
        <v>0</v>
      </c>
      <c r="TOS1" s="13">
        <f>variables_value!TOS1</f>
        <v>0</v>
      </c>
      <c r="TOT1" s="13">
        <f>variables_value!TOT1</f>
        <v>0</v>
      </c>
      <c r="TOU1" s="13">
        <f>variables_value!TOU1</f>
        <v>0</v>
      </c>
      <c r="TOV1" s="13">
        <f>variables_value!TOV1</f>
        <v>0</v>
      </c>
      <c r="TOW1" s="13">
        <f>variables_value!TOW1</f>
        <v>0</v>
      </c>
      <c r="TOX1" s="13">
        <f>variables_value!TOX1</f>
        <v>0</v>
      </c>
      <c r="TOY1" s="13">
        <f>variables_value!TOY1</f>
        <v>0</v>
      </c>
      <c r="TOZ1" s="13">
        <f>variables_value!TOZ1</f>
        <v>0</v>
      </c>
      <c r="TPA1" s="13">
        <f>variables_value!TPA1</f>
        <v>0</v>
      </c>
      <c r="TPB1" s="13">
        <f>variables_value!TPB1</f>
        <v>0</v>
      </c>
      <c r="TPC1" s="13">
        <f>variables_value!TPC1</f>
        <v>0</v>
      </c>
      <c r="TPD1" s="13">
        <f>variables_value!TPD1</f>
        <v>0</v>
      </c>
      <c r="TPE1" s="13">
        <f>variables_value!TPE1</f>
        <v>0</v>
      </c>
      <c r="TPF1" s="13">
        <f>variables_value!TPF1</f>
        <v>0</v>
      </c>
      <c r="TPG1" s="13">
        <f>variables_value!TPG1</f>
        <v>0</v>
      </c>
      <c r="TPH1" s="13">
        <f>variables_value!TPH1</f>
        <v>0</v>
      </c>
      <c r="TPI1" s="13">
        <f>variables_value!TPI1</f>
        <v>0</v>
      </c>
      <c r="TPJ1" s="13">
        <f>variables_value!TPJ1</f>
        <v>0</v>
      </c>
      <c r="TPK1" s="13">
        <f>variables_value!TPK1</f>
        <v>0</v>
      </c>
      <c r="TPL1" s="13">
        <f>variables_value!TPL1</f>
        <v>0</v>
      </c>
      <c r="TPM1" s="13">
        <f>variables_value!TPM1</f>
        <v>0</v>
      </c>
      <c r="TPN1" s="13">
        <f>variables_value!TPN1</f>
        <v>0</v>
      </c>
      <c r="TPO1" s="13">
        <f>variables_value!TPO1</f>
        <v>0</v>
      </c>
      <c r="TPP1" s="13">
        <f>variables_value!TPP1</f>
        <v>0</v>
      </c>
      <c r="TPQ1" s="13">
        <f>variables_value!TPQ1</f>
        <v>0</v>
      </c>
      <c r="TPR1" s="13">
        <f>variables_value!TPR1</f>
        <v>0</v>
      </c>
      <c r="TPS1" s="13">
        <f>variables_value!TPS1</f>
        <v>0</v>
      </c>
      <c r="TPT1" s="13">
        <f>variables_value!TPT1</f>
        <v>0</v>
      </c>
      <c r="TPU1" s="13">
        <f>variables_value!TPU1</f>
        <v>0</v>
      </c>
      <c r="TPV1" s="13">
        <f>variables_value!TPV1</f>
        <v>0</v>
      </c>
      <c r="TPW1" s="13">
        <f>variables_value!TPW1</f>
        <v>0</v>
      </c>
      <c r="TPX1" s="13">
        <f>variables_value!TPX1</f>
        <v>0</v>
      </c>
      <c r="TPY1" s="13">
        <f>variables_value!TPY1</f>
        <v>0</v>
      </c>
      <c r="TPZ1" s="13">
        <f>variables_value!TPZ1</f>
        <v>0</v>
      </c>
      <c r="TQA1" s="13">
        <f>variables_value!TQA1</f>
        <v>0</v>
      </c>
      <c r="TQB1" s="13">
        <f>variables_value!TQB1</f>
        <v>0</v>
      </c>
      <c r="TQC1" s="13">
        <f>variables_value!TQC1</f>
        <v>0</v>
      </c>
      <c r="TQD1" s="13">
        <f>variables_value!TQD1</f>
        <v>0</v>
      </c>
      <c r="TQE1" s="13">
        <f>variables_value!TQE1</f>
        <v>0</v>
      </c>
      <c r="TQF1" s="13">
        <f>variables_value!TQF1</f>
        <v>0</v>
      </c>
      <c r="TQG1" s="13">
        <f>variables_value!TQG1</f>
        <v>0</v>
      </c>
      <c r="TQH1" s="13">
        <f>variables_value!TQH1</f>
        <v>0</v>
      </c>
      <c r="TQI1" s="13">
        <f>variables_value!TQI1</f>
        <v>0</v>
      </c>
      <c r="TQJ1" s="13">
        <f>variables_value!TQJ1</f>
        <v>0</v>
      </c>
      <c r="TQK1" s="13">
        <f>variables_value!TQK1</f>
        <v>0</v>
      </c>
      <c r="TQL1" s="13">
        <f>variables_value!TQL1</f>
        <v>0</v>
      </c>
      <c r="TQM1" s="13">
        <f>variables_value!TQM1</f>
        <v>0</v>
      </c>
      <c r="TQN1" s="13">
        <f>variables_value!TQN1</f>
        <v>0</v>
      </c>
      <c r="TQO1" s="13">
        <f>variables_value!TQO1</f>
        <v>0</v>
      </c>
      <c r="TQP1" s="13">
        <f>variables_value!TQP1</f>
        <v>0</v>
      </c>
      <c r="TQQ1" s="13">
        <f>variables_value!TQQ1</f>
        <v>0</v>
      </c>
      <c r="TQR1" s="13">
        <f>variables_value!TQR1</f>
        <v>0</v>
      </c>
      <c r="TQS1" s="13">
        <f>variables_value!TQS1</f>
        <v>0</v>
      </c>
      <c r="TQT1" s="13">
        <f>variables_value!TQT1</f>
        <v>0</v>
      </c>
      <c r="TQU1" s="13">
        <f>variables_value!TQU1</f>
        <v>0</v>
      </c>
      <c r="TQV1" s="13">
        <f>variables_value!TQV1</f>
        <v>0</v>
      </c>
      <c r="TQW1" s="13">
        <f>variables_value!TQW1</f>
        <v>0</v>
      </c>
      <c r="TQX1" s="13">
        <f>variables_value!TQX1</f>
        <v>0</v>
      </c>
      <c r="TQY1" s="13">
        <f>variables_value!TQY1</f>
        <v>0</v>
      </c>
      <c r="TQZ1" s="13">
        <f>variables_value!TQZ1</f>
        <v>0</v>
      </c>
      <c r="TRA1" s="13">
        <f>variables_value!TRA1</f>
        <v>0</v>
      </c>
      <c r="TRB1" s="13">
        <f>variables_value!TRB1</f>
        <v>0</v>
      </c>
      <c r="TRC1" s="13">
        <f>variables_value!TRC1</f>
        <v>0</v>
      </c>
      <c r="TRD1" s="13">
        <f>variables_value!TRD1</f>
        <v>0</v>
      </c>
      <c r="TRE1" s="13">
        <f>variables_value!TRE1</f>
        <v>0</v>
      </c>
      <c r="TRF1" s="13">
        <f>variables_value!TRF1</f>
        <v>0</v>
      </c>
      <c r="TRG1" s="13">
        <f>variables_value!TRG1</f>
        <v>0</v>
      </c>
      <c r="TRH1" s="13">
        <f>variables_value!TRH1</f>
        <v>0</v>
      </c>
      <c r="TRI1" s="13">
        <f>variables_value!TRI1</f>
        <v>0</v>
      </c>
      <c r="TRJ1" s="13">
        <f>variables_value!TRJ1</f>
        <v>0</v>
      </c>
      <c r="TRK1" s="13">
        <f>variables_value!TRK1</f>
        <v>0</v>
      </c>
      <c r="TRL1" s="13">
        <f>variables_value!TRL1</f>
        <v>0</v>
      </c>
      <c r="TRM1" s="13">
        <f>variables_value!TRM1</f>
        <v>0</v>
      </c>
      <c r="TRN1" s="13">
        <f>variables_value!TRN1</f>
        <v>0</v>
      </c>
      <c r="TRO1" s="13">
        <f>variables_value!TRO1</f>
        <v>0</v>
      </c>
      <c r="TRP1" s="13">
        <f>variables_value!TRP1</f>
        <v>0</v>
      </c>
      <c r="TRQ1" s="13">
        <f>variables_value!TRQ1</f>
        <v>0</v>
      </c>
      <c r="TRR1" s="13">
        <f>variables_value!TRR1</f>
        <v>0</v>
      </c>
      <c r="TRS1" s="13">
        <f>variables_value!TRS1</f>
        <v>0</v>
      </c>
      <c r="TRT1" s="13">
        <f>variables_value!TRT1</f>
        <v>0</v>
      </c>
      <c r="TRU1" s="13">
        <f>variables_value!TRU1</f>
        <v>0</v>
      </c>
      <c r="TRV1" s="13">
        <f>variables_value!TRV1</f>
        <v>0</v>
      </c>
      <c r="TRW1" s="13">
        <f>variables_value!TRW1</f>
        <v>0</v>
      </c>
      <c r="TRX1" s="13">
        <f>variables_value!TRX1</f>
        <v>0</v>
      </c>
      <c r="TRY1" s="13">
        <f>variables_value!TRY1</f>
        <v>0</v>
      </c>
      <c r="TRZ1" s="13">
        <f>variables_value!TRZ1</f>
        <v>0</v>
      </c>
      <c r="TSA1" s="13">
        <f>variables_value!TSA1</f>
        <v>0</v>
      </c>
      <c r="TSB1" s="13">
        <f>variables_value!TSB1</f>
        <v>0</v>
      </c>
      <c r="TSC1" s="13">
        <f>variables_value!TSC1</f>
        <v>0</v>
      </c>
      <c r="TSD1" s="13">
        <f>variables_value!TSD1</f>
        <v>0</v>
      </c>
      <c r="TSE1" s="13">
        <f>variables_value!TSE1</f>
        <v>0</v>
      </c>
      <c r="TSF1" s="13">
        <f>variables_value!TSF1</f>
        <v>0</v>
      </c>
      <c r="TSG1" s="13">
        <f>variables_value!TSG1</f>
        <v>0</v>
      </c>
      <c r="TSH1" s="13">
        <f>variables_value!TSH1</f>
        <v>0</v>
      </c>
      <c r="TSI1" s="13">
        <f>variables_value!TSI1</f>
        <v>0</v>
      </c>
      <c r="TSJ1" s="13">
        <f>variables_value!TSJ1</f>
        <v>0</v>
      </c>
      <c r="TSK1" s="13">
        <f>variables_value!TSK1</f>
        <v>0</v>
      </c>
      <c r="TSL1" s="13">
        <f>variables_value!TSL1</f>
        <v>0</v>
      </c>
      <c r="TSM1" s="13">
        <f>variables_value!TSM1</f>
        <v>0</v>
      </c>
      <c r="TSN1" s="13">
        <f>variables_value!TSN1</f>
        <v>0</v>
      </c>
      <c r="TSO1" s="13">
        <f>variables_value!TSO1</f>
        <v>0</v>
      </c>
      <c r="TSP1" s="13">
        <f>variables_value!TSP1</f>
        <v>0</v>
      </c>
      <c r="TSQ1" s="13">
        <f>variables_value!TSQ1</f>
        <v>0</v>
      </c>
      <c r="TSR1" s="13">
        <f>variables_value!TSR1</f>
        <v>0</v>
      </c>
      <c r="TSS1" s="13">
        <f>variables_value!TSS1</f>
        <v>0</v>
      </c>
      <c r="TST1" s="13">
        <f>variables_value!TST1</f>
        <v>0</v>
      </c>
      <c r="TSU1" s="13">
        <f>variables_value!TSU1</f>
        <v>0</v>
      </c>
      <c r="TSV1" s="13">
        <f>variables_value!TSV1</f>
        <v>0</v>
      </c>
      <c r="TSW1" s="13">
        <f>variables_value!TSW1</f>
        <v>0</v>
      </c>
      <c r="TSX1" s="13">
        <f>variables_value!TSX1</f>
        <v>0</v>
      </c>
      <c r="TSY1" s="13">
        <f>variables_value!TSY1</f>
        <v>0</v>
      </c>
      <c r="TSZ1" s="13">
        <f>variables_value!TSZ1</f>
        <v>0</v>
      </c>
      <c r="TTA1" s="13">
        <f>variables_value!TTA1</f>
        <v>0</v>
      </c>
      <c r="TTB1" s="13">
        <f>variables_value!TTB1</f>
        <v>0</v>
      </c>
      <c r="TTC1" s="13">
        <f>variables_value!TTC1</f>
        <v>0</v>
      </c>
      <c r="TTD1" s="13">
        <f>variables_value!TTD1</f>
        <v>0</v>
      </c>
      <c r="TTE1" s="13">
        <f>variables_value!TTE1</f>
        <v>0</v>
      </c>
      <c r="TTF1" s="13">
        <f>variables_value!TTF1</f>
        <v>0</v>
      </c>
      <c r="TTG1" s="13">
        <f>variables_value!TTG1</f>
        <v>0</v>
      </c>
      <c r="TTH1" s="13">
        <f>variables_value!TTH1</f>
        <v>0</v>
      </c>
      <c r="TTI1" s="13">
        <f>variables_value!TTI1</f>
        <v>0</v>
      </c>
      <c r="TTJ1" s="13">
        <f>variables_value!TTJ1</f>
        <v>0</v>
      </c>
      <c r="TTK1" s="13">
        <f>variables_value!TTK1</f>
        <v>0</v>
      </c>
      <c r="TTL1" s="13">
        <f>variables_value!TTL1</f>
        <v>0</v>
      </c>
      <c r="TTM1" s="13">
        <f>variables_value!TTM1</f>
        <v>0</v>
      </c>
      <c r="TTN1" s="13">
        <f>variables_value!TTN1</f>
        <v>0</v>
      </c>
      <c r="TTO1" s="13">
        <f>variables_value!TTO1</f>
        <v>0</v>
      </c>
      <c r="TTP1" s="13">
        <f>variables_value!TTP1</f>
        <v>0</v>
      </c>
      <c r="TTQ1" s="13">
        <f>variables_value!TTQ1</f>
        <v>0</v>
      </c>
      <c r="TTR1" s="13">
        <f>variables_value!TTR1</f>
        <v>0</v>
      </c>
      <c r="TTS1" s="13">
        <f>variables_value!TTS1</f>
        <v>0</v>
      </c>
      <c r="TTT1" s="13">
        <f>variables_value!TTT1</f>
        <v>0</v>
      </c>
      <c r="TTU1" s="13">
        <f>variables_value!TTU1</f>
        <v>0</v>
      </c>
      <c r="TTV1" s="13">
        <f>variables_value!TTV1</f>
        <v>0</v>
      </c>
      <c r="TTW1" s="13">
        <f>variables_value!TTW1</f>
        <v>0</v>
      </c>
      <c r="TTX1" s="13">
        <f>variables_value!TTX1</f>
        <v>0</v>
      </c>
      <c r="TTY1" s="13">
        <f>variables_value!TTY1</f>
        <v>0</v>
      </c>
      <c r="TTZ1" s="13">
        <f>variables_value!TTZ1</f>
        <v>0</v>
      </c>
      <c r="TUA1" s="13">
        <f>variables_value!TUA1</f>
        <v>0</v>
      </c>
      <c r="TUB1" s="13">
        <f>variables_value!TUB1</f>
        <v>0</v>
      </c>
      <c r="TUC1" s="13">
        <f>variables_value!TUC1</f>
        <v>0</v>
      </c>
      <c r="TUD1" s="13">
        <f>variables_value!TUD1</f>
        <v>0</v>
      </c>
      <c r="TUE1" s="13">
        <f>variables_value!TUE1</f>
        <v>0</v>
      </c>
      <c r="TUF1" s="13">
        <f>variables_value!TUF1</f>
        <v>0</v>
      </c>
      <c r="TUG1" s="13">
        <f>variables_value!TUG1</f>
        <v>0</v>
      </c>
      <c r="TUH1" s="13">
        <f>variables_value!TUH1</f>
        <v>0</v>
      </c>
      <c r="TUI1" s="13">
        <f>variables_value!TUI1</f>
        <v>0</v>
      </c>
      <c r="TUJ1" s="13">
        <f>variables_value!TUJ1</f>
        <v>0</v>
      </c>
      <c r="TUK1" s="13">
        <f>variables_value!TUK1</f>
        <v>0</v>
      </c>
      <c r="TUL1" s="13">
        <f>variables_value!TUL1</f>
        <v>0</v>
      </c>
      <c r="TUM1" s="13">
        <f>variables_value!TUM1</f>
        <v>0</v>
      </c>
      <c r="TUN1" s="13">
        <f>variables_value!TUN1</f>
        <v>0</v>
      </c>
      <c r="TUO1" s="13">
        <f>variables_value!TUO1</f>
        <v>0</v>
      </c>
      <c r="TUP1" s="13">
        <f>variables_value!TUP1</f>
        <v>0</v>
      </c>
      <c r="TUQ1" s="13">
        <f>variables_value!TUQ1</f>
        <v>0</v>
      </c>
      <c r="TUR1" s="13">
        <f>variables_value!TUR1</f>
        <v>0</v>
      </c>
      <c r="TUS1" s="13">
        <f>variables_value!TUS1</f>
        <v>0</v>
      </c>
      <c r="TUT1" s="13">
        <f>variables_value!TUT1</f>
        <v>0</v>
      </c>
      <c r="TUU1" s="13">
        <f>variables_value!TUU1</f>
        <v>0</v>
      </c>
      <c r="TUV1" s="13">
        <f>variables_value!TUV1</f>
        <v>0</v>
      </c>
      <c r="TUW1" s="13">
        <f>variables_value!TUW1</f>
        <v>0</v>
      </c>
      <c r="TUX1" s="13">
        <f>variables_value!TUX1</f>
        <v>0</v>
      </c>
      <c r="TUY1" s="13">
        <f>variables_value!TUY1</f>
        <v>0</v>
      </c>
      <c r="TUZ1" s="13">
        <f>variables_value!TUZ1</f>
        <v>0</v>
      </c>
      <c r="TVA1" s="13">
        <f>variables_value!TVA1</f>
        <v>0</v>
      </c>
      <c r="TVB1" s="13">
        <f>variables_value!TVB1</f>
        <v>0</v>
      </c>
      <c r="TVC1" s="13">
        <f>variables_value!TVC1</f>
        <v>0</v>
      </c>
      <c r="TVD1" s="13">
        <f>variables_value!TVD1</f>
        <v>0</v>
      </c>
      <c r="TVE1" s="13">
        <f>variables_value!TVE1</f>
        <v>0</v>
      </c>
      <c r="TVF1" s="13">
        <f>variables_value!TVF1</f>
        <v>0</v>
      </c>
      <c r="TVG1" s="13">
        <f>variables_value!TVG1</f>
        <v>0</v>
      </c>
      <c r="TVH1" s="13">
        <f>variables_value!TVH1</f>
        <v>0</v>
      </c>
      <c r="TVI1" s="13">
        <f>variables_value!TVI1</f>
        <v>0</v>
      </c>
      <c r="TVJ1" s="13">
        <f>variables_value!TVJ1</f>
        <v>0</v>
      </c>
      <c r="TVK1" s="13">
        <f>variables_value!TVK1</f>
        <v>0</v>
      </c>
      <c r="TVL1" s="13">
        <f>variables_value!TVL1</f>
        <v>0</v>
      </c>
      <c r="TVM1" s="13">
        <f>variables_value!TVM1</f>
        <v>0</v>
      </c>
      <c r="TVN1" s="13">
        <f>variables_value!TVN1</f>
        <v>0</v>
      </c>
      <c r="TVO1" s="13">
        <f>variables_value!TVO1</f>
        <v>0</v>
      </c>
      <c r="TVP1" s="13">
        <f>variables_value!TVP1</f>
        <v>0</v>
      </c>
      <c r="TVQ1" s="13">
        <f>variables_value!TVQ1</f>
        <v>0</v>
      </c>
      <c r="TVR1" s="13">
        <f>variables_value!TVR1</f>
        <v>0</v>
      </c>
      <c r="TVS1" s="13">
        <f>variables_value!TVS1</f>
        <v>0</v>
      </c>
      <c r="TVT1" s="13">
        <f>variables_value!TVT1</f>
        <v>0</v>
      </c>
      <c r="TVU1" s="13">
        <f>variables_value!TVU1</f>
        <v>0</v>
      </c>
      <c r="TVV1" s="13">
        <f>variables_value!TVV1</f>
        <v>0</v>
      </c>
      <c r="TVW1" s="13">
        <f>variables_value!TVW1</f>
        <v>0</v>
      </c>
      <c r="TVX1" s="13">
        <f>variables_value!TVX1</f>
        <v>0</v>
      </c>
      <c r="TVY1" s="13">
        <f>variables_value!TVY1</f>
        <v>0</v>
      </c>
      <c r="TVZ1" s="13">
        <f>variables_value!TVZ1</f>
        <v>0</v>
      </c>
      <c r="TWA1" s="13">
        <f>variables_value!TWA1</f>
        <v>0</v>
      </c>
      <c r="TWB1" s="13">
        <f>variables_value!TWB1</f>
        <v>0</v>
      </c>
      <c r="TWC1" s="13">
        <f>variables_value!TWC1</f>
        <v>0</v>
      </c>
      <c r="TWD1" s="13">
        <f>variables_value!TWD1</f>
        <v>0</v>
      </c>
      <c r="TWE1" s="13">
        <f>variables_value!TWE1</f>
        <v>0</v>
      </c>
      <c r="TWF1" s="13">
        <f>variables_value!TWF1</f>
        <v>0</v>
      </c>
      <c r="TWG1" s="13">
        <f>variables_value!TWG1</f>
        <v>0</v>
      </c>
      <c r="TWH1" s="13">
        <f>variables_value!TWH1</f>
        <v>0</v>
      </c>
      <c r="TWI1" s="13">
        <f>variables_value!TWI1</f>
        <v>0</v>
      </c>
      <c r="TWJ1" s="13">
        <f>variables_value!TWJ1</f>
        <v>0</v>
      </c>
      <c r="TWK1" s="13">
        <f>variables_value!TWK1</f>
        <v>0</v>
      </c>
      <c r="TWL1" s="13">
        <f>variables_value!TWL1</f>
        <v>0</v>
      </c>
      <c r="TWM1" s="13">
        <f>variables_value!TWM1</f>
        <v>0</v>
      </c>
      <c r="TWN1" s="13">
        <f>variables_value!TWN1</f>
        <v>0</v>
      </c>
      <c r="TWO1" s="13">
        <f>variables_value!TWO1</f>
        <v>0</v>
      </c>
      <c r="TWP1" s="13">
        <f>variables_value!TWP1</f>
        <v>0</v>
      </c>
      <c r="TWQ1" s="13">
        <f>variables_value!TWQ1</f>
        <v>0</v>
      </c>
      <c r="TWR1" s="13">
        <f>variables_value!TWR1</f>
        <v>0</v>
      </c>
      <c r="TWS1" s="13">
        <f>variables_value!TWS1</f>
        <v>0</v>
      </c>
      <c r="TWT1" s="13">
        <f>variables_value!TWT1</f>
        <v>0</v>
      </c>
      <c r="TWU1" s="13">
        <f>variables_value!TWU1</f>
        <v>0</v>
      </c>
      <c r="TWV1" s="13">
        <f>variables_value!TWV1</f>
        <v>0</v>
      </c>
      <c r="TWW1" s="13">
        <f>variables_value!TWW1</f>
        <v>0</v>
      </c>
      <c r="TWX1" s="13">
        <f>variables_value!TWX1</f>
        <v>0</v>
      </c>
      <c r="TWY1" s="13">
        <f>variables_value!TWY1</f>
        <v>0</v>
      </c>
      <c r="TWZ1" s="13">
        <f>variables_value!TWZ1</f>
        <v>0</v>
      </c>
      <c r="TXA1" s="13">
        <f>variables_value!TXA1</f>
        <v>0</v>
      </c>
      <c r="TXB1" s="13">
        <f>variables_value!TXB1</f>
        <v>0</v>
      </c>
      <c r="TXC1" s="13">
        <f>variables_value!TXC1</f>
        <v>0</v>
      </c>
      <c r="TXD1" s="13">
        <f>variables_value!TXD1</f>
        <v>0</v>
      </c>
      <c r="TXE1" s="13">
        <f>variables_value!TXE1</f>
        <v>0</v>
      </c>
      <c r="TXF1" s="13">
        <f>variables_value!TXF1</f>
        <v>0</v>
      </c>
      <c r="TXG1" s="13">
        <f>variables_value!TXG1</f>
        <v>0</v>
      </c>
      <c r="TXH1" s="13">
        <f>variables_value!TXH1</f>
        <v>0</v>
      </c>
      <c r="TXI1" s="13">
        <f>variables_value!TXI1</f>
        <v>0</v>
      </c>
      <c r="TXJ1" s="13">
        <f>variables_value!TXJ1</f>
        <v>0</v>
      </c>
      <c r="TXK1" s="13">
        <f>variables_value!TXK1</f>
        <v>0</v>
      </c>
      <c r="TXL1" s="13">
        <f>variables_value!TXL1</f>
        <v>0</v>
      </c>
      <c r="TXM1" s="13">
        <f>variables_value!TXM1</f>
        <v>0</v>
      </c>
      <c r="TXN1" s="13">
        <f>variables_value!TXN1</f>
        <v>0</v>
      </c>
      <c r="TXO1" s="13">
        <f>variables_value!TXO1</f>
        <v>0</v>
      </c>
      <c r="TXP1" s="13">
        <f>variables_value!TXP1</f>
        <v>0</v>
      </c>
      <c r="TXQ1" s="13">
        <f>variables_value!TXQ1</f>
        <v>0</v>
      </c>
      <c r="TXR1" s="13">
        <f>variables_value!TXR1</f>
        <v>0</v>
      </c>
      <c r="TXS1" s="13">
        <f>variables_value!TXS1</f>
        <v>0</v>
      </c>
      <c r="TXT1" s="13">
        <f>variables_value!TXT1</f>
        <v>0</v>
      </c>
      <c r="TXU1" s="13">
        <f>variables_value!TXU1</f>
        <v>0</v>
      </c>
      <c r="TXV1" s="13">
        <f>variables_value!TXV1</f>
        <v>0</v>
      </c>
      <c r="TXW1" s="13">
        <f>variables_value!TXW1</f>
        <v>0</v>
      </c>
      <c r="TXX1" s="13">
        <f>variables_value!TXX1</f>
        <v>0</v>
      </c>
      <c r="TXY1" s="13">
        <f>variables_value!TXY1</f>
        <v>0</v>
      </c>
      <c r="TXZ1" s="13">
        <f>variables_value!TXZ1</f>
        <v>0</v>
      </c>
      <c r="TYA1" s="13">
        <f>variables_value!TYA1</f>
        <v>0</v>
      </c>
      <c r="TYB1" s="13">
        <f>variables_value!TYB1</f>
        <v>0</v>
      </c>
      <c r="TYC1" s="13">
        <f>variables_value!TYC1</f>
        <v>0</v>
      </c>
      <c r="TYD1" s="13">
        <f>variables_value!TYD1</f>
        <v>0</v>
      </c>
      <c r="TYE1" s="13">
        <f>variables_value!TYE1</f>
        <v>0</v>
      </c>
      <c r="TYF1" s="13">
        <f>variables_value!TYF1</f>
        <v>0</v>
      </c>
      <c r="TYG1" s="13">
        <f>variables_value!TYG1</f>
        <v>0</v>
      </c>
      <c r="TYH1" s="13">
        <f>variables_value!TYH1</f>
        <v>0</v>
      </c>
      <c r="TYI1" s="13">
        <f>variables_value!TYI1</f>
        <v>0</v>
      </c>
      <c r="TYJ1" s="13">
        <f>variables_value!TYJ1</f>
        <v>0</v>
      </c>
      <c r="TYK1" s="13">
        <f>variables_value!TYK1</f>
        <v>0</v>
      </c>
      <c r="TYL1" s="13">
        <f>variables_value!TYL1</f>
        <v>0</v>
      </c>
      <c r="TYM1" s="13">
        <f>variables_value!TYM1</f>
        <v>0</v>
      </c>
      <c r="TYN1" s="13">
        <f>variables_value!TYN1</f>
        <v>0</v>
      </c>
      <c r="TYO1" s="13">
        <f>variables_value!TYO1</f>
        <v>0</v>
      </c>
      <c r="TYP1" s="13">
        <f>variables_value!TYP1</f>
        <v>0</v>
      </c>
      <c r="TYQ1" s="13">
        <f>variables_value!TYQ1</f>
        <v>0</v>
      </c>
      <c r="TYR1" s="13">
        <f>variables_value!TYR1</f>
        <v>0</v>
      </c>
      <c r="TYS1" s="13">
        <f>variables_value!TYS1</f>
        <v>0</v>
      </c>
      <c r="TYT1" s="13">
        <f>variables_value!TYT1</f>
        <v>0</v>
      </c>
      <c r="TYU1" s="13">
        <f>variables_value!TYU1</f>
        <v>0</v>
      </c>
      <c r="TYV1" s="13">
        <f>variables_value!TYV1</f>
        <v>0</v>
      </c>
      <c r="TYW1" s="13">
        <f>variables_value!TYW1</f>
        <v>0</v>
      </c>
      <c r="TYX1" s="13">
        <f>variables_value!TYX1</f>
        <v>0</v>
      </c>
      <c r="TYY1" s="13">
        <f>variables_value!TYY1</f>
        <v>0</v>
      </c>
      <c r="TYZ1" s="13">
        <f>variables_value!TYZ1</f>
        <v>0</v>
      </c>
      <c r="TZA1" s="13">
        <f>variables_value!TZA1</f>
        <v>0</v>
      </c>
      <c r="TZB1" s="13">
        <f>variables_value!TZB1</f>
        <v>0</v>
      </c>
      <c r="TZC1" s="13">
        <f>variables_value!TZC1</f>
        <v>0</v>
      </c>
      <c r="TZD1" s="13">
        <f>variables_value!TZD1</f>
        <v>0</v>
      </c>
      <c r="TZE1" s="13">
        <f>variables_value!TZE1</f>
        <v>0</v>
      </c>
      <c r="TZF1" s="13">
        <f>variables_value!TZF1</f>
        <v>0</v>
      </c>
      <c r="TZG1" s="13">
        <f>variables_value!TZG1</f>
        <v>0</v>
      </c>
      <c r="TZH1" s="13">
        <f>variables_value!TZH1</f>
        <v>0</v>
      </c>
      <c r="TZI1" s="13">
        <f>variables_value!TZI1</f>
        <v>0</v>
      </c>
      <c r="TZJ1" s="13">
        <f>variables_value!TZJ1</f>
        <v>0</v>
      </c>
      <c r="TZK1" s="13">
        <f>variables_value!TZK1</f>
        <v>0</v>
      </c>
      <c r="TZL1" s="13">
        <f>variables_value!TZL1</f>
        <v>0</v>
      </c>
      <c r="TZM1" s="13">
        <f>variables_value!TZM1</f>
        <v>0</v>
      </c>
      <c r="TZN1" s="13">
        <f>variables_value!TZN1</f>
        <v>0</v>
      </c>
      <c r="TZO1" s="13">
        <f>variables_value!TZO1</f>
        <v>0</v>
      </c>
      <c r="TZP1" s="13">
        <f>variables_value!TZP1</f>
        <v>0</v>
      </c>
      <c r="TZQ1" s="13">
        <f>variables_value!TZQ1</f>
        <v>0</v>
      </c>
      <c r="TZR1" s="13">
        <f>variables_value!TZR1</f>
        <v>0</v>
      </c>
      <c r="TZS1" s="13">
        <f>variables_value!TZS1</f>
        <v>0</v>
      </c>
      <c r="TZT1" s="13">
        <f>variables_value!TZT1</f>
        <v>0</v>
      </c>
      <c r="TZU1" s="13">
        <f>variables_value!TZU1</f>
        <v>0</v>
      </c>
      <c r="TZV1" s="13">
        <f>variables_value!TZV1</f>
        <v>0</v>
      </c>
      <c r="TZW1" s="13">
        <f>variables_value!TZW1</f>
        <v>0</v>
      </c>
      <c r="TZX1" s="13">
        <f>variables_value!TZX1</f>
        <v>0</v>
      </c>
      <c r="TZY1" s="13">
        <f>variables_value!TZY1</f>
        <v>0</v>
      </c>
      <c r="TZZ1" s="13">
        <f>variables_value!TZZ1</f>
        <v>0</v>
      </c>
      <c r="UAA1" s="13">
        <f>variables_value!UAA1</f>
        <v>0</v>
      </c>
      <c r="UAB1" s="13">
        <f>variables_value!UAB1</f>
        <v>0</v>
      </c>
      <c r="UAC1" s="13">
        <f>variables_value!UAC1</f>
        <v>0</v>
      </c>
      <c r="UAD1" s="13">
        <f>variables_value!UAD1</f>
        <v>0</v>
      </c>
      <c r="UAE1" s="13">
        <f>variables_value!UAE1</f>
        <v>0</v>
      </c>
      <c r="UAF1" s="13">
        <f>variables_value!UAF1</f>
        <v>0</v>
      </c>
      <c r="UAG1" s="13">
        <f>variables_value!UAG1</f>
        <v>0</v>
      </c>
      <c r="UAH1" s="13">
        <f>variables_value!UAH1</f>
        <v>0</v>
      </c>
      <c r="UAI1" s="13">
        <f>variables_value!UAI1</f>
        <v>0</v>
      </c>
      <c r="UAJ1" s="13">
        <f>variables_value!UAJ1</f>
        <v>0</v>
      </c>
      <c r="UAK1" s="13">
        <f>variables_value!UAK1</f>
        <v>0</v>
      </c>
      <c r="UAL1" s="13">
        <f>variables_value!UAL1</f>
        <v>0</v>
      </c>
      <c r="UAM1" s="13">
        <f>variables_value!UAM1</f>
        <v>0</v>
      </c>
      <c r="UAN1" s="13">
        <f>variables_value!UAN1</f>
        <v>0</v>
      </c>
      <c r="UAO1" s="13">
        <f>variables_value!UAO1</f>
        <v>0</v>
      </c>
      <c r="UAP1" s="13">
        <f>variables_value!UAP1</f>
        <v>0</v>
      </c>
      <c r="UAQ1" s="13">
        <f>variables_value!UAQ1</f>
        <v>0</v>
      </c>
      <c r="UAR1" s="13">
        <f>variables_value!UAR1</f>
        <v>0</v>
      </c>
      <c r="UAS1" s="13">
        <f>variables_value!UAS1</f>
        <v>0</v>
      </c>
      <c r="UAT1" s="13">
        <f>variables_value!UAT1</f>
        <v>0</v>
      </c>
      <c r="UAU1" s="13">
        <f>variables_value!UAU1</f>
        <v>0</v>
      </c>
      <c r="UAV1" s="13">
        <f>variables_value!UAV1</f>
        <v>0</v>
      </c>
      <c r="UAW1" s="13">
        <f>variables_value!UAW1</f>
        <v>0</v>
      </c>
      <c r="UAX1" s="13">
        <f>variables_value!UAX1</f>
        <v>0</v>
      </c>
      <c r="UAY1" s="13">
        <f>variables_value!UAY1</f>
        <v>0</v>
      </c>
      <c r="UAZ1" s="13">
        <f>variables_value!UAZ1</f>
        <v>0</v>
      </c>
      <c r="UBA1" s="13">
        <f>variables_value!UBA1</f>
        <v>0</v>
      </c>
      <c r="UBB1" s="13">
        <f>variables_value!UBB1</f>
        <v>0</v>
      </c>
      <c r="UBC1" s="13">
        <f>variables_value!UBC1</f>
        <v>0</v>
      </c>
      <c r="UBD1" s="13">
        <f>variables_value!UBD1</f>
        <v>0</v>
      </c>
      <c r="UBE1" s="13">
        <f>variables_value!UBE1</f>
        <v>0</v>
      </c>
      <c r="UBF1" s="13">
        <f>variables_value!UBF1</f>
        <v>0</v>
      </c>
      <c r="UBG1" s="13">
        <f>variables_value!UBG1</f>
        <v>0</v>
      </c>
      <c r="UBH1" s="13">
        <f>variables_value!UBH1</f>
        <v>0</v>
      </c>
      <c r="UBI1" s="13">
        <f>variables_value!UBI1</f>
        <v>0</v>
      </c>
      <c r="UBJ1" s="13">
        <f>variables_value!UBJ1</f>
        <v>0</v>
      </c>
      <c r="UBK1" s="13">
        <f>variables_value!UBK1</f>
        <v>0</v>
      </c>
      <c r="UBL1" s="13">
        <f>variables_value!UBL1</f>
        <v>0</v>
      </c>
      <c r="UBM1" s="13">
        <f>variables_value!UBM1</f>
        <v>0</v>
      </c>
      <c r="UBN1" s="13">
        <f>variables_value!UBN1</f>
        <v>0</v>
      </c>
      <c r="UBO1" s="13">
        <f>variables_value!UBO1</f>
        <v>0</v>
      </c>
      <c r="UBP1" s="13">
        <f>variables_value!UBP1</f>
        <v>0</v>
      </c>
      <c r="UBQ1" s="13">
        <f>variables_value!UBQ1</f>
        <v>0</v>
      </c>
      <c r="UBR1" s="13">
        <f>variables_value!UBR1</f>
        <v>0</v>
      </c>
      <c r="UBS1" s="13">
        <f>variables_value!UBS1</f>
        <v>0</v>
      </c>
      <c r="UBT1" s="13">
        <f>variables_value!UBT1</f>
        <v>0</v>
      </c>
      <c r="UBU1" s="13">
        <f>variables_value!UBU1</f>
        <v>0</v>
      </c>
      <c r="UBV1" s="13">
        <f>variables_value!UBV1</f>
        <v>0</v>
      </c>
      <c r="UBW1" s="13">
        <f>variables_value!UBW1</f>
        <v>0</v>
      </c>
      <c r="UBX1" s="13">
        <f>variables_value!UBX1</f>
        <v>0</v>
      </c>
      <c r="UBY1" s="13">
        <f>variables_value!UBY1</f>
        <v>0</v>
      </c>
      <c r="UBZ1" s="13">
        <f>variables_value!UBZ1</f>
        <v>0</v>
      </c>
      <c r="UCA1" s="13">
        <f>variables_value!UCA1</f>
        <v>0</v>
      </c>
      <c r="UCB1" s="13">
        <f>variables_value!UCB1</f>
        <v>0</v>
      </c>
      <c r="UCC1" s="13">
        <f>variables_value!UCC1</f>
        <v>0</v>
      </c>
      <c r="UCD1" s="13">
        <f>variables_value!UCD1</f>
        <v>0</v>
      </c>
      <c r="UCE1" s="13">
        <f>variables_value!UCE1</f>
        <v>0</v>
      </c>
      <c r="UCF1" s="13">
        <f>variables_value!UCF1</f>
        <v>0</v>
      </c>
      <c r="UCG1" s="13">
        <f>variables_value!UCG1</f>
        <v>0</v>
      </c>
      <c r="UCH1" s="13">
        <f>variables_value!UCH1</f>
        <v>0</v>
      </c>
      <c r="UCI1" s="13">
        <f>variables_value!UCI1</f>
        <v>0</v>
      </c>
      <c r="UCJ1" s="13">
        <f>variables_value!UCJ1</f>
        <v>0</v>
      </c>
      <c r="UCK1" s="13">
        <f>variables_value!UCK1</f>
        <v>0</v>
      </c>
      <c r="UCL1" s="13">
        <f>variables_value!UCL1</f>
        <v>0</v>
      </c>
      <c r="UCM1" s="13">
        <f>variables_value!UCM1</f>
        <v>0</v>
      </c>
      <c r="UCN1" s="13">
        <f>variables_value!UCN1</f>
        <v>0</v>
      </c>
      <c r="UCO1" s="13">
        <f>variables_value!UCO1</f>
        <v>0</v>
      </c>
      <c r="UCP1" s="13">
        <f>variables_value!UCP1</f>
        <v>0</v>
      </c>
      <c r="UCQ1" s="13">
        <f>variables_value!UCQ1</f>
        <v>0</v>
      </c>
      <c r="UCR1" s="13">
        <f>variables_value!UCR1</f>
        <v>0</v>
      </c>
      <c r="UCS1" s="13">
        <f>variables_value!UCS1</f>
        <v>0</v>
      </c>
      <c r="UCT1" s="13">
        <f>variables_value!UCT1</f>
        <v>0</v>
      </c>
      <c r="UCU1" s="13">
        <f>variables_value!UCU1</f>
        <v>0</v>
      </c>
      <c r="UCV1" s="13">
        <f>variables_value!UCV1</f>
        <v>0</v>
      </c>
      <c r="UCW1" s="13">
        <f>variables_value!UCW1</f>
        <v>0</v>
      </c>
      <c r="UCX1" s="13">
        <f>variables_value!UCX1</f>
        <v>0</v>
      </c>
      <c r="UCY1" s="13">
        <f>variables_value!UCY1</f>
        <v>0</v>
      </c>
      <c r="UCZ1" s="13">
        <f>variables_value!UCZ1</f>
        <v>0</v>
      </c>
      <c r="UDA1" s="13">
        <f>variables_value!UDA1</f>
        <v>0</v>
      </c>
      <c r="UDB1" s="13">
        <f>variables_value!UDB1</f>
        <v>0</v>
      </c>
      <c r="UDC1" s="13">
        <f>variables_value!UDC1</f>
        <v>0</v>
      </c>
      <c r="UDD1" s="13">
        <f>variables_value!UDD1</f>
        <v>0</v>
      </c>
      <c r="UDE1" s="13">
        <f>variables_value!UDE1</f>
        <v>0</v>
      </c>
      <c r="UDF1" s="13">
        <f>variables_value!UDF1</f>
        <v>0</v>
      </c>
      <c r="UDG1" s="13">
        <f>variables_value!UDG1</f>
        <v>0</v>
      </c>
      <c r="UDH1" s="13">
        <f>variables_value!UDH1</f>
        <v>0</v>
      </c>
      <c r="UDI1" s="13">
        <f>variables_value!UDI1</f>
        <v>0</v>
      </c>
      <c r="UDJ1" s="13">
        <f>variables_value!UDJ1</f>
        <v>0</v>
      </c>
      <c r="UDK1" s="13">
        <f>variables_value!UDK1</f>
        <v>0</v>
      </c>
      <c r="UDL1" s="13">
        <f>variables_value!UDL1</f>
        <v>0</v>
      </c>
      <c r="UDM1" s="13">
        <f>variables_value!UDM1</f>
        <v>0</v>
      </c>
      <c r="UDN1" s="13">
        <f>variables_value!UDN1</f>
        <v>0</v>
      </c>
      <c r="UDO1" s="13">
        <f>variables_value!UDO1</f>
        <v>0</v>
      </c>
      <c r="UDP1" s="13">
        <f>variables_value!UDP1</f>
        <v>0</v>
      </c>
      <c r="UDQ1" s="13">
        <f>variables_value!UDQ1</f>
        <v>0</v>
      </c>
      <c r="UDR1" s="13">
        <f>variables_value!UDR1</f>
        <v>0</v>
      </c>
      <c r="UDS1" s="13">
        <f>variables_value!UDS1</f>
        <v>0</v>
      </c>
      <c r="UDT1" s="13">
        <f>variables_value!UDT1</f>
        <v>0</v>
      </c>
      <c r="UDU1" s="13">
        <f>variables_value!UDU1</f>
        <v>0</v>
      </c>
      <c r="UDV1" s="13">
        <f>variables_value!UDV1</f>
        <v>0</v>
      </c>
      <c r="UDW1" s="13">
        <f>variables_value!UDW1</f>
        <v>0</v>
      </c>
      <c r="UDX1" s="13">
        <f>variables_value!UDX1</f>
        <v>0</v>
      </c>
      <c r="UDY1" s="13">
        <f>variables_value!UDY1</f>
        <v>0</v>
      </c>
      <c r="UDZ1" s="13">
        <f>variables_value!UDZ1</f>
        <v>0</v>
      </c>
      <c r="UEA1" s="13">
        <f>variables_value!UEA1</f>
        <v>0</v>
      </c>
      <c r="UEB1" s="13">
        <f>variables_value!UEB1</f>
        <v>0</v>
      </c>
      <c r="UEC1" s="13">
        <f>variables_value!UEC1</f>
        <v>0</v>
      </c>
      <c r="UED1" s="13">
        <f>variables_value!UED1</f>
        <v>0</v>
      </c>
      <c r="UEE1" s="13">
        <f>variables_value!UEE1</f>
        <v>0</v>
      </c>
      <c r="UEF1" s="13">
        <f>variables_value!UEF1</f>
        <v>0</v>
      </c>
      <c r="UEG1" s="13">
        <f>variables_value!UEG1</f>
        <v>0</v>
      </c>
      <c r="UEH1" s="13">
        <f>variables_value!UEH1</f>
        <v>0</v>
      </c>
      <c r="UEI1" s="13">
        <f>variables_value!UEI1</f>
        <v>0</v>
      </c>
      <c r="UEJ1" s="13">
        <f>variables_value!UEJ1</f>
        <v>0</v>
      </c>
      <c r="UEK1" s="13">
        <f>variables_value!UEK1</f>
        <v>0</v>
      </c>
      <c r="UEL1" s="13">
        <f>variables_value!UEL1</f>
        <v>0</v>
      </c>
      <c r="UEM1" s="13">
        <f>variables_value!UEM1</f>
        <v>0</v>
      </c>
      <c r="UEN1" s="13">
        <f>variables_value!UEN1</f>
        <v>0</v>
      </c>
      <c r="UEO1" s="13">
        <f>variables_value!UEO1</f>
        <v>0</v>
      </c>
      <c r="UEP1" s="13">
        <f>variables_value!UEP1</f>
        <v>0</v>
      </c>
      <c r="UEQ1" s="13">
        <f>variables_value!UEQ1</f>
        <v>0</v>
      </c>
      <c r="UER1" s="13">
        <f>variables_value!UER1</f>
        <v>0</v>
      </c>
      <c r="UES1" s="13">
        <f>variables_value!UES1</f>
        <v>0</v>
      </c>
      <c r="UET1" s="13">
        <f>variables_value!UET1</f>
        <v>0</v>
      </c>
      <c r="UEU1" s="13">
        <f>variables_value!UEU1</f>
        <v>0</v>
      </c>
      <c r="UEV1" s="13">
        <f>variables_value!UEV1</f>
        <v>0</v>
      </c>
      <c r="UEW1" s="13">
        <f>variables_value!UEW1</f>
        <v>0</v>
      </c>
      <c r="UEX1" s="13">
        <f>variables_value!UEX1</f>
        <v>0</v>
      </c>
      <c r="UEY1" s="13">
        <f>variables_value!UEY1</f>
        <v>0</v>
      </c>
      <c r="UEZ1" s="13">
        <f>variables_value!UEZ1</f>
        <v>0</v>
      </c>
      <c r="UFA1" s="13">
        <f>variables_value!UFA1</f>
        <v>0</v>
      </c>
      <c r="UFB1" s="13">
        <f>variables_value!UFB1</f>
        <v>0</v>
      </c>
      <c r="UFC1" s="13">
        <f>variables_value!UFC1</f>
        <v>0</v>
      </c>
      <c r="UFD1" s="13">
        <f>variables_value!UFD1</f>
        <v>0</v>
      </c>
      <c r="UFE1" s="13">
        <f>variables_value!UFE1</f>
        <v>0</v>
      </c>
      <c r="UFF1" s="13">
        <f>variables_value!UFF1</f>
        <v>0</v>
      </c>
      <c r="UFG1" s="13">
        <f>variables_value!UFG1</f>
        <v>0</v>
      </c>
      <c r="UFH1" s="13">
        <f>variables_value!UFH1</f>
        <v>0</v>
      </c>
      <c r="UFI1" s="13">
        <f>variables_value!UFI1</f>
        <v>0</v>
      </c>
      <c r="UFJ1" s="13">
        <f>variables_value!UFJ1</f>
        <v>0</v>
      </c>
      <c r="UFK1" s="13">
        <f>variables_value!UFK1</f>
        <v>0</v>
      </c>
      <c r="UFL1" s="13">
        <f>variables_value!UFL1</f>
        <v>0</v>
      </c>
      <c r="UFM1" s="13">
        <f>variables_value!UFM1</f>
        <v>0</v>
      </c>
      <c r="UFN1" s="13">
        <f>variables_value!UFN1</f>
        <v>0</v>
      </c>
      <c r="UFO1" s="13">
        <f>variables_value!UFO1</f>
        <v>0</v>
      </c>
      <c r="UFP1" s="13">
        <f>variables_value!UFP1</f>
        <v>0</v>
      </c>
      <c r="UFQ1" s="13">
        <f>variables_value!UFQ1</f>
        <v>0</v>
      </c>
      <c r="UFR1" s="13">
        <f>variables_value!UFR1</f>
        <v>0</v>
      </c>
      <c r="UFS1" s="13">
        <f>variables_value!UFS1</f>
        <v>0</v>
      </c>
      <c r="UFT1" s="13">
        <f>variables_value!UFT1</f>
        <v>0</v>
      </c>
      <c r="UFU1" s="13">
        <f>variables_value!UFU1</f>
        <v>0</v>
      </c>
      <c r="UFV1" s="13">
        <f>variables_value!UFV1</f>
        <v>0</v>
      </c>
      <c r="UFW1" s="13">
        <f>variables_value!UFW1</f>
        <v>0</v>
      </c>
      <c r="UFX1" s="13">
        <f>variables_value!UFX1</f>
        <v>0</v>
      </c>
      <c r="UFY1" s="13">
        <f>variables_value!UFY1</f>
        <v>0</v>
      </c>
      <c r="UFZ1" s="13">
        <f>variables_value!UFZ1</f>
        <v>0</v>
      </c>
      <c r="UGA1" s="13">
        <f>variables_value!UGA1</f>
        <v>0</v>
      </c>
      <c r="UGB1" s="13">
        <f>variables_value!UGB1</f>
        <v>0</v>
      </c>
      <c r="UGC1" s="13">
        <f>variables_value!UGC1</f>
        <v>0</v>
      </c>
      <c r="UGD1" s="13">
        <f>variables_value!UGD1</f>
        <v>0</v>
      </c>
      <c r="UGE1" s="13">
        <f>variables_value!UGE1</f>
        <v>0</v>
      </c>
      <c r="UGF1" s="13">
        <f>variables_value!UGF1</f>
        <v>0</v>
      </c>
      <c r="UGG1" s="13">
        <f>variables_value!UGG1</f>
        <v>0</v>
      </c>
      <c r="UGH1" s="13">
        <f>variables_value!UGH1</f>
        <v>0</v>
      </c>
      <c r="UGI1" s="13">
        <f>variables_value!UGI1</f>
        <v>0</v>
      </c>
      <c r="UGJ1" s="13">
        <f>variables_value!UGJ1</f>
        <v>0</v>
      </c>
      <c r="UGK1" s="13">
        <f>variables_value!UGK1</f>
        <v>0</v>
      </c>
      <c r="UGL1" s="13">
        <f>variables_value!UGL1</f>
        <v>0</v>
      </c>
      <c r="UGM1" s="13">
        <f>variables_value!UGM1</f>
        <v>0</v>
      </c>
      <c r="UGN1" s="13">
        <f>variables_value!UGN1</f>
        <v>0</v>
      </c>
      <c r="UGO1" s="13">
        <f>variables_value!UGO1</f>
        <v>0</v>
      </c>
      <c r="UGP1" s="13">
        <f>variables_value!UGP1</f>
        <v>0</v>
      </c>
      <c r="UGQ1" s="13">
        <f>variables_value!UGQ1</f>
        <v>0</v>
      </c>
      <c r="UGR1" s="13">
        <f>variables_value!UGR1</f>
        <v>0</v>
      </c>
      <c r="UGS1" s="13">
        <f>variables_value!UGS1</f>
        <v>0</v>
      </c>
      <c r="UGT1" s="13">
        <f>variables_value!UGT1</f>
        <v>0</v>
      </c>
      <c r="UGU1" s="13">
        <f>variables_value!UGU1</f>
        <v>0</v>
      </c>
      <c r="UGV1" s="13">
        <f>variables_value!UGV1</f>
        <v>0</v>
      </c>
      <c r="UGW1" s="13">
        <f>variables_value!UGW1</f>
        <v>0</v>
      </c>
      <c r="UGX1" s="13">
        <f>variables_value!UGX1</f>
        <v>0</v>
      </c>
      <c r="UGY1" s="13">
        <f>variables_value!UGY1</f>
        <v>0</v>
      </c>
      <c r="UGZ1" s="13">
        <f>variables_value!UGZ1</f>
        <v>0</v>
      </c>
      <c r="UHA1" s="13">
        <f>variables_value!UHA1</f>
        <v>0</v>
      </c>
      <c r="UHB1" s="13">
        <f>variables_value!UHB1</f>
        <v>0</v>
      </c>
      <c r="UHC1" s="13">
        <f>variables_value!UHC1</f>
        <v>0</v>
      </c>
      <c r="UHD1" s="13">
        <f>variables_value!UHD1</f>
        <v>0</v>
      </c>
      <c r="UHE1" s="13">
        <f>variables_value!UHE1</f>
        <v>0</v>
      </c>
      <c r="UHF1" s="13">
        <f>variables_value!UHF1</f>
        <v>0</v>
      </c>
      <c r="UHG1" s="13">
        <f>variables_value!UHG1</f>
        <v>0</v>
      </c>
      <c r="UHH1" s="13">
        <f>variables_value!UHH1</f>
        <v>0</v>
      </c>
      <c r="UHI1" s="13">
        <f>variables_value!UHI1</f>
        <v>0</v>
      </c>
      <c r="UHJ1" s="13">
        <f>variables_value!UHJ1</f>
        <v>0</v>
      </c>
      <c r="UHK1" s="13">
        <f>variables_value!UHK1</f>
        <v>0</v>
      </c>
      <c r="UHL1" s="13">
        <f>variables_value!UHL1</f>
        <v>0</v>
      </c>
      <c r="UHM1" s="13">
        <f>variables_value!UHM1</f>
        <v>0</v>
      </c>
      <c r="UHN1" s="13">
        <f>variables_value!UHN1</f>
        <v>0</v>
      </c>
      <c r="UHO1" s="13">
        <f>variables_value!UHO1</f>
        <v>0</v>
      </c>
      <c r="UHP1" s="13">
        <f>variables_value!UHP1</f>
        <v>0</v>
      </c>
      <c r="UHQ1" s="13">
        <f>variables_value!UHQ1</f>
        <v>0</v>
      </c>
      <c r="UHR1" s="13">
        <f>variables_value!UHR1</f>
        <v>0</v>
      </c>
      <c r="UHS1" s="13">
        <f>variables_value!UHS1</f>
        <v>0</v>
      </c>
      <c r="UHT1" s="13">
        <f>variables_value!UHT1</f>
        <v>0</v>
      </c>
      <c r="UHU1" s="13">
        <f>variables_value!UHU1</f>
        <v>0</v>
      </c>
      <c r="UHV1" s="13">
        <f>variables_value!UHV1</f>
        <v>0</v>
      </c>
      <c r="UHW1" s="13">
        <f>variables_value!UHW1</f>
        <v>0</v>
      </c>
      <c r="UHX1" s="13">
        <f>variables_value!UHX1</f>
        <v>0</v>
      </c>
      <c r="UHY1" s="13">
        <f>variables_value!UHY1</f>
        <v>0</v>
      </c>
      <c r="UHZ1" s="13">
        <f>variables_value!UHZ1</f>
        <v>0</v>
      </c>
      <c r="UIA1" s="13">
        <f>variables_value!UIA1</f>
        <v>0</v>
      </c>
      <c r="UIB1" s="13">
        <f>variables_value!UIB1</f>
        <v>0</v>
      </c>
      <c r="UIC1" s="13">
        <f>variables_value!UIC1</f>
        <v>0</v>
      </c>
      <c r="UID1" s="13">
        <f>variables_value!UID1</f>
        <v>0</v>
      </c>
      <c r="UIE1" s="13">
        <f>variables_value!UIE1</f>
        <v>0</v>
      </c>
      <c r="UIF1" s="13">
        <f>variables_value!UIF1</f>
        <v>0</v>
      </c>
      <c r="UIG1" s="13">
        <f>variables_value!UIG1</f>
        <v>0</v>
      </c>
      <c r="UIH1" s="13">
        <f>variables_value!UIH1</f>
        <v>0</v>
      </c>
      <c r="UII1" s="13">
        <f>variables_value!UII1</f>
        <v>0</v>
      </c>
      <c r="UIJ1" s="13">
        <f>variables_value!UIJ1</f>
        <v>0</v>
      </c>
      <c r="UIK1" s="13">
        <f>variables_value!UIK1</f>
        <v>0</v>
      </c>
      <c r="UIL1" s="13">
        <f>variables_value!UIL1</f>
        <v>0</v>
      </c>
      <c r="UIM1" s="13">
        <f>variables_value!UIM1</f>
        <v>0</v>
      </c>
      <c r="UIN1" s="13">
        <f>variables_value!UIN1</f>
        <v>0</v>
      </c>
      <c r="UIO1" s="13">
        <f>variables_value!UIO1</f>
        <v>0</v>
      </c>
      <c r="UIP1" s="13">
        <f>variables_value!UIP1</f>
        <v>0</v>
      </c>
      <c r="UIQ1" s="13">
        <f>variables_value!UIQ1</f>
        <v>0</v>
      </c>
      <c r="UIR1" s="13">
        <f>variables_value!UIR1</f>
        <v>0</v>
      </c>
      <c r="UIS1" s="13">
        <f>variables_value!UIS1</f>
        <v>0</v>
      </c>
      <c r="UIT1" s="13">
        <f>variables_value!UIT1</f>
        <v>0</v>
      </c>
      <c r="UIU1" s="13">
        <f>variables_value!UIU1</f>
        <v>0</v>
      </c>
      <c r="UIV1" s="13">
        <f>variables_value!UIV1</f>
        <v>0</v>
      </c>
      <c r="UIW1" s="13">
        <f>variables_value!UIW1</f>
        <v>0</v>
      </c>
      <c r="UIX1" s="13">
        <f>variables_value!UIX1</f>
        <v>0</v>
      </c>
      <c r="UIY1" s="13">
        <f>variables_value!UIY1</f>
        <v>0</v>
      </c>
      <c r="UIZ1" s="13">
        <f>variables_value!UIZ1</f>
        <v>0</v>
      </c>
      <c r="UJA1" s="13">
        <f>variables_value!UJA1</f>
        <v>0</v>
      </c>
      <c r="UJB1" s="13">
        <f>variables_value!UJB1</f>
        <v>0</v>
      </c>
      <c r="UJC1" s="13">
        <f>variables_value!UJC1</f>
        <v>0</v>
      </c>
      <c r="UJD1" s="13">
        <f>variables_value!UJD1</f>
        <v>0</v>
      </c>
      <c r="UJE1" s="13">
        <f>variables_value!UJE1</f>
        <v>0</v>
      </c>
      <c r="UJF1" s="13">
        <f>variables_value!UJF1</f>
        <v>0</v>
      </c>
      <c r="UJG1" s="13">
        <f>variables_value!UJG1</f>
        <v>0</v>
      </c>
      <c r="UJH1" s="13">
        <f>variables_value!UJH1</f>
        <v>0</v>
      </c>
      <c r="UJI1" s="13">
        <f>variables_value!UJI1</f>
        <v>0</v>
      </c>
      <c r="UJJ1" s="13">
        <f>variables_value!UJJ1</f>
        <v>0</v>
      </c>
      <c r="UJK1" s="13">
        <f>variables_value!UJK1</f>
        <v>0</v>
      </c>
      <c r="UJL1" s="13">
        <f>variables_value!UJL1</f>
        <v>0</v>
      </c>
      <c r="UJM1" s="13">
        <f>variables_value!UJM1</f>
        <v>0</v>
      </c>
      <c r="UJN1" s="13">
        <f>variables_value!UJN1</f>
        <v>0</v>
      </c>
      <c r="UJO1" s="13">
        <f>variables_value!UJO1</f>
        <v>0</v>
      </c>
      <c r="UJP1" s="13">
        <f>variables_value!UJP1</f>
        <v>0</v>
      </c>
      <c r="UJQ1" s="13">
        <f>variables_value!UJQ1</f>
        <v>0</v>
      </c>
      <c r="UJR1" s="13">
        <f>variables_value!UJR1</f>
        <v>0</v>
      </c>
      <c r="UJS1" s="13">
        <f>variables_value!UJS1</f>
        <v>0</v>
      </c>
      <c r="UJT1" s="13">
        <f>variables_value!UJT1</f>
        <v>0</v>
      </c>
      <c r="UJU1" s="13">
        <f>variables_value!UJU1</f>
        <v>0</v>
      </c>
      <c r="UJV1" s="13">
        <f>variables_value!UJV1</f>
        <v>0</v>
      </c>
      <c r="UJW1" s="13">
        <f>variables_value!UJW1</f>
        <v>0</v>
      </c>
      <c r="UJX1" s="13">
        <f>variables_value!UJX1</f>
        <v>0</v>
      </c>
      <c r="UJY1" s="13">
        <f>variables_value!UJY1</f>
        <v>0</v>
      </c>
      <c r="UJZ1" s="13">
        <f>variables_value!UJZ1</f>
        <v>0</v>
      </c>
      <c r="UKA1" s="13">
        <f>variables_value!UKA1</f>
        <v>0</v>
      </c>
      <c r="UKB1" s="13">
        <f>variables_value!UKB1</f>
        <v>0</v>
      </c>
      <c r="UKC1" s="13">
        <f>variables_value!UKC1</f>
        <v>0</v>
      </c>
      <c r="UKD1" s="13">
        <f>variables_value!UKD1</f>
        <v>0</v>
      </c>
      <c r="UKE1" s="13">
        <f>variables_value!UKE1</f>
        <v>0</v>
      </c>
      <c r="UKF1" s="13">
        <f>variables_value!UKF1</f>
        <v>0</v>
      </c>
      <c r="UKG1" s="13">
        <f>variables_value!UKG1</f>
        <v>0</v>
      </c>
      <c r="UKH1" s="13">
        <f>variables_value!UKH1</f>
        <v>0</v>
      </c>
      <c r="UKI1" s="13">
        <f>variables_value!UKI1</f>
        <v>0</v>
      </c>
      <c r="UKJ1" s="13">
        <f>variables_value!UKJ1</f>
        <v>0</v>
      </c>
      <c r="UKK1" s="13">
        <f>variables_value!UKK1</f>
        <v>0</v>
      </c>
      <c r="UKL1" s="13">
        <f>variables_value!UKL1</f>
        <v>0</v>
      </c>
      <c r="UKM1" s="13">
        <f>variables_value!UKM1</f>
        <v>0</v>
      </c>
      <c r="UKN1" s="13">
        <f>variables_value!UKN1</f>
        <v>0</v>
      </c>
      <c r="UKO1" s="13">
        <f>variables_value!UKO1</f>
        <v>0</v>
      </c>
      <c r="UKP1" s="13">
        <f>variables_value!UKP1</f>
        <v>0</v>
      </c>
      <c r="UKQ1" s="13">
        <f>variables_value!UKQ1</f>
        <v>0</v>
      </c>
      <c r="UKR1" s="13">
        <f>variables_value!UKR1</f>
        <v>0</v>
      </c>
      <c r="UKS1" s="13">
        <f>variables_value!UKS1</f>
        <v>0</v>
      </c>
      <c r="UKT1" s="13">
        <f>variables_value!UKT1</f>
        <v>0</v>
      </c>
      <c r="UKU1" s="13">
        <f>variables_value!UKU1</f>
        <v>0</v>
      </c>
      <c r="UKV1" s="13">
        <f>variables_value!UKV1</f>
        <v>0</v>
      </c>
      <c r="UKW1" s="13">
        <f>variables_value!UKW1</f>
        <v>0</v>
      </c>
      <c r="UKX1" s="13">
        <f>variables_value!UKX1</f>
        <v>0</v>
      </c>
      <c r="UKY1" s="13">
        <f>variables_value!UKY1</f>
        <v>0</v>
      </c>
      <c r="UKZ1" s="13">
        <f>variables_value!UKZ1</f>
        <v>0</v>
      </c>
      <c r="ULA1" s="13">
        <f>variables_value!ULA1</f>
        <v>0</v>
      </c>
      <c r="ULB1" s="13">
        <f>variables_value!ULB1</f>
        <v>0</v>
      </c>
      <c r="ULC1" s="13">
        <f>variables_value!ULC1</f>
        <v>0</v>
      </c>
      <c r="ULD1" s="13">
        <f>variables_value!ULD1</f>
        <v>0</v>
      </c>
      <c r="ULE1" s="13">
        <f>variables_value!ULE1</f>
        <v>0</v>
      </c>
      <c r="ULF1" s="13">
        <f>variables_value!ULF1</f>
        <v>0</v>
      </c>
      <c r="ULG1" s="13">
        <f>variables_value!ULG1</f>
        <v>0</v>
      </c>
      <c r="ULH1" s="13">
        <f>variables_value!ULH1</f>
        <v>0</v>
      </c>
      <c r="ULI1" s="13">
        <f>variables_value!ULI1</f>
        <v>0</v>
      </c>
      <c r="ULJ1" s="13">
        <f>variables_value!ULJ1</f>
        <v>0</v>
      </c>
      <c r="ULK1" s="13">
        <f>variables_value!ULK1</f>
        <v>0</v>
      </c>
      <c r="ULL1" s="13">
        <f>variables_value!ULL1</f>
        <v>0</v>
      </c>
      <c r="ULM1" s="13">
        <f>variables_value!ULM1</f>
        <v>0</v>
      </c>
      <c r="ULN1" s="13">
        <f>variables_value!ULN1</f>
        <v>0</v>
      </c>
      <c r="ULO1" s="13">
        <f>variables_value!ULO1</f>
        <v>0</v>
      </c>
      <c r="ULP1" s="13">
        <f>variables_value!ULP1</f>
        <v>0</v>
      </c>
      <c r="ULQ1" s="13">
        <f>variables_value!ULQ1</f>
        <v>0</v>
      </c>
      <c r="ULR1" s="13">
        <f>variables_value!ULR1</f>
        <v>0</v>
      </c>
      <c r="ULS1" s="13">
        <f>variables_value!ULS1</f>
        <v>0</v>
      </c>
      <c r="ULT1" s="13">
        <f>variables_value!ULT1</f>
        <v>0</v>
      </c>
      <c r="ULU1" s="13">
        <f>variables_value!ULU1</f>
        <v>0</v>
      </c>
      <c r="ULV1" s="13">
        <f>variables_value!ULV1</f>
        <v>0</v>
      </c>
      <c r="ULW1" s="13">
        <f>variables_value!ULW1</f>
        <v>0</v>
      </c>
      <c r="ULX1" s="13">
        <f>variables_value!ULX1</f>
        <v>0</v>
      </c>
      <c r="ULY1" s="13">
        <f>variables_value!ULY1</f>
        <v>0</v>
      </c>
      <c r="ULZ1" s="13">
        <f>variables_value!ULZ1</f>
        <v>0</v>
      </c>
      <c r="UMA1" s="13">
        <f>variables_value!UMA1</f>
        <v>0</v>
      </c>
      <c r="UMB1" s="13">
        <f>variables_value!UMB1</f>
        <v>0</v>
      </c>
      <c r="UMC1" s="13">
        <f>variables_value!UMC1</f>
        <v>0</v>
      </c>
      <c r="UMD1" s="13">
        <f>variables_value!UMD1</f>
        <v>0</v>
      </c>
      <c r="UME1" s="13">
        <f>variables_value!UME1</f>
        <v>0</v>
      </c>
      <c r="UMF1" s="13">
        <f>variables_value!UMF1</f>
        <v>0</v>
      </c>
      <c r="UMG1" s="13">
        <f>variables_value!UMG1</f>
        <v>0</v>
      </c>
      <c r="UMH1" s="13">
        <f>variables_value!UMH1</f>
        <v>0</v>
      </c>
      <c r="UMI1" s="13">
        <f>variables_value!UMI1</f>
        <v>0</v>
      </c>
      <c r="UMJ1" s="13">
        <f>variables_value!UMJ1</f>
        <v>0</v>
      </c>
      <c r="UMK1" s="13">
        <f>variables_value!UMK1</f>
        <v>0</v>
      </c>
      <c r="UML1" s="13">
        <f>variables_value!UML1</f>
        <v>0</v>
      </c>
      <c r="UMM1" s="13">
        <f>variables_value!UMM1</f>
        <v>0</v>
      </c>
      <c r="UMN1" s="13">
        <f>variables_value!UMN1</f>
        <v>0</v>
      </c>
      <c r="UMO1" s="13">
        <f>variables_value!UMO1</f>
        <v>0</v>
      </c>
      <c r="UMP1" s="13">
        <f>variables_value!UMP1</f>
        <v>0</v>
      </c>
      <c r="UMQ1" s="13">
        <f>variables_value!UMQ1</f>
        <v>0</v>
      </c>
      <c r="UMR1" s="13">
        <f>variables_value!UMR1</f>
        <v>0</v>
      </c>
      <c r="UMS1" s="13">
        <f>variables_value!UMS1</f>
        <v>0</v>
      </c>
      <c r="UMT1" s="13">
        <f>variables_value!UMT1</f>
        <v>0</v>
      </c>
      <c r="UMU1" s="13">
        <f>variables_value!UMU1</f>
        <v>0</v>
      </c>
      <c r="UMV1" s="13">
        <f>variables_value!UMV1</f>
        <v>0</v>
      </c>
      <c r="UMW1" s="13">
        <f>variables_value!UMW1</f>
        <v>0</v>
      </c>
      <c r="UMX1" s="13">
        <f>variables_value!UMX1</f>
        <v>0</v>
      </c>
      <c r="UMY1" s="13">
        <f>variables_value!UMY1</f>
        <v>0</v>
      </c>
      <c r="UMZ1" s="13">
        <f>variables_value!UMZ1</f>
        <v>0</v>
      </c>
      <c r="UNA1" s="13">
        <f>variables_value!UNA1</f>
        <v>0</v>
      </c>
      <c r="UNB1" s="13">
        <f>variables_value!UNB1</f>
        <v>0</v>
      </c>
      <c r="UNC1" s="13">
        <f>variables_value!UNC1</f>
        <v>0</v>
      </c>
      <c r="UND1" s="13">
        <f>variables_value!UND1</f>
        <v>0</v>
      </c>
      <c r="UNE1" s="13">
        <f>variables_value!UNE1</f>
        <v>0</v>
      </c>
      <c r="UNF1" s="13">
        <f>variables_value!UNF1</f>
        <v>0</v>
      </c>
      <c r="UNG1" s="13">
        <f>variables_value!UNG1</f>
        <v>0</v>
      </c>
      <c r="UNH1" s="13">
        <f>variables_value!UNH1</f>
        <v>0</v>
      </c>
      <c r="UNI1" s="13">
        <f>variables_value!UNI1</f>
        <v>0</v>
      </c>
      <c r="UNJ1" s="13">
        <f>variables_value!UNJ1</f>
        <v>0</v>
      </c>
      <c r="UNK1" s="13">
        <f>variables_value!UNK1</f>
        <v>0</v>
      </c>
      <c r="UNL1" s="13">
        <f>variables_value!UNL1</f>
        <v>0</v>
      </c>
      <c r="UNM1" s="13">
        <f>variables_value!UNM1</f>
        <v>0</v>
      </c>
      <c r="UNN1" s="13">
        <f>variables_value!UNN1</f>
        <v>0</v>
      </c>
      <c r="UNO1" s="13">
        <f>variables_value!UNO1</f>
        <v>0</v>
      </c>
      <c r="UNP1" s="13">
        <f>variables_value!UNP1</f>
        <v>0</v>
      </c>
      <c r="UNQ1" s="13">
        <f>variables_value!UNQ1</f>
        <v>0</v>
      </c>
      <c r="UNR1" s="13">
        <f>variables_value!UNR1</f>
        <v>0</v>
      </c>
      <c r="UNS1" s="13">
        <f>variables_value!UNS1</f>
        <v>0</v>
      </c>
      <c r="UNT1" s="13">
        <f>variables_value!UNT1</f>
        <v>0</v>
      </c>
      <c r="UNU1" s="13">
        <f>variables_value!UNU1</f>
        <v>0</v>
      </c>
      <c r="UNV1" s="13">
        <f>variables_value!UNV1</f>
        <v>0</v>
      </c>
      <c r="UNW1" s="13">
        <f>variables_value!UNW1</f>
        <v>0</v>
      </c>
      <c r="UNX1" s="13">
        <f>variables_value!UNX1</f>
        <v>0</v>
      </c>
      <c r="UNY1" s="13">
        <f>variables_value!UNY1</f>
        <v>0</v>
      </c>
      <c r="UNZ1" s="13">
        <f>variables_value!UNZ1</f>
        <v>0</v>
      </c>
      <c r="UOA1" s="13">
        <f>variables_value!UOA1</f>
        <v>0</v>
      </c>
      <c r="UOB1" s="13">
        <f>variables_value!UOB1</f>
        <v>0</v>
      </c>
      <c r="UOC1" s="13">
        <f>variables_value!UOC1</f>
        <v>0</v>
      </c>
      <c r="UOD1" s="13">
        <f>variables_value!UOD1</f>
        <v>0</v>
      </c>
      <c r="UOE1" s="13">
        <f>variables_value!UOE1</f>
        <v>0</v>
      </c>
      <c r="UOF1" s="13">
        <f>variables_value!UOF1</f>
        <v>0</v>
      </c>
      <c r="UOG1" s="13">
        <f>variables_value!UOG1</f>
        <v>0</v>
      </c>
      <c r="UOH1" s="13">
        <f>variables_value!UOH1</f>
        <v>0</v>
      </c>
      <c r="UOI1" s="13">
        <f>variables_value!UOI1</f>
        <v>0</v>
      </c>
      <c r="UOJ1" s="13">
        <f>variables_value!UOJ1</f>
        <v>0</v>
      </c>
      <c r="UOK1" s="13">
        <f>variables_value!UOK1</f>
        <v>0</v>
      </c>
      <c r="UOL1" s="13">
        <f>variables_value!UOL1</f>
        <v>0</v>
      </c>
      <c r="UOM1" s="13">
        <f>variables_value!UOM1</f>
        <v>0</v>
      </c>
      <c r="UON1" s="13">
        <f>variables_value!UON1</f>
        <v>0</v>
      </c>
      <c r="UOO1" s="13">
        <f>variables_value!UOO1</f>
        <v>0</v>
      </c>
      <c r="UOP1" s="13">
        <f>variables_value!UOP1</f>
        <v>0</v>
      </c>
      <c r="UOQ1" s="13">
        <f>variables_value!UOQ1</f>
        <v>0</v>
      </c>
      <c r="UOR1" s="13">
        <f>variables_value!UOR1</f>
        <v>0</v>
      </c>
      <c r="UOS1" s="13">
        <f>variables_value!UOS1</f>
        <v>0</v>
      </c>
      <c r="UOT1" s="13">
        <f>variables_value!UOT1</f>
        <v>0</v>
      </c>
      <c r="UOU1" s="13">
        <f>variables_value!UOU1</f>
        <v>0</v>
      </c>
      <c r="UOV1" s="13">
        <f>variables_value!UOV1</f>
        <v>0</v>
      </c>
      <c r="UOW1" s="13">
        <f>variables_value!UOW1</f>
        <v>0</v>
      </c>
      <c r="UOX1" s="13">
        <f>variables_value!UOX1</f>
        <v>0</v>
      </c>
      <c r="UOY1" s="13">
        <f>variables_value!UOY1</f>
        <v>0</v>
      </c>
      <c r="UOZ1" s="13">
        <f>variables_value!UOZ1</f>
        <v>0</v>
      </c>
      <c r="UPA1" s="13">
        <f>variables_value!UPA1</f>
        <v>0</v>
      </c>
      <c r="UPB1" s="13">
        <f>variables_value!UPB1</f>
        <v>0</v>
      </c>
      <c r="UPC1" s="13">
        <f>variables_value!UPC1</f>
        <v>0</v>
      </c>
      <c r="UPD1" s="13">
        <f>variables_value!UPD1</f>
        <v>0</v>
      </c>
      <c r="UPE1" s="13">
        <f>variables_value!UPE1</f>
        <v>0</v>
      </c>
      <c r="UPF1" s="13">
        <f>variables_value!UPF1</f>
        <v>0</v>
      </c>
      <c r="UPG1" s="13">
        <f>variables_value!UPG1</f>
        <v>0</v>
      </c>
      <c r="UPH1" s="13">
        <f>variables_value!UPH1</f>
        <v>0</v>
      </c>
      <c r="UPI1" s="13">
        <f>variables_value!UPI1</f>
        <v>0</v>
      </c>
      <c r="UPJ1" s="13">
        <f>variables_value!UPJ1</f>
        <v>0</v>
      </c>
      <c r="UPK1" s="13">
        <f>variables_value!UPK1</f>
        <v>0</v>
      </c>
      <c r="UPL1" s="13">
        <f>variables_value!UPL1</f>
        <v>0</v>
      </c>
      <c r="UPM1" s="13">
        <f>variables_value!UPM1</f>
        <v>0</v>
      </c>
      <c r="UPN1" s="13">
        <f>variables_value!UPN1</f>
        <v>0</v>
      </c>
      <c r="UPO1" s="13">
        <f>variables_value!UPO1</f>
        <v>0</v>
      </c>
      <c r="UPP1" s="13">
        <f>variables_value!UPP1</f>
        <v>0</v>
      </c>
      <c r="UPQ1" s="13">
        <f>variables_value!UPQ1</f>
        <v>0</v>
      </c>
      <c r="UPR1" s="13">
        <f>variables_value!UPR1</f>
        <v>0</v>
      </c>
      <c r="UPS1" s="13">
        <f>variables_value!UPS1</f>
        <v>0</v>
      </c>
      <c r="UPT1" s="13">
        <f>variables_value!UPT1</f>
        <v>0</v>
      </c>
      <c r="UPU1" s="13">
        <f>variables_value!UPU1</f>
        <v>0</v>
      </c>
      <c r="UPV1" s="13">
        <f>variables_value!UPV1</f>
        <v>0</v>
      </c>
      <c r="UPW1" s="13">
        <f>variables_value!UPW1</f>
        <v>0</v>
      </c>
      <c r="UPX1" s="13">
        <f>variables_value!UPX1</f>
        <v>0</v>
      </c>
      <c r="UPY1" s="13">
        <f>variables_value!UPY1</f>
        <v>0</v>
      </c>
      <c r="UPZ1" s="13">
        <f>variables_value!UPZ1</f>
        <v>0</v>
      </c>
      <c r="UQA1" s="13">
        <f>variables_value!UQA1</f>
        <v>0</v>
      </c>
      <c r="UQB1" s="13">
        <f>variables_value!UQB1</f>
        <v>0</v>
      </c>
      <c r="UQC1" s="13">
        <f>variables_value!UQC1</f>
        <v>0</v>
      </c>
      <c r="UQD1" s="13">
        <f>variables_value!UQD1</f>
        <v>0</v>
      </c>
      <c r="UQE1" s="13">
        <f>variables_value!UQE1</f>
        <v>0</v>
      </c>
      <c r="UQF1" s="13">
        <f>variables_value!UQF1</f>
        <v>0</v>
      </c>
      <c r="UQG1" s="13">
        <f>variables_value!UQG1</f>
        <v>0</v>
      </c>
      <c r="UQH1" s="13">
        <f>variables_value!UQH1</f>
        <v>0</v>
      </c>
      <c r="UQI1" s="13">
        <f>variables_value!UQI1</f>
        <v>0</v>
      </c>
      <c r="UQJ1" s="13">
        <f>variables_value!UQJ1</f>
        <v>0</v>
      </c>
      <c r="UQK1" s="13">
        <f>variables_value!UQK1</f>
        <v>0</v>
      </c>
      <c r="UQL1" s="13">
        <f>variables_value!UQL1</f>
        <v>0</v>
      </c>
      <c r="UQM1" s="13">
        <f>variables_value!UQM1</f>
        <v>0</v>
      </c>
      <c r="UQN1" s="13">
        <f>variables_value!UQN1</f>
        <v>0</v>
      </c>
      <c r="UQO1" s="13">
        <f>variables_value!UQO1</f>
        <v>0</v>
      </c>
      <c r="UQP1" s="13">
        <f>variables_value!UQP1</f>
        <v>0</v>
      </c>
      <c r="UQQ1" s="13">
        <f>variables_value!UQQ1</f>
        <v>0</v>
      </c>
      <c r="UQR1" s="13">
        <f>variables_value!UQR1</f>
        <v>0</v>
      </c>
      <c r="UQS1" s="13">
        <f>variables_value!UQS1</f>
        <v>0</v>
      </c>
      <c r="UQT1" s="13">
        <f>variables_value!UQT1</f>
        <v>0</v>
      </c>
      <c r="UQU1" s="13">
        <f>variables_value!UQU1</f>
        <v>0</v>
      </c>
      <c r="UQV1" s="13">
        <f>variables_value!UQV1</f>
        <v>0</v>
      </c>
      <c r="UQW1" s="13">
        <f>variables_value!UQW1</f>
        <v>0</v>
      </c>
      <c r="UQX1" s="13">
        <f>variables_value!UQX1</f>
        <v>0</v>
      </c>
      <c r="UQY1" s="13">
        <f>variables_value!UQY1</f>
        <v>0</v>
      </c>
      <c r="UQZ1" s="13">
        <f>variables_value!UQZ1</f>
        <v>0</v>
      </c>
      <c r="URA1" s="13">
        <f>variables_value!URA1</f>
        <v>0</v>
      </c>
      <c r="URB1" s="13">
        <f>variables_value!URB1</f>
        <v>0</v>
      </c>
      <c r="URC1" s="13">
        <f>variables_value!URC1</f>
        <v>0</v>
      </c>
      <c r="URD1" s="13">
        <f>variables_value!URD1</f>
        <v>0</v>
      </c>
      <c r="URE1" s="13">
        <f>variables_value!URE1</f>
        <v>0</v>
      </c>
      <c r="URF1" s="13">
        <f>variables_value!URF1</f>
        <v>0</v>
      </c>
      <c r="URG1" s="13">
        <f>variables_value!URG1</f>
        <v>0</v>
      </c>
      <c r="URH1" s="13">
        <f>variables_value!URH1</f>
        <v>0</v>
      </c>
      <c r="URI1" s="13">
        <f>variables_value!URI1</f>
        <v>0</v>
      </c>
      <c r="URJ1" s="13">
        <f>variables_value!URJ1</f>
        <v>0</v>
      </c>
      <c r="URK1" s="13">
        <f>variables_value!URK1</f>
        <v>0</v>
      </c>
      <c r="URL1" s="13">
        <f>variables_value!URL1</f>
        <v>0</v>
      </c>
      <c r="URM1" s="13">
        <f>variables_value!URM1</f>
        <v>0</v>
      </c>
      <c r="URN1" s="13">
        <f>variables_value!URN1</f>
        <v>0</v>
      </c>
      <c r="URO1" s="13">
        <f>variables_value!URO1</f>
        <v>0</v>
      </c>
      <c r="URP1" s="13">
        <f>variables_value!URP1</f>
        <v>0</v>
      </c>
      <c r="URQ1" s="13">
        <f>variables_value!URQ1</f>
        <v>0</v>
      </c>
      <c r="URR1" s="13">
        <f>variables_value!URR1</f>
        <v>0</v>
      </c>
      <c r="URS1" s="13">
        <f>variables_value!URS1</f>
        <v>0</v>
      </c>
      <c r="URT1" s="13">
        <f>variables_value!URT1</f>
        <v>0</v>
      </c>
      <c r="URU1" s="13">
        <f>variables_value!URU1</f>
        <v>0</v>
      </c>
      <c r="URV1" s="13">
        <f>variables_value!URV1</f>
        <v>0</v>
      </c>
      <c r="URW1" s="13">
        <f>variables_value!URW1</f>
        <v>0</v>
      </c>
      <c r="URX1" s="13">
        <f>variables_value!URX1</f>
        <v>0</v>
      </c>
      <c r="URY1" s="13">
        <f>variables_value!URY1</f>
        <v>0</v>
      </c>
      <c r="URZ1" s="13">
        <f>variables_value!URZ1</f>
        <v>0</v>
      </c>
      <c r="USA1" s="13">
        <f>variables_value!USA1</f>
        <v>0</v>
      </c>
      <c r="USB1" s="13">
        <f>variables_value!USB1</f>
        <v>0</v>
      </c>
      <c r="USC1" s="13">
        <f>variables_value!USC1</f>
        <v>0</v>
      </c>
      <c r="USD1" s="13">
        <f>variables_value!USD1</f>
        <v>0</v>
      </c>
      <c r="USE1" s="13">
        <f>variables_value!USE1</f>
        <v>0</v>
      </c>
      <c r="USF1" s="13">
        <f>variables_value!USF1</f>
        <v>0</v>
      </c>
      <c r="USG1" s="13">
        <f>variables_value!USG1</f>
        <v>0</v>
      </c>
      <c r="USH1" s="13">
        <f>variables_value!USH1</f>
        <v>0</v>
      </c>
      <c r="USI1" s="13">
        <f>variables_value!USI1</f>
        <v>0</v>
      </c>
      <c r="USJ1" s="13">
        <f>variables_value!USJ1</f>
        <v>0</v>
      </c>
      <c r="USK1" s="13">
        <f>variables_value!USK1</f>
        <v>0</v>
      </c>
      <c r="USL1" s="13">
        <f>variables_value!USL1</f>
        <v>0</v>
      </c>
      <c r="USM1" s="13">
        <f>variables_value!USM1</f>
        <v>0</v>
      </c>
      <c r="USN1" s="13">
        <f>variables_value!USN1</f>
        <v>0</v>
      </c>
      <c r="USO1" s="13">
        <f>variables_value!USO1</f>
        <v>0</v>
      </c>
      <c r="USP1" s="13">
        <f>variables_value!USP1</f>
        <v>0</v>
      </c>
      <c r="USQ1" s="13">
        <f>variables_value!USQ1</f>
        <v>0</v>
      </c>
      <c r="USR1" s="13">
        <f>variables_value!USR1</f>
        <v>0</v>
      </c>
      <c r="USS1" s="13">
        <f>variables_value!USS1</f>
        <v>0</v>
      </c>
      <c r="UST1" s="13">
        <f>variables_value!UST1</f>
        <v>0</v>
      </c>
      <c r="USU1" s="13">
        <f>variables_value!USU1</f>
        <v>0</v>
      </c>
      <c r="USV1" s="13">
        <f>variables_value!USV1</f>
        <v>0</v>
      </c>
      <c r="USW1" s="13">
        <f>variables_value!USW1</f>
        <v>0</v>
      </c>
      <c r="USX1" s="13">
        <f>variables_value!USX1</f>
        <v>0</v>
      </c>
      <c r="USY1" s="13">
        <f>variables_value!USY1</f>
        <v>0</v>
      </c>
      <c r="USZ1" s="13">
        <f>variables_value!USZ1</f>
        <v>0</v>
      </c>
      <c r="UTA1" s="13">
        <f>variables_value!UTA1</f>
        <v>0</v>
      </c>
      <c r="UTB1" s="13">
        <f>variables_value!UTB1</f>
        <v>0</v>
      </c>
      <c r="UTC1" s="13">
        <f>variables_value!UTC1</f>
        <v>0</v>
      </c>
      <c r="UTD1" s="13">
        <f>variables_value!UTD1</f>
        <v>0</v>
      </c>
      <c r="UTE1" s="13">
        <f>variables_value!UTE1</f>
        <v>0</v>
      </c>
      <c r="UTF1" s="13">
        <f>variables_value!UTF1</f>
        <v>0</v>
      </c>
      <c r="UTG1" s="13">
        <f>variables_value!UTG1</f>
        <v>0</v>
      </c>
      <c r="UTH1" s="13">
        <f>variables_value!UTH1</f>
        <v>0</v>
      </c>
      <c r="UTI1" s="13">
        <f>variables_value!UTI1</f>
        <v>0</v>
      </c>
      <c r="UTJ1" s="13">
        <f>variables_value!UTJ1</f>
        <v>0</v>
      </c>
      <c r="UTK1" s="13">
        <f>variables_value!UTK1</f>
        <v>0</v>
      </c>
      <c r="UTL1" s="13">
        <f>variables_value!UTL1</f>
        <v>0</v>
      </c>
      <c r="UTM1" s="13">
        <f>variables_value!UTM1</f>
        <v>0</v>
      </c>
      <c r="UTN1" s="13">
        <f>variables_value!UTN1</f>
        <v>0</v>
      </c>
      <c r="UTO1" s="13">
        <f>variables_value!UTO1</f>
        <v>0</v>
      </c>
      <c r="UTP1" s="13">
        <f>variables_value!UTP1</f>
        <v>0</v>
      </c>
      <c r="UTQ1" s="13">
        <f>variables_value!UTQ1</f>
        <v>0</v>
      </c>
      <c r="UTR1" s="13">
        <f>variables_value!UTR1</f>
        <v>0</v>
      </c>
      <c r="UTS1" s="13">
        <f>variables_value!UTS1</f>
        <v>0</v>
      </c>
      <c r="UTT1" s="13">
        <f>variables_value!UTT1</f>
        <v>0</v>
      </c>
      <c r="UTU1" s="13">
        <f>variables_value!UTU1</f>
        <v>0</v>
      </c>
      <c r="UTV1" s="13">
        <f>variables_value!UTV1</f>
        <v>0</v>
      </c>
      <c r="UTW1" s="13">
        <f>variables_value!UTW1</f>
        <v>0</v>
      </c>
      <c r="UTX1" s="13">
        <f>variables_value!UTX1</f>
        <v>0</v>
      </c>
      <c r="UTY1" s="13">
        <f>variables_value!UTY1</f>
        <v>0</v>
      </c>
      <c r="UTZ1" s="13">
        <f>variables_value!UTZ1</f>
        <v>0</v>
      </c>
      <c r="UUA1" s="13">
        <f>variables_value!UUA1</f>
        <v>0</v>
      </c>
      <c r="UUB1" s="13">
        <f>variables_value!UUB1</f>
        <v>0</v>
      </c>
      <c r="UUC1" s="13">
        <f>variables_value!UUC1</f>
        <v>0</v>
      </c>
      <c r="UUD1" s="13">
        <f>variables_value!UUD1</f>
        <v>0</v>
      </c>
      <c r="UUE1" s="13">
        <f>variables_value!UUE1</f>
        <v>0</v>
      </c>
      <c r="UUF1" s="13">
        <f>variables_value!UUF1</f>
        <v>0</v>
      </c>
      <c r="UUG1" s="13">
        <f>variables_value!UUG1</f>
        <v>0</v>
      </c>
      <c r="UUH1" s="13">
        <f>variables_value!UUH1</f>
        <v>0</v>
      </c>
      <c r="UUI1" s="13">
        <f>variables_value!UUI1</f>
        <v>0</v>
      </c>
      <c r="UUJ1" s="13">
        <f>variables_value!UUJ1</f>
        <v>0</v>
      </c>
      <c r="UUK1" s="13">
        <f>variables_value!UUK1</f>
        <v>0</v>
      </c>
      <c r="UUL1" s="13">
        <f>variables_value!UUL1</f>
        <v>0</v>
      </c>
      <c r="UUM1" s="13">
        <f>variables_value!UUM1</f>
        <v>0</v>
      </c>
      <c r="UUN1" s="13">
        <f>variables_value!UUN1</f>
        <v>0</v>
      </c>
      <c r="UUO1" s="13">
        <f>variables_value!UUO1</f>
        <v>0</v>
      </c>
      <c r="UUP1" s="13">
        <f>variables_value!UUP1</f>
        <v>0</v>
      </c>
      <c r="UUQ1" s="13">
        <f>variables_value!UUQ1</f>
        <v>0</v>
      </c>
      <c r="UUR1" s="13">
        <f>variables_value!UUR1</f>
        <v>0</v>
      </c>
      <c r="UUS1" s="13">
        <f>variables_value!UUS1</f>
        <v>0</v>
      </c>
      <c r="UUT1" s="13">
        <f>variables_value!UUT1</f>
        <v>0</v>
      </c>
      <c r="UUU1" s="13">
        <f>variables_value!UUU1</f>
        <v>0</v>
      </c>
      <c r="UUV1" s="13">
        <f>variables_value!UUV1</f>
        <v>0</v>
      </c>
      <c r="UUW1" s="13">
        <f>variables_value!UUW1</f>
        <v>0</v>
      </c>
      <c r="UUX1" s="13">
        <f>variables_value!UUX1</f>
        <v>0</v>
      </c>
      <c r="UUY1" s="13">
        <f>variables_value!UUY1</f>
        <v>0</v>
      </c>
      <c r="UUZ1" s="13">
        <f>variables_value!UUZ1</f>
        <v>0</v>
      </c>
      <c r="UVA1" s="13">
        <f>variables_value!UVA1</f>
        <v>0</v>
      </c>
      <c r="UVB1" s="13">
        <f>variables_value!UVB1</f>
        <v>0</v>
      </c>
      <c r="UVC1" s="13">
        <f>variables_value!UVC1</f>
        <v>0</v>
      </c>
      <c r="UVD1" s="13">
        <f>variables_value!UVD1</f>
        <v>0</v>
      </c>
      <c r="UVE1" s="13">
        <f>variables_value!UVE1</f>
        <v>0</v>
      </c>
      <c r="UVF1" s="13">
        <f>variables_value!UVF1</f>
        <v>0</v>
      </c>
      <c r="UVG1" s="13">
        <f>variables_value!UVG1</f>
        <v>0</v>
      </c>
      <c r="UVH1" s="13">
        <f>variables_value!UVH1</f>
        <v>0</v>
      </c>
      <c r="UVI1" s="13">
        <f>variables_value!UVI1</f>
        <v>0</v>
      </c>
      <c r="UVJ1" s="13">
        <f>variables_value!UVJ1</f>
        <v>0</v>
      </c>
      <c r="UVK1" s="13">
        <f>variables_value!UVK1</f>
        <v>0</v>
      </c>
      <c r="UVL1" s="13">
        <f>variables_value!UVL1</f>
        <v>0</v>
      </c>
      <c r="UVM1" s="13">
        <f>variables_value!UVM1</f>
        <v>0</v>
      </c>
      <c r="UVN1" s="13">
        <f>variables_value!UVN1</f>
        <v>0</v>
      </c>
      <c r="UVO1" s="13">
        <f>variables_value!UVO1</f>
        <v>0</v>
      </c>
      <c r="UVP1" s="13">
        <f>variables_value!UVP1</f>
        <v>0</v>
      </c>
      <c r="UVQ1" s="13">
        <f>variables_value!UVQ1</f>
        <v>0</v>
      </c>
      <c r="UVR1" s="13">
        <f>variables_value!UVR1</f>
        <v>0</v>
      </c>
      <c r="UVS1" s="13">
        <f>variables_value!UVS1</f>
        <v>0</v>
      </c>
      <c r="UVT1" s="13">
        <f>variables_value!UVT1</f>
        <v>0</v>
      </c>
      <c r="UVU1" s="13">
        <f>variables_value!UVU1</f>
        <v>0</v>
      </c>
      <c r="UVV1" s="13">
        <f>variables_value!UVV1</f>
        <v>0</v>
      </c>
      <c r="UVW1" s="13">
        <f>variables_value!UVW1</f>
        <v>0</v>
      </c>
      <c r="UVX1" s="13">
        <f>variables_value!UVX1</f>
        <v>0</v>
      </c>
      <c r="UVY1" s="13">
        <f>variables_value!UVY1</f>
        <v>0</v>
      </c>
      <c r="UVZ1" s="13">
        <f>variables_value!UVZ1</f>
        <v>0</v>
      </c>
      <c r="UWA1" s="13">
        <f>variables_value!UWA1</f>
        <v>0</v>
      </c>
      <c r="UWB1" s="13">
        <f>variables_value!UWB1</f>
        <v>0</v>
      </c>
      <c r="UWC1" s="13">
        <f>variables_value!UWC1</f>
        <v>0</v>
      </c>
      <c r="UWD1" s="13">
        <f>variables_value!UWD1</f>
        <v>0</v>
      </c>
      <c r="UWE1" s="13">
        <f>variables_value!UWE1</f>
        <v>0</v>
      </c>
      <c r="UWF1" s="13">
        <f>variables_value!UWF1</f>
        <v>0</v>
      </c>
      <c r="UWG1" s="13">
        <f>variables_value!UWG1</f>
        <v>0</v>
      </c>
      <c r="UWH1" s="13">
        <f>variables_value!UWH1</f>
        <v>0</v>
      </c>
      <c r="UWI1" s="13">
        <f>variables_value!UWI1</f>
        <v>0</v>
      </c>
      <c r="UWJ1" s="13">
        <f>variables_value!UWJ1</f>
        <v>0</v>
      </c>
      <c r="UWK1" s="13">
        <f>variables_value!UWK1</f>
        <v>0</v>
      </c>
      <c r="UWL1" s="13">
        <f>variables_value!UWL1</f>
        <v>0</v>
      </c>
      <c r="UWM1" s="13">
        <f>variables_value!UWM1</f>
        <v>0</v>
      </c>
      <c r="UWN1" s="13">
        <f>variables_value!UWN1</f>
        <v>0</v>
      </c>
      <c r="UWO1" s="13">
        <f>variables_value!UWO1</f>
        <v>0</v>
      </c>
      <c r="UWP1" s="13">
        <f>variables_value!UWP1</f>
        <v>0</v>
      </c>
      <c r="UWQ1" s="13">
        <f>variables_value!UWQ1</f>
        <v>0</v>
      </c>
      <c r="UWR1" s="13">
        <f>variables_value!UWR1</f>
        <v>0</v>
      </c>
      <c r="UWS1" s="13">
        <f>variables_value!UWS1</f>
        <v>0</v>
      </c>
      <c r="UWT1" s="13">
        <f>variables_value!UWT1</f>
        <v>0</v>
      </c>
      <c r="UWU1" s="13">
        <f>variables_value!UWU1</f>
        <v>0</v>
      </c>
      <c r="UWV1" s="13">
        <f>variables_value!UWV1</f>
        <v>0</v>
      </c>
      <c r="UWW1" s="13">
        <f>variables_value!UWW1</f>
        <v>0</v>
      </c>
      <c r="UWX1" s="13">
        <f>variables_value!UWX1</f>
        <v>0</v>
      </c>
      <c r="UWY1" s="13">
        <f>variables_value!UWY1</f>
        <v>0</v>
      </c>
      <c r="UWZ1" s="13">
        <f>variables_value!UWZ1</f>
        <v>0</v>
      </c>
      <c r="UXA1" s="13">
        <f>variables_value!UXA1</f>
        <v>0</v>
      </c>
      <c r="UXB1" s="13">
        <f>variables_value!UXB1</f>
        <v>0</v>
      </c>
      <c r="UXC1" s="13">
        <f>variables_value!UXC1</f>
        <v>0</v>
      </c>
      <c r="UXD1" s="13">
        <f>variables_value!UXD1</f>
        <v>0</v>
      </c>
      <c r="UXE1" s="13">
        <f>variables_value!UXE1</f>
        <v>0</v>
      </c>
      <c r="UXF1" s="13">
        <f>variables_value!UXF1</f>
        <v>0</v>
      </c>
      <c r="UXG1" s="13">
        <f>variables_value!UXG1</f>
        <v>0</v>
      </c>
      <c r="UXH1" s="13">
        <f>variables_value!UXH1</f>
        <v>0</v>
      </c>
      <c r="UXI1" s="13">
        <f>variables_value!UXI1</f>
        <v>0</v>
      </c>
      <c r="UXJ1" s="13">
        <f>variables_value!UXJ1</f>
        <v>0</v>
      </c>
      <c r="UXK1" s="13">
        <f>variables_value!UXK1</f>
        <v>0</v>
      </c>
      <c r="UXL1" s="13">
        <f>variables_value!UXL1</f>
        <v>0</v>
      </c>
      <c r="UXM1" s="13">
        <f>variables_value!UXM1</f>
        <v>0</v>
      </c>
      <c r="UXN1" s="13">
        <f>variables_value!UXN1</f>
        <v>0</v>
      </c>
      <c r="UXO1" s="13">
        <f>variables_value!UXO1</f>
        <v>0</v>
      </c>
      <c r="UXP1" s="13">
        <f>variables_value!UXP1</f>
        <v>0</v>
      </c>
      <c r="UXQ1" s="13">
        <f>variables_value!UXQ1</f>
        <v>0</v>
      </c>
      <c r="UXR1" s="13">
        <f>variables_value!UXR1</f>
        <v>0</v>
      </c>
      <c r="UXS1" s="13">
        <f>variables_value!UXS1</f>
        <v>0</v>
      </c>
      <c r="UXT1" s="13">
        <f>variables_value!UXT1</f>
        <v>0</v>
      </c>
      <c r="UXU1" s="13">
        <f>variables_value!UXU1</f>
        <v>0</v>
      </c>
      <c r="UXV1" s="13">
        <f>variables_value!UXV1</f>
        <v>0</v>
      </c>
      <c r="UXW1" s="13">
        <f>variables_value!UXW1</f>
        <v>0</v>
      </c>
      <c r="UXX1" s="13">
        <f>variables_value!UXX1</f>
        <v>0</v>
      </c>
      <c r="UXY1" s="13">
        <f>variables_value!UXY1</f>
        <v>0</v>
      </c>
      <c r="UXZ1" s="13">
        <f>variables_value!UXZ1</f>
        <v>0</v>
      </c>
      <c r="UYA1" s="13">
        <f>variables_value!UYA1</f>
        <v>0</v>
      </c>
      <c r="UYB1" s="13">
        <f>variables_value!UYB1</f>
        <v>0</v>
      </c>
      <c r="UYC1" s="13">
        <f>variables_value!UYC1</f>
        <v>0</v>
      </c>
      <c r="UYD1" s="13">
        <f>variables_value!UYD1</f>
        <v>0</v>
      </c>
      <c r="UYE1" s="13">
        <f>variables_value!UYE1</f>
        <v>0</v>
      </c>
      <c r="UYF1" s="13">
        <f>variables_value!UYF1</f>
        <v>0</v>
      </c>
      <c r="UYG1" s="13">
        <f>variables_value!UYG1</f>
        <v>0</v>
      </c>
      <c r="UYH1" s="13">
        <f>variables_value!UYH1</f>
        <v>0</v>
      </c>
      <c r="UYI1" s="13">
        <f>variables_value!UYI1</f>
        <v>0</v>
      </c>
      <c r="UYJ1" s="13">
        <f>variables_value!UYJ1</f>
        <v>0</v>
      </c>
      <c r="UYK1" s="13">
        <f>variables_value!UYK1</f>
        <v>0</v>
      </c>
      <c r="UYL1" s="13">
        <f>variables_value!UYL1</f>
        <v>0</v>
      </c>
      <c r="UYM1" s="13">
        <f>variables_value!UYM1</f>
        <v>0</v>
      </c>
      <c r="UYN1" s="13">
        <f>variables_value!UYN1</f>
        <v>0</v>
      </c>
      <c r="UYO1" s="13">
        <f>variables_value!UYO1</f>
        <v>0</v>
      </c>
      <c r="UYP1" s="13">
        <f>variables_value!UYP1</f>
        <v>0</v>
      </c>
      <c r="UYQ1" s="13">
        <f>variables_value!UYQ1</f>
        <v>0</v>
      </c>
      <c r="UYR1" s="13">
        <f>variables_value!UYR1</f>
        <v>0</v>
      </c>
      <c r="UYS1" s="13">
        <f>variables_value!UYS1</f>
        <v>0</v>
      </c>
      <c r="UYT1" s="13">
        <f>variables_value!UYT1</f>
        <v>0</v>
      </c>
      <c r="UYU1" s="13">
        <f>variables_value!UYU1</f>
        <v>0</v>
      </c>
      <c r="UYV1" s="13">
        <f>variables_value!UYV1</f>
        <v>0</v>
      </c>
      <c r="UYW1" s="13">
        <f>variables_value!UYW1</f>
        <v>0</v>
      </c>
      <c r="UYX1" s="13">
        <f>variables_value!UYX1</f>
        <v>0</v>
      </c>
      <c r="UYY1" s="13">
        <f>variables_value!UYY1</f>
        <v>0</v>
      </c>
      <c r="UYZ1" s="13">
        <f>variables_value!UYZ1</f>
        <v>0</v>
      </c>
      <c r="UZA1" s="13">
        <f>variables_value!UZA1</f>
        <v>0</v>
      </c>
      <c r="UZB1" s="13">
        <f>variables_value!UZB1</f>
        <v>0</v>
      </c>
      <c r="UZC1" s="13">
        <f>variables_value!UZC1</f>
        <v>0</v>
      </c>
      <c r="UZD1" s="13">
        <f>variables_value!UZD1</f>
        <v>0</v>
      </c>
      <c r="UZE1" s="13">
        <f>variables_value!UZE1</f>
        <v>0</v>
      </c>
      <c r="UZF1" s="13">
        <f>variables_value!UZF1</f>
        <v>0</v>
      </c>
      <c r="UZG1" s="13">
        <f>variables_value!UZG1</f>
        <v>0</v>
      </c>
      <c r="UZH1" s="13">
        <f>variables_value!UZH1</f>
        <v>0</v>
      </c>
      <c r="UZI1" s="13">
        <f>variables_value!UZI1</f>
        <v>0</v>
      </c>
      <c r="UZJ1" s="13">
        <f>variables_value!UZJ1</f>
        <v>0</v>
      </c>
      <c r="UZK1" s="13">
        <f>variables_value!UZK1</f>
        <v>0</v>
      </c>
      <c r="UZL1" s="13">
        <f>variables_value!UZL1</f>
        <v>0</v>
      </c>
      <c r="UZM1" s="13">
        <f>variables_value!UZM1</f>
        <v>0</v>
      </c>
      <c r="UZN1" s="13">
        <f>variables_value!UZN1</f>
        <v>0</v>
      </c>
      <c r="UZO1" s="13">
        <f>variables_value!UZO1</f>
        <v>0</v>
      </c>
      <c r="UZP1" s="13">
        <f>variables_value!UZP1</f>
        <v>0</v>
      </c>
      <c r="UZQ1" s="13">
        <f>variables_value!UZQ1</f>
        <v>0</v>
      </c>
      <c r="UZR1" s="13">
        <f>variables_value!UZR1</f>
        <v>0</v>
      </c>
      <c r="UZS1" s="13">
        <f>variables_value!UZS1</f>
        <v>0</v>
      </c>
      <c r="UZT1" s="13">
        <f>variables_value!UZT1</f>
        <v>0</v>
      </c>
      <c r="UZU1" s="13">
        <f>variables_value!UZU1</f>
        <v>0</v>
      </c>
      <c r="UZV1" s="13">
        <f>variables_value!UZV1</f>
        <v>0</v>
      </c>
      <c r="UZW1" s="13">
        <f>variables_value!UZW1</f>
        <v>0</v>
      </c>
      <c r="UZX1" s="13">
        <f>variables_value!UZX1</f>
        <v>0</v>
      </c>
      <c r="UZY1" s="13">
        <f>variables_value!UZY1</f>
        <v>0</v>
      </c>
      <c r="UZZ1" s="13">
        <f>variables_value!UZZ1</f>
        <v>0</v>
      </c>
      <c r="VAA1" s="13">
        <f>variables_value!VAA1</f>
        <v>0</v>
      </c>
      <c r="VAB1" s="13">
        <f>variables_value!VAB1</f>
        <v>0</v>
      </c>
      <c r="VAC1" s="13">
        <f>variables_value!VAC1</f>
        <v>0</v>
      </c>
      <c r="VAD1" s="13">
        <f>variables_value!VAD1</f>
        <v>0</v>
      </c>
      <c r="VAE1" s="13">
        <f>variables_value!VAE1</f>
        <v>0</v>
      </c>
      <c r="VAF1" s="13">
        <f>variables_value!VAF1</f>
        <v>0</v>
      </c>
      <c r="VAG1" s="13">
        <f>variables_value!VAG1</f>
        <v>0</v>
      </c>
      <c r="VAH1" s="13">
        <f>variables_value!VAH1</f>
        <v>0</v>
      </c>
      <c r="VAI1" s="13">
        <f>variables_value!VAI1</f>
        <v>0</v>
      </c>
      <c r="VAJ1" s="13">
        <f>variables_value!VAJ1</f>
        <v>0</v>
      </c>
      <c r="VAK1" s="13">
        <f>variables_value!VAK1</f>
        <v>0</v>
      </c>
      <c r="VAL1" s="13">
        <f>variables_value!VAL1</f>
        <v>0</v>
      </c>
      <c r="VAM1" s="13">
        <f>variables_value!VAM1</f>
        <v>0</v>
      </c>
      <c r="VAN1" s="13">
        <f>variables_value!VAN1</f>
        <v>0</v>
      </c>
      <c r="VAO1" s="13">
        <f>variables_value!VAO1</f>
        <v>0</v>
      </c>
      <c r="VAP1" s="13">
        <f>variables_value!VAP1</f>
        <v>0</v>
      </c>
      <c r="VAQ1" s="13">
        <f>variables_value!VAQ1</f>
        <v>0</v>
      </c>
      <c r="VAR1" s="13">
        <f>variables_value!VAR1</f>
        <v>0</v>
      </c>
      <c r="VAS1" s="13">
        <f>variables_value!VAS1</f>
        <v>0</v>
      </c>
      <c r="VAT1" s="13">
        <f>variables_value!VAT1</f>
        <v>0</v>
      </c>
      <c r="VAU1" s="13">
        <f>variables_value!VAU1</f>
        <v>0</v>
      </c>
      <c r="VAV1" s="13">
        <f>variables_value!VAV1</f>
        <v>0</v>
      </c>
      <c r="VAW1" s="13">
        <f>variables_value!VAW1</f>
        <v>0</v>
      </c>
      <c r="VAX1" s="13">
        <f>variables_value!VAX1</f>
        <v>0</v>
      </c>
      <c r="VAY1" s="13">
        <f>variables_value!VAY1</f>
        <v>0</v>
      </c>
      <c r="VAZ1" s="13">
        <f>variables_value!VAZ1</f>
        <v>0</v>
      </c>
      <c r="VBA1" s="13">
        <f>variables_value!VBA1</f>
        <v>0</v>
      </c>
      <c r="VBB1" s="13">
        <f>variables_value!VBB1</f>
        <v>0</v>
      </c>
      <c r="VBC1" s="13">
        <f>variables_value!VBC1</f>
        <v>0</v>
      </c>
      <c r="VBD1" s="13">
        <f>variables_value!VBD1</f>
        <v>0</v>
      </c>
      <c r="VBE1" s="13">
        <f>variables_value!VBE1</f>
        <v>0</v>
      </c>
      <c r="VBF1" s="13">
        <f>variables_value!VBF1</f>
        <v>0</v>
      </c>
      <c r="VBG1" s="13">
        <f>variables_value!VBG1</f>
        <v>0</v>
      </c>
      <c r="VBH1" s="13">
        <f>variables_value!VBH1</f>
        <v>0</v>
      </c>
      <c r="VBI1" s="13">
        <f>variables_value!VBI1</f>
        <v>0</v>
      </c>
      <c r="VBJ1" s="13">
        <f>variables_value!VBJ1</f>
        <v>0</v>
      </c>
      <c r="VBK1" s="13">
        <f>variables_value!VBK1</f>
        <v>0</v>
      </c>
      <c r="VBL1" s="13">
        <f>variables_value!VBL1</f>
        <v>0</v>
      </c>
      <c r="VBM1" s="13">
        <f>variables_value!VBM1</f>
        <v>0</v>
      </c>
      <c r="VBN1" s="13">
        <f>variables_value!VBN1</f>
        <v>0</v>
      </c>
      <c r="VBO1" s="13">
        <f>variables_value!VBO1</f>
        <v>0</v>
      </c>
      <c r="VBP1" s="13">
        <f>variables_value!VBP1</f>
        <v>0</v>
      </c>
      <c r="VBQ1" s="13">
        <f>variables_value!VBQ1</f>
        <v>0</v>
      </c>
      <c r="VBR1" s="13">
        <f>variables_value!VBR1</f>
        <v>0</v>
      </c>
      <c r="VBS1" s="13">
        <f>variables_value!VBS1</f>
        <v>0</v>
      </c>
      <c r="VBT1" s="13">
        <f>variables_value!VBT1</f>
        <v>0</v>
      </c>
      <c r="VBU1" s="13">
        <f>variables_value!VBU1</f>
        <v>0</v>
      </c>
      <c r="VBV1" s="13">
        <f>variables_value!VBV1</f>
        <v>0</v>
      </c>
      <c r="VBW1" s="13">
        <f>variables_value!VBW1</f>
        <v>0</v>
      </c>
      <c r="VBX1" s="13">
        <f>variables_value!VBX1</f>
        <v>0</v>
      </c>
      <c r="VBY1" s="13">
        <f>variables_value!VBY1</f>
        <v>0</v>
      </c>
      <c r="VBZ1" s="13">
        <f>variables_value!VBZ1</f>
        <v>0</v>
      </c>
      <c r="VCA1" s="13">
        <f>variables_value!VCA1</f>
        <v>0</v>
      </c>
      <c r="VCB1" s="13">
        <f>variables_value!VCB1</f>
        <v>0</v>
      </c>
      <c r="VCC1" s="13">
        <f>variables_value!VCC1</f>
        <v>0</v>
      </c>
      <c r="VCD1" s="13">
        <f>variables_value!VCD1</f>
        <v>0</v>
      </c>
      <c r="VCE1" s="13">
        <f>variables_value!VCE1</f>
        <v>0</v>
      </c>
      <c r="VCF1" s="13">
        <f>variables_value!VCF1</f>
        <v>0</v>
      </c>
      <c r="VCG1" s="13">
        <f>variables_value!VCG1</f>
        <v>0</v>
      </c>
      <c r="VCH1" s="13">
        <f>variables_value!VCH1</f>
        <v>0</v>
      </c>
      <c r="VCI1" s="13">
        <f>variables_value!VCI1</f>
        <v>0</v>
      </c>
      <c r="VCJ1" s="13">
        <f>variables_value!VCJ1</f>
        <v>0</v>
      </c>
      <c r="VCK1" s="13">
        <f>variables_value!VCK1</f>
        <v>0</v>
      </c>
      <c r="VCL1" s="13">
        <f>variables_value!VCL1</f>
        <v>0</v>
      </c>
      <c r="VCM1" s="13">
        <f>variables_value!VCM1</f>
        <v>0</v>
      </c>
      <c r="VCN1" s="13">
        <f>variables_value!VCN1</f>
        <v>0</v>
      </c>
      <c r="VCO1" s="13">
        <f>variables_value!VCO1</f>
        <v>0</v>
      </c>
      <c r="VCP1" s="13">
        <f>variables_value!VCP1</f>
        <v>0</v>
      </c>
      <c r="VCQ1" s="13">
        <f>variables_value!VCQ1</f>
        <v>0</v>
      </c>
      <c r="VCR1" s="13">
        <f>variables_value!VCR1</f>
        <v>0</v>
      </c>
      <c r="VCS1" s="13">
        <f>variables_value!VCS1</f>
        <v>0</v>
      </c>
      <c r="VCT1" s="13">
        <f>variables_value!VCT1</f>
        <v>0</v>
      </c>
      <c r="VCU1" s="13">
        <f>variables_value!VCU1</f>
        <v>0</v>
      </c>
      <c r="VCV1" s="13">
        <f>variables_value!VCV1</f>
        <v>0</v>
      </c>
      <c r="VCW1" s="13">
        <f>variables_value!VCW1</f>
        <v>0</v>
      </c>
      <c r="VCX1" s="13">
        <f>variables_value!VCX1</f>
        <v>0</v>
      </c>
      <c r="VCY1" s="13">
        <f>variables_value!VCY1</f>
        <v>0</v>
      </c>
      <c r="VCZ1" s="13">
        <f>variables_value!VCZ1</f>
        <v>0</v>
      </c>
      <c r="VDA1" s="13">
        <f>variables_value!VDA1</f>
        <v>0</v>
      </c>
      <c r="VDB1" s="13">
        <f>variables_value!VDB1</f>
        <v>0</v>
      </c>
      <c r="VDC1" s="13">
        <f>variables_value!VDC1</f>
        <v>0</v>
      </c>
      <c r="VDD1" s="13">
        <f>variables_value!VDD1</f>
        <v>0</v>
      </c>
      <c r="VDE1" s="13">
        <f>variables_value!VDE1</f>
        <v>0</v>
      </c>
      <c r="VDF1" s="13">
        <f>variables_value!VDF1</f>
        <v>0</v>
      </c>
      <c r="VDG1" s="13">
        <f>variables_value!VDG1</f>
        <v>0</v>
      </c>
      <c r="VDH1" s="13">
        <f>variables_value!VDH1</f>
        <v>0</v>
      </c>
      <c r="VDI1" s="13">
        <f>variables_value!VDI1</f>
        <v>0</v>
      </c>
      <c r="VDJ1" s="13">
        <f>variables_value!VDJ1</f>
        <v>0</v>
      </c>
      <c r="VDK1" s="13">
        <f>variables_value!VDK1</f>
        <v>0</v>
      </c>
      <c r="VDL1" s="13">
        <f>variables_value!VDL1</f>
        <v>0</v>
      </c>
      <c r="VDM1" s="13">
        <f>variables_value!VDM1</f>
        <v>0</v>
      </c>
      <c r="VDN1" s="13">
        <f>variables_value!VDN1</f>
        <v>0</v>
      </c>
      <c r="VDO1" s="13">
        <f>variables_value!VDO1</f>
        <v>0</v>
      </c>
      <c r="VDP1" s="13">
        <f>variables_value!VDP1</f>
        <v>0</v>
      </c>
      <c r="VDQ1" s="13">
        <f>variables_value!VDQ1</f>
        <v>0</v>
      </c>
      <c r="VDR1" s="13">
        <f>variables_value!VDR1</f>
        <v>0</v>
      </c>
      <c r="VDS1" s="13">
        <f>variables_value!VDS1</f>
        <v>0</v>
      </c>
      <c r="VDT1" s="13">
        <f>variables_value!VDT1</f>
        <v>0</v>
      </c>
      <c r="VDU1" s="13">
        <f>variables_value!VDU1</f>
        <v>0</v>
      </c>
      <c r="VDV1" s="13">
        <f>variables_value!VDV1</f>
        <v>0</v>
      </c>
      <c r="VDW1" s="13">
        <f>variables_value!VDW1</f>
        <v>0</v>
      </c>
      <c r="VDX1" s="13">
        <f>variables_value!VDX1</f>
        <v>0</v>
      </c>
      <c r="VDY1" s="13">
        <f>variables_value!VDY1</f>
        <v>0</v>
      </c>
      <c r="VDZ1" s="13">
        <f>variables_value!VDZ1</f>
        <v>0</v>
      </c>
      <c r="VEA1" s="13">
        <f>variables_value!VEA1</f>
        <v>0</v>
      </c>
      <c r="VEB1" s="13">
        <f>variables_value!VEB1</f>
        <v>0</v>
      </c>
      <c r="VEC1" s="13">
        <f>variables_value!VEC1</f>
        <v>0</v>
      </c>
      <c r="VED1" s="13">
        <f>variables_value!VED1</f>
        <v>0</v>
      </c>
      <c r="VEE1" s="13">
        <f>variables_value!VEE1</f>
        <v>0</v>
      </c>
      <c r="VEF1" s="13">
        <f>variables_value!VEF1</f>
        <v>0</v>
      </c>
      <c r="VEG1" s="13">
        <f>variables_value!VEG1</f>
        <v>0</v>
      </c>
      <c r="VEH1" s="13">
        <f>variables_value!VEH1</f>
        <v>0</v>
      </c>
      <c r="VEI1" s="13">
        <f>variables_value!VEI1</f>
        <v>0</v>
      </c>
      <c r="VEJ1" s="13">
        <f>variables_value!VEJ1</f>
        <v>0</v>
      </c>
      <c r="VEK1" s="13">
        <f>variables_value!VEK1</f>
        <v>0</v>
      </c>
      <c r="VEL1" s="13">
        <f>variables_value!VEL1</f>
        <v>0</v>
      </c>
      <c r="VEM1" s="13">
        <f>variables_value!VEM1</f>
        <v>0</v>
      </c>
      <c r="VEN1" s="13">
        <f>variables_value!VEN1</f>
        <v>0</v>
      </c>
      <c r="VEO1" s="13">
        <f>variables_value!VEO1</f>
        <v>0</v>
      </c>
      <c r="VEP1" s="13">
        <f>variables_value!VEP1</f>
        <v>0</v>
      </c>
      <c r="VEQ1" s="13">
        <f>variables_value!VEQ1</f>
        <v>0</v>
      </c>
      <c r="VER1" s="13">
        <f>variables_value!VER1</f>
        <v>0</v>
      </c>
      <c r="VES1" s="13">
        <f>variables_value!VES1</f>
        <v>0</v>
      </c>
      <c r="VET1" s="13">
        <f>variables_value!VET1</f>
        <v>0</v>
      </c>
      <c r="VEU1" s="13">
        <f>variables_value!VEU1</f>
        <v>0</v>
      </c>
      <c r="VEV1" s="13">
        <f>variables_value!VEV1</f>
        <v>0</v>
      </c>
      <c r="VEW1" s="13">
        <f>variables_value!VEW1</f>
        <v>0</v>
      </c>
      <c r="VEX1" s="13">
        <f>variables_value!VEX1</f>
        <v>0</v>
      </c>
      <c r="VEY1" s="13">
        <f>variables_value!VEY1</f>
        <v>0</v>
      </c>
      <c r="VEZ1" s="13">
        <f>variables_value!VEZ1</f>
        <v>0</v>
      </c>
      <c r="VFA1" s="13">
        <f>variables_value!VFA1</f>
        <v>0</v>
      </c>
      <c r="VFB1" s="13">
        <f>variables_value!VFB1</f>
        <v>0</v>
      </c>
      <c r="VFC1" s="13">
        <f>variables_value!VFC1</f>
        <v>0</v>
      </c>
      <c r="VFD1" s="13">
        <f>variables_value!VFD1</f>
        <v>0</v>
      </c>
      <c r="VFE1" s="13">
        <f>variables_value!VFE1</f>
        <v>0</v>
      </c>
      <c r="VFF1" s="13">
        <f>variables_value!VFF1</f>
        <v>0</v>
      </c>
      <c r="VFG1" s="13">
        <f>variables_value!VFG1</f>
        <v>0</v>
      </c>
      <c r="VFH1" s="13">
        <f>variables_value!VFH1</f>
        <v>0</v>
      </c>
      <c r="VFI1" s="13">
        <f>variables_value!VFI1</f>
        <v>0</v>
      </c>
      <c r="VFJ1" s="13">
        <f>variables_value!VFJ1</f>
        <v>0</v>
      </c>
      <c r="VFK1" s="13">
        <f>variables_value!VFK1</f>
        <v>0</v>
      </c>
      <c r="VFL1" s="13">
        <f>variables_value!VFL1</f>
        <v>0</v>
      </c>
      <c r="VFM1" s="13">
        <f>variables_value!VFM1</f>
        <v>0</v>
      </c>
      <c r="VFN1" s="13">
        <f>variables_value!VFN1</f>
        <v>0</v>
      </c>
      <c r="VFO1" s="13">
        <f>variables_value!VFO1</f>
        <v>0</v>
      </c>
      <c r="VFP1" s="13">
        <f>variables_value!VFP1</f>
        <v>0</v>
      </c>
      <c r="VFQ1" s="13">
        <f>variables_value!VFQ1</f>
        <v>0</v>
      </c>
      <c r="VFR1" s="13">
        <f>variables_value!VFR1</f>
        <v>0</v>
      </c>
      <c r="VFS1" s="13">
        <f>variables_value!VFS1</f>
        <v>0</v>
      </c>
      <c r="VFT1" s="13">
        <f>variables_value!VFT1</f>
        <v>0</v>
      </c>
      <c r="VFU1" s="13">
        <f>variables_value!VFU1</f>
        <v>0</v>
      </c>
      <c r="VFV1" s="13">
        <f>variables_value!VFV1</f>
        <v>0</v>
      </c>
      <c r="VFW1" s="13">
        <f>variables_value!VFW1</f>
        <v>0</v>
      </c>
      <c r="VFX1" s="13">
        <f>variables_value!VFX1</f>
        <v>0</v>
      </c>
      <c r="VFY1" s="13">
        <f>variables_value!VFY1</f>
        <v>0</v>
      </c>
      <c r="VFZ1" s="13">
        <f>variables_value!VFZ1</f>
        <v>0</v>
      </c>
      <c r="VGA1" s="13">
        <f>variables_value!VGA1</f>
        <v>0</v>
      </c>
      <c r="VGB1" s="13">
        <f>variables_value!VGB1</f>
        <v>0</v>
      </c>
      <c r="VGC1" s="13">
        <f>variables_value!VGC1</f>
        <v>0</v>
      </c>
      <c r="VGD1" s="13">
        <f>variables_value!VGD1</f>
        <v>0</v>
      </c>
      <c r="VGE1" s="13">
        <f>variables_value!VGE1</f>
        <v>0</v>
      </c>
      <c r="VGF1" s="13">
        <f>variables_value!VGF1</f>
        <v>0</v>
      </c>
      <c r="VGG1" s="13">
        <f>variables_value!VGG1</f>
        <v>0</v>
      </c>
      <c r="VGH1" s="13">
        <f>variables_value!VGH1</f>
        <v>0</v>
      </c>
      <c r="VGI1" s="13">
        <f>variables_value!VGI1</f>
        <v>0</v>
      </c>
      <c r="VGJ1" s="13">
        <f>variables_value!VGJ1</f>
        <v>0</v>
      </c>
      <c r="VGK1" s="13">
        <f>variables_value!VGK1</f>
        <v>0</v>
      </c>
      <c r="VGL1" s="13">
        <f>variables_value!VGL1</f>
        <v>0</v>
      </c>
      <c r="VGM1" s="13">
        <f>variables_value!VGM1</f>
        <v>0</v>
      </c>
      <c r="VGN1" s="13">
        <f>variables_value!VGN1</f>
        <v>0</v>
      </c>
      <c r="VGO1" s="13">
        <f>variables_value!VGO1</f>
        <v>0</v>
      </c>
      <c r="VGP1" s="13">
        <f>variables_value!VGP1</f>
        <v>0</v>
      </c>
      <c r="VGQ1" s="13">
        <f>variables_value!VGQ1</f>
        <v>0</v>
      </c>
      <c r="VGR1" s="13">
        <f>variables_value!VGR1</f>
        <v>0</v>
      </c>
      <c r="VGS1" s="13">
        <f>variables_value!VGS1</f>
        <v>0</v>
      </c>
      <c r="VGT1" s="13">
        <f>variables_value!VGT1</f>
        <v>0</v>
      </c>
      <c r="VGU1" s="13">
        <f>variables_value!VGU1</f>
        <v>0</v>
      </c>
      <c r="VGV1" s="13">
        <f>variables_value!VGV1</f>
        <v>0</v>
      </c>
      <c r="VGW1" s="13">
        <f>variables_value!VGW1</f>
        <v>0</v>
      </c>
      <c r="VGX1" s="13">
        <f>variables_value!VGX1</f>
        <v>0</v>
      </c>
      <c r="VGY1" s="13">
        <f>variables_value!VGY1</f>
        <v>0</v>
      </c>
      <c r="VGZ1" s="13">
        <f>variables_value!VGZ1</f>
        <v>0</v>
      </c>
      <c r="VHA1" s="13">
        <f>variables_value!VHA1</f>
        <v>0</v>
      </c>
      <c r="VHB1" s="13">
        <f>variables_value!VHB1</f>
        <v>0</v>
      </c>
      <c r="VHC1" s="13">
        <f>variables_value!VHC1</f>
        <v>0</v>
      </c>
      <c r="VHD1" s="13">
        <f>variables_value!VHD1</f>
        <v>0</v>
      </c>
      <c r="VHE1" s="13">
        <f>variables_value!VHE1</f>
        <v>0</v>
      </c>
      <c r="VHF1" s="13">
        <f>variables_value!VHF1</f>
        <v>0</v>
      </c>
      <c r="VHG1" s="13">
        <f>variables_value!VHG1</f>
        <v>0</v>
      </c>
      <c r="VHH1" s="13">
        <f>variables_value!VHH1</f>
        <v>0</v>
      </c>
      <c r="VHI1" s="13">
        <f>variables_value!VHI1</f>
        <v>0</v>
      </c>
      <c r="VHJ1" s="13">
        <f>variables_value!VHJ1</f>
        <v>0</v>
      </c>
      <c r="VHK1" s="13">
        <f>variables_value!VHK1</f>
        <v>0</v>
      </c>
      <c r="VHL1" s="13">
        <f>variables_value!VHL1</f>
        <v>0</v>
      </c>
      <c r="VHM1" s="13">
        <f>variables_value!VHM1</f>
        <v>0</v>
      </c>
      <c r="VHN1" s="13">
        <f>variables_value!VHN1</f>
        <v>0</v>
      </c>
      <c r="VHO1" s="13">
        <f>variables_value!VHO1</f>
        <v>0</v>
      </c>
      <c r="VHP1" s="13">
        <f>variables_value!VHP1</f>
        <v>0</v>
      </c>
      <c r="VHQ1" s="13">
        <f>variables_value!VHQ1</f>
        <v>0</v>
      </c>
      <c r="VHR1" s="13">
        <f>variables_value!VHR1</f>
        <v>0</v>
      </c>
      <c r="VHS1" s="13">
        <f>variables_value!VHS1</f>
        <v>0</v>
      </c>
      <c r="VHT1" s="13">
        <f>variables_value!VHT1</f>
        <v>0</v>
      </c>
      <c r="VHU1" s="13">
        <f>variables_value!VHU1</f>
        <v>0</v>
      </c>
      <c r="VHV1" s="13">
        <f>variables_value!VHV1</f>
        <v>0</v>
      </c>
      <c r="VHW1" s="13">
        <f>variables_value!VHW1</f>
        <v>0</v>
      </c>
      <c r="VHX1" s="13">
        <f>variables_value!VHX1</f>
        <v>0</v>
      </c>
      <c r="VHY1" s="13">
        <f>variables_value!VHY1</f>
        <v>0</v>
      </c>
      <c r="VHZ1" s="13">
        <f>variables_value!VHZ1</f>
        <v>0</v>
      </c>
      <c r="VIA1" s="13">
        <f>variables_value!VIA1</f>
        <v>0</v>
      </c>
      <c r="VIB1" s="13">
        <f>variables_value!VIB1</f>
        <v>0</v>
      </c>
      <c r="VIC1" s="13">
        <f>variables_value!VIC1</f>
        <v>0</v>
      </c>
      <c r="VID1" s="13">
        <f>variables_value!VID1</f>
        <v>0</v>
      </c>
      <c r="VIE1" s="13">
        <f>variables_value!VIE1</f>
        <v>0</v>
      </c>
      <c r="VIF1" s="13">
        <f>variables_value!VIF1</f>
        <v>0</v>
      </c>
      <c r="VIG1" s="13">
        <f>variables_value!VIG1</f>
        <v>0</v>
      </c>
      <c r="VIH1" s="13">
        <f>variables_value!VIH1</f>
        <v>0</v>
      </c>
      <c r="VII1" s="13">
        <f>variables_value!VII1</f>
        <v>0</v>
      </c>
      <c r="VIJ1" s="13">
        <f>variables_value!VIJ1</f>
        <v>0</v>
      </c>
      <c r="VIK1" s="13">
        <f>variables_value!VIK1</f>
        <v>0</v>
      </c>
      <c r="VIL1" s="13">
        <f>variables_value!VIL1</f>
        <v>0</v>
      </c>
      <c r="VIM1" s="13">
        <f>variables_value!VIM1</f>
        <v>0</v>
      </c>
      <c r="VIN1" s="13">
        <f>variables_value!VIN1</f>
        <v>0</v>
      </c>
      <c r="VIO1" s="13">
        <f>variables_value!VIO1</f>
        <v>0</v>
      </c>
      <c r="VIP1" s="13">
        <f>variables_value!VIP1</f>
        <v>0</v>
      </c>
      <c r="VIQ1" s="13">
        <f>variables_value!VIQ1</f>
        <v>0</v>
      </c>
      <c r="VIR1" s="13">
        <f>variables_value!VIR1</f>
        <v>0</v>
      </c>
      <c r="VIS1" s="13">
        <f>variables_value!VIS1</f>
        <v>0</v>
      </c>
      <c r="VIT1" s="13">
        <f>variables_value!VIT1</f>
        <v>0</v>
      </c>
      <c r="VIU1" s="13">
        <f>variables_value!VIU1</f>
        <v>0</v>
      </c>
      <c r="VIV1" s="13">
        <f>variables_value!VIV1</f>
        <v>0</v>
      </c>
      <c r="VIW1" s="13">
        <f>variables_value!VIW1</f>
        <v>0</v>
      </c>
      <c r="VIX1" s="13">
        <f>variables_value!VIX1</f>
        <v>0</v>
      </c>
      <c r="VIY1" s="13">
        <f>variables_value!VIY1</f>
        <v>0</v>
      </c>
      <c r="VIZ1" s="13">
        <f>variables_value!VIZ1</f>
        <v>0</v>
      </c>
      <c r="VJA1" s="13">
        <f>variables_value!VJA1</f>
        <v>0</v>
      </c>
      <c r="VJB1" s="13">
        <f>variables_value!VJB1</f>
        <v>0</v>
      </c>
      <c r="VJC1" s="13">
        <f>variables_value!VJC1</f>
        <v>0</v>
      </c>
      <c r="VJD1" s="13">
        <f>variables_value!VJD1</f>
        <v>0</v>
      </c>
      <c r="VJE1" s="13">
        <f>variables_value!VJE1</f>
        <v>0</v>
      </c>
      <c r="VJF1" s="13">
        <f>variables_value!VJF1</f>
        <v>0</v>
      </c>
      <c r="VJG1" s="13">
        <f>variables_value!VJG1</f>
        <v>0</v>
      </c>
      <c r="VJH1" s="13">
        <f>variables_value!VJH1</f>
        <v>0</v>
      </c>
      <c r="VJI1" s="13">
        <f>variables_value!VJI1</f>
        <v>0</v>
      </c>
      <c r="VJJ1" s="13">
        <f>variables_value!VJJ1</f>
        <v>0</v>
      </c>
      <c r="VJK1" s="13">
        <f>variables_value!VJK1</f>
        <v>0</v>
      </c>
      <c r="VJL1" s="13">
        <f>variables_value!VJL1</f>
        <v>0</v>
      </c>
      <c r="VJM1" s="13">
        <f>variables_value!VJM1</f>
        <v>0</v>
      </c>
      <c r="VJN1" s="13">
        <f>variables_value!VJN1</f>
        <v>0</v>
      </c>
      <c r="VJO1" s="13">
        <f>variables_value!VJO1</f>
        <v>0</v>
      </c>
      <c r="VJP1" s="13">
        <f>variables_value!VJP1</f>
        <v>0</v>
      </c>
      <c r="VJQ1" s="13">
        <f>variables_value!VJQ1</f>
        <v>0</v>
      </c>
      <c r="VJR1" s="13">
        <f>variables_value!VJR1</f>
        <v>0</v>
      </c>
      <c r="VJS1" s="13">
        <f>variables_value!VJS1</f>
        <v>0</v>
      </c>
      <c r="VJT1" s="13">
        <f>variables_value!VJT1</f>
        <v>0</v>
      </c>
      <c r="VJU1" s="13">
        <f>variables_value!VJU1</f>
        <v>0</v>
      </c>
      <c r="VJV1" s="13">
        <f>variables_value!VJV1</f>
        <v>0</v>
      </c>
      <c r="VJW1" s="13">
        <f>variables_value!VJW1</f>
        <v>0</v>
      </c>
      <c r="VJX1" s="13">
        <f>variables_value!VJX1</f>
        <v>0</v>
      </c>
      <c r="VJY1" s="13">
        <f>variables_value!VJY1</f>
        <v>0</v>
      </c>
      <c r="VJZ1" s="13">
        <f>variables_value!VJZ1</f>
        <v>0</v>
      </c>
      <c r="VKA1" s="13">
        <f>variables_value!VKA1</f>
        <v>0</v>
      </c>
      <c r="VKB1" s="13">
        <f>variables_value!VKB1</f>
        <v>0</v>
      </c>
      <c r="VKC1" s="13">
        <f>variables_value!VKC1</f>
        <v>0</v>
      </c>
      <c r="VKD1" s="13">
        <f>variables_value!VKD1</f>
        <v>0</v>
      </c>
      <c r="VKE1" s="13">
        <f>variables_value!VKE1</f>
        <v>0</v>
      </c>
      <c r="VKF1" s="13">
        <f>variables_value!VKF1</f>
        <v>0</v>
      </c>
      <c r="VKG1" s="13">
        <f>variables_value!VKG1</f>
        <v>0</v>
      </c>
      <c r="VKH1" s="13">
        <f>variables_value!VKH1</f>
        <v>0</v>
      </c>
      <c r="VKI1" s="13">
        <f>variables_value!VKI1</f>
        <v>0</v>
      </c>
      <c r="VKJ1" s="13">
        <f>variables_value!VKJ1</f>
        <v>0</v>
      </c>
      <c r="VKK1" s="13">
        <f>variables_value!VKK1</f>
        <v>0</v>
      </c>
      <c r="VKL1" s="13">
        <f>variables_value!VKL1</f>
        <v>0</v>
      </c>
      <c r="VKM1" s="13">
        <f>variables_value!VKM1</f>
        <v>0</v>
      </c>
      <c r="VKN1" s="13">
        <f>variables_value!VKN1</f>
        <v>0</v>
      </c>
      <c r="VKO1" s="13">
        <f>variables_value!VKO1</f>
        <v>0</v>
      </c>
      <c r="VKP1" s="13">
        <f>variables_value!VKP1</f>
        <v>0</v>
      </c>
      <c r="VKQ1" s="13">
        <f>variables_value!VKQ1</f>
        <v>0</v>
      </c>
      <c r="VKR1" s="13">
        <f>variables_value!VKR1</f>
        <v>0</v>
      </c>
      <c r="VKS1" s="13">
        <f>variables_value!VKS1</f>
        <v>0</v>
      </c>
      <c r="VKT1" s="13">
        <f>variables_value!VKT1</f>
        <v>0</v>
      </c>
      <c r="VKU1" s="13">
        <f>variables_value!VKU1</f>
        <v>0</v>
      </c>
      <c r="VKV1" s="13">
        <f>variables_value!VKV1</f>
        <v>0</v>
      </c>
      <c r="VKW1" s="13">
        <f>variables_value!VKW1</f>
        <v>0</v>
      </c>
      <c r="VKX1" s="13">
        <f>variables_value!VKX1</f>
        <v>0</v>
      </c>
      <c r="VKY1" s="13">
        <f>variables_value!VKY1</f>
        <v>0</v>
      </c>
      <c r="VKZ1" s="13">
        <f>variables_value!VKZ1</f>
        <v>0</v>
      </c>
      <c r="VLA1" s="13">
        <f>variables_value!VLA1</f>
        <v>0</v>
      </c>
      <c r="VLB1" s="13">
        <f>variables_value!VLB1</f>
        <v>0</v>
      </c>
      <c r="VLC1" s="13">
        <f>variables_value!VLC1</f>
        <v>0</v>
      </c>
      <c r="VLD1" s="13">
        <f>variables_value!VLD1</f>
        <v>0</v>
      </c>
      <c r="VLE1" s="13">
        <f>variables_value!VLE1</f>
        <v>0</v>
      </c>
      <c r="VLF1" s="13">
        <f>variables_value!VLF1</f>
        <v>0</v>
      </c>
      <c r="VLG1" s="13">
        <f>variables_value!VLG1</f>
        <v>0</v>
      </c>
      <c r="VLH1" s="13">
        <f>variables_value!VLH1</f>
        <v>0</v>
      </c>
      <c r="VLI1" s="13">
        <f>variables_value!VLI1</f>
        <v>0</v>
      </c>
      <c r="VLJ1" s="13">
        <f>variables_value!VLJ1</f>
        <v>0</v>
      </c>
      <c r="VLK1" s="13">
        <f>variables_value!VLK1</f>
        <v>0</v>
      </c>
      <c r="VLL1" s="13">
        <f>variables_value!VLL1</f>
        <v>0</v>
      </c>
      <c r="VLM1" s="13">
        <f>variables_value!VLM1</f>
        <v>0</v>
      </c>
      <c r="VLN1" s="13">
        <f>variables_value!VLN1</f>
        <v>0</v>
      </c>
      <c r="VLO1" s="13">
        <f>variables_value!VLO1</f>
        <v>0</v>
      </c>
      <c r="VLP1" s="13">
        <f>variables_value!VLP1</f>
        <v>0</v>
      </c>
      <c r="VLQ1" s="13">
        <f>variables_value!VLQ1</f>
        <v>0</v>
      </c>
      <c r="VLR1" s="13">
        <f>variables_value!VLR1</f>
        <v>0</v>
      </c>
      <c r="VLS1" s="13">
        <f>variables_value!VLS1</f>
        <v>0</v>
      </c>
      <c r="VLT1" s="13">
        <f>variables_value!VLT1</f>
        <v>0</v>
      </c>
      <c r="VLU1" s="13">
        <f>variables_value!VLU1</f>
        <v>0</v>
      </c>
      <c r="VLV1" s="13">
        <f>variables_value!VLV1</f>
        <v>0</v>
      </c>
      <c r="VLW1" s="13">
        <f>variables_value!VLW1</f>
        <v>0</v>
      </c>
      <c r="VLX1" s="13">
        <f>variables_value!VLX1</f>
        <v>0</v>
      </c>
      <c r="VLY1" s="13">
        <f>variables_value!VLY1</f>
        <v>0</v>
      </c>
      <c r="VLZ1" s="13">
        <f>variables_value!VLZ1</f>
        <v>0</v>
      </c>
      <c r="VMA1" s="13">
        <f>variables_value!VMA1</f>
        <v>0</v>
      </c>
      <c r="VMB1" s="13">
        <f>variables_value!VMB1</f>
        <v>0</v>
      </c>
      <c r="VMC1" s="13">
        <f>variables_value!VMC1</f>
        <v>0</v>
      </c>
      <c r="VMD1" s="13">
        <f>variables_value!VMD1</f>
        <v>0</v>
      </c>
      <c r="VME1" s="13">
        <f>variables_value!VME1</f>
        <v>0</v>
      </c>
      <c r="VMF1" s="13">
        <f>variables_value!VMF1</f>
        <v>0</v>
      </c>
      <c r="VMG1" s="13">
        <f>variables_value!VMG1</f>
        <v>0</v>
      </c>
      <c r="VMH1" s="13">
        <f>variables_value!VMH1</f>
        <v>0</v>
      </c>
      <c r="VMI1" s="13">
        <f>variables_value!VMI1</f>
        <v>0</v>
      </c>
      <c r="VMJ1" s="13">
        <f>variables_value!VMJ1</f>
        <v>0</v>
      </c>
      <c r="VMK1" s="13">
        <f>variables_value!VMK1</f>
        <v>0</v>
      </c>
      <c r="VML1" s="13">
        <f>variables_value!VML1</f>
        <v>0</v>
      </c>
      <c r="VMM1" s="13">
        <f>variables_value!VMM1</f>
        <v>0</v>
      </c>
      <c r="VMN1" s="13">
        <f>variables_value!VMN1</f>
        <v>0</v>
      </c>
      <c r="VMO1" s="13">
        <f>variables_value!VMO1</f>
        <v>0</v>
      </c>
      <c r="VMP1" s="13">
        <f>variables_value!VMP1</f>
        <v>0</v>
      </c>
      <c r="VMQ1" s="13">
        <f>variables_value!VMQ1</f>
        <v>0</v>
      </c>
      <c r="VMR1" s="13">
        <f>variables_value!VMR1</f>
        <v>0</v>
      </c>
      <c r="VMS1" s="13">
        <f>variables_value!VMS1</f>
        <v>0</v>
      </c>
      <c r="VMT1" s="13">
        <f>variables_value!VMT1</f>
        <v>0</v>
      </c>
      <c r="VMU1" s="13">
        <f>variables_value!VMU1</f>
        <v>0</v>
      </c>
      <c r="VMV1" s="13">
        <f>variables_value!VMV1</f>
        <v>0</v>
      </c>
      <c r="VMW1" s="13">
        <f>variables_value!VMW1</f>
        <v>0</v>
      </c>
      <c r="VMX1" s="13">
        <f>variables_value!VMX1</f>
        <v>0</v>
      </c>
      <c r="VMY1" s="13">
        <f>variables_value!VMY1</f>
        <v>0</v>
      </c>
      <c r="VMZ1" s="13">
        <f>variables_value!VMZ1</f>
        <v>0</v>
      </c>
      <c r="VNA1" s="13">
        <f>variables_value!VNA1</f>
        <v>0</v>
      </c>
      <c r="VNB1" s="13">
        <f>variables_value!VNB1</f>
        <v>0</v>
      </c>
      <c r="VNC1" s="13">
        <f>variables_value!VNC1</f>
        <v>0</v>
      </c>
      <c r="VND1" s="13">
        <f>variables_value!VND1</f>
        <v>0</v>
      </c>
      <c r="VNE1" s="13">
        <f>variables_value!VNE1</f>
        <v>0</v>
      </c>
      <c r="VNF1" s="13">
        <f>variables_value!VNF1</f>
        <v>0</v>
      </c>
      <c r="VNG1" s="13">
        <f>variables_value!VNG1</f>
        <v>0</v>
      </c>
      <c r="VNH1" s="13">
        <f>variables_value!VNH1</f>
        <v>0</v>
      </c>
      <c r="VNI1" s="13">
        <f>variables_value!VNI1</f>
        <v>0</v>
      </c>
      <c r="VNJ1" s="13">
        <f>variables_value!VNJ1</f>
        <v>0</v>
      </c>
      <c r="VNK1" s="13">
        <f>variables_value!VNK1</f>
        <v>0</v>
      </c>
      <c r="VNL1" s="13">
        <f>variables_value!VNL1</f>
        <v>0</v>
      </c>
      <c r="VNM1" s="13">
        <f>variables_value!VNM1</f>
        <v>0</v>
      </c>
      <c r="VNN1" s="13">
        <f>variables_value!VNN1</f>
        <v>0</v>
      </c>
      <c r="VNO1" s="13">
        <f>variables_value!VNO1</f>
        <v>0</v>
      </c>
      <c r="VNP1" s="13">
        <f>variables_value!VNP1</f>
        <v>0</v>
      </c>
      <c r="VNQ1" s="13">
        <f>variables_value!VNQ1</f>
        <v>0</v>
      </c>
      <c r="VNR1" s="13">
        <f>variables_value!VNR1</f>
        <v>0</v>
      </c>
      <c r="VNS1" s="13">
        <f>variables_value!VNS1</f>
        <v>0</v>
      </c>
      <c r="VNT1" s="13">
        <f>variables_value!VNT1</f>
        <v>0</v>
      </c>
      <c r="VNU1" s="13">
        <f>variables_value!VNU1</f>
        <v>0</v>
      </c>
      <c r="VNV1" s="13">
        <f>variables_value!VNV1</f>
        <v>0</v>
      </c>
      <c r="VNW1" s="13">
        <f>variables_value!VNW1</f>
        <v>0</v>
      </c>
      <c r="VNX1" s="13">
        <f>variables_value!VNX1</f>
        <v>0</v>
      </c>
      <c r="VNY1" s="13">
        <f>variables_value!VNY1</f>
        <v>0</v>
      </c>
      <c r="VNZ1" s="13">
        <f>variables_value!VNZ1</f>
        <v>0</v>
      </c>
      <c r="VOA1" s="13">
        <f>variables_value!VOA1</f>
        <v>0</v>
      </c>
      <c r="VOB1" s="13">
        <f>variables_value!VOB1</f>
        <v>0</v>
      </c>
      <c r="VOC1" s="13">
        <f>variables_value!VOC1</f>
        <v>0</v>
      </c>
      <c r="VOD1" s="13">
        <f>variables_value!VOD1</f>
        <v>0</v>
      </c>
      <c r="VOE1" s="13">
        <f>variables_value!VOE1</f>
        <v>0</v>
      </c>
      <c r="VOF1" s="13">
        <f>variables_value!VOF1</f>
        <v>0</v>
      </c>
      <c r="VOG1" s="13">
        <f>variables_value!VOG1</f>
        <v>0</v>
      </c>
      <c r="VOH1" s="13">
        <f>variables_value!VOH1</f>
        <v>0</v>
      </c>
      <c r="VOI1" s="13">
        <f>variables_value!VOI1</f>
        <v>0</v>
      </c>
      <c r="VOJ1" s="13">
        <f>variables_value!VOJ1</f>
        <v>0</v>
      </c>
      <c r="VOK1" s="13">
        <f>variables_value!VOK1</f>
        <v>0</v>
      </c>
      <c r="VOL1" s="13">
        <f>variables_value!VOL1</f>
        <v>0</v>
      </c>
      <c r="VOM1" s="13">
        <f>variables_value!VOM1</f>
        <v>0</v>
      </c>
      <c r="VON1" s="13">
        <f>variables_value!VON1</f>
        <v>0</v>
      </c>
      <c r="VOO1" s="13">
        <f>variables_value!VOO1</f>
        <v>0</v>
      </c>
      <c r="VOP1" s="13">
        <f>variables_value!VOP1</f>
        <v>0</v>
      </c>
      <c r="VOQ1" s="13">
        <f>variables_value!VOQ1</f>
        <v>0</v>
      </c>
      <c r="VOR1" s="13">
        <f>variables_value!VOR1</f>
        <v>0</v>
      </c>
      <c r="VOS1" s="13">
        <f>variables_value!VOS1</f>
        <v>0</v>
      </c>
      <c r="VOT1" s="13">
        <f>variables_value!VOT1</f>
        <v>0</v>
      </c>
      <c r="VOU1" s="13">
        <f>variables_value!VOU1</f>
        <v>0</v>
      </c>
      <c r="VOV1" s="13">
        <f>variables_value!VOV1</f>
        <v>0</v>
      </c>
      <c r="VOW1" s="13">
        <f>variables_value!VOW1</f>
        <v>0</v>
      </c>
      <c r="VOX1" s="13">
        <f>variables_value!VOX1</f>
        <v>0</v>
      </c>
      <c r="VOY1" s="13">
        <f>variables_value!VOY1</f>
        <v>0</v>
      </c>
      <c r="VOZ1" s="13">
        <f>variables_value!VOZ1</f>
        <v>0</v>
      </c>
      <c r="VPA1" s="13">
        <f>variables_value!VPA1</f>
        <v>0</v>
      </c>
      <c r="VPB1" s="13">
        <f>variables_value!VPB1</f>
        <v>0</v>
      </c>
      <c r="VPC1" s="13">
        <f>variables_value!VPC1</f>
        <v>0</v>
      </c>
      <c r="VPD1" s="13">
        <f>variables_value!VPD1</f>
        <v>0</v>
      </c>
      <c r="VPE1" s="13">
        <f>variables_value!VPE1</f>
        <v>0</v>
      </c>
      <c r="VPF1" s="13">
        <f>variables_value!VPF1</f>
        <v>0</v>
      </c>
      <c r="VPG1" s="13">
        <f>variables_value!VPG1</f>
        <v>0</v>
      </c>
      <c r="VPH1" s="13">
        <f>variables_value!VPH1</f>
        <v>0</v>
      </c>
      <c r="VPI1" s="13">
        <f>variables_value!VPI1</f>
        <v>0</v>
      </c>
      <c r="VPJ1" s="13">
        <f>variables_value!VPJ1</f>
        <v>0</v>
      </c>
      <c r="VPK1" s="13">
        <f>variables_value!VPK1</f>
        <v>0</v>
      </c>
      <c r="VPL1" s="13">
        <f>variables_value!VPL1</f>
        <v>0</v>
      </c>
      <c r="VPM1" s="13">
        <f>variables_value!VPM1</f>
        <v>0</v>
      </c>
      <c r="VPN1" s="13">
        <f>variables_value!VPN1</f>
        <v>0</v>
      </c>
      <c r="VPO1" s="13">
        <f>variables_value!VPO1</f>
        <v>0</v>
      </c>
      <c r="VPP1" s="13">
        <f>variables_value!VPP1</f>
        <v>0</v>
      </c>
      <c r="VPQ1" s="13">
        <f>variables_value!VPQ1</f>
        <v>0</v>
      </c>
      <c r="VPR1" s="13">
        <f>variables_value!VPR1</f>
        <v>0</v>
      </c>
      <c r="VPS1" s="13">
        <f>variables_value!VPS1</f>
        <v>0</v>
      </c>
      <c r="VPT1" s="13">
        <f>variables_value!VPT1</f>
        <v>0</v>
      </c>
      <c r="VPU1" s="13">
        <f>variables_value!VPU1</f>
        <v>0</v>
      </c>
      <c r="VPV1" s="13">
        <f>variables_value!VPV1</f>
        <v>0</v>
      </c>
      <c r="VPW1" s="13">
        <f>variables_value!VPW1</f>
        <v>0</v>
      </c>
      <c r="VPX1" s="13">
        <f>variables_value!VPX1</f>
        <v>0</v>
      </c>
      <c r="VPY1" s="13">
        <f>variables_value!VPY1</f>
        <v>0</v>
      </c>
      <c r="VPZ1" s="13">
        <f>variables_value!VPZ1</f>
        <v>0</v>
      </c>
      <c r="VQA1" s="13">
        <f>variables_value!VQA1</f>
        <v>0</v>
      </c>
      <c r="VQB1" s="13">
        <f>variables_value!VQB1</f>
        <v>0</v>
      </c>
      <c r="VQC1" s="13">
        <f>variables_value!VQC1</f>
        <v>0</v>
      </c>
      <c r="VQD1" s="13">
        <f>variables_value!VQD1</f>
        <v>0</v>
      </c>
      <c r="VQE1" s="13">
        <f>variables_value!VQE1</f>
        <v>0</v>
      </c>
      <c r="VQF1" s="13">
        <f>variables_value!VQF1</f>
        <v>0</v>
      </c>
      <c r="VQG1" s="13">
        <f>variables_value!VQG1</f>
        <v>0</v>
      </c>
      <c r="VQH1" s="13">
        <f>variables_value!VQH1</f>
        <v>0</v>
      </c>
      <c r="VQI1" s="13">
        <f>variables_value!VQI1</f>
        <v>0</v>
      </c>
      <c r="VQJ1" s="13">
        <f>variables_value!VQJ1</f>
        <v>0</v>
      </c>
      <c r="VQK1" s="13">
        <f>variables_value!VQK1</f>
        <v>0</v>
      </c>
      <c r="VQL1" s="13">
        <f>variables_value!VQL1</f>
        <v>0</v>
      </c>
      <c r="VQM1" s="13">
        <f>variables_value!VQM1</f>
        <v>0</v>
      </c>
      <c r="VQN1" s="13">
        <f>variables_value!VQN1</f>
        <v>0</v>
      </c>
      <c r="VQO1" s="13">
        <f>variables_value!VQO1</f>
        <v>0</v>
      </c>
      <c r="VQP1" s="13">
        <f>variables_value!VQP1</f>
        <v>0</v>
      </c>
      <c r="VQQ1" s="13">
        <f>variables_value!VQQ1</f>
        <v>0</v>
      </c>
      <c r="VQR1" s="13">
        <f>variables_value!VQR1</f>
        <v>0</v>
      </c>
      <c r="VQS1" s="13">
        <f>variables_value!VQS1</f>
        <v>0</v>
      </c>
      <c r="VQT1" s="13">
        <f>variables_value!VQT1</f>
        <v>0</v>
      </c>
      <c r="VQU1" s="13">
        <f>variables_value!VQU1</f>
        <v>0</v>
      </c>
      <c r="VQV1" s="13">
        <f>variables_value!VQV1</f>
        <v>0</v>
      </c>
      <c r="VQW1" s="13">
        <f>variables_value!VQW1</f>
        <v>0</v>
      </c>
      <c r="VQX1" s="13">
        <f>variables_value!VQX1</f>
        <v>0</v>
      </c>
      <c r="VQY1" s="13">
        <f>variables_value!VQY1</f>
        <v>0</v>
      </c>
      <c r="VQZ1" s="13">
        <f>variables_value!VQZ1</f>
        <v>0</v>
      </c>
      <c r="VRA1" s="13">
        <f>variables_value!VRA1</f>
        <v>0</v>
      </c>
      <c r="VRB1" s="13">
        <f>variables_value!VRB1</f>
        <v>0</v>
      </c>
      <c r="VRC1" s="13">
        <f>variables_value!VRC1</f>
        <v>0</v>
      </c>
      <c r="VRD1" s="13">
        <f>variables_value!VRD1</f>
        <v>0</v>
      </c>
      <c r="VRE1" s="13">
        <f>variables_value!VRE1</f>
        <v>0</v>
      </c>
      <c r="VRF1" s="13">
        <f>variables_value!VRF1</f>
        <v>0</v>
      </c>
      <c r="VRG1" s="13">
        <f>variables_value!VRG1</f>
        <v>0</v>
      </c>
      <c r="VRH1" s="13">
        <f>variables_value!VRH1</f>
        <v>0</v>
      </c>
      <c r="VRI1" s="13">
        <f>variables_value!VRI1</f>
        <v>0</v>
      </c>
      <c r="VRJ1" s="13">
        <f>variables_value!VRJ1</f>
        <v>0</v>
      </c>
      <c r="VRK1" s="13">
        <f>variables_value!VRK1</f>
        <v>0</v>
      </c>
      <c r="VRL1" s="13">
        <f>variables_value!VRL1</f>
        <v>0</v>
      </c>
      <c r="VRM1" s="13">
        <f>variables_value!VRM1</f>
        <v>0</v>
      </c>
      <c r="VRN1" s="13">
        <f>variables_value!VRN1</f>
        <v>0</v>
      </c>
      <c r="VRO1" s="13">
        <f>variables_value!VRO1</f>
        <v>0</v>
      </c>
      <c r="VRP1" s="13">
        <f>variables_value!VRP1</f>
        <v>0</v>
      </c>
      <c r="VRQ1" s="13">
        <f>variables_value!VRQ1</f>
        <v>0</v>
      </c>
      <c r="VRR1" s="13">
        <f>variables_value!VRR1</f>
        <v>0</v>
      </c>
      <c r="VRS1" s="13">
        <f>variables_value!VRS1</f>
        <v>0</v>
      </c>
      <c r="VRT1" s="13">
        <f>variables_value!VRT1</f>
        <v>0</v>
      </c>
      <c r="VRU1" s="13">
        <f>variables_value!VRU1</f>
        <v>0</v>
      </c>
      <c r="VRV1" s="13">
        <f>variables_value!VRV1</f>
        <v>0</v>
      </c>
      <c r="VRW1" s="13">
        <f>variables_value!VRW1</f>
        <v>0</v>
      </c>
      <c r="VRX1" s="13">
        <f>variables_value!VRX1</f>
        <v>0</v>
      </c>
      <c r="VRY1" s="13">
        <f>variables_value!VRY1</f>
        <v>0</v>
      </c>
      <c r="VRZ1" s="13">
        <f>variables_value!VRZ1</f>
        <v>0</v>
      </c>
      <c r="VSA1" s="13">
        <f>variables_value!VSA1</f>
        <v>0</v>
      </c>
      <c r="VSB1" s="13">
        <f>variables_value!VSB1</f>
        <v>0</v>
      </c>
      <c r="VSC1" s="13">
        <f>variables_value!VSC1</f>
        <v>0</v>
      </c>
      <c r="VSD1" s="13">
        <f>variables_value!VSD1</f>
        <v>0</v>
      </c>
      <c r="VSE1" s="13">
        <f>variables_value!VSE1</f>
        <v>0</v>
      </c>
      <c r="VSF1" s="13">
        <f>variables_value!VSF1</f>
        <v>0</v>
      </c>
      <c r="VSG1" s="13">
        <f>variables_value!VSG1</f>
        <v>0</v>
      </c>
      <c r="VSH1" s="13">
        <f>variables_value!VSH1</f>
        <v>0</v>
      </c>
      <c r="VSI1" s="13">
        <f>variables_value!VSI1</f>
        <v>0</v>
      </c>
      <c r="VSJ1" s="13">
        <f>variables_value!VSJ1</f>
        <v>0</v>
      </c>
      <c r="VSK1" s="13">
        <f>variables_value!VSK1</f>
        <v>0</v>
      </c>
      <c r="VSL1" s="13">
        <f>variables_value!VSL1</f>
        <v>0</v>
      </c>
      <c r="VSM1" s="13">
        <f>variables_value!VSM1</f>
        <v>0</v>
      </c>
      <c r="VSN1" s="13">
        <f>variables_value!VSN1</f>
        <v>0</v>
      </c>
      <c r="VSO1" s="13">
        <f>variables_value!VSO1</f>
        <v>0</v>
      </c>
      <c r="VSP1" s="13">
        <f>variables_value!VSP1</f>
        <v>0</v>
      </c>
      <c r="VSQ1" s="13">
        <f>variables_value!VSQ1</f>
        <v>0</v>
      </c>
      <c r="VSR1" s="13">
        <f>variables_value!VSR1</f>
        <v>0</v>
      </c>
      <c r="VSS1" s="13">
        <f>variables_value!VSS1</f>
        <v>0</v>
      </c>
      <c r="VST1" s="13">
        <f>variables_value!VST1</f>
        <v>0</v>
      </c>
      <c r="VSU1" s="13">
        <f>variables_value!VSU1</f>
        <v>0</v>
      </c>
      <c r="VSV1" s="13">
        <f>variables_value!VSV1</f>
        <v>0</v>
      </c>
      <c r="VSW1" s="13">
        <f>variables_value!VSW1</f>
        <v>0</v>
      </c>
      <c r="VSX1" s="13">
        <f>variables_value!VSX1</f>
        <v>0</v>
      </c>
      <c r="VSY1" s="13">
        <f>variables_value!VSY1</f>
        <v>0</v>
      </c>
      <c r="VSZ1" s="13">
        <f>variables_value!VSZ1</f>
        <v>0</v>
      </c>
      <c r="VTA1" s="13">
        <f>variables_value!VTA1</f>
        <v>0</v>
      </c>
      <c r="VTB1" s="13">
        <f>variables_value!VTB1</f>
        <v>0</v>
      </c>
      <c r="VTC1" s="13">
        <f>variables_value!VTC1</f>
        <v>0</v>
      </c>
      <c r="VTD1" s="13">
        <f>variables_value!VTD1</f>
        <v>0</v>
      </c>
      <c r="VTE1" s="13">
        <f>variables_value!VTE1</f>
        <v>0</v>
      </c>
      <c r="VTF1" s="13">
        <f>variables_value!VTF1</f>
        <v>0</v>
      </c>
      <c r="VTG1" s="13">
        <f>variables_value!VTG1</f>
        <v>0</v>
      </c>
      <c r="VTH1" s="13">
        <f>variables_value!VTH1</f>
        <v>0</v>
      </c>
      <c r="VTI1" s="13">
        <f>variables_value!VTI1</f>
        <v>0</v>
      </c>
      <c r="VTJ1" s="13">
        <f>variables_value!VTJ1</f>
        <v>0</v>
      </c>
      <c r="VTK1" s="13">
        <f>variables_value!VTK1</f>
        <v>0</v>
      </c>
      <c r="VTL1" s="13">
        <f>variables_value!VTL1</f>
        <v>0</v>
      </c>
      <c r="VTM1" s="13">
        <f>variables_value!VTM1</f>
        <v>0</v>
      </c>
      <c r="VTN1" s="13">
        <f>variables_value!VTN1</f>
        <v>0</v>
      </c>
      <c r="VTO1" s="13">
        <f>variables_value!VTO1</f>
        <v>0</v>
      </c>
      <c r="VTP1" s="13">
        <f>variables_value!VTP1</f>
        <v>0</v>
      </c>
      <c r="VTQ1" s="13">
        <f>variables_value!VTQ1</f>
        <v>0</v>
      </c>
      <c r="VTR1" s="13">
        <f>variables_value!VTR1</f>
        <v>0</v>
      </c>
      <c r="VTS1" s="13">
        <f>variables_value!VTS1</f>
        <v>0</v>
      </c>
      <c r="VTT1" s="13">
        <f>variables_value!VTT1</f>
        <v>0</v>
      </c>
      <c r="VTU1" s="13">
        <f>variables_value!VTU1</f>
        <v>0</v>
      </c>
      <c r="VTV1" s="13">
        <f>variables_value!VTV1</f>
        <v>0</v>
      </c>
      <c r="VTW1" s="13">
        <f>variables_value!VTW1</f>
        <v>0</v>
      </c>
      <c r="VTX1" s="13">
        <f>variables_value!VTX1</f>
        <v>0</v>
      </c>
      <c r="VTY1" s="13">
        <f>variables_value!VTY1</f>
        <v>0</v>
      </c>
      <c r="VTZ1" s="13">
        <f>variables_value!VTZ1</f>
        <v>0</v>
      </c>
      <c r="VUA1" s="13">
        <f>variables_value!VUA1</f>
        <v>0</v>
      </c>
      <c r="VUB1" s="13">
        <f>variables_value!VUB1</f>
        <v>0</v>
      </c>
      <c r="VUC1" s="13">
        <f>variables_value!VUC1</f>
        <v>0</v>
      </c>
      <c r="VUD1" s="13">
        <f>variables_value!VUD1</f>
        <v>0</v>
      </c>
      <c r="VUE1" s="13">
        <f>variables_value!VUE1</f>
        <v>0</v>
      </c>
      <c r="VUF1" s="13">
        <f>variables_value!VUF1</f>
        <v>0</v>
      </c>
      <c r="VUG1" s="13">
        <f>variables_value!VUG1</f>
        <v>0</v>
      </c>
      <c r="VUH1" s="13">
        <f>variables_value!VUH1</f>
        <v>0</v>
      </c>
      <c r="VUI1" s="13">
        <f>variables_value!VUI1</f>
        <v>0</v>
      </c>
      <c r="VUJ1" s="13">
        <f>variables_value!VUJ1</f>
        <v>0</v>
      </c>
      <c r="VUK1" s="13">
        <f>variables_value!VUK1</f>
        <v>0</v>
      </c>
      <c r="VUL1" s="13">
        <f>variables_value!VUL1</f>
        <v>0</v>
      </c>
      <c r="VUM1" s="13">
        <f>variables_value!VUM1</f>
        <v>0</v>
      </c>
      <c r="VUN1" s="13">
        <f>variables_value!VUN1</f>
        <v>0</v>
      </c>
      <c r="VUO1" s="13">
        <f>variables_value!VUO1</f>
        <v>0</v>
      </c>
      <c r="VUP1" s="13">
        <f>variables_value!VUP1</f>
        <v>0</v>
      </c>
      <c r="VUQ1" s="13">
        <f>variables_value!VUQ1</f>
        <v>0</v>
      </c>
      <c r="VUR1" s="13">
        <f>variables_value!VUR1</f>
        <v>0</v>
      </c>
      <c r="VUS1" s="13">
        <f>variables_value!VUS1</f>
        <v>0</v>
      </c>
      <c r="VUT1" s="13">
        <f>variables_value!VUT1</f>
        <v>0</v>
      </c>
      <c r="VUU1" s="13">
        <f>variables_value!VUU1</f>
        <v>0</v>
      </c>
      <c r="VUV1" s="13">
        <f>variables_value!VUV1</f>
        <v>0</v>
      </c>
      <c r="VUW1" s="13">
        <f>variables_value!VUW1</f>
        <v>0</v>
      </c>
      <c r="VUX1" s="13">
        <f>variables_value!VUX1</f>
        <v>0</v>
      </c>
      <c r="VUY1" s="13">
        <f>variables_value!VUY1</f>
        <v>0</v>
      </c>
      <c r="VUZ1" s="13">
        <f>variables_value!VUZ1</f>
        <v>0</v>
      </c>
      <c r="VVA1" s="13">
        <f>variables_value!VVA1</f>
        <v>0</v>
      </c>
      <c r="VVB1" s="13">
        <f>variables_value!VVB1</f>
        <v>0</v>
      </c>
      <c r="VVC1" s="13">
        <f>variables_value!VVC1</f>
        <v>0</v>
      </c>
      <c r="VVD1" s="13">
        <f>variables_value!VVD1</f>
        <v>0</v>
      </c>
      <c r="VVE1" s="13">
        <f>variables_value!VVE1</f>
        <v>0</v>
      </c>
      <c r="VVF1" s="13">
        <f>variables_value!VVF1</f>
        <v>0</v>
      </c>
      <c r="VVG1" s="13">
        <f>variables_value!VVG1</f>
        <v>0</v>
      </c>
      <c r="VVH1" s="13">
        <f>variables_value!VVH1</f>
        <v>0</v>
      </c>
      <c r="VVI1" s="13">
        <f>variables_value!VVI1</f>
        <v>0</v>
      </c>
      <c r="VVJ1" s="13">
        <f>variables_value!VVJ1</f>
        <v>0</v>
      </c>
      <c r="VVK1" s="13">
        <f>variables_value!VVK1</f>
        <v>0</v>
      </c>
      <c r="VVL1" s="13">
        <f>variables_value!VVL1</f>
        <v>0</v>
      </c>
      <c r="VVM1" s="13">
        <f>variables_value!VVM1</f>
        <v>0</v>
      </c>
      <c r="VVN1" s="13">
        <f>variables_value!VVN1</f>
        <v>0</v>
      </c>
      <c r="VVO1" s="13">
        <f>variables_value!VVO1</f>
        <v>0</v>
      </c>
      <c r="VVP1" s="13">
        <f>variables_value!VVP1</f>
        <v>0</v>
      </c>
      <c r="VVQ1" s="13">
        <f>variables_value!VVQ1</f>
        <v>0</v>
      </c>
      <c r="VVR1" s="13">
        <f>variables_value!VVR1</f>
        <v>0</v>
      </c>
      <c r="VVS1" s="13">
        <f>variables_value!VVS1</f>
        <v>0</v>
      </c>
      <c r="VVT1" s="13">
        <f>variables_value!VVT1</f>
        <v>0</v>
      </c>
      <c r="VVU1" s="13">
        <f>variables_value!VVU1</f>
        <v>0</v>
      </c>
      <c r="VVV1" s="13">
        <f>variables_value!VVV1</f>
        <v>0</v>
      </c>
      <c r="VVW1" s="13">
        <f>variables_value!VVW1</f>
        <v>0</v>
      </c>
      <c r="VVX1" s="13">
        <f>variables_value!VVX1</f>
        <v>0</v>
      </c>
      <c r="VVY1" s="13">
        <f>variables_value!VVY1</f>
        <v>0</v>
      </c>
      <c r="VVZ1" s="13">
        <f>variables_value!VVZ1</f>
        <v>0</v>
      </c>
      <c r="VWA1" s="13">
        <f>variables_value!VWA1</f>
        <v>0</v>
      </c>
      <c r="VWB1" s="13">
        <f>variables_value!VWB1</f>
        <v>0</v>
      </c>
      <c r="VWC1" s="13">
        <f>variables_value!VWC1</f>
        <v>0</v>
      </c>
      <c r="VWD1" s="13">
        <f>variables_value!VWD1</f>
        <v>0</v>
      </c>
      <c r="VWE1" s="13">
        <f>variables_value!VWE1</f>
        <v>0</v>
      </c>
      <c r="VWF1" s="13">
        <f>variables_value!VWF1</f>
        <v>0</v>
      </c>
      <c r="VWG1" s="13">
        <f>variables_value!VWG1</f>
        <v>0</v>
      </c>
      <c r="VWH1" s="13">
        <f>variables_value!VWH1</f>
        <v>0</v>
      </c>
      <c r="VWI1" s="13">
        <f>variables_value!VWI1</f>
        <v>0</v>
      </c>
      <c r="VWJ1" s="13">
        <f>variables_value!VWJ1</f>
        <v>0</v>
      </c>
      <c r="VWK1" s="13">
        <f>variables_value!VWK1</f>
        <v>0</v>
      </c>
      <c r="VWL1" s="13">
        <f>variables_value!VWL1</f>
        <v>0</v>
      </c>
      <c r="VWM1" s="13">
        <f>variables_value!VWM1</f>
        <v>0</v>
      </c>
      <c r="VWN1" s="13">
        <f>variables_value!VWN1</f>
        <v>0</v>
      </c>
      <c r="VWO1" s="13">
        <f>variables_value!VWO1</f>
        <v>0</v>
      </c>
      <c r="VWP1" s="13">
        <f>variables_value!VWP1</f>
        <v>0</v>
      </c>
      <c r="VWQ1" s="13">
        <f>variables_value!VWQ1</f>
        <v>0</v>
      </c>
      <c r="VWR1" s="13">
        <f>variables_value!VWR1</f>
        <v>0</v>
      </c>
      <c r="VWS1" s="13">
        <f>variables_value!VWS1</f>
        <v>0</v>
      </c>
      <c r="VWT1" s="13">
        <f>variables_value!VWT1</f>
        <v>0</v>
      </c>
      <c r="VWU1" s="13">
        <f>variables_value!VWU1</f>
        <v>0</v>
      </c>
      <c r="VWV1" s="13">
        <f>variables_value!VWV1</f>
        <v>0</v>
      </c>
      <c r="VWW1" s="13">
        <f>variables_value!VWW1</f>
        <v>0</v>
      </c>
      <c r="VWX1" s="13">
        <f>variables_value!VWX1</f>
        <v>0</v>
      </c>
      <c r="VWY1" s="13">
        <f>variables_value!VWY1</f>
        <v>0</v>
      </c>
      <c r="VWZ1" s="13">
        <f>variables_value!VWZ1</f>
        <v>0</v>
      </c>
      <c r="VXA1" s="13">
        <f>variables_value!VXA1</f>
        <v>0</v>
      </c>
      <c r="VXB1" s="13">
        <f>variables_value!VXB1</f>
        <v>0</v>
      </c>
      <c r="VXC1" s="13">
        <f>variables_value!VXC1</f>
        <v>0</v>
      </c>
      <c r="VXD1" s="13">
        <f>variables_value!VXD1</f>
        <v>0</v>
      </c>
      <c r="VXE1" s="13">
        <f>variables_value!VXE1</f>
        <v>0</v>
      </c>
      <c r="VXF1" s="13">
        <f>variables_value!VXF1</f>
        <v>0</v>
      </c>
      <c r="VXG1" s="13">
        <f>variables_value!VXG1</f>
        <v>0</v>
      </c>
      <c r="VXH1" s="13">
        <f>variables_value!VXH1</f>
        <v>0</v>
      </c>
      <c r="VXI1" s="13">
        <f>variables_value!VXI1</f>
        <v>0</v>
      </c>
      <c r="VXJ1" s="13">
        <f>variables_value!VXJ1</f>
        <v>0</v>
      </c>
      <c r="VXK1" s="13">
        <f>variables_value!VXK1</f>
        <v>0</v>
      </c>
      <c r="VXL1" s="13">
        <f>variables_value!VXL1</f>
        <v>0</v>
      </c>
      <c r="VXM1" s="13">
        <f>variables_value!VXM1</f>
        <v>0</v>
      </c>
      <c r="VXN1" s="13">
        <f>variables_value!VXN1</f>
        <v>0</v>
      </c>
      <c r="VXO1" s="13">
        <f>variables_value!VXO1</f>
        <v>0</v>
      </c>
      <c r="VXP1" s="13">
        <f>variables_value!VXP1</f>
        <v>0</v>
      </c>
      <c r="VXQ1" s="13">
        <f>variables_value!VXQ1</f>
        <v>0</v>
      </c>
      <c r="VXR1" s="13">
        <f>variables_value!VXR1</f>
        <v>0</v>
      </c>
      <c r="VXS1" s="13">
        <f>variables_value!VXS1</f>
        <v>0</v>
      </c>
      <c r="VXT1" s="13">
        <f>variables_value!VXT1</f>
        <v>0</v>
      </c>
      <c r="VXU1" s="13">
        <f>variables_value!VXU1</f>
        <v>0</v>
      </c>
      <c r="VXV1" s="13">
        <f>variables_value!VXV1</f>
        <v>0</v>
      </c>
      <c r="VXW1" s="13">
        <f>variables_value!VXW1</f>
        <v>0</v>
      </c>
      <c r="VXX1" s="13">
        <f>variables_value!VXX1</f>
        <v>0</v>
      </c>
      <c r="VXY1" s="13">
        <f>variables_value!VXY1</f>
        <v>0</v>
      </c>
      <c r="VXZ1" s="13">
        <f>variables_value!VXZ1</f>
        <v>0</v>
      </c>
      <c r="VYA1" s="13">
        <f>variables_value!VYA1</f>
        <v>0</v>
      </c>
      <c r="VYB1" s="13">
        <f>variables_value!VYB1</f>
        <v>0</v>
      </c>
      <c r="VYC1" s="13">
        <f>variables_value!VYC1</f>
        <v>0</v>
      </c>
      <c r="VYD1" s="13">
        <f>variables_value!VYD1</f>
        <v>0</v>
      </c>
      <c r="VYE1" s="13">
        <f>variables_value!VYE1</f>
        <v>0</v>
      </c>
      <c r="VYF1" s="13">
        <f>variables_value!VYF1</f>
        <v>0</v>
      </c>
      <c r="VYG1" s="13">
        <f>variables_value!VYG1</f>
        <v>0</v>
      </c>
      <c r="VYH1" s="13">
        <f>variables_value!VYH1</f>
        <v>0</v>
      </c>
      <c r="VYI1" s="13">
        <f>variables_value!VYI1</f>
        <v>0</v>
      </c>
      <c r="VYJ1" s="13">
        <f>variables_value!VYJ1</f>
        <v>0</v>
      </c>
      <c r="VYK1" s="13">
        <f>variables_value!VYK1</f>
        <v>0</v>
      </c>
      <c r="VYL1" s="13">
        <f>variables_value!VYL1</f>
        <v>0</v>
      </c>
      <c r="VYM1" s="13">
        <f>variables_value!VYM1</f>
        <v>0</v>
      </c>
      <c r="VYN1" s="13">
        <f>variables_value!VYN1</f>
        <v>0</v>
      </c>
      <c r="VYO1" s="13">
        <f>variables_value!VYO1</f>
        <v>0</v>
      </c>
      <c r="VYP1" s="13">
        <f>variables_value!VYP1</f>
        <v>0</v>
      </c>
      <c r="VYQ1" s="13">
        <f>variables_value!VYQ1</f>
        <v>0</v>
      </c>
      <c r="VYR1" s="13">
        <f>variables_value!VYR1</f>
        <v>0</v>
      </c>
      <c r="VYS1" s="13">
        <f>variables_value!VYS1</f>
        <v>0</v>
      </c>
      <c r="VYT1" s="13">
        <f>variables_value!VYT1</f>
        <v>0</v>
      </c>
      <c r="VYU1" s="13">
        <f>variables_value!VYU1</f>
        <v>0</v>
      </c>
      <c r="VYV1" s="13">
        <f>variables_value!VYV1</f>
        <v>0</v>
      </c>
      <c r="VYW1" s="13">
        <f>variables_value!VYW1</f>
        <v>0</v>
      </c>
      <c r="VYX1" s="13">
        <f>variables_value!VYX1</f>
        <v>0</v>
      </c>
      <c r="VYY1" s="13">
        <f>variables_value!VYY1</f>
        <v>0</v>
      </c>
      <c r="VYZ1" s="13">
        <f>variables_value!VYZ1</f>
        <v>0</v>
      </c>
      <c r="VZA1" s="13">
        <f>variables_value!VZA1</f>
        <v>0</v>
      </c>
      <c r="VZB1" s="13">
        <f>variables_value!VZB1</f>
        <v>0</v>
      </c>
      <c r="VZC1" s="13">
        <f>variables_value!VZC1</f>
        <v>0</v>
      </c>
      <c r="VZD1" s="13">
        <f>variables_value!VZD1</f>
        <v>0</v>
      </c>
      <c r="VZE1" s="13">
        <f>variables_value!VZE1</f>
        <v>0</v>
      </c>
      <c r="VZF1" s="13">
        <f>variables_value!VZF1</f>
        <v>0</v>
      </c>
      <c r="VZG1" s="13">
        <f>variables_value!VZG1</f>
        <v>0</v>
      </c>
      <c r="VZH1" s="13">
        <f>variables_value!VZH1</f>
        <v>0</v>
      </c>
      <c r="VZI1" s="13">
        <f>variables_value!VZI1</f>
        <v>0</v>
      </c>
      <c r="VZJ1" s="13">
        <f>variables_value!VZJ1</f>
        <v>0</v>
      </c>
      <c r="VZK1" s="13">
        <f>variables_value!VZK1</f>
        <v>0</v>
      </c>
      <c r="VZL1" s="13">
        <f>variables_value!VZL1</f>
        <v>0</v>
      </c>
      <c r="VZM1" s="13">
        <f>variables_value!VZM1</f>
        <v>0</v>
      </c>
      <c r="VZN1" s="13">
        <f>variables_value!VZN1</f>
        <v>0</v>
      </c>
      <c r="VZO1" s="13">
        <f>variables_value!VZO1</f>
        <v>0</v>
      </c>
      <c r="VZP1" s="13">
        <f>variables_value!VZP1</f>
        <v>0</v>
      </c>
      <c r="VZQ1" s="13">
        <f>variables_value!VZQ1</f>
        <v>0</v>
      </c>
      <c r="VZR1" s="13">
        <f>variables_value!VZR1</f>
        <v>0</v>
      </c>
      <c r="VZS1" s="13">
        <f>variables_value!VZS1</f>
        <v>0</v>
      </c>
      <c r="VZT1" s="13">
        <f>variables_value!VZT1</f>
        <v>0</v>
      </c>
      <c r="VZU1" s="13">
        <f>variables_value!VZU1</f>
        <v>0</v>
      </c>
      <c r="VZV1" s="13">
        <f>variables_value!VZV1</f>
        <v>0</v>
      </c>
      <c r="VZW1" s="13">
        <f>variables_value!VZW1</f>
        <v>0</v>
      </c>
      <c r="VZX1" s="13">
        <f>variables_value!VZX1</f>
        <v>0</v>
      </c>
      <c r="VZY1" s="13">
        <f>variables_value!VZY1</f>
        <v>0</v>
      </c>
      <c r="VZZ1" s="13">
        <f>variables_value!VZZ1</f>
        <v>0</v>
      </c>
      <c r="WAA1" s="13">
        <f>variables_value!WAA1</f>
        <v>0</v>
      </c>
      <c r="WAB1" s="13">
        <f>variables_value!WAB1</f>
        <v>0</v>
      </c>
      <c r="WAC1" s="13">
        <f>variables_value!WAC1</f>
        <v>0</v>
      </c>
      <c r="WAD1" s="13">
        <f>variables_value!WAD1</f>
        <v>0</v>
      </c>
      <c r="WAE1" s="13">
        <f>variables_value!WAE1</f>
        <v>0</v>
      </c>
      <c r="WAF1" s="13">
        <f>variables_value!WAF1</f>
        <v>0</v>
      </c>
      <c r="WAG1" s="13">
        <f>variables_value!WAG1</f>
        <v>0</v>
      </c>
      <c r="WAH1" s="13">
        <f>variables_value!WAH1</f>
        <v>0</v>
      </c>
      <c r="WAI1" s="13">
        <f>variables_value!WAI1</f>
        <v>0</v>
      </c>
      <c r="WAJ1" s="13">
        <f>variables_value!WAJ1</f>
        <v>0</v>
      </c>
      <c r="WAK1" s="13">
        <f>variables_value!WAK1</f>
        <v>0</v>
      </c>
      <c r="WAL1" s="13">
        <f>variables_value!WAL1</f>
        <v>0</v>
      </c>
      <c r="WAM1" s="13">
        <f>variables_value!WAM1</f>
        <v>0</v>
      </c>
      <c r="WAN1" s="13">
        <f>variables_value!WAN1</f>
        <v>0</v>
      </c>
      <c r="WAO1" s="13">
        <f>variables_value!WAO1</f>
        <v>0</v>
      </c>
      <c r="WAP1" s="13">
        <f>variables_value!WAP1</f>
        <v>0</v>
      </c>
      <c r="WAQ1" s="13">
        <f>variables_value!WAQ1</f>
        <v>0</v>
      </c>
      <c r="WAR1" s="13">
        <f>variables_value!WAR1</f>
        <v>0</v>
      </c>
      <c r="WAS1" s="13">
        <f>variables_value!WAS1</f>
        <v>0</v>
      </c>
      <c r="WAT1" s="13">
        <f>variables_value!WAT1</f>
        <v>0</v>
      </c>
      <c r="WAU1" s="13">
        <f>variables_value!WAU1</f>
        <v>0</v>
      </c>
      <c r="WAV1" s="13">
        <f>variables_value!WAV1</f>
        <v>0</v>
      </c>
      <c r="WAW1" s="13">
        <f>variables_value!WAW1</f>
        <v>0</v>
      </c>
      <c r="WAX1" s="13">
        <f>variables_value!WAX1</f>
        <v>0</v>
      </c>
      <c r="WAY1" s="13">
        <f>variables_value!WAY1</f>
        <v>0</v>
      </c>
      <c r="WAZ1" s="13">
        <f>variables_value!WAZ1</f>
        <v>0</v>
      </c>
      <c r="WBA1" s="13">
        <f>variables_value!WBA1</f>
        <v>0</v>
      </c>
      <c r="WBB1" s="13">
        <f>variables_value!WBB1</f>
        <v>0</v>
      </c>
      <c r="WBC1" s="13">
        <f>variables_value!WBC1</f>
        <v>0</v>
      </c>
      <c r="WBD1" s="13">
        <f>variables_value!WBD1</f>
        <v>0</v>
      </c>
      <c r="WBE1" s="13">
        <f>variables_value!WBE1</f>
        <v>0</v>
      </c>
      <c r="WBF1" s="13">
        <f>variables_value!WBF1</f>
        <v>0</v>
      </c>
      <c r="WBG1" s="13">
        <f>variables_value!WBG1</f>
        <v>0</v>
      </c>
      <c r="WBH1" s="13">
        <f>variables_value!WBH1</f>
        <v>0</v>
      </c>
      <c r="WBI1" s="13">
        <f>variables_value!WBI1</f>
        <v>0</v>
      </c>
      <c r="WBJ1" s="13">
        <f>variables_value!WBJ1</f>
        <v>0</v>
      </c>
      <c r="WBK1" s="13">
        <f>variables_value!WBK1</f>
        <v>0</v>
      </c>
      <c r="WBL1" s="13">
        <f>variables_value!WBL1</f>
        <v>0</v>
      </c>
      <c r="WBM1" s="13">
        <f>variables_value!WBM1</f>
        <v>0</v>
      </c>
      <c r="WBN1" s="13">
        <f>variables_value!WBN1</f>
        <v>0</v>
      </c>
      <c r="WBO1" s="13">
        <f>variables_value!WBO1</f>
        <v>0</v>
      </c>
      <c r="WBP1" s="13">
        <f>variables_value!WBP1</f>
        <v>0</v>
      </c>
      <c r="WBQ1" s="13">
        <f>variables_value!WBQ1</f>
        <v>0</v>
      </c>
      <c r="WBR1" s="13">
        <f>variables_value!WBR1</f>
        <v>0</v>
      </c>
      <c r="WBS1" s="13">
        <f>variables_value!WBS1</f>
        <v>0</v>
      </c>
      <c r="WBT1" s="13">
        <f>variables_value!WBT1</f>
        <v>0</v>
      </c>
      <c r="WBU1" s="13">
        <f>variables_value!WBU1</f>
        <v>0</v>
      </c>
      <c r="WBV1" s="13">
        <f>variables_value!WBV1</f>
        <v>0</v>
      </c>
      <c r="WBW1" s="13">
        <f>variables_value!WBW1</f>
        <v>0</v>
      </c>
      <c r="WBX1" s="13">
        <f>variables_value!WBX1</f>
        <v>0</v>
      </c>
      <c r="WBY1" s="13">
        <f>variables_value!WBY1</f>
        <v>0</v>
      </c>
      <c r="WBZ1" s="13">
        <f>variables_value!WBZ1</f>
        <v>0</v>
      </c>
      <c r="WCA1" s="13">
        <f>variables_value!WCA1</f>
        <v>0</v>
      </c>
      <c r="WCB1" s="13">
        <f>variables_value!WCB1</f>
        <v>0</v>
      </c>
      <c r="WCC1" s="13">
        <f>variables_value!WCC1</f>
        <v>0</v>
      </c>
      <c r="WCD1" s="13">
        <f>variables_value!WCD1</f>
        <v>0</v>
      </c>
      <c r="WCE1" s="13">
        <f>variables_value!WCE1</f>
        <v>0</v>
      </c>
      <c r="WCF1" s="13">
        <f>variables_value!WCF1</f>
        <v>0</v>
      </c>
      <c r="WCG1" s="13">
        <f>variables_value!WCG1</f>
        <v>0</v>
      </c>
      <c r="WCH1" s="13">
        <f>variables_value!WCH1</f>
        <v>0</v>
      </c>
      <c r="WCI1" s="13">
        <f>variables_value!WCI1</f>
        <v>0</v>
      </c>
      <c r="WCJ1" s="13">
        <f>variables_value!WCJ1</f>
        <v>0</v>
      </c>
      <c r="WCK1" s="13">
        <f>variables_value!WCK1</f>
        <v>0</v>
      </c>
      <c r="WCL1" s="13">
        <f>variables_value!WCL1</f>
        <v>0</v>
      </c>
      <c r="WCM1" s="13">
        <f>variables_value!WCM1</f>
        <v>0</v>
      </c>
      <c r="WCN1" s="13">
        <f>variables_value!WCN1</f>
        <v>0</v>
      </c>
      <c r="WCO1" s="13">
        <f>variables_value!WCO1</f>
        <v>0</v>
      </c>
      <c r="WCP1" s="13">
        <f>variables_value!WCP1</f>
        <v>0</v>
      </c>
      <c r="WCQ1" s="13">
        <f>variables_value!WCQ1</f>
        <v>0</v>
      </c>
      <c r="WCR1" s="13">
        <f>variables_value!WCR1</f>
        <v>0</v>
      </c>
      <c r="WCS1" s="13">
        <f>variables_value!WCS1</f>
        <v>0</v>
      </c>
      <c r="WCT1" s="13">
        <f>variables_value!WCT1</f>
        <v>0</v>
      </c>
      <c r="WCU1" s="13">
        <f>variables_value!WCU1</f>
        <v>0</v>
      </c>
      <c r="WCV1" s="13">
        <f>variables_value!WCV1</f>
        <v>0</v>
      </c>
      <c r="WCW1" s="13">
        <f>variables_value!WCW1</f>
        <v>0</v>
      </c>
      <c r="WCX1" s="13">
        <f>variables_value!WCX1</f>
        <v>0</v>
      </c>
      <c r="WCY1" s="13">
        <f>variables_value!WCY1</f>
        <v>0</v>
      </c>
      <c r="WCZ1" s="13">
        <f>variables_value!WCZ1</f>
        <v>0</v>
      </c>
      <c r="WDA1" s="13">
        <f>variables_value!WDA1</f>
        <v>0</v>
      </c>
      <c r="WDB1" s="13">
        <f>variables_value!WDB1</f>
        <v>0</v>
      </c>
      <c r="WDC1" s="13">
        <f>variables_value!WDC1</f>
        <v>0</v>
      </c>
      <c r="WDD1" s="13">
        <f>variables_value!WDD1</f>
        <v>0</v>
      </c>
      <c r="WDE1" s="13">
        <f>variables_value!WDE1</f>
        <v>0</v>
      </c>
      <c r="WDF1" s="13">
        <f>variables_value!WDF1</f>
        <v>0</v>
      </c>
      <c r="WDG1" s="13">
        <f>variables_value!WDG1</f>
        <v>0</v>
      </c>
      <c r="WDH1" s="13">
        <f>variables_value!WDH1</f>
        <v>0</v>
      </c>
      <c r="WDI1" s="13">
        <f>variables_value!WDI1</f>
        <v>0</v>
      </c>
      <c r="WDJ1" s="13">
        <f>variables_value!WDJ1</f>
        <v>0</v>
      </c>
      <c r="WDK1" s="13">
        <f>variables_value!WDK1</f>
        <v>0</v>
      </c>
      <c r="WDL1" s="13">
        <f>variables_value!WDL1</f>
        <v>0</v>
      </c>
      <c r="WDM1" s="13">
        <f>variables_value!WDM1</f>
        <v>0</v>
      </c>
      <c r="WDN1" s="13">
        <f>variables_value!WDN1</f>
        <v>0</v>
      </c>
      <c r="WDO1" s="13">
        <f>variables_value!WDO1</f>
        <v>0</v>
      </c>
      <c r="WDP1" s="13">
        <f>variables_value!WDP1</f>
        <v>0</v>
      </c>
      <c r="WDQ1" s="13">
        <f>variables_value!WDQ1</f>
        <v>0</v>
      </c>
      <c r="WDR1" s="13">
        <f>variables_value!WDR1</f>
        <v>0</v>
      </c>
      <c r="WDS1" s="13">
        <f>variables_value!WDS1</f>
        <v>0</v>
      </c>
      <c r="WDT1" s="13">
        <f>variables_value!WDT1</f>
        <v>0</v>
      </c>
      <c r="WDU1" s="13">
        <f>variables_value!WDU1</f>
        <v>0</v>
      </c>
      <c r="WDV1" s="13">
        <f>variables_value!WDV1</f>
        <v>0</v>
      </c>
      <c r="WDW1" s="13">
        <f>variables_value!WDW1</f>
        <v>0</v>
      </c>
      <c r="WDX1" s="13">
        <f>variables_value!WDX1</f>
        <v>0</v>
      </c>
      <c r="WDY1" s="13">
        <f>variables_value!WDY1</f>
        <v>0</v>
      </c>
      <c r="WDZ1" s="13">
        <f>variables_value!WDZ1</f>
        <v>0</v>
      </c>
      <c r="WEA1" s="13">
        <f>variables_value!WEA1</f>
        <v>0</v>
      </c>
      <c r="WEB1" s="13">
        <f>variables_value!WEB1</f>
        <v>0</v>
      </c>
      <c r="WEC1" s="13">
        <f>variables_value!WEC1</f>
        <v>0</v>
      </c>
      <c r="WED1" s="13">
        <f>variables_value!WED1</f>
        <v>0</v>
      </c>
      <c r="WEE1" s="13">
        <f>variables_value!WEE1</f>
        <v>0</v>
      </c>
      <c r="WEF1" s="13">
        <f>variables_value!WEF1</f>
        <v>0</v>
      </c>
      <c r="WEG1" s="13">
        <f>variables_value!WEG1</f>
        <v>0</v>
      </c>
      <c r="WEH1" s="13">
        <f>variables_value!WEH1</f>
        <v>0</v>
      </c>
      <c r="WEI1" s="13">
        <f>variables_value!WEI1</f>
        <v>0</v>
      </c>
      <c r="WEJ1" s="13">
        <f>variables_value!WEJ1</f>
        <v>0</v>
      </c>
      <c r="WEK1" s="13">
        <f>variables_value!WEK1</f>
        <v>0</v>
      </c>
      <c r="WEL1" s="13">
        <f>variables_value!WEL1</f>
        <v>0</v>
      </c>
      <c r="WEM1" s="13">
        <f>variables_value!WEM1</f>
        <v>0</v>
      </c>
      <c r="WEN1" s="13">
        <f>variables_value!WEN1</f>
        <v>0</v>
      </c>
      <c r="WEO1" s="13">
        <f>variables_value!WEO1</f>
        <v>0</v>
      </c>
      <c r="WEP1" s="13">
        <f>variables_value!WEP1</f>
        <v>0</v>
      </c>
      <c r="WEQ1" s="13">
        <f>variables_value!WEQ1</f>
        <v>0</v>
      </c>
      <c r="WER1" s="13">
        <f>variables_value!WER1</f>
        <v>0</v>
      </c>
      <c r="WES1" s="13">
        <f>variables_value!WES1</f>
        <v>0</v>
      </c>
      <c r="WET1" s="13">
        <f>variables_value!WET1</f>
        <v>0</v>
      </c>
      <c r="WEU1" s="13">
        <f>variables_value!WEU1</f>
        <v>0</v>
      </c>
      <c r="WEV1" s="13">
        <f>variables_value!WEV1</f>
        <v>0</v>
      </c>
      <c r="WEW1" s="13">
        <f>variables_value!WEW1</f>
        <v>0</v>
      </c>
      <c r="WEX1" s="13">
        <f>variables_value!WEX1</f>
        <v>0</v>
      </c>
      <c r="WEY1" s="13">
        <f>variables_value!WEY1</f>
        <v>0</v>
      </c>
      <c r="WEZ1" s="13">
        <f>variables_value!WEZ1</f>
        <v>0</v>
      </c>
      <c r="WFA1" s="13">
        <f>variables_value!WFA1</f>
        <v>0</v>
      </c>
      <c r="WFB1" s="13">
        <f>variables_value!WFB1</f>
        <v>0</v>
      </c>
      <c r="WFC1" s="13">
        <f>variables_value!WFC1</f>
        <v>0</v>
      </c>
      <c r="WFD1" s="13">
        <f>variables_value!WFD1</f>
        <v>0</v>
      </c>
      <c r="WFE1" s="13">
        <f>variables_value!WFE1</f>
        <v>0</v>
      </c>
      <c r="WFF1" s="13">
        <f>variables_value!WFF1</f>
        <v>0</v>
      </c>
      <c r="WFG1" s="13">
        <f>variables_value!WFG1</f>
        <v>0</v>
      </c>
      <c r="WFH1" s="13">
        <f>variables_value!WFH1</f>
        <v>0</v>
      </c>
      <c r="WFI1" s="13">
        <f>variables_value!WFI1</f>
        <v>0</v>
      </c>
      <c r="WFJ1" s="13">
        <f>variables_value!WFJ1</f>
        <v>0</v>
      </c>
      <c r="WFK1" s="13">
        <f>variables_value!WFK1</f>
        <v>0</v>
      </c>
      <c r="WFL1" s="13">
        <f>variables_value!WFL1</f>
        <v>0</v>
      </c>
      <c r="WFM1" s="13">
        <f>variables_value!WFM1</f>
        <v>0</v>
      </c>
      <c r="WFN1" s="13">
        <f>variables_value!WFN1</f>
        <v>0</v>
      </c>
      <c r="WFO1" s="13">
        <f>variables_value!WFO1</f>
        <v>0</v>
      </c>
      <c r="WFP1" s="13">
        <f>variables_value!WFP1</f>
        <v>0</v>
      </c>
      <c r="WFQ1" s="13">
        <f>variables_value!WFQ1</f>
        <v>0</v>
      </c>
      <c r="WFR1" s="13">
        <f>variables_value!WFR1</f>
        <v>0</v>
      </c>
      <c r="WFS1" s="13">
        <f>variables_value!WFS1</f>
        <v>0</v>
      </c>
      <c r="WFT1" s="13">
        <f>variables_value!WFT1</f>
        <v>0</v>
      </c>
      <c r="WFU1" s="13">
        <f>variables_value!WFU1</f>
        <v>0</v>
      </c>
      <c r="WFV1" s="13">
        <f>variables_value!WFV1</f>
        <v>0</v>
      </c>
      <c r="WFW1" s="13">
        <f>variables_value!WFW1</f>
        <v>0</v>
      </c>
      <c r="WFX1" s="13">
        <f>variables_value!WFX1</f>
        <v>0</v>
      </c>
      <c r="WFY1" s="13">
        <f>variables_value!WFY1</f>
        <v>0</v>
      </c>
      <c r="WFZ1" s="13">
        <f>variables_value!WFZ1</f>
        <v>0</v>
      </c>
      <c r="WGA1" s="13">
        <f>variables_value!WGA1</f>
        <v>0</v>
      </c>
      <c r="WGB1" s="13">
        <f>variables_value!WGB1</f>
        <v>0</v>
      </c>
      <c r="WGC1" s="13">
        <f>variables_value!WGC1</f>
        <v>0</v>
      </c>
      <c r="WGD1" s="13">
        <f>variables_value!WGD1</f>
        <v>0</v>
      </c>
      <c r="WGE1" s="13">
        <f>variables_value!WGE1</f>
        <v>0</v>
      </c>
      <c r="WGF1" s="13">
        <f>variables_value!WGF1</f>
        <v>0</v>
      </c>
      <c r="WGG1" s="13">
        <f>variables_value!WGG1</f>
        <v>0</v>
      </c>
      <c r="WGH1" s="13">
        <f>variables_value!WGH1</f>
        <v>0</v>
      </c>
      <c r="WGI1" s="13">
        <f>variables_value!WGI1</f>
        <v>0</v>
      </c>
      <c r="WGJ1" s="13">
        <f>variables_value!WGJ1</f>
        <v>0</v>
      </c>
      <c r="WGK1" s="13">
        <f>variables_value!WGK1</f>
        <v>0</v>
      </c>
      <c r="WGL1" s="13">
        <f>variables_value!WGL1</f>
        <v>0</v>
      </c>
      <c r="WGM1" s="13">
        <f>variables_value!WGM1</f>
        <v>0</v>
      </c>
      <c r="WGN1" s="13">
        <f>variables_value!WGN1</f>
        <v>0</v>
      </c>
      <c r="WGO1" s="13">
        <f>variables_value!WGO1</f>
        <v>0</v>
      </c>
      <c r="WGP1" s="13">
        <f>variables_value!WGP1</f>
        <v>0</v>
      </c>
      <c r="WGQ1" s="13">
        <f>variables_value!WGQ1</f>
        <v>0</v>
      </c>
      <c r="WGR1" s="13">
        <f>variables_value!WGR1</f>
        <v>0</v>
      </c>
      <c r="WGS1" s="13">
        <f>variables_value!WGS1</f>
        <v>0</v>
      </c>
      <c r="WGT1" s="13">
        <f>variables_value!WGT1</f>
        <v>0</v>
      </c>
      <c r="WGU1" s="13">
        <f>variables_value!WGU1</f>
        <v>0</v>
      </c>
      <c r="WGV1" s="13">
        <f>variables_value!WGV1</f>
        <v>0</v>
      </c>
      <c r="WGW1" s="13">
        <f>variables_value!WGW1</f>
        <v>0</v>
      </c>
      <c r="WGX1" s="13">
        <f>variables_value!WGX1</f>
        <v>0</v>
      </c>
      <c r="WGY1" s="13">
        <f>variables_value!WGY1</f>
        <v>0</v>
      </c>
      <c r="WGZ1" s="13">
        <f>variables_value!WGZ1</f>
        <v>0</v>
      </c>
      <c r="WHA1" s="13">
        <f>variables_value!WHA1</f>
        <v>0</v>
      </c>
      <c r="WHB1" s="13">
        <f>variables_value!WHB1</f>
        <v>0</v>
      </c>
      <c r="WHC1" s="13">
        <f>variables_value!WHC1</f>
        <v>0</v>
      </c>
      <c r="WHD1" s="13">
        <f>variables_value!WHD1</f>
        <v>0</v>
      </c>
      <c r="WHE1" s="13">
        <f>variables_value!WHE1</f>
        <v>0</v>
      </c>
      <c r="WHF1" s="13">
        <f>variables_value!WHF1</f>
        <v>0</v>
      </c>
      <c r="WHG1" s="13">
        <f>variables_value!WHG1</f>
        <v>0</v>
      </c>
      <c r="WHH1" s="13">
        <f>variables_value!WHH1</f>
        <v>0</v>
      </c>
      <c r="WHI1" s="13">
        <f>variables_value!WHI1</f>
        <v>0</v>
      </c>
      <c r="WHJ1" s="13">
        <f>variables_value!WHJ1</f>
        <v>0</v>
      </c>
      <c r="WHK1" s="13">
        <f>variables_value!WHK1</f>
        <v>0</v>
      </c>
      <c r="WHL1" s="13">
        <f>variables_value!WHL1</f>
        <v>0</v>
      </c>
      <c r="WHM1" s="13">
        <f>variables_value!WHM1</f>
        <v>0</v>
      </c>
      <c r="WHN1" s="13">
        <f>variables_value!WHN1</f>
        <v>0</v>
      </c>
      <c r="WHO1" s="13">
        <f>variables_value!WHO1</f>
        <v>0</v>
      </c>
      <c r="WHP1" s="13">
        <f>variables_value!WHP1</f>
        <v>0</v>
      </c>
      <c r="WHQ1" s="13">
        <f>variables_value!WHQ1</f>
        <v>0</v>
      </c>
      <c r="WHR1" s="13">
        <f>variables_value!WHR1</f>
        <v>0</v>
      </c>
      <c r="WHS1" s="13">
        <f>variables_value!WHS1</f>
        <v>0</v>
      </c>
      <c r="WHT1" s="13">
        <f>variables_value!WHT1</f>
        <v>0</v>
      </c>
      <c r="WHU1" s="13">
        <f>variables_value!WHU1</f>
        <v>0</v>
      </c>
      <c r="WHV1" s="13">
        <f>variables_value!WHV1</f>
        <v>0</v>
      </c>
      <c r="WHW1" s="13">
        <f>variables_value!WHW1</f>
        <v>0</v>
      </c>
      <c r="WHX1" s="13">
        <f>variables_value!WHX1</f>
        <v>0</v>
      </c>
      <c r="WHY1" s="13">
        <f>variables_value!WHY1</f>
        <v>0</v>
      </c>
      <c r="WHZ1" s="13">
        <f>variables_value!WHZ1</f>
        <v>0</v>
      </c>
      <c r="WIA1" s="13">
        <f>variables_value!WIA1</f>
        <v>0</v>
      </c>
      <c r="WIB1" s="13">
        <f>variables_value!WIB1</f>
        <v>0</v>
      </c>
      <c r="WIC1" s="13">
        <f>variables_value!WIC1</f>
        <v>0</v>
      </c>
      <c r="WID1" s="13">
        <f>variables_value!WID1</f>
        <v>0</v>
      </c>
      <c r="WIE1" s="13">
        <f>variables_value!WIE1</f>
        <v>0</v>
      </c>
      <c r="WIF1" s="13">
        <f>variables_value!WIF1</f>
        <v>0</v>
      </c>
      <c r="WIG1" s="13">
        <f>variables_value!WIG1</f>
        <v>0</v>
      </c>
      <c r="WIH1" s="13">
        <f>variables_value!WIH1</f>
        <v>0</v>
      </c>
      <c r="WII1" s="13">
        <f>variables_value!WII1</f>
        <v>0</v>
      </c>
      <c r="WIJ1" s="13">
        <f>variables_value!WIJ1</f>
        <v>0</v>
      </c>
      <c r="WIK1" s="13">
        <f>variables_value!WIK1</f>
        <v>0</v>
      </c>
      <c r="WIL1" s="13">
        <f>variables_value!WIL1</f>
        <v>0</v>
      </c>
      <c r="WIM1" s="13">
        <f>variables_value!WIM1</f>
        <v>0</v>
      </c>
      <c r="WIN1" s="13">
        <f>variables_value!WIN1</f>
        <v>0</v>
      </c>
      <c r="WIO1" s="13">
        <f>variables_value!WIO1</f>
        <v>0</v>
      </c>
      <c r="WIP1" s="13">
        <f>variables_value!WIP1</f>
        <v>0</v>
      </c>
      <c r="WIQ1" s="13">
        <f>variables_value!WIQ1</f>
        <v>0</v>
      </c>
      <c r="WIR1" s="13">
        <f>variables_value!WIR1</f>
        <v>0</v>
      </c>
      <c r="WIS1" s="13">
        <f>variables_value!WIS1</f>
        <v>0</v>
      </c>
      <c r="WIT1" s="13">
        <f>variables_value!WIT1</f>
        <v>0</v>
      </c>
      <c r="WIU1" s="13">
        <f>variables_value!WIU1</f>
        <v>0</v>
      </c>
      <c r="WIV1" s="13">
        <f>variables_value!WIV1</f>
        <v>0</v>
      </c>
      <c r="WIW1" s="13">
        <f>variables_value!WIW1</f>
        <v>0</v>
      </c>
      <c r="WIX1" s="13">
        <f>variables_value!WIX1</f>
        <v>0</v>
      </c>
      <c r="WIY1" s="13">
        <f>variables_value!WIY1</f>
        <v>0</v>
      </c>
      <c r="WIZ1" s="13">
        <f>variables_value!WIZ1</f>
        <v>0</v>
      </c>
      <c r="WJA1" s="13">
        <f>variables_value!WJA1</f>
        <v>0</v>
      </c>
      <c r="WJB1" s="13">
        <f>variables_value!WJB1</f>
        <v>0</v>
      </c>
      <c r="WJC1" s="13">
        <f>variables_value!WJC1</f>
        <v>0</v>
      </c>
      <c r="WJD1" s="13">
        <f>variables_value!WJD1</f>
        <v>0</v>
      </c>
      <c r="WJE1" s="13">
        <f>variables_value!WJE1</f>
        <v>0</v>
      </c>
      <c r="WJF1" s="13">
        <f>variables_value!WJF1</f>
        <v>0</v>
      </c>
      <c r="WJG1" s="13">
        <f>variables_value!WJG1</f>
        <v>0</v>
      </c>
      <c r="WJH1" s="13">
        <f>variables_value!WJH1</f>
        <v>0</v>
      </c>
      <c r="WJI1" s="13">
        <f>variables_value!WJI1</f>
        <v>0</v>
      </c>
      <c r="WJJ1" s="13">
        <f>variables_value!WJJ1</f>
        <v>0</v>
      </c>
      <c r="WJK1" s="13">
        <f>variables_value!WJK1</f>
        <v>0</v>
      </c>
      <c r="WJL1" s="13">
        <f>variables_value!WJL1</f>
        <v>0</v>
      </c>
      <c r="WJM1" s="13">
        <f>variables_value!WJM1</f>
        <v>0</v>
      </c>
      <c r="WJN1" s="13">
        <f>variables_value!WJN1</f>
        <v>0</v>
      </c>
      <c r="WJO1" s="13">
        <f>variables_value!WJO1</f>
        <v>0</v>
      </c>
      <c r="WJP1" s="13">
        <f>variables_value!WJP1</f>
        <v>0</v>
      </c>
      <c r="WJQ1" s="13">
        <f>variables_value!WJQ1</f>
        <v>0</v>
      </c>
      <c r="WJR1" s="13">
        <f>variables_value!WJR1</f>
        <v>0</v>
      </c>
      <c r="WJS1" s="13">
        <f>variables_value!WJS1</f>
        <v>0</v>
      </c>
      <c r="WJT1" s="13">
        <f>variables_value!WJT1</f>
        <v>0</v>
      </c>
      <c r="WJU1" s="13">
        <f>variables_value!WJU1</f>
        <v>0</v>
      </c>
      <c r="WJV1" s="13">
        <f>variables_value!WJV1</f>
        <v>0</v>
      </c>
      <c r="WJW1" s="13">
        <f>variables_value!WJW1</f>
        <v>0</v>
      </c>
      <c r="WJX1" s="13">
        <f>variables_value!WJX1</f>
        <v>0</v>
      </c>
      <c r="WJY1" s="13">
        <f>variables_value!WJY1</f>
        <v>0</v>
      </c>
      <c r="WJZ1" s="13">
        <f>variables_value!WJZ1</f>
        <v>0</v>
      </c>
      <c r="WKA1" s="13">
        <f>variables_value!WKA1</f>
        <v>0</v>
      </c>
      <c r="WKB1" s="13">
        <f>variables_value!WKB1</f>
        <v>0</v>
      </c>
      <c r="WKC1" s="13">
        <f>variables_value!WKC1</f>
        <v>0</v>
      </c>
      <c r="WKD1" s="13">
        <f>variables_value!WKD1</f>
        <v>0</v>
      </c>
      <c r="WKE1" s="13">
        <f>variables_value!WKE1</f>
        <v>0</v>
      </c>
      <c r="WKF1" s="13">
        <f>variables_value!WKF1</f>
        <v>0</v>
      </c>
      <c r="WKG1" s="13">
        <f>variables_value!WKG1</f>
        <v>0</v>
      </c>
      <c r="WKH1" s="13">
        <f>variables_value!WKH1</f>
        <v>0</v>
      </c>
      <c r="WKI1" s="13">
        <f>variables_value!WKI1</f>
        <v>0</v>
      </c>
      <c r="WKJ1" s="13">
        <f>variables_value!WKJ1</f>
        <v>0</v>
      </c>
      <c r="WKK1" s="13">
        <f>variables_value!WKK1</f>
        <v>0</v>
      </c>
      <c r="WKL1" s="13">
        <f>variables_value!WKL1</f>
        <v>0</v>
      </c>
      <c r="WKM1" s="13">
        <f>variables_value!WKM1</f>
        <v>0</v>
      </c>
      <c r="WKN1" s="13">
        <f>variables_value!WKN1</f>
        <v>0</v>
      </c>
      <c r="WKO1" s="13">
        <f>variables_value!WKO1</f>
        <v>0</v>
      </c>
      <c r="WKP1" s="13">
        <f>variables_value!WKP1</f>
        <v>0</v>
      </c>
      <c r="WKQ1" s="13">
        <f>variables_value!WKQ1</f>
        <v>0</v>
      </c>
      <c r="WKR1" s="13">
        <f>variables_value!WKR1</f>
        <v>0</v>
      </c>
      <c r="WKS1" s="13">
        <f>variables_value!WKS1</f>
        <v>0</v>
      </c>
      <c r="WKT1" s="13">
        <f>variables_value!WKT1</f>
        <v>0</v>
      </c>
      <c r="WKU1" s="13">
        <f>variables_value!WKU1</f>
        <v>0</v>
      </c>
      <c r="WKV1" s="13">
        <f>variables_value!WKV1</f>
        <v>0</v>
      </c>
      <c r="WKW1" s="13">
        <f>variables_value!WKW1</f>
        <v>0</v>
      </c>
      <c r="WKX1" s="13">
        <f>variables_value!WKX1</f>
        <v>0</v>
      </c>
      <c r="WKY1" s="13">
        <f>variables_value!WKY1</f>
        <v>0</v>
      </c>
      <c r="WKZ1" s="13">
        <f>variables_value!WKZ1</f>
        <v>0</v>
      </c>
      <c r="WLA1" s="13">
        <f>variables_value!WLA1</f>
        <v>0</v>
      </c>
      <c r="WLB1" s="13">
        <f>variables_value!WLB1</f>
        <v>0</v>
      </c>
      <c r="WLC1" s="13">
        <f>variables_value!WLC1</f>
        <v>0</v>
      </c>
      <c r="WLD1" s="13">
        <f>variables_value!WLD1</f>
        <v>0</v>
      </c>
      <c r="WLE1" s="13">
        <f>variables_value!WLE1</f>
        <v>0</v>
      </c>
      <c r="WLF1" s="13">
        <f>variables_value!WLF1</f>
        <v>0</v>
      </c>
      <c r="WLG1" s="13">
        <f>variables_value!WLG1</f>
        <v>0</v>
      </c>
      <c r="WLH1" s="13">
        <f>variables_value!WLH1</f>
        <v>0</v>
      </c>
      <c r="WLI1" s="13">
        <f>variables_value!WLI1</f>
        <v>0</v>
      </c>
      <c r="WLJ1" s="13">
        <f>variables_value!WLJ1</f>
        <v>0</v>
      </c>
      <c r="WLK1" s="13">
        <f>variables_value!WLK1</f>
        <v>0</v>
      </c>
      <c r="WLL1" s="13">
        <f>variables_value!WLL1</f>
        <v>0</v>
      </c>
      <c r="WLM1" s="13">
        <f>variables_value!WLM1</f>
        <v>0</v>
      </c>
      <c r="WLN1" s="13">
        <f>variables_value!WLN1</f>
        <v>0</v>
      </c>
      <c r="WLO1" s="13">
        <f>variables_value!WLO1</f>
        <v>0</v>
      </c>
      <c r="WLP1" s="13">
        <f>variables_value!WLP1</f>
        <v>0</v>
      </c>
      <c r="WLQ1" s="13">
        <f>variables_value!WLQ1</f>
        <v>0</v>
      </c>
      <c r="WLR1" s="13">
        <f>variables_value!WLR1</f>
        <v>0</v>
      </c>
      <c r="WLS1" s="13">
        <f>variables_value!WLS1</f>
        <v>0</v>
      </c>
      <c r="WLT1" s="13">
        <f>variables_value!WLT1</f>
        <v>0</v>
      </c>
      <c r="WLU1" s="13">
        <f>variables_value!WLU1</f>
        <v>0</v>
      </c>
      <c r="WLV1" s="13">
        <f>variables_value!WLV1</f>
        <v>0</v>
      </c>
      <c r="WLW1" s="13">
        <f>variables_value!WLW1</f>
        <v>0</v>
      </c>
      <c r="WLX1" s="13">
        <f>variables_value!WLX1</f>
        <v>0</v>
      </c>
      <c r="WLY1" s="13">
        <f>variables_value!WLY1</f>
        <v>0</v>
      </c>
      <c r="WLZ1" s="13">
        <f>variables_value!WLZ1</f>
        <v>0</v>
      </c>
      <c r="WMA1" s="13">
        <f>variables_value!WMA1</f>
        <v>0</v>
      </c>
      <c r="WMB1" s="13">
        <f>variables_value!WMB1</f>
        <v>0</v>
      </c>
      <c r="WMC1" s="13">
        <f>variables_value!WMC1</f>
        <v>0</v>
      </c>
      <c r="WMD1" s="13">
        <f>variables_value!WMD1</f>
        <v>0</v>
      </c>
      <c r="WME1" s="13">
        <f>variables_value!WME1</f>
        <v>0</v>
      </c>
      <c r="WMF1" s="13">
        <f>variables_value!WMF1</f>
        <v>0</v>
      </c>
      <c r="WMG1" s="13">
        <f>variables_value!WMG1</f>
        <v>0</v>
      </c>
      <c r="WMH1" s="13">
        <f>variables_value!WMH1</f>
        <v>0</v>
      </c>
      <c r="WMI1" s="13">
        <f>variables_value!WMI1</f>
        <v>0</v>
      </c>
      <c r="WMJ1" s="13">
        <f>variables_value!WMJ1</f>
        <v>0</v>
      </c>
      <c r="WMK1" s="13">
        <f>variables_value!WMK1</f>
        <v>0</v>
      </c>
      <c r="WML1" s="13">
        <f>variables_value!WML1</f>
        <v>0</v>
      </c>
      <c r="WMM1" s="13">
        <f>variables_value!WMM1</f>
        <v>0</v>
      </c>
      <c r="WMN1" s="13">
        <f>variables_value!WMN1</f>
        <v>0</v>
      </c>
      <c r="WMO1" s="13">
        <f>variables_value!WMO1</f>
        <v>0</v>
      </c>
      <c r="WMP1" s="13">
        <f>variables_value!WMP1</f>
        <v>0</v>
      </c>
      <c r="WMQ1" s="13">
        <f>variables_value!WMQ1</f>
        <v>0</v>
      </c>
      <c r="WMR1" s="13">
        <f>variables_value!WMR1</f>
        <v>0</v>
      </c>
      <c r="WMS1" s="13">
        <f>variables_value!WMS1</f>
        <v>0</v>
      </c>
      <c r="WMT1" s="13">
        <f>variables_value!WMT1</f>
        <v>0</v>
      </c>
      <c r="WMU1" s="13">
        <f>variables_value!WMU1</f>
        <v>0</v>
      </c>
      <c r="WMV1" s="13">
        <f>variables_value!WMV1</f>
        <v>0</v>
      </c>
      <c r="WMW1" s="13">
        <f>variables_value!WMW1</f>
        <v>0</v>
      </c>
      <c r="WMX1" s="13">
        <f>variables_value!WMX1</f>
        <v>0</v>
      </c>
      <c r="WMY1" s="13">
        <f>variables_value!WMY1</f>
        <v>0</v>
      </c>
      <c r="WMZ1" s="13">
        <f>variables_value!WMZ1</f>
        <v>0</v>
      </c>
      <c r="WNA1" s="13">
        <f>variables_value!WNA1</f>
        <v>0</v>
      </c>
      <c r="WNB1" s="13">
        <f>variables_value!WNB1</f>
        <v>0</v>
      </c>
      <c r="WNC1" s="13">
        <f>variables_value!WNC1</f>
        <v>0</v>
      </c>
      <c r="WND1" s="13">
        <f>variables_value!WND1</f>
        <v>0</v>
      </c>
      <c r="WNE1" s="13">
        <f>variables_value!WNE1</f>
        <v>0</v>
      </c>
      <c r="WNF1" s="13">
        <f>variables_value!WNF1</f>
        <v>0</v>
      </c>
      <c r="WNG1" s="13">
        <f>variables_value!WNG1</f>
        <v>0</v>
      </c>
      <c r="WNH1" s="13">
        <f>variables_value!WNH1</f>
        <v>0</v>
      </c>
      <c r="WNI1" s="13">
        <f>variables_value!WNI1</f>
        <v>0</v>
      </c>
      <c r="WNJ1" s="13">
        <f>variables_value!WNJ1</f>
        <v>0</v>
      </c>
      <c r="WNK1" s="13">
        <f>variables_value!WNK1</f>
        <v>0</v>
      </c>
      <c r="WNL1" s="13">
        <f>variables_value!WNL1</f>
        <v>0</v>
      </c>
      <c r="WNM1" s="13">
        <f>variables_value!WNM1</f>
        <v>0</v>
      </c>
      <c r="WNN1" s="13">
        <f>variables_value!WNN1</f>
        <v>0</v>
      </c>
      <c r="WNO1" s="13">
        <f>variables_value!WNO1</f>
        <v>0</v>
      </c>
      <c r="WNP1" s="13">
        <f>variables_value!WNP1</f>
        <v>0</v>
      </c>
      <c r="WNQ1" s="13">
        <f>variables_value!WNQ1</f>
        <v>0</v>
      </c>
      <c r="WNR1" s="13">
        <f>variables_value!WNR1</f>
        <v>0</v>
      </c>
      <c r="WNS1" s="13">
        <f>variables_value!WNS1</f>
        <v>0</v>
      </c>
      <c r="WNT1" s="13">
        <f>variables_value!WNT1</f>
        <v>0</v>
      </c>
      <c r="WNU1" s="13">
        <f>variables_value!WNU1</f>
        <v>0</v>
      </c>
      <c r="WNV1" s="13">
        <f>variables_value!WNV1</f>
        <v>0</v>
      </c>
      <c r="WNW1" s="13">
        <f>variables_value!WNW1</f>
        <v>0</v>
      </c>
      <c r="WNX1" s="13">
        <f>variables_value!WNX1</f>
        <v>0</v>
      </c>
      <c r="WNY1" s="13">
        <f>variables_value!WNY1</f>
        <v>0</v>
      </c>
      <c r="WNZ1" s="13">
        <f>variables_value!WNZ1</f>
        <v>0</v>
      </c>
      <c r="WOA1" s="13">
        <f>variables_value!WOA1</f>
        <v>0</v>
      </c>
      <c r="WOB1" s="13">
        <f>variables_value!WOB1</f>
        <v>0</v>
      </c>
      <c r="WOC1" s="13">
        <f>variables_value!WOC1</f>
        <v>0</v>
      </c>
      <c r="WOD1" s="13">
        <f>variables_value!WOD1</f>
        <v>0</v>
      </c>
      <c r="WOE1" s="13">
        <f>variables_value!WOE1</f>
        <v>0</v>
      </c>
      <c r="WOF1" s="13">
        <f>variables_value!WOF1</f>
        <v>0</v>
      </c>
      <c r="WOG1" s="13">
        <f>variables_value!WOG1</f>
        <v>0</v>
      </c>
      <c r="WOH1" s="13">
        <f>variables_value!WOH1</f>
        <v>0</v>
      </c>
      <c r="WOI1" s="13">
        <f>variables_value!WOI1</f>
        <v>0</v>
      </c>
      <c r="WOJ1" s="13">
        <f>variables_value!WOJ1</f>
        <v>0</v>
      </c>
      <c r="WOK1" s="13">
        <f>variables_value!WOK1</f>
        <v>0</v>
      </c>
      <c r="WOL1" s="13">
        <f>variables_value!WOL1</f>
        <v>0</v>
      </c>
      <c r="WOM1" s="13">
        <f>variables_value!WOM1</f>
        <v>0</v>
      </c>
      <c r="WON1" s="13">
        <f>variables_value!WON1</f>
        <v>0</v>
      </c>
      <c r="WOO1" s="13">
        <f>variables_value!WOO1</f>
        <v>0</v>
      </c>
      <c r="WOP1" s="13">
        <f>variables_value!WOP1</f>
        <v>0</v>
      </c>
      <c r="WOQ1" s="13">
        <f>variables_value!WOQ1</f>
        <v>0</v>
      </c>
      <c r="WOR1" s="13">
        <f>variables_value!WOR1</f>
        <v>0</v>
      </c>
      <c r="WOS1" s="13">
        <f>variables_value!WOS1</f>
        <v>0</v>
      </c>
      <c r="WOT1" s="13">
        <f>variables_value!WOT1</f>
        <v>0</v>
      </c>
      <c r="WOU1" s="13">
        <f>variables_value!WOU1</f>
        <v>0</v>
      </c>
      <c r="WOV1" s="13">
        <f>variables_value!WOV1</f>
        <v>0</v>
      </c>
      <c r="WOW1" s="13">
        <f>variables_value!WOW1</f>
        <v>0</v>
      </c>
      <c r="WOX1" s="13">
        <f>variables_value!WOX1</f>
        <v>0</v>
      </c>
      <c r="WOY1" s="13">
        <f>variables_value!WOY1</f>
        <v>0</v>
      </c>
      <c r="WOZ1" s="13">
        <f>variables_value!WOZ1</f>
        <v>0</v>
      </c>
      <c r="WPA1" s="13">
        <f>variables_value!WPA1</f>
        <v>0</v>
      </c>
      <c r="WPB1" s="13">
        <f>variables_value!WPB1</f>
        <v>0</v>
      </c>
      <c r="WPC1" s="13">
        <f>variables_value!WPC1</f>
        <v>0</v>
      </c>
      <c r="WPD1" s="13">
        <f>variables_value!WPD1</f>
        <v>0</v>
      </c>
      <c r="WPE1" s="13">
        <f>variables_value!WPE1</f>
        <v>0</v>
      </c>
      <c r="WPF1" s="13">
        <f>variables_value!WPF1</f>
        <v>0</v>
      </c>
      <c r="WPG1" s="13">
        <f>variables_value!WPG1</f>
        <v>0</v>
      </c>
      <c r="WPH1" s="13">
        <f>variables_value!WPH1</f>
        <v>0</v>
      </c>
      <c r="WPI1" s="13">
        <f>variables_value!WPI1</f>
        <v>0</v>
      </c>
      <c r="WPJ1" s="13">
        <f>variables_value!WPJ1</f>
        <v>0</v>
      </c>
      <c r="WPK1" s="13">
        <f>variables_value!WPK1</f>
        <v>0</v>
      </c>
      <c r="WPL1" s="13">
        <f>variables_value!WPL1</f>
        <v>0</v>
      </c>
      <c r="WPM1" s="13">
        <f>variables_value!WPM1</f>
        <v>0</v>
      </c>
      <c r="WPN1" s="13">
        <f>variables_value!WPN1</f>
        <v>0</v>
      </c>
      <c r="WPO1" s="13">
        <f>variables_value!WPO1</f>
        <v>0</v>
      </c>
      <c r="WPP1" s="13">
        <f>variables_value!WPP1</f>
        <v>0</v>
      </c>
      <c r="WPQ1" s="13">
        <f>variables_value!WPQ1</f>
        <v>0</v>
      </c>
      <c r="WPR1" s="13">
        <f>variables_value!WPR1</f>
        <v>0</v>
      </c>
      <c r="WPS1" s="13">
        <f>variables_value!WPS1</f>
        <v>0</v>
      </c>
      <c r="WPT1" s="13">
        <f>variables_value!WPT1</f>
        <v>0</v>
      </c>
      <c r="WPU1" s="13">
        <f>variables_value!WPU1</f>
        <v>0</v>
      </c>
      <c r="WPV1" s="13">
        <f>variables_value!WPV1</f>
        <v>0</v>
      </c>
      <c r="WPW1" s="13">
        <f>variables_value!WPW1</f>
        <v>0</v>
      </c>
      <c r="WPX1" s="13">
        <f>variables_value!WPX1</f>
        <v>0</v>
      </c>
      <c r="WPY1" s="13">
        <f>variables_value!WPY1</f>
        <v>0</v>
      </c>
      <c r="WPZ1" s="13">
        <f>variables_value!WPZ1</f>
        <v>0</v>
      </c>
      <c r="WQA1" s="13">
        <f>variables_value!WQA1</f>
        <v>0</v>
      </c>
      <c r="WQB1" s="13">
        <f>variables_value!WQB1</f>
        <v>0</v>
      </c>
      <c r="WQC1" s="13">
        <f>variables_value!WQC1</f>
        <v>0</v>
      </c>
      <c r="WQD1" s="13">
        <f>variables_value!WQD1</f>
        <v>0</v>
      </c>
      <c r="WQE1" s="13">
        <f>variables_value!WQE1</f>
        <v>0</v>
      </c>
      <c r="WQF1" s="13">
        <f>variables_value!WQF1</f>
        <v>0</v>
      </c>
      <c r="WQG1" s="13">
        <f>variables_value!WQG1</f>
        <v>0</v>
      </c>
      <c r="WQH1" s="13">
        <f>variables_value!WQH1</f>
        <v>0</v>
      </c>
      <c r="WQI1" s="13">
        <f>variables_value!WQI1</f>
        <v>0</v>
      </c>
      <c r="WQJ1" s="13">
        <f>variables_value!WQJ1</f>
        <v>0</v>
      </c>
      <c r="WQK1" s="13">
        <f>variables_value!WQK1</f>
        <v>0</v>
      </c>
      <c r="WQL1" s="13">
        <f>variables_value!WQL1</f>
        <v>0</v>
      </c>
      <c r="WQM1" s="13">
        <f>variables_value!WQM1</f>
        <v>0</v>
      </c>
      <c r="WQN1" s="13">
        <f>variables_value!WQN1</f>
        <v>0</v>
      </c>
      <c r="WQO1" s="13">
        <f>variables_value!WQO1</f>
        <v>0</v>
      </c>
      <c r="WQP1" s="13">
        <f>variables_value!WQP1</f>
        <v>0</v>
      </c>
      <c r="WQQ1" s="13">
        <f>variables_value!WQQ1</f>
        <v>0</v>
      </c>
      <c r="WQR1" s="13">
        <f>variables_value!WQR1</f>
        <v>0</v>
      </c>
      <c r="WQS1" s="13">
        <f>variables_value!WQS1</f>
        <v>0</v>
      </c>
      <c r="WQT1" s="13">
        <f>variables_value!WQT1</f>
        <v>0</v>
      </c>
      <c r="WQU1" s="13">
        <f>variables_value!WQU1</f>
        <v>0</v>
      </c>
      <c r="WQV1" s="13">
        <f>variables_value!WQV1</f>
        <v>0</v>
      </c>
      <c r="WQW1" s="13">
        <f>variables_value!WQW1</f>
        <v>0</v>
      </c>
      <c r="WQX1" s="13">
        <f>variables_value!WQX1</f>
        <v>0</v>
      </c>
      <c r="WQY1" s="13">
        <f>variables_value!WQY1</f>
        <v>0</v>
      </c>
      <c r="WQZ1" s="13">
        <f>variables_value!WQZ1</f>
        <v>0</v>
      </c>
      <c r="WRA1" s="13">
        <f>variables_value!WRA1</f>
        <v>0</v>
      </c>
      <c r="WRB1" s="13">
        <f>variables_value!WRB1</f>
        <v>0</v>
      </c>
      <c r="WRC1" s="13">
        <f>variables_value!WRC1</f>
        <v>0</v>
      </c>
      <c r="WRD1" s="13">
        <f>variables_value!WRD1</f>
        <v>0</v>
      </c>
      <c r="WRE1" s="13">
        <f>variables_value!WRE1</f>
        <v>0</v>
      </c>
      <c r="WRF1" s="13">
        <f>variables_value!WRF1</f>
        <v>0</v>
      </c>
      <c r="WRG1" s="13">
        <f>variables_value!WRG1</f>
        <v>0</v>
      </c>
      <c r="WRH1" s="13">
        <f>variables_value!WRH1</f>
        <v>0</v>
      </c>
      <c r="WRI1" s="13">
        <f>variables_value!WRI1</f>
        <v>0</v>
      </c>
      <c r="WRJ1" s="13">
        <f>variables_value!WRJ1</f>
        <v>0</v>
      </c>
      <c r="WRK1" s="13">
        <f>variables_value!WRK1</f>
        <v>0</v>
      </c>
      <c r="WRL1" s="13">
        <f>variables_value!WRL1</f>
        <v>0</v>
      </c>
      <c r="WRM1" s="13">
        <f>variables_value!WRM1</f>
        <v>0</v>
      </c>
      <c r="WRN1" s="13">
        <f>variables_value!WRN1</f>
        <v>0</v>
      </c>
      <c r="WRO1" s="13">
        <f>variables_value!WRO1</f>
        <v>0</v>
      </c>
      <c r="WRP1" s="13">
        <f>variables_value!WRP1</f>
        <v>0</v>
      </c>
      <c r="WRQ1" s="13">
        <f>variables_value!WRQ1</f>
        <v>0</v>
      </c>
      <c r="WRR1" s="13">
        <f>variables_value!WRR1</f>
        <v>0</v>
      </c>
      <c r="WRS1" s="13">
        <f>variables_value!WRS1</f>
        <v>0</v>
      </c>
      <c r="WRT1" s="13">
        <f>variables_value!WRT1</f>
        <v>0</v>
      </c>
      <c r="WRU1" s="13">
        <f>variables_value!WRU1</f>
        <v>0</v>
      </c>
      <c r="WRV1" s="13">
        <f>variables_value!WRV1</f>
        <v>0</v>
      </c>
      <c r="WRW1" s="13">
        <f>variables_value!WRW1</f>
        <v>0</v>
      </c>
      <c r="WRX1" s="13">
        <f>variables_value!WRX1</f>
        <v>0</v>
      </c>
      <c r="WRY1" s="13">
        <f>variables_value!WRY1</f>
        <v>0</v>
      </c>
      <c r="WRZ1" s="13">
        <f>variables_value!WRZ1</f>
        <v>0</v>
      </c>
      <c r="WSA1" s="13">
        <f>variables_value!WSA1</f>
        <v>0</v>
      </c>
      <c r="WSB1" s="13">
        <f>variables_value!WSB1</f>
        <v>0</v>
      </c>
      <c r="WSC1" s="13">
        <f>variables_value!WSC1</f>
        <v>0</v>
      </c>
      <c r="WSD1" s="13">
        <f>variables_value!WSD1</f>
        <v>0</v>
      </c>
      <c r="WSE1" s="13">
        <f>variables_value!WSE1</f>
        <v>0</v>
      </c>
      <c r="WSF1" s="13">
        <f>variables_value!WSF1</f>
        <v>0</v>
      </c>
      <c r="WSG1" s="13">
        <f>variables_value!WSG1</f>
        <v>0</v>
      </c>
      <c r="WSH1" s="13">
        <f>variables_value!WSH1</f>
        <v>0</v>
      </c>
      <c r="WSI1" s="13">
        <f>variables_value!WSI1</f>
        <v>0</v>
      </c>
      <c r="WSJ1" s="13">
        <f>variables_value!WSJ1</f>
        <v>0</v>
      </c>
      <c r="WSK1" s="13">
        <f>variables_value!WSK1</f>
        <v>0</v>
      </c>
      <c r="WSL1" s="13">
        <f>variables_value!WSL1</f>
        <v>0</v>
      </c>
      <c r="WSM1" s="13">
        <f>variables_value!WSM1</f>
        <v>0</v>
      </c>
      <c r="WSN1" s="13">
        <f>variables_value!WSN1</f>
        <v>0</v>
      </c>
      <c r="WSO1" s="13">
        <f>variables_value!WSO1</f>
        <v>0</v>
      </c>
      <c r="WSP1" s="13">
        <f>variables_value!WSP1</f>
        <v>0</v>
      </c>
      <c r="WSQ1" s="13">
        <f>variables_value!WSQ1</f>
        <v>0</v>
      </c>
      <c r="WSR1" s="13">
        <f>variables_value!WSR1</f>
        <v>0</v>
      </c>
      <c r="WSS1" s="13">
        <f>variables_value!WSS1</f>
        <v>0</v>
      </c>
      <c r="WST1" s="13">
        <f>variables_value!WST1</f>
        <v>0</v>
      </c>
      <c r="WSU1" s="13">
        <f>variables_value!WSU1</f>
        <v>0</v>
      </c>
      <c r="WSV1" s="13">
        <f>variables_value!WSV1</f>
        <v>0</v>
      </c>
      <c r="WSW1" s="13">
        <f>variables_value!WSW1</f>
        <v>0</v>
      </c>
      <c r="WSX1" s="13">
        <f>variables_value!WSX1</f>
        <v>0</v>
      </c>
      <c r="WSY1" s="13">
        <f>variables_value!WSY1</f>
        <v>0</v>
      </c>
      <c r="WSZ1" s="13">
        <f>variables_value!WSZ1</f>
        <v>0</v>
      </c>
      <c r="WTA1" s="13">
        <f>variables_value!WTA1</f>
        <v>0</v>
      </c>
      <c r="WTB1" s="13">
        <f>variables_value!WTB1</f>
        <v>0</v>
      </c>
      <c r="WTC1" s="13">
        <f>variables_value!WTC1</f>
        <v>0</v>
      </c>
      <c r="WTD1" s="13">
        <f>variables_value!WTD1</f>
        <v>0</v>
      </c>
      <c r="WTE1" s="13">
        <f>variables_value!WTE1</f>
        <v>0</v>
      </c>
      <c r="WTF1" s="13">
        <f>variables_value!WTF1</f>
        <v>0</v>
      </c>
      <c r="WTG1" s="13">
        <f>variables_value!WTG1</f>
        <v>0</v>
      </c>
      <c r="WTH1" s="13">
        <f>variables_value!WTH1</f>
        <v>0</v>
      </c>
      <c r="WTI1" s="13">
        <f>variables_value!WTI1</f>
        <v>0</v>
      </c>
      <c r="WTJ1" s="13">
        <f>variables_value!WTJ1</f>
        <v>0</v>
      </c>
      <c r="WTK1" s="13">
        <f>variables_value!WTK1</f>
        <v>0</v>
      </c>
      <c r="WTL1" s="13">
        <f>variables_value!WTL1</f>
        <v>0</v>
      </c>
      <c r="WTM1" s="13">
        <f>variables_value!WTM1</f>
        <v>0</v>
      </c>
      <c r="WTN1" s="13">
        <f>variables_value!WTN1</f>
        <v>0</v>
      </c>
      <c r="WTO1" s="13">
        <f>variables_value!WTO1</f>
        <v>0</v>
      </c>
      <c r="WTP1" s="13">
        <f>variables_value!WTP1</f>
        <v>0</v>
      </c>
      <c r="WTQ1" s="13">
        <f>variables_value!WTQ1</f>
        <v>0</v>
      </c>
      <c r="WTR1" s="13">
        <f>variables_value!WTR1</f>
        <v>0</v>
      </c>
      <c r="WTS1" s="13">
        <f>variables_value!WTS1</f>
        <v>0</v>
      </c>
      <c r="WTT1" s="13">
        <f>variables_value!WTT1</f>
        <v>0</v>
      </c>
      <c r="WTU1" s="13">
        <f>variables_value!WTU1</f>
        <v>0</v>
      </c>
      <c r="WTV1" s="13">
        <f>variables_value!WTV1</f>
        <v>0</v>
      </c>
      <c r="WTW1" s="13">
        <f>variables_value!WTW1</f>
        <v>0</v>
      </c>
      <c r="WTX1" s="13">
        <f>variables_value!WTX1</f>
        <v>0</v>
      </c>
      <c r="WTY1" s="13">
        <f>variables_value!WTY1</f>
        <v>0</v>
      </c>
      <c r="WTZ1" s="13">
        <f>variables_value!WTZ1</f>
        <v>0</v>
      </c>
      <c r="WUA1" s="13">
        <f>variables_value!WUA1</f>
        <v>0</v>
      </c>
      <c r="WUB1" s="13">
        <f>variables_value!WUB1</f>
        <v>0</v>
      </c>
      <c r="WUC1" s="13">
        <f>variables_value!WUC1</f>
        <v>0</v>
      </c>
      <c r="WUD1" s="13">
        <f>variables_value!WUD1</f>
        <v>0</v>
      </c>
      <c r="WUE1" s="13">
        <f>variables_value!WUE1</f>
        <v>0</v>
      </c>
      <c r="WUF1" s="13">
        <f>variables_value!WUF1</f>
        <v>0</v>
      </c>
      <c r="WUG1" s="13">
        <f>variables_value!WUG1</f>
        <v>0</v>
      </c>
      <c r="WUH1" s="13">
        <f>variables_value!WUH1</f>
        <v>0</v>
      </c>
      <c r="WUI1" s="13">
        <f>variables_value!WUI1</f>
        <v>0</v>
      </c>
      <c r="WUJ1" s="13">
        <f>variables_value!WUJ1</f>
        <v>0</v>
      </c>
      <c r="WUK1" s="13">
        <f>variables_value!WUK1</f>
        <v>0</v>
      </c>
      <c r="WUL1" s="13">
        <f>variables_value!WUL1</f>
        <v>0</v>
      </c>
      <c r="WUM1" s="13">
        <f>variables_value!WUM1</f>
        <v>0</v>
      </c>
      <c r="WUN1" s="13">
        <f>variables_value!WUN1</f>
        <v>0</v>
      </c>
      <c r="WUO1" s="13">
        <f>variables_value!WUO1</f>
        <v>0</v>
      </c>
      <c r="WUP1" s="13">
        <f>variables_value!WUP1</f>
        <v>0</v>
      </c>
      <c r="WUQ1" s="13">
        <f>variables_value!WUQ1</f>
        <v>0</v>
      </c>
      <c r="WUR1" s="13">
        <f>variables_value!WUR1</f>
        <v>0</v>
      </c>
      <c r="WUS1" s="13">
        <f>variables_value!WUS1</f>
        <v>0</v>
      </c>
      <c r="WUT1" s="13">
        <f>variables_value!WUT1</f>
        <v>0</v>
      </c>
      <c r="WUU1" s="13">
        <f>variables_value!WUU1</f>
        <v>0</v>
      </c>
      <c r="WUV1" s="13">
        <f>variables_value!WUV1</f>
        <v>0</v>
      </c>
      <c r="WUW1" s="13">
        <f>variables_value!WUW1</f>
        <v>0</v>
      </c>
      <c r="WUX1" s="13">
        <f>variables_value!WUX1</f>
        <v>0</v>
      </c>
      <c r="WUY1" s="13">
        <f>variables_value!WUY1</f>
        <v>0</v>
      </c>
      <c r="WUZ1" s="13">
        <f>variables_value!WUZ1</f>
        <v>0</v>
      </c>
      <c r="WVA1" s="13">
        <f>variables_value!WVA1</f>
        <v>0</v>
      </c>
      <c r="WVB1" s="13">
        <f>variables_value!WVB1</f>
        <v>0</v>
      </c>
      <c r="WVC1" s="13">
        <f>variables_value!WVC1</f>
        <v>0</v>
      </c>
      <c r="WVD1" s="13">
        <f>variables_value!WVD1</f>
        <v>0</v>
      </c>
      <c r="WVE1" s="13">
        <f>variables_value!WVE1</f>
        <v>0</v>
      </c>
      <c r="WVF1" s="13">
        <f>variables_value!WVF1</f>
        <v>0</v>
      </c>
      <c r="WVG1" s="13">
        <f>variables_value!WVG1</f>
        <v>0</v>
      </c>
      <c r="WVH1" s="13">
        <f>variables_value!WVH1</f>
        <v>0</v>
      </c>
      <c r="WVI1" s="13">
        <f>variables_value!WVI1</f>
        <v>0</v>
      </c>
      <c r="WVJ1" s="13">
        <f>variables_value!WVJ1</f>
        <v>0</v>
      </c>
      <c r="WVK1" s="13">
        <f>variables_value!WVK1</f>
        <v>0</v>
      </c>
      <c r="WVL1" s="13">
        <f>variables_value!WVL1</f>
        <v>0</v>
      </c>
      <c r="WVM1" s="13">
        <f>variables_value!WVM1</f>
        <v>0</v>
      </c>
      <c r="WVN1" s="13">
        <f>variables_value!WVN1</f>
        <v>0</v>
      </c>
      <c r="WVO1" s="13">
        <f>variables_value!WVO1</f>
        <v>0</v>
      </c>
      <c r="WVP1" s="13">
        <f>variables_value!WVP1</f>
        <v>0</v>
      </c>
      <c r="WVQ1" s="13">
        <f>variables_value!WVQ1</f>
        <v>0</v>
      </c>
      <c r="WVR1" s="13">
        <f>variables_value!WVR1</f>
        <v>0</v>
      </c>
      <c r="WVS1" s="13">
        <f>variables_value!WVS1</f>
        <v>0</v>
      </c>
      <c r="WVT1" s="13">
        <f>variables_value!WVT1</f>
        <v>0</v>
      </c>
      <c r="WVU1" s="13">
        <f>variables_value!WVU1</f>
        <v>0</v>
      </c>
      <c r="WVV1" s="13">
        <f>variables_value!WVV1</f>
        <v>0</v>
      </c>
      <c r="WVW1" s="13">
        <f>variables_value!WVW1</f>
        <v>0</v>
      </c>
      <c r="WVX1" s="13">
        <f>variables_value!WVX1</f>
        <v>0</v>
      </c>
      <c r="WVY1" s="13">
        <f>variables_value!WVY1</f>
        <v>0</v>
      </c>
      <c r="WVZ1" s="13">
        <f>variables_value!WVZ1</f>
        <v>0</v>
      </c>
      <c r="WWA1" s="13">
        <f>variables_value!WWA1</f>
        <v>0</v>
      </c>
      <c r="WWB1" s="13">
        <f>variables_value!WWB1</f>
        <v>0</v>
      </c>
      <c r="WWC1" s="13">
        <f>variables_value!WWC1</f>
        <v>0</v>
      </c>
      <c r="WWD1" s="13">
        <f>variables_value!WWD1</f>
        <v>0</v>
      </c>
      <c r="WWE1" s="13">
        <f>variables_value!WWE1</f>
        <v>0</v>
      </c>
      <c r="WWF1" s="13">
        <f>variables_value!WWF1</f>
        <v>0</v>
      </c>
      <c r="WWG1" s="13">
        <f>variables_value!WWG1</f>
        <v>0</v>
      </c>
      <c r="WWH1" s="13">
        <f>variables_value!WWH1</f>
        <v>0</v>
      </c>
      <c r="WWI1" s="13">
        <f>variables_value!WWI1</f>
        <v>0</v>
      </c>
      <c r="WWJ1" s="13">
        <f>variables_value!WWJ1</f>
        <v>0</v>
      </c>
      <c r="WWK1" s="13">
        <f>variables_value!WWK1</f>
        <v>0</v>
      </c>
      <c r="WWL1" s="13">
        <f>variables_value!WWL1</f>
        <v>0</v>
      </c>
      <c r="WWM1" s="13">
        <f>variables_value!WWM1</f>
        <v>0</v>
      </c>
      <c r="WWN1" s="13">
        <f>variables_value!WWN1</f>
        <v>0</v>
      </c>
      <c r="WWO1" s="13">
        <f>variables_value!WWO1</f>
        <v>0</v>
      </c>
      <c r="WWP1" s="13">
        <f>variables_value!WWP1</f>
        <v>0</v>
      </c>
      <c r="WWQ1" s="13">
        <f>variables_value!WWQ1</f>
        <v>0</v>
      </c>
      <c r="WWR1" s="13">
        <f>variables_value!WWR1</f>
        <v>0</v>
      </c>
      <c r="WWS1" s="13">
        <f>variables_value!WWS1</f>
        <v>0</v>
      </c>
      <c r="WWT1" s="13">
        <f>variables_value!WWT1</f>
        <v>0</v>
      </c>
      <c r="WWU1" s="13">
        <f>variables_value!WWU1</f>
        <v>0</v>
      </c>
      <c r="WWV1" s="13">
        <f>variables_value!WWV1</f>
        <v>0</v>
      </c>
      <c r="WWW1" s="13">
        <f>variables_value!WWW1</f>
        <v>0</v>
      </c>
      <c r="WWX1" s="13">
        <f>variables_value!WWX1</f>
        <v>0</v>
      </c>
      <c r="WWY1" s="13">
        <f>variables_value!WWY1</f>
        <v>0</v>
      </c>
      <c r="WWZ1" s="13">
        <f>variables_value!WWZ1</f>
        <v>0</v>
      </c>
      <c r="WXA1" s="13">
        <f>variables_value!WXA1</f>
        <v>0</v>
      </c>
      <c r="WXB1" s="13">
        <f>variables_value!WXB1</f>
        <v>0</v>
      </c>
      <c r="WXC1" s="13">
        <f>variables_value!WXC1</f>
        <v>0</v>
      </c>
      <c r="WXD1" s="13">
        <f>variables_value!WXD1</f>
        <v>0</v>
      </c>
      <c r="WXE1" s="13">
        <f>variables_value!WXE1</f>
        <v>0</v>
      </c>
      <c r="WXF1" s="13">
        <f>variables_value!WXF1</f>
        <v>0</v>
      </c>
      <c r="WXG1" s="13">
        <f>variables_value!WXG1</f>
        <v>0</v>
      </c>
      <c r="WXH1" s="13">
        <f>variables_value!WXH1</f>
        <v>0</v>
      </c>
      <c r="WXI1" s="13">
        <f>variables_value!WXI1</f>
        <v>0</v>
      </c>
      <c r="WXJ1" s="13">
        <f>variables_value!WXJ1</f>
        <v>0</v>
      </c>
      <c r="WXK1" s="13">
        <f>variables_value!WXK1</f>
        <v>0</v>
      </c>
      <c r="WXL1" s="13">
        <f>variables_value!WXL1</f>
        <v>0</v>
      </c>
      <c r="WXM1" s="13">
        <f>variables_value!WXM1</f>
        <v>0</v>
      </c>
      <c r="WXN1" s="13">
        <f>variables_value!WXN1</f>
        <v>0</v>
      </c>
      <c r="WXO1" s="13">
        <f>variables_value!WXO1</f>
        <v>0</v>
      </c>
      <c r="WXP1" s="13">
        <f>variables_value!WXP1</f>
        <v>0</v>
      </c>
      <c r="WXQ1" s="13">
        <f>variables_value!WXQ1</f>
        <v>0</v>
      </c>
      <c r="WXR1" s="13">
        <f>variables_value!WXR1</f>
        <v>0</v>
      </c>
      <c r="WXS1" s="13">
        <f>variables_value!WXS1</f>
        <v>0</v>
      </c>
      <c r="WXT1" s="13">
        <f>variables_value!WXT1</f>
        <v>0</v>
      </c>
      <c r="WXU1" s="13">
        <f>variables_value!WXU1</f>
        <v>0</v>
      </c>
      <c r="WXV1" s="13">
        <f>variables_value!WXV1</f>
        <v>0</v>
      </c>
      <c r="WXW1" s="13">
        <f>variables_value!WXW1</f>
        <v>0</v>
      </c>
      <c r="WXX1" s="13">
        <f>variables_value!WXX1</f>
        <v>0</v>
      </c>
      <c r="WXY1" s="13">
        <f>variables_value!WXY1</f>
        <v>0</v>
      </c>
      <c r="WXZ1" s="13">
        <f>variables_value!WXZ1</f>
        <v>0</v>
      </c>
      <c r="WYA1" s="13">
        <f>variables_value!WYA1</f>
        <v>0</v>
      </c>
      <c r="WYB1" s="13">
        <f>variables_value!WYB1</f>
        <v>0</v>
      </c>
      <c r="WYC1" s="13">
        <f>variables_value!WYC1</f>
        <v>0</v>
      </c>
      <c r="WYD1" s="13">
        <f>variables_value!WYD1</f>
        <v>0</v>
      </c>
      <c r="WYE1" s="13">
        <f>variables_value!WYE1</f>
        <v>0</v>
      </c>
      <c r="WYF1" s="13">
        <f>variables_value!WYF1</f>
        <v>0</v>
      </c>
      <c r="WYG1" s="13">
        <f>variables_value!WYG1</f>
        <v>0</v>
      </c>
      <c r="WYH1" s="13">
        <f>variables_value!WYH1</f>
        <v>0</v>
      </c>
      <c r="WYI1" s="13">
        <f>variables_value!WYI1</f>
        <v>0</v>
      </c>
      <c r="WYJ1" s="13">
        <f>variables_value!WYJ1</f>
        <v>0</v>
      </c>
      <c r="WYK1" s="13">
        <f>variables_value!WYK1</f>
        <v>0</v>
      </c>
      <c r="WYL1" s="13">
        <f>variables_value!WYL1</f>
        <v>0</v>
      </c>
      <c r="WYM1" s="13">
        <f>variables_value!WYM1</f>
        <v>0</v>
      </c>
      <c r="WYN1" s="13">
        <f>variables_value!WYN1</f>
        <v>0</v>
      </c>
      <c r="WYO1" s="13">
        <f>variables_value!WYO1</f>
        <v>0</v>
      </c>
      <c r="WYP1" s="13">
        <f>variables_value!WYP1</f>
        <v>0</v>
      </c>
      <c r="WYQ1" s="13">
        <f>variables_value!WYQ1</f>
        <v>0</v>
      </c>
      <c r="WYR1" s="13">
        <f>variables_value!WYR1</f>
        <v>0</v>
      </c>
      <c r="WYS1" s="13">
        <f>variables_value!WYS1</f>
        <v>0</v>
      </c>
      <c r="WYT1" s="13">
        <f>variables_value!WYT1</f>
        <v>0</v>
      </c>
      <c r="WYU1" s="13">
        <f>variables_value!WYU1</f>
        <v>0</v>
      </c>
      <c r="WYV1" s="13">
        <f>variables_value!WYV1</f>
        <v>0</v>
      </c>
      <c r="WYW1" s="13">
        <f>variables_value!WYW1</f>
        <v>0</v>
      </c>
      <c r="WYX1" s="13">
        <f>variables_value!WYX1</f>
        <v>0</v>
      </c>
      <c r="WYY1" s="13">
        <f>variables_value!WYY1</f>
        <v>0</v>
      </c>
      <c r="WYZ1" s="13">
        <f>variables_value!WYZ1</f>
        <v>0</v>
      </c>
      <c r="WZA1" s="13">
        <f>variables_value!WZA1</f>
        <v>0</v>
      </c>
      <c r="WZB1" s="13">
        <f>variables_value!WZB1</f>
        <v>0</v>
      </c>
      <c r="WZC1" s="13">
        <f>variables_value!WZC1</f>
        <v>0</v>
      </c>
      <c r="WZD1" s="13">
        <f>variables_value!WZD1</f>
        <v>0</v>
      </c>
      <c r="WZE1" s="13">
        <f>variables_value!WZE1</f>
        <v>0</v>
      </c>
      <c r="WZF1" s="13">
        <f>variables_value!WZF1</f>
        <v>0</v>
      </c>
      <c r="WZG1" s="13">
        <f>variables_value!WZG1</f>
        <v>0</v>
      </c>
      <c r="WZH1" s="13">
        <f>variables_value!WZH1</f>
        <v>0</v>
      </c>
      <c r="WZI1" s="13">
        <f>variables_value!WZI1</f>
        <v>0</v>
      </c>
      <c r="WZJ1" s="13">
        <f>variables_value!WZJ1</f>
        <v>0</v>
      </c>
      <c r="WZK1" s="13">
        <f>variables_value!WZK1</f>
        <v>0</v>
      </c>
      <c r="WZL1" s="13">
        <f>variables_value!WZL1</f>
        <v>0</v>
      </c>
      <c r="WZM1" s="13">
        <f>variables_value!WZM1</f>
        <v>0</v>
      </c>
      <c r="WZN1" s="13">
        <f>variables_value!WZN1</f>
        <v>0</v>
      </c>
      <c r="WZO1" s="13">
        <f>variables_value!WZO1</f>
        <v>0</v>
      </c>
      <c r="WZP1" s="13">
        <f>variables_value!WZP1</f>
        <v>0</v>
      </c>
      <c r="WZQ1" s="13">
        <f>variables_value!WZQ1</f>
        <v>0</v>
      </c>
      <c r="WZR1" s="13">
        <f>variables_value!WZR1</f>
        <v>0</v>
      </c>
      <c r="WZS1" s="13">
        <f>variables_value!WZS1</f>
        <v>0</v>
      </c>
      <c r="WZT1" s="13">
        <f>variables_value!WZT1</f>
        <v>0</v>
      </c>
      <c r="WZU1" s="13">
        <f>variables_value!WZU1</f>
        <v>0</v>
      </c>
      <c r="WZV1" s="13">
        <f>variables_value!WZV1</f>
        <v>0</v>
      </c>
      <c r="WZW1" s="13">
        <f>variables_value!WZW1</f>
        <v>0</v>
      </c>
      <c r="WZX1" s="13">
        <f>variables_value!WZX1</f>
        <v>0</v>
      </c>
      <c r="WZY1" s="13">
        <f>variables_value!WZY1</f>
        <v>0</v>
      </c>
      <c r="WZZ1" s="13">
        <f>variables_value!WZZ1</f>
        <v>0</v>
      </c>
      <c r="XAA1" s="13">
        <f>variables_value!XAA1</f>
        <v>0</v>
      </c>
      <c r="XAB1" s="13">
        <f>variables_value!XAB1</f>
        <v>0</v>
      </c>
      <c r="XAC1" s="13">
        <f>variables_value!XAC1</f>
        <v>0</v>
      </c>
      <c r="XAD1" s="13">
        <f>variables_value!XAD1</f>
        <v>0</v>
      </c>
      <c r="XAE1" s="13">
        <f>variables_value!XAE1</f>
        <v>0</v>
      </c>
      <c r="XAF1" s="13">
        <f>variables_value!XAF1</f>
        <v>0</v>
      </c>
      <c r="XAG1" s="13">
        <f>variables_value!XAG1</f>
        <v>0</v>
      </c>
      <c r="XAH1" s="13">
        <f>variables_value!XAH1</f>
        <v>0</v>
      </c>
      <c r="XAI1" s="13">
        <f>variables_value!XAI1</f>
        <v>0</v>
      </c>
      <c r="XAJ1" s="13">
        <f>variables_value!XAJ1</f>
        <v>0</v>
      </c>
      <c r="XAK1" s="13">
        <f>variables_value!XAK1</f>
        <v>0</v>
      </c>
      <c r="XAL1" s="13">
        <f>variables_value!XAL1</f>
        <v>0</v>
      </c>
      <c r="XAM1" s="13">
        <f>variables_value!XAM1</f>
        <v>0</v>
      </c>
      <c r="XAN1" s="13">
        <f>variables_value!XAN1</f>
        <v>0</v>
      </c>
      <c r="XAO1" s="13">
        <f>variables_value!XAO1</f>
        <v>0</v>
      </c>
      <c r="XAP1" s="13">
        <f>variables_value!XAP1</f>
        <v>0</v>
      </c>
      <c r="XAQ1" s="13">
        <f>variables_value!XAQ1</f>
        <v>0</v>
      </c>
      <c r="XAR1" s="13">
        <f>variables_value!XAR1</f>
        <v>0</v>
      </c>
      <c r="XAS1" s="13">
        <f>variables_value!XAS1</f>
        <v>0</v>
      </c>
      <c r="XAT1" s="13">
        <f>variables_value!XAT1</f>
        <v>0</v>
      </c>
      <c r="XAU1" s="13">
        <f>variables_value!XAU1</f>
        <v>0</v>
      </c>
      <c r="XAV1" s="13">
        <f>variables_value!XAV1</f>
        <v>0</v>
      </c>
      <c r="XAW1" s="13">
        <f>variables_value!XAW1</f>
        <v>0</v>
      </c>
      <c r="XAX1" s="13">
        <f>variables_value!XAX1</f>
        <v>0</v>
      </c>
      <c r="XAY1" s="13">
        <f>variables_value!XAY1</f>
        <v>0</v>
      </c>
      <c r="XAZ1" s="13">
        <f>variables_value!XAZ1</f>
        <v>0</v>
      </c>
      <c r="XBA1" s="13">
        <f>variables_value!XBA1</f>
        <v>0</v>
      </c>
      <c r="XBB1" s="13">
        <f>variables_value!XBB1</f>
        <v>0</v>
      </c>
      <c r="XBC1" s="13">
        <f>variables_value!XBC1</f>
        <v>0</v>
      </c>
      <c r="XBD1" s="13">
        <f>variables_value!XBD1</f>
        <v>0</v>
      </c>
      <c r="XBE1" s="13">
        <f>variables_value!XBE1</f>
        <v>0</v>
      </c>
      <c r="XBF1" s="13">
        <f>variables_value!XBF1</f>
        <v>0</v>
      </c>
      <c r="XBG1" s="13">
        <f>variables_value!XBG1</f>
        <v>0</v>
      </c>
      <c r="XBH1" s="13">
        <f>variables_value!XBH1</f>
        <v>0</v>
      </c>
      <c r="XBI1" s="13">
        <f>variables_value!XBI1</f>
        <v>0</v>
      </c>
      <c r="XBJ1" s="13">
        <f>variables_value!XBJ1</f>
        <v>0</v>
      </c>
      <c r="XBK1" s="13">
        <f>variables_value!XBK1</f>
        <v>0</v>
      </c>
      <c r="XBL1" s="13">
        <f>variables_value!XBL1</f>
        <v>0</v>
      </c>
      <c r="XBM1" s="13">
        <f>variables_value!XBM1</f>
        <v>0</v>
      </c>
      <c r="XBN1" s="13">
        <f>variables_value!XBN1</f>
        <v>0</v>
      </c>
      <c r="XBO1" s="13">
        <f>variables_value!XBO1</f>
        <v>0</v>
      </c>
      <c r="XBP1" s="13">
        <f>variables_value!XBP1</f>
        <v>0</v>
      </c>
      <c r="XBQ1" s="13">
        <f>variables_value!XBQ1</f>
        <v>0</v>
      </c>
      <c r="XBR1" s="13">
        <f>variables_value!XBR1</f>
        <v>0</v>
      </c>
      <c r="XBS1" s="13">
        <f>variables_value!XBS1</f>
        <v>0</v>
      </c>
      <c r="XBT1" s="13">
        <f>variables_value!XBT1</f>
        <v>0</v>
      </c>
      <c r="XBU1" s="13">
        <f>variables_value!XBU1</f>
        <v>0</v>
      </c>
      <c r="XBV1" s="13">
        <f>variables_value!XBV1</f>
        <v>0</v>
      </c>
      <c r="XBW1" s="13">
        <f>variables_value!XBW1</f>
        <v>0</v>
      </c>
      <c r="XBX1" s="13">
        <f>variables_value!XBX1</f>
        <v>0</v>
      </c>
      <c r="XBY1" s="13">
        <f>variables_value!XBY1</f>
        <v>0</v>
      </c>
      <c r="XBZ1" s="13">
        <f>variables_value!XBZ1</f>
        <v>0</v>
      </c>
      <c r="XCA1" s="13">
        <f>variables_value!XCA1</f>
        <v>0</v>
      </c>
      <c r="XCB1" s="13">
        <f>variables_value!XCB1</f>
        <v>0</v>
      </c>
      <c r="XCC1" s="13">
        <f>variables_value!XCC1</f>
        <v>0</v>
      </c>
      <c r="XCD1" s="13">
        <f>variables_value!XCD1</f>
        <v>0</v>
      </c>
      <c r="XCE1" s="13">
        <f>variables_value!XCE1</f>
        <v>0</v>
      </c>
      <c r="XCF1" s="13">
        <f>variables_value!XCF1</f>
        <v>0</v>
      </c>
      <c r="XCG1" s="13">
        <f>variables_value!XCG1</f>
        <v>0</v>
      </c>
      <c r="XCH1" s="13">
        <f>variables_value!XCH1</f>
        <v>0</v>
      </c>
      <c r="XCI1" s="13">
        <f>variables_value!XCI1</f>
        <v>0</v>
      </c>
      <c r="XCJ1" s="13">
        <f>variables_value!XCJ1</f>
        <v>0</v>
      </c>
      <c r="XCK1" s="13">
        <f>variables_value!XCK1</f>
        <v>0</v>
      </c>
      <c r="XCL1" s="13">
        <f>variables_value!XCL1</f>
        <v>0</v>
      </c>
      <c r="XCM1" s="13">
        <f>variables_value!XCM1</f>
        <v>0</v>
      </c>
      <c r="XCN1" s="13">
        <f>variables_value!XCN1</f>
        <v>0</v>
      </c>
      <c r="XCO1" s="13">
        <f>variables_value!XCO1</f>
        <v>0</v>
      </c>
      <c r="XCP1" s="13">
        <f>variables_value!XCP1</f>
        <v>0</v>
      </c>
      <c r="XCQ1" s="13">
        <f>variables_value!XCQ1</f>
        <v>0</v>
      </c>
      <c r="XCR1" s="13">
        <f>variables_value!XCR1</f>
        <v>0</v>
      </c>
      <c r="XCS1" s="13">
        <f>variables_value!XCS1</f>
        <v>0</v>
      </c>
      <c r="XCT1" s="13">
        <f>variables_value!XCT1</f>
        <v>0</v>
      </c>
      <c r="XCU1" s="13">
        <f>variables_value!XCU1</f>
        <v>0</v>
      </c>
      <c r="XCV1" s="13">
        <f>variables_value!XCV1</f>
        <v>0</v>
      </c>
      <c r="XCW1" s="13">
        <f>variables_value!XCW1</f>
        <v>0</v>
      </c>
      <c r="XCX1" s="13">
        <f>variables_value!XCX1</f>
        <v>0</v>
      </c>
      <c r="XCY1" s="13">
        <f>variables_value!XCY1</f>
        <v>0</v>
      </c>
      <c r="XCZ1" s="13">
        <f>variables_value!XCZ1</f>
        <v>0</v>
      </c>
      <c r="XDA1" s="13">
        <f>variables_value!XDA1</f>
        <v>0</v>
      </c>
      <c r="XDB1" s="13">
        <f>variables_value!XDB1</f>
        <v>0</v>
      </c>
      <c r="XDC1" s="13">
        <f>variables_value!XDC1</f>
        <v>0</v>
      </c>
      <c r="XDD1" s="13">
        <f>variables_value!XDD1</f>
        <v>0</v>
      </c>
      <c r="XDE1" s="13">
        <f>variables_value!XDE1</f>
        <v>0</v>
      </c>
      <c r="XDF1" s="13">
        <f>variables_value!XDF1</f>
        <v>0</v>
      </c>
      <c r="XDG1" s="13">
        <f>variables_value!XDG1</f>
        <v>0</v>
      </c>
      <c r="XDH1" s="13">
        <f>variables_value!XDH1</f>
        <v>0</v>
      </c>
      <c r="XDI1" s="13">
        <f>variables_value!XDI1</f>
        <v>0</v>
      </c>
      <c r="XDJ1" s="13">
        <f>variables_value!XDJ1</f>
        <v>0</v>
      </c>
      <c r="XDK1" s="13">
        <f>variables_value!XDK1</f>
        <v>0</v>
      </c>
      <c r="XDL1" s="13">
        <f>variables_value!XDL1</f>
        <v>0</v>
      </c>
      <c r="XDM1" s="13">
        <f>variables_value!XDM1</f>
        <v>0</v>
      </c>
      <c r="XDN1" s="13">
        <f>variables_value!XDN1</f>
        <v>0</v>
      </c>
      <c r="XDO1" s="13">
        <f>variables_value!XDO1</f>
        <v>0</v>
      </c>
      <c r="XDP1" s="13">
        <f>variables_value!XDP1</f>
        <v>0</v>
      </c>
      <c r="XDQ1" s="13">
        <f>variables_value!XDQ1</f>
        <v>0</v>
      </c>
      <c r="XDR1" s="13">
        <f>variables_value!XDR1</f>
        <v>0</v>
      </c>
      <c r="XDS1" s="13">
        <f>variables_value!XDS1</f>
        <v>0</v>
      </c>
      <c r="XDT1" s="13">
        <f>variables_value!XDT1</f>
        <v>0</v>
      </c>
      <c r="XDU1" s="13">
        <f>variables_value!XDU1</f>
        <v>0</v>
      </c>
      <c r="XDV1" s="13">
        <f>variables_value!XDV1</f>
        <v>0</v>
      </c>
      <c r="XDW1" s="13">
        <f>variables_value!XDW1</f>
        <v>0</v>
      </c>
      <c r="XDX1" s="13">
        <f>variables_value!XDX1</f>
        <v>0</v>
      </c>
      <c r="XDY1" s="13">
        <f>variables_value!XDY1</f>
        <v>0</v>
      </c>
      <c r="XDZ1" s="13">
        <f>variables_value!XDZ1</f>
        <v>0</v>
      </c>
      <c r="XEA1" s="13">
        <f>variables_value!XEA1</f>
        <v>0</v>
      </c>
      <c r="XEB1" s="13">
        <f>variables_value!XEB1</f>
        <v>0</v>
      </c>
      <c r="XEC1" s="13">
        <f>variables_value!XEC1</f>
        <v>0</v>
      </c>
      <c r="XED1" s="13">
        <f>variables_value!XED1</f>
        <v>0</v>
      </c>
      <c r="XEE1" s="13">
        <f>variables_value!XEE1</f>
        <v>0</v>
      </c>
      <c r="XEF1" s="13">
        <f>variables_value!XEF1</f>
        <v>0</v>
      </c>
      <c r="XEG1" s="13">
        <f>variables_value!XEG1</f>
        <v>0</v>
      </c>
      <c r="XEH1" s="13">
        <f>variables_value!XEH1</f>
        <v>0</v>
      </c>
      <c r="XEI1" s="13">
        <f>variables_value!XEI1</f>
        <v>0</v>
      </c>
      <c r="XEJ1" s="13">
        <f>variables_value!XEJ1</f>
        <v>0</v>
      </c>
      <c r="XEK1" s="13">
        <f>variables_value!XEK1</f>
        <v>0</v>
      </c>
      <c r="XEL1" s="13">
        <f>variables_value!XEL1</f>
        <v>0</v>
      </c>
      <c r="XEM1" s="13">
        <f>variables_value!XEM1</f>
        <v>0</v>
      </c>
      <c r="XEN1" s="13">
        <f>variables_value!XEN1</f>
        <v>0</v>
      </c>
      <c r="XEO1" s="13">
        <f>variables_value!XEO1</f>
        <v>0</v>
      </c>
      <c r="XEP1" s="13">
        <f>variables_value!XEP1</f>
        <v>0</v>
      </c>
      <c r="XEQ1" s="13">
        <f>variables_value!XEQ1</f>
        <v>0</v>
      </c>
      <c r="XER1" s="13">
        <f>variables_value!XER1</f>
        <v>0</v>
      </c>
      <c r="XES1" s="13">
        <f>variables_value!XES1</f>
        <v>0</v>
      </c>
      <c r="XET1" s="13">
        <f>variables_value!XET1</f>
        <v>0</v>
      </c>
      <c r="XEU1" s="13">
        <f>variables_value!XEU1</f>
        <v>0</v>
      </c>
      <c r="XEV1" s="13">
        <f>variables_value!XEV1</f>
        <v>0</v>
      </c>
      <c r="XEW1" s="13">
        <f>variables_value!XEW1</f>
        <v>0</v>
      </c>
      <c r="XEX1" s="13">
        <f>variables_value!XEX1</f>
        <v>0</v>
      </c>
      <c r="XEY1" s="13">
        <f>variables_value!XEY1</f>
        <v>0</v>
      </c>
      <c r="XEZ1" s="13">
        <f>variables_value!XEZ1</f>
        <v>0</v>
      </c>
      <c r="XFA1" s="13">
        <f>variables_value!XFA1</f>
        <v>0</v>
      </c>
      <c r="XFB1" s="13">
        <f>variables_value!XFB1</f>
        <v>0</v>
      </c>
      <c r="XFC1" s="13">
        <f>variables_value!XFC1</f>
        <v>0</v>
      </c>
      <c r="XFD1" s="13">
        <f>variables_value!XFD1</f>
        <v>0</v>
      </c>
    </row>
    <row r="2" spans="1:16384" hidden="1" x14ac:dyDescent="0.25">
      <c r="A2" s="13" t="str">
        <f>variables_value!A2</f>
        <v>excluded</v>
      </c>
    </row>
    <row r="3" spans="1:16384" x14ac:dyDescent="0.25">
      <c r="A3" s="13" t="str">
        <f>variables_value!A3</f>
        <v>A hidden cost of war - the impact of mobilizing reserve troops on emergency response</v>
      </c>
    </row>
    <row r="4" spans="1:16384" hidden="1" x14ac:dyDescent="0.25">
      <c r="A4" s="13" t="str">
        <f>variables_value!A4</f>
        <v>excluded</v>
      </c>
    </row>
    <row r="5" spans="1:16384" hidden="1" x14ac:dyDescent="0.25">
      <c r="A5" s="13" t="str">
        <f>variables_value!A5</f>
        <v>excluded</v>
      </c>
    </row>
    <row r="6" spans="1:16384" hidden="1" x14ac:dyDescent="0.25">
      <c r="A6" s="13" t="str">
        <f>variables_value!A6</f>
        <v>excluded</v>
      </c>
    </row>
    <row r="7" spans="1:16384" x14ac:dyDescent="0.25">
      <c r="A7" s="13" t="str">
        <f>variables_value!A7</f>
        <v>A study of communications crimes and arrests in a metropolitan police department</v>
      </c>
    </row>
    <row r="8" spans="1:16384" hidden="1" x14ac:dyDescent="0.25">
      <c r="A8" s="13" t="str">
        <f>variables_value!A8</f>
        <v>Acoustic gunshot detection systems - a quasi-experimental evaluation in St. Louis MO</v>
      </c>
    </row>
    <row r="9" spans="1:16384" x14ac:dyDescent="0.25">
      <c r="A9" s="13" t="str">
        <f>variables_value!A9</f>
        <v>excluded</v>
      </c>
    </row>
    <row r="10" spans="1:16384" x14ac:dyDescent="0.25">
      <c r="A10" s="13" t="str">
        <f>variables_value!A10</f>
        <v>An empirical evaluation gunshot detection system and its effectiveness on police practices</v>
      </c>
    </row>
    <row r="11" spans="1:16384" x14ac:dyDescent="0.25">
      <c r="A11" s="13" t="str">
        <f>variables_value!A11</f>
        <v>AVL AND RESPONSE TIME REDUCTION - IMAGE AND REALITY</v>
      </c>
      <c r="AN11" t="s">
        <v>125</v>
      </c>
    </row>
    <row r="12" spans="1:16384" ht="16.5" customHeight="1" x14ac:dyDescent="0.25">
      <c r="A12" s="13" t="str">
        <f>variables_value!A12</f>
        <v>Burglary reduction and improved police performance through private alarm response</v>
      </c>
      <c r="AO12" s="6" t="s">
        <v>246</v>
      </c>
    </row>
    <row r="13" spans="1:16384" x14ac:dyDescent="0.25">
      <c r="A13" s="13" t="str">
        <f>variables_value!A13</f>
        <v>Calling the Police - Citizen Reporting of Serious Crime</v>
      </c>
    </row>
    <row r="14" spans="1:16384" hidden="1" x14ac:dyDescent="0.25">
      <c r="A14" s="13" t="str">
        <f>variables_value!A14</f>
        <v>excluded</v>
      </c>
    </row>
    <row r="15" spans="1:16384" hidden="1" x14ac:dyDescent="0.25">
      <c r="A15" s="13" t="str">
        <f>variables_value!A15</f>
        <v>excluded</v>
      </c>
    </row>
    <row r="16" spans="1:16384" hidden="1" x14ac:dyDescent="0.25">
      <c r="A16" s="13" t="str">
        <f>variables_value!A16</f>
        <v>excluded</v>
      </c>
    </row>
    <row r="17" spans="1:66" x14ac:dyDescent="0.25">
      <c r="A17" s="13" t="str">
        <f>variables_value!A17</f>
        <v>Characteristics of law enforcement response to wrong-way driving events in Florida</v>
      </c>
      <c r="AX17" t="s">
        <v>300</v>
      </c>
      <c r="AY17" t="s">
        <v>301</v>
      </c>
      <c r="AZ17" t="s">
        <v>303</v>
      </c>
      <c r="BA17" t="s">
        <v>302</v>
      </c>
      <c r="BB17" t="s">
        <v>305</v>
      </c>
      <c r="BC17" t="s">
        <v>303</v>
      </c>
      <c r="BD17" t="s">
        <v>306</v>
      </c>
    </row>
    <row r="18" spans="1:66" x14ac:dyDescent="0.25">
      <c r="A18" s="13" t="str">
        <f>variables_value!A18</f>
        <v>excluded</v>
      </c>
    </row>
    <row r="19" spans="1:66" hidden="1" x14ac:dyDescent="0.25">
      <c r="A19" s="13" t="str">
        <f>variables_value!A19</f>
        <v>Comparative Analysis between Routine Preventative Uniformed Police Patrols and Crime Reduction and Calls for Service</v>
      </c>
    </row>
    <row r="20" spans="1:66" hidden="1" x14ac:dyDescent="0.25">
      <c r="A20" s="13" t="str">
        <f>variables_value!A20</f>
        <v>excluded</v>
      </c>
    </row>
    <row r="21" spans="1:66" hidden="1" x14ac:dyDescent="0.25">
      <c r="A21" s="13" t="str">
        <f>variables_value!A21</f>
        <v>excluded</v>
      </c>
    </row>
    <row r="22" spans="1:66" hidden="1" x14ac:dyDescent="0.25">
      <c r="A22" s="13" t="str">
        <f>variables_value!A22</f>
        <v>excluded</v>
      </c>
    </row>
    <row r="23" spans="1:66" hidden="1" x14ac:dyDescent="0.25">
      <c r="A23" s="13" t="str">
        <f>variables_value!A23</f>
        <v>excluded</v>
      </c>
    </row>
    <row r="24" spans="1:66" x14ac:dyDescent="0.25">
      <c r="A24" s="13" t="str">
        <f>variables_value!A24</f>
        <v>excluded</v>
      </c>
    </row>
    <row r="25" spans="1:66" hidden="1" x14ac:dyDescent="0.25">
      <c r="A25" s="13" t="str">
        <f>variables_value!A25</f>
        <v>Do urban sports facilities have unique social costs An analysis of event related congestion on police response time</v>
      </c>
    </row>
    <row r="26" spans="1:66" hidden="1" x14ac:dyDescent="0.25">
      <c r="A26" s="13" t="str">
        <f>variables_value!A26</f>
        <v>excluded</v>
      </c>
    </row>
    <row r="27" spans="1:66" hidden="1" x14ac:dyDescent="0.25">
      <c r="A27" s="13" t="str">
        <f>variables_value!A27</f>
        <v>excluded</v>
      </c>
    </row>
    <row r="28" spans="1:66" x14ac:dyDescent="0.25">
      <c r="A28" s="13" t="str">
        <f>variables_value!A28</f>
        <v>excluded</v>
      </c>
      <c r="BM28" t="s">
        <v>370</v>
      </c>
      <c r="BN28" t="s">
        <v>370</v>
      </c>
    </row>
    <row r="29" spans="1:66" x14ac:dyDescent="0.25">
      <c r="A29" s="13" t="str">
        <f>variables_value!A29</f>
        <v>Evaluating the Effectiveness of an Acoustic Gunshot Location System in St. Louis, MO</v>
      </c>
    </row>
    <row r="30" spans="1:66" hidden="1" x14ac:dyDescent="0.25">
      <c r="A30" s="13" t="str">
        <f>variables_value!A30</f>
        <v>Evaluation of a Police Automatic Vehicle Monitoring (AVM) System - A Study of the St. Louis Experience, 1976-1977</v>
      </c>
    </row>
    <row r="31" spans="1:66" hidden="1" x14ac:dyDescent="0.25">
      <c r="A31" s="13" t="str">
        <f>variables_value!A31</f>
        <v>excluded</v>
      </c>
    </row>
    <row r="32" spans="1:66" hidden="1" x14ac:dyDescent="0.25">
      <c r="A32" s="13" t="str">
        <f>variables_value!A32</f>
        <v>excluded</v>
      </c>
    </row>
    <row r="33" spans="1:68" x14ac:dyDescent="0.25">
      <c r="A33" s="13" t="str">
        <f>variables_value!A33</f>
        <v>excluded</v>
      </c>
      <c r="BP33" t="s">
        <v>377</v>
      </c>
    </row>
    <row r="34" spans="1:68" hidden="1" x14ac:dyDescent="0.25">
      <c r="A34" s="13" t="str">
        <f>variables_value!A34</f>
        <v>Evaluation of the role of police in the EMS system</v>
      </c>
    </row>
    <row r="35" spans="1:68" x14ac:dyDescent="0.25">
      <c r="A35" s="13" t="str">
        <f>variables_value!A35</f>
        <v>excluded</v>
      </c>
    </row>
    <row r="36" spans="1:68" hidden="1" x14ac:dyDescent="0.25">
      <c r="A36" s="13" t="str">
        <f>variables_value!A36</f>
        <v>excluded</v>
      </c>
    </row>
    <row r="37" spans="1:68" hidden="1" x14ac:dyDescent="0.25">
      <c r="A37" s="13" t="str">
        <f>variables_value!A37</f>
        <v>excluded</v>
      </c>
    </row>
    <row r="38" spans="1:68" hidden="1" x14ac:dyDescent="0.25">
      <c r="A38" s="13" t="str">
        <f>variables_value!A38</f>
        <v>excluded</v>
      </c>
    </row>
    <row r="39" spans="1:68" hidden="1" x14ac:dyDescent="0.25">
      <c r="A39" s="13" t="str">
        <f>variables_value!A39</f>
        <v>excluded</v>
      </c>
    </row>
    <row r="40" spans="1:68" hidden="1" x14ac:dyDescent="0.25">
      <c r="A40" s="13" t="str">
        <f>variables_value!A40</f>
        <v>excluded</v>
      </c>
    </row>
    <row r="41" spans="1:68" hidden="1" x14ac:dyDescent="0.25">
      <c r="A41" s="13" t="str">
        <f>variables_value!A41</f>
        <v>excluded</v>
      </c>
    </row>
    <row r="42" spans="1:68" x14ac:dyDescent="0.25">
      <c r="A42" s="13" t="str">
        <f>variables_value!A42</f>
        <v>Managing Citizen Calls to the Police - An Assessment of Non-Emergency Call Systems</v>
      </c>
    </row>
    <row r="43" spans="1:68" hidden="1" x14ac:dyDescent="0.25">
      <c r="A43" s="13" t="str">
        <f>variables_value!A43</f>
        <v>excluded</v>
      </c>
    </row>
    <row r="44" spans="1:68" hidden="1" x14ac:dyDescent="0.25">
      <c r="A44" s="13" t="str">
        <f>variables_value!A44</f>
        <v>excluded</v>
      </c>
    </row>
    <row r="45" spans="1:68" hidden="1" x14ac:dyDescent="0.25">
      <c r="A45" s="13" t="str">
        <f>variables_value!A45</f>
        <v>excluded</v>
      </c>
    </row>
    <row r="46" spans="1:68" hidden="1" x14ac:dyDescent="0.25">
      <c r="A46" s="13" t="str">
        <f>variables_value!A46</f>
        <v>excluded</v>
      </c>
    </row>
    <row r="47" spans="1:68" x14ac:dyDescent="0.25">
      <c r="A47" s="13" t="str">
        <f>variables_value!A47</f>
        <v>excluded</v>
      </c>
    </row>
    <row r="48" spans="1:68" hidden="1" x14ac:dyDescent="0.25">
      <c r="A48" s="13" t="str">
        <f>variables_value!A48</f>
        <v>ONE OR TWO-OFFICER CARS - A PERSPECTIVE FROM KANSAS CITY</v>
      </c>
    </row>
    <row r="49" spans="1:111" hidden="1" x14ac:dyDescent="0.25">
      <c r="A49" s="13" t="str">
        <f>variables_value!A49</f>
        <v>excluded</v>
      </c>
    </row>
    <row r="50" spans="1:111" hidden="1" x14ac:dyDescent="0.25">
      <c r="A50" s="13" t="str">
        <f>variables_value!A50</f>
        <v>excluded</v>
      </c>
    </row>
    <row r="51" spans="1:111" hidden="1" x14ac:dyDescent="0.25">
      <c r="A51" s="13" t="str">
        <f>variables_value!A51</f>
        <v>excluded</v>
      </c>
    </row>
    <row r="52" spans="1:111" hidden="1" x14ac:dyDescent="0.25">
      <c r="A52" s="13" t="str">
        <f>variables_value!A52</f>
        <v>excluded</v>
      </c>
    </row>
    <row r="53" spans="1:111" x14ac:dyDescent="0.25">
      <c r="A53" s="13" t="str">
        <f>variables_value!A53</f>
        <v>excluded</v>
      </c>
    </row>
    <row r="54" spans="1:111" x14ac:dyDescent="0.25">
      <c r="A54" s="13" t="str">
        <f>variables_value!A54</f>
        <v>Police response time- Its determinants and effects</v>
      </c>
      <c r="DC54" t="s">
        <v>420</v>
      </c>
    </row>
    <row r="55" spans="1:111" x14ac:dyDescent="0.25">
      <c r="A55" s="13" t="str">
        <f>variables_value!A55</f>
        <v>Police Response Time to Domestic Violence Calls and Its Effects</v>
      </c>
      <c r="DG55" t="s">
        <v>427</v>
      </c>
    </row>
    <row r="56" spans="1:111" hidden="1" x14ac:dyDescent="0.25">
      <c r="A56" s="13" t="str">
        <f>variables_value!A56</f>
        <v>Police response time to road crashes in south-east of Iran</v>
      </c>
    </row>
    <row r="57" spans="1:111" hidden="1" x14ac:dyDescent="0.25">
      <c r="A57" s="13" t="str">
        <f>variables_value!A57</f>
        <v>excluded</v>
      </c>
    </row>
    <row r="58" spans="1:111" hidden="1" x14ac:dyDescent="0.25">
      <c r="A58" s="13" t="str">
        <f>variables_value!A58</f>
        <v>excluded</v>
      </c>
    </row>
    <row r="59" spans="1:111" hidden="1" x14ac:dyDescent="0.25">
      <c r="A59" s="13" t="str">
        <f>variables_value!A59</f>
        <v>excluded</v>
      </c>
    </row>
    <row r="60" spans="1:111" x14ac:dyDescent="0.25">
      <c r="A60" s="13" t="str">
        <f>variables_value!A60</f>
        <v>excluded</v>
      </c>
    </row>
    <row r="61" spans="1:111" x14ac:dyDescent="0.25">
      <c r="A61" s="13" t="str">
        <f>variables_value!A61</f>
        <v>Response speeds and response times of urban police patrol cars in Ottawa, Canada</v>
      </c>
    </row>
    <row r="62" spans="1:111" x14ac:dyDescent="0.25">
      <c r="A62" s="13" t="str">
        <f>variables_value!A62</f>
        <v>Response Time - Role in Assessing Police Performance</v>
      </c>
    </row>
    <row r="63" spans="1:111" hidden="1" x14ac:dyDescent="0.25">
      <c r="A63" s="13" t="str">
        <f>variables_value!A63</f>
        <v>Response Time Analysis - Volume II - Analysis</v>
      </c>
    </row>
    <row r="64" spans="1:111" x14ac:dyDescent="0.25">
      <c r="A64" s="13" t="str">
        <f>variables_value!A64</f>
        <v>Response Time Analysis - Volume III Part II crime analysis</v>
      </c>
    </row>
    <row r="65" spans="1:317" x14ac:dyDescent="0.25">
      <c r="A65" s="13" t="str">
        <f>variables_value!A65</f>
        <v>Response Time Analysis - Volume IV - Noncrime Call Analysis</v>
      </c>
    </row>
    <row r="66" spans="1:317" hidden="1" x14ac:dyDescent="0.25">
      <c r="A66" s="13" t="str">
        <f>variables_value!A66</f>
        <v>excluded</v>
      </c>
    </row>
    <row r="67" spans="1:317" hidden="1" x14ac:dyDescent="0.25">
      <c r="A67" s="13" t="str">
        <f>variables_value!A67</f>
        <v>Service time, dispatch time, and demand for police services - Helping more by serving less</v>
      </c>
    </row>
    <row r="68" spans="1:317" x14ac:dyDescent="0.25">
      <c r="A68" s="13" t="str">
        <f>variables_value!A68</f>
        <v>SHSU - An examination of organizational and community effects on police response time</v>
      </c>
    </row>
    <row r="69" spans="1:317" hidden="1" x14ac:dyDescent="0.25">
      <c r="A69" s="13" t="str">
        <f>variables_value!A69</f>
        <v>SHSU - Examining the neighborhood effects on police performance to assault calls</v>
      </c>
    </row>
    <row r="70" spans="1:317" hidden="1" x14ac:dyDescent="0.25">
      <c r="A70" s="13" t="str">
        <f>variables_value!A70</f>
        <v>SHSU - Police response time to in-progress burglary - A multilevel analysis</v>
      </c>
    </row>
    <row r="71" spans="1:317" x14ac:dyDescent="0.25">
      <c r="A71" s="13" t="str">
        <f>variables_value!A71</f>
        <v>SHSU - Social disorganization and police performance to burglary calls - a tale of two cities</v>
      </c>
    </row>
    <row r="72" spans="1:317" x14ac:dyDescent="0.25">
      <c r="A72" s="13" t="str">
        <f>variables_value!A72</f>
        <v>SHSU - What conditions affect police response time - Examining situational and neighborhood factors</v>
      </c>
      <c r="LE72" t="s">
        <v>594</v>
      </c>
    </row>
    <row r="73" spans="1:317" hidden="1" x14ac:dyDescent="0.25">
      <c r="A73" s="13" t="str">
        <f>variables_value!A73</f>
        <v>excluded</v>
      </c>
    </row>
    <row r="74" spans="1:317" x14ac:dyDescent="0.25">
      <c r="A74" s="13" t="str">
        <f>variables_value!A74</f>
        <v>excluded</v>
      </c>
    </row>
    <row r="75" spans="1:317" hidden="1" x14ac:dyDescent="0.25">
      <c r="A75" s="13" t="str">
        <f>variables_value!A75</f>
        <v>The distribution of urban police services</v>
      </c>
    </row>
    <row r="76" spans="1:317" hidden="1" x14ac:dyDescent="0.25">
      <c r="A76" s="13" t="str">
        <f>variables_value!A76</f>
        <v>excluded</v>
      </c>
    </row>
    <row r="77" spans="1:317" hidden="1" x14ac:dyDescent="0.25">
      <c r="A77" s="13" t="str">
        <f>variables_value!A77</f>
        <v>excluded</v>
      </c>
    </row>
    <row r="78" spans="1:317" x14ac:dyDescent="0.25">
      <c r="A78" s="13" t="str">
        <f>variables_value!A78</f>
        <v>The Effects of Crime Incident Characteristics and Neighborhood Structure on Police Response Time</v>
      </c>
    </row>
    <row r="79" spans="1:317" hidden="1" x14ac:dyDescent="0.25">
      <c r="A79" s="13" t="str">
        <f>variables_value!A79</f>
        <v>The effects of patrol workloads and response strength on arrests at burglary emergencies</v>
      </c>
    </row>
    <row r="80" spans="1:317" x14ac:dyDescent="0.25">
      <c r="A80" s="13" t="str">
        <f>variables_value!A80</f>
        <v>excluded</v>
      </c>
    </row>
    <row r="81" spans="1:1" x14ac:dyDescent="0.25">
      <c r="A81" s="13" t="str">
        <f>variables_value!A81</f>
        <v>The impact of single and two-officer patrols on catching burglars in the act</v>
      </c>
    </row>
    <row r="82" spans="1:1" x14ac:dyDescent="0.25">
      <c r="A82" s="13" t="str">
        <f>variables_value!A82</f>
        <v>excluded</v>
      </c>
    </row>
    <row r="83" spans="1:1" hidden="1" x14ac:dyDescent="0.25">
      <c r="A83" s="13" t="str">
        <f>variables_value!A83</f>
        <v>excluded</v>
      </c>
    </row>
    <row r="84" spans="1:1" hidden="1" x14ac:dyDescent="0.25">
      <c r="A84" s="13" t="str">
        <f>variables_value!A84</f>
        <v>excluded</v>
      </c>
    </row>
    <row r="85" spans="1:1" hidden="1" x14ac:dyDescent="0.25">
      <c r="A85" s="13" t="str">
        <f>variables_value!A85</f>
        <v>THE SOONER THE BETTER - some effects of police response time</v>
      </c>
    </row>
    <row r="86" spans="1:1" hidden="1" x14ac:dyDescent="0.25">
      <c r="A86" s="13" t="str">
        <f>variables_value!A86</f>
        <v>excluded</v>
      </c>
    </row>
    <row r="87" spans="1:1" x14ac:dyDescent="0.25">
      <c r="A87" s="13" t="str">
        <f>variables_value!A87</f>
        <v>Use of ShotSpotter detection technology decreases prehospital time for patients sustaining gunshot wounds</v>
      </c>
    </row>
    <row r="88" spans="1:1" hidden="1" x14ac:dyDescent="0.25">
      <c r="A88" s="13" t="str">
        <f>variables_value!A88</f>
        <v>Use of the Vocera Communications Badge Improves Public Safety Response Times</v>
      </c>
    </row>
    <row r="89" spans="1:1" x14ac:dyDescent="0.25">
      <c r="A89" s="13" t="str">
        <f>variables_value!A89</f>
        <v>Using Gunshot Detection Systems in Police Departments</v>
      </c>
    </row>
    <row r="90" spans="1:1" x14ac:dyDescent="0.25">
      <c r="A90" s="13" t="str">
        <f>variables_value!A90</f>
        <v>excluded</v>
      </c>
    </row>
    <row r="91" spans="1:1" hidden="1" x14ac:dyDescent="0.25">
      <c r="A91" s="13" t="str">
        <f>variables_value!A91</f>
        <v>excluded</v>
      </c>
    </row>
    <row r="92" spans="1:1" x14ac:dyDescent="0.25">
      <c r="A92" s="13" t="str">
        <f>variables_value!A92</f>
        <v>excluded</v>
      </c>
    </row>
    <row r="93" spans="1:1" hidden="1" x14ac:dyDescent="0.25">
      <c r="A93" s="13" t="str">
        <f>variables_value!A93</f>
        <v>excluded</v>
      </c>
    </row>
    <row r="94" spans="1:1" x14ac:dyDescent="0.25">
      <c r="A94" s="13" t="str">
        <f>variables_value!A94</f>
        <v>excluded</v>
      </c>
    </row>
    <row r="95" spans="1:1" x14ac:dyDescent="0.25">
      <c r="A95" s="13"/>
    </row>
    <row r="96" spans="1:1" x14ac:dyDescent="0.25">
      <c r="A96" s="13"/>
    </row>
    <row r="97" spans="1:1" x14ac:dyDescent="0.25">
      <c r="A97" s="13"/>
    </row>
    <row r="98" spans="1:1" x14ac:dyDescent="0.25">
      <c r="A98" s="13"/>
    </row>
    <row r="99" spans="1:1" x14ac:dyDescent="0.25">
      <c r="A99" s="13"/>
    </row>
    <row r="100" spans="1:1" x14ac:dyDescent="0.25">
      <c r="A100" s="13"/>
    </row>
    <row r="101" spans="1:1" x14ac:dyDescent="0.25">
      <c r="A101" s="13"/>
    </row>
    <row r="102" spans="1:1" x14ac:dyDescent="0.25">
      <c r="A102" s="13"/>
    </row>
    <row r="103" spans="1:1" x14ac:dyDescent="0.25">
      <c r="A103" s="13"/>
    </row>
    <row r="104" spans="1:1" x14ac:dyDescent="0.25">
      <c r="A104" s="13"/>
    </row>
    <row r="105" spans="1:1" x14ac:dyDescent="0.25">
      <c r="A105" s="13"/>
    </row>
    <row r="106" spans="1:1" x14ac:dyDescent="0.25">
      <c r="A106" s="13"/>
    </row>
    <row r="107" spans="1:1" x14ac:dyDescent="0.25">
      <c r="A107" s="13"/>
    </row>
    <row r="108" spans="1:1" x14ac:dyDescent="0.25">
      <c r="A108" s="13"/>
    </row>
    <row r="109" spans="1:1" x14ac:dyDescent="0.25">
      <c r="A109" s="13"/>
    </row>
    <row r="110" spans="1:1" x14ac:dyDescent="0.25">
      <c r="A110" s="13"/>
    </row>
    <row r="111" spans="1:1" x14ac:dyDescent="0.25">
      <c r="A111" s="13"/>
    </row>
    <row r="112" spans="1:1" x14ac:dyDescent="0.25">
      <c r="A112" s="13"/>
    </row>
    <row r="113" spans="1:1" x14ac:dyDescent="0.25">
      <c r="A113" s="13"/>
    </row>
    <row r="114" spans="1:1" x14ac:dyDescent="0.25">
      <c r="A114" s="13"/>
    </row>
    <row r="115" spans="1:1" x14ac:dyDescent="0.25">
      <c r="A115" s="13"/>
    </row>
    <row r="116" spans="1:1" x14ac:dyDescent="0.25">
      <c r="A116" s="13"/>
    </row>
    <row r="117" spans="1:1" x14ac:dyDescent="0.25">
      <c r="A117" s="13"/>
    </row>
    <row r="118" spans="1:1" x14ac:dyDescent="0.25">
      <c r="A118" s="13"/>
    </row>
    <row r="119" spans="1:1" x14ac:dyDescent="0.25">
      <c r="A119" s="13"/>
    </row>
    <row r="120" spans="1:1" x14ac:dyDescent="0.25">
      <c r="A120" s="13"/>
    </row>
    <row r="121" spans="1:1" x14ac:dyDescent="0.25">
      <c r="A121" s="13"/>
    </row>
    <row r="122" spans="1:1" x14ac:dyDescent="0.25">
      <c r="A122" s="13"/>
    </row>
    <row r="123" spans="1:1" x14ac:dyDescent="0.25">
      <c r="A123" s="13"/>
    </row>
    <row r="124" spans="1:1" x14ac:dyDescent="0.25">
      <c r="A124" s="13"/>
    </row>
    <row r="125" spans="1:1" x14ac:dyDescent="0.25">
      <c r="A125" s="13"/>
    </row>
    <row r="126" spans="1:1" x14ac:dyDescent="0.25">
      <c r="A126" s="13"/>
    </row>
    <row r="127" spans="1:1" x14ac:dyDescent="0.25">
      <c r="A127" s="13"/>
    </row>
    <row r="128" spans="1:1" x14ac:dyDescent="0.25">
      <c r="A128" s="13"/>
    </row>
    <row r="129" spans="1:1" x14ac:dyDescent="0.25">
      <c r="A129" s="13"/>
    </row>
    <row r="130" spans="1:1" x14ac:dyDescent="0.25">
      <c r="A130" s="13"/>
    </row>
    <row r="131" spans="1:1" x14ac:dyDescent="0.25">
      <c r="A131" s="13"/>
    </row>
    <row r="132" spans="1:1" x14ac:dyDescent="0.25">
      <c r="A132" s="13"/>
    </row>
    <row r="133" spans="1:1" x14ac:dyDescent="0.25">
      <c r="A133" s="13"/>
    </row>
    <row r="134" spans="1:1" x14ac:dyDescent="0.25">
      <c r="A134" s="13"/>
    </row>
    <row r="135" spans="1:1" x14ac:dyDescent="0.25">
      <c r="A135" s="13"/>
    </row>
    <row r="136" spans="1:1" x14ac:dyDescent="0.25">
      <c r="A136" s="13"/>
    </row>
    <row r="137" spans="1:1" x14ac:dyDescent="0.25">
      <c r="A137" s="13"/>
    </row>
    <row r="138" spans="1:1" x14ac:dyDescent="0.25">
      <c r="A138" s="13"/>
    </row>
    <row r="139" spans="1:1" x14ac:dyDescent="0.25">
      <c r="A139" s="13"/>
    </row>
    <row r="140" spans="1:1" x14ac:dyDescent="0.25">
      <c r="A140" s="13"/>
    </row>
    <row r="141" spans="1:1" x14ac:dyDescent="0.25">
      <c r="A141" s="13"/>
    </row>
    <row r="142" spans="1:1" x14ac:dyDescent="0.25">
      <c r="A142" s="13"/>
    </row>
    <row r="143" spans="1:1" x14ac:dyDescent="0.25">
      <c r="A143" s="13"/>
    </row>
    <row r="144" spans="1:1" x14ac:dyDescent="0.25">
      <c r="A144" s="13"/>
    </row>
    <row r="145" spans="1:1" x14ac:dyDescent="0.25">
      <c r="A145" s="13"/>
    </row>
    <row r="146" spans="1:1" x14ac:dyDescent="0.25">
      <c r="A146" s="13"/>
    </row>
  </sheetData>
  <conditionalFormatting sqref="AN11">
    <cfRule type="expression" dxfId="4" priority="3">
      <formula>$B11="No"</formula>
    </cfRule>
  </conditionalFormatting>
  <conditionalFormatting sqref="AO12">
    <cfRule type="expression" dxfId="3" priority="2">
      <formula>$Q12="No"</formula>
    </cfRule>
  </conditionalFormatting>
  <pageMargins left="0.7" right="0.7" top="0.75" bottom="0.75" header="0.3" footer="0.3"/>
  <pageSetup paperSize="9" orientation="landscape" r:id="rId1"/>
  <extLst>
    <ext xmlns:x14="http://schemas.microsoft.com/office/spreadsheetml/2009/9/main" uri="{78C0D931-6437-407d-A8EE-F0AAD7539E65}">
      <x14:conditionalFormattings>
        <x14:conditionalFormatting xmlns:xm="http://schemas.microsoft.com/office/excel/2006/main">
          <x14:cfRule type="expression" priority="4" id="{4D470378-FE9A-4C69-8713-9B9C33CDD366}">
            <xm:f>(ISBLANK(variables_value!B3))</xm:f>
            <x14:dxf>
              <fill>
                <patternFill>
                  <bgColor theme="0" tint="-0.24994659260841701"/>
                </patternFill>
              </fill>
            </x14:dxf>
          </x14:cfRule>
          <xm:sqref>B11:AM11 AO11:FT11 B12:AN12 AP12:FT12 B13:FT95 B4:FT10 FU4:JR100 B3:JR3 JS3:XFD103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20135-033F-420A-B1F9-9D1E5C34A585}">
  <dimension ref="A1:U129"/>
  <sheetViews>
    <sheetView workbookViewId="0">
      <pane ySplit="2" topLeftCell="A3" activePane="bottomLeft" state="frozen"/>
      <selection pane="bottomLeft" activeCell="A3" sqref="A3"/>
    </sheetView>
  </sheetViews>
  <sheetFormatPr defaultRowHeight="15" x14ac:dyDescent="0.25"/>
  <cols>
    <col min="1" max="1" width="83.28515625" bestFit="1" customWidth="1"/>
    <col min="2" max="2" width="19.42578125" style="9" bestFit="1" customWidth="1"/>
    <col min="3" max="3" width="18.5703125" style="9" bestFit="1" customWidth="1"/>
    <col min="4" max="4" width="16.140625" style="9" bestFit="1" customWidth="1"/>
    <col min="6" max="6" width="19.42578125" bestFit="1" customWidth="1"/>
    <col min="7" max="7" width="18.5703125" bestFit="1" customWidth="1"/>
    <col min="8" max="8" width="16.140625" bestFit="1" customWidth="1"/>
    <col min="13" max="13" width="10.85546875" bestFit="1" customWidth="1"/>
    <col min="14" max="14" width="10" bestFit="1" customWidth="1"/>
    <col min="15" max="15" width="7.7109375" bestFit="1" customWidth="1"/>
  </cols>
  <sheetData>
    <row r="1" spans="1:21" s="1" customFormat="1" x14ac:dyDescent="0.25">
      <c r="A1" s="4" t="s">
        <v>0</v>
      </c>
      <c r="B1" s="1" t="s">
        <v>238</v>
      </c>
      <c r="C1" s="1" t="s">
        <v>239</v>
      </c>
      <c r="D1" s="1" t="s">
        <v>240</v>
      </c>
      <c r="F1" s="1" t="s">
        <v>238</v>
      </c>
      <c r="G1" s="1" t="s">
        <v>239</v>
      </c>
      <c r="H1" s="1" t="s">
        <v>240</v>
      </c>
      <c r="K1" s="1" t="s">
        <v>154</v>
      </c>
      <c r="M1" s="1" t="s">
        <v>232</v>
      </c>
      <c r="N1" s="1" t="s">
        <v>233</v>
      </c>
      <c r="O1" s="1" t="s">
        <v>234</v>
      </c>
      <c r="P1" s="1" t="s">
        <v>235</v>
      </c>
      <c r="R1" s="1" t="s">
        <v>232</v>
      </c>
      <c r="S1" s="1" t="s">
        <v>233</v>
      </c>
      <c r="T1" s="1" t="s">
        <v>234</v>
      </c>
      <c r="U1" s="1" t="s">
        <v>235</v>
      </c>
    </row>
    <row r="2" spans="1:21" hidden="1" x14ac:dyDescent="0.25">
      <c r="A2" s="5" t="str">
        <f>IF(main_generics!B2="Yes", main_generics!A2, "excluded")</f>
        <v>excluded</v>
      </c>
      <c r="B2"/>
      <c r="C2"/>
      <c r="D2"/>
    </row>
    <row r="3" spans="1:21" x14ac:dyDescent="0.25">
      <c r="A3" s="5" t="str">
        <f>IF(main_generics!B3="Yes", main_generics!A3, "excluded")</f>
        <v>A hidden cost of war - the impact of mobilizing reserve troops on emergency response</v>
      </c>
      <c r="F3" s="9"/>
      <c r="G3" s="9"/>
      <c r="H3" s="9"/>
    </row>
    <row r="4" spans="1:21" hidden="1" x14ac:dyDescent="0.25">
      <c r="A4" s="5" t="str">
        <f>IF(main_generics!B4="Yes", main_generics!A4, "excluded")</f>
        <v>excluded</v>
      </c>
      <c r="F4" s="9"/>
      <c r="G4" s="9"/>
      <c r="H4" s="9"/>
    </row>
    <row r="5" spans="1:21" hidden="1" x14ac:dyDescent="0.25">
      <c r="A5" s="5" t="str">
        <f>IF(main_generics!B5="Yes", main_generics!A5, "excluded")</f>
        <v>excluded</v>
      </c>
      <c r="F5" s="9"/>
      <c r="G5" s="9"/>
      <c r="H5" s="9"/>
    </row>
    <row r="6" spans="1:21" hidden="1" x14ac:dyDescent="0.25">
      <c r="A6" s="5" t="str">
        <f>IF(main_generics!B6="Yes", main_generics!A6, "excluded")</f>
        <v>excluded</v>
      </c>
      <c r="F6" s="9"/>
      <c r="G6" s="9"/>
      <c r="H6" s="9"/>
    </row>
    <row r="7" spans="1:21" x14ac:dyDescent="0.25">
      <c r="A7" s="5" t="str">
        <f>IF(main_generics!B7="Yes", main_generics!A7, "excluded")</f>
        <v>A study of communications crimes and arrests in a metropolitan police department</v>
      </c>
      <c r="C7" s="9">
        <f>((1612*3.04+2839*2.03)+(8689*4.3+14690*4.51))/(8689+14690+1612+2839)</f>
        <v>4.1062971613366868</v>
      </c>
      <c r="D7" s="9">
        <f>((1612*5.16+2839*4.94)+(8689*6.29+14690*6.48))/(8689+14690+1612+2839)</f>
        <v>6.1871214516708601</v>
      </c>
      <c r="F7" s="9"/>
      <c r="G7" s="9"/>
      <c r="H7" s="9"/>
      <c r="K7" t="s">
        <v>237</v>
      </c>
      <c r="N7" s="10">
        <f t="shared" ref="N7:N12" si="0">IFERROR(C7/(C7+D7), " ")</f>
        <v>0.3989245279646606</v>
      </c>
      <c r="O7" s="10">
        <f t="shared" ref="O7:O12" si="1">IFERROR(D7/(D7+C7)," ")</f>
        <v>0.60107547203533951</v>
      </c>
      <c r="P7" s="10">
        <f>IFERROR(N7+O7," ")</f>
        <v>1</v>
      </c>
      <c r="Q7" s="10"/>
    </row>
    <row r="8" spans="1:21" hidden="1" x14ac:dyDescent="0.25">
      <c r="A8" s="5" t="str">
        <f>IF(main_generics!B8="Yes", main_generics!A8, "excluded")</f>
        <v>Acoustic gunshot detection systems - a quasi-experimental evaluation in St. Louis MO</v>
      </c>
      <c r="F8" s="9"/>
      <c r="G8" s="9"/>
      <c r="H8" s="9"/>
      <c r="N8" s="10" t="str">
        <f t="shared" si="0"/>
        <v xml:space="preserve"> </v>
      </c>
      <c r="O8" s="10" t="str">
        <f t="shared" si="1"/>
        <v xml:space="preserve"> </v>
      </c>
      <c r="P8" s="10" t="str">
        <f t="shared" ref="P8:P71" si="2">IFERROR(N8+O8," ")</f>
        <v xml:space="preserve"> </v>
      </c>
      <c r="Q8" s="10"/>
    </row>
    <row r="9" spans="1:21" x14ac:dyDescent="0.25">
      <c r="A9" s="5" t="str">
        <f>IF(main_generics!B9="Yes", main_generics!A9, "excluded")</f>
        <v>excluded</v>
      </c>
      <c r="C9" s="9">
        <f>(331*(3.83*1)+616*(2.57*1))/(331+616)</f>
        <v>3.0104012671594509</v>
      </c>
      <c r="D9" s="9">
        <f>(331*(155.9/60)+616*(134.36/60))/(331+616)</f>
        <v>2.3648127419922562</v>
      </c>
      <c r="F9" s="9"/>
      <c r="G9" s="9"/>
      <c r="H9" s="9"/>
      <c r="K9" t="s">
        <v>236</v>
      </c>
      <c r="N9" s="10">
        <f t="shared" si="0"/>
        <v>0.56005235550324439</v>
      </c>
      <c r="O9" s="10">
        <f t="shared" si="1"/>
        <v>0.43994764449675572</v>
      </c>
      <c r="P9" s="10">
        <f t="shared" si="2"/>
        <v>1</v>
      </c>
      <c r="Q9" s="10"/>
    </row>
    <row r="10" spans="1:21" x14ac:dyDescent="0.25">
      <c r="A10" s="5" t="str">
        <f>IF(main_generics!B10="Yes", main_generics!A10, "excluded")</f>
        <v>An empirical evaluation gunshot detection system and its effectiveness on police practices</v>
      </c>
      <c r="F10" s="9"/>
      <c r="G10" s="9"/>
      <c r="H10" s="9"/>
      <c r="N10" s="10" t="str">
        <f t="shared" si="0"/>
        <v xml:space="preserve"> </v>
      </c>
      <c r="O10" s="10" t="str">
        <f t="shared" si="1"/>
        <v xml:space="preserve"> </v>
      </c>
      <c r="P10" s="10" t="str">
        <f t="shared" si="2"/>
        <v xml:space="preserve"> </v>
      </c>
      <c r="Q10" s="10"/>
    </row>
    <row r="11" spans="1:21" x14ac:dyDescent="0.25">
      <c r="A11" s="5" t="str">
        <f>IF(main_generics!B11="Yes", main_generics!A11, "excluded")</f>
        <v>AVL AND RESPONSE TIME REDUCTION - IMAGE AND REALITY</v>
      </c>
      <c r="F11" s="9"/>
      <c r="G11" s="9"/>
      <c r="H11" s="9"/>
      <c r="N11" s="10" t="str">
        <f t="shared" si="0"/>
        <v xml:space="preserve"> </v>
      </c>
      <c r="O11" s="10" t="str">
        <f t="shared" si="1"/>
        <v xml:space="preserve"> </v>
      </c>
      <c r="P11" s="10" t="str">
        <f t="shared" si="2"/>
        <v xml:space="preserve"> </v>
      </c>
      <c r="Q11" s="10"/>
    </row>
    <row r="12" spans="1:21" x14ac:dyDescent="0.25">
      <c r="A12" s="5" t="str">
        <f>IF(main_generics!B12="Yes", main_generics!A12, "excluded")</f>
        <v>Burglary reduction and improved police performance through private alarm response</v>
      </c>
      <c r="F12" s="9"/>
      <c r="G12" s="9"/>
      <c r="H12" s="9"/>
      <c r="N12" s="10" t="str">
        <f t="shared" si="0"/>
        <v xml:space="preserve"> </v>
      </c>
      <c r="O12" s="10" t="str">
        <f t="shared" si="1"/>
        <v xml:space="preserve"> </v>
      </c>
      <c r="P12" s="10" t="str">
        <f t="shared" si="2"/>
        <v xml:space="preserve"> </v>
      </c>
      <c r="Q12" s="10"/>
    </row>
    <row r="13" spans="1:21" x14ac:dyDescent="0.25">
      <c r="A13" s="5" t="str">
        <f>IF(main_generics!B13="Yes", main_generics!A13, "excluded")</f>
        <v>Calling the Police - Citizen Reporting of Serious Crime</v>
      </c>
      <c r="B13" s="9">
        <v>4.79</v>
      </c>
      <c r="C13" s="9">
        <v>3.97</v>
      </c>
      <c r="D13" s="9">
        <v>4.0199999999999996</v>
      </c>
      <c r="F13" s="9">
        <v>11.59</v>
      </c>
      <c r="G13" s="9">
        <v>5.62</v>
      </c>
      <c r="H13" s="9">
        <v>6.75</v>
      </c>
      <c r="K13" t="s">
        <v>155</v>
      </c>
      <c r="M13" s="10">
        <f>IFERROR(B13/(B$13+C$13+D$13), " ")</f>
        <v>0.37480438184663539</v>
      </c>
      <c r="N13" s="10">
        <f>IFERROR(C13/($B$13+$C$13+$D$13), " ")</f>
        <v>0.31064162754303604</v>
      </c>
      <c r="O13" s="10">
        <f>IFERROR(D13/($B$13+$C$13+$D$13), " ")</f>
        <v>0.31455399061032863</v>
      </c>
      <c r="P13" s="10">
        <f>IFERROR(M13+N13+O13," ")</f>
        <v>1</v>
      </c>
      <c r="Q13" s="10"/>
      <c r="R13" s="10">
        <f>IFERROR(F13/($F$13+$G$13+$H$13), " ")</f>
        <v>0.48372287145242066</v>
      </c>
      <c r="S13" s="10">
        <f>IFERROR(G13/($F$13+$G$13+$H$13), " ")</f>
        <v>0.23455759599332221</v>
      </c>
      <c r="T13" s="10">
        <f>IFERROR(H13/($F$13+$G$13+$H$13), " ")</f>
        <v>0.28171953255425708</v>
      </c>
      <c r="U13" s="10">
        <f>SUM(R13:T13)</f>
        <v>0.99999999999999989</v>
      </c>
    </row>
    <row r="14" spans="1:21" hidden="1" x14ac:dyDescent="0.25">
      <c r="A14" s="5" t="str">
        <f>IF(main_generics!B14="Yes", main_generics!A14, "excluded")</f>
        <v>excluded</v>
      </c>
      <c r="F14" s="9"/>
      <c r="G14" s="9"/>
      <c r="H14" s="9"/>
      <c r="N14" s="10" t="str">
        <f t="shared" ref="N14:N45" si="3">IFERROR(C14/(C14+D14), " ")</f>
        <v xml:space="preserve"> </v>
      </c>
      <c r="O14" s="10" t="str">
        <f t="shared" ref="O14:O45" si="4">IFERROR(D14/(D14+C14)," ")</f>
        <v xml:space="preserve"> </v>
      </c>
      <c r="P14" s="10" t="str">
        <f t="shared" si="2"/>
        <v xml:space="preserve"> </v>
      </c>
      <c r="Q14" s="10"/>
    </row>
    <row r="15" spans="1:21" hidden="1" x14ac:dyDescent="0.25">
      <c r="A15" s="5" t="str">
        <f>IF(main_generics!B15="Yes", main_generics!A15, "excluded")</f>
        <v>excluded</v>
      </c>
      <c r="F15" s="9"/>
      <c r="G15" s="9"/>
      <c r="H15" s="9"/>
      <c r="N15" s="10" t="str">
        <f t="shared" si="3"/>
        <v xml:space="preserve"> </v>
      </c>
      <c r="O15" s="10" t="str">
        <f t="shared" si="4"/>
        <v xml:space="preserve"> </v>
      </c>
      <c r="P15" s="10" t="str">
        <f t="shared" si="2"/>
        <v xml:space="preserve"> </v>
      </c>
      <c r="Q15" s="10"/>
    </row>
    <row r="16" spans="1:21" hidden="1" x14ac:dyDescent="0.25">
      <c r="A16" s="5" t="str">
        <f>IF(main_generics!B16="Yes", main_generics!A16, "excluded")</f>
        <v>excluded</v>
      </c>
      <c r="F16" s="9"/>
      <c r="G16" s="9"/>
      <c r="H16" s="9"/>
      <c r="N16" s="10" t="str">
        <f t="shared" si="3"/>
        <v xml:space="preserve"> </v>
      </c>
      <c r="O16" s="10" t="str">
        <f t="shared" si="4"/>
        <v xml:space="preserve"> </v>
      </c>
      <c r="P16" s="10" t="str">
        <f t="shared" si="2"/>
        <v xml:space="preserve"> </v>
      </c>
      <c r="Q16" s="10"/>
    </row>
    <row r="17" spans="1:17" x14ac:dyDescent="0.25">
      <c r="A17" s="5" t="str">
        <f>IF(main_generics!B17="Yes", main_generics!A17, "excluded")</f>
        <v>Characteristics of law enforcement response to wrong-way driving events in Florida</v>
      </c>
      <c r="F17" s="9"/>
      <c r="G17" s="9"/>
      <c r="H17" s="9"/>
      <c r="N17" s="10" t="str">
        <f t="shared" si="3"/>
        <v xml:space="preserve"> </v>
      </c>
      <c r="O17" s="10" t="str">
        <f t="shared" si="4"/>
        <v xml:space="preserve"> </v>
      </c>
      <c r="P17" s="10" t="str">
        <f t="shared" si="2"/>
        <v xml:space="preserve"> </v>
      </c>
      <c r="Q17" s="10"/>
    </row>
    <row r="18" spans="1:17" x14ac:dyDescent="0.25">
      <c r="A18" s="5" t="str">
        <f>IF(main_generics!B18="Yes", main_generics!A18, "excluded")</f>
        <v>excluded</v>
      </c>
      <c r="F18" s="9"/>
      <c r="G18" s="9"/>
      <c r="H18" s="9"/>
      <c r="N18" s="10" t="str">
        <f t="shared" si="3"/>
        <v xml:space="preserve"> </v>
      </c>
      <c r="O18" s="10" t="str">
        <f t="shared" si="4"/>
        <v xml:space="preserve"> </v>
      </c>
      <c r="P18" s="10" t="str">
        <f t="shared" si="2"/>
        <v xml:space="preserve"> </v>
      </c>
      <c r="Q18" s="10"/>
    </row>
    <row r="19" spans="1:17" hidden="1" x14ac:dyDescent="0.25">
      <c r="A19" s="5" t="str">
        <f>IF(main_generics!B19="Yes", main_generics!A19, "excluded")</f>
        <v>Comparative Analysis between Routine Preventative Uniformed Police Patrols and Crime Reduction and Calls for Service</v>
      </c>
      <c r="F19" s="9"/>
      <c r="G19" s="9"/>
      <c r="H19" s="9"/>
      <c r="N19" s="10" t="str">
        <f t="shared" si="3"/>
        <v xml:space="preserve"> </v>
      </c>
      <c r="O19" s="10" t="str">
        <f t="shared" si="4"/>
        <v xml:space="preserve"> </v>
      </c>
      <c r="P19" s="10" t="str">
        <f t="shared" si="2"/>
        <v xml:space="preserve"> </v>
      </c>
      <c r="Q19" s="10"/>
    </row>
    <row r="20" spans="1:17" hidden="1" x14ac:dyDescent="0.25">
      <c r="A20" s="5" t="str">
        <f>IF(main_generics!B20="Yes", main_generics!A20, "excluded")</f>
        <v>excluded</v>
      </c>
      <c r="F20" s="9"/>
      <c r="G20" s="9"/>
      <c r="H20" s="9"/>
      <c r="N20" s="10" t="str">
        <f t="shared" si="3"/>
        <v xml:space="preserve"> </v>
      </c>
      <c r="O20" s="10" t="str">
        <f t="shared" si="4"/>
        <v xml:space="preserve"> </v>
      </c>
      <c r="P20" s="10" t="str">
        <f t="shared" si="2"/>
        <v xml:space="preserve"> </v>
      </c>
      <c r="Q20" s="10"/>
    </row>
    <row r="21" spans="1:17" hidden="1" x14ac:dyDescent="0.25">
      <c r="A21" s="5" t="str">
        <f>IF(main_generics!B21="Yes", main_generics!A21, "excluded")</f>
        <v>excluded</v>
      </c>
      <c r="F21" s="9"/>
      <c r="G21" s="9"/>
      <c r="H21" s="9"/>
      <c r="N21" s="10" t="str">
        <f t="shared" si="3"/>
        <v xml:space="preserve"> </v>
      </c>
      <c r="O21" s="10" t="str">
        <f t="shared" si="4"/>
        <v xml:space="preserve"> </v>
      </c>
      <c r="P21" s="10" t="str">
        <f t="shared" si="2"/>
        <v xml:space="preserve"> </v>
      </c>
      <c r="Q21" s="10"/>
    </row>
    <row r="22" spans="1:17" hidden="1" x14ac:dyDescent="0.25">
      <c r="A22" s="5" t="str">
        <f>IF(main_generics!B22="Yes", main_generics!A22, "excluded")</f>
        <v>excluded</v>
      </c>
      <c r="F22" s="9"/>
      <c r="G22" s="9"/>
      <c r="H22" s="9"/>
      <c r="N22" s="10" t="str">
        <f t="shared" si="3"/>
        <v xml:space="preserve"> </v>
      </c>
      <c r="O22" s="10" t="str">
        <f t="shared" si="4"/>
        <v xml:space="preserve"> </v>
      </c>
      <c r="P22" s="10" t="str">
        <f t="shared" si="2"/>
        <v xml:space="preserve"> </v>
      </c>
      <c r="Q22" s="10"/>
    </row>
    <row r="23" spans="1:17" hidden="1" x14ac:dyDescent="0.25">
      <c r="A23" s="5" t="str">
        <f>IF(main_generics!B23="Yes", main_generics!A23, "excluded")</f>
        <v>excluded</v>
      </c>
      <c r="F23" s="9"/>
      <c r="G23" s="9"/>
      <c r="H23" s="9"/>
      <c r="N23" s="10" t="str">
        <f t="shared" si="3"/>
        <v xml:space="preserve"> </v>
      </c>
      <c r="O23" s="10" t="str">
        <f t="shared" si="4"/>
        <v xml:space="preserve"> </v>
      </c>
      <c r="P23" s="10" t="str">
        <f t="shared" si="2"/>
        <v xml:space="preserve"> </v>
      </c>
      <c r="Q23" s="10"/>
    </row>
    <row r="24" spans="1:17" x14ac:dyDescent="0.25">
      <c r="A24" s="5" t="str">
        <f>IF(main_generics!B24="Yes", main_generics!A24, "excluded")</f>
        <v>excluded</v>
      </c>
      <c r="F24" s="9"/>
      <c r="G24" s="9"/>
      <c r="H24" s="9"/>
      <c r="N24" s="10" t="str">
        <f t="shared" si="3"/>
        <v xml:space="preserve"> </v>
      </c>
      <c r="O24" s="10" t="str">
        <f t="shared" si="4"/>
        <v xml:space="preserve"> </v>
      </c>
      <c r="P24" s="10" t="str">
        <f t="shared" si="2"/>
        <v xml:space="preserve"> </v>
      </c>
      <c r="Q24" s="10"/>
    </row>
    <row r="25" spans="1:17" hidden="1" x14ac:dyDescent="0.25">
      <c r="A25" s="5" t="str">
        <f>IF(main_generics!B25="Yes", main_generics!A25, "excluded")</f>
        <v>Do urban sports facilities have unique social costs An analysis of event related congestion on police response time</v>
      </c>
      <c r="F25" s="9"/>
      <c r="G25" s="9"/>
      <c r="H25" s="9"/>
      <c r="N25" s="10" t="str">
        <f t="shared" si="3"/>
        <v xml:space="preserve"> </v>
      </c>
      <c r="O25" s="10" t="str">
        <f t="shared" si="4"/>
        <v xml:space="preserve"> </v>
      </c>
      <c r="P25" s="10" t="str">
        <f t="shared" si="2"/>
        <v xml:space="preserve"> </v>
      </c>
      <c r="Q25" s="10"/>
    </row>
    <row r="26" spans="1:17" hidden="1" x14ac:dyDescent="0.25">
      <c r="A26" s="5" t="str">
        <f>IF(main_generics!B26="Yes", main_generics!A26, "excluded")</f>
        <v>excluded</v>
      </c>
      <c r="F26" s="9"/>
      <c r="G26" s="9"/>
      <c r="H26" s="9"/>
      <c r="N26" s="10" t="str">
        <f t="shared" si="3"/>
        <v xml:space="preserve"> </v>
      </c>
      <c r="O26" s="10" t="str">
        <f t="shared" si="4"/>
        <v xml:space="preserve"> </v>
      </c>
      <c r="P26" s="10" t="str">
        <f t="shared" si="2"/>
        <v xml:space="preserve"> </v>
      </c>
      <c r="Q26" s="10"/>
    </row>
    <row r="27" spans="1:17" hidden="1" x14ac:dyDescent="0.25">
      <c r="A27" s="5" t="str">
        <f>IF(main_generics!B27="Yes", main_generics!A27, "excluded")</f>
        <v>excluded</v>
      </c>
      <c r="F27" s="9"/>
      <c r="G27" s="9"/>
      <c r="H27" s="9"/>
      <c r="N27" s="10" t="str">
        <f t="shared" si="3"/>
        <v xml:space="preserve"> </v>
      </c>
      <c r="O27" s="10" t="str">
        <f t="shared" si="4"/>
        <v xml:space="preserve"> </v>
      </c>
      <c r="P27" s="10" t="str">
        <f t="shared" si="2"/>
        <v xml:space="preserve"> </v>
      </c>
      <c r="Q27" s="10"/>
    </row>
    <row r="28" spans="1:17" x14ac:dyDescent="0.25">
      <c r="A28" s="5" t="str">
        <f>IF(main_generics!B28="Yes", main_generics!A28, "excluded")</f>
        <v>excluded</v>
      </c>
      <c r="F28" s="9"/>
      <c r="G28" s="9"/>
      <c r="H28" s="9"/>
      <c r="N28" s="10" t="str">
        <f t="shared" si="3"/>
        <v xml:space="preserve"> </v>
      </c>
      <c r="O28" s="10" t="str">
        <f t="shared" si="4"/>
        <v xml:space="preserve"> </v>
      </c>
      <c r="P28" s="10" t="str">
        <f t="shared" si="2"/>
        <v xml:space="preserve"> </v>
      </c>
      <c r="Q28" s="10"/>
    </row>
    <row r="29" spans="1:17" x14ac:dyDescent="0.25">
      <c r="A29" s="5" t="str">
        <f>IF(main_generics!B29="Yes", main_generics!A29, "excluded")</f>
        <v>Evaluating the Effectiveness of an Acoustic Gunshot Location System in St. Louis, MO</v>
      </c>
      <c r="F29" s="9"/>
      <c r="G29" s="9"/>
      <c r="H29" s="9"/>
      <c r="N29" s="10" t="str">
        <f t="shared" si="3"/>
        <v xml:space="preserve"> </v>
      </c>
      <c r="O29" s="10" t="str">
        <f t="shared" si="4"/>
        <v xml:space="preserve"> </v>
      </c>
      <c r="P29" s="10" t="str">
        <f t="shared" si="2"/>
        <v xml:space="preserve"> </v>
      </c>
      <c r="Q29" s="10"/>
    </row>
    <row r="30" spans="1:17" hidden="1" x14ac:dyDescent="0.25">
      <c r="A30" s="5" t="str">
        <f>IF(main_generics!B30="Yes", main_generics!A30, "excluded")</f>
        <v>Evaluation of a Police Automatic Vehicle Monitoring (AVM) System - A Study of the St. Louis Experience, 1976-1977</v>
      </c>
      <c r="F30" s="9"/>
      <c r="G30" s="9"/>
      <c r="H30" s="9"/>
      <c r="N30" s="10" t="str">
        <f t="shared" si="3"/>
        <v xml:space="preserve"> </v>
      </c>
      <c r="O30" s="10" t="str">
        <f t="shared" si="4"/>
        <v xml:space="preserve"> </v>
      </c>
      <c r="P30" s="10" t="str">
        <f t="shared" si="2"/>
        <v xml:space="preserve"> </v>
      </c>
      <c r="Q30" s="10"/>
    </row>
    <row r="31" spans="1:17" hidden="1" x14ac:dyDescent="0.25">
      <c r="A31" s="5" t="str">
        <f>IF(main_generics!B31="Yes", main_generics!A31, "excluded")</f>
        <v>excluded</v>
      </c>
      <c r="F31" s="9"/>
      <c r="G31" s="9"/>
      <c r="H31" s="9"/>
      <c r="N31" s="10" t="str">
        <f t="shared" si="3"/>
        <v xml:space="preserve"> </v>
      </c>
      <c r="O31" s="10" t="str">
        <f t="shared" si="4"/>
        <v xml:space="preserve"> </v>
      </c>
      <c r="P31" s="10" t="str">
        <f t="shared" si="2"/>
        <v xml:space="preserve"> </v>
      </c>
      <c r="Q31" s="10"/>
    </row>
    <row r="32" spans="1:17" x14ac:dyDescent="0.25">
      <c r="A32" s="5" t="str">
        <f>IF(main_generics!B32="Yes", main_generics!A32, "excluded")</f>
        <v>excluded</v>
      </c>
      <c r="F32" s="9"/>
      <c r="G32" s="9"/>
      <c r="H32" s="9"/>
      <c r="N32" s="10" t="str">
        <f t="shared" si="3"/>
        <v xml:space="preserve"> </v>
      </c>
      <c r="O32" s="10" t="str">
        <f t="shared" si="4"/>
        <v xml:space="preserve"> </v>
      </c>
      <c r="P32" s="10" t="str">
        <f t="shared" si="2"/>
        <v xml:space="preserve"> </v>
      </c>
      <c r="Q32" s="10"/>
    </row>
    <row r="33" spans="1:17" x14ac:dyDescent="0.25">
      <c r="A33" s="5" t="str">
        <f>IF(main_generics!B33="Yes", main_generics!A33, "excluded")</f>
        <v>excluded</v>
      </c>
      <c r="F33" s="9"/>
      <c r="G33" s="9"/>
      <c r="H33" s="9"/>
      <c r="N33" s="10" t="str">
        <f t="shared" si="3"/>
        <v xml:space="preserve"> </v>
      </c>
      <c r="O33" s="10" t="str">
        <f t="shared" si="4"/>
        <v xml:space="preserve"> </v>
      </c>
      <c r="P33" s="10" t="str">
        <f t="shared" si="2"/>
        <v xml:space="preserve"> </v>
      </c>
      <c r="Q33" s="10"/>
    </row>
    <row r="34" spans="1:17" hidden="1" x14ac:dyDescent="0.25">
      <c r="A34" s="5" t="str">
        <f>IF(main_generics!B34="Yes", main_generics!A34, "excluded")</f>
        <v>Evaluation of the role of police in the EMS system</v>
      </c>
      <c r="F34" s="9"/>
      <c r="G34" s="9"/>
      <c r="H34" s="9"/>
      <c r="N34" s="10" t="str">
        <f t="shared" si="3"/>
        <v xml:space="preserve"> </v>
      </c>
      <c r="O34" s="10" t="str">
        <f t="shared" si="4"/>
        <v xml:space="preserve"> </v>
      </c>
      <c r="P34" s="10" t="str">
        <f t="shared" si="2"/>
        <v xml:space="preserve"> </v>
      </c>
      <c r="Q34" s="10"/>
    </row>
    <row r="35" spans="1:17" x14ac:dyDescent="0.25">
      <c r="A35" s="5" t="str">
        <f>IF(main_generics!B35="Yes", main_generics!A35, "excluded")</f>
        <v>excluded</v>
      </c>
      <c r="F35" s="9"/>
      <c r="G35" s="9"/>
      <c r="H35" s="9"/>
      <c r="N35" s="10" t="str">
        <f t="shared" si="3"/>
        <v xml:space="preserve"> </v>
      </c>
      <c r="O35" s="10" t="str">
        <f t="shared" si="4"/>
        <v xml:space="preserve"> </v>
      </c>
      <c r="P35" s="10" t="str">
        <f t="shared" si="2"/>
        <v xml:space="preserve"> </v>
      </c>
      <c r="Q35" s="10"/>
    </row>
    <row r="36" spans="1:17" hidden="1" x14ac:dyDescent="0.25">
      <c r="A36" s="5" t="str">
        <f>IF(main_generics!B36="Yes", main_generics!A36, "excluded")</f>
        <v>excluded</v>
      </c>
      <c r="F36" s="9"/>
      <c r="G36" s="9"/>
      <c r="H36" s="9"/>
      <c r="N36" s="10" t="str">
        <f t="shared" si="3"/>
        <v xml:space="preserve"> </v>
      </c>
      <c r="O36" s="10" t="str">
        <f t="shared" si="4"/>
        <v xml:space="preserve"> </v>
      </c>
      <c r="P36" s="10" t="str">
        <f t="shared" si="2"/>
        <v xml:space="preserve"> </v>
      </c>
      <c r="Q36" s="10"/>
    </row>
    <row r="37" spans="1:17" hidden="1" x14ac:dyDescent="0.25">
      <c r="A37" s="5" t="str">
        <f>IF(main_generics!B37="Yes", main_generics!A37, "excluded")</f>
        <v>excluded</v>
      </c>
      <c r="F37" s="9"/>
      <c r="G37" s="9"/>
      <c r="H37" s="9"/>
      <c r="N37" s="10" t="str">
        <f t="shared" si="3"/>
        <v xml:space="preserve"> </v>
      </c>
      <c r="O37" s="10" t="str">
        <f t="shared" si="4"/>
        <v xml:space="preserve"> </v>
      </c>
      <c r="P37" s="10" t="str">
        <f t="shared" si="2"/>
        <v xml:space="preserve"> </v>
      </c>
      <c r="Q37" s="10"/>
    </row>
    <row r="38" spans="1:17" hidden="1" x14ac:dyDescent="0.25">
      <c r="A38" s="5" t="str">
        <f>IF(main_generics!B38="Yes", main_generics!A38, "excluded")</f>
        <v>excluded</v>
      </c>
      <c r="F38" s="9"/>
      <c r="G38" s="9"/>
      <c r="H38" s="9"/>
      <c r="N38" s="10" t="str">
        <f t="shared" si="3"/>
        <v xml:space="preserve"> </v>
      </c>
      <c r="O38" s="10" t="str">
        <f t="shared" si="4"/>
        <v xml:space="preserve"> </v>
      </c>
      <c r="P38" s="10" t="str">
        <f t="shared" si="2"/>
        <v xml:space="preserve"> </v>
      </c>
      <c r="Q38" s="10"/>
    </row>
    <row r="39" spans="1:17" hidden="1" x14ac:dyDescent="0.25">
      <c r="A39" s="5" t="str">
        <f>IF(main_generics!B39="Yes", main_generics!A39, "excluded")</f>
        <v>excluded</v>
      </c>
      <c r="F39" s="9"/>
      <c r="G39" s="9"/>
      <c r="H39" s="9"/>
      <c r="N39" s="10" t="str">
        <f t="shared" si="3"/>
        <v xml:space="preserve"> </v>
      </c>
      <c r="O39" s="10" t="str">
        <f t="shared" si="4"/>
        <v xml:space="preserve"> </v>
      </c>
      <c r="P39" s="10" t="str">
        <f t="shared" si="2"/>
        <v xml:space="preserve"> </v>
      </c>
      <c r="Q39" s="10"/>
    </row>
    <row r="40" spans="1:17" hidden="1" x14ac:dyDescent="0.25">
      <c r="A40" s="5" t="str">
        <f>IF(main_generics!B40="Yes", main_generics!A40, "excluded")</f>
        <v>excluded</v>
      </c>
      <c r="F40" s="9"/>
      <c r="G40" s="9"/>
      <c r="H40" s="9"/>
      <c r="N40" s="10" t="str">
        <f t="shared" si="3"/>
        <v xml:space="preserve"> </v>
      </c>
      <c r="O40" s="10" t="str">
        <f t="shared" si="4"/>
        <v xml:space="preserve"> </v>
      </c>
      <c r="P40" s="10" t="str">
        <f t="shared" si="2"/>
        <v xml:space="preserve"> </v>
      </c>
      <c r="Q40" s="10"/>
    </row>
    <row r="41" spans="1:17" hidden="1" x14ac:dyDescent="0.25">
      <c r="A41" s="5" t="str">
        <f>IF(main_generics!B41="Yes", main_generics!A41, "excluded")</f>
        <v>excluded</v>
      </c>
      <c r="F41" s="9"/>
      <c r="G41" s="9"/>
      <c r="H41" s="9"/>
      <c r="N41" s="10" t="str">
        <f t="shared" si="3"/>
        <v xml:space="preserve"> </v>
      </c>
      <c r="O41" s="10" t="str">
        <f t="shared" si="4"/>
        <v xml:space="preserve"> </v>
      </c>
      <c r="P41" s="10" t="str">
        <f t="shared" si="2"/>
        <v xml:space="preserve"> </v>
      </c>
      <c r="Q41" s="10"/>
    </row>
    <row r="42" spans="1:17" x14ac:dyDescent="0.25">
      <c r="A42" s="5" t="str">
        <f>IF(main_generics!B42="Yes", main_generics!A42, "excluded")</f>
        <v>Managing Citizen Calls to the Police - An Assessment of Non-Emergency Call Systems</v>
      </c>
      <c r="F42" s="9"/>
      <c r="G42" s="9"/>
      <c r="H42" s="9"/>
      <c r="N42" s="10" t="str">
        <f t="shared" si="3"/>
        <v xml:space="preserve"> </v>
      </c>
      <c r="O42" s="10" t="str">
        <f t="shared" si="4"/>
        <v xml:space="preserve"> </v>
      </c>
      <c r="P42" s="10" t="str">
        <f t="shared" si="2"/>
        <v xml:space="preserve"> </v>
      </c>
      <c r="Q42" s="10"/>
    </row>
    <row r="43" spans="1:17" hidden="1" x14ac:dyDescent="0.25">
      <c r="A43" s="5" t="str">
        <f>IF(main_generics!B43="Yes", main_generics!A43, "excluded")</f>
        <v>excluded</v>
      </c>
      <c r="F43" s="9"/>
      <c r="G43" s="9"/>
      <c r="H43" s="9"/>
      <c r="N43" s="10" t="str">
        <f t="shared" si="3"/>
        <v xml:space="preserve"> </v>
      </c>
      <c r="O43" s="10" t="str">
        <f t="shared" si="4"/>
        <v xml:space="preserve"> </v>
      </c>
      <c r="P43" s="10" t="str">
        <f t="shared" si="2"/>
        <v xml:space="preserve"> </v>
      </c>
      <c r="Q43" s="10"/>
    </row>
    <row r="44" spans="1:17" x14ac:dyDescent="0.25">
      <c r="A44" s="5" t="str">
        <f>IF(main_generics!B44="Yes", main_generics!A44, "excluded")</f>
        <v>excluded</v>
      </c>
      <c r="F44" s="9"/>
      <c r="G44" s="9"/>
      <c r="H44" s="9"/>
      <c r="N44" s="10" t="str">
        <f t="shared" si="3"/>
        <v xml:space="preserve"> </v>
      </c>
      <c r="O44" s="10" t="str">
        <f t="shared" si="4"/>
        <v xml:space="preserve"> </v>
      </c>
      <c r="P44" s="10" t="str">
        <f t="shared" si="2"/>
        <v xml:space="preserve"> </v>
      </c>
      <c r="Q44" s="10"/>
    </row>
    <row r="45" spans="1:17" hidden="1" x14ac:dyDescent="0.25">
      <c r="A45" s="5" t="str">
        <f>IF(main_generics!B45="Yes", main_generics!A45, "excluded")</f>
        <v>excluded</v>
      </c>
      <c r="F45" s="9"/>
      <c r="G45" s="9"/>
      <c r="H45" s="9"/>
      <c r="N45" s="10" t="str">
        <f t="shared" si="3"/>
        <v xml:space="preserve"> </v>
      </c>
      <c r="O45" s="10" t="str">
        <f t="shared" si="4"/>
        <v xml:space="preserve"> </v>
      </c>
      <c r="P45" s="10" t="str">
        <f t="shared" si="2"/>
        <v xml:space="preserve"> </v>
      </c>
      <c r="Q45" s="10"/>
    </row>
    <row r="46" spans="1:17" hidden="1" x14ac:dyDescent="0.25">
      <c r="A46" s="5" t="str">
        <f>IF(main_generics!B46="Yes", main_generics!A46, "excluded")</f>
        <v>excluded</v>
      </c>
      <c r="F46" s="9"/>
      <c r="G46" s="9"/>
      <c r="H46" s="9"/>
      <c r="N46" s="10" t="str">
        <f t="shared" ref="N46:N77" si="5">IFERROR(C46/(C46+D46), " ")</f>
        <v xml:space="preserve"> </v>
      </c>
      <c r="O46" s="10" t="str">
        <f t="shared" ref="O46:O77" si="6">IFERROR(D46/(D46+C46)," ")</f>
        <v xml:space="preserve"> </v>
      </c>
      <c r="P46" s="10" t="str">
        <f t="shared" si="2"/>
        <v xml:space="preserve"> </v>
      </c>
      <c r="Q46" s="10"/>
    </row>
    <row r="47" spans="1:17" x14ac:dyDescent="0.25">
      <c r="A47" s="5" t="str">
        <f>IF(main_generics!B47="Yes", main_generics!A47, "excluded")</f>
        <v>excluded</v>
      </c>
      <c r="F47" s="9"/>
      <c r="G47" s="9"/>
      <c r="H47" s="9"/>
      <c r="N47" s="10" t="str">
        <f t="shared" si="5"/>
        <v xml:space="preserve"> </v>
      </c>
      <c r="O47" s="10" t="str">
        <f t="shared" si="6"/>
        <v xml:space="preserve"> </v>
      </c>
      <c r="P47" s="10" t="str">
        <f t="shared" si="2"/>
        <v xml:space="preserve"> </v>
      </c>
      <c r="Q47" s="10"/>
    </row>
    <row r="48" spans="1:17" hidden="1" x14ac:dyDescent="0.25">
      <c r="A48" s="5" t="str">
        <f>IF(main_generics!B48="Yes", main_generics!A48, "excluded")</f>
        <v>ONE OR TWO-OFFICER CARS - A PERSPECTIVE FROM KANSAS CITY</v>
      </c>
      <c r="F48" s="9"/>
      <c r="G48" s="9"/>
      <c r="H48" s="9"/>
      <c r="N48" s="10" t="str">
        <f t="shared" si="5"/>
        <v xml:space="preserve"> </v>
      </c>
      <c r="O48" s="10" t="str">
        <f t="shared" si="6"/>
        <v xml:space="preserve"> </v>
      </c>
      <c r="P48" s="10" t="str">
        <f t="shared" si="2"/>
        <v xml:space="preserve"> </v>
      </c>
      <c r="Q48" s="10"/>
    </row>
    <row r="49" spans="1:17" hidden="1" x14ac:dyDescent="0.25">
      <c r="A49" s="5" t="str">
        <f>IF(main_generics!B49="Yes", main_generics!A49, "excluded")</f>
        <v>excluded</v>
      </c>
      <c r="F49" s="9"/>
      <c r="G49" s="9"/>
      <c r="H49" s="9"/>
      <c r="N49" s="10" t="str">
        <f t="shared" si="5"/>
        <v xml:space="preserve"> </v>
      </c>
      <c r="O49" s="10" t="str">
        <f t="shared" si="6"/>
        <v xml:space="preserve"> </v>
      </c>
      <c r="P49" s="10" t="str">
        <f t="shared" si="2"/>
        <v xml:space="preserve"> </v>
      </c>
      <c r="Q49" s="10"/>
    </row>
    <row r="50" spans="1:17" hidden="1" x14ac:dyDescent="0.25">
      <c r="A50" s="5" t="str">
        <f>IF(main_generics!B50="Yes", main_generics!A50, "excluded")</f>
        <v>excluded</v>
      </c>
      <c r="F50" s="9"/>
      <c r="G50" s="9"/>
      <c r="H50" s="9"/>
      <c r="N50" s="10" t="str">
        <f t="shared" si="5"/>
        <v xml:space="preserve"> </v>
      </c>
      <c r="O50" s="10" t="str">
        <f t="shared" si="6"/>
        <v xml:space="preserve"> </v>
      </c>
      <c r="P50" s="10" t="str">
        <f t="shared" si="2"/>
        <v xml:space="preserve"> </v>
      </c>
      <c r="Q50" s="10"/>
    </row>
    <row r="51" spans="1:17" hidden="1" x14ac:dyDescent="0.25">
      <c r="A51" s="5" t="str">
        <f>IF(main_generics!B51="Yes", main_generics!A51, "excluded")</f>
        <v>excluded</v>
      </c>
      <c r="F51" s="9"/>
      <c r="G51" s="9"/>
      <c r="H51" s="9"/>
      <c r="N51" s="10" t="str">
        <f t="shared" si="5"/>
        <v xml:space="preserve"> </v>
      </c>
      <c r="O51" s="10" t="str">
        <f t="shared" si="6"/>
        <v xml:space="preserve"> </v>
      </c>
      <c r="P51" s="10" t="str">
        <f t="shared" si="2"/>
        <v xml:space="preserve"> </v>
      </c>
      <c r="Q51" s="10"/>
    </row>
    <row r="52" spans="1:17" hidden="1" x14ac:dyDescent="0.25">
      <c r="A52" s="5" t="str">
        <f>IF(main_generics!B52="Yes", main_generics!A52, "excluded")</f>
        <v>excluded</v>
      </c>
      <c r="F52" s="9"/>
      <c r="G52" s="9"/>
      <c r="H52" s="9"/>
      <c r="N52" s="10" t="str">
        <f t="shared" si="5"/>
        <v xml:space="preserve"> </v>
      </c>
      <c r="O52" s="10" t="str">
        <f t="shared" si="6"/>
        <v xml:space="preserve"> </v>
      </c>
      <c r="P52" s="10" t="str">
        <f t="shared" si="2"/>
        <v xml:space="preserve"> </v>
      </c>
      <c r="Q52" s="10"/>
    </row>
    <row r="53" spans="1:17" x14ac:dyDescent="0.25">
      <c r="A53" s="5" t="str">
        <f>IF(main_generics!B53="Yes", main_generics!A53, "excluded")</f>
        <v>excluded</v>
      </c>
      <c r="F53" s="9"/>
      <c r="G53" s="9"/>
      <c r="H53" s="9"/>
      <c r="N53" s="10" t="str">
        <f t="shared" si="5"/>
        <v xml:space="preserve"> </v>
      </c>
      <c r="O53" s="10" t="str">
        <f t="shared" si="6"/>
        <v xml:space="preserve"> </v>
      </c>
      <c r="P53" s="10" t="str">
        <f t="shared" si="2"/>
        <v xml:space="preserve"> </v>
      </c>
      <c r="Q53" s="10"/>
    </row>
    <row r="54" spans="1:17" x14ac:dyDescent="0.25">
      <c r="A54" s="5" t="str">
        <f>IF(main_generics!B54="Yes", main_generics!A54, "excluded")</f>
        <v>Police response time- Its determinants and effects</v>
      </c>
      <c r="F54" s="9"/>
      <c r="G54" s="9"/>
      <c r="H54" s="9"/>
      <c r="N54" s="10" t="str">
        <f t="shared" si="5"/>
        <v xml:space="preserve"> </v>
      </c>
      <c r="O54" s="10" t="str">
        <f t="shared" si="6"/>
        <v xml:space="preserve"> </v>
      </c>
      <c r="P54" s="10" t="str">
        <f t="shared" si="2"/>
        <v xml:space="preserve"> </v>
      </c>
      <c r="Q54" s="10"/>
    </row>
    <row r="55" spans="1:17" x14ac:dyDescent="0.25">
      <c r="A55" s="5" t="str">
        <f>IF(main_generics!B55="Yes", main_generics!A55, "excluded")</f>
        <v>Police Response Time to Domestic Violence Calls and Its Effects</v>
      </c>
      <c r="F55" s="9"/>
      <c r="G55" s="9"/>
      <c r="H55" s="9"/>
      <c r="N55" s="10" t="str">
        <f t="shared" si="5"/>
        <v xml:space="preserve"> </v>
      </c>
      <c r="O55" s="10" t="str">
        <f t="shared" si="6"/>
        <v xml:space="preserve"> </v>
      </c>
      <c r="P55" s="10" t="str">
        <f t="shared" si="2"/>
        <v xml:space="preserve"> </v>
      </c>
      <c r="Q55" s="10"/>
    </row>
    <row r="56" spans="1:17" hidden="1" x14ac:dyDescent="0.25">
      <c r="A56" s="5" t="str">
        <f>IF(main_generics!B56="Yes", main_generics!A56, "excluded")</f>
        <v>Police response time to road crashes in south-east of Iran</v>
      </c>
      <c r="F56" s="9"/>
      <c r="G56" s="9"/>
      <c r="H56" s="9"/>
      <c r="N56" s="10" t="str">
        <f t="shared" si="5"/>
        <v xml:space="preserve"> </v>
      </c>
      <c r="O56" s="10" t="str">
        <f t="shared" si="6"/>
        <v xml:space="preserve"> </v>
      </c>
      <c r="P56" s="10" t="str">
        <f t="shared" si="2"/>
        <v xml:space="preserve"> </v>
      </c>
      <c r="Q56" s="10"/>
    </row>
    <row r="57" spans="1:17" hidden="1" x14ac:dyDescent="0.25">
      <c r="A57" s="5" t="str">
        <f>IF(main_generics!B57="Yes", main_generics!A57, "excluded")</f>
        <v>excluded</v>
      </c>
      <c r="F57" s="9"/>
      <c r="G57" s="9"/>
      <c r="H57" s="9"/>
      <c r="N57" s="10" t="str">
        <f t="shared" si="5"/>
        <v xml:space="preserve"> </v>
      </c>
      <c r="O57" s="10" t="str">
        <f t="shared" si="6"/>
        <v xml:space="preserve"> </v>
      </c>
      <c r="P57" s="10" t="str">
        <f t="shared" si="2"/>
        <v xml:space="preserve"> </v>
      </c>
      <c r="Q57" s="10"/>
    </row>
    <row r="58" spans="1:17" hidden="1" x14ac:dyDescent="0.25">
      <c r="A58" s="5" t="str">
        <f>IF(main_generics!B58="Yes", main_generics!A58, "excluded")</f>
        <v>excluded</v>
      </c>
      <c r="F58" s="9"/>
      <c r="G58" s="9"/>
      <c r="H58" s="9"/>
      <c r="N58" s="10" t="str">
        <f t="shared" si="5"/>
        <v xml:space="preserve"> </v>
      </c>
      <c r="O58" s="10" t="str">
        <f t="shared" si="6"/>
        <v xml:space="preserve"> </v>
      </c>
      <c r="P58" s="10" t="str">
        <f t="shared" si="2"/>
        <v xml:space="preserve"> </v>
      </c>
      <c r="Q58" s="10"/>
    </row>
    <row r="59" spans="1:17" hidden="1" x14ac:dyDescent="0.25">
      <c r="A59" s="5" t="str">
        <f>IF(main_generics!B59="Yes", main_generics!A59, "excluded")</f>
        <v>excluded</v>
      </c>
      <c r="F59" s="9"/>
      <c r="G59" s="9"/>
      <c r="H59" s="9"/>
      <c r="N59" s="10" t="str">
        <f t="shared" si="5"/>
        <v xml:space="preserve"> </v>
      </c>
      <c r="O59" s="10" t="str">
        <f t="shared" si="6"/>
        <v xml:space="preserve"> </v>
      </c>
      <c r="P59" s="10" t="str">
        <f t="shared" si="2"/>
        <v xml:space="preserve"> </v>
      </c>
      <c r="Q59" s="10"/>
    </row>
    <row r="60" spans="1:17" x14ac:dyDescent="0.25">
      <c r="A60" s="5" t="str">
        <f>IF(main_generics!B60="Yes", main_generics!A60, "excluded")</f>
        <v>excluded</v>
      </c>
      <c r="F60" s="9"/>
      <c r="G60" s="9"/>
      <c r="H60" s="9"/>
      <c r="N60" s="10" t="str">
        <f t="shared" si="5"/>
        <v xml:space="preserve"> </v>
      </c>
      <c r="O60" s="10" t="str">
        <f t="shared" si="6"/>
        <v xml:space="preserve"> </v>
      </c>
      <c r="P60" s="10" t="str">
        <f t="shared" si="2"/>
        <v xml:space="preserve"> </v>
      </c>
      <c r="Q60" s="10"/>
    </row>
    <row r="61" spans="1:17" x14ac:dyDescent="0.25">
      <c r="A61" s="5" t="str">
        <f>IF(main_generics!B61="Yes", main_generics!A61, "excluded")</f>
        <v>Response speeds and response times of urban police patrol cars in Ottawa, Canada</v>
      </c>
      <c r="F61" s="9"/>
      <c r="G61" s="9"/>
      <c r="H61" s="9"/>
      <c r="N61" s="10" t="str">
        <f t="shared" si="5"/>
        <v xml:space="preserve"> </v>
      </c>
      <c r="O61" s="10" t="str">
        <f t="shared" si="6"/>
        <v xml:space="preserve"> </v>
      </c>
      <c r="P61" s="10" t="str">
        <f t="shared" si="2"/>
        <v xml:space="preserve"> </v>
      </c>
      <c r="Q61" s="10"/>
    </row>
    <row r="62" spans="1:17" x14ac:dyDescent="0.25">
      <c r="A62" s="5" t="str">
        <f>IF(main_generics!B62="Yes", main_generics!A62, "excluded")</f>
        <v>Response Time - Role in Assessing Police Performance</v>
      </c>
      <c r="F62" s="9"/>
      <c r="G62" s="9"/>
      <c r="H62" s="9"/>
      <c r="N62" s="10" t="str">
        <f t="shared" si="5"/>
        <v xml:space="preserve"> </v>
      </c>
      <c r="O62" s="10" t="str">
        <f t="shared" si="6"/>
        <v xml:space="preserve"> </v>
      </c>
      <c r="P62" s="10" t="str">
        <f t="shared" si="2"/>
        <v xml:space="preserve"> </v>
      </c>
      <c r="Q62" s="10"/>
    </row>
    <row r="63" spans="1:17" hidden="1" x14ac:dyDescent="0.25">
      <c r="A63" s="5" t="str">
        <f>IF(main_generics!B63="Yes", main_generics!A63, "excluded")</f>
        <v>Response Time Analysis - Volume II - Analysis</v>
      </c>
      <c r="F63" s="9"/>
      <c r="G63" s="9"/>
      <c r="H63" s="9"/>
      <c r="N63" s="10" t="str">
        <f t="shared" si="5"/>
        <v xml:space="preserve"> </v>
      </c>
      <c r="O63" s="10" t="str">
        <f t="shared" si="6"/>
        <v xml:space="preserve"> </v>
      </c>
      <c r="P63" s="10" t="str">
        <f t="shared" si="2"/>
        <v xml:space="preserve"> </v>
      </c>
      <c r="Q63" s="10"/>
    </row>
    <row r="64" spans="1:17" x14ac:dyDescent="0.25">
      <c r="A64" s="5" t="str">
        <f>IF(main_generics!B64="Yes", main_generics!A64, "excluded")</f>
        <v>Response Time Analysis - Volume III Part II crime analysis</v>
      </c>
      <c r="F64" s="9"/>
      <c r="G64" s="9"/>
      <c r="H64" s="9"/>
      <c r="N64" s="10" t="str">
        <f t="shared" si="5"/>
        <v xml:space="preserve"> </v>
      </c>
      <c r="O64" s="10" t="str">
        <f t="shared" si="6"/>
        <v xml:space="preserve"> </v>
      </c>
      <c r="P64" s="10" t="str">
        <f t="shared" si="2"/>
        <v xml:space="preserve"> </v>
      </c>
      <c r="Q64" s="10"/>
    </row>
    <row r="65" spans="1:17" x14ac:dyDescent="0.25">
      <c r="A65" s="5" t="str">
        <f>IF(main_generics!B65="Yes", main_generics!A65, "excluded")</f>
        <v>Response Time Analysis - Volume IV - Noncrime Call Analysis</v>
      </c>
      <c r="F65" s="9"/>
      <c r="G65" s="9"/>
      <c r="H65" s="9"/>
      <c r="N65" s="10" t="str">
        <f t="shared" si="5"/>
        <v xml:space="preserve"> </v>
      </c>
      <c r="O65" s="10" t="str">
        <f t="shared" si="6"/>
        <v xml:space="preserve"> </v>
      </c>
      <c r="P65" s="10" t="str">
        <f t="shared" si="2"/>
        <v xml:space="preserve"> </v>
      </c>
      <c r="Q65" s="10"/>
    </row>
    <row r="66" spans="1:17" hidden="1" x14ac:dyDescent="0.25">
      <c r="A66" s="5" t="str">
        <f>IF(main_generics!B66="Yes", main_generics!A66, "excluded")</f>
        <v>excluded</v>
      </c>
      <c r="F66" s="9"/>
      <c r="G66" s="9"/>
      <c r="H66" s="9"/>
      <c r="N66" s="10" t="str">
        <f t="shared" si="5"/>
        <v xml:space="preserve"> </v>
      </c>
      <c r="O66" s="10" t="str">
        <f t="shared" si="6"/>
        <v xml:space="preserve"> </v>
      </c>
      <c r="P66" s="10" t="str">
        <f t="shared" si="2"/>
        <v xml:space="preserve"> </v>
      </c>
      <c r="Q66" s="10"/>
    </row>
    <row r="67" spans="1:17" hidden="1" x14ac:dyDescent="0.25">
      <c r="A67" s="5" t="str">
        <f>IF(main_generics!B67="Yes", main_generics!A67, "excluded")</f>
        <v>Service time, dispatch time, and demand for police services - Helping more by serving less</v>
      </c>
      <c r="F67" s="9"/>
      <c r="G67" s="9"/>
      <c r="H67" s="9"/>
      <c r="N67" s="10" t="str">
        <f t="shared" si="5"/>
        <v xml:space="preserve"> </v>
      </c>
      <c r="O67" s="10" t="str">
        <f t="shared" si="6"/>
        <v xml:space="preserve"> </v>
      </c>
      <c r="P67" s="10" t="str">
        <f t="shared" si="2"/>
        <v xml:space="preserve"> </v>
      </c>
      <c r="Q67" s="10"/>
    </row>
    <row r="68" spans="1:17" x14ac:dyDescent="0.25">
      <c r="A68" s="5" t="str">
        <f>IF(main_generics!B68="Yes", main_generics!A68, "excluded")</f>
        <v>SHSU - An examination of organizational and community effects on police response time</v>
      </c>
      <c r="F68" s="9"/>
      <c r="G68" s="9"/>
      <c r="H68" s="9"/>
      <c r="N68" s="10" t="str">
        <f t="shared" si="5"/>
        <v xml:space="preserve"> </v>
      </c>
      <c r="O68" s="10" t="str">
        <f t="shared" si="6"/>
        <v xml:space="preserve"> </v>
      </c>
      <c r="P68" s="10" t="str">
        <f t="shared" si="2"/>
        <v xml:space="preserve"> </v>
      </c>
      <c r="Q68" s="10"/>
    </row>
    <row r="69" spans="1:17" hidden="1" x14ac:dyDescent="0.25">
      <c r="A69" s="5" t="str">
        <f>IF(main_generics!B69="Yes", main_generics!A69, "excluded")</f>
        <v>SHSU - Examining the neighborhood effects on police performance to assault calls</v>
      </c>
      <c r="F69" s="9"/>
      <c r="G69" s="9"/>
      <c r="H69" s="9"/>
      <c r="N69" s="10" t="str">
        <f t="shared" si="5"/>
        <v xml:space="preserve"> </v>
      </c>
      <c r="O69" s="10" t="str">
        <f t="shared" si="6"/>
        <v xml:space="preserve"> </v>
      </c>
      <c r="P69" s="10" t="str">
        <f t="shared" si="2"/>
        <v xml:space="preserve"> </v>
      </c>
      <c r="Q69" s="10"/>
    </row>
    <row r="70" spans="1:17" hidden="1" x14ac:dyDescent="0.25">
      <c r="A70" s="5" t="str">
        <f>IF(main_generics!B70="Yes", main_generics!A70, "excluded")</f>
        <v>SHSU - Police response time to in-progress burglary - A multilevel analysis</v>
      </c>
      <c r="F70" s="9"/>
      <c r="G70" s="9"/>
      <c r="H70" s="9"/>
      <c r="N70" s="10" t="str">
        <f t="shared" si="5"/>
        <v xml:space="preserve"> </v>
      </c>
      <c r="O70" s="10" t="str">
        <f t="shared" si="6"/>
        <v xml:space="preserve"> </v>
      </c>
      <c r="P70" s="10" t="str">
        <f t="shared" si="2"/>
        <v xml:space="preserve"> </v>
      </c>
      <c r="Q70" s="10"/>
    </row>
    <row r="71" spans="1:17" x14ac:dyDescent="0.25">
      <c r="A71" s="5" t="str">
        <f>IF(main_generics!B71="Yes", main_generics!A71, "excluded")</f>
        <v>SHSU - Social disorganization and police performance to burglary calls - a tale of two cities</v>
      </c>
      <c r="F71" s="9"/>
      <c r="G71" s="9"/>
      <c r="H71" s="9"/>
      <c r="N71" s="10" t="str">
        <f t="shared" si="5"/>
        <v xml:space="preserve"> </v>
      </c>
      <c r="O71" s="10" t="str">
        <f t="shared" si="6"/>
        <v xml:space="preserve"> </v>
      </c>
      <c r="P71" s="10" t="str">
        <f t="shared" si="2"/>
        <v xml:space="preserve"> </v>
      </c>
      <c r="Q71" s="10"/>
    </row>
    <row r="72" spans="1:17" x14ac:dyDescent="0.25">
      <c r="A72" s="5" t="str">
        <f>IF(main_generics!B72="Yes", main_generics!A72, "excluded")</f>
        <v>SHSU - What conditions affect police response time - Examining situational and neighborhood factors</v>
      </c>
      <c r="F72" s="9"/>
      <c r="G72" s="9"/>
      <c r="H72" s="9"/>
      <c r="N72" s="10" t="str">
        <f t="shared" si="5"/>
        <v xml:space="preserve"> </v>
      </c>
      <c r="O72" s="10" t="str">
        <f t="shared" si="6"/>
        <v xml:space="preserve"> </v>
      </c>
      <c r="P72" s="10" t="str">
        <f t="shared" ref="P72:P129" si="7">IFERROR(N72+O72," ")</f>
        <v xml:space="preserve"> </v>
      </c>
      <c r="Q72" s="10"/>
    </row>
    <row r="73" spans="1:17" hidden="1" x14ac:dyDescent="0.25">
      <c r="A73" s="5" t="str">
        <f>IF(main_generics!B73="Yes", main_generics!A73, "excluded")</f>
        <v>excluded</v>
      </c>
      <c r="F73" s="9"/>
      <c r="G73" s="9"/>
      <c r="H73" s="9"/>
      <c r="N73" s="10" t="str">
        <f t="shared" si="5"/>
        <v xml:space="preserve"> </v>
      </c>
      <c r="O73" s="10" t="str">
        <f t="shared" si="6"/>
        <v xml:space="preserve"> </v>
      </c>
      <c r="P73" s="10" t="str">
        <f t="shared" si="7"/>
        <v xml:space="preserve"> </v>
      </c>
      <c r="Q73" s="10"/>
    </row>
    <row r="74" spans="1:17" x14ac:dyDescent="0.25">
      <c r="A74" s="5" t="str">
        <f>IF(main_generics!B74="Yes", main_generics!A74, "excluded")</f>
        <v>excluded</v>
      </c>
      <c r="F74" s="9"/>
      <c r="G74" s="9"/>
      <c r="H74" s="9"/>
      <c r="N74" s="10" t="str">
        <f t="shared" si="5"/>
        <v xml:space="preserve"> </v>
      </c>
      <c r="O74" s="10" t="str">
        <f t="shared" si="6"/>
        <v xml:space="preserve"> </v>
      </c>
      <c r="P74" s="10" t="str">
        <f t="shared" si="7"/>
        <v xml:space="preserve"> </v>
      </c>
      <c r="Q74" s="10"/>
    </row>
    <row r="75" spans="1:17" hidden="1" x14ac:dyDescent="0.25">
      <c r="A75" s="5" t="str">
        <f>IF(main_generics!B75="Yes", main_generics!A75, "excluded")</f>
        <v>The distribution of urban police services</v>
      </c>
      <c r="F75" s="9"/>
      <c r="G75" s="9"/>
      <c r="H75" s="9"/>
      <c r="N75" s="10" t="str">
        <f t="shared" si="5"/>
        <v xml:space="preserve"> </v>
      </c>
      <c r="O75" s="10" t="str">
        <f t="shared" si="6"/>
        <v xml:space="preserve"> </v>
      </c>
      <c r="P75" s="10" t="str">
        <f t="shared" si="7"/>
        <v xml:space="preserve"> </v>
      </c>
      <c r="Q75" s="10"/>
    </row>
    <row r="76" spans="1:17" hidden="1" x14ac:dyDescent="0.25">
      <c r="A76" s="5" t="str">
        <f>IF(main_generics!B76="Yes", main_generics!A76, "excluded")</f>
        <v>excluded</v>
      </c>
      <c r="F76" s="9"/>
      <c r="G76" s="9"/>
      <c r="H76" s="9"/>
      <c r="N76" s="10" t="str">
        <f t="shared" si="5"/>
        <v xml:space="preserve"> </v>
      </c>
      <c r="O76" s="10" t="str">
        <f t="shared" si="6"/>
        <v xml:space="preserve"> </v>
      </c>
      <c r="P76" s="10" t="str">
        <f t="shared" si="7"/>
        <v xml:space="preserve"> </v>
      </c>
      <c r="Q76" s="10"/>
    </row>
    <row r="77" spans="1:17" hidden="1" x14ac:dyDescent="0.25">
      <c r="A77" s="5" t="str">
        <f>IF(main_generics!B77="Yes", main_generics!A77, "excluded")</f>
        <v>excluded</v>
      </c>
      <c r="F77" s="9"/>
      <c r="G77" s="9"/>
      <c r="H77" s="9"/>
      <c r="N77" s="10" t="str">
        <f t="shared" si="5"/>
        <v xml:space="preserve"> </v>
      </c>
      <c r="O77" s="10" t="str">
        <f t="shared" si="6"/>
        <v xml:space="preserve"> </v>
      </c>
      <c r="P77" s="10" t="str">
        <f t="shared" si="7"/>
        <v xml:space="preserve"> </v>
      </c>
      <c r="Q77" s="10"/>
    </row>
    <row r="78" spans="1:17" x14ac:dyDescent="0.25">
      <c r="A78" s="5" t="str">
        <f>IF(main_generics!B78="Yes", main_generics!A78, "excluded")</f>
        <v>The Effects of Crime Incident Characteristics and Neighborhood Structure on Police Response Time</v>
      </c>
      <c r="F78" s="9"/>
      <c r="G78" s="9"/>
      <c r="H78" s="9"/>
      <c r="N78" s="10" t="str">
        <f t="shared" ref="N78:N109" si="8">IFERROR(C78/(C78+D78), " ")</f>
        <v xml:space="preserve"> </v>
      </c>
      <c r="O78" s="10" t="str">
        <f t="shared" ref="O78:O109" si="9">IFERROR(D78/(D78+C78)," ")</f>
        <v xml:space="preserve"> </v>
      </c>
      <c r="P78" s="10" t="str">
        <f t="shared" si="7"/>
        <v xml:space="preserve"> </v>
      </c>
      <c r="Q78" s="10"/>
    </row>
    <row r="79" spans="1:17" hidden="1" x14ac:dyDescent="0.25">
      <c r="A79" s="5" t="str">
        <f>IF(main_generics!B79="Yes", main_generics!A79, "excluded")</f>
        <v>The effects of patrol workloads and response strength on arrests at burglary emergencies</v>
      </c>
      <c r="F79" s="9"/>
      <c r="G79" s="9"/>
      <c r="H79" s="9"/>
      <c r="N79" s="10" t="str">
        <f t="shared" si="8"/>
        <v xml:space="preserve"> </v>
      </c>
      <c r="O79" s="10" t="str">
        <f t="shared" si="9"/>
        <v xml:space="preserve"> </v>
      </c>
      <c r="P79" s="10" t="str">
        <f t="shared" si="7"/>
        <v xml:space="preserve"> </v>
      </c>
      <c r="Q79" s="10"/>
    </row>
    <row r="80" spans="1:17" x14ac:dyDescent="0.25">
      <c r="A80" s="5" t="str">
        <f>IF(main_generics!B80="Yes", main_generics!A80, "excluded")</f>
        <v>excluded</v>
      </c>
      <c r="F80" s="9"/>
      <c r="G80" s="9"/>
      <c r="H80" s="9"/>
      <c r="N80" s="10" t="str">
        <f t="shared" si="8"/>
        <v xml:space="preserve"> </v>
      </c>
      <c r="O80" s="10" t="str">
        <f t="shared" si="9"/>
        <v xml:space="preserve"> </v>
      </c>
      <c r="P80" s="10" t="str">
        <f t="shared" si="7"/>
        <v xml:space="preserve"> </v>
      </c>
      <c r="Q80" s="10"/>
    </row>
    <row r="81" spans="1:17" x14ac:dyDescent="0.25">
      <c r="A81" s="5" t="str">
        <f>IF(main_generics!B81="Yes", main_generics!A81, "excluded")</f>
        <v>The impact of single and two-officer patrols on catching burglars in the act</v>
      </c>
      <c r="F81" s="9"/>
      <c r="G81" s="9"/>
      <c r="H81" s="9"/>
      <c r="N81" s="10" t="str">
        <f t="shared" si="8"/>
        <v xml:space="preserve"> </v>
      </c>
      <c r="O81" s="10" t="str">
        <f t="shared" si="9"/>
        <v xml:space="preserve"> </v>
      </c>
      <c r="P81" s="10" t="str">
        <f t="shared" si="7"/>
        <v xml:space="preserve"> </v>
      </c>
      <c r="Q81" s="10"/>
    </row>
    <row r="82" spans="1:17" x14ac:dyDescent="0.25">
      <c r="A82" s="5" t="str">
        <f>IF(main_generics!B82="Yes", main_generics!A82, "excluded")</f>
        <v>excluded</v>
      </c>
      <c r="F82" s="9"/>
      <c r="G82" s="9"/>
      <c r="H82" s="9"/>
      <c r="N82" s="10" t="str">
        <f t="shared" si="8"/>
        <v xml:space="preserve"> </v>
      </c>
      <c r="O82" s="10" t="str">
        <f t="shared" si="9"/>
        <v xml:space="preserve"> </v>
      </c>
      <c r="P82" s="10" t="str">
        <f t="shared" si="7"/>
        <v xml:space="preserve"> </v>
      </c>
      <c r="Q82" s="10"/>
    </row>
    <row r="83" spans="1:17" hidden="1" x14ac:dyDescent="0.25">
      <c r="A83" s="5" t="str">
        <f>IF(main_generics!B83="Yes", main_generics!A83, "excluded")</f>
        <v>excluded</v>
      </c>
      <c r="F83" s="9"/>
      <c r="G83" s="9"/>
      <c r="H83" s="9"/>
      <c r="N83" s="10" t="str">
        <f t="shared" si="8"/>
        <v xml:space="preserve"> </v>
      </c>
      <c r="O83" s="10" t="str">
        <f t="shared" si="9"/>
        <v xml:space="preserve"> </v>
      </c>
      <c r="P83" s="10" t="str">
        <f t="shared" si="7"/>
        <v xml:space="preserve"> </v>
      </c>
      <c r="Q83" s="10"/>
    </row>
    <row r="84" spans="1:17" hidden="1" x14ac:dyDescent="0.25">
      <c r="A84" s="5" t="str">
        <f>IF(main_generics!B84="Yes", main_generics!A84, "excluded")</f>
        <v>excluded</v>
      </c>
      <c r="F84" s="9"/>
      <c r="G84" s="9"/>
      <c r="H84" s="9"/>
      <c r="N84" s="10" t="str">
        <f t="shared" si="8"/>
        <v xml:space="preserve"> </v>
      </c>
      <c r="O84" s="10" t="str">
        <f t="shared" si="9"/>
        <v xml:space="preserve"> </v>
      </c>
      <c r="P84" s="10" t="str">
        <f t="shared" si="7"/>
        <v xml:space="preserve"> </v>
      </c>
      <c r="Q84" s="10"/>
    </row>
    <row r="85" spans="1:17" hidden="1" x14ac:dyDescent="0.25">
      <c r="A85" s="5" t="str">
        <f>IF(main_generics!B85="Yes", main_generics!A85, "excluded")</f>
        <v>THE SOONER THE BETTER - some effects of police response time</v>
      </c>
      <c r="F85" s="9"/>
      <c r="G85" s="9"/>
      <c r="H85" s="9"/>
      <c r="N85" s="10" t="str">
        <f t="shared" si="8"/>
        <v xml:space="preserve"> </v>
      </c>
      <c r="O85" s="10" t="str">
        <f t="shared" si="9"/>
        <v xml:space="preserve"> </v>
      </c>
      <c r="P85" s="10" t="str">
        <f t="shared" si="7"/>
        <v xml:space="preserve"> </v>
      </c>
      <c r="Q85" s="10"/>
    </row>
    <row r="86" spans="1:17" hidden="1" x14ac:dyDescent="0.25">
      <c r="A86" s="5" t="str">
        <f>IF(main_generics!B86="Yes", main_generics!A86, "excluded")</f>
        <v>excluded</v>
      </c>
      <c r="F86" s="9"/>
      <c r="G86" s="9"/>
      <c r="H86" s="9"/>
      <c r="N86" s="10" t="str">
        <f t="shared" si="8"/>
        <v xml:space="preserve"> </v>
      </c>
      <c r="O86" s="10" t="str">
        <f t="shared" si="9"/>
        <v xml:space="preserve"> </v>
      </c>
      <c r="P86" s="10" t="str">
        <f t="shared" si="7"/>
        <v xml:space="preserve"> </v>
      </c>
      <c r="Q86" s="10"/>
    </row>
    <row r="87" spans="1:17" x14ac:dyDescent="0.25">
      <c r="A87" s="5" t="str">
        <f>IF(main_generics!B87="Yes", main_generics!A87, "excluded")</f>
        <v>Use of ShotSpotter detection technology decreases prehospital time for patients sustaining gunshot wounds</v>
      </c>
      <c r="F87" s="9"/>
      <c r="G87" s="9"/>
      <c r="H87" s="9"/>
      <c r="N87" s="10" t="str">
        <f t="shared" si="8"/>
        <v xml:space="preserve"> </v>
      </c>
      <c r="O87" s="10" t="str">
        <f t="shared" si="9"/>
        <v xml:space="preserve"> </v>
      </c>
      <c r="P87" s="10" t="str">
        <f t="shared" si="7"/>
        <v xml:space="preserve"> </v>
      </c>
      <c r="Q87" s="10"/>
    </row>
    <row r="88" spans="1:17" hidden="1" x14ac:dyDescent="0.25">
      <c r="A88" s="5" t="str">
        <f>IF(main_generics!B88="Yes", main_generics!A88, "excluded")</f>
        <v>Use of the Vocera Communications Badge Improves Public Safety Response Times</v>
      </c>
      <c r="F88" s="9"/>
      <c r="G88" s="9"/>
      <c r="H88" s="9"/>
      <c r="N88" s="10" t="str">
        <f t="shared" si="8"/>
        <v xml:space="preserve"> </v>
      </c>
      <c r="O88" s="10" t="str">
        <f t="shared" si="9"/>
        <v xml:space="preserve"> </v>
      </c>
      <c r="P88" s="10" t="str">
        <f t="shared" si="7"/>
        <v xml:space="preserve"> </v>
      </c>
      <c r="Q88" s="10"/>
    </row>
    <row r="89" spans="1:17" x14ac:dyDescent="0.25">
      <c r="A89" s="5" t="str">
        <f>IF(main_generics!B89="Yes", main_generics!A89, "excluded")</f>
        <v>Using Gunshot Detection Systems in Police Departments</v>
      </c>
      <c r="F89" s="9"/>
      <c r="G89" s="9"/>
      <c r="H89" s="9"/>
      <c r="N89" s="10" t="str">
        <f t="shared" si="8"/>
        <v xml:space="preserve"> </v>
      </c>
      <c r="O89" s="10" t="str">
        <f t="shared" si="9"/>
        <v xml:space="preserve"> </v>
      </c>
      <c r="P89" s="10" t="str">
        <f t="shared" si="7"/>
        <v xml:space="preserve"> </v>
      </c>
      <c r="Q89" s="10"/>
    </row>
    <row r="90" spans="1:17" x14ac:dyDescent="0.25">
      <c r="A90" s="5" t="str">
        <f>IF(main_generics!B90="Yes", main_generics!A90, "excluded")</f>
        <v>excluded</v>
      </c>
      <c r="F90" s="9"/>
      <c r="G90" s="9"/>
      <c r="H90" s="9"/>
      <c r="N90" s="10" t="str">
        <f t="shared" si="8"/>
        <v xml:space="preserve"> </v>
      </c>
      <c r="O90" s="10" t="str">
        <f t="shared" si="9"/>
        <v xml:space="preserve"> </v>
      </c>
      <c r="P90" s="10" t="str">
        <f t="shared" si="7"/>
        <v xml:space="preserve"> </v>
      </c>
      <c r="Q90" s="10"/>
    </row>
    <row r="91" spans="1:17" hidden="1" x14ac:dyDescent="0.25">
      <c r="A91" s="5" t="str">
        <f>IF(main_generics!B91="Yes", main_generics!A91, "excluded")</f>
        <v>excluded</v>
      </c>
      <c r="F91" s="9"/>
      <c r="G91" s="9"/>
      <c r="H91" s="9"/>
      <c r="N91" s="10" t="str">
        <f t="shared" si="8"/>
        <v xml:space="preserve"> </v>
      </c>
      <c r="O91" s="10" t="str">
        <f t="shared" si="9"/>
        <v xml:space="preserve"> </v>
      </c>
      <c r="P91" s="10" t="str">
        <f t="shared" si="7"/>
        <v xml:space="preserve"> </v>
      </c>
      <c r="Q91" s="10"/>
    </row>
    <row r="92" spans="1:17" x14ac:dyDescent="0.25">
      <c r="A92" s="5" t="str">
        <f>IF(main_generics!B92="Yes", main_generics!A92, "excluded")</f>
        <v>excluded</v>
      </c>
      <c r="F92" s="9"/>
      <c r="G92" s="9"/>
      <c r="H92" s="9"/>
      <c r="N92" s="10" t="str">
        <f t="shared" si="8"/>
        <v xml:space="preserve"> </v>
      </c>
      <c r="O92" s="10" t="str">
        <f t="shared" si="9"/>
        <v xml:space="preserve"> </v>
      </c>
      <c r="P92" s="10" t="str">
        <f t="shared" si="7"/>
        <v xml:space="preserve"> </v>
      </c>
      <c r="Q92" s="10"/>
    </row>
    <row r="93" spans="1:17" hidden="1" x14ac:dyDescent="0.25">
      <c r="A93" s="5" t="str">
        <f>IF(main_generics!B93="Yes", main_generics!A93, "excluded")</f>
        <v>excluded</v>
      </c>
      <c r="F93" s="9"/>
      <c r="G93" s="9"/>
      <c r="H93" s="9"/>
      <c r="N93" s="10" t="str">
        <f t="shared" si="8"/>
        <v xml:space="preserve"> </v>
      </c>
      <c r="O93" s="10" t="str">
        <f t="shared" si="9"/>
        <v xml:space="preserve"> </v>
      </c>
      <c r="P93" s="10" t="str">
        <f t="shared" si="7"/>
        <v xml:space="preserve"> </v>
      </c>
      <c r="Q93" s="10"/>
    </row>
    <row r="94" spans="1:17" x14ac:dyDescent="0.25">
      <c r="A94" s="5" t="str">
        <f>IF(main_generics!B94="Yes", main_generics!A94, "excluded")</f>
        <v>excluded</v>
      </c>
      <c r="F94" s="9"/>
      <c r="G94" s="9"/>
      <c r="H94" s="9"/>
      <c r="N94" s="10" t="str">
        <f t="shared" si="8"/>
        <v xml:space="preserve"> </v>
      </c>
      <c r="O94" s="10" t="str">
        <f t="shared" si="9"/>
        <v xml:space="preserve"> </v>
      </c>
      <c r="P94" s="10" t="str">
        <f t="shared" si="7"/>
        <v xml:space="preserve"> </v>
      </c>
      <c r="Q94" s="10"/>
    </row>
    <row r="95" spans="1:17" x14ac:dyDescent="0.25">
      <c r="A95" s="5"/>
      <c r="F95" s="9"/>
      <c r="G95" s="9"/>
      <c r="H95" s="9"/>
      <c r="N95" s="10" t="str">
        <f t="shared" si="8"/>
        <v xml:space="preserve"> </v>
      </c>
      <c r="O95" s="10" t="str">
        <f t="shared" si="9"/>
        <v xml:space="preserve"> </v>
      </c>
      <c r="P95" s="10" t="str">
        <f t="shared" si="7"/>
        <v xml:space="preserve"> </v>
      </c>
      <c r="Q95" s="10"/>
    </row>
    <row r="96" spans="1:17" x14ac:dyDescent="0.25">
      <c r="A96" s="5"/>
      <c r="F96" s="9"/>
      <c r="G96" s="9"/>
      <c r="H96" s="9"/>
      <c r="N96" s="10" t="str">
        <f t="shared" si="8"/>
        <v xml:space="preserve"> </v>
      </c>
      <c r="O96" s="10" t="str">
        <f t="shared" si="9"/>
        <v xml:space="preserve"> </v>
      </c>
      <c r="P96" s="10" t="str">
        <f t="shared" si="7"/>
        <v xml:space="preserve"> </v>
      </c>
      <c r="Q96" s="10"/>
    </row>
    <row r="97" spans="1:17" x14ac:dyDescent="0.25">
      <c r="A97" s="5"/>
      <c r="F97" s="9"/>
      <c r="G97" s="9"/>
      <c r="H97" s="9"/>
      <c r="N97" s="10" t="str">
        <f t="shared" si="8"/>
        <v xml:space="preserve"> </v>
      </c>
      <c r="O97" s="10" t="str">
        <f t="shared" si="9"/>
        <v xml:space="preserve"> </v>
      </c>
      <c r="P97" s="10" t="str">
        <f t="shared" si="7"/>
        <v xml:space="preserve"> </v>
      </c>
      <c r="Q97" s="10"/>
    </row>
    <row r="98" spans="1:17" x14ac:dyDescent="0.25">
      <c r="A98" s="5"/>
      <c r="F98" s="9"/>
      <c r="G98" s="9"/>
      <c r="H98" s="9"/>
      <c r="N98" s="10" t="str">
        <f t="shared" si="8"/>
        <v xml:space="preserve"> </v>
      </c>
      <c r="O98" s="10" t="str">
        <f t="shared" si="9"/>
        <v xml:space="preserve"> </v>
      </c>
      <c r="P98" s="10" t="str">
        <f t="shared" si="7"/>
        <v xml:space="preserve"> </v>
      </c>
      <c r="Q98" s="10"/>
    </row>
    <row r="99" spans="1:17" x14ac:dyDescent="0.25">
      <c r="A99" s="5"/>
      <c r="F99" s="9"/>
      <c r="G99" s="9"/>
      <c r="H99" s="9"/>
      <c r="N99" s="10" t="str">
        <f t="shared" si="8"/>
        <v xml:space="preserve"> </v>
      </c>
      <c r="O99" s="10" t="str">
        <f t="shared" si="9"/>
        <v xml:space="preserve"> </v>
      </c>
      <c r="P99" s="10" t="str">
        <f t="shared" si="7"/>
        <v xml:space="preserve"> </v>
      </c>
      <c r="Q99" s="10"/>
    </row>
    <row r="100" spans="1:17" x14ac:dyDescent="0.25">
      <c r="A100" s="5"/>
      <c r="F100" s="9"/>
      <c r="G100" s="9"/>
      <c r="H100" s="9"/>
      <c r="N100" s="10" t="str">
        <f t="shared" si="8"/>
        <v xml:space="preserve"> </v>
      </c>
      <c r="O100" s="10" t="str">
        <f t="shared" si="9"/>
        <v xml:space="preserve"> </v>
      </c>
      <c r="P100" s="10" t="str">
        <f t="shared" si="7"/>
        <v xml:space="preserve"> </v>
      </c>
      <c r="Q100" s="10"/>
    </row>
    <row r="101" spans="1:17" x14ac:dyDescent="0.25">
      <c r="A101" s="5"/>
      <c r="F101" s="9"/>
      <c r="G101" s="9"/>
      <c r="H101" s="9"/>
      <c r="N101" s="10" t="str">
        <f t="shared" si="8"/>
        <v xml:space="preserve"> </v>
      </c>
      <c r="O101" s="10" t="str">
        <f t="shared" si="9"/>
        <v xml:space="preserve"> </v>
      </c>
      <c r="P101" s="10" t="str">
        <f t="shared" si="7"/>
        <v xml:space="preserve"> </v>
      </c>
      <c r="Q101" s="10"/>
    </row>
    <row r="102" spans="1:17" x14ac:dyDescent="0.25">
      <c r="A102" s="5"/>
      <c r="F102" s="9"/>
      <c r="G102" s="9"/>
      <c r="H102" s="9"/>
      <c r="N102" s="10" t="str">
        <f t="shared" si="8"/>
        <v xml:space="preserve"> </v>
      </c>
      <c r="O102" s="10" t="str">
        <f t="shared" si="9"/>
        <v xml:space="preserve"> </v>
      </c>
      <c r="P102" s="10" t="str">
        <f t="shared" si="7"/>
        <v xml:space="preserve"> </v>
      </c>
      <c r="Q102" s="10"/>
    </row>
    <row r="103" spans="1:17" x14ac:dyDescent="0.25">
      <c r="A103" s="5"/>
      <c r="F103" s="9"/>
      <c r="G103" s="9"/>
      <c r="H103" s="9"/>
      <c r="N103" s="10" t="str">
        <f t="shared" si="8"/>
        <v xml:space="preserve"> </v>
      </c>
      <c r="O103" s="10" t="str">
        <f t="shared" si="9"/>
        <v xml:space="preserve"> </v>
      </c>
      <c r="P103" s="10" t="str">
        <f t="shared" si="7"/>
        <v xml:space="preserve"> </v>
      </c>
      <c r="Q103" s="10"/>
    </row>
    <row r="104" spans="1:17" x14ac:dyDescent="0.25">
      <c r="A104" s="5"/>
      <c r="F104" s="9"/>
      <c r="G104" s="9"/>
      <c r="H104" s="9"/>
      <c r="N104" s="10" t="str">
        <f t="shared" si="8"/>
        <v xml:space="preserve"> </v>
      </c>
      <c r="O104" s="10" t="str">
        <f t="shared" si="9"/>
        <v xml:space="preserve"> </v>
      </c>
      <c r="P104" s="10" t="str">
        <f t="shared" si="7"/>
        <v xml:space="preserve"> </v>
      </c>
      <c r="Q104" s="10"/>
    </row>
    <row r="105" spans="1:17" x14ac:dyDescent="0.25">
      <c r="A105" s="5"/>
      <c r="F105" s="9"/>
      <c r="G105" s="9"/>
      <c r="H105" s="9"/>
      <c r="N105" s="10" t="str">
        <f t="shared" si="8"/>
        <v xml:space="preserve"> </v>
      </c>
      <c r="O105" s="10" t="str">
        <f t="shared" si="9"/>
        <v xml:space="preserve"> </v>
      </c>
      <c r="P105" s="10" t="str">
        <f t="shared" si="7"/>
        <v xml:space="preserve"> </v>
      </c>
      <c r="Q105" s="10"/>
    </row>
    <row r="106" spans="1:17" x14ac:dyDescent="0.25">
      <c r="A106" s="5"/>
      <c r="F106" s="9"/>
      <c r="G106" s="9"/>
      <c r="H106" s="9"/>
      <c r="N106" s="10" t="str">
        <f t="shared" si="8"/>
        <v xml:space="preserve"> </v>
      </c>
      <c r="O106" s="10" t="str">
        <f t="shared" si="9"/>
        <v xml:space="preserve"> </v>
      </c>
      <c r="P106" s="10" t="str">
        <f t="shared" si="7"/>
        <v xml:space="preserve"> </v>
      </c>
      <c r="Q106" s="10"/>
    </row>
    <row r="107" spans="1:17" x14ac:dyDescent="0.25">
      <c r="A107" s="5"/>
      <c r="F107" s="9"/>
      <c r="G107" s="9"/>
      <c r="H107" s="9"/>
      <c r="N107" s="10" t="str">
        <f t="shared" si="8"/>
        <v xml:space="preserve"> </v>
      </c>
      <c r="O107" s="10" t="str">
        <f t="shared" si="9"/>
        <v xml:space="preserve"> </v>
      </c>
      <c r="P107" s="10" t="str">
        <f t="shared" si="7"/>
        <v xml:space="preserve"> </v>
      </c>
      <c r="Q107" s="10"/>
    </row>
    <row r="108" spans="1:17" x14ac:dyDescent="0.25">
      <c r="A108" s="5"/>
      <c r="F108" s="9"/>
      <c r="G108" s="9"/>
      <c r="H108" s="9"/>
      <c r="N108" s="10" t="str">
        <f t="shared" si="8"/>
        <v xml:space="preserve"> </v>
      </c>
      <c r="O108" s="10" t="str">
        <f t="shared" si="9"/>
        <v xml:space="preserve"> </v>
      </c>
      <c r="P108" s="10" t="str">
        <f t="shared" si="7"/>
        <v xml:space="preserve"> </v>
      </c>
      <c r="Q108" s="10"/>
    </row>
    <row r="109" spans="1:17" x14ac:dyDescent="0.25">
      <c r="A109" s="5"/>
      <c r="F109" s="9"/>
      <c r="G109" s="9"/>
      <c r="H109" s="9"/>
      <c r="N109" s="10" t="str">
        <f t="shared" si="8"/>
        <v xml:space="preserve"> </v>
      </c>
      <c r="O109" s="10" t="str">
        <f t="shared" si="9"/>
        <v xml:space="preserve"> </v>
      </c>
      <c r="P109" s="10" t="str">
        <f t="shared" si="7"/>
        <v xml:space="preserve"> </v>
      </c>
      <c r="Q109" s="10"/>
    </row>
    <row r="110" spans="1:17" x14ac:dyDescent="0.25">
      <c r="A110" s="5"/>
      <c r="F110" s="9"/>
      <c r="G110" s="9"/>
      <c r="H110" s="9"/>
      <c r="N110" s="10" t="str">
        <f t="shared" ref="N110:N129" si="10">IFERROR(C110/(C110+D110), " ")</f>
        <v xml:space="preserve"> </v>
      </c>
      <c r="O110" s="10" t="str">
        <f t="shared" ref="O110:O129" si="11">IFERROR(D110/(D110+C110)," ")</f>
        <v xml:space="preserve"> </v>
      </c>
      <c r="P110" s="10" t="str">
        <f t="shared" si="7"/>
        <v xml:space="preserve"> </v>
      </c>
      <c r="Q110" s="10"/>
    </row>
    <row r="111" spans="1:17" x14ac:dyDescent="0.25">
      <c r="A111" s="5"/>
      <c r="F111" s="9"/>
      <c r="G111" s="9"/>
      <c r="H111" s="9"/>
      <c r="N111" s="10" t="str">
        <f t="shared" si="10"/>
        <v xml:space="preserve"> </v>
      </c>
      <c r="O111" s="10" t="str">
        <f t="shared" si="11"/>
        <v xml:space="preserve"> </v>
      </c>
      <c r="P111" s="10" t="str">
        <f t="shared" si="7"/>
        <v xml:space="preserve"> </v>
      </c>
      <c r="Q111" s="10"/>
    </row>
    <row r="112" spans="1:17" x14ac:dyDescent="0.25">
      <c r="A112" s="5"/>
      <c r="F112" s="9"/>
      <c r="G112" s="9"/>
      <c r="H112" s="9"/>
      <c r="N112" s="10" t="str">
        <f t="shared" si="10"/>
        <v xml:space="preserve"> </v>
      </c>
      <c r="O112" s="10" t="str">
        <f t="shared" si="11"/>
        <v xml:space="preserve"> </v>
      </c>
      <c r="P112" s="10" t="str">
        <f t="shared" si="7"/>
        <v xml:space="preserve"> </v>
      </c>
      <c r="Q112" s="10"/>
    </row>
    <row r="113" spans="1:17" x14ac:dyDescent="0.25">
      <c r="A113" s="5"/>
      <c r="F113" s="9"/>
      <c r="G113" s="9"/>
      <c r="H113" s="9"/>
      <c r="N113" s="10" t="str">
        <f t="shared" si="10"/>
        <v xml:space="preserve"> </v>
      </c>
      <c r="O113" s="10" t="str">
        <f t="shared" si="11"/>
        <v xml:space="preserve"> </v>
      </c>
      <c r="P113" s="10" t="str">
        <f t="shared" si="7"/>
        <v xml:space="preserve"> </v>
      </c>
      <c r="Q113" s="10"/>
    </row>
    <row r="114" spans="1:17" x14ac:dyDescent="0.25">
      <c r="A114" s="5"/>
      <c r="F114" s="9"/>
      <c r="G114" s="9"/>
      <c r="H114" s="9"/>
      <c r="N114" s="10" t="str">
        <f t="shared" si="10"/>
        <v xml:space="preserve"> </v>
      </c>
      <c r="O114" s="10" t="str">
        <f t="shared" si="11"/>
        <v xml:space="preserve"> </v>
      </c>
      <c r="P114" s="10" t="str">
        <f t="shared" si="7"/>
        <v xml:space="preserve"> </v>
      </c>
      <c r="Q114" s="10"/>
    </row>
    <row r="115" spans="1:17" x14ac:dyDescent="0.25">
      <c r="A115" s="5"/>
      <c r="F115" s="9"/>
      <c r="G115" s="9"/>
      <c r="H115" s="9"/>
      <c r="N115" s="10" t="str">
        <f t="shared" si="10"/>
        <v xml:space="preserve"> </v>
      </c>
      <c r="O115" s="10" t="str">
        <f t="shared" si="11"/>
        <v xml:space="preserve"> </v>
      </c>
      <c r="P115" s="10" t="str">
        <f t="shared" si="7"/>
        <v xml:space="preserve"> </v>
      </c>
      <c r="Q115" s="10"/>
    </row>
    <row r="116" spans="1:17" x14ac:dyDescent="0.25">
      <c r="A116" s="5"/>
      <c r="F116" s="9"/>
      <c r="G116" s="9"/>
      <c r="H116" s="9"/>
      <c r="N116" s="10" t="str">
        <f t="shared" si="10"/>
        <v xml:space="preserve"> </v>
      </c>
      <c r="O116" s="10" t="str">
        <f t="shared" si="11"/>
        <v xml:space="preserve"> </v>
      </c>
      <c r="P116" s="10" t="str">
        <f t="shared" si="7"/>
        <v xml:space="preserve"> </v>
      </c>
      <c r="Q116" s="10"/>
    </row>
    <row r="117" spans="1:17" x14ac:dyDescent="0.25">
      <c r="A117" s="5"/>
      <c r="F117" s="9"/>
      <c r="G117" s="9"/>
      <c r="H117" s="9"/>
      <c r="N117" s="10" t="str">
        <f t="shared" si="10"/>
        <v xml:space="preserve"> </v>
      </c>
      <c r="O117" s="10" t="str">
        <f t="shared" si="11"/>
        <v xml:space="preserve"> </v>
      </c>
      <c r="P117" s="10" t="str">
        <f t="shared" si="7"/>
        <v xml:space="preserve"> </v>
      </c>
      <c r="Q117" s="10"/>
    </row>
    <row r="118" spans="1:17" x14ac:dyDescent="0.25">
      <c r="F118" s="9"/>
      <c r="G118" s="9"/>
      <c r="H118" s="9"/>
      <c r="N118" s="10" t="str">
        <f t="shared" si="10"/>
        <v xml:space="preserve"> </v>
      </c>
      <c r="O118" s="10" t="str">
        <f t="shared" si="11"/>
        <v xml:space="preserve"> </v>
      </c>
      <c r="P118" s="10" t="str">
        <f t="shared" si="7"/>
        <v xml:space="preserve"> </v>
      </c>
      <c r="Q118" s="10"/>
    </row>
    <row r="119" spans="1:17" x14ac:dyDescent="0.25">
      <c r="F119" s="9"/>
      <c r="G119" s="9"/>
      <c r="H119" s="9"/>
      <c r="N119" s="10" t="str">
        <f t="shared" si="10"/>
        <v xml:space="preserve"> </v>
      </c>
      <c r="O119" s="10" t="str">
        <f t="shared" si="11"/>
        <v xml:space="preserve"> </v>
      </c>
      <c r="P119" s="10" t="str">
        <f t="shared" si="7"/>
        <v xml:space="preserve"> </v>
      </c>
      <c r="Q119" s="10"/>
    </row>
    <row r="120" spans="1:17" x14ac:dyDescent="0.25">
      <c r="F120" s="9"/>
      <c r="G120" s="9"/>
      <c r="H120" s="9"/>
      <c r="N120" s="10" t="str">
        <f t="shared" si="10"/>
        <v xml:space="preserve"> </v>
      </c>
      <c r="O120" s="10" t="str">
        <f t="shared" si="11"/>
        <v xml:space="preserve"> </v>
      </c>
      <c r="P120" s="10" t="str">
        <f t="shared" si="7"/>
        <v xml:space="preserve"> </v>
      </c>
      <c r="Q120" s="10"/>
    </row>
    <row r="121" spans="1:17" x14ac:dyDescent="0.25">
      <c r="F121" s="9"/>
      <c r="G121" s="9"/>
      <c r="H121" s="9"/>
      <c r="N121" s="10" t="str">
        <f t="shared" si="10"/>
        <v xml:space="preserve"> </v>
      </c>
      <c r="O121" s="10" t="str">
        <f t="shared" si="11"/>
        <v xml:space="preserve"> </v>
      </c>
      <c r="P121" s="10" t="str">
        <f t="shared" si="7"/>
        <v xml:space="preserve"> </v>
      </c>
      <c r="Q121" s="10"/>
    </row>
    <row r="122" spans="1:17" x14ac:dyDescent="0.25">
      <c r="F122" s="9"/>
      <c r="G122" s="9"/>
      <c r="H122" s="9"/>
      <c r="N122" s="10" t="str">
        <f t="shared" si="10"/>
        <v xml:space="preserve"> </v>
      </c>
      <c r="O122" s="10" t="str">
        <f t="shared" si="11"/>
        <v xml:space="preserve"> </v>
      </c>
      <c r="P122" s="10" t="str">
        <f t="shared" si="7"/>
        <v xml:space="preserve"> </v>
      </c>
      <c r="Q122" s="10"/>
    </row>
    <row r="123" spans="1:17" x14ac:dyDescent="0.25">
      <c r="F123" s="9"/>
      <c r="G123" s="9"/>
      <c r="H123" s="9"/>
      <c r="N123" s="10" t="str">
        <f t="shared" si="10"/>
        <v xml:space="preserve"> </v>
      </c>
      <c r="O123" s="10" t="str">
        <f t="shared" si="11"/>
        <v xml:space="preserve"> </v>
      </c>
      <c r="P123" s="10" t="str">
        <f t="shared" si="7"/>
        <v xml:space="preserve"> </v>
      </c>
      <c r="Q123" s="10"/>
    </row>
    <row r="124" spans="1:17" x14ac:dyDescent="0.25">
      <c r="F124" s="9"/>
      <c r="G124" s="9"/>
      <c r="H124" s="9"/>
      <c r="N124" s="10" t="str">
        <f t="shared" si="10"/>
        <v xml:space="preserve"> </v>
      </c>
      <c r="O124" s="10" t="str">
        <f t="shared" si="11"/>
        <v xml:space="preserve"> </v>
      </c>
      <c r="P124" s="10" t="str">
        <f t="shared" si="7"/>
        <v xml:space="preserve"> </v>
      </c>
      <c r="Q124" s="10"/>
    </row>
    <row r="125" spans="1:17" x14ac:dyDescent="0.25">
      <c r="F125" s="9"/>
      <c r="G125" s="9"/>
      <c r="H125" s="9"/>
      <c r="N125" s="10" t="str">
        <f t="shared" si="10"/>
        <v xml:space="preserve"> </v>
      </c>
      <c r="O125" s="10" t="str">
        <f t="shared" si="11"/>
        <v xml:space="preserve"> </v>
      </c>
      <c r="P125" s="10" t="str">
        <f t="shared" si="7"/>
        <v xml:space="preserve"> </v>
      </c>
      <c r="Q125" s="10"/>
    </row>
    <row r="126" spans="1:17" x14ac:dyDescent="0.25">
      <c r="F126" s="9"/>
      <c r="G126" s="9"/>
      <c r="H126" s="9"/>
      <c r="N126" s="10" t="str">
        <f t="shared" si="10"/>
        <v xml:space="preserve"> </v>
      </c>
      <c r="O126" s="10" t="str">
        <f t="shared" si="11"/>
        <v xml:space="preserve"> </v>
      </c>
      <c r="P126" s="10" t="str">
        <f t="shared" si="7"/>
        <v xml:space="preserve"> </v>
      </c>
      <c r="Q126" s="10"/>
    </row>
    <row r="127" spans="1:17" x14ac:dyDescent="0.25">
      <c r="F127" s="9"/>
      <c r="G127" s="9"/>
      <c r="H127" s="9"/>
      <c r="N127" s="10" t="str">
        <f t="shared" si="10"/>
        <v xml:space="preserve"> </v>
      </c>
      <c r="O127" s="10" t="str">
        <f t="shared" si="11"/>
        <v xml:space="preserve"> </v>
      </c>
      <c r="P127" s="10" t="str">
        <f t="shared" si="7"/>
        <v xml:space="preserve"> </v>
      </c>
      <c r="Q127" s="10"/>
    </row>
    <row r="128" spans="1:17" x14ac:dyDescent="0.25">
      <c r="F128" s="9"/>
      <c r="G128" s="9"/>
      <c r="H128" s="9"/>
      <c r="N128" s="10" t="str">
        <f t="shared" si="10"/>
        <v xml:space="preserve"> </v>
      </c>
      <c r="O128" s="10" t="str">
        <f t="shared" si="11"/>
        <v xml:space="preserve"> </v>
      </c>
      <c r="P128" s="10" t="str">
        <f t="shared" si="7"/>
        <v xml:space="preserve"> </v>
      </c>
      <c r="Q128" s="10"/>
    </row>
    <row r="129" spans="14:17" x14ac:dyDescent="0.25">
      <c r="N129" s="10" t="str">
        <f t="shared" si="10"/>
        <v xml:space="preserve"> </v>
      </c>
      <c r="O129" s="10" t="str">
        <f t="shared" si="11"/>
        <v xml:space="preserve"> </v>
      </c>
      <c r="P129" s="10" t="str">
        <f t="shared" si="7"/>
        <v xml:space="preserve"> </v>
      </c>
      <c r="Q129" s="10"/>
    </row>
  </sheetData>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 id="{09C0E8B2-968C-4FE4-B62B-C0223416C342}">
            <xm:f>main_generics!$O3="total"</xm:f>
            <x14:dxf>
              <fill>
                <patternFill>
                  <bgColor theme="0" tint="-0.24994659260841701"/>
                </patternFill>
              </fill>
            </x14:dxf>
          </x14:cfRule>
          <xm:sqref>B3:D128 F3:H128</xm:sqref>
        </x14:conditionalFormatting>
        <x14:conditionalFormatting xmlns:xm="http://schemas.microsoft.com/office/excel/2006/main">
          <x14:cfRule type="expression" priority="3" id="{D416C449-AD02-473C-894A-6E59A1BD0C44}">
            <xm:f>main_generics!$N3="response time;dis/trav"</xm:f>
            <x14:dxf>
              <fill>
                <patternFill>
                  <bgColor theme="0" tint="-0.24994659260841701"/>
                </patternFill>
              </fill>
            </x14:dxf>
          </x14:cfRule>
          <xm:sqref>B3:B120 F3:H128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7CEE6-C35E-4276-8B3B-D20FAB23C35C}">
  <dimension ref="A1:D9"/>
  <sheetViews>
    <sheetView workbookViewId="0">
      <selection activeCell="A8" sqref="A8"/>
    </sheetView>
  </sheetViews>
  <sheetFormatPr defaultRowHeight="15" x14ac:dyDescent="0.25"/>
  <cols>
    <col min="1" max="1" width="11" bestFit="1" customWidth="1"/>
  </cols>
  <sheetData>
    <row r="1" spans="1:4" x14ac:dyDescent="0.25">
      <c r="A1" s="1"/>
      <c r="B1" s="1" t="s">
        <v>188</v>
      </c>
      <c r="C1" s="1" t="s">
        <v>189</v>
      </c>
      <c r="D1" s="1" t="s">
        <v>190</v>
      </c>
    </row>
    <row r="2" spans="1:4" x14ac:dyDescent="0.25">
      <c r="A2" s="1" t="s">
        <v>191</v>
      </c>
      <c r="B2">
        <v>0.3</v>
      </c>
      <c r="C2">
        <v>0.7</v>
      </c>
      <c r="D2">
        <v>1</v>
      </c>
    </row>
    <row r="3" spans="1:4" x14ac:dyDescent="0.25">
      <c r="A3" s="1" t="s">
        <v>653</v>
      </c>
      <c r="B3">
        <v>0.5</v>
      </c>
      <c r="C3">
        <v>0.8</v>
      </c>
      <c r="D3">
        <v>2</v>
      </c>
    </row>
    <row r="4" spans="1:4" x14ac:dyDescent="0.25">
      <c r="A4" s="23" t="s">
        <v>634</v>
      </c>
      <c r="B4">
        <v>0.3</v>
      </c>
      <c r="C4">
        <v>0.7</v>
      </c>
      <c r="D4">
        <v>1</v>
      </c>
    </row>
    <row r="5" spans="1:4" x14ac:dyDescent="0.25">
      <c r="A5" s="1" t="s">
        <v>187</v>
      </c>
      <c r="B5">
        <v>0.3</v>
      </c>
      <c r="C5">
        <v>0.7</v>
      </c>
      <c r="D5">
        <v>1</v>
      </c>
    </row>
    <row r="6" spans="1:4" x14ac:dyDescent="0.25">
      <c r="A6" s="1" t="s">
        <v>660</v>
      </c>
      <c r="B6">
        <v>0.3</v>
      </c>
      <c r="C6">
        <v>0.5</v>
      </c>
      <c r="D6">
        <v>1</v>
      </c>
    </row>
    <row r="7" spans="1:4" x14ac:dyDescent="0.25">
      <c r="A7" s="1" t="s">
        <v>874</v>
      </c>
      <c r="B7">
        <v>7.0000000000000007E-2</v>
      </c>
      <c r="C7">
        <v>0.21</v>
      </c>
      <c r="D7">
        <v>0.35</v>
      </c>
    </row>
    <row r="8" spans="1:4" x14ac:dyDescent="0.25">
      <c r="A8" s="11" t="s">
        <v>283</v>
      </c>
      <c r="B8">
        <v>0.1</v>
      </c>
      <c r="C8">
        <v>0.3</v>
      </c>
      <c r="D8">
        <v>0.5</v>
      </c>
    </row>
    <row r="9" spans="1:4" x14ac:dyDescent="0.25">
      <c r="A9" s="1" t="s">
        <v>1098</v>
      </c>
      <c r="B9">
        <v>20</v>
      </c>
      <c r="C9">
        <v>50</v>
      </c>
      <c r="D9">
        <v>75</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6B969-E216-421C-812E-FD8047411F73}">
  <dimension ref="A1:U26"/>
  <sheetViews>
    <sheetView workbookViewId="0">
      <selection activeCell="Q2" sqref="Q2:Q6"/>
    </sheetView>
  </sheetViews>
  <sheetFormatPr defaultRowHeight="15" x14ac:dyDescent="0.25"/>
  <cols>
    <col min="1" max="1" width="26" style="1" bestFit="1" customWidth="1"/>
    <col min="2" max="2" width="9" style="1" customWidth="1"/>
    <col min="3" max="3" width="10.85546875" bestFit="1" customWidth="1"/>
    <col min="4" max="4" width="11.5703125" bestFit="1" customWidth="1"/>
    <col min="5" max="5" width="6.7109375" bestFit="1" customWidth="1"/>
    <col min="6" max="6" width="9.85546875" bestFit="1" customWidth="1"/>
    <col min="7" max="7" width="9.7109375" bestFit="1" customWidth="1"/>
    <col min="17" max="17" width="22.140625" bestFit="1" customWidth="1"/>
  </cols>
  <sheetData>
    <row r="1" spans="1:21" x14ac:dyDescent="0.25">
      <c r="A1" s="1" t="s">
        <v>266</v>
      </c>
      <c r="C1" s="1" t="s">
        <v>256</v>
      </c>
      <c r="D1" s="1" t="s">
        <v>257</v>
      </c>
      <c r="E1" s="1" t="s">
        <v>258</v>
      </c>
      <c r="F1" s="1" t="s">
        <v>259</v>
      </c>
      <c r="G1" s="1" t="s">
        <v>260</v>
      </c>
      <c r="Q1" s="11" t="s">
        <v>263</v>
      </c>
      <c r="U1" s="1" t="s">
        <v>262</v>
      </c>
    </row>
    <row r="2" spans="1:21" x14ac:dyDescent="0.25">
      <c r="A2" s="1" t="s">
        <v>253</v>
      </c>
      <c r="B2" s="1" t="s">
        <v>261</v>
      </c>
      <c r="C2">
        <v>5.15</v>
      </c>
      <c r="D2">
        <v>4.7300000000000004</v>
      </c>
      <c r="E2">
        <v>5.01</v>
      </c>
      <c r="F2">
        <v>5.41</v>
      </c>
      <c r="G2">
        <v>4.0999999999999996</v>
      </c>
      <c r="I2">
        <f>C2*C3</f>
        <v>1740.7</v>
      </c>
      <c r="J2">
        <f>D2*D3</f>
        <v>3585.34</v>
      </c>
      <c r="K2">
        <f>E2*E3</f>
        <v>1968.9299999999998</v>
      </c>
      <c r="L2">
        <f>F2*F3</f>
        <v>2434.5</v>
      </c>
      <c r="M2">
        <f>G2*G3</f>
        <v>2644.4999999999995</v>
      </c>
      <c r="O2">
        <f>SUM(I2:M2)</f>
        <v>12373.97</v>
      </c>
      <c r="Q2" s="9">
        <f>O2/O3</f>
        <v>4.7886880804953558</v>
      </c>
      <c r="S2">
        <f>SUM(O2,O4,O6)</f>
        <v>33531.829999999994</v>
      </c>
      <c r="U2" s="9">
        <f>S2/S3</f>
        <v>4.256929033896153</v>
      </c>
    </row>
    <row r="3" spans="1:21" x14ac:dyDescent="0.25">
      <c r="B3" s="1" t="s">
        <v>252</v>
      </c>
      <c r="C3">
        <v>338</v>
      </c>
      <c r="D3">
        <v>758</v>
      </c>
      <c r="E3">
        <v>393</v>
      </c>
      <c r="F3">
        <v>450</v>
      </c>
      <c r="G3">
        <v>645</v>
      </c>
      <c r="O3">
        <f>SUM(C3:G3)</f>
        <v>2584</v>
      </c>
      <c r="Q3" s="9"/>
      <c r="S3">
        <f>SUM(O3,O5,O7)</f>
        <v>7877</v>
      </c>
    </row>
    <row r="4" spans="1:21" x14ac:dyDescent="0.25">
      <c r="A4" s="1" t="s">
        <v>254</v>
      </c>
      <c r="B4" s="1" t="s">
        <v>261</v>
      </c>
      <c r="C4">
        <v>2.27</v>
      </c>
      <c r="D4">
        <v>3.9</v>
      </c>
      <c r="E4">
        <v>3</v>
      </c>
      <c r="F4">
        <v>3.28</v>
      </c>
      <c r="G4">
        <v>5.97</v>
      </c>
      <c r="I4">
        <f>C4*C5</f>
        <v>780.88</v>
      </c>
      <c r="J4">
        <f>D4*D5</f>
        <v>3233.1</v>
      </c>
      <c r="K4">
        <f>E4*E5</f>
        <v>1140</v>
      </c>
      <c r="L4">
        <f>F4*F5</f>
        <v>1531.76</v>
      </c>
      <c r="M4">
        <f>G4*G5</f>
        <v>4017.81</v>
      </c>
      <c r="O4">
        <f>SUM(I4:M4)</f>
        <v>10703.55</v>
      </c>
      <c r="Q4" s="9">
        <f>O4/O5</f>
        <v>3.9745822502784995</v>
      </c>
    </row>
    <row r="5" spans="1:21" x14ac:dyDescent="0.25">
      <c r="B5" s="1" t="s">
        <v>252</v>
      </c>
      <c r="C5">
        <v>344</v>
      </c>
      <c r="D5">
        <v>829</v>
      </c>
      <c r="E5">
        <v>380</v>
      </c>
      <c r="F5">
        <v>467</v>
      </c>
      <c r="G5">
        <v>673</v>
      </c>
      <c r="O5">
        <f>SUM(C5:G5)</f>
        <v>2693</v>
      </c>
      <c r="Q5" s="9"/>
    </row>
    <row r="6" spans="1:21" x14ac:dyDescent="0.25">
      <c r="A6" s="1" t="s">
        <v>255</v>
      </c>
      <c r="B6" s="1" t="s">
        <v>261</v>
      </c>
      <c r="C6">
        <v>4</v>
      </c>
      <c r="D6">
        <v>4.42</v>
      </c>
      <c r="E6">
        <v>2.82</v>
      </c>
      <c r="F6">
        <v>3.77</v>
      </c>
      <c r="G6">
        <v>4.5599999999999996</v>
      </c>
      <c r="I6">
        <f>C6*C7</f>
        <v>1408</v>
      </c>
      <c r="J6">
        <f>D6*D7</f>
        <v>3359.2</v>
      </c>
      <c r="K6">
        <f>E6*E7</f>
        <v>1212.5999999999999</v>
      </c>
      <c r="L6">
        <f>F6*F7</f>
        <v>1670.11</v>
      </c>
      <c r="M6">
        <f>G6*G7</f>
        <v>2804.3999999999996</v>
      </c>
      <c r="O6">
        <f>SUM(I6:M6)</f>
        <v>10454.309999999998</v>
      </c>
      <c r="Q6" s="9">
        <f>O6/O7</f>
        <v>4.020888461538461</v>
      </c>
    </row>
    <row r="7" spans="1:21" x14ac:dyDescent="0.25">
      <c r="B7" s="1" t="s">
        <v>252</v>
      </c>
      <c r="C7">
        <v>352</v>
      </c>
      <c r="D7">
        <v>760</v>
      </c>
      <c r="E7">
        <v>430</v>
      </c>
      <c r="F7">
        <v>443</v>
      </c>
      <c r="G7">
        <v>615</v>
      </c>
      <c r="O7">
        <f>SUM(C7:G7)</f>
        <v>2600</v>
      </c>
      <c r="Q7" s="9"/>
    </row>
    <row r="8" spans="1:21" x14ac:dyDescent="0.25">
      <c r="Q8" s="11">
        <f>SUM(Q2,Q4,Q6)</f>
        <v>12.784158792312315</v>
      </c>
    </row>
    <row r="9" spans="1:21" x14ac:dyDescent="0.25">
      <c r="A9" s="1" t="s">
        <v>264</v>
      </c>
      <c r="C9" s="9">
        <f>773/60</f>
        <v>12.883333333333333</v>
      </c>
      <c r="D9" s="9">
        <f>((14*60)+20)/60</f>
        <v>14.333333333333334</v>
      </c>
      <c r="E9" s="9">
        <f>((12*60)+42)/60</f>
        <v>12.7</v>
      </c>
      <c r="F9" s="9">
        <v>16</v>
      </c>
      <c r="G9" s="9">
        <f>((16*60)+59)/60</f>
        <v>16.983333333333334</v>
      </c>
      <c r="Q9" s="11"/>
    </row>
    <row r="10" spans="1:21" x14ac:dyDescent="0.25">
      <c r="Q10" s="11"/>
    </row>
    <row r="11" spans="1:21" x14ac:dyDescent="0.25">
      <c r="Q11" s="11"/>
    </row>
    <row r="12" spans="1:21" x14ac:dyDescent="0.25">
      <c r="Q12" s="11"/>
    </row>
    <row r="13" spans="1:21" x14ac:dyDescent="0.25">
      <c r="Q13" s="11"/>
    </row>
    <row r="14" spans="1:21" x14ac:dyDescent="0.25">
      <c r="Q14" s="11"/>
    </row>
    <row r="15" spans="1:21" x14ac:dyDescent="0.25">
      <c r="Q15" s="11"/>
    </row>
    <row r="16" spans="1:21" x14ac:dyDescent="0.25">
      <c r="Q16" s="11"/>
    </row>
    <row r="17" spans="1:21" x14ac:dyDescent="0.25">
      <c r="Q17" s="11"/>
    </row>
    <row r="18" spans="1:21" x14ac:dyDescent="0.25">
      <c r="A18" s="1" t="s">
        <v>265</v>
      </c>
    </row>
    <row r="19" spans="1:21" x14ac:dyDescent="0.25">
      <c r="A19" s="1" t="s">
        <v>253</v>
      </c>
      <c r="B19" s="1" t="s">
        <v>261</v>
      </c>
      <c r="C19">
        <v>10.18</v>
      </c>
      <c r="D19">
        <v>16.5</v>
      </c>
      <c r="E19">
        <v>12.82</v>
      </c>
      <c r="F19">
        <v>9.68</v>
      </c>
      <c r="G19">
        <v>13.83</v>
      </c>
      <c r="I19">
        <f>C19*C20</f>
        <v>5904.4</v>
      </c>
      <c r="J19">
        <f>D19*D20</f>
        <v>2046</v>
      </c>
      <c r="K19">
        <f>E19*E20</f>
        <v>1038.42</v>
      </c>
      <c r="L19">
        <f>F19*F20</f>
        <v>1055.1199999999999</v>
      </c>
      <c r="M19">
        <f>G19*G20</f>
        <v>1950.03</v>
      </c>
      <c r="O19">
        <f>SUM(I19:M19)</f>
        <v>11993.97</v>
      </c>
      <c r="Q19" s="9">
        <f>O19/O20</f>
        <v>11.588376811594202</v>
      </c>
      <c r="S19">
        <f>SUM(O19,O21,O23)</f>
        <v>23895.449999999997</v>
      </c>
      <c r="U19" s="9">
        <f>S19/S20</f>
        <v>8.0673362592842661</v>
      </c>
    </row>
    <row r="20" spans="1:21" x14ac:dyDescent="0.25">
      <c r="B20" s="1" t="s">
        <v>252</v>
      </c>
      <c r="C20">
        <v>580</v>
      </c>
      <c r="D20">
        <v>124</v>
      </c>
      <c r="E20">
        <v>81</v>
      </c>
      <c r="F20">
        <v>109</v>
      </c>
      <c r="G20">
        <v>141</v>
      </c>
      <c r="O20">
        <f>SUM(C20:G20)</f>
        <v>1035</v>
      </c>
      <c r="Q20" s="9"/>
      <c r="S20">
        <f>SUM(O20,O22,O24)</f>
        <v>2962</v>
      </c>
    </row>
    <row r="21" spans="1:21" x14ac:dyDescent="0.25">
      <c r="A21" s="1" t="s">
        <v>254</v>
      </c>
      <c r="B21" s="1" t="s">
        <v>261</v>
      </c>
      <c r="C21">
        <v>3.32</v>
      </c>
      <c r="D21">
        <v>5.33</v>
      </c>
      <c r="E21">
        <v>5.75</v>
      </c>
      <c r="F21">
        <v>5</v>
      </c>
      <c r="G21">
        <v>19.75</v>
      </c>
      <c r="I21">
        <f>C21*C22</f>
        <v>1948.84</v>
      </c>
      <c r="J21">
        <f>D21*D22</f>
        <v>682.24</v>
      </c>
      <c r="K21">
        <f>E21*E22</f>
        <v>350.75</v>
      </c>
      <c r="L21">
        <f>F21*F22</f>
        <v>500</v>
      </c>
      <c r="M21">
        <f>G21*G22</f>
        <v>2014.5</v>
      </c>
      <c r="O21">
        <f>SUM(I21:M21)</f>
        <v>5496.33</v>
      </c>
      <c r="Q21" s="9">
        <f>O21/O22</f>
        <v>5.6199693251533738</v>
      </c>
    </row>
    <row r="22" spans="1:21" x14ac:dyDescent="0.25">
      <c r="B22" s="1" t="s">
        <v>252</v>
      </c>
      <c r="C22">
        <v>587</v>
      </c>
      <c r="D22">
        <v>128</v>
      </c>
      <c r="E22">
        <v>61</v>
      </c>
      <c r="F22">
        <v>100</v>
      </c>
      <c r="G22">
        <v>102</v>
      </c>
      <c r="O22">
        <f>SUM(C22:G22)</f>
        <v>978</v>
      </c>
      <c r="Q22" s="9"/>
    </row>
    <row r="23" spans="1:21" x14ac:dyDescent="0.25">
      <c r="A23" s="1" t="s">
        <v>255</v>
      </c>
      <c r="B23" s="1" t="s">
        <v>261</v>
      </c>
      <c r="C23">
        <v>6.23</v>
      </c>
      <c r="D23">
        <v>8.3000000000000007</v>
      </c>
      <c r="E23">
        <v>4.8499999999999996</v>
      </c>
      <c r="F23">
        <v>5.83</v>
      </c>
      <c r="G23">
        <v>11</v>
      </c>
      <c r="I23">
        <f>C23*C24</f>
        <v>3650.78</v>
      </c>
      <c r="J23">
        <f>D23*D24</f>
        <v>888.1</v>
      </c>
      <c r="K23">
        <f>E23*E24</f>
        <v>324.95</v>
      </c>
      <c r="L23">
        <f>F23*F24</f>
        <v>606.32000000000005</v>
      </c>
      <c r="M23">
        <f>G23*G24</f>
        <v>935</v>
      </c>
      <c r="O23">
        <f>SUM(I23:M23)</f>
        <v>6405.15</v>
      </c>
      <c r="Q23" s="9">
        <f>O23/O24</f>
        <v>6.7493677555321385</v>
      </c>
    </row>
    <row r="24" spans="1:21" x14ac:dyDescent="0.25">
      <c r="B24" s="1" t="s">
        <v>252</v>
      </c>
      <c r="C24">
        <v>586</v>
      </c>
      <c r="D24">
        <v>107</v>
      </c>
      <c r="E24">
        <v>67</v>
      </c>
      <c r="F24">
        <v>104</v>
      </c>
      <c r="G24">
        <v>85</v>
      </c>
      <c r="O24">
        <f>SUM(C24:G24)</f>
        <v>949</v>
      </c>
      <c r="Q24" s="9"/>
    </row>
    <row r="25" spans="1:21" x14ac:dyDescent="0.25">
      <c r="Q25" s="11">
        <f>SUM(Q19,Q21,Q23)</f>
        <v>23.957713892279713</v>
      </c>
    </row>
    <row r="26" spans="1:21" x14ac:dyDescent="0.25">
      <c r="A26" s="1" t="s">
        <v>264</v>
      </c>
      <c r="C26" s="11">
        <f>((22*60)+41)/60</f>
        <v>22.683333333333334</v>
      </c>
      <c r="D26" s="1">
        <v>49</v>
      </c>
      <c r="E26" s="1">
        <v>25</v>
      </c>
      <c r="F26" s="1">
        <v>34.5</v>
      </c>
      <c r="G26" s="1">
        <v>57</v>
      </c>
    </row>
  </sheetData>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E8FB-EB31-45C3-A53B-DC54A6029C1B}">
  <dimension ref="B11:C44"/>
  <sheetViews>
    <sheetView workbookViewId="0">
      <selection activeCell="C24" sqref="C24:C44"/>
    </sheetView>
  </sheetViews>
  <sheetFormatPr defaultRowHeight="15" x14ac:dyDescent="0.25"/>
  <sheetData>
    <row r="11" spans="2:2" x14ac:dyDescent="0.25">
      <c r="B11" s="1" t="s">
        <v>340</v>
      </c>
    </row>
    <row r="12" spans="2:2" x14ac:dyDescent="0.25">
      <c r="B12" s="1" t="s">
        <v>338</v>
      </c>
    </row>
    <row r="13" spans="2:2" x14ac:dyDescent="0.25">
      <c r="B13" s="1" t="s">
        <v>339</v>
      </c>
    </row>
    <row r="14" spans="2:2" x14ac:dyDescent="0.25">
      <c r="B14" s="1" t="s">
        <v>3</v>
      </c>
    </row>
    <row r="15" spans="2:2" x14ac:dyDescent="0.25">
      <c r="B15" s="1" t="s">
        <v>341</v>
      </c>
    </row>
    <row r="16" spans="2:2" x14ac:dyDescent="0.25">
      <c r="B16" s="8" t="s">
        <v>222</v>
      </c>
    </row>
    <row r="17" spans="2:3" x14ac:dyDescent="0.25">
      <c r="B17" s="8" t="s">
        <v>216</v>
      </c>
    </row>
    <row r="18" spans="2:3" x14ac:dyDescent="0.25">
      <c r="B18" s="8" t="s">
        <v>100</v>
      </c>
    </row>
    <row r="24" spans="2:3" x14ac:dyDescent="0.25">
      <c r="C24" s="19" t="s">
        <v>639</v>
      </c>
    </row>
    <row r="25" spans="2:3" x14ac:dyDescent="0.25">
      <c r="C25" s="19" t="s">
        <v>636</v>
      </c>
    </row>
    <row r="26" spans="2:3" x14ac:dyDescent="0.25">
      <c r="C26" s="19" t="s">
        <v>635</v>
      </c>
    </row>
    <row r="27" spans="2:3" x14ac:dyDescent="0.25">
      <c r="C27" s="19" t="s">
        <v>668</v>
      </c>
    </row>
    <row r="28" spans="2:3" x14ac:dyDescent="0.25">
      <c r="C28" s="19" t="s">
        <v>637</v>
      </c>
    </row>
    <row r="29" spans="2:3" x14ac:dyDescent="0.25">
      <c r="C29" s="19" t="s">
        <v>640</v>
      </c>
    </row>
    <row r="30" spans="2:3" x14ac:dyDescent="0.25">
      <c r="C30" s="19" t="s">
        <v>661</v>
      </c>
    </row>
    <row r="31" spans="2:3" x14ac:dyDescent="0.25">
      <c r="C31" s="19" t="s">
        <v>638</v>
      </c>
    </row>
    <row r="32" spans="2:3" x14ac:dyDescent="0.25">
      <c r="C32" s="19" t="s">
        <v>641</v>
      </c>
    </row>
    <row r="33" spans="3:3" x14ac:dyDescent="0.25">
      <c r="C33" s="20" t="s">
        <v>729</v>
      </c>
    </row>
    <row r="34" spans="3:3" x14ac:dyDescent="0.25">
      <c r="C34" s="20" t="s">
        <v>154</v>
      </c>
    </row>
    <row r="35" spans="3:3" x14ac:dyDescent="0.25">
      <c r="C35" s="20" t="s">
        <v>654</v>
      </c>
    </row>
    <row r="36" spans="3:3" x14ac:dyDescent="0.25">
      <c r="C36" s="20" t="s">
        <v>644</v>
      </c>
    </row>
    <row r="37" spans="3:3" x14ac:dyDescent="0.25">
      <c r="C37" s="20" t="s">
        <v>645</v>
      </c>
    </row>
    <row r="38" spans="3:3" x14ac:dyDescent="0.25">
      <c r="C38" s="24" t="s">
        <v>814</v>
      </c>
    </row>
    <row r="39" spans="3:3" x14ac:dyDescent="0.25">
      <c r="C39" s="24" t="s">
        <v>643</v>
      </c>
    </row>
    <row r="40" spans="3:3" x14ac:dyDescent="0.25">
      <c r="C40" s="24" t="s">
        <v>646</v>
      </c>
    </row>
    <row r="41" spans="3:3" x14ac:dyDescent="0.25">
      <c r="C41" s="24"/>
    </row>
    <row r="42" spans="3:3" x14ac:dyDescent="0.25">
      <c r="C42" s="24" t="s">
        <v>647</v>
      </c>
    </row>
    <row r="43" spans="3:3" x14ac:dyDescent="0.25">
      <c r="C43" s="25" t="s">
        <v>648</v>
      </c>
    </row>
    <row r="44" spans="3:3" x14ac:dyDescent="0.25">
      <c r="C44" s="26" t="s">
        <v>649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C6D95-58D7-4BE7-BFBC-749DA7BA1F8B}">
  <dimension ref="A1:E23"/>
  <sheetViews>
    <sheetView workbookViewId="0">
      <selection activeCell="D23" sqref="D23"/>
    </sheetView>
  </sheetViews>
  <sheetFormatPr defaultRowHeight="15" x14ac:dyDescent="0.25"/>
  <cols>
    <col min="1" max="1" width="19.140625" bestFit="1" customWidth="1"/>
    <col min="4" max="4" width="24.42578125" bestFit="1" customWidth="1"/>
    <col min="5" max="5" width="19.140625" bestFit="1" customWidth="1"/>
  </cols>
  <sheetData>
    <row r="1" spans="1:5" x14ac:dyDescent="0.25">
      <c r="A1" s="1" t="s">
        <v>933</v>
      </c>
      <c r="D1" s="1" t="s">
        <v>934</v>
      </c>
    </row>
    <row r="2" spans="1:5" x14ac:dyDescent="0.25">
      <c r="A2" t="s">
        <v>896</v>
      </c>
      <c r="D2" t="s">
        <v>390</v>
      </c>
      <c r="E2" t="s">
        <v>937</v>
      </c>
    </row>
    <row r="3" spans="1:5" x14ac:dyDescent="0.25">
      <c r="A3" t="s">
        <v>199</v>
      </c>
      <c r="D3" t="s">
        <v>416</v>
      </c>
      <c r="E3" t="s">
        <v>897</v>
      </c>
    </row>
    <row r="4" spans="1:5" x14ac:dyDescent="0.25">
      <c r="A4" t="s">
        <v>897</v>
      </c>
      <c r="D4" t="s">
        <v>930</v>
      </c>
      <c r="E4" t="s">
        <v>937</v>
      </c>
    </row>
    <row r="5" spans="1:5" x14ac:dyDescent="0.25">
      <c r="A5" t="s">
        <v>1188</v>
      </c>
      <c r="D5" t="s">
        <v>193</v>
      </c>
      <c r="E5" t="s">
        <v>1188</v>
      </c>
    </row>
    <row r="6" spans="1:5" x14ac:dyDescent="0.25">
      <c r="A6" t="s">
        <v>576</v>
      </c>
      <c r="D6" t="s">
        <v>194</v>
      </c>
      <c r="E6" t="s">
        <v>937</v>
      </c>
    </row>
    <row r="7" spans="1:5" x14ac:dyDescent="0.25">
      <c r="A7" t="s">
        <v>198</v>
      </c>
      <c r="D7" t="s">
        <v>195</v>
      </c>
      <c r="E7" t="s">
        <v>937</v>
      </c>
    </row>
    <row r="8" spans="1:5" x14ac:dyDescent="0.25">
      <c r="A8" t="s">
        <v>197</v>
      </c>
      <c r="D8" t="s">
        <v>197</v>
      </c>
      <c r="E8" t="s">
        <v>197</v>
      </c>
    </row>
    <row r="9" spans="1:5" x14ac:dyDescent="0.25">
      <c r="A9" t="s">
        <v>898</v>
      </c>
      <c r="D9" t="s">
        <v>198</v>
      </c>
      <c r="E9" t="s">
        <v>198</v>
      </c>
    </row>
    <row r="10" spans="1:5" x14ac:dyDescent="0.25">
      <c r="D10" t="s">
        <v>199</v>
      </c>
      <c r="E10" t="s">
        <v>199</v>
      </c>
    </row>
    <row r="11" spans="1:5" x14ac:dyDescent="0.25">
      <c r="D11" t="s">
        <v>200</v>
      </c>
      <c r="E11" t="s">
        <v>1188</v>
      </c>
    </row>
    <row r="12" spans="1:5" x14ac:dyDescent="0.25">
      <c r="D12" t="s">
        <v>201</v>
      </c>
      <c r="E12" t="s">
        <v>1188</v>
      </c>
    </row>
    <row r="13" spans="1:5" x14ac:dyDescent="0.25">
      <c r="D13" t="s">
        <v>202</v>
      </c>
      <c r="E13" t="s">
        <v>1188</v>
      </c>
    </row>
    <row r="14" spans="1:5" x14ac:dyDescent="0.25">
      <c r="D14" t="s">
        <v>204</v>
      </c>
      <c r="E14" t="s">
        <v>897</v>
      </c>
    </row>
    <row r="15" spans="1:5" x14ac:dyDescent="0.25">
      <c r="D15" t="s">
        <v>899</v>
      </c>
      <c r="E15" t="s">
        <v>576</v>
      </c>
    </row>
    <row r="16" spans="1:5" x14ac:dyDescent="0.25">
      <c r="D16" t="s">
        <v>196</v>
      </c>
      <c r="E16" t="s">
        <v>937</v>
      </c>
    </row>
    <row r="17" spans="4:5" x14ac:dyDescent="0.25">
      <c r="D17" t="s">
        <v>298</v>
      </c>
      <c r="E17" t="s">
        <v>937</v>
      </c>
    </row>
    <row r="18" spans="4:5" x14ac:dyDescent="0.25">
      <c r="D18" t="s">
        <v>368</v>
      </c>
      <c r="E18" t="s">
        <v>937</v>
      </c>
    </row>
    <row r="19" spans="4:5" x14ac:dyDescent="0.25">
      <c r="D19" t="s">
        <v>367</v>
      </c>
      <c r="E19" t="s">
        <v>937</v>
      </c>
    </row>
    <row r="20" spans="4:5" x14ac:dyDescent="0.25">
      <c r="D20" t="s">
        <v>397</v>
      </c>
      <c r="E20" t="s">
        <v>1188</v>
      </c>
    </row>
    <row r="21" spans="4:5" x14ac:dyDescent="0.25">
      <c r="D21" t="s">
        <v>898</v>
      </c>
      <c r="E21" t="s">
        <v>898</v>
      </c>
    </row>
    <row r="22" spans="4:5" x14ac:dyDescent="0.25">
      <c r="D22" t="s">
        <v>935</v>
      </c>
      <c r="E22" t="s">
        <v>897</v>
      </c>
    </row>
    <row r="23" spans="4:5" x14ac:dyDescent="0.25">
      <c r="D23" t="s">
        <v>1363</v>
      </c>
      <c r="E23" t="s">
        <v>937</v>
      </c>
    </row>
  </sheetData>
  <pageMargins left="0.7" right="0.7"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7AFB4-1B76-4FB0-A38B-F438FB71EC03}">
  <dimension ref="A1:H549"/>
  <sheetViews>
    <sheetView workbookViewId="0">
      <pane ySplit="1" topLeftCell="A179" activePane="bottomLeft" state="frozen"/>
      <selection pane="bottomLeft" activeCell="D175" sqref="D175"/>
    </sheetView>
  </sheetViews>
  <sheetFormatPr defaultRowHeight="15" x14ac:dyDescent="0.25"/>
  <cols>
    <col min="1" max="1" width="33.28515625" bestFit="1" customWidth="1"/>
    <col min="2" max="2" width="42.140625" bestFit="1" customWidth="1"/>
    <col min="3" max="3" width="23.7109375" bestFit="1" customWidth="1"/>
    <col min="6" max="6" width="14" bestFit="1" customWidth="1"/>
    <col min="7" max="7" width="13.140625" bestFit="1" customWidth="1"/>
    <col min="8" max="8" width="10.7109375" bestFit="1" customWidth="1"/>
  </cols>
  <sheetData>
    <row r="1" spans="1:8" s="1" customFormat="1" x14ac:dyDescent="0.25">
      <c r="A1" s="1" t="str">
        <f>conclusions!A1</f>
        <v>Study</v>
      </c>
      <c r="B1" s="1" t="e">
        <f>conclusions!#REF!</f>
        <v>#REF!</v>
      </c>
      <c r="C1" s="1" t="str">
        <f>conclusions!J1</f>
        <v>DV_component</v>
      </c>
      <c r="F1" s="1" t="s">
        <v>243</v>
      </c>
      <c r="G1" s="1" t="s">
        <v>597</v>
      </c>
      <c r="H1" s="1" t="s">
        <v>395</v>
      </c>
    </row>
    <row r="2" spans="1:8" x14ac:dyDescent="0.25">
      <c r="A2" t="str">
        <f>conclusions!A2</f>
        <v>Mohammadi et al. (2013)</v>
      </c>
      <c r="B2" t="e">
        <f>conclusions!#REF!</f>
        <v>#REF!</v>
      </c>
      <c r="C2" t="str">
        <f>conclusions!J2</f>
        <v>reporting time;dispatch time;travel time</v>
      </c>
      <c r="F2">
        <f>IF($C2=$F$1,1,IF($C2="reporting + dispatch + travel time",1,0))</f>
        <v>0</v>
      </c>
      <c r="G2">
        <f>IF($C2=$G$1,1,IF($C2="dispatch + travel time",1,IF($C2="reporting + dispatch + travel time",1,0)))</f>
        <v>0</v>
      </c>
      <c r="H2">
        <f>IF($C2=$H$1,1,IF($C2="dispatch + travel time",1,IF($C2="reporting + dispatch + travel time",1,0)))</f>
        <v>0</v>
      </c>
    </row>
    <row r="3" spans="1:8" x14ac:dyDescent="0.25">
      <c r="A3" t="str">
        <f>conclusions!A3</f>
        <v>Mohammadi et al. (2013)</v>
      </c>
      <c r="B3" t="e">
        <f>conclusions!#REF!</f>
        <v>#REF!</v>
      </c>
      <c r="C3" t="str">
        <f>conclusions!J3</f>
        <v>reporting time;dispatch time;travel time</v>
      </c>
      <c r="F3">
        <f t="shared" ref="F3:F66" si="0">IF($C3=$F$1,1,IF($C3="reporting + dispatch + travel time",1,0))</f>
        <v>0</v>
      </c>
      <c r="G3">
        <f t="shared" ref="G3:G66" si="1">IF($C3=$G$1,1,IF($C3="dispatch + travel time",1,IF($C3="reporting + dispatch + travel time",1,0)))</f>
        <v>0</v>
      </c>
      <c r="H3">
        <f t="shared" ref="H3:H66" si="2">IF($C3=$H$1,1,IF($C3="dispatch + travel time",1,IF($C3="reporting + dispatch + travel time",1,0)))</f>
        <v>0</v>
      </c>
    </row>
    <row r="4" spans="1:8" x14ac:dyDescent="0.25">
      <c r="A4" t="str">
        <f>conclusions!A4</f>
        <v>Mohammadi et al. (2013)</v>
      </c>
      <c r="B4" t="e">
        <f>conclusions!#REF!</f>
        <v>#REF!</v>
      </c>
      <c r="C4" t="str">
        <f>conclusions!J4</f>
        <v>reporting time;dispatch time;travel time</v>
      </c>
      <c r="F4">
        <f t="shared" si="0"/>
        <v>0</v>
      </c>
      <c r="G4">
        <f t="shared" si="1"/>
        <v>0</v>
      </c>
      <c r="H4">
        <f t="shared" si="2"/>
        <v>0</v>
      </c>
    </row>
    <row r="5" spans="1:8" x14ac:dyDescent="0.25">
      <c r="A5" t="str">
        <f>conclusions!A5</f>
        <v>Coyne et al. (2014)</v>
      </c>
      <c r="B5" t="e">
        <f>conclusions!#REF!</f>
        <v>#REF!</v>
      </c>
      <c r="C5" t="str">
        <f>conclusions!J5</f>
        <v>dispatch time;travel time</v>
      </c>
      <c r="F5">
        <f t="shared" si="0"/>
        <v>0</v>
      </c>
      <c r="G5">
        <f t="shared" si="1"/>
        <v>0</v>
      </c>
      <c r="H5">
        <f t="shared" si="2"/>
        <v>0</v>
      </c>
    </row>
    <row r="6" spans="1:8" x14ac:dyDescent="0.25">
      <c r="A6" t="str">
        <f>conclusions!A6</f>
        <v>Coyne et al. (2014)</v>
      </c>
      <c r="B6" t="e">
        <f>conclusions!#REF!</f>
        <v>#REF!</v>
      </c>
      <c r="C6" t="str">
        <f>conclusions!J6</f>
        <v>dispatch time;travel time</v>
      </c>
      <c r="F6">
        <f t="shared" si="0"/>
        <v>0</v>
      </c>
      <c r="G6">
        <f t="shared" si="1"/>
        <v>0</v>
      </c>
      <c r="H6">
        <f t="shared" si="2"/>
        <v>0</v>
      </c>
    </row>
    <row r="7" spans="1:8" x14ac:dyDescent="0.25">
      <c r="A7" t="str">
        <f>conclusions!A7</f>
        <v>Coyne et al. (2014)</v>
      </c>
      <c r="B7" t="e">
        <f>conclusions!#REF!</f>
        <v>#REF!</v>
      </c>
      <c r="C7" t="str">
        <f>conclusions!J7</f>
        <v>dispatch time;travel time</v>
      </c>
      <c r="F7">
        <f t="shared" si="0"/>
        <v>0</v>
      </c>
      <c r="G7">
        <f t="shared" si="1"/>
        <v>0</v>
      </c>
      <c r="H7">
        <f t="shared" si="2"/>
        <v>0</v>
      </c>
    </row>
    <row r="8" spans="1:8" x14ac:dyDescent="0.25">
      <c r="A8" t="str">
        <f>conclusions!A8</f>
        <v>Coyne et al. (2014)</v>
      </c>
      <c r="B8" t="e">
        <f>conclusions!#REF!</f>
        <v>#REF!</v>
      </c>
      <c r="C8" t="str">
        <f>conclusions!J8</f>
        <v>dispatch time;travel time</v>
      </c>
      <c r="F8">
        <f t="shared" si="0"/>
        <v>0</v>
      </c>
      <c r="G8">
        <f t="shared" si="1"/>
        <v>0</v>
      </c>
      <c r="H8">
        <f t="shared" si="2"/>
        <v>0</v>
      </c>
    </row>
    <row r="9" spans="1:8" x14ac:dyDescent="0.25">
      <c r="A9" t="str">
        <f>conclusions!A9</f>
        <v>Coyne et al. (2014)</v>
      </c>
      <c r="B9" t="e">
        <f>conclusions!#REF!</f>
        <v>#REF!</v>
      </c>
      <c r="C9" t="str">
        <f>conclusions!J9</f>
        <v>dispatch time;travel time</v>
      </c>
      <c r="F9">
        <f t="shared" si="0"/>
        <v>0</v>
      </c>
      <c r="G9">
        <f t="shared" si="1"/>
        <v>0</v>
      </c>
      <c r="H9">
        <f t="shared" si="2"/>
        <v>0</v>
      </c>
    </row>
    <row r="10" spans="1:8" x14ac:dyDescent="0.25">
      <c r="A10" t="str">
        <f>conclusions!A10</f>
        <v>Coyne et al. (2014)</v>
      </c>
      <c r="B10" t="e">
        <f>conclusions!#REF!</f>
        <v>#REF!</v>
      </c>
      <c r="C10" t="str">
        <f>conclusions!J10</f>
        <v>dispatch time;travel time</v>
      </c>
      <c r="F10">
        <f t="shared" si="0"/>
        <v>0</v>
      </c>
      <c r="G10">
        <f t="shared" si="1"/>
        <v>0</v>
      </c>
      <c r="H10">
        <f t="shared" si="2"/>
        <v>0</v>
      </c>
    </row>
    <row r="11" spans="1:8" x14ac:dyDescent="0.25">
      <c r="A11" t="str">
        <f>conclusions!A11</f>
        <v>Coyne et al. (2014)</v>
      </c>
      <c r="B11" t="e">
        <f>conclusions!#REF!</f>
        <v>#REF!</v>
      </c>
      <c r="C11" t="str">
        <f>conclusions!J11</f>
        <v>dispatch time;travel time</v>
      </c>
      <c r="F11">
        <f t="shared" si="0"/>
        <v>0</v>
      </c>
      <c r="G11">
        <f t="shared" si="1"/>
        <v>0</v>
      </c>
      <c r="H11">
        <f t="shared" si="2"/>
        <v>0</v>
      </c>
    </row>
    <row r="12" spans="1:8" x14ac:dyDescent="0.25">
      <c r="A12" t="str">
        <f>conclusions!A12</f>
        <v>Coyne et al. (2014)</v>
      </c>
      <c r="B12" t="e">
        <f>conclusions!#REF!</f>
        <v>#REF!</v>
      </c>
      <c r="C12" t="str">
        <f>conclusions!J12</f>
        <v>dispatch time;travel time</v>
      </c>
      <c r="F12">
        <f t="shared" si="0"/>
        <v>0</v>
      </c>
      <c r="G12">
        <f t="shared" si="1"/>
        <v>0</v>
      </c>
      <c r="H12">
        <f t="shared" si="2"/>
        <v>0</v>
      </c>
    </row>
    <row r="13" spans="1:8" x14ac:dyDescent="0.25">
      <c r="A13" t="str">
        <f>conclusions!A13</f>
        <v>Coyne et al. (2014)</v>
      </c>
      <c r="B13" t="e">
        <f>conclusions!#REF!</f>
        <v>#REF!</v>
      </c>
      <c r="C13" t="str">
        <f>conclusions!J13</f>
        <v>dispatch time;travel time</v>
      </c>
      <c r="F13">
        <f t="shared" si="0"/>
        <v>0</v>
      </c>
      <c r="G13">
        <f t="shared" si="1"/>
        <v>0</v>
      </c>
      <c r="H13">
        <f t="shared" si="2"/>
        <v>0</v>
      </c>
    </row>
    <row r="14" spans="1:8" x14ac:dyDescent="0.25">
      <c r="A14" t="str">
        <f>conclusions!A14</f>
        <v>Coyne et al. (2014)</v>
      </c>
      <c r="B14" t="e">
        <f>conclusions!#REF!</f>
        <v>#REF!</v>
      </c>
      <c r="C14" t="str">
        <f>conclusions!J14</f>
        <v>dispatch time;travel time</v>
      </c>
      <c r="F14">
        <f t="shared" si="0"/>
        <v>0</v>
      </c>
      <c r="G14">
        <f t="shared" si="1"/>
        <v>0</v>
      </c>
      <c r="H14">
        <f t="shared" si="2"/>
        <v>0</v>
      </c>
    </row>
    <row r="15" spans="1:8" x14ac:dyDescent="0.25">
      <c r="A15" t="str">
        <f>conclusions!A15</f>
        <v>Coyne et al. (2014)</v>
      </c>
      <c r="B15" t="e">
        <f>conclusions!#REF!</f>
        <v>#REF!</v>
      </c>
      <c r="C15" t="str">
        <f>conclusions!J15</f>
        <v>dispatch time;travel time</v>
      </c>
      <c r="F15">
        <f t="shared" si="0"/>
        <v>0</v>
      </c>
      <c r="G15">
        <f t="shared" si="1"/>
        <v>0</v>
      </c>
      <c r="H15">
        <f t="shared" si="2"/>
        <v>0</v>
      </c>
    </row>
    <row r="16" spans="1:8" x14ac:dyDescent="0.25">
      <c r="A16" t="str">
        <f>conclusions!A16</f>
        <v>Coyne et al. (2014)</v>
      </c>
      <c r="B16" t="e">
        <f>conclusions!#REF!</f>
        <v>#REF!</v>
      </c>
      <c r="C16" t="str">
        <f>conclusions!J16</f>
        <v>dispatch time;travel time</v>
      </c>
      <c r="F16">
        <f t="shared" si="0"/>
        <v>0</v>
      </c>
      <c r="G16">
        <f t="shared" si="1"/>
        <v>0</v>
      </c>
      <c r="H16">
        <f t="shared" si="2"/>
        <v>0</v>
      </c>
    </row>
    <row r="17" spans="1:8" x14ac:dyDescent="0.25">
      <c r="A17" t="str">
        <f>conclusions!A17</f>
        <v>Coyne et al. (2014)</v>
      </c>
      <c r="B17" t="e">
        <f>conclusions!#REF!</f>
        <v>#REF!</v>
      </c>
      <c r="C17" t="str">
        <f>conclusions!J17</f>
        <v>dispatch time;travel time</v>
      </c>
      <c r="F17">
        <f t="shared" si="0"/>
        <v>0</v>
      </c>
      <c r="G17">
        <f t="shared" si="1"/>
        <v>0</v>
      </c>
      <c r="H17">
        <f t="shared" si="2"/>
        <v>0</v>
      </c>
    </row>
    <row r="18" spans="1:8" x14ac:dyDescent="0.25">
      <c r="A18" t="str">
        <f>conclusions!A18</f>
        <v>Coyne et al. (2014)</v>
      </c>
      <c r="B18" t="e">
        <f>conclusions!#REF!</f>
        <v>#REF!</v>
      </c>
      <c r="C18" t="str">
        <f>conclusions!J18</f>
        <v>dispatch time;travel time</v>
      </c>
      <c r="F18">
        <f t="shared" si="0"/>
        <v>0</v>
      </c>
      <c r="G18">
        <f t="shared" si="1"/>
        <v>0</v>
      </c>
      <c r="H18">
        <f t="shared" si="2"/>
        <v>0</v>
      </c>
    </row>
    <row r="19" spans="1:8" x14ac:dyDescent="0.25">
      <c r="A19" t="str">
        <f>conclusions!A19</f>
        <v>Coyne et al. (2014)</v>
      </c>
      <c r="B19" t="e">
        <f>conclusions!#REF!</f>
        <v>#REF!</v>
      </c>
      <c r="C19" t="str">
        <f>conclusions!J19</f>
        <v>dispatch time;travel time</v>
      </c>
      <c r="F19">
        <f t="shared" si="0"/>
        <v>0</v>
      </c>
      <c r="G19">
        <f t="shared" si="1"/>
        <v>0</v>
      </c>
      <c r="H19">
        <f t="shared" si="2"/>
        <v>0</v>
      </c>
    </row>
    <row r="20" spans="1:8" x14ac:dyDescent="0.25">
      <c r="A20" t="str">
        <f>conclusions!A20</f>
        <v>Coyne et al. (2014)</v>
      </c>
      <c r="B20" t="e">
        <f>conclusions!#REF!</f>
        <v>#REF!</v>
      </c>
      <c r="C20" t="str">
        <f>conclusions!J20</f>
        <v>dispatch time;travel time</v>
      </c>
      <c r="F20">
        <f t="shared" si="0"/>
        <v>0</v>
      </c>
      <c r="G20">
        <f t="shared" si="1"/>
        <v>0</v>
      </c>
      <c r="H20">
        <f t="shared" si="2"/>
        <v>0</v>
      </c>
    </row>
    <row r="21" spans="1:8" x14ac:dyDescent="0.25">
      <c r="A21" t="str">
        <f>conclusions!A21</f>
        <v>Mares &amp; Blackburn (2020)</v>
      </c>
      <c r="B21" t="e">
        <f>conclusions!#REF!</f>
        <v>#REF!</v>
      </c>
      <c r="C21" t="str">
        <f>conclusions!J21</f>
        <v>dispatch time</v>
      </c>
      <c r="F21">
        <f t="shared" si="0"/>
        <v>0</v>
      </c>
      <c r="G21">
        <f t="shared" si="1"/>
        <v>1</v>
      </c>
      <c r="H21">
        <f t="shared" si="2"/>
        <v>0</v>
      </c>
    </row>
    <row r="22" spans="1:8" x14ac:dyDescent="0.25">
      <c r="A22" t="str">
        <f>conclusions!A22</f>
        <v>Mares &amp; Blackburn (2020)</v>
      </c>
      <c r="B22" t="e">
        <f>conclusions!#REF!</f>
        <v>#REF!</v>
      </c>
      <c r="C22" t="str">
        <f>conclusions!J22</f>
        <v>travel time</v>
      </c>
      <c r="F22">
        <f t="shared" si="0"/>
        <v>0</v>
      </c>
      <c r="G22">
        <f t="shared" si="1"/>
        <v>0</v>
      </c>
      <c r="H22">
        <f t="shared" si="2"/>
        <v>1</v>
      </c>
    </row>
    <row r="23" spans="1:8" x14ac:dyDescent="0.25">
      <c r="A23" t="str">
        <f>conclusions!A23</f>
        <v>Mares &amp; Blackburn (2020)</v>
      </c>
      <c r="B23" t="e">
        <f>conclusions!#REF!</f>
        <v>#REF!</v>
      </c>
      <c r="C23" t="str">
        <f>conclusions!J23</f>
        <v>dispatch time</v>
      </c>
      <c r="F23">
        <f t="shared" si="0"/>
        <v>0</v>
      </c>
      <c r="G23">
        <f t="shared" si="1"/>
        <v>1</v>
      </c>
      <c r="H23">
        <f t="shared" si="2"/>
        <v>0</v>
      </c>
    </row>
    <row r="24" spans="1:8" x14ac:dyDescent="0.25">
      <c r="A24" t="str">
        <f>conclusions!A24</f>
        <v>Mares &amp; Blackburn (2020)</v>
      </c>
      <c r="B24" t="e">
        <f>conclusions!#REF!</f>
        <v>#REF!</v>
      </c>
      <c r="C24" t="str">
        <f>conclusions!J24</f>
        <v>travel time</v>
      </c>
      <c r="F24">
        <f t="shared" si="0"/>
        <v>0</v>
      </c>
      <c r="G24">
        <f t="shared" si="1"/>
        <v>0</v>
      </c>
      <c r="H24">
        <f t="shared" si="2"/>
        <v>1</v>
      </c>
    </row>
    <row r="25" spans="1:8" x14ac:dyDescent="0.25">
      <c r="A25" t="str">
        <f>conclusions!A25</f>
        <v>Choi, Librett &amp; Collins (2013)</v>
      </c>
      <c r="B25" t="e">
        <f>conclusions!#REF!</f>
        <v>#REF!</v>
      </c>
      <c r="C25" t="str">
        <f>conclusions!J25</f>
        <v>dispatch time</v>
      </c>
      <c r="F25">
        <f t="shared" si="0"/>
        <v>0</v>
      </c>
      <c r="G25">
        <f t="shared" si="1"/>
        <v>1</v>
      </c>
      <c r="H25">
        <f t="shared" si="2"/>
        <v>0</v>
      </c>
    </row>
    <row r="26" spans="1:8" x14ac:dyDescent="0.25">
      <c r="A26" t="str">
        <f>conclusions!A26</f>
        <v>Choi, Librett &amp; Collins (2013)</v>
      </c>
      <c r="B26" t="e">
        <f>conclusions!#REF!</f>
        <v>#REF!</v>
      </c>
      <c r="C26" t="str">
        <f>conclusions!J26</f>
        <v>travel time</v>
      </c>
      <c r="F26">
        <f t="shared" si="0"/>
        <v>0</v>
      </c>
      <c r="G26">
        <f t="shared" si="1"/>
        <v>0</v>
      </c>
      <c r="H26">
        <f t="shared" si="2"/>
        <v>1</v>
      </c>
    </row>
    <row r="27" spans="1:8" x14ac:dyDescent="0.25">
      <c r="A27" t="str">
        <f>conclusions!A27</f>
        <v>Salimbene &amp; Zhang (2020)</v>
      </c>
      <c r="B27" t="e">
        <f>conclusions!#REF!</f>
        <v>#REF!</v>
      </c>
      <c r="C27" t="str">
        <f>conclusions!J27</f>
        <v>dispatch time;travel time</v>
      </c>
      <c r="F27">
        <f t="shared" si="0"/>
        <v>0</v>
      </c>
      <c r="G27">
        <f t="shared" si="1"/>
        <v>0</v>
      </c>
      <c r="H27">
        <f t="shared" si="2"/>
        <v>0</v>
      </c>
    </row>
    <row r="28" spans="1:8" x14ac:dyDescent="0.25">
      <c r="A28" t="str">
        <f>conclusions!A28</f>
        <v>Salimbene &amp; Zhang (2020)</v>
      </c>
      <c r="B28" t="e">
        <f>conclusions!#REF!</f>
        <v>#REF!</v>
      </c>
      <c r="C28" t="str">
        <f>conclusions!J28</f>
        <v>dispatch time;travel time</v>
      </c>
      <c r="F28">
        <f t="shared" si="0"/>
        <v>0</v>
      </c>
      <c r="G28">
        <f t="shared" si="1"/>
        <v>0</v>
      </c>
      <c r="H28">
        <f t="shared" si="2"/>
        <v>0</v>
      </c>
    </row>
    <row r="29" spans="1:8" x14ac:dyDescent="0.25">
      <c r="A29" t="str">
        <f>conclusions!A29</f>
        <v>Salimbene &amp; Zhang (2020)</v>
      </c>
      <c r="B29" t="e">
        <f>conclusions!#REF!</f>
        <v>#REF!</v>
      </c>
      <c r="C29" t="str">
        <f>conclusions!J29</f>
        <v>dispatch time;travel time</v>
      </c>
      <c r="F29">
        <f t="shared" si="0"/>
        <v>0</v>
      </c>
      <c r="G29">
        <f t="shared" si="1"/>
        <v>0</v>
      </c>
      <c r="H29">
        <f t="shared" si="2"/>
        <v>0</v>
      </c>
    </row>
    <row r="30" spans="1:8" x14ac:dyDescent="0.25">
      <c r="A30" t="str">
        <f>conclusions!A30</f>
        <v>Salimbene &amp; Zhang (2020)</v>
      </c>
      <c r="B30" t="e">
        <f>conclusions!#REF!</f>
        <v>#REF!</v>
      </c>
      <c r="C30" t="str">
        <f>conclusions!J30</f>
        <v>dispatch time;travel time</v>
      </c>
      <c r="F30">
        <f t="shared" si="0"/>
        <v>0</v>
      </c>
      <c r="G30">
        <f t="shared" si="1"/>
        <v>0</v>
      </c>
      <c r="H30">
        <f t="shared" si="2"/>
        <v>0</v>
      </c>
    </row>
    <row r="31" spans="1:8" x14ac:dyDescent="0.25">
      <c r="A31" t="str">
        <f>conclusions!A31</f>
        <v>Salimbene &amp; Zhang (2020)</v>
      </c>
      <c r="B31" t="e">
        <f>conclusions!#REF!</f>
        <v>#REF!</v>
      </c>
      <c r="C31" t="str">
        <f>conclusions!J31</f>
        <v>dispatch time;travel time</v>
      </c>
      <c r="F31">
        <f t="shared" si="0"/>
        <v>0</v>
      </c>
      <c r="G31">
        <f t="shared" si="1"/>
        <v>0</v>
      </c>
      <c r="H31">
        <f t="shared" si="2"/>
        <v>0</v>
      </c>
    </row>
    <row r="32" spans="1:8" x14ac:dyDescent="0.25">
      <c r="A32" t="str">
        <f>conclusions!A32</f>
        <v>Salimbene &amp; Zhang (2020)</v>
      </c>
      <c r="B32" t="e">
        <f>conclusions!#REF!</f>
        <v>#REF!</v>
      </c>
      <c r="C32" t="str">
        <f>conclusions!J32</f>
        <v>dispatch time;travel time</v>
      </c>
      <c r="F32">
        <f t="shared" si="0"/>
        <v>0</v>
      </c>
      <c r="G32">
        <f t="shared" si="1"/>
        <v>0</v>
      </c>
      <c r="H32">
        <f t="shared" si="2"/>
        <v>0</v>
      </c>
    </row>
    <row r="33" spans="1:8" x14ac:dyDescent="0.25">
      <c r="A33" t="str">
        <f>conclusions!A33</f>
        <v>Salimbene &amp; Zhang (2020)</v>
      </c>
      <c r="B33" t="e">
        <f>conclusions!#REF!</f>
        <v>#REF!</v>
      </c>
      <c r="C33" t="str">
        <f>conclusions!J33</f>
        <v>dispatch time;travel time</v>
      </c>
      <c r="F33">
        <f t="shared" si="0"/>
        <v>0</v>
      </c>
      <c r="G33">
        <f t="shared" si="1"/>
        <v>0</v>
      </c>
      <c r="H33">
        <f t="shared" si="2"/>
        <v>0</v>
      </c>
    </row>
    <row r="34" spans="1:8" x14ac:dyDescent="0.25">
      <c r="A34" t="str">
        <f>conclusions!A34</f>
        <v>Salimbene &amp; Zhang (2020)</v>
      </c>
      <c r="B34" t="e">
        <f>conclusions!#REF!</f>
        <v>#REF!</v>
      </c>
      <c r="C34" t="str">
        <f>conclusions!J34</f>
        <v>dispatch time;travel time</v>
      </c>
      <c r="F34">
        <f t="shared" si="0"/>
        <v>0</v>
      </c>
      <c r="G34">
        <f t="shared" si="1"/>
        <v>0</v>
      </c>
      <c r="H34">
        <f t="shared" si="2"/>
        <v>0</v>
      </c>
    </row>
    <row r="35" spans="1:8" x14ac:dyDescent="0.25">
      <c r="A35" t="str">
        <f>conclusions!A35</f>
        <v>Salimbene &amp; Zhang (2020)</v>
      </c>
      <c r="B35" t="e">
        <f>conclusions!#REF!</f>
        <v>#REF!</v>
      </c>
      <c r="C35" t="str">
        <f>conclusions!J35</f>
        <v>dispatch time;travel time</v>
      </c>
      <c r="F35">
        <f t="shared" si="0"/>
        <v>0</v>
      </c>
      <c r="G35">
        <f t="shared" si="1"/>
        <v>0</v>
      </c>
      <c r="H35">
        <f t="shared" si="2"/>
        <v>0</v>
      </c>
    </row>
    <row r="36" spans="1:8" x14ac:dyDescent="0.25">
      <c r="A36" t="str">
        <f>conclusions!A36</f>
        <v>Salimbene &amp; Zhang (2020)</v>
      </c>
      <c r="B36" t="e">
        <f>conclusions!#REF!</f>
        <v>#REF!</v>
      </c>
      <c r="C36" t="str">
        <f>conclusions!J36</f>
        <v>dispatch time;travel time</v>
      </c>
      <c r="F36">
        <f t="shared" si="0"/>
        <v>0</v>
      </c>
      <c r="G36">
        <f t="shared" si="1"/>
        <v>0</v>
      </c>
      <c r="H36">
        <f t="shared" si="2"/>
        <v>0</v>
      </c>
    </row>
    <row r="37" spans="1:8" x14ac:dyDescent="0.25">
      <c r="A37" t="str">
        <f>conclusions!A37</f>
        <v>Salimbene &amp; Zhang (2020)</v>
      </c>
      <c r="B37" t="e">
        <f>conclusions!#REF!</f>
        <v>#REF!</v>
      </c>
      <c r="C37" t="str">
        <f>conclusions!J37</f>
        <v>dispatch time;travel time</v>
      </c>
      <c r="F37">
        <f t="shared" si="0"/>
        <v>0</v>
      </c>
      <c r="G37">
        <f t="shared" si="1"/>
        <v>0</v>
      </c>
      <c r="H37">
        <f t="shared" si="2"/>
        <v>0</v>
      </c>
    </row>
    <row r="38" spans="1:8" x14ac:dyDescent="0.25">
      <c r="A38" t="str">
        <f>conclusions!A38</f>
        <v>Salimbene &amp; Zhang (2020)</v>
      </c>
      <c r="B38" t="e">
        <f>conclusions!#REF!</f>
        <v>#REF!</v>
      </c>
      <c r="C38" t="str">
        <f>conclusions!J38</f>
        <v>dispatch time;travel time</v>
      </c>
      <c r="F38">
        <f t="shared" si="0"/>
        <v>0</v>
      </c>
      <c r="G38">
        <f t="shared" si="1"/>
        <v>0</v>
      </c>
      <c r="H38">
        <f t="shared" si="2"/>
        <v>0</v>
      </c>
    </row>
    <row r="39" spans="1:8" x14ac:dyDescent="0.25">
      <c r="A39" t="str">
        <f>conclusions!A39</f>
        <v>Salimbene &amp; Zhang (2020)</v>
      </c>
      <c r="B39" t="e">
        <f>conclusions!#REF!</f>
        <v>#REF!</v>
      </c>
      <c r="C39" t="str">
        <f>conclusions!J39</f>
        <v>dispatch time;travel time</v>
      </c>
      <c r="F39">
        <f t="shared" si="0"/>
        <v>0</v>
      </c>
      <c r="G39">
        <f t="shared" si="1"/>
        <v>0</v>
      </c>
      <c r="H39">
        <f t="shared" si="2"/>
        <v>0</v>
      </c>
    </row>
    <row r="40" spans="1:8" x14ac:dyDescent="0.25">
      <c r="A40" t="str">
        <f>conclusions!A40</f>
        <v>Salimbene &amp; Zhang (2020)</v>
      </c>
      <c r="B40" t="s">
        <v>242</v>
      </c>
      <c r="C40" t="str">
        <f>conclusions!J40</f>
        <v>dispatch time;travel time</v>
      </c>
      <c r="F40">
        <f t="shared" si="0"/>
        <v>0</v>
      </c>
      <c r="G40">
        <f t="shared" si="1"/>
        <v>0</v>
      </c>
      <c r="H40">
        <f t="shared" si="2"/>
        <v>0</v>
      </c>
    </row>
    <row r="41" spans="1:8" x14ac:dyDescent="0.25">
      <c r="A41" t="str">
        <f>conclusions!A41</f>
        <v>Salimbene &amp; Zhang (2020)</v>
      </c>
      <c r="B41" t="e">
        <f>conclusions!#REF!</f>
        <v>#REF!</v>
      </c>
      <c r="C41" t="str">
        <f>conclusions!J41</f>
        <v>dispatch time;travel time</v>
      </c>
      <c r="F41">
        <f t="shared" si="0"/>
        <v>0</v>
      </c>
      <c r="G41">
        <f t="shared" si="1"/>
        <v>0</v>
      </c>
      <c r="H41">
        <f t="shared" si="2"/>
        <v>0</v>
      </c>
    </row>
    <row r="42" spans="1:8" x14ac:dyDescent="0.25">
      <c r="A42" t="str">
        <f>conclusions!A42</f>
        <v>Russo (2006)</v>
      </c>
      <c r="B42" t="e">
        <f>conclusions!#REF!</f>
        <v>#REF!</v>
      </c>
      <c r="C42" t="str">
        <f>conclusions!J42</f>
        <v>dispatch time;travel time</v>
      </c>
      <c r="F42">
        <f t="shared" si="0"/>
        <v>0</v>
      </c>
      <c r="G42">
        <f t="shared" si="1"/>
        <v>0</v>
      </c>
      <c r="H42">
        <f t="shared" si="2"/>
        <v>0</v>
      </c>
    </row>
    <row r="43" spans="1:8" x14ac:dyDescent="0.25">
      <c r="A43" t="str">
        <f>conclusions!A43</f>
        <v>Blackstone, Hakim &amp; Meehan (2020)</v>
      </c>
      <c r="B43" t="e">
        <f>conclusions!#REF!</f>
        <v>#REF!</v>
      </c>
      <c r="C43" t="str">
        <f>conclusions!J43</f>
        <v>dispatch time;travel time</v>
      </c>
      <c r="F43">
        <f t="shared" si="0"/>
        <v>0</v>
      </c>
      <c r="G43">
        <f t="shared" si="1"/>
        <v>0</v>
      </c>
      <c r="H43">
        <f t="shared" si="2"/>
        <v>0</v>
      </c>
    </row>
    <row r="44" spans="1:8" x14ac:dyDescent="0.25">
      <c r="A44" t="str">
        <f>conclusions!A44</f>
        <v>Blackstone, Hakim &amp; Meehan (2020)</v>
      </c>
      <c r="B44" t="e">
        <f>conclusions!#REF!</f>
        <v>#REF!</v>
      </c>
      <c r="C44" t="str">
        <f>conclusions!J44</f>
        <v>dispatch time;travel time</v>
      </c>
      <c r="F44">
        <f t="shared" si="0"/>
        <v>0</v>
      </c>
      <c r="G44">
        <f t="shared" si="1"/>
        <v>0</v>
      </c>
      <c r="H44">
        <f t="shared" si="2"/>
        <v>0</v>
      </c>
    </row>
    <row r="45" spans="1:8" x14ac:dyDescent="0.25">
      <c r="A45" t="str">
        <f>conclusions!A45</f>
        <v>Spelman &amp; Brown (1984)</v>
      </c>
      <c r="B45" t="e">
        <f>conclusions!#REF!</f>
        <v>#REF!</v>
      </c>
      <c r="C45" t="str">
        <f>conclusions!J45</f>
        <v>reporting time</v>
      </c>
      <c r="F45">
        <f t="shared" si="0"/>
        <v>1</v>
      </c>
      <c r="G45">
        <f t="shared" si="1"/>
        <v>0</v>
      </c>
      <c r="H45">
        <f t="shared" si="2"/>
        <v>0</v>
      </c>
    </row>
    <row r="46" spans="1:8" x14ac:dyDescent="0.25">
      <c r="A46" t="str">
        <f>conclusions!A46</f>
        <v>Spelman &amp; Brown (1984)</v>
      </c>
      <c r="B46" t="e">
        <f>conclusions!#REF!</f>
        <v>#REF!</v>
      </c>
      <c r="C46" t="str">
        <f>conclusions!J46</f>
        <v>reporting time</v>
      </c>
      <c r="F46">
        <f t="shared" si="0"/>
        <v>1</v>
      </c>
      <c r="G46">
        <f t="shared" si="1"/>
        <v>0</v>
      </c>
      <c r="H46">
        <f t="shared" si="2"/>
        <v>0</v>
      </c>
    </row>
    <row r="47" spans="1:8" x14ac:dyDescent="0.25">
      <c r="A47" t="str">
        <f>conclusions!A47</f>
        <v>Spelman &amp; Brown (1984)</v>
      </c>
      <c r="B47" t="e">
        <f>conclusions!#REF!</f>
        <v>#REF!</v>
      </c>
      <c r="C47" t="str">
        <f>conclusions!J47</f>
        <v>reporting time</v>
      </c>
      <c r="F47">
        <f t="shared" si="0"/>
        <v>1</v>
      </c>
      <c r="G47">
        <f t="shared" si="1"/>
        <v>0</v>
      </c>
      <c r="H47">
        <f t="shared" si="2"/>
        <v>0</v>
      </c>
    </row>
    <row r="48" spans="1:8" x14ac:dyDescent="0.25">
      <c r="A48" t="str">
        <f>conclusions!A48</f>
        <v>Spelman &amp; Brown (1984)</v>
      </c>
      <c r="B48" t="e">
        <f>conclusions!#REF!</f>
        <v>#REF!</v>
      </c>
      <c r="C48" t="str">
        <f>conclusions!J48</f>
        <v>reporting time</v>
      </c>
      <c r="F48">
        <f t="shared" si="0"/>
        <v>1</v>
      </c>
      <c r="G48">
        <f t="shared" si="1"/>
        <v>0</v>
      </c>
      <c r="H48">
        <f t="shared" si="2"/>
        <v>0</v>
      </c>
    </row>
    <row r="49" spans="1:8" x14ac:dyDescent="0.25">
      <c r="A49" t="str">
        <f>conclusions!A49</f>
        <v>Spelman &amp; Brown (1984)</v>
      </c>
      <c r="B49" t="e">
        <f>conclusions!#REF!</f>
        <v>#REF!</v>
      </c>
      <c r="C49" t="str">
        <f>conclusions!J49</f>
        <v>reporting time</v>
      </c>
      <c r="F49">
        <f t="shared" si="0"/>
        <v>1</v>
      </c>
      <c r="G49">
        <f t="shared" si="1"/>
        <v>0</v>
      </c>
      <c r="H49">
        <f t="shared" si="2"/>
        <v>0</v>
      </c>
    </row>
    <row r="50" spans="1:8" x14ac:dyDescent="0.25">
      <c r="A50" t="str">
        <f>conclusions!A50</f>
        <v>Spelman &amp; Brown (1984)</v>
      </c>
      <c r="B50" t="e">
        <f>conclusions!#REF!</f>
        <v>#REF!</v>
      </c>
      <c r="C50" t="str">
        <f>conclusions!J50</f>
        <v>reporting time</v>
      </c>
      <c r="F50">
        <f t="shared" si="0"/>
        <v>1</v>
      </c>
      <c r="G50">
        <f t="shared" si="1"/>
        <v>0</v>
      </c>
      <c r="H50">
        <f t="shared" si="2"/>
        <v>0</v>
      </c>
    </row>
    <row r="51" spans="1:8" x14ac:dyDescent="0.25">
      <c r="A51" t="str">
        <f>conclusions!A51</f>
        <v>Spelman &amp; Brown (1984)</v>
      </c>
      <c r="B51" t="e">
        <f>conclusions!#REF!</f>
        <v>#REF!</v>
      </c>
      <c r="C51" t="str">
        <f>conclusions!J51</f>
        <v>reporting time</v>
      </c>
      <c r="F51">
        <f t="shared" si="0"/>
        <v>1</v>
      </c>
      <c r="G51">
        <f t="shared" si="1"/>
        <v>0</v>
      </c>
      <c r="H51">
        <f t="shared" si="2"/>
        <v>0</v>
      </c>
    </row>
    <row r="52" spans="1:8" x14ac:dyDescent="0.25">
      <c r="A52" t="str">
        <f>conclusions!A52</f>
        <v>Spelman &amp; Brown (1984)</v>
      </c>
      <c r="B52" t="e">
        <f>conclusions!#REF!</f>
        <v>#REF!</v>
      </c>
      <c r="C52" t="str">
        <f>conclusions!J52</f>
        <v>reporting time</v>
      </c>
      <c r="F52">
        <f t="shared" si="0"/>
        <v>1</v>
      </c>
      <c r="G52">
        <f t="shared" si="1"/>
        <v>0</v>
      </c>
      <c r="H52">
        <f t="shared" si="2"/>
        <v>0</v>
      </c>
    </row>
    <row r="53" spans="1:8" x14ac:dyDescent="0.25">
      <c r="A53" t="str">
        <f>conclusions!A53</f>
        <v>Kayes et al. (2019)</v>
      </c>
      <c r="B53" t="e">
        <f>conclusions!#REF!</f>
        <v>#REF!</v>
      </c>
      <c r="C53" t="str">
        <f>conclusions!J53</f>
        <v>dispatch time;travel time</v>
      </c>
      <c r="F53">
        <f t="shared" si="0"/>
        <v>0</v>
      </c>
      <c r="G53">
        <f t="shared" si="1"/>
        <v>0</v>
      </c>
      <c r="H53">
        <f t="shared" si="2"/>
        <v>0</v>
      </c>
    </row>
    <row r="54" spans="1:8" x14ac:dyDescent="0.25">
      <c r="A54" t="str">
        <f>conclusions!A54</f>
        <v>Kayes et al. (2019)</v>
      </c>
      <c r="B54" t="e">
        <f>conclusions!#REF!</f>
        <v>#REF!</v>
      </c>
      <c r="C54" t="str">
        <f>conclusions!J54</f>
        <v>dispatch time;travel time</v>
      </c>
      <c r="F54">
        <f t="shared" si="0"/>
        <v>0</v>
      </c>
      <c r="G54">
        <f t="shared" si="1"/>
        <v>0</v>
      </c>
      <c r="H54">
        <f t="shared" si="2"/>
        <v>0</v>
      </c>
    </row>
    <row r="55" spans="1:8" x14ac:dyDescent="0.25">
      <c r="A55" t="str">
        <f>conclusions!A55</f>
        <v>Kayes et al. (2019)</v>
      </c>
      <c r="B55" t="e">
        <f>conclusions!#REF!</f>
        <v>#REF!</v>
      </c>
      <c r="C55" t="str">
        <f>conclusions!J55</f>
        <v>dispatch time;travel time</v>
      </c>
      <c r="F55">
        <f t="shared" si="0"/>
        <v>0</v>
      </c>
      <c r="G55">
        <f t="shared" si="1"/>
        <v>0</v>
      </c>
      <c r="H55">
        <f t="shared" si="2"/>
        <v>0</v>
      </c>
    </row>
    <row r="56" spans="1:8" x14ac:dyDescent="0.25">
      <c r="A56" t="str">
        <f>conclusions!A56</f>
        <v>Kayes et al. (2019)</v>
      </c>
      <c r="B56" t="e">
        <f>conclusions!#REF!</f>
        <v>#REF!</v>
      </c>
      <c r="C56" t="str">
        <f>conclusions!J56</f>
        <v>dispatch time;travel time</v>
      </c>
      <c r="F56">
        <f t="shared" si="0"/>
        <v>0</v>
      </c>
      <c r="G56">
        <f t="shared" si="1"/>
        <v>0</v>
      </c>
      <c r="H56">
        <f t="shared" si="2"/>
        <v>0</v>
      </c>
    </row>
    <row r="57" spans="1:8" x14ac:dyDescent="0.25">
      <c r="A57" t="str">
        <f>conclusions!A57</f>
        <v>Kayes et al. (2019)</v>
      </c>
      <c r="B57" t="e">
        <f>conclusions!#REF!</f>
        <v>#REF!</v>
      </c>
      <c r="C57" t="str">
        <f>conclusions!J57</f>
        <v>dispatch time;travel time</v>
      </c>
      <c r="F57">
        <f t="shared" si="0"/>
        <v>0</v>
      </c>
      <c r="G57">
        <f t="shared" si="1"/>
        <v>0</v>
      </c>
      <c r="H57">
        <f t="shared" si="2"/>
        <v>0</v>
      </c>
    </row>
    <row r="58" spans="1:8" x14ac:dyDescent="0.25">
      <c r="A58" t="str">
        <f>conclusions!A58</f>
        <v>Kayes et al. (2019)</v>
      </c>
      <c r="B58" t="e">
        <f>conclusions!#REF!</f>
        <v>#REF!</v>
      </c>
      <c r="C58" t="str">
        <f>conclusions!J58</f>
        <v>dispatch time;travel time</v>
      </c>
      <c r="F58">
        <f t="shared" si="0"/>
        <v>0</v>
      </c>
      <c r="G58">
        <f t="shared" si="1"/>
        <v>0</v>
      </c>
      <c r="H58">
        <f t="shared" si="2"/>
        <v>0</v>
      </c>
    </row>
    <row r="59" spans="1:8" x14ac:dyDescent="0.25">
      <c r="A59" t="str">
        <f>conclusions!A59</f>
        <v>Kayes et al. (2019)</v>
      </c>
      <c r="B59" t="e">
        <f>conclusions!#REF!</f>
        <v>#REF!</v>
      </c>
      <c r="C59" t="str">
        <f>conclusions!J59</f>
        <v>dispatch time;travel time</v>
      </c>
      <c r="F59">
        <f t="shared" si="0"/>
        <v>0</v>
      </c>
      <c r="G59">
        <f t="shared" si="1"/>
        <v>0</v>
      </c>
      <c r="H59">
        <f t="shared" si="2"/>
        <v>0</v>
      </c>
    </row>
    <row r="60" spans="1:8" x14ac:dyDescent="0.25">
      <c r="A60" t="str">
        <f>conclusions!A60</f>
        <v>Vigoa (2010)</v>
      </c>
      <c r="B60" t="e">
        <f>conclusions!#REF!</f>
        <v>#REF!</v>
      </c>
      <c r="C60" t="str">
        <f>conclusions!J60</f>
        <v>dispatch time;travel time</v>
      </c>
      <c r="F60">
        <f t="shared" si="0"/>
        <v>0</v>
      </c>
      <c r="G60">
        <f t="shared" si="1"/>
        <v>0</v>
      </c>
      <c r="H60">
        <f t="shared" si="2"/>
        <v>0</v>
      </c>
    </row>
    <row r="61" spans="1:8" x14ac:dyDescent="0.25">
      <c r="A61" t="str">
        <f>conclusions!A61</f>
        <v>Vigoa (2010)</v>
      </c>
      <c r="B61" t="e">
        <f>conclusions!#REF!</f>
        <v>#REF!</v>
      </c>
      <c r="C61" t="str">
        <f>conclusions!J61</f>
        <v>dispatch time;travel time</v>
      </c>
      <c r="F61">
        <f t="shared" si="0"/>
        <v>0</v>
      </c>
      <c r="G61">
        <f t="shared" si="1"/>
        <v>0</v>
      </c>
      <c r="H61">
        <f t="shared" si="2"/>
        <v>0</v>
      </c>
    </row>
    <row r="62" spans="1:8" x14ac:dyDescent="0.25">
      <c r="A62" t="str">
        <f>conclusions!A62</f>
        <v>Propheter (2020)</v>
      </c>
      <c r="B62" t="e">
        <f>conclusions!#REF!</f>
        <v>#REF!</v>
      </c>
      <c r="C62" t="str">
        <f>conclusions!J62</f>
        <v>travel time</v>
      </c>
      <c r="F62">
        <f t="shared" si="0"/>
        <v>0</v>
      </c>
      <c r="G62">
        <f t="shared" si="1"/>
        <v>0</v>
      </c>
      <c r="H62">
        <f t="shared" si="2"/>
        <v>1</v>
      </c>
    </row>
    <row r="63" spans="1:8" x14ac:dyDescent="0.25">
      <c r="A63" t="str">
        <f>conclusions!A63</f>
        <v>Propheter (2020)</v>
      </c>
      <c r="B63" t="e">
        <f>conclusions!#REF!</f>
        <v>#REF!</v>
      </c>
      <c r="C63" t="str">
        <f>conclusions!J63</f>
        <v>travel time</v>
      </c>
      <c r="F63">
        <f t="shared" si="0"/>
        <v>0</v>
      </c>
      <c r="G63">
        <f t="shared" si="1"/>
        <v>0</v>
      </c>
      <c r="H63">
        <f t="shared" si="2"/>
        <v>1</v>
      </c>
    </row>
    <row r="64" spans="1:8" x14ac:dyDescent="0.25">
      <c r="A64" t="str">
        <f>conclusions!A64</f>
        <v>Propheter (2020)</v>
      </c>
      <c r="B64" t="e">
        <f>conclusions!#REF!</f>
        <v>#REF!</v>
      </c>
      <c r="C64" t="str">
        <f>conclusions!J64</f>
        <v>travel time</v>
      </c>
      <c r="F64">
        <f t="shared" si="0"/>
        <v>0</v>
      </c>
      <c r="G64">
        <f t="shared" si="1"/>
        <v>0</v>
      </c>
      <c r="H64">
        <f t="shared" si="2"/>
        <v>1</v>
      </c>
    </row>
    <row r="65" spans="1:8" x14ac:dyDescent="0.25">
      <c r="A65" t="str">
        <f>conclusions!A65</f>
        <v>Propheter (2020)</v>
      </c>
      <c r="B65" t="e">
        <f>conclusions!#REF!</f>
        <v>#REF!</v>
      </c>
      <c r="C65" t="str">
        <f>conclusions!J65</f>
        <v>travel time</v>
      </c>
      <c r="F65">
        <f t="shared" si="0"/>
        <v>0</v>
      </c>
      <c r="G65">
        <f t="shared" si="1"/>
        <v>0</v>
      </c>
      <c r="H65">
        <f t="shared" si="2"/>
        <v>1</v>
      </c>
    </row>
    <row r="66" spans="1:8" x14ac:dyDescent="0.25">
      <c r="A66" t="str">
        <f>conclusions!A66</f>
        <v>Propheter (2020)</v>
      </c>
      <c r="B66" t="e">
        <f>conclusions!#REF!</f>
        <v>#REF!</v>
      </c>
      <c r="C66" t="str">
        <f>conclusions!J66</f>
        <v>travel time</v>
      </c>
      <c r="F66">
        <f t="shared" si="0"/>
        <v>0</v>
      </c>
      <c r="G66">
        <f t="shared" si="1"/>
        <v>0</v>
      </c>
      <c r="H66">
        <f t="shared" si="2"/>
        <v>1</v>
      </c>
    </row>
    <row r="67" spans="1:8" x14ac:dyDescent="0.25">
      <c r="A67" t="str">
        <f>conclusions!A67</f>
        <v>Propheter (2020)</v>
      </c>
      <c r="B67" t="e">
        <f>conclusions!#REF!</f>
        <v>#REF!</v>
      </c>
      <c r="C67" t="str">
        <f>conclusions!J67</f>
        <v>travel time</v>
      </c>
      <c r="F67">
        <f t="shared" ref="F67:F130" si="3">IF($C67=$F$1,1,IF($C67="reporting + dispatch + travel time",1,0))</f>
        <v>0</v>
      </c>
      <c r="G67">
        <f t="shared" ref="G67:G130" si="4">IF($C67=$G$1,1,IF($C67="dispatch + travel time",1,IF($C67="reporting + dispatch + travel time",1,0)))</f>
        <v>0</v>
      </c>
      <c r="H67">
        <f t="shared" ref="H67:H130" si="5">IF($C67=$H$1,1,IF($C67="dispatch + travel time",1,IF($C67="reporting + dispatch + travel time",1,0)))</f>
        <v>1</v>
      </c>
    </row>
    <row r="68" spans="1:8" x14ac:dyDescent="0.25">
      <c r="A68" t="str">
        <f>conclusions!A68</f>
        <v>Mares &amp; Blackburn (2012)</v>
      </c>
      <c r="B68" t="e">
        <f>conclusions!#REF!</f>
        <v>#REF!</v>
      </c>
      <c r="C68" t="str">
        <f>conclusions!J68</f>
        <v>dispatch time</v>
      </c>
      <c r="F68">
        <f t="shared" si="3"/>
        <v>0</v>
      </c>
      <c r="G68">
        <f t="shared" si="4"/>
        <v>1</v>
      </c>
      <c r="H68">
        <f t="shared" si="5"/>
        <v>0</v>
      </c>
    </row>
    <row r="69" spans="1:8" x14ac:dyDescent="0.25">
      <c r="A69" t="str">
        <f>conclusions!A69</f>
        <v>Mares &amp; Blackburn (2012)</v>
      </c>
      <c r="B69" t="e">
        <f>conclusions!#REF!</f>
        <v>#REF!</v>
      </c>
      <c r="C69" t="str">
        <f>conclusions!J69</f>
        <v>travel time</v>
      </c>
      <c r="F69">
        <f t="shared" si="3"/>
        <v>0</v>
      </c>
      <c r="G69">
        <f t="shared" si="4"/>
        <v>0</v>
      </c>
      <c r="H69">
        <f t="shared" si="5"/>
        <v>1</v>
      </c>
    </row>
    <row r="70" spans="1:8" x14ac:dyDescent="0.25">
      <c r="A70" t="str">
        <f>conclusions!A70</f>
        <v>Larson &amp; Simon (1979)</v>
      </c>
      <c r="B70" t="e">
        <f>conclusions!#REF!</f>
        <v>#REF!</v>
      </c>
      <c r="C70" t="str">
        <f>conclusions!J70</f>
        <v>travel time</v>
      </c>
      <c r="F70">
        <f t="shared" si="3"/>
        <v>0</v>
      </c>
      <c r="G70">
        <f t="shared" si="4"/>
        <v>0</v>
      </c>
      <c r="H70">
        <f t="shared" si="5"/>
        <v>1</v>
      </c>
    </row>
    <row r="71" spans="1:8" x14ac:dyDescent="0.25">
      <c r="A71" t="str">
        <f>conclusions!A71</f>
        <v>Myrick et al. (1979)</v>
      </c>
      <c r="B71" t="e">
        <f>conclusions!#REF!</f>
        <v>#REF!</v>
      </c>
      <c r="C71" t="str">
        <f>conclusions!J71</f>
        <v>dispatch time;travel time</v>
      </c>
      <c r="F71">
        <f t="shared" si="3"/>
        <v>0</v>
      </c>
      <c r="G71">
        <f t="shared" si="4"/>
        <v>0</v>
      </c>
      <c r="H71">
        <f t="shared" si="5"/>
        <v>0</v>
      </c>
    </row>
    <row r="72" spans="1:8" x14ac:dyDescent="0.25">
      <c r="A72" t="str">
        <f>conclusions!A72</f>
        <v>Cihan (2015)</v>
      </c>
      <c r="B72" t="e">
        <f>conclusions!#REF!</f>
        <v>#REF!</v>
      </c>
      <c r="C72" t="str">
        <f>conclusions!J72</f>
        <v>dispatch time;travel time</v>
      </c>
      <c r="F72">
        <f t="shared" si="3"/>
        <v>0</v>
      </c>
      <c r="G72">
        <f t="shared" si="4"/>
        <v>0</v>
      </c>
      <c r="H72">
        <f t="shared" si="5"/>
        <v>0</v>
      </c>
    </row>
    <row r="73" spans="1:8" x14ac:dyDescent="0.25">
      <c r="A73" t="str">
        <f>conclusions!A73</f>
        <v>Cihan (2015)</v>
      </c>
      <c r="B73" t="e">
        <f>conclusions!#REF!</f>
        <v>#REF!</v>
      </c>
      <c r="C73" t="str">
        <f>conclusions!J73</f>
        <v>dispatch time;travel time</v>
      </c>
      <c r="F73">
        <f t="shared" si="3"/>
        <v>0</v>
      </c>
      <c r="G73">
        <f t="shared" si="4"/>
        <v>0</v>
      </c>
      <c r="H73">
        <f t="shared" si="5"/>
        <v>0</v>
      </c>
    </row>
    <row r="74" spans="1:8" x14ac:dyDescent="0.25">
      <c r="A74" t="str">
        <f>conclusions!A74</f>
        <v>Cihan (2015)</v>
      </c>
      <c r="B74" t="e">
        <f>conclusions!#REF!</f>
        <v>#REF!</v>
      </c>
      <c r="C74" t="str">
        <f>conclusions!J74</f>
        <v>dispatch time;travel time</v>
      </c>
      <c r="F74">
        <f t="shared" si="3"/>
        <v>0</v>
      </c>
      <c r="G74">
        <f t="shared" si="4"/>
        <v>0</v>
      </c>
      <c r="H74">
        <f t="shared" si="5"/>
        <v>0</v>
      </c>
    </row>
    <row r="75" spans="1:8" x14ac:dyDescent="0.25">
      <c r="A75" t="str">
        <f>conclusions!A75</f>
        <v>Cihan (2015)</v>
      </c>
      <c r="B75" t="e">
        <f>conclusions!#REF!</f>
        <v>#REF!</v>
      </c>
      <c r="C75" t="str">
        <f>conclusions!J75</f>
        <v>dispatch time;travel time</v>
      </c>
      <c r="F75">
        <f t="shared" si="3"/>
        <v>0</v>
      </c>
      <c r="G75">
        <f t="shared" si="4"/>
        <v>0</v>
      </c>
      <c r="H75">
        <f t="shared" si="5"/>
        <v>0</v>
      </c>
    </row>
    <row r="76" spans="1:8" x14ac:dyDescent="0.25">
      <c r="A76" t="str">
        <f>conclusions!A76</f>
        <v>Cihan (2015)</v>
      </c>
      <c r="B76" t="e">
        <f>conclusions!#REF!</f>
        <v>#REF!</v>
      </c>
      <c r="C76" t="str">
        <f>conclusions!J76</f>
        <v>dispatch time;travel time</v>
      </c>
      <c r="F76">
        <f t="shared" si="3"/>
        <v>0</v>
      </c>
      <c r="G76">
        <f t="shared" si="4"/>
        <v>0</v>
      </c>
      <c r="H76">
        <f t="shared" si="5"/>
        <v>0</v>
      </c>
    </row>
    <row r="77" spans="1:8" x14ac:dyDescent="0.25">
      <c r="A77" t="str">
        <f>conclusions!A77</f>
        <v>Cihan (2015)</v>
      </c>
      <c r="B77" t="e">
        <f>conclusions!#REF!</f>
        <v>#REF!</v>
      </c>
      <c r="C77" t="str">
        <f>conclusions!J77</f>
        <v>dispatch time;travel time</v>
      </c>
      <c r="F77">
        <f t="shared" si="3"/>
        <v>0</v>
      </c>
      <c r="G77">
        <f t="shared" si="4"/>
        <v>0</v>
      </c>
      <c r="H77">
        <f t="shared" si="5"/>
        <v>0</v>
      </c>
    </row>
    <row r="78" spans="1:8" x14ac:dyDescent="0.25">
      <c r="A78" t="str">
        <f>conclusions!A78</f>
        <v>Cihan (2015)</v>
      </c>
      <c r="B78" t="e">
        <f>conclusions!#REF!</f>
        <v>#REF!</v>
      </c>
      <c r="C78" t="str">
        <f>conclusions!J78</f>
        <v>dispatch time;travel time</v>
      </c>
      <c r="F78">
        <f t="shared" si="3"/>
        <v>0</v>
      </c>
      <c r="G78">
        <f t="shared" si="4"/>
        <v>0</v>
      </c>
      <c r="H78">
        <f t="shared" si="5"/>
        <v>0</v>
      </c>
    </row>
    <row r="79" spans="1:8" x14ac:dyDescent="0.25">
      <c r="A79" t="str">
        <f>conclusions!A79</f>
        <v>Cihan (2015)</v>
      </c>
      <c r="B79" t="e">
        <f>conclusions!#REF!</f>
        <v>#REF!</v>
      </c>
      <c r="C79" t="str">
        <f>conclusions!J79</f>
        <v>dispatch time;travel time</v>
      </c>
      <c r="F79">
        <f t="shared" si="3"/>
        <v>0</v>
      </c>
      <c r="G79">
        <f t="shared" si="4"/>
        <v>0</v>
      </c>
      <c r="H79">
        <f t="shared" si="5"/>
        <v>0</v>
      </c>
    </row>
    <row r="80" spans="1:8" x14ac:dyDescent="0.25">
      <c r="A80" t="str">
        <f>conclusions!A80</f>
        <v>Mazerolle et al. (2003)</v>
      </c>
      <c r="B80" t="e">
        <f>conclusions!#REF!</f>
        <v>#REF!</v>
      </c>
      <c r="C80" t="str">
        <f>conclusions!J80</f>
        <v>dispatch time</v>
      </c>
      <c r="F80">
        <f t="shared" si="3"/>
        <v>0</v>
      </c>
      <c r="G80">
        <f t="shared" si="4"/>
        <v>1</v>
      </c>
      <c r="H80">
        <f t="shared" si="5"/>
        <v>0</v>
      </c>
    </row>
    <row r="81" spans="1:8" x14ac:dyDescent="0.25">
      <c r="A81" t="str">
        <f>conclusions!A81</f>
        <v>Mazerolle et al. (2003)</v>
      </c>
      <c r="B81" t="e">
        <f>conclusions!#REF!</f>
        <v>#REF!</v>
      </c>
      <c r="C81" t="str">
        <f>conclusions!J81</f>
        <v>travel time</v>
      </c>
      <c r="F81">
        <f t="shared" si="3"/>
        <v>0</v>
      </c>
      <c r="G81">
        <f t="shared" si="4"/>
        <v>0</v>
      </c>
      <c r="H81">
        <f t="shared" si="5"/>
        <v>1</v>
      </c>
    </row>
    <row r="82" spans="1:8" x14ac:dyDescent="0.25">
      <c r="A82" t="str">
        <f>conclusions!A82</f>
        <v>Mazerolle et al. (2003)</v>
      </c>
      <c r="B82" t="e">
        <f>conclusions!#REF!</f>
        <v>#REF!</v>
      </c>
      <c r="C82" t="str">
        <f>conclusions!J82</f>
        <v>dispatch time</v>
      </c>
      <c r="F82">
        <f t="shared" si="3"/>
        <v>0</v>
      </c>
      <c r="G82">
        <f t="shared" si="4"/>
        <v>1</v>
      </c>
      <c r="H82">
        <f t="shared" si="5"/>
        <v>0</v>
      </c>
    </row>
    <row r="83" spans="1:8" x14ac:dyDescent="0.25">
      <c r="A83" t="str">
        <f>conclusions!A83</f>
        <v>Mazerolle et al. (2003)</v>
      </c>
      <c r="B83" t="e">
        <f>conclusions!#REF!</f>
        <v>#REF!</v>
      </c>
      <c r="C83" t="str">
        <f>conclusions!J83</f>
        <v>travel time</v>
      </c>
      <c r="F83">
        <f t="shared" si="3"/>
        <v>0</v>
      </c>
      <c r="G83">
        <f t="shared" si="4"/>
        <v>0</v>
      </c>
      <c r="H83">
        <f t="shared" si="5"/>
        <v>1</v>
      </c>
    </row>
    <row r="84" spans="1:8" x14ac:dyDescent="0.25">
      <c r="A84" t="str">
        <f>conclusions!A84</f>
        <v>Mazerolle et al. (2003)</v>
      </c>
      <c r="B84" t="e">
        <f>conclusions!#REF!</f>
        <v>#REF!</v>
      </c>
      <c r="C84" t="str">
        <f>conclusions!J84</f>
        <v>dispatch time</v>
      </c>
      <c r="F84">
        <f t="shared" si="3"/>
        <v>0</v>
      </c>
      <c r="G84">
        <f t="shared" si="4"/>
        <v>1</v>
      </c>
      <c r="H84">
        <f t="shared" si="5"/>
        <v>0</v>
      </c>
    </row>
    <row r="85" spans="1:8" x14ac:dyDescent="0.25">
      <c r="A85" t="str">
        <f>conclusions!A85</f>
        <v>Mazerolle et al. (2003)</v>
      </c>
      <c r="B85" t="e">
        <f>conclusions!#REF!</f>
        <v>#REF!</v>
      </c>
      <c r="C85" t="str">
        <f>conclusions!J85</f>
        <v>travel time</v>
      </c>
      <c r="F85">
        <f t="shared" si="3"/>
        <v>0</v>
      </c>
      <c r="G85">
        <f t="shared" si="4"/>
        <v>0</v>
      </c>
      <c r="H85">
        <f t="shared" si="5"/>
        <v>1</v>
      </c>
    </row>
    <row r="86" spans="1:8" x14ac:dyDescent="0.25">
      <c r="A86" t="str">
        <f>conclusions!A86</f>
        <v>Mazerolle et al. (2003)</v>
      </c>
      <c r="B86" t="e">
        <f>conclusions!#REF!</f>
        <v>#REF!</v>
      </c>
      <c r="C86" t="str">
        <f>conclusions!J86</f>
        <v>dispatch time</v>
      </c>
      <c r="F86">
        <f t="shared" si="3"/>
        <v>0</v>
      </c>
      <c r="G86">
        <f t="shared" si="4"/>
        <v>1</v>
      </c>
      <c r="H86">
        <f t="shared" si="5"/>
        <v>0</v>
      </c>
    </row>
    <row r="87" spans="1:8" x14ac:dyDescent="0.25">
      <c r="A87" t="str">
        <f>conclusions!A87</f>
        <v>Mazerolle et al. (2003)</v>
      </c>
      <c r="B87" t="e">
        <f>conclusions!#REF!</f>
        <v>#REF!</v>
      </c>
      <c r="C87" t="str">
        <f>conclusions!J87</f>
        <v>travel time</v>
      </c>
      <c r="F87">
        <f t="shared" si="3"/>
        <v>0</v>
      </c>
      <c r="G87">
        <f t="shared" si="4"/>
        <v>0</v>
      </c>
      <c r="H87">
        <f t="shared" si="5"/>
        <v>1</v>
      </c>
    </row>
    <row r="88" spans="1:8" x14ac:dyDescent="0.25">
      <c r="A88" t="str">
        <f>conclusions!A88</f>
        <v>Kessler (1985)</v>
      </c>
      <c r="B88" t="e">
        <f>conclusions!#REF!</f>
        <v>#REF!</v>
      </c>
      <c r="C88" t="str">
        <f>conclusions!J88</f>
        <v>travel time</v>
      </c>
      <c r="F88">
        <f t="shared" si="3"/>
        <v>0</v>
      </c>
      <c r="G88">
        <f t="shared" si="4"/>
        <v>0</v>
      </c>
      <c r="H88">
        <f t="shared" si="5"/>
        <v>1</v>
      </c>
    </row>
    <row r="89" spans="1:8" x14ac:dyDescent="0.25">
      <c r="A89" t="str">
        <f>conclusions!A89</f>
        <v>Kessler (1985)</v>
      </c>
      <c r="B89" t="e">
        <f>conclusions!#REF!</f>
        <v>#REF!</v>
      </c>
      <c r="C89" t="str">
        <f>conclusions!J89</f>
        <v>travel time</v>
      </c>
      <c r="F89">
        <f t="shared" si="3"/>
        <v>0</v>
      </c>
      <c r="G89">
        <f t="shared" si="4"/>
        <v>0</v>
      </c>
      <c r="H89">
        <f t="shared" si="5"/>
        <v>1</v>
      </c>
    </row>
    <row r="90" spans="1:8" x14ac:dyDescent="0.25">
      <c r="A90" t="str">
        <f>conclusions!A90</f>
        <v>Kessler (1985)</v>
      </c>
      <c r="B90" t="e">
        <f>conclusions!#REF!</f>
        <v>#REF!</v>
      </c>
      <c r="C90" t="str">
        <f>conclusions!J90</f>
        <v>travel time</v>
      </c>
      <c r="F90">
        <f t="shared" si="3"/>
        <v>0</v>
      </c>
      <c r="G90">
        <f t="shared" si="4"/>
        <v>0</v>
      </c>
      <c r="H90">
        <f t="shared" si="5"/>
        <v>1</v>
      </c>
    </row>
    <row r="91" spans="1:8" x14ac:dyDescent="0.25">
      <c r="A91" t="str">
        <f>conclusions!A91</f>
        <v>Kessler (1985)</v>
      </c>
      <c r="B91" t="e">
        <f>conclusions!#REF!</f>
        <v>#REF!</v>
      </c>
      <c r="C91" t="str">
        <f>conclusions!J91</f>
        <v>travel time</v>
      </c>
      <c r="F91">
        <f t="shared" si="3"/>
        <v>0</v>
      </c>
      <c r="G91">
        <f t="shared" si="4"/>
        <v>0</v>
      </c>
      <c r="H91">
        <f t="shared" si="5"/>
        <v>1</v>
      </c>
    </row>
    <row r="92" spans="1:8" x14ac:dyDescent="0.25">
      <c r="A92" t="str">
        <f>conclusions!A92</f>
        <v>Kessler (1985)</v>
      </c>
      <c r="B92" t="e">
        <f>conclusions!#REF!</f>
        <v>#REF!</v>
      </c>
      <c r="C92" t="str">
        <f>conclusions!J92</f>
        <v>travel time</v>
      </c>
      <c r="F92">
        <f t="shared" si="3"/>
        <v>0</v>
      </c>
      <c r="G92">
        <f t="shared" si="4"/>
        <v>0</v>
      </c>
      <c r="H92">
        <f t="shared" si="5"/>
        <v>1</v>
      </c>
    </row>
    <row r="93" spans="1:8" x14ac:dyDescent="0.25">
      <c r="A93" t="str">
        <f>conclusions!A93</f>
        <v>Kessler (1985)</v>
      </c>
      <c r="B93" t="e">
        <f>conclusions!#REF!</f>
        <v>#REF!</v>
      </c>
      <c r="C93" t="str">
        <f>conclusions!J93</f>
        <v>travel time</v>
      </c>
      <c r="F93">
        <f t="shared" si="3"/>
        <v>0</v>
      </c>
      <c r="G93">
        <f t="shared" si="4"/>
        <v>0</v>
      </c>
      <c r="H93">
        <f t="shared" si="5"/>
        <v>1</v>
      </c>
    </row>
    <row r="94" spans="1:8" x14ac:dyDescent="0.25">
      <c r="A94" t="str">
        <f>conclusions!A94</f>
        <v>Kessler (1985)</v>
      </c>
      <c r="B94" t="e">
        <f>conclusions!#REF!</f>
        <v>#REF!</v>
      </c>
      <c r="C94" t="str">
        <f>conclusions!J94</f>
        <v>travel time</v>
      </c>
      <c r="F94">
        <f t="shared" si="3"/>
        <v>0</v>
      </c>
      <c r="G94">
        <f t="shared" si="4"/>
        <v>0</v>
      </c>
      <c r="H94">
        <f t="shared" si="5"/>
        <v>1</v>
      </c>
    </row>
    <row r="95" spans="1:8" x14ac:dyDescent="0.25">
      <c r="A95" t="str">
        <f>conclusions!A95</f>
        <v>Kessler (1985)</v>
      </c>
      <c r="B95" t="e">
        <f>conclusions!#REF!</f>
        <v>#REF!</v>
      </c>
      <c r="C95" t="str">
        <f>conclusions!J95</f>
        <v>travel time</v>
      </c>
      <c r="F95">
        <f t="shared" si="3"/>
        <v>0</v>
      </c>
      <c r="G95">
        <f t="shared" si="4"/>
        <v>0</v>
      </c>
      <c r="H95">
        <f t="shared" si="5"/>
        <v>1</v>
      </c>
    </row>
    <row r="96" spans="1:8" x14ac:dyDescent="0.25">
      <c r="A96" t="str">
        <f>conclusions!A96</f>
        <v>Kessler (1985)</v>
      </c>
      <c r="B96" t="e">
        <f>conclusions!#REF!</f>
        <v>#REF!</v>
      </c>
      <c r="C96" t="str">
        <f>conclusions!J96</f>
        <v>travel time</v>
      </c>
      <c r="F96">
        <f t="shared" si="3"/>
        <v>0</v>
      </c>
      <c r="G96">
        <f t="shared" si="4"/>
        <v>0</v>
      </c>
      <c r="H96">
        <f t="shared" si="5"/>
        <v>1</v>
      </c>
    </row>
    <row r="97" spans="1:8" x14ac:dyDescent="0.25">
      <c r="A97" t="str">
        <f>conclusions!A97</f>
        <v>Kessler (1985)</v>
      </c>
      <c r="B97" t="e">
        <f>conclusions!#REF!</f>
        <v>#REF!</v>
      </c>
      <c r="C97" t="str">
        <f>conclusions!J97</f>
        <v>travel time</v>
      </c>
      <c r="F97">
        <f t="shared" si="3"/>
        <v>0</v>
      </c>
      <c r="G97">
        <f t="shared" si="4"/>
        <v>0</v>
      </c>
      <c r="H97">
        <f t="shared" si="5"/>
        <v>1</v>
      </c>
    </row>
    <row r="98" spans="1:8" x14ac:dyDescent="0.25">
      <c r="A98" t="str">
        <f>conclusions!A98</f>
        <v>Kessler (1985)</v>
      </c>
      <c r="B98" t="e">
        <f>conclusions!#REF!</f>
        <v>#REF!</v>
      </c>
      <c r="C98" t="str">
        <f>conclusions!J98</f>
        <v>travel time</v>
      </c>
      <c r="F98">
        <f t="shared" si="3"/>
        <v>0</v>
      </c>
      <c r="G98">
        <f t="shared" si="4"/>
        <v>0</v>
      </c>
      <c r="H98">
        <f t="shared" si="5"/>
        <v>1</v>
      </c>
    </row>
    <row r="99" spans="1:8" x14ac:dyDescent="0.25">
      <c r="A99" t="str">
        <f>conclusions!A99</f>
        <v>Kessler (1985)</v>
      </c>
      <c r="B99" t="e">
        <f>conclusions!#REF!</f>
        <v>#REF!</v>
      </c>
      <c r="C99" t="str">
        <f>conclusions!J99</f>
        <v>travel time</v>
      </c>
      <c r="F99">
        <f t="shared" si="3"/>
        <v>0</v>
      </c>
      <c r="G99">
        <f t="shared" si="4"/>
        <v>0</v>
      </c>
      <c r="H99">
        <f t="shared" si="5"/>
        <v>1</v>
      </c>
    </row>
    <row r="100" spans="1:8" x14ac:dyDescent="0.25">
      <c r="A100" t="str">
        <f>conclusions!A100</f>
        <v>Kessler (1985)</v>
      </c>
      <c r="B100" t="e">
        <f>conclusions!#REF!</f>
        <v>#REF!</v>
      </c>
      <c r="C100" t="str">
        <f>conclusions!J100</f>
        <v>travel time</v>
      </c>
      <c r="F100">
        <f t="shared" si="3"/>
        <v>0</v>
      </c>
      <c r="G100">
        <f t="shared" si="4"/>
        <v>0</v>
      </c>
      <c r="H100">
        <f t="shared" si="5"/>
        <v>1</v>
      </c>
    </row>
    <row r="101" spans="1:8" x14ac:dyDescent="0.25">
      <c r="A101" t="str">
        <f>conclusions!A101</f>
        <v>Cihan, Zhang and Hoover (2012)</v>
      </c>
      <c r="B101" t="e">
        <f>conclusions!#REF!</f>
        <v>#REF!</v>
      </c>
      <c r="C101" t="str">
        <f>conclusions!J101</f>
        <v>dispatch time;travel time</v>
      </c>
      <c r="F101">
        <f t="shared" si="3"/>
        <v>0</v>
      </c>
      <c r="G101">
        <f t="shared" si="4"/>
        <v>0</v>
      </c>
      <c r="H101">
        <f t="shared" si="5"/>
        <v>0</v>
      </c>
    </row>
    <row r="102" spans="1:8" x14ac:dyDescent="0.25">
      <c r="A102" t="str">
        <f>conclusions!A102</f>
        <v>Cihan, Zhang and Hoover (2012)</v>
      </c>
      <c r="B102" t="e">
        <f>conclusions!#REF!</f>
        <v>#REF!</v>
      </c>
      <c r="C102" t="str">
        <f>conclusions!J102</f>
        <v>dispatch time;travel time</v>
      </c>
      <c r="F102">
        <f t="shared" si="3"/>
        <v>0</v>
      </c>
      <c r="G102">
        <f t="shared" si="4"/>
        <v>0</v>
      </c>
      <c r="H102">
        <f t="shared" si="5"/>
        <v>0</v>
      </c>
    </row>
    <row r="103" spans="1:8" x14ac:dyDescent="0.25">
      <c r="A103" t="str">
        <f>conclusions!A103</f>
        <v>Cihan, Zhang and Hoover (2012)</v>
      </c>
      <c r="B103" t="e">
        <f>conclusions!#REF!</f>
        <v>#REF!</v>
      </c>
      <c r="C103" t="str">
        <f>conclusions!J103</f>
        <v>dispatch time;travel time</v>
      </c>
      <c r="F103">
        <f t="shared" si="3"/>
        <v>0</v>
      </c>
      <c r="G103">
        <f t="shared" si="4"/>
        <v>0</v>
      </c>
      <c r="H103">
        <f t="shared" si="5"/>
        <v>0</v>
      </c>
    </row>
    <row r="104" spans="1:8" x14ac:dyDescent="0.25">
      <c r="A104" t="str">
        <f>conclusions!A104</f>
        <v>Cihan, Zhang and Hoover (2012)</v>
      </c>
      <c r="B104" t="e">
        <f>conclusions!#REF!</f>
        <v>#REF!</v>
      </c>
      <c r="C104" t="str">
        <f>conclusions!J104</f>
        <v>dispatch time;travel time</v>
      </c>
      <c r="F104">
        <f t="shared" si="3"/>
        <v>0</v>
      </c>
      <c r="G104">
        <f t="shared" si="4"/>
        <v>0</v>
      </c>
      <c r="H104">
        <f t="shared" si="5"/>
        <v>0</v>
      </c>
    </row>
    <row r="105" spans="1:8" x14ac:dyDescent="0.25">
      <c r="A105" t="str">
        <f>conclusions!A105</f>
        <v>Cihan, Zhang and Hoover (2012)</v>
      </c>
      <c r="B105" t="e">
        <f>conclusions!#REF!</f>
        <v>#REF!</v>
      </c>
      <c r="C105" t="str">
        <f>conclusions!J105</f>
        <v>dispatch time;travel time</v>
      </c>
      <c r="F105">
        <f t="shared" si="3"/>
        <v>0</v>
      </c>
      <c r="G105">
        <f t="shared" si="4"/>
        <v>0</v>
      </c>
      <c r="H105">
        <f t="shared" si="5"/>
        <v>0</v>
      </c>
    </row>
    <row r="106" spans="1:8" x14ac:dyDescent="0.25">
      <c r="A106" t="str">
        <f>conclusions!A106</f>
        <v>Cihan, Zhang and Hoover (2012)</v>
      </c>
      <c r="B106" t="e">
        <f>conclusions!#REF!</f>
        <v>#REF!</v>
      </c>
      <c r="C106" t="str">
        <f>conclusions!J106</f>
        <v>dispatch time;travel time</v>
      </c>
      <c r="F106">
        <f t="shared" si="3"/>
        <v>0</v>
      </c>
      <c r="G106">
        <f t="shared" si="4"/>
        <v>0</v>
      </c>
      <c r="H106">
        <f t="shared" si="5"/>
        <v>0</v>
      </c>
    </row>
    <row r="107" spans="1:8" x14ac:dyDescent="0.25">
      <c r="A107" t="str">
        <f>conclusions!A107</f>
        <v>Cihan, Zhang and Hoover (2012)</v>
      </c>
      <c r="B107" t="e">
        <f>conclusions!#REF!</f>
        <v>#REF!</v>
      </c>
      <c r="C107" t="str">
        <f>conclusions!J107</f>
        <v>dispatch time;travel time</v>
      </c>
      <c r="F107">
        <f t="shared" si="3"/>
        <v>0</v>
      </c>
      <c r="G107">
        <f t="shared" si="4"/>
        <v>0</v>
      </c>
      <c r="H107">
        <f t="shared" si="5"/>
        <v>0</v>
      </c>
    </row>
    <row r="108" spans="1:8" x14ac:dyDescent="0.25">
      <c r="A108" t="str">
        <f>conclusions!A108</f>
        <v>Cihan, Zhang and Hoover (2012)</v>
      </c>
      <c r="B108" t="e">
        <f>conclusions!#REF!</f>
        <v>#REF!</v>
      </c>
      <c r="C108" t="str">
        <f>conclusions!J108</f>
        <v>dispatch time;travel time</v>
      </c>
      <c r="F108">
        <f t="shared" si="3"/>
        <v>0</v>
      </c>
      <c r="G108">
        <f t="shared" si="4"/>
        <v>0</v>
      </c>
      <c r="H108">
        <f t="shared" si="5"/>
        <v>0</v>
      </c>
    </row>
    <row r="109" spans="1:8" x14ac:dyDescent="0.25">
      <c r="A109" t="str">
        <f>conclusions!A109</f>
        <v>Pate et al. (1976)</v>
      </c>
      <c r="B109" t="e">
        <f>conclusions!#REF!</f>
        <v>#REF!</v>
      </c>
      <c r="C109" t="str">
        <f>conclusions!J109</f>
        <v>travel time</v>
      </c>
      <c r="F109">
        <f t="shared" si="3"/>
        <v>0</v>
      </c>
      <c r="G109">
        <f t="shared" si="4"/>
        <v>0</v>
      </c>
      <c r="H109">
        <f t="shared" si="5"/>
        <v>1</v>
      </c>
    </row>
    <row r="110" spans="1:8" x14ac:dyDescent="0.25">
      <c r="A110" t="str">
        <f>conclusions!A110</f>
        <v>Pate et al. (1976)</v>
      </c>
      <c r="B110" t="e">
        <f>conclusions!#REF!</f>
        <v>#REF!</v>
      </c>
      <c r="C110" t="str">
        <f>conclusions!J110</f>
        <v>travel time</v>
      </c>
      <c r="F110">
        <f t="shared" si="3"/>
        <v>0</v>
      </c>
      <c r="G110">
        <f t="shared" si="4"/>
        <v>0</v>
      </c>
      <c r="H110">
        <f t="shared" si="5"/>
        <v>1</v>
      </c>
    </row>
    <row r="111" spans="1:8" x14ac:dyDescent="0.25">
      <c r="A111" t="str">
        <f>conclusions!A111</f>
        <v>Pate et al. (1976)</v>
      </c>
      <c r="B111" t="e">
        <f>conclusions!#REF!</f>
        <v>#REF!</v>
      </c>
      <c r="C111" t="str">
        <f>conclusions!J111</f>
        <v>travel time</v>
      </c>
      <c r="F111">
        <f t="shared" si="3"/>
        <v>0</v>
      </c>
      <c r="G111">
        <f t="shared" si="4"/>
        <v>0</v>
      </c>
      <c r="H111">
        <f t="shared" si="5"/>
        <v>1</v>
      </c>
    </row>
    <row r="112" spans="1:8" x14ac:dyDescent="0.25">
      <c r="A112" t="str">
        <f>conclusions!A112</f>
        <v>Stevens, Webster and Stipak (1980)</v>
      </c>
      <c r="B112" t="e">
        <f>conclusions!#REF!</f>
        <v>#REF!</v>
      </c>
      <c r="C112" t="str">
        <f>conclusions!J112</f>
        <v>dispatch time;travel time</v>
      </c>
      <c r="F112">
        <f t="shared" si="3"/>
        <v>0</v>
      </c>
      <c r="G112">
        <f t="shared" si="4"/>
        <v>0</v>
      </c>
      <c r="H112">
        <f t="shared" si="5"/>
        <v>0</v>
      </c>
    </row>
    <row r="113" spans="1:8" x14ac:dyDescent="0.25">
      <c r="A113" t="str">
        <f>conclusions!A113</f>
        <v>Stevens, Webster and Stipak (1980)</v>
      </c>
      <c r="B113" t="e">
        <f>conclusions!#REF!</f>
        <v>#REF!</v>
      </c>
      <c r="C113" t="str">
        <f>conclusions!J113</f>
        <v>dispatch time;travel time</v>
      </c>
      <c r="F113">
        <f t="shared" si="3"/>
        <v>0</v>
      </c>
      <c r="G113">
        <f t="shared" si="4"/>
        <v>0</v>
      </c>
      <c r="H113">
        <f t="shared" si="5"/>
        <v>0</v>
      </c>
    </row>
    <row r="114" spans="1:8" x14ac:dyDescent="0.25">
      <c r="A114" t="str">
        <f>conclusions!A114</f>
        <v>Stevens, Webster and Stipak (1980)</v>
      </c>
      <c r="B114" t="e">
        <f>conclusions!#REF!</f>
        <v>#REF!</v>
      </c>
      <c r="C114" t="str">
        <f>conclusions!J114</f>
        <v>dispatch time;travel time</v>
      </c>
      <c r="F114">
        <f t="shared" si="3"/>
        <v>0</v>
      </c>
      <c r="G114">
        <f t="shared" si="4"/>
        <v>0</v>
      </c>
      <c r="H114">
        <f t="shared" si="5"/>
        <v>0</v>
      </c>
    </row>
    <row r="115" spans="1:8" x14ac:dyDescent="0.25">
      <c r="A115" t="str">
        <f>conclusions!A115</f>
        <v>Stevens, Webster and Stipak (1980)</v>
      </c>
      <c r="B115" t="e">
        <f>conclusions!#REF!</f>
        <v>#REF!</v>
      </c>
      <c r="C115" t="str">
        <f>conclusions!J115</f>
        <v>dispatch time;travel time</v>
      </c>
      <c r="F115">
        <f t="shared" si="3"/>
        <v>0</v>
      </c>
      <c r="G115">
        <f t="shared" si="4"/>
        <v>0</v>
      </c>
      <c r="H115">
        <f t="shared" si="5"/>
        <v>0</v>
      </c>
    </row>
    <row r="116" spans="1:8" x14ac:dyDescent="0.25">
      <c r="A116" t="str">
        <f>conclusions!A116</f>
        <v>Stevens, Webster and Stipak (1980)</v>
      </c>
      <c r="B116" t="e">
        <f>conclusions!#REF!</f>
        <v>#REF!</v>
      </c>
      <c r="C116" t="str">
        <f>conclusions!J116</f>
        <v>dispatch time;travel time</v>
      </c>
      <c r="F116">
        <f t="shared" si="3"/>
        <v>0</v>
      </c>
      <c r="G116">
        <f t="shared" si="4"/>
        <v>0</v>
      </c>
      <c r="H116">
        <f t="shared" si="5"/>
        <v>0</v>
      </c>
    </row>
    <row r="117" spans="1:8" x14ac:dyDescent="0.25">
      <c r="A117" t="str">
        <f>conclusions!A117</f>
        <v>Stevens, Webster and Stipak (1980)</v>
      </c>
      <c r="B117" t="e">
        <f>conclusions!#REF!</f>
        <v>#REF!</v>
      </c>
      <c r="C117" t="str">
        <f>conclusions!J117</f>
        <v>dispatch time;travel time</v>
      </c>
      <c r="F117">
        <f t="shared" si="3"/>
        <v>0</v>
      </c>
      <c r="G117">
        <f t="shared" si="4"/>
        <v>0</v>
      </c>
      <c r="H117">
        <f t="shared" si="5"/>
        <v>0</v>
      </c>
    </row>
    <row r="118" spans="1:8" x14ac:dyDescent="0.25">
      <c r="A118" t="str">
        <f>conclusions!A118</f>
        <v>Stevens, Webster and Stipak (1980)</v>
      </c>
      <c r="B118" t="e">
        <f>conclusions!#REF!</f>
        <v>#REF!</v>
      </c>
      <c r="C118" t="str">
        <f>conclusions!J118</f>
        <v>dispatch time;travel time</v>
      </c>
      <c r="F118">
        <f t="shared" si="3"/>
        <v>0</v>
      </c>
      <c r="G118">
        <f t="shared" si="4"/>
        <v>0</v>
      </c>
      <c r="H118">
        <f t="shared" si="5"/>
        <v>0</v>
      </c>
    </row>
    <row r="119" spans="1:8" x14ac:dyDescent="0.25">
      <c r="A119" t="str">
        <f>conclusions!A119</f>
        <v>Stevens, Webster and Stipak (1980)</v>
      </c>
      <c r="B119" t="e">
        <f>conclusions!#REF!</f>
        <v>#REF!</v>
      </c>
      <c r="C119" t="str">
        <f>conclusions!J119</f>
        <v>dispatch time;travel time</v>
      </c>
      <c r="F119">
        <f t="shared" si="3"/>
        <v>0</v>
      </c>
      <c r="G119">
        <f t="shared" si="4"/>
        <v>0</v>
      </c>
      <c r="H119">
        <f t="shared" si="5"/>
        <v>0</v>
      </c>
    </row>
    <row r="120" spans="1:8" x14ac:dyDescent="0.25">
      <c r="A120" t="str">
        <f>conclusions!A120</f>
        <v>Stevens, Webster and Stipak (1980)</v>
      </c>
      <c r="B120" t="e">
        <f>conclusions!#REF!</f>
        <v>#REF!</v>
      </c>
      <c r="C120" t="str">
        <f>conclusions!J120</f>
        <v>dispatch time;travel time</v>
      </c>
      <c r="F120">
        <f t="shared" si="3"/>
        <v>0</v>
      </c>
      <c r="G120">
        <f t="shared" si="4"/>
        <v>0</v>
      </c>
      <c r="H120">
        <f t="shared" si="5"/>
        <v>0</v>
      </c>
    </row>
    <row r="121" spans="1:8" x14ac:dyDescent="0.25">
      <c r="A121" t="str">
        <f>conclusions!A121</f>
        <v>Stevens, Webster and Stipak (1980)</v>
      </c>
      <c r="B121" t="e">
        <f>conclusions!#REF!</f>
        <v>#REF!</v>
      </c>
      <c r="C121" t="str">
        <f>conclusions!J121</f>
        <v>dispatch time;travel time</v>
      </c>
      <c r="F121">
        <f t="shared" si="3"/>
        <v>0</v>
      </c>
      <c r="G121">
        <f t="shared" si="4"/>
        <v>0</v>
      </c>
      <c r="H121">
        <f t="shared" si="5"/>
        <v>0</v>
      </c>
    </row>
    <row r="122" spans="1:8" x14ac:dyDescent="0.25">
      <c r="A122" t="str">
        <f>conclusions!A122</f>
        <v>Stevens, Webster and Stipak (1980)</v>
      </c>
      <c r="B122" t="e">
        <f>conclusions!#REF!</f>
        <v>#REF!</v>
      </c>
      <c r="C122" t="str">
        <f>conclusions!J122</f>
        <v>dispatch time;travel time</v>
      </c>
      <c r="F122">
        <f t="shared" si="3"/>
        <v>0</v>
      </c>
      <c r="G122">
        <f t="shared" si="4"/>
        <v>0</v>
      </c>
      <c r="H122">
        <f t="shared" si="5"/>
        <v>0</v>
      </c>
    </row>
    <row r="123" spans="1:8" x14ac:dyDescent="0.25">
      <c r="A123" t="str">
        <f>conclusions!A123</f>
        <v>Stevens, Webster and Stipak (1980)</v>
      </c>
      <c r="B123" t="e">
        <f>conclusions!#REF!</f>
        <v>#REF!</v>
      </c>
      <c r="C123" t="str">
        <f>conclusions!J123</f>
        <v>dispatch time;travel time</v>
      </c>
      <c r="F123">
        <f t="shared" si="3"/>
        <v>0</v>
      </c>
      <c r="G123">
        <f t="shared" si="4"/>
        <v>0</v>
      </c>
      <c r="H123">
        <f t="shared" si="5"/>
        <v>0</v>
      </c>
    </row>
    <row r="124" spans="1:8" x14ac:dyDescent="0.25">
      <c r="A124" t="str">
        <f>conclusions!A124</f>
        <v>Stevens, Webster and Stipak (1980)</v>
      </c>
      <c r="B124" t="e">
        <f>conclusions!#REF!</f>
        <v>#REF!</v>
      </c>
      <c r="C124" t="str">
        <f>conclusions!J124</f>
        <v>dispatch time;travel time</v>
      </c>
      <c r="F124">
        <f t="shared" si="3"/>
        <v>0</v>
      </c>
      <c r="G124">
        <f t="shared" si="4"/>
        <v>0</v>
      </c>
      <c r="H124">
        <f t="shared" si="5"/>
        <v>0</v>
      </c>
    </row>
    <row r="125" spans="1:8" x14ac:dyDescent="0.25">
      <c r="A125" t="str">
        <f>conclusions!A125</f>
        <v>Stevens, Webster and Stipak (1980)</v>
      </c>
      <c r="B125" t="e">
        <f>conclusions!#REF!</f>
        <v>#REF!</v>
      </c>
      <c r="C125" t="str">
        <f>conclusions!J125</f>
        <v>dispatch time;travel time</v>
      </c>
      <c r="F125">
        <f t="shared" si="3"/>
        <v>0</v>
      </c>
      <c r="G125">
        <f t="shared" si="4"/>
        <v>0</v>
      </c>
      <c r="H125">
        <f t="shared" si="5"/>
        <v>0</v>
      </c>
    </row>
    <row r="126" spans="1:8" x14ac:dyDescent="0.25">
      <c r="A126" t="str">
        <f>conclusions!A126</f>
        <v>Stevens, Webster and Stipak (1980)</v>
      </c>
      <c r="B126" t="e">
        <f>conclusions!#REF!</f>
        <v>#REF!</v>
      </c>
      <c r="C126" t="str">
        <f>conclusions!J126</f>
        <v>dispatch time;travel time</v>
      </c>
      <c r="F126">
        <f t="shared" si="3"/>
        <v>0</v>
      </c>
      <c r="G126">
        <f t="shared" si="4"/>
        <v>0</v>
      </c>
      <c r="H126">
        <f t="shared" si="5"/>
        <v>0</v>
      </c>
    </row>
    <row r="127" spans="1:8" x14ac:dyDescent="0.25">
      <c r="A127" t="str">
        <f>conclusions!A127</f>
        <v>Stevens, Webster and Stipak (1980)</v>
      </c>
      <c r="B127" t="e">
        <f>conclusions!#REF!</f>
        <v>#REF!</v>
      </c>
      <c r="C127" t="str">
        <f>conclusions!J127</f>
        <v>dispatch time;travel time</v>
      </c>
      <c r="F127">
        <f t="shared" si="3"/>
        <v>0</v>
      </c>
      <c r="G127">
        <f t="shared" si="4"/>
        <v>0</v>
      </c>
      <c r="H127">
        <f t="shared" si="5"/>
        <v>0</v>
      </c>
    </row>
    <row r="128" spans="1:8" x14ac:dyDescent="0.25">
      <c r="A128" t="str">
        <f>conclusions!A128</f>
        <v>Stevens, Webster and Stipak (1980)</v>
      </c>
      <c r="B128" t="e">
        <f>conclusions!#REF!</f>
        <v>#REF!</v>
      </c>
      <c r="C128" t="str">
        <f>conclusions!J128</f>
        <v>dispatch time;travel time</v>
      </c>
      <c r="F128">
        <f t="shared" si="3"/>
        <v>0</v>
      </c>
      <c r="G128">
        <f t="shared" si="4"/>
        <v>0</v>
      </c>
      <c r="H128">
        <f t="shared" si="5"/>
        <v>0</v>
      </c>
    </row>
    <row r="129" spans="1:8" x14ac:dyDescent="0.25">
      <c r="A129" t="str">
        <f>conclusions!A129</f>
        <v>Stevens, Webster and Stipak (1980)</v>
      </c>
      <c r="B129" t="e">
        <f>conclusions!#REF!</f>
        <v>#REF!</v>
      </c>
      <c r="C129" t="str">
        <f>conclusions!J129</f>
        <v>dispatch time;travel time</v>
      </c>
      <c r="F129">
        <f t="shared" si="3"/>
        <v>0</v>
      </c>
      <c r="G129">
        <f t="shared" si="4"/>
        <v>0</v>
      </c>
      <c r="H129">
        <f t="shared" si="5"/>
        <v>0</v>
      </c>
    </row>
    <row r="130" spans="1:8" x14ac:dyDescent="0.25">
      <c r="A130" t="str">
        <f>conclusions!A130</f>
        <v>Stevens, Webster and Stipak (1980)</v>
      </c>
      <c r="B130" t="e">
        <f>conclusions!#REF!</f>
        <v>#REF!</v>
      </c>
      <c r="C130" t="str">
        <f>conclusions!J130</f>
        <v>dispatch time;travel time</v>
      </c>
      <c r="F130">
        <f t="shared" si="3"/>
        <v>0</v>
      </c>
      <c r="G130">
        <f t="shared" si="4"/>
        <v>0</v>
      </c>
      <c r="H130">
        <f t="shared" si="5"/>
        <v>0</v>
      </c>
    </row>
    <row r="131" spans="1:8" x14ac:dyDescent="0.25">
      <c r="A131" t="str">
        <f>conclusions!A131</f>
        <v>Stevens, Webster and Stipak (1980)</v>
      </c>
      <c r="B131" t="e">
        <f>conclusions!#REF!</f>
        <v>#REF!</v>
      </c>
      <c r="C131" t="str">
        <f>conclusions!J131</f>
        <v>dispatch time;travel time</v>
      </c>
      <c r="F131">
        <f t="shared" ref="F131:F194" si="6">IF($C131=$F$1,1,IF($C131="reporting + dispatch + travel time",1,0))</f>
        <v>0</v>
      </c>
      <c r="G131">
        <f t="shared" ref="G131:G194" si="7">IF($C131=$G$1,1,IF($C131="dispatch + travel time",1,IF($C131="reporting + dispatch + travel time",1,0)))</f>
        <v>0</v>
      </c>
      <c r="H131">
        <f t="shared" ref="H131:H194" si="8">IF($C131=$H$1,1,IF($C131="dispatch + travel time",1,IF($C131="reporting + dispatch + travel time",1,0)))</f>
        <v>0</v>
      </c>
    </row>
    <row r="132" spans="1:8" x14ac:dyDescent="0.25">
      <c r="A132" t="str">
        <f>conclusions!A132</f>
        <v>Stevens, Webster and Stipak (1980)</v>
      </c>
      <c r="B132" t="e">
        <f>conclusions!#REF!</f>
        <v>#REF!</v>
      </c>
      <c r="C132" t="str">
        <f>conclusions!J132</f>
        <v>dispatch time;travel time</v>
      </c>
      <c r="F132">
        <f t="shared" si="6"/>
        <v>0</v>
      </c>
      <c r="G132">
        <f t="shared" si="7"/>
        <v>0</v>
      </c>
      <c r="H132">
        <f t="shared" si="8"/>
        <v>0</v>
      </c>
    </row>
    <row r="133" spans="1:8" x14ac:dyDescent="0.25">
      <c r="A133" t="str">
        <f>conclusions!A133</f>
        <v>Stevens, Webster and Stipak (1980)</v>
      </c>
      <c r="B133" t="e">
        <f>conclusions!#REF!</f>
        <v>#REF!</v>
      </c>
      <c r="C133" t="str">
        <f>conclusions!J133</f>
        <v>dispatch time;travel time</v>
      </c>
      <c r="F133">
        <f t="shared" si="6"/>
        <v>0</v>
      </c>
      <c r="G133">
        <f t="shared" si="7"/>
        <v>0</v>
      </c>
      <c r="H133">
        <f t="shared" si="8"/>
        <v>0</v>
      </c>
    </row>
    <row r="134" spans="1:8" x14ac:dyDescent="0.25">
      <c r="A134" t="str">
        <f>conclusions!A134</f>
        <v>Stevens, Webster and Stipak (1980)</v>
      </c>
      <c r="B134" t="e">
        <f>conclusions!#REF!</f>
        <v>#REF!</v>
      </c>
      <c r="C134" t="str">
        <f>conclusions!J134</f>
        <v>dispatch time;travel time</v>
      </c>
      <c r="F134">
        <f t="shared" si="6"/>
        <v>0</v>
      </c>
      <c r="G134">
        <f t="shared" si="7"/>
        <v>0</v>
      </c>
      <c r="H134">
        <f t="shared" si="8"/>
        <v>0</v>
      </c>
    </row>
    <row r="135" spans="1:8" x14ac:dyDescent="0.25">
      <c r="A135" t="str">
        <f>conclusions!A135</f>
        <v>Stevens, Webster and Stipak (1980)</v>
      </c>
      <c r="B135" t="e">
        <f>conclusions!#REF!</f>
        <v>#REF!</v>
      </c>
      <c r="C135" t="str">
        <f>conclusions!J135</f>
        <v>dispatch time;travel time</v>
      </c>
      <c r="F135">
        <f t="shared" si="6"/>
        <v>0</v>
      </c>
      <c r="G135">
        <f t="shared" si="7"/>
        <v>0</v>
      </c>
      <c r="H135">
        <f t="shared" si="8"/>
        <v>0</v>
      </c>
    </row>
    <row r="136" spans="1:8" x14ac:dyDescent="0.25">
      <c r="A136" t="str">
        <f>conclusions!A136</f>
        <v>Stevens, Webster and Stipak (1980)</v>
      </c>
      <c r="B136" t="e">
        <f>conclusions!#REF!</f>
        <v>#REF!</v>
      </c>
      <c r="C136" t="str">
        <f>conclusions!J136</f>
        <v>dispatch time;travel time</v>
      </c>
      <c r="F136">
        <f t="shared" si="6"/>
        <v>0</v>
      </c>
      <c r="G136">
        <f t="shared" si="7"/>
        <v>0</v>
      </c>
      <c r="H136">
        <f t="shared" si="8"/>
        <v>0</v>
      </c>
    </row>
    <row r="137" spans="1:8" x14ac:dyDescent="0.25">
      <c r="A137" t="str">
        <f>conclusions!A137</f>
        <v>Stevens, Webster and Stipak (1980)</v>
      </c>
      <c r="B137" t="e">
        <f>conclusions!#REF!</f>
        <v>#REF!</v>
      </c>
      <c r="C137" t="str">
        <f>conclusions!J137</f>
        <v>dispatch time;travel time</v>
      </c>
      <c r="F137">
        <f t="shared" si="6"/>
        <v>0</v>
      </c>
      <c r="G137">
        <f t="shared" si="7"/>
        <v>0</v>
      </c>
      <c r="H137">
        <f t="shared" si="8"/>
        <v>0</v>
      </c>
    </row>
    <row r="138" spans="1:8" x14ac:dyDescent="0.25">
      <c r="A138" t="str">
        <f>conclusions!A138</f>
        <v>Stevens, Webster and Stipak (1980)</v>
      </c>
      <c r="B138" t="e">
        <f>conclusions!#REF!</f>
        <v>#REF!</v>
      </c>
      <c r="C138" t="str">
        <f>conclusions!J138</f>
        <v>dispatch time;travel time</v>
      </c>
      <c r="F138">
        <f t="shared" si="6"/>
        <v>0</v>
      </c>
      <c r="G138">
        <f t="shared" si="7"/>
        <v>0</v>
      </c>
      <c r="H138">
        <f t="shared" si="8"/>
        <v>0</v>
      </c>
    </row>
    <row r="139" spans="1:8" x14ac:dyDescent="0.25">
      <c r="A139" t="str">
        <f>conclusions!A139</f>
        <v>Stevens, Webster and Stipak (1980)</v>
      </c>
      <c r="B139" t="e">
        <f>conclusions!#REF!</f>
        <v>#REF!</v>
      </c>
      <c r="C139" t="str">
        <f>conclusions!J139</f>
        <v>dispatch time;travel time</v>
      </c>
      <c r="F139">
        <f t="shared" si="6"/>
        <v>0</v>
      </c>
      <c r="G139">
        <f t="shared" si="7"/>
        <v>0</v>
      </c>
      <c r="H139">
        <f t="shared" si="8"/>
        <v>0</v>
      </c>
    </row>
    <row r="140" spans="1:8" x14ac:dyDescent="0.25">
      <c r="A140" t="str">
        <f>conclusions!A140</f>
        <v>Stevens, Webster and Stipak (1980)</v>
      </c>
      <c r="B140" t="e">
        <f>conclusions!#REF!</f>
        <v>#REF!</v>
      </c>
      <c r="C140" t="str">
        <f>conclusions!J140</f>
        <v>dispatch time;travel time</v>
      </c>
      <c r="F140">
        <f t="shared" si="6"/>
        <v>0</v>
      </c>
      <c r="G140">
        <f t="shared" si="7"/>
        <v>0</v>
      </c>
      <c r="H140">
        <f t="shared" si="8"/>
        <v>0</v>
      </c>
    </row>
    <row r="141" spans="1:8" x14ac:dyDescent="0.25">
      <c r="A141" t="str">
        <f>conclusions!A141</f>
        <v>Stevens, Webster and Stipak (1980)</v>
      </c>
      <c r="B141" t="e">
        <f>conclusions!#REF!</f>
        <v>#REF!</v>
      </c>
      <c r="C141" t="str">
        <f>conclusions!J141</f>
        <v>dispatch time;travel time</v>
      </c>
      <c r="F141">
        <f t="shared" si="6"/>
        <v>0</v>
      </c>
      <c r="G141">
        <f t="shared" si="7"/>
        <v>0</v>
      </c>
      <c r="H141">
        <f t="shared" si="8"/>
        <v>0</v>
      </c>
    </row>
    <row r="142" spans="1:8" x14ac:dyDescent="0.25">
      <c r="A142" t="str">
        <f>conclusions!A142</f>
        <v>Stevens, Webster and Stipak (1980)</v>
      </c>
      <c r="B142" t="e">
        <f>conclusions!#REF!</f>
        <v>#REF!</v>
      </c>
      <c r="C142" t="str">
        <f>conclusions!J142</f>
        <v>dispatch time;travel time</v>
      </c>
      <c r="F142">
        <f t="shared" si="6"/>
        <v>0</v>
      </c>
      <c r="G142">
        <f t="shared" si="7"/>
        <v>0</v>
      </c>
      <c r="H142">
        <f t="shared" si="8"/>
        <v>0</v>
      </c>
    </row>
    <row r="143" spans="1:8" x14ac:dyDescent="0.25">
      <c r="A143" t="str">
        <f>conclusions!A143</f>
        <v>Stevens, Webster and Stipak (1980)</v>
      </c>
      <c r="B143" t="e">
        <f>conclusions!#REF!</f>
        <v>#REF!</v>
      </c>
      <c r="C143" t="str">
        <f>conclusions!J143</f>
        <v>dispatch time;travel time</v>
      </c>
      <c r="F143">
        <f t="shared" si="6"/>
        <v>0</v>
      </c>
      <c r="G143">
        <f t="shared" si="7"/>
        <v>0</v>
      </c>
      <c r="H143">
        <f t="shared" si="8"/>
        <v>0</v>
      </c>
    </row>
    <row r="144" spans="1:8" x14ac:dyDescent="0.25">
      <c r="A144" t="str">
        <f>conclusions!A144</f>
        <v>Stevens, Webster and Stipak (1980)</v>
      </c>
      <c r="B144" t="e">
        <f>conclusions!#REF!</f>
        <v>#REF!</v>
      </c>
      <c r="C144" t="str">
        <f>conclusions!J144</f>
        <v>dispatch time;travel time</v>
      </c>
      <c r="F144">
        <f t="shared" si="6"/>
        <v>0</v>
      </c>
      <c r="G144">
        <f t="shared" si="7"/>
        <v>0</v>
      </c>
      <c r="H144">
        <f t="shared" si="8"/>
        <v>0</v>
      </c>
    </row>
    <row r="145" spans="1:8" x14ac:dyDescent="0.25">
      <c r="A145" t="str">
        <f>conclusions!A145</f>
        <v>Stevens, Webster and Stipak (1980)</v>
      </c>
      <c r="B145" t="e">
        <f>conclusions!#REF!</f>
        <v>#REF!</v>
      </c>
      <c r="C145" t="str">
        <f>conclusions!J145</f>
        <v>dispatch time;travel time</v>
      </c>
      <c r="F145">
        <f t="shared" si="6"/>
        <v>0</v>
      </c>
      <c r="G145">
        <f t="shared" si="7"/>
        <v>0</v>
      </c>
      <c r="H145">
        <f t="shared" si="8"/>
        <v>0</v>
      </c>
    </row>
    <row r="146" spans="1:8" x14ac:dyDescent="0.25">
      <c r="A146" t="str">
        <f>conclusions!A146</f>
        <v>Stevens, Webster and Stipak (1980)</v>
      </c>
      <c r="B146" t="e">
        <f>conclusions!#REF!</f>
        <v>#REF!</v>
      </c>
      <c r="C146" t="str">
        <f>conclusions!J146</f>
        <v>dispatch time;travel time</v>
      </c>
      <c r="F146">
        <f t="shared" si="6"/>
        <v>0</v>
      </c>
      <c r="G146">
        <f t="shared" si="7"/>
        <v>0</v>
      </c>
      <c r="H146">
        <f t="shared" si="8"/>
        <v>0</v>
      </c>
    </row>
    <row r="147" spans="1:8" x14ac:dyDescent="0.25">
      <c r="A147" t="str">
        <f>conclusions!A147</f>
        <v>Stevens, Webster and Stipak (1980)</v>
      </c>
      <c r="B147" t="e">
        <f>conclusions!#REF!</f>
        <v>#REF!</v>
      </c>
      <c r="C147" t="str">
        <f>conclusions!J147</f>
        <v>dispatch time;travel time</v>
      </c>
      <c r="F147">
        <f t="shared" si="6"/>
        <v>0</v>
      </c>
      <c r="G147">
        <f t="shared" si="7"/>
        <v>0</v>
      </c>
      <c r="H147">
        <f t="shared" si="8"/>
        <v>0</v>
      </c>
    </row>
    <row r="148" spans="1:8" x14ac:dyDescent="0.25">
      <c r="A148" t="str">
        <f>conclusions!A148</f>
        <v>Stevens, Webster and Stipak (1980)</v>
      </c>
      <c r="B148" t="e">
        <f>conclusions!#REF!</f>
        <v>#REF!</v>
      </c>
      <c r="C148" t="str">
        <f>conclusions!J148</f>
        <v>dispatch time;travel time</v>
      </c>
      <c r="F148">
        <f t="shared" si="6"/>
        <v>0</v>
      </c>
      <c r="G148">
        <f t="shared" si="7"/>
        <v>0</v>
      </c>
      <c r="H148">
        <f t="shared" si="8"/>
        <v>0</v>
      </c>
    </row>
    <row r="149" spans="1:8" x14ac:dyDescent="0.25">
      <c r="A149" t="str">
        <f>conclusions!A149</f>
        <v>Stevens, Webster and Stipak (1980)</v>
      </c>
      <c r="B149" t="e">
        <f>conclusions!#REF!</f>
        <v>#REF!</v>
      </c>
      <c r="C149" t="str">
        <f>conclusions!J149</f>
        <v>dispatch time;travel time</v>
      </c>
      <c r="F149">
        <f t="shared" si="6"/>
        <v>0</v>
      </c>
      <c r="G149">
        <f t="shared" si="7"/>
        <v>0</v>
      </c>
      <c r="H149">
        <f t="shared" si="8"/>
        <v>0</v>
      </c>
    </row>
    <row r="150" spans="1:8" x14ac:dyDescent="0.25">
      <c r="A150" t="str">
        <f>conclusions!A150</f>
        <v>Stevens, Webster and Stipak (1980)</v>
      </c>
      <c r="B150" t="e">
        <f>conclusions!#REF!</f>
        <v>#REF!</v>
      </c>
      <c r="C150" t="str">
        <f>conclusions!J150</f>
        <v>dispatch time;travel time</v>
      </c>
      <c r="F150">
        <f t="shared" si="6"/>
        <v>0</v>
      </c>
      <c r="G150">
        <f t="shared" si="7"/>
        <v>0</v>
      </c>
      <c r="H150">
        <f t="shared" si="8"/>
        <v>0</v>
      </c>
    </row>
    <row r="151" spans="1:8" x14ac:dyDescent="0.25">
      <c r="A151" t="str">
        <f>conclusions!A151</f>
        <v>Stevens, Webster and Stipak (1980)</v>
      </c>
      <c r="B151" t="e">
        <f>conclusions!#REF!</f>
        <v>#REF!</v>
      </c>
      <c r="C151" t="str">
        <f>conclusions!J151</f>
        <v>dispatch time;travel time</v>
      </c>
      <c r="F151">
        <f t="shared" si="6"/>
        <v>0</v>
      </c>
      <c r="G151">
        <f t="shared" si="7"/>
        <v>0</v>
      </c>
      <c r="H151">
        <f t="shared" si="8"/>
        <v>0</v>
      </c>
    </row>
    <row r="152" spans="1:8" x14ac:dyDescent="0.25">
      <c r="A152" t="str">
        <f>conclusions!A152</f>
        <v>Stevens, Webster and Stipak (1980)</v>
      </c>
      <c r="B152" t="e">
        <f>conclusions!#REF!</f>
        <v>#REF!</v>
      </c>
      <c r="C152" t="str">
        <f>conclusions!J152</f>
        <v>dispatch time;travel time</v>
      </c>
      <c r="F152">
        <f t="shared" si="6"/>
        <v>0</v>
      </c>
      <c r="G152">
        <f t="shared" si="7"/>
        <v>0</v>
      </c>
      <c r="H152">
        <f t="shared" si="8"/>
        <v>0</v>
      </c>
    </row>
    <row r="153" spans="1:8" x14ac:dyDescent="0.25">
      <c r="A153" t="str">
        <f>conclusions!A153</f>
        <v>Stevens, Webster and Stipak (1980)</v>
      </c>
      <c r="B153" t="e">
        <f>conclusions!#REF!</f>
        <v>#REF!</v>
      </c>
      <c r="C153" t="str">
        <f>conclusions!J153</f>
        <v>dispatch time;travel time</v>
      </c>
      <c r="F153">
        <f t="shared" si="6"/>
        <v>0</v>
      </c>
      <c r="G153">
        <f t="shared" si="7"/>
        <v>0</v>
      </c>
      <c r="H153">
        <f t="shared" si="8"/>
        <v>0</v>
      </c>
    </row>
    <row r="154" spans="1:8" x14ac:dyDescent="0.25">
      <c r="A154" t="str">
        <f>conclusions!A154</f>
        <v>Stevens, Webster and Stipak (1980)</v>
      </c>
      <c r="B154" t="e">
        <f>conclusions!#REF!</f>
        <v>#REF!</v>
      </c>
      <c r="C154" t="str">
        <f>conclusions!J154</f>
        <v>dispatch time;travel time</v>
      </c>
      <c r="F154">
        <f t="shared" si="6"/>
        <v>0</v>
      </c>
      <c r="G154">
        <f t="shared" si="7"/>
        <v>0</v>
      </c>
      <c r="H154">
        <f t="shared" si="8"/>
        <v>0</v>
      </c>
    </row>
    <row r="155" spans="1:8" x14ac:dyDescent="0.25">
      <c r="A155" t="str">
        <f>conclusions!A155</f>
        <v>Stevens, Webster and Stipak (1980)</v>
      </c>
      <c r="B155" t="e">
        <f>conclusions!#REF!</f>
        <v>#REF!</v>
      </c>
      <c r="C155" t="str">
        <f>conclusions!J155</f>
        <v>dispatch time;travel time</v>
      </c>
      <c r="F155">
        <f t="shared" si="6"/>
        <v>0</v>
      </c>
      <c r="G155">
        <f t="shared" si="7"/>
        <v>0</v>
      </c>
      <c r="H155">
        <f t="shared" si="8"/>
        <v>0</v>
      </c>
    </row>
    <row r="156" spans="1:8" x14ac:dyDescent="0.25">
      <c r="A156" t="str">
        <f>conclusions!A156</f>
        <v>Stevens, Webster and Stipak (1980)</v>
      </c>
      <c r="B156" t="e">
        <f>conclusions!#REF!</f>
        <v>#REF!</v>
      </c>
      <c r="C156" t="str">
        <f>conclusions!J156</f>
        <v>dispatch time;travel time</v>
      </c>
      <c r="F156">
        <f t="shared" si="6"/>
        <v>0</v>
      </c>
      <c r="G156">
        <f t="shared" si="7"/>
        <v>0</v>
      </c>
      <c r="H156">
        <f t="shared" si="8"/>
        <v>0</v>
      </c>
    </row>
    <row r="157" spans="1:8" x14ac:dyDescent="0.25">
      <c r="A157" t="str">
        <f>conclusions!A157</f>
        <v>Stevens, Webster and Stipak (1980)</v>
      </c>
      <c r="B157" t="e">
        <f>conclusions!#REF!</f>
        <v>#REF!</v>
      </c>
      <c r="C157" t="str">
        <f>conclusions!J157</f>
        <v>dispatch time;travel time</v>
      </c>
      <c r="F157">
        <f t="shared" si="6"/>
        <v>0</v>
      </c>
      <c r="G157">
        <f t="shared" si="7"/>
        <v>0</v>
      </c>
      <c r="H157">
        <f t="shared" si="8"/>
        <v>0</v>
      </c>
    </row>
    <row r="158" spans="1:8" x14ac:dyDescent="0.25">
      <c r="A158" t="str">
        <f>conclusions!A158</f>
        <v>Stevens, Webster and Stipak (1980)</v>
      </c>
      <c r="B158" t="e">
        <f>conclusions!#REF!</f>
        <v>#REF!</v>
      </c>
      <c r="C158" t="str">
        <f>conclusions!J158</f>
        <v>dispatch time;travel time</v>
      </c>
      <c r="F158">
        <f t="shared" si="6"/>
        <v>0</v>
      </c>
      <c r="G158">
        <f t="shared" si="7"/>
        <v>0</v>
      </c>
      <c r="H158">
        <f t="shared" si="8"/>
        <v>0</v>
      </c>
    </row>
    <row r="159" spans="1:8" x14ac:dyDescent="0.25">
      <c r="A159" t="str">
        <f>conclusions!A159</f>
        <v>Stevens, Webster and Stipak (1980)</v>
      </c>
      <c r="B159" t="e">
        <f>conclusions!#REF!</f>
        <v>#REF!</v>
      </c>
      <c r="C159" t="str">
        <f>conclusions!J159</f>
        <v>dispatch time;travel time</v>
      </c>
      <c r="F159">
        <f t="shared" si="6"/>
        <v>0</v>
      </c>
      <c r="G159">
        <f t="shared" si="7"/>
        <v>0</v>
      </c>
      <c r="H159">
        <f t="shared" si="8"/>
        <v>0</v>
      </c>
    </row>
    <row r="160" spans="1:8" x14ac:dyDescent="0.25">
      <c r="A160" t="str">
        <f>conclusions!A160</f>
        <v>Stevens, Webster and Stipak (1980)</v>
      </c>
      <c r="B160" t="e">
        <f>conclusions!#REF!</f>
        <v>#REF!</v>
      </c>
      <c r="C160" t="str">
        <f>conclusions!J160</f>
        <v>dispatch time;travel time</v>
      </c>
      <c r="F160">
        <f t="shared" si="6"/>
        <v>0</v>
      </c>
      <c r="G160">
        <f t="shared" si="7"/>
        <v>0</v>
      </c>
      <c r="H160">
        <f t="shared" si="8"/>
        <v>0</v>
      </c>
    </row>
    <row r="161" spans="1:8" x14ac:dyDescent="0.25">
      <c r="A161" t="str">
        <f>conclusions!A161</f>
        <v>Stevens, Webster and Stipak (1980)</v>
      </c>
      <c r="B161" t="e">
        <f>conclusions!#REF!</f>
        <v>#REF!</v>
      </c>
      <c r="C161" t="str">
        <f>conclusions!J161</f>
        <v>dispatch time;travel time</v>
      </c>
      <c r="F161">
        <f t="shared" si="6"/>
        <v>0</v>
      </c>
      <c r="G161">
        <f t="shared" si="7"/>
        <v>0</v>
      </c>
      <c r="H161">
        <f t="shared" si="8"/>
        <v>0</v>
      </c>
    </row>
    <row r="162" spans="1:8" x14ac:dyDescent="0.25">
      <c r="A162" t="str">
        <f>conclusions!A162</f>
        <v>Stevens, Webster and Stipak (1980)</v>
      </c>
      <c r="B162" t="e">
        <f>conclusions!#REF!</f>
        <v>#REF!</v>
      </c>
      <c r="C162" t="str">
        <f>conclusions!J162</f>
        <v>dispatch time;travel time</v>
      </c>
      <c r="F162">
        <f t="shared" si="6"/>
        <v>0</v>
      </c>
      <c r="G162">
        <f t="shared" si="7"/>
        <v>0</v>
      </c>
      <c r="H162">
        <f t="shared" si="8"/>
        <v>0</v>
      </c>
    </row>
    <row r="163" spans="1:8" x14ac:dyDescent="0.25">
      <c r="A163" t="str">
        <f>conclusions!A163</f>
        <v>Stevens, Webster and Stipak (1980)</v>
      </c>
      <c r="B163" t="e">
        <f>conclusions!#REF!</f>
        <v>#REF!</v>
      </c>
      <c r="C163" t="str">
        <f>conclusions!J163</f>
        <v>dispatch time;travel time</v>
      </c>
      <c r="F163">
        <f t="shared" si="6"/>
        <v>0</v>
      </c>
      <c r="G163">
        <f t="shared" si="7"/>
        <v>0</v>
      </c>
      <c r="H163">
        <f t="shared" si="8"/>
        <v>0</v>
      </c>
    </row>
    <row r="164" spans="1:8" x14ac:dyDescent="0.25">
      <c r="A164" t="str">
        <f>conclusions!A164</f>
        <v>Stevens, Webster and Stipak (1980)</v>
      </c>
      <c r="B164" t="e">
        <f>conclusions!#REF!</f>
        <v>#REF!</v>
      </c>
      <c r="C164" t="str">
        <f>conclusions!J164</f>
        <v>dispatch time;travel time</v>
      </c>
      <c r="F164">
        <f t="shared" si="6"/>
        <v>0</v>
      </c>
      <c r="G164">
        <f t="shared" si="7"/>
        <v>0</v>
      </c>
      <c r="H164">
        <f t="shared" si="8"/>
        <v>0</v>
      </c>
    </row>
    <row r="165" spans="1:8" x14ac:dyDescent="0.25">
      <c r="A165" t="str">
        <f>conclusions!A165</f>
        <v>Stevens, Webster and Stipak (1980)</v>
      </c>
      <c r="B165" t="e">
        <f>conclusions!#REF!</f>
        <v>#REF!</v>
      </c>
      <c r="C165" t="str">
        <f>conclusions!J165</f>
        <v>dispatch time;travel time</v>
      </c>
      <c r="F165">
        <f t="shared" si="6"/>
        <v>0</v>
      </c>
      <c r="G165">
        <f t="shared" si="7"/>
        <v>0</v>
      </c>
      <c r="H165">
        <f t="shared" si="8"/>
        <v>0</v>
      </c>
    </row>
    <row r="166" spans="1:8" x14ac:dyDescent="0.25">
      <c r="A166" t="str">
        <f>conclusions!A166</f>
        <v>Stevens, Webster and Stipak (1980)</v>
      </c>
      <c r="B166" t="e">
        <f>conclusions!#REF!</f>
        <v>#REF!</v>
      </c>
      <c r="C166" t="str">
        <f>conclusions!J166</f>
        <v>dispatch time;travel time</v>
      </c>
      <c r="F166">
        <f t="shared" si="6"/>
        <v>0</v>
      </c>
      <c r="G166">
        <f t="shared" si="7"/>
        <v>0</v>
      </c>
      <c r="H166">
        <f t="shared" si="8"/>
        <v>0</v>
      </c>
    </row>
    <row r="167" spans="1:8" x14ac:dyDescent="0.25">
      <c r="A167" t="str">
        <f>conclusions!A167</f>
        <v>Stevens, Webster and Stipak (1980)</v>
      </c>
      <c r="B167" t="e">
        <f>conclusions!#REF!</f>
        <v>#REF!</v>
      </c>
      <c r="C167" t="str">
        <f>conclusions!J167</f>
        <v>dispatch time;travel time</v>
      </c>
      <c r="F167">
        <f t="shared" si="6"/>
        <v>0</v>
      </c>
      <c r="G167">
        <f t="shared" si="7"/>
        <v>0</v>
      </c>
      <c r="H167">
        <f t="shared" si="8"/>
        <v>0</v>
      </c>
    </row>
    <row r="168" spans="1:8" x14ac:dyDescent="0.25">
      <c r="A168" t="str">
        <f>conclusions!A168</f>
        <v>Stevens, Webster and Stipak (1980)</v>
      </c>
      <c r="B168" t="e">
        <f>conclusions!#REF!</f>
        <v>#REF!</v>
      </c>
      <c r="C168" t="str">
        <f>conclusions!J168</f>
        <v>dispatch time;travel time</v>
      </c>
      <c r="F168">
        <f t="shared" si="6"/>
        <v>0</v>
      </c>
      <c r="G168">
        <f t="shared" si="7"/>
        <v>0</v>
      </c>
      <c r="H168">
        <f t="shared" si="8"/>
        <v>0</v>
      </c>
    </row>
    <row r="169" spans="1:8" x14ac:dyDescent="0.25">
      <c r="A169" t="str">
        <f>conclusions!A169</f>
        <v>Stevens, Webster and Stipak (1980)</v>
      </c>
      <c r="B169" t="e">
        <f>conclusions!#REF!</f>
        <v>#REF!</v>
      </c>
      <c r="C169" t="str">
        <f>conclusions!J169</f>
        <v>dispatch time;travel time</v>
      </c>
      <c r="F169">
        <f t="shared" si="6"/>
        <v>0</v>
      </c>
      <c r="G169">
        <f t="shared" si="7"/>
        <v>0</v>
      </c>
      <c r="H169">
        <f t="shared" si="8"/>
        <v>0</v>
      </c>
    </row>
    <row r="170" spans="1:8" x14ac:dyDescent="0.25">
      <c r="A170" t="str">
        <f>conclusions!A170</f>
        <v>Stevens, Webster and Stipak (1980)</v>
      </c>
      <c r="B170" t="e">
        <f>conclusions!#REF!</f>
        <v>#REF!</v>
      </c>
      <c r="C170" t="str">
        <f>conclusions!J170</f>
        <v>dispatch time;travel time</v>
      </c>
      <c r="F170">
        <f t="shared" si="6"/>
        <v>0</v>
      </c>
      <c r="G170">
        <f t="shared" si="7"/>
        <v>0</v>
      </c>
      <c r="H170">
        <f t="shared" si="8"/>
        <v>0</v>
      </c>
    </row>
    <row r="171" spans="1:8" x14ac:dyDescent="0.25">
      <c r="A171" t="str">
        <f>conclusions!A171</f>
        <v>Stevens, Webster and Stipak (1980)</v>
      </c>
      <c r="B171" t="e">
        <f>conclusions!#REF!</f>
        <v>#REF!</v>
      </c>
      <c r="C171" t="str">
        <f>conclusions!J171</f>
        <v>dispatch time;travel time</v>
      </c>
      <c r="F171">
        <f t="shared" si="6"/>
        <v>0</v>
      </c>
      <c r="G171">
        <f t="shared" si="7"/>
        <v>0</v>
      </c>
      <c r="H171">
        <f t="shared" si="8"/>
        <v>0</v>
      </c>
    </row>
    <row r="172" spans="1:8" x14ac:dyDescent="0.25">
      <c r="A172" t="str">
        <f>conclusions!A172</f>
        <v>Stevens, Webster and Stipak (1980)</v>
      </c>
      <c r="B172" t="e">
        <f>conclusions!#REF!</f>
        <v>#REF!</v>
      </c>
      <c r="C172" t="str">
        <f>conclusions!J172</f>
        <v>dispatch time;travel time</v>
      </c>
      <c r="F172">
        <f t="shared" si="6"/>
        <v>0</v>
      </c>
      <c r="G172">
        <f t="shared" si="7"/>
        <v>0</v>
      </c>
      <c r="H172">
        <f t="shared" si="8"/>
        <v>0</v>
      </c>
    </row>
    <row r="173" spans="1:8" x14ac:dyDescent="0.25">
      <c r="A173" t="str">
        <f>conclusions!A173</f>
        <v>Stevens, Webster and Stipak (1980)</v>
      </c>
      <c r="B173" t="e">
        <f>conclusions!#REF!</f>
        <v>#REF!</v>
      </c>
      <c r="C173" t="str">
        <f>conclusions!J173</f>
        <v>dispatch time;travel time</v>
      </c>
      <c r="F173">
        <f t="shared" si="6"/>
        <v>0</v>
      </c>
      <c r="G173">
        <f t="shared" si="7"/>
        <v>0</v>
      </c>
      <c r="H173">
        <f t="shared" si="8"/>
        <v>0</v>
      </c>
    </row>
    <row r="174" spans="1:8" x14ac:dyDescent="0.25">
      <c r="A174" t="str">
        <f>conclusions!A174</f>
        <v>Stevens, Webster and Stipak (1980)</v>
      </c>
      <c r="B174" t="e">
        <f>conclusions!#REF!</f>
        <v>#REF!</v>
      </c>
      <c r="C174" t="str">
        <f>conclusions!J174</f>
        <v>dispatch time;travel time</v>
      </c>
      <c r="F174">
        <f t="shared" si="6"/>
        <v>0</v>
      </c>
      <c r="G174">
        <f t="shared" si="7"/>
        <v>0</v>
      </c>
      <c r="H174">
        <f t="shared" si="8"/>
        <v>0</v>
      </c>
    </row>
    <row r="175" spans="1:8" x14ac:dyDescent="0.25">
      <c r="A175" t="str">
        <f>conclusions!A175</f>
        <v>Stevens, Webster and Stipak (1980)</v>
      </c>
      <c r="B175" t="e">
        <f>conclusions!#REF!</f>
        <v>#REF!</v>
      </c>
      <c r="C175" t="str">
        <f>conclusions!J175</f>
        <v>dispatch time;travel time</v>
      </c>
      <c r="F175">
        <f t="shared" si="6"/>
        <v>0</v>
      </c>
      <c r="G175">
        <f t="shared" si="7"/>
        <v>0</v>
      </c>
      <c r="H175">
        <f t="shared" si="8"/>
        <v>0</v>
      </c>
    </row>
    <row r="176" spans="1:8" x14ac:dyDescent="0.25">
      <c r="A176" t="str">
        <f>conclusions!A176</f>
        <v>Stevens, Webster and Stipak (1980)</v>
      </c>
      <c r="B176" t="e">
        <f>conclusions!#REF!</f>
        <v>#REF!</v>
      </c>
      <c r="C176" t="str">
        <f>conclusions!J176</f>
        <v>dispatch time;travel time</v>
      </c>
      <c r="F176">
        <f t="shared" si="6"/>
        <v>0</v>
      </c>
      <c r="G176">
        <f t="shared" si="7"/>
        <v>0</v>
      </c>
      <c r="H176">
        <f t="shared" si="8"/>
        <v>0</v>
      </c>
    </row>
    <row r="177" spans="1:8" x14ac:dyDescent="0.25">
      <c r="A177" t="str">
        <f>conclusions!A177</f>
        <v>Stevens, Webster and Stipak (1980)</v>
      </c>
      <c r="B177" t="e">
        <f>conclusions!#REF!</f>
        <v>#REF!</v>
      </c>
      <c r="C177" t="str">
        <f>conclusions!J177</f>
        <v>dispatch time;travel time</v>
      </c>
      <c r="F177">
        <f t="shared" si="6"/>
        <v>0</v>
      </c>
      <c r="G177">
        <f t="shared" si="7"/>
        <v>0</v>
      </c>
      <c r="H177">
        <f t="shared" si="8"/>
        <v>0</v>
      </c>
    </row>
    <row r="178" spans="1:8" x14ac:dyDescent="0.25">
      <c r="A178" t="str">
        <f>conclusions!A178</f>
        <v>Stevens, Webster and Stipak (1980)</v>
      </c>
      <c r="B178" t="e">
        <f>conclusions!#REF!</f>
        <v>#REF!</v>
      </c>
      <c r="C178" t="str">
        <f>conclusions!J178</f>
        <v>dispatch time;travel time</v>
      </c>
      <c r="F178">
        <f t="shared" si="6"/>
        <v>0</v>
      </c>
      <c r="G178">
        <f t="shared" si="7"/>
        <v>0</v>
      </c>
      <c r="H178">
        <f t="shared" si="8"/>
        <v>0</v>
      </c>
    </row>
    <row r="179" spans="1:8" x14ac:dyDescent="0.25">
      <c r="A179" t="str">
        <f>conclusions!A179</f>
        <v>Stevens, Webster and Stipak (1980)</v>
      </c>
      <c r="B179" t="e">
        <f>conclusions!#REF!</f>
        <v>#REF!</v>
      </c>
      <c r="C179" t="str">
        <f>conclusions!J179</f>
        <v>dispatch time;travel time</v>
      </c>
      <c r="F179">
        <f t="shared" si="6"/>
        <v>0</v>
      </c>
      <c r="G179">
        <f t="shared" si="7"/>
        <v>0</v>
      </c>
      <c r="H179">
        <f t="shared" si="8"/>
        <v>0</v>
      </c>
    </row>
    <row r="180" spans="1:8" x14ac:dyDescent="0.25">
      <c r="A180" t="str">
        <f>conclusions!A180</f>
        <v>Stevens, Webster and Stipak (1980)</v>
      </c>
      <c r="B180" t="e">
        <f>conclusions!#REF!</f>
        <v>#REF!</v>
      </c>
      <c r="C180" t="str">
        <f>conclusions!J180</f>
        <v>dispatch time;travel time</v>
      </c>
      <c r="F180">
        <f t="shared" si="6"/>
        <v>0</v>
      </c>
      <c r="G180">
        <f t="shared" si="7"/>
        <v>0</v>
      </c>
      <c r="H180">
        <f t="shared" si="8"/>
        <v>0</v>
      </c>
    </row>
    <row r="181" spans="1:8" x14ac:dyDescent="0.25">
      <c r="A181" t="str">
        <f>conclusions!A181</f>
        <v>Stevens, Webster and Stipak (1980)</v>
      </c>
      <c r="B181" t="e">
        <f>conclusions!#REF!</f>
        <v>#REF!</v>
      </c>
      <c r="C181" t="str">
        <f>conclusions!J181</f>
        <v>dispatch time;travel time</v>
      </c>
      <c r="F181">
        <f t="shared" si="6"/>
        <v>0</v>
      </c>
      <c r="G181">
        <f t="shared" si="7"/>
        <v>0</v>
      </c>
      <c r="H181">
        <f t="shared" si="8"/>
        <v>0</v>
      </c>
    </row>
    <row r="182" spans="1:8" x14ac:dyDescent="0.25">
      <c r="A182" t="str">
        <f>conclusions!A182</f>
        <v>Stevens, Webster and Stipak (1980)</v>
      </c>
      <c r="B182" t="e">
        <f>conclusions!#REF!</f>
        <v>#REF!</v>
      </c>
      <c r="C182" t="str">
        <f>conclusions!J182</f>
        <v>dispatch time;travel time</v>
      </c>
      <c r="F182">
        <f t="shared" si="6"/>
        <v>0</v>
      </c>
      <c r="G182">
        <f t="shared" si="7"/>
        <v>0</v>
      </c>
      <c r="H182">
        <f t="shared" si="8"/>
        <v>0</v>
      </c>
    </row>
    <row r="183" spans="1:8" x14ac:dyDescent="0.25">
      <c r="A183" t="str">
        <f>conclusions!A183</f>
        <v>Stevens, Webster and Stipak (1980)</v>
      </c>
      <c r="B183" t="e">
        <f>conclusions!#REF!</f>
        <v>#REF!</v>
      </c>
      <c r="C183" t="str">
        <f>conclusions!J183</f>
        <v>dispatch time;travel time</v>
      </c>
      <c r="F183">
        <f t="shared" si="6"/>
        <v>0</v>
      </c>
      <c r="G183">
        <f t="shared" si="7"/>
        <v>0</v>
      </c>
      <c r="H183">
        <f t="shared" si="8"/>
        <v>0</v>
      </c>
    </row>
    <row r="184" spans="1:8" x14ac:dyDescent="0.25">
      <c r="A184" t="str">
        <f>conclusions!A184</f>
        <v>Stevens, Webster and Stipak (1980)</v>
      </c>
      <c r="B184" t="e">
        <f>conclusions!#REF!</f>
        <v>#REF!</v>
      </c>
      <c r="C184" t="str">
        <f>conclusions!J184</f>
        <v>dispatch time;travel time</v>
      </c>
      <c r="F184">
        <f t="shared" si="6"/>
        <v>0</v>
      </c>
      <c r="G184">
        <f t="shared" si="7"/>
        <v>0</v>
      </c>
      <c r="H184">
        <f t="shared" si="8"/>
        <v>0</v>
      </c>
    </row>
    <row r="185" spans="1:8" x14ac:dyDescent="0.25">
      <c r="A185" t="str">
        <f>conclusions!A185</f>
        <v>Stevens, Webster and Stipak (1980)</v>
      </c>
      <c r="B185" t="e">
        <f>conclusions!#REF!</f>
        <v>#REF!</v>
      </c>
      <c r="C185" t="str">
        <f>conclusions!J185</f>
        <v>dispatch time;travel time</v>
      </c>
      <c r="F185">
        <f t="shared" si="6"/>
        <v>0</v>
      </c>
      <c r="G185">
        <f t="shared" si="7"/>
        <v>0</v>
      </c>
      <c r="H185">
        <f t="shared" si="8"/>
        <v>0</v>
      </c>
    </row>
    <row r="186" spans="1:8" x14ac:dyDescent="0.25">
      <c r="A186" t="str">
        <f>conclusions!A186</f>
        <v>Stevens, Webster and Stipak (1980)</v>
      </c>
      <c r="B186" t="e">
        <f>conclusions!#REF!</f>
        <v>#REF!</v>
      </c>
      <c r="C186" t="str">
        <f>conclusions!J186</f>
        <v>dispatch time;travel time</v>
      </c>
      <c r="F186">
        <f t="shared" si="6"/>
        <v>0</v>
      </c>
      <c r="G186">
        <f t="shared" si="7"/>
        <v>0</v>
      </c>
      <c r="H186">
        <f t="shared" si="8"/>
        <v>0</v>
      </c>
    </row>
    <row r="187" spans="1:8" x14ac:dyDescent="0.25">
      <c r="A187" t="str">
        <f>conclusions!A187</f>
        <v>Stevens, Webster and Stipak (1980)</v>
      </c>
      <c r="B187" t="e">
        <f>conclusions!#REF!</f>
        <v>#REF!</v>
      </c>
      <c r="C187" t="str">
        <f>conclusions!J187</f>
        <v>dispatch time;travel time</v>
      </c>
      <c r="F187">
        <f t="shared" si="6"/>
        <v>0</v>
      </c>
      <c r="G187">
        <f t="shared" si="7"/>
        <v>0</v>
      </c>
      <c r="H187">
        <f t="shared" si="8"/>
        <v>0</v>
      </c>
    </row>
    <row r="188" spans="1:8" x14ac:dyDescent="0.25">
      <c r="A188" t="str">
        <f>conclusions!A188</f>
        <v>Stevens, Webster and Stipak (1980)</v>
      </c>
      <c r="B188" t="e">
        <f>conclusions!#REF!</f>
        <v>#REF!</v>
      </c>
      <c r="C188" t="str">
        <f>conclusions!J188</f>
        <v>dispatch time;travel time</v>
      </c>
      <c r="F188">
        <f t="shared" si="6"/>
        <v>0</v>
      </c>
      <c r="G188">
        <f t="shared" si="7"/>
        <v>0</v>
      </c>
      <c r="H188">
        <f t="shared" si="8"/>
        <v>0</v>
      </c>
    </row>
    <row r="189" spans="1:8" x14ac:dyDescent="0.25">
      <c r="A189" t="str">
        <f>conclusions!A189</f>
        <v>Stevens, Webster and Stipak (1980)</v>
      </c>
      <c r="B189" t="e">
        <f>conclusions!#REF!</f>
        <v>#REF!</v>
      </c>
      <c r="C189" t="str">
        <f>conclusions!J189</f>
        <v>dispatch time;travel time</v>
      </c>
      <c r="F189">
        <f t="shared" si="6"/>
        <v>0</v>
      </c>
      <c r="G189">
        <f t="shared" si="7"/>
        <v>0</v>
      </c>
      <c r="H189">
        <f t="shared" si="8"/>
        <v>0</v>
      </c>
    </row>
    <row r="190" spans="1:8" x14ac:dyDescent="0.25">
      <c r="A190" t="str">
        <f>conclusions!A190</f>
        <v>Stevens, Webster and Stipak (1980)</v>
      </c>
      <c r="B190" t="e">
        <f>conclusions!#REF!</f>
        <v>#REF!</v>
      </c>
      <c r="C190" t="str">
        <f>conclusions!J190</f>
        <v>dispatch time;travel time</v>
      </c>
      <c r="F190">
        <f t="shared" si="6"/>
        <v>0</v>
      </c>
      <c r="G190">
        <f t="shared" si="7"/>
        <v>0</v>
      </c>
      <c r="H190">
        <f t="shared" si="8"/>
        <v>0</v>
      </c>
    </row>
    <row r="191" spans="1:8" x14ac:dyDescent="0.25">
      <c r="A191" t="str">
        <f>conclusions!A191</f>
        <v>Stevens, Webster and Stipak (1980)</v>
      </c>
      <c r="B191" t="e">
        <f>conclusions!#REF!</f>
        <v>#REF!</v>
      </c>
      <c r="C191" t="str">
        <f>conclusions!J191</f>
        <v>dispatch time;travel time</v>
      </c>
      <c r="F191">
        <f t="shared" si="6"/>
        <v>0</v>
      </c>
      <c r="G191">
        <f t="shared" si="7"/>
        <v>0</v>
      </c>
      <c r="H191">
        <f t="shared" si="8"/>
        <v>0</v>
      </c>
    </row>
    <row r="192" spans="1:8" x14ac:dyDescent="0.25">
      <c r="A192" t="str">
        <f>conclusions!A192</f>
        <v>Stevens, Webster and Stipak (1980)</v>
      </c>
      <c r="B192" t="e">
        <f>conclusions!#REF!</f>
        <v>#REF!</v>
      </c>
      <c r="C192" t="str">
        <f>conclusions!J192</f>
        <v>dispatch time;travel time</v>
      </c>
      <c r="F192">
        <f t="shared" si="6"/>
        <v>0</v>
      </c>
      <c r="G192">
        <f t="shared" si="7"/>
        <v>0</v>
      </c>
      <c r="H192">
        <f t="shared" si="8"/>
        <v>0</v>
      </c>
    </row>
    <row r="193" spans="1:8" x14ac:dyDescent="0.25">
      <c r="A193" t="str">
        <f>conclusions!A193</f>
        <v>van Kirk (1980a)</v>
      </c>
      <c r="B193" t="e">
        <f>conclusions!#REF!</f>
        <v>#REF!</v>
      </c>
      <c r="C193" t="str">
        <f>conclusions!J193</f>
        <v>reporting time</v>
      </c>
      <c r="F193">
        <f t="shared" si="6"/>
        <v>1</v>
      </c>
      <c r="G193">
        <f t="shared" si="7"/>
        <v>0</v>
      </c>
      <c r="H193">
        <f t="shared" si="8"/>
        <v>0</v>
      </c>
    </row>
    <row r="194" spans="1:8" x14ac:dyDescent="0.25">
      <c r="A194" t="str">
        <f>conclusions!A194</f>
        <v>van Kirk (1980a)</v>
      </c>
      <c r="B194" t="e">
        <f>conclusions!#REF!</f>
        <v>#REF!</v>
      </c>
      <c r="C194" t="str">
        <f>conclusions!J194</f>
        <v>reporting time</v>
      </c>
      <c r="F194">
        <f t="shared" si="6"/>
        <v>1</v>
      </c>
      <c r="G194">
        <f t="shared" si="7"/>
        <v>0</v>
      </c>
      <c r="H194">
        <f t="shared" si="8"/>
        <v>0</v>
      </c>
    </row>
    <row r="195" spans="1:8" x14ac:dyDescent="0.25">
      <c r="A195" t="str">
        <f>conclusions!A195</f>
        <v>van Kirk (1980a)</v>
      </c>
      <c r="B195" t="e">
        <f>conclusions!#REF!</f>
        <v>#REF!</v>
      </c>
      <c r="C195" t="str">
        <f>conclusions!J195</f>
        <v>reporting time</v>
      </c>
      <c r="F195">
        <f t="shared" ref="F195:F258" si="9">IF($C195=$F$1,1,IF($C195="reporting + dispatch + travel time",1,0))</f>
        <v>1</v>
      </c>
      <c r="G195">
        <f t="shared" ref="G195:G258" si="10">IF($C195=$G$1,1,IF($C195="dispatch + travel time",1,IF($C195="reporting + dispatch + travel time",1,0)))</f>
        <v>0</v>
      </c>
      <c r="H195">
        <f t="shared" ref="H195:H258" si="11">IF($C195=$H$1,1,IF($C195="dispatch + travel time",1,IF($C195="reporting + dispatch + travel time",1,0)))</f>
        <v>0</v>
      </c>
    </row>
    <row r="196" spans="1:8" x14ac:dyDescent="0.25">
      <c r="A196" t="str">
        <f>conclusions!A196</f>
        <v>van Kirk (1980a)</v>
      </c>
      <c r="B196" t="e">
        <f>conclusions!#REF!</f>
        <v>#REF!</v>
      </c>
      <c r="C196" t="str">
        <f>conclusions!J196</f>
        <v>reporting time</v>
      </c>
      <c r="F196">
        <f t="shared" si="9"/>
        <v>1</v>
      </c>
      <c r="G196">
        <f t="shared" si="10"/>
        <v>0</v>
      </c>
      <c r="H196">
        <f t="shared" si="11"/>
        <v>0</v>
      </c>
    </row>
    <row r="197" spans="1:8" x14ac:dyDescent="0.25">
      <c r="A197" t="str">
        <f>conclusions!A197</f>
        <v>van Kirk (1980a)</v>
      </c>
      <c r="B197" t="e">
        <f>conclusions!#REF!</f>
        <v>#REF!</v>
      </c>
      <c r="C197" t="str">
        <f>conclusions!J197</f>
        <v>reporting time</v>
      </c>
      <c r="F197">
        <f t="shared" si="9"/>
        <v>1</v>
      </c>
      <c r="G197">
        <f t="shared" si="10"/>
        <v>0</v>
      </c>
      <c r="H197">
        <f t="shared" si="11"/>
        <v>0</v>
      </c>
    </row>
    <row r="198" spans="1:8" x14ac:dyDescent="0.25">
      <c r="A198" t="str">
        <f>conclusions!A198</f>
        <v>van Kirk (1980a)</v>
      </c>
      <c r="B198" t="e">
        <f>conclusions!#REF!</f>
        <v>#REF!</v>
      </c>
      <c r="C198" t="str">
        <f>conclusions!J198</f>
        <v>reporting time</v>
      </c>
      <c r="F198">
        <f t="shared" si="9"/>
        <v>1</v>
      </c>
      <c r="G198">
        <f t="shared" si="10"/>
        <v>0</v>
      </c>
      <c r="H198">
        <f t="shared" si="11"/>
        <v>0</v>
      </c>
    </row>
    <row r="199" spans="1:8" x14ac:dyDescent="0.25">
      <c r="A199" t="str">
        <f>conclusions!A199</f>
        <v>van Kirk (1980a)</v>
      </c>
      <c r="B199" t="e">
        <f>conclusions!#REF!</f>
        <v>#REF!</v>
      </c>
      <c r="C199" t="str">
        <f>conclusions!J199</f>
        <v>reporting time</v>
      </c>
      <c r="F199">
        <f t="shared" si="9"/>
        <v>1</v>
      </c>
      <c r="G199">
        <f t="shared" si="10"/>
        <v>0</v>
      </c>
      <c r="H199">
        <f t="shared" si="11"/>
        <v>0</v>
      </c>
    </row>
    <row r="200" spans="1:8" x14ac:dyDescent="0.25">
      <c r="A200" t="str">
        <f>conclusions!A200</f>
        <v>van Kirk (1980a)</v>
      </c>
      <c r="B200" t="e">
        <f>conclusions!#REF!</f>
        <v>#REF!</v>
      </c>
      <c r="C200" t="str">
        <f>conclusions!J200</f>
        <v>reporting time</v>
      </c>
      <c r="F200">
        <f t="shared" si="9"/>
        <v>1</v>
      </c>
      <c r="G200">
        <f t="shared" si="10"/>
        <v>0</v>
      </c>
      <c r="H200">
        <f t="shared" si="11"/>
        <v>0</v>
      </c>
    </row>
    <row r="201" spans="1:8" x14ac:dyDescent="0.25">
      <c r="A201" t="str">
        <f>conclusions!A201</f>
        <v>van Kirk (1980a)</v>
      </c>
      <c r="B201" t="e">
        <f>conclusions!#REF!</f>
        <v>#REF!</v>
      </c>
      <c r="C201" t="str">
        <f>conclusions!J201</f>
        <v>dispatch time</v>
      </c>
      <c r="F201">
        <f t="shared" si="9"/>
        <v>0</v>
      </c>
      <c r="G201">
        <f t="shared" si="10"/>
        <v>1</v>
      </c>
      <c r="H201">
        <f t="shared" si="11"/>
        <v>0</v>
      </c>
    </row>
    <row r="202" spans="1:8" x14ac:dyDescent="0.25">
      <c r="A202" t="str">
        <f>conclusions!A202</f>
        <v>van Kirk (1980a)</v>
      </c>
      <c r="B202" t="e">
        <f>conclusions!#REF!</f>
        <v>#REF!</v>
      </c>
      <c r="C202" t="str">
        <f>conclusions!J202</f>
        <v>dispatch time</v>
      </c>
      <c r="F202">
        <f t="shared" si="9"/>
        <v>0</v>
      </c>
      <c r="G202">
        <f t="shared" si="10"/>
        <v>1</v>
      </c>
      <c r="H202">
        <f t="shared" si="11"/>
        <v>0</v>
      </c>
    </row>
    <row r="203" spans="1:8" x14ac:dyDescent="0.25">
      <c r="A203" t="str">
        <f>conclusions!A203</f>
        <v>van Kirk (1980a)</v>
      </c>
      <c r="B203" t="e">
        <f>conclusions!#REF!</f>
        <v>#REF!</v>
      </c>
      <c r="C203" t="str">
        <f>conclusions!J203</f>
        <v>dispatch time</v>
      </c>
      <c r="F203">
        <f t="shared" si="9"/>
        <v>0</v>
      </c>
      <c r="G203">
        <f t="shared" si="10"/>
        <v>1</v>
      </c>
      <c r="H203">
        <f t="shared" si="11"/>
        <v>0</v>
      </c>
    </row>
    <row r="204" spans="1:8" x14ac:dyDescent="0.25">
      <c r="A204" t="str">
        <f>conclusions!A204</f>
        <v>van Kirk (1980a)</v>
      </c>
      <c r="B204" t="e">
        <f>conclusions!#REF!</f>
        <v>#REF!</v>
      </c>
      <c r="C204" t="str">
        <f>conclusions!J204</f>
        <v>dispatch time</v>
      </c>
      <c r="F204">
        <f t="shared" si="9"/>
        <v>0</v>
      </c>
      <c r="G204">
        <f t="shared" si="10"/>
        <v>1</v>
      </c>
      <c r="H204">
        <f t="shared" si="11"/>
        <v>0</v>
      </c>
    </row>
    <row r="205" spans="1:8" x14ac:dyDescent="0.25">
      <c r="A205" t="str">
        <f>conclusions!A205</f>
        <v>van Kirk (1980a)</v>
      </c>
      <c r="B205" t="e">
        <f>conclusions!#REF!</f>
        <v>#REF!</v>
      </c>
      <c r="C205" t="str">
        <f>conclusions!J205</f>
        <v>dispatch time</v>
      </c>
      <c r="F205">
        <f t="shared" si="9"/>
        <v>0</v>
      </c>
      <c r="G205">
        <f t="shared" si="10"/>
        <v>1</v>
      </c>
      <c r="H205">
        <f t="shared" si="11"/>
        <v>0</v>
      </c>
    </row>
    <row r="206" spans="1:8" x14ac:dyDescent="0.25">
      <c r="A206" t="str">
        <f>conclusions!A206</f>
        <v>van Kirk (1980a)</v>
      </c>
      <c r="B206" t="e">
        <f>conclusions!#REF!</f>
        <v>#REF!</v>
      </c>
      <c r="C206" t="str">
        <f>conclusions!J206</f>
        <v>dispatch time</v>
      </c>
      <c r="F206">
        <f t="shared" si="9"/>
        <v>0</v>
      </c>
      <c r="G206">
        <f t="shared" si="10"/>
        <v>1</v>
      </c>
      <c r="H206">
        <f t="shared" si="11"/>
        <v>0</v>
      </c>
    </row>
    <row r="207" spans="1:8" x14ac:dyDescent="0.25">
      <c r="A207" t="str">
        <f>conclusions!A207</f>
        <v>van Kirk (1980a)</v>
      </c>
      <c r="B207" t="e">
        <f>conclusions!#REF!</f>
        <v>#REF!</v>
      </c>
      <c r="C207" t="str">
        <f>conclusions!J207</f>
        <v>dispatch time</v>
      </c>
      <c r="F207">
        <f t="shared" si="9"/>
        <v>0</v>
      </c>
      <c r="G207">
        <f t="shared" si="10"/>
        <v>1</v>
      </c>
      <c r="H207">
        <f t="shared" si="11"/>
        <v>0</v>
      </c>
    </row>
    <row r="208" spans="1:8" x14ac:dyDescent="0.25">
      <c r="A208" t="str">
        <f>conclusions!A208</f>
        <v>van Kirk (1980a)</v>
      </c>
      <c r="B208" t="e">
        <f>conclusions!#REF!</f>
        <v>#REF!</v>
      </c>
      <c r="C208" t="str">
        <f>conclusions!J208</f>
        <v>dispatch time</v>
      </c>
      <c r="F208">
        <f t="shared" si="9"/>
        <v>0</v>
      </c>
      <c r="G208">
        <f t="shared" si="10"/>
        <v>1</v>
      </c>
      <c r="H208">
        <f t="shared" si="11"/>
        <v>0</v>
      </c>
    </row>
    <row r="209" spans="1:8" x14ac:dyDescent="0.25">
      <c r="A209" t="str">
        <f>conclusions!A209</f>
        <v>van Kirk (1980a)</v>
      </c>
      <c r="B209" t="e">
        <f>conclusions!#REF!</f>
        <v>#REF!</v>
      </c>
      <c r="C209" t="str">
        <f>conclusions!J209</f>
        <v>travel time</v>
      </c>
      <c r="F209">
        <f t="shared" si="9"/>
        <v>0</v>
      </c>
      <c r="G209">
        <f t="shared" si="10"/>
        <v>0</v>
      </c>
      <c r="H209">
        <f t="shared" si="11"/>
        <v>1</v>
      </c>
    </row>
    <row r="210" spans="1:8" x14ac:dyDescent="0.25">
      <c r="A210" t="str">
        <f>conclusions!A210</f>
        <v>van Kirk (1980a)</v>
      </c>
      <c r="B210" t="e">
        <f>conclusions!#REF!</f>
        <v>#REF!</v>
      </c>
      <c r="C210" t="str">
        <f>conclusions!J210</f>
        <v>travel time</v>
      </c>
      <c r="F210">
        <f t="shared" si="9"/>
        <v>0</v>
      </c>
      <c r="G210">
        <f t="shared" si="10"/>
        <v>0</v>
      </c>
      <c r="H210">
        <f t="shared" si="11"/>
        <v>1</v>
      </c>
    </row>
    <row r="211" spans="1:8" x14ac:dyDescent="0.25">
      <c r="A211" t="str">
        <f>conclusions!A211</f>
        <v>van Kirk (1980a)</v>
      </c>
      <c r="B211" t="e">
        <f>conclusions!#REF!</f>
        <v>#REF!</v>
      </c>
      <c r="C211" t="str">
        <f>conclusions!J211</f>
        <v>travel time</v>
      </c>
      <c r="F211">
        <f t="shared" si="9"/>
        <v>0</v>
      </c>
      <c r="G211">
        <f t="shared" si="10"/>
        <v>0</v>
      </c>
      <c r="H211">
        <f t="shared" si="11"/>
        <v>1</v>
      </c>
    </row>
    <row r="212" spans="1:8" x14ac:dyDescent="0.25">
      <c r="A212" t="str">
        <f>conclusions!A212</f>
        <v>van Kirk (1980a)</v>
      </c>
      <c r="B212" t="e">
        <f>conclusions!#REF!</f>
        <v>#REF!</v>
      </c>
      <c r="C212" t="str">
        <f>conclusions!J212</f>
        <v>travel time</v>
      </c>
      <c r="F212">
        <f t="shared" si="9"/>
        <v>0</v>
      </c>
      <c r="G212">
        <f t="shared" si="10"/>
        <v>0</v>
      </c>
      <c r="H212">
        <f t="shared" si="11"/>
        <v>1</v>
      </c>
    </row>
    <row r="213" spans="1:8" x14ac:dyDescent="0.25">
      <c r="A213" t="str">
        <f>conclusions!A213</f>
        <v>van Kirk (1980a)</v>
      </c>
      <c r="B213" t="e">
        <f>conclusions!#REF!</f>
        <v>#REF!</v>
      </c>
      <c r="C213" t="str">
        <f>conclusions!J213</f>
        <v>travel time</v>
      </c>
      <c r="F213">
        <f t="shared" si="9"/>
        <v>0</v>
      </c>
      <c r="G213">
        <f t="shared" si="10"/>
        <v>0</v>
      </c>
      <c r="H213">
        <f t="shared" si="11"/>
        <v>1</v>
      </c>
    </row>
    <row r="214" spans="1:8" x14ac:dyDescent="0.25">
      <c r="A214" t="str">
        <f>conclusions!A214</f>
        <v>van Kirk (1980a)</v>
      </c>
      <c r="B214" t="e">
        <f>conclusions!#REF!</f>
        <v>#REF!</v>
      </c>
      <c r="C214" t="str">
        <f>conclusions!J214</f>
        <v>travel time</v>
      </c>
      <c r="F214">
        <f t="shared" si="9"/>
        <v>0</v>
      </c>
      <c r="G214">
        <f t="shared" si="10"/>
        <v>0</v>
      </c>
      <c r="H214">
        <f t="shared" si="11"/>
        <v>1</v>
      </c>
    </row>
    <row r="215" spans="1:8" x14ac:dyDescent="0.25">
      <c r="A215" t="str">
        <f>conclusions!A215</f>
        <v>van Kirk (1980a)</v>
      </c>
      <c r="B215" t="e">
        <f>conclusions!#REF!</f>
        <v>#REF!</v>
      </c>
      <c r="C215" t="str">
        <f>conclusions!J215</f>
        <v>travel time</v>
      </c>
      <c r="F215">
        <f t="shared" si="9"/>
        <v>0</v>
      </c>
      <c r="G215">
        <f t="shared" si="10"/>
        <v>0</v>
      </c>
      <c r="H215">
        <f t="shared" si="11"/>
        <v>1</v>
      </c>
    </row>
    <row r="216" spans="1:8" x14ac:dyDescent="0.25">
      <c r="A216" t="str">
        <f>conclusions!A216</f>
        <v>van Kirk (1980a)</v>
      </c>
      <c r="B216" t="e">
        <f>conclusions!#REF!</f>
        <v>#REF!</v>
      </c>
      <c r="C216" t="str">
        <f>conclusions!J216</f>
        <v>travel time</v>
      </c>
      <c r="F216">
        <f t="shared" si="9"/>
        <v>0</v>
      </c>
      <c r="G216">
        <f t="shared" si="10"/>
        <v>0</v>
      </c>
      <c r="H216">
        <f t="shared" si="11"/>
        <v>1</v>
      </c>
    </row>
    <row r="217" spans="1:8" x14ac:dyDescent="0.25">
      <c r="A217" t="str">
        <f>conclusions!A217</f>
        <v>van Kirk (1980a)</v>
      </c>
      <c r="B217" t="e">
        <f>conclusions!#REF!</f>
        <v>#REF!</v>
      </c>
      <c r="C217" t="str">
        <f>conclusions!J217</f>
        <v>reporting time</v>
      </c>
      <c r="F217">
        <f t="shared" si="9"/>
        <v>1</v>
      </c>
      <c r="G217">
        <f t="shared" si="10"/>
        <v>0</v>
      </c>
      <c r="H217">
        <f t="shared" si="11"/>
        <v>0</v>
      </c>
    </row>
    <row r="218" spans="1:8" x14ac:dyDescent="0.25">
      <c r="A218" t="str">
        <f>conclusions!A218</f>
        <v>van Kirk (1980a)</v>
      </c>
      <c r="B218" t="e">
        <f>conclusions!#REF!</f>
        <v>#REF!</v>
      </c>
      <c r="C218" t="str">
        <f>conclusions!J218</f>
        <v>reporting time</v>
      </c>
      <c r="F218">
        <f t="shared" si="9"/>
        <v>1</v>
      </c>
      <c r="G218">
        <f t="shared" si="10"/>
        <v>0</v>
      </c>
      <c r="H218">
        <f t="shared" si="11"/>
        <v>0</v>
      </c>
    </row>
    <row r="219" spans="1:8" x14ac:dyDescent="0.25">
      <c r="A219" t="str">
        <f>conclusions!A219</f>
        <v>van Kirk (1980a)</v>
      </c>
      <c r="B219" t="e">
        <f>conclusions!#REF!</f>
        <v>#REF!</v>
      </c>
      <c r="C219" t="str">
        <f>conclusions!J219</f>
        <v>reporting time</v>
      </c>
      <c r="F219">
        <f t="shared" si="9"/>
        <v>1</v>
      </c>
      <c r="G219">
        <f t="shared" si="10"/>
        <v>0</v>
      </c>
      <c r="H219">
        <f t="shared" si="11"/>
        <v>0</v>
      </c>
    </row>
    <row r="220" spans="1:8" x14ac:dyDescent="0.25">
      <c r="A220" t="str">
        <f>conclusions!A220</f>
        <v>van Kirk (1980a)</v>
      </c>
      <c r="B220" t="e">
        <f>conclusions!#REF!</f>
        <v>#REF!</v>
      </c>
      <c r="C220" t="str">
        <f>conclusions!J220</f>
        <v>reporting time</v>
      </c>
      <c r="F220">
        <f t="shared" si="9"/>
        <v>1</v>
      </c>
      <c r="G220">
        <f t="shared" si="10"/>
        <v>0</v>
      </c>
      <c r="H220">
        <f t="shared" si="11"/>
        <v>0</v>
      </c>
    </row>
    <row r="221" spans="1:8" x14ac:dyDescent="0.25">
      <c r="A221" t="str">
        <f>conclusions!A221</f>
        <v>van Kirk (1980a)</v>
      </c>
      <c r="B221" t="e">
        <f>conclusions!#REF!</f>
        <v>#REF!</v>
      </c>
      <c r="C221" t="str">
        <f>conclusions!J221</f>
        <v>reporting time</v>
      </c>
      <c r="F221">
        <f t="shared" si="9"/>
        <v>1</v>
      </c>
      <c r="G221">
        <f t="shared" si="10"/>
        <v>0</v>
      </c>
      <c r="H221">
        <f t="shared" si="11"/>
        <v>0</v>
      </c>
    </row>
    <row r="222" spans="1:8" x14ac:dyDescent="0.25">
      <c r="A222" t="str">
        <f>conclusions!A222</f>
        <v>van Kirk (1980a)</v>
      </c>
      <c r="B222" t="e">
        <f>conclusions!#REF!</f>
        <v>#REF!</v>
      </c>
      <c r="C222" t="str">
        <f>conclusions!J222</f>
        <v>reporting time</v>
      </c>
      <c r="F222">
        <f t="shared" si="9"/>
        <v>1</v>
      </c>
      <c r="G222">
        <f t="shared" si="10"/>
        <v>0</v>
      </c>
      <c r="H222">
        <f t="shared" si="11"/>
        <v>0</v>
      </c>
    </row>
    <row r="223" spans="1:8" x14ac:dyDescent="0.25">
      <c r="A223" t="str">
        <f>conclusions!A223</f>
        <v>van Kirk (1980a)</v>
      </c>
      <c r="B223" t="e">
        <f>conclusions!#REF!</f>
        <v>#REF!</v>
      </c>
      <c r="C223" t="str">
        <f>conclusions!J223</f>
        <v>reporting time</v>
      </c>
      <c r="F223">
        <f t="shared" si="9"/>
        <v>1</v>
      </c>
      <c r="G223">
        <f t="shared" si="10"/>
        <v>0</v>
      </c>
      <c r="H223">
        <f t="shared" si="11"/>
        <v>0</v>
      </c>
    </row>
    <row r="224" spans="1:8" x14ac:dyDescent="0.25">
      <c r="A224" t="str">
        <f>conclusions!A224</f>
        <v>van Kirk (1980a)</v>
      </c>
      <c r="B224" t="e">
        <f>conclusions!#REF!</f>
        <v>#REF!</v>
      </c>
      <c r="C224" t="str">
        <f>conclusions!J224</f>
        <v>reporting time</v>
      </c>
      <c r="F224">
        <f t="shared" si="9"/>
        <v>1</v>
      </c>
      <c r="G224">
        <f t="shared" si="10"/>
        <v>0</v>
      </c>
      <c r="H224">
        <f t="shared" si="11"/>
        <v>0</v>
      </c>
    </row>
    <row r="225" spans="1:8" x14ac:dyDescent="0.25">
      <c r="A225" t="str">
        <f>conclusions!A225</f>
        <v>van Kirk (1980a)</v>
      </c>
      <c r="B225" t="e">
        <f>conclusions!#REF!</f>
        <v>#REF!</v>
      </c>
      <c r="C225" t="str">
        <f>conclusions!J225</f>
        <v>reporting time</v>
      </c>
      <c r="F225">
        <f t="shared" si="9"/>
        <v>1</v>
      </c>
      <c r="G225">
        <f t="shared" si="10"/>
        <v>0</v>
      </c>
      <c r="H225">
        <f t="shared" si="11"/>
        <v>0</v>
      </c>
    </row>
    <row r="226" spans="1:8" x14ac:dyDescent="0.25">
      <c r="A226" t="str">
        <f>conclusions!A226</f>
        <v>van Kirk (1980a)</v>
      </c>
      <c r="B226" t="e">
        <f>conclusions!#REF!</f>
        <v>#REF!</v>
      </c>
      <c r="C226" t="str">
        <f>conclusions!J226</f>
        <v>reporting time</v>
      </c>
      <c r="F226">
        <f t="shared" si="9"/>
        <v>1</v>
      </c>
      <c r="G226">
        <f t="shared" si="10"/>
        <v>0</v>
      </c>
      <c r="H226">
        <f t="shared" si="11"/>
        <v>0</v>
      </c>
    </row>
    <row r="227" spans="1:8" x14ac:dyDescent="0.25">
      <c r="A227" t="str">
        <f>conclusions!A227</f>
        <v>van Kirk (1980a)</v>
      </c>
      <c r="B227" t="e">
        <f>conclusions!#REF!</f>
        <v>#REF!</v>
      </c>
      <c r="C227" t="str">
        <f>conclusions!J227</f>
        <v>reporting time</v>
      </c>
      <c r="F227">
        <f t="shared" si="9"/>
        <v>1</v>
      </c>
      <c r="G227">
        <f t="shared" si="10"/>
        <v>0</v>
      </c>
      <c r="H227">
        <f t="shared" si="11"/>
        <v>0</v>
      </c>
    </row>
    <row r="228" spans="1:8" x14ac:dyDescent="0.25">
      <c r="A228" t="str">
        <f>conclusions!A228</f>
        <v>van Kirk (1980a)</v>
      </c>
      <c r="B228" t="e">
        <f>conclusions!#REF!</f>
        <v>#REF!</v>
      </c>
      <c r="C228" t="str">
        <f>conclusions!J228</f>
        <v>reporting time</v>
      </c>
      <c r="F228">
        <f t="shared" si="9"/>
        <v>1</v>
      </c>
      <c r="G228">
        <f t="shared" si="10"/>
        <v>0</v>
      </c>
      <c r="H228">
        <f t="shared" si="11"/>
        <v>0</v>
      </c>
    </row>
    <row r="229" spans="1:8" x14ac:dyDescent="0.25">
      <c r="A229" t="str">
        <f>conclusions!A229</f>
        <v>van Kirk (1980a)</v>
      </c>
      <c r="B229" t="e">
        <f>conclusions!#REF!</f>
        <v>#REF!</v>
      </c>
      <c r="C229" t="str">
        <f>conclusions!J229</f>
        <v>reporting time</v>
      </c>
      <c r="F229">
        <f t="shared" si="9"/>
        <v>1</v>
      </c>
      <c r="G229">
        <f t="shared" si="10"/>
        <v>0</v>
      </c>
      <c r="H229">
        <f t="shared" si="11"/>
        <v>0</v>
      </c>
    </row>
    <row r="230" spans="1:8" x14ac:dyDescent="0.25">
      <c r="A230" t="str">
        <f>conclusions!A230</f>
        <v>van Kirk (1980a)</v>
      </c>
      <c r="B230" t="e">
        <f>conclusions!#REF!</f>
        <v>#REF!</v>
      </c>
      <c r="C230" t="str">
        <f>conclusions!J230</f>
        <v>reporting time</v>
      </c>
      <c r="F230">
        <f t="shared" si="9"/>
        <v>1</v>
      </c>
      <c r="G230">
        <f t="shared" si="10"/>
        <v>0</v>
      </c>
      <c r="H230">
        <f t="shared" si="11"/>
        <v>0</v>
      </c>
    </row>
    <row r="231" spans="1:8" x14ac:dyDescent="0.25">
      <c r="A231" t="str">
        <f>conclusions!A231</f>
        <v>van Kirk (1980a)</v>
      </c>
      <c r="B231" t="e">
        <f>conclusions!#REF!</f>
        <v>#REF!</v>
      </c>
      <c r="C231" t="str">
        <f>conclusions!J231</f>
        <v>reporting time</v>
      </c>
      <c r="F231">
        <f t="shared" si="9"/>
        <v>1</v>
      </c>
      <c r="G231">
        <f t="shared" si="10"/>
        <v>0</v>
      </c>
      <c r="H231">
        <f t="shared" si="11"/>
        <v>0</v>
      </c>
    </row>
    <row r="232" spans="1:8" x14ac:dyDescent="0.25">
      <c r="A232" t="str">
        <f>conclusions!A232</f>
        <v>van Kirk (1980a)</v>
      </c>
      <c r="B232" t="e">
        <f>conclusions!#REF!</f>
        <v>#REF!</v>
      </c>
      <c r="C232" t="str">
        <f>conclusions!J232</f>
        <v>reporting time</v>
      </c>
      <c r="F232">
        <f t="shared" si="9"/>
        <v>1</v>
      </c>
      <c r="G232">
        <f t="shared" si="10"/>
        <v>0</v>
      </c>
      <c r="H232">
        <f t="shared" si="11"/>
        <v>0</v>
      </c>
    </row>
    <row r="233" spans="1:8" x14ac:dyDescent="0.25">
      <c r="A233" t="str">
        <f>conclusions!A233</f>
        <v>van Kirk (1980a)</v>
      </c>
      <c r="B233" t="e">
        <f>conclusions!#REF!</f>
        <v>#REF!</v>
      </c>
      <c r="C233" t="str">
        <f>conclusions!J233</f>
        <v>reporting time</v>
      </c>
      <c r="F233">
        <f t="shared" si="9"/>
        <v>1</v>
      </c>
      <c r="G233">
        <f t="shared" si="10"/>
        <v>0</v>
      </c>
      <c r="H233">
        <f t="shared" si="11"/>
        <v>0</v>
      </c>
    </row>
    <row r="234" spans="1:8" x14ac:dyDescent="0.25">
      <c r="A234" t="str">
        <f>conclusions!A234</f>
        <v>van Kirk (1980a)</v>
      </c>
      <c r="B234" t="e">
        <f>conclusions!#REF!</f>
        <v>#REF!</v>
      </c>
      <c r="C234" t="str">
        <f>conclusions!J234</f>
        <v>reporting time</v>
      </c>
      <c r="F234">
        <f t="shared" si="9"/>
        <v>1</v>
      </c>
      <c r="G234">
        <f t="shared" si="10"/>
        <v>0</v>
      </c>
      <c r="H234">
        <f t="shared" si="11"/>
        <v>0</v>
      </c>
    </row>
    <row r="235" spans="1:8" x14ac:dyDescent="0.25">
      <c r="A235" t="str">
        <f>conclusions!A235</f>
        <v>van Kirk (1980a)</v>
      </c>
      <c r="B235" t="e">
        <f>conclusions!#REF!</f>
        <v>#REF!</v>
      </c>
      <c r="C235" t="str">
        <f>conclusions!J235</f>
        <v>reporting time</v>
      </c>
      <c r="F235">
        <f t="shared" si="9"/>
        <v>1</v>
      </c>
      <c r="G235">
        <f t="shared" si="10"/>
        <v>0</v>
      </c>
      <c r="H235">
        <f t="shared" si="11"/>
        <v>0</v>
      </c>
    </row>
    <row r="236" spans="1:8" x14ac:dyDescent="0.25">
      <c r="A236" t="str">
        <f>conclusions!A236</f>
        <v>van Kirk (1980a)</v>
      </c>
      <c r="B236" t="e">
        <f>conclusions!#REF!</f>
        <v>#REF!</v>
      </c>
      <c r="C236" t="str">
        <f>conclusions!J236</f>
        <v>reporting time</v>
      </c>
      <c r="F236">
        <f t="shared" si="9"/>
        <v>1</v>
      </c>
      <c r="G236">
        <f t="shared" si="10"/>
        <v>0</v>
      </c>
      <c r="H236">
        <f t="shared" si="11"/>
        <v>0</v>
      </c>
    </row>
    <row r="237" spans="1:8" x14ac:dyDescent="0.25">
      <c r="A237" t="str">
        <f>conclusions!A237</f>
        <v>van Kirk (1980a)</v>
      </c>
      <c r="B237" t="e">
        <f>conclusions!#REF!</f>
        <v>#REF!</v>
      </c>
      <c r="C237" t="str">
        <f>conclusions!J237</f>
        <v>reporting time</v>
      </c>
      <c r="F237">
        <f t="shared" si="9"/>
        <v>1</v>
      </c>
      <c r="G237">
        <f t="shared" si="10"/>
        <v>0</v>
      </c>
      <c r="H237">
        <f t="shared" si="11"/>
        <v>0</v>
      </c>
    </row>
    <row r="238" spans="1:8" x14ac:dyDescent="0.25">
      <c r="A238" t="str">
        <f>conclusions!A238</f>
        <v>van Kirk (1980a)</v>
      </c>
      <c r="B238" t="e">
        <f>conclusions!#REF!</f>
        <v>#REF!</v>
      </c>
      <c r="C238" t="str">
        <f>conclusions!J238</f>
        <v>reporting time</v>
      </c>
      <c r="F238">
        <f t="shared" si="9"/>
        <v>1</v>
      </c>
      <c r="G238">
        <f t="shared" si="10"/>
        <v>0</v>
      </c>
      <c r="H238">
        <f t="shared" si="11"/>
        <v>0</v>
      </c>
    </row>
    <row r="239" spans="1:8" x14ac:dyDescent="0.25">
      <c r="A239" t="str">
        <f>conclusions!A239</f>
        <v>van Kirk (1980a)</v>
      </c>
      <c r="B239" t="e">
        <f>conclusions!#REF!</f>
        <v>#REF!</v>
      </c>
      <c r="C239" t="str">
        <f>conclusions!J239</f>
        <v>reporting time</v>
      </c>
      <c r="F239">
        <f t="shared" si="9"/>
        <v>1</v>
      </c>
      <c r="G239">
        <f t="shared" si="10"/>
        <v>0</v>
      </c>
      <c r="H239">
        <f t="shared" si="11"/>
        <v>0</v>
      </c>
    </row>
    <row r="240" spans="1:8" x14ac:dyDescent="0.25">
      <c r="A240" t="str">
        <f>conclusions!A240</f>
        <v>van Kirk (1980a)</v>
      </c>
      <c r="B240" t="e">
        <f>conclusions!#REF!</f>
        <v>#REF!</v>
      </c>
      <c r="C240" t="str">
        <f>conclusions!J240</f>
        <v>reporting time</v>
      </c>
      <c r="F240">
        <f t="shared" si="9"/>
        <v>1</v>
      </c>
      <c r="G240">
        <f t="shared" si="10"/>
        <v>0</v>
      </c>
      <c r="H240">
        <f t="shared" si="11"/>
        <v>0</v>
      </c>
    </row>
    <row r="241" spans="1:8" x14ac:dyDescent="0.25">
      <c r="A241" t="str">
        <f>conclusions!A241</f>
        <v>van Kirk (1980a)</v>
      </c>
      <c r="B241" t="e">
        <f>conclusions!#REF!</f>
        <v>#REF!</v>
      </c>
      <c r="C241" t="str">
        <f>conclusions!J241</f>
        <v>reporting time</v>
      </c>
      <c r="F241">
        <f t="shared" si="9"/>
        <v>1</v>
      </c>
      <c r="G241">
        <f t="shared" si="10"/>
        <v>0</v>
      </c>
      <c r="H241">
        <f t="shared" si="11"/>
        <v>0</v>
      </c>
    </row>
    <row r="242" spans="1:8" x14ac:dyDescent="0.25">
      <c r="A242" t="str">
        <f>conclusions!A242</f>
        <v>van Kirk (1980a)</v>
      </c>
      <c r="B242" t="e">
        <f>conclusions!#REF!</f>
        <v>#REF!</v>
      </c>
      <c r="C242" t="str">
        <f>conclusions!J242</f>
        <v>reporting time</v>
      </c>
      <c r="F242">
        <f t="shared" si="9"/>
        <v>1</v>
      </c>
      <c r="G242">
        <f t="shared" si="10"/>
        <v>0</v>
      </c>
      <c r="H242">
        <f t="shared" si="11"/>
        <v>0</v>
      </c>
    </row>
    <row r="243" spans="1:8" x14ac:dyDescent="0.25">
      <c r="A243" t="str">
        <f>conclusions!A243</f>
        <v>van Kirk (1980a)</v>
      </c>
      <c r="B243" t="e">
        <f>conclusions!#REF!</f>
        <v>#REF!</v>
      </c>
      <c r="C243" t="str">
        <f>conclusions!J243</f>
        <v>reporting time</v>
      </c>
      <c r="F243">
        <f t="shared" si="9"/>
        <v>1</v>
      </c>
      <c r="G243">
        <f t="shared" si="10"/>
        <v>0</v>
      </c>
      <c r="H243">
        <f t="shared" si="11"/>
        <v>0</v>
      </c>
    </row>
    <row r="244" spans="1:8" x14ac:dyDescent="0.25">
      <c r="A244" t="str">
        <f>conclusions!A244</f>
        <v>van Kirk (1980a)</v>
      </c>
      <c r="B244" t="e">
        <f>conclusions!#REF!</f>
        <v>#REF!</v>
      </c>
      <c r="C244" t="str">
        <f>conclusions!J244</f>
        <v>travel time</v>
      </c>
      <c r="F244">
        <f t="shared" si="9"/>
        <v>0</v>
      </c>
      <c r="G244">
        <f t="shared" si="10"/>
        <v>0</v>
      </c>
      <c r="H244">
        <f t="shared" si="11"/>
        <v>1</v>
      </c>
    </row>
    <row r="245" spans="1:8" x14ac:dyDescent="0.25">
      <c r="A245" t="str">
        <f>conclusions!A245</f>
        <v>van Kirk (1980a)</v>
      </c>
      <c r="B245" t="e">
        <f>conclusions!#REF!</f>
        <v>#REF!</v>
      </c>
      <c r="C245" t="str">
        <f>conclusions!J245</f>
        <v>travel time</v>
      </c>
      <c r="F245">
        <f t="shared" si="9"/>
        <v>0</v>
      </c>
      <c r="G245">
        <f t="shared" si="10"/>
        <v>0</v>
      </c>
      <c r="H245">
        <f t="shared" si="11"/>
        <v>1</v>
      </c>
    </row>
    <row r="246" spans="1:8" x14ac:dyDescent="0.25">
      <c r="A246" t="str">
        <f>conclusions!A246</f>
        <v>van Kirk (1980a)</v>
      </c>
      <c r="B246" t="e">
        <f>conclusions!#REF!</f>
        <v>#REF!</v>
      </c>
      <c r="C246" t="str">
        <f>conclusions!J246</f>
        <v>travel time</v>
      </c>
      <c r="F246">
        <f t="shared" si="9"/>
        <v>0</v>
      </c>
      <c r="G246">
        <f t="shared" si="10"/>
        <v>0</v>
      </c>
      <c r="H246">
        <f t="shared" si="11"/>
        <v>1</v>
      </c>
    </row>
    <row r="247" spans="1:8" x14ac:dyDescent="0.25">
      <c r="A247" t="str">
        <f>conclusions!A247</f>
        <v>van Kirk (1980a)</v>
      </c>
      <c r="B247" t="e">
        <f>conclusions!#REF!</f>
        <v>#REF!</v>
      </c>
      <c r="C247" t="str">
        <f>conclusions!J247</f>
        <v>travel time</v>
      </c>
      <c r="F247">
        <f t="shared" si="9"/>
        <v>0</v>
      </c>
      <c r="G247">
        <f t="shared" si="10"/>
        <v>0</v>
      </c>
      <c r="H247">
        <f t="shared" si="11"/>
        <v>1</v>
      </c>
    </row>
    <row r="248" spans="1:8" x14ac:dyDescent="0.25">
      <c r="A248" t="str">
        <f>conclusions!A248</f>
        <v>van Kirk (1980a)</v>
      </c>
      <c r="B248" t="e">
        <f>conclusions!#REF!</f>
        <v>#REF!</v>
      </c>
      <c r="C248" t="str">
        <f>conclusions!J248</f>
        <v>travel time</v>
      </c>
      <c r="F248">
        <f t="shared" si="9"/>
        <v>0</v>
      </c>
      <c r="G248">
        <f t="shared" si="10"/>
        <v>0</v>
      </c>
      <c r="H248">
        <f t="shared" si="11"/>
        <v>1</v>
      </c>
    </row>
    <row r="249" spans="1:8" x14ac:dyDescent="0.25">
      <c r="A249" t="str">
        <f>conclusions!A249</f>
        <v>van Kirk (1980a)</v>
      </c>
      <c r="B249" t="e">
        <f>conclusions!#REF!</f>
        <v>#REF!</v>
      </c>
      <c r="C249" t="str">
        <f>conclusions!J249</f>
        <v>travel time</v>
      </c>
      <c r="F249">
        <f t="shared" si="9"/>
        <v>0</v>
      </c>
      <c r="G249">
        <f t="shared" si="10"/>
        <v>0</v>
      </c>
      <c r="H249">
        <f t="shared" si="11"/>
        <v>1</v>
      </c>
    </row>
    <row r="250" spans="1:8" x14ac:dyDescent="0.25">
      <c r="A250" t="str">
        <f>conclusions!A250</f>
        <v>van Kirk (1980a)</v>
      </c>
      <c r="B250" t="e">
        <f>conclusions!#REF!</f>
        <v>#REF!</v>
      </c>
      <c r="C250" t="str">
        <f>conclusions!J250</f>
        <v>travel time</v>
      </c>
      <c r="F250">
        <f t="shared" si="9"/>
        <v>0</v>
      </c>
      <c r="G250">
        <f t="shared" si="10"/>
        <v>0</v>
      </c>
      <c r="H250">
        <f t="shared" si="11"/>
        <v>1</v>
      </c>
    </row>
    <row r="251" spans="1:8" x14ac:dyDescent="0.25">
      <c r="A251" t="str">
        <f>conclusions!A251</f>
        <v>van Kirk (1980a)</v>
      </c>
      <c r="B251" t="e">
        <f>conclusions!#REF!</f>
        <v>#REF!</v>
      </c>
      <c r="C251" t="str">
        <f>conclusions!J251</f>
        <v>travel time</v>
      </c>
      <c r="F251">
        <f t="shared" si="9"/>
        <v>0</v>
      </c>
      <c r="G251">
        <f t="shared" si="10"/>
        <v>0</v>
      </c>
      <c r="H251">
        <f t="shared" si="11"/>
        <v>1</v>
      </c>
    </row>
    <row r="252" spans="1:8" x14ac:dyDescent="0.25">
      <c r="A252" t="str">
        <f>conclusions!A252</f>
        <v>van Kirk (1980a)</v>
      </c>
      <c r="B252" t="e">
        <f>conclusions!#REF!</f>
        <v>#REF!</v>
      </c>
      <c r="C252" t="str">
        <f>conclusions!J252</f>
        <v>travel time</v>
      </c>
      <c r="F252">
        <f t="shared" si="9"/>
        <v>0</v>
      </c>
      <c r="G252">
        <f t="shared" si="10"/>
        <v>0</v>
      </c>
      <c r="H252">
        <f t="shared" si="11"/>
        <v>1</v>
      </c>
    </row>
    <row r="253" spans="1:8" x14ac:dyDescent="0.25">
      <c r="A253" t="str">
        <f>conclusions!A253</f>
        <v>van Kirk (1980a)</v>
      </c>
      <c r="B253" t="e">
        <f>conclusions!#REF!</f>
        <v>#REF!</v>
      </c>
      <c r="C253" t="str">
        <f>conclusions!J253</f>
        <v>travel time</v>
      </c>
      <c r="F253">
        <f t="shared" si="9"/>
        <v>0</v>
      </c>
      <c r="G253">
        <f t="shared" si="10"/>
        <v>0</v>
      </c>
      <c r="H253">
        <f t="shared" si="11"/>
        <v>1</v>
      </c>
    </row>
    <row r="254" spans="1:8" x14ac:dyDescent="0.25">
      <c r="A254" t="str">
        <f>conclusions!A254</f>
        <v>van Kirk (1980a)</v>
      </c>
      <c r="B254" t="e">
        <f>conclusions!#REF!</f>
        <v>#REF!</v>
      </c>
      <c r="C254" t="str">
        <f>conclusions!J254</f>
        <v>travel time</v>
      </c>
      <c r="F254">
        <f t="shared" si="9"/>
        <v>0</v>
      </c>
      <c r="G254">
        <f t="shared" si="10"/>
        <v>0</v>
      </c>
      <c r="H254">
        <f t="shared" si="11"/>
        <v>1</v>
      </c>
    </row>
    <row r="255" spans="1:8" x14ac:dyDescent="0.25">
      <c r="A255" t="str">
        <f>conclusions!A255</f>
        <v>van Kirk (1980a)</v>
      </c>
      <c r="B255" t="e">
        <f>conclusions!#REF!</f>
        <v>#REF!</v>
      </c>
      <c r="C255" t="str">
        <f>conclusions!J255</f>
        <v>travel time</v>
      </c>
      <c r="F255">
        <f t="shared" si="9"/>
        <v>0</v>
      </c>
      <c r="G255">
        <f t="shared" si="10"/>
        <v>0</v>
      </c>
      <c r="H255">
        <f t="shared" si="11"/>
        <v>1</v>
      </c>
    </row>
    <row r="256" spans="1:8" x14ac:dyDescent="0.25">
      <c r="A256" t="str">
        <f>conclusions!A256</f>
        <v>van Kirk (1980a)</v>
      </c>
      <c r="B256" t="e">
        <f>conclusions!#REF!</f>
        <v>#REF!</v>
      </c>
      <c r="C256" t="str">
        <f>conclusions!J256</f>
        <v>travel time</v>
      </c>
      <c r="F256">
        <f t="shared" si="9"/>
        <v>0</v>
      </c>
      <c r="G256">
        <f t="shared" si="10"/>
        <v>0</v>
      </c>
      <c r="H256">
        <f t="shared" si="11"/>
        <v>1</v>
      </c>
    </row>
    <row r="257" spans="1:8" x14ac:dyDescent="0.25">
      <c r="A257" t="str">
        <f>conclusions!A257</f>
        <v>van Kirk (1980a)</v>
      </c>
      <c r="B257" t="e">
        <f>conclusions!#REF!</f>
        <v>#REF!</v>
      </c>
      <c r="C257" t="str">
        <f>conclusions!J257</f>
        <v>travel time</v>
      </c>
      <c r="F257">
        <f t="shared" si="9"/>
        <v>0</v>
      </c>
      <c r="G257">
        <f t="shared" si="10"/>
        <v>0</v>
      </c>
      <c r="H257">
        <f t="shared" si="11"/>
        <v>1</v>
      </c>
    </row>
    <row r="258" spans="1:8" x14ac:dyDescent="0.25">
      <c r="A258" t="str">
        <f>conclusions!A258</f>
        <v>van Kirk (1980a)</v>
      </c>
      <c r="B258" t="e">
        <f>conclusions!#REF!</f>
        <v>#REF!</v>
      </c>
      <c r="C258" t="str">
        <f>conclusions!J258</f>
        <v>travel time</v>
      </c>
      <c r="F258">
        <f t="shared" si="9"/>
        <v>0</v>
      </c>
      <c r="G258">
        <f t="shared" si="10"/>
        <v>0</v>
      </c>
      <c r="H258">
        <f t="shared" si="11"/>
        <v>1</v>
      </c>
    </row>
    <row r="259" spans="1:8" x14ac:dyDescent="0.25">
      <c r="A259" t="str">
        <f>conclusions!A259</f>
        <v>van Kirk (1980a)</v>
      </c>
      <c r="B259" t="e">
        <f>conclusions!#REF!</f>
        <v>#REF!</v>
      </c>
      <c r="C259" t="str">
        <f>conclusions!J259</f>
        <v>travel time</v>
      </c>
      <c r="F259">
        <f t="shared" ref="F259:F322" si="12">IF($C259=$F$1,1,IF($C259="reporting + dispatch + travel time",1,0))</f>
        <v>0</v>
      </c>
      <c r="G259">
        <f t="shared" ref="G259:G322" si="13">IF($C259=$G$1,1,IF($C259="dispatch + travel time",1,IF($C259="reporting + dispatch + travel time",1,0)))</f>
        <v>0</v>
      </c>
      <c r="H259">
        <f t="shared" ref="H259:H322" si="14">IF($C259=$H$1,1,IF($C259="dispatch + travel time",1,IF($C259="reporting + dispatch + travel time",1,0)))</f>
        <v>1</v>
      </c>
    </row>
    <row r="260" spans="1:8" x14ac:dyDescent="0.25">
      <c r="A260" t="str">
        <f>conclusions!A260</f>
        <v>van Kirk (1980a)</v>
      </c>
      <c r="B260" t="e">
        <f>conclusions!#REF!</f>
        <v>#REF!</v>
      </c>
      <c r="C260" t="str">
        <f>conclusions!J260</f>
        <v>travel time</v>
      </c>
      <c r="F260">
        <f t="shared" si="12"/>
        <v>0</v>
      </c>
      <c r="G260">
        <f t="shared" si="13"/>
        <v>0</v>
      </c>
      <c r="H260">
        <f t="shared" si="14"/>
        <v>1</v>
      </c>
    </row>
    <row r="261" spans="1:8" x14ac:dyDescent="0.25">
      <c r="A261" t="str">
        <f>conclusions!A261</f>
        <v>Cihan (2014)</v>
      </c>
      <c r="B261" t="e">
        <f>conclusions!#REF!</f>
        <v>#REF!</v>
      </c>
      <c r="C261" t="str">
        <f>conclusions!J261</f>
        <v>dispatch time;travel time</v>
      </c>
      <c r="F261">
        <f t="shared" si="12"/>
        <v>0</v>
      </c>
      <c r="G261">
        <f t="shared" si="13"/>
        <v>0</v>
      </c>
      <c r="H261">
        <f t="shared" si="14"/>
        <v>0</v>
      </c>
    </row>
    <row r="262" spans="1:8" x14ac:dyDescent="0.25">
      <c r="A262" t="str">
        <f>conclusions!A262</f>
        <v>Cihan (2014)</v>
      </c>
      <c r="B262" t="e">
        <f>conclusions!#REF!</f>
        <v>#REF!</v>
      </c>
      <c r="C262" t="str">
        <f>conclusions!J262</f>
        <v>dispatch time;travel time</v>
      </c>
      <c r="F262">
        <f t="shared" si="12"/>
        <v>0</v>
      </c>
      <c r="G262">
        <f t="shared" si="13"/>
        <v>0</v>
      </c>
      <c r="H262">
        <f t="shared" si="14"/>
        <v>0</v>
      </c>
    </row>
    <row r="263" spans="1:8" x14ac:dyDescent="0.25">
      <c r="A263" t="str">
        <f>conclusions!A263</f>
        <v>Cihan (2014)</v>
      </c>
      <c r="B263" t="e">
        <f>conclusions!#REF!</f>
        <v>#REF!</v>
      </c>
      <c r="C263" t="str">
        <f>conclusions!J263</f>
        <v>dispatch time;travel time</v>
      </c>
      <c r="F263">
        <f t="shared" si="12"/>
        <v>0</v>
      </c>
      <c r="G263">
        <f t="shared" si="13"/>
        <v>0</v>
      </c>
      <c r="H263">
        <f t="shared" si="14"/>
        <v>0</v>
      </c>
    </row>
    <row r="264" spans="1:8" x14ac:dyDescent="0.25">
      <c r="A264" t="str">
        <f>conclusions!A264</f>
        <v>Cihan (2014)</v>
      </c>
      <c r="B264" t="e">
        <f>conclusions!#REF!</f>
        <v>#REF!</v>
      </c>
      <c r="C264" t="str">
        <f>conclusions!J264</f>
        <v>dispatch time;travel time</v>
      </c>
      <c r="F264">
        <f t="shared" si="12"/>
        <v>0</v>
      </c>
      <c r="G264">
        <f t="shared" si="13"/>
        <v>0</v>
      </c>
      <c r="H264">
        <f t="shared" si="14"/>
        <v>0</v>
      </c>
    </row>
    <row r="265" spans="1:8" x14ac:dyDescent="0.25">
      <c r="A265" t="str">
        <f>conclusions!A265</f>
        <v>Cihan (2014)</v>
      </c>
      <c r="B265" t="e">
        <f>conclusions!#REF!</f>
        <v>#REF!</v>
      </c>
      <c r="C265" t="str">
        <f>conclusions!J265</f>
        <v>dispatch time;travel time</v>
      </c>
      <c r="F265">
        <f t="shared" si="12"/>
        <v>0</v>
      </c>
      <c r="G265">
        <f t="shared" si="13"/>
        <v>0</v>
      </c>
      <c r="H265">
        <f t="shared" si="14"/>
        <v>0</v>
      </c>
    </row>
    <row r="266" spans="1:8" x14ac:dyDescent="0.25">
      <c r="A266" t="str">
        <f>conclusions!A266</f>
        <v>Cihan (2014)</v>
      </c>
      <c r="B266" t="e">
        <f>conclusions!#REF!</f>
        <v>#REF!</v>
      </c>
      <c r="C266" t="str">
        <f>conclusions!J266</f>
        <v>dispatch time;travel time</v>
      </c>
      <c r="F266">
        <f t="shared" si="12"/>
        <v>0</v>
      </c>
      <c r="G266">
        <f t="shared" si="13"/>
        <v>0</v>
      </c>
      <c r="H266">
        <f t="shared" si="14"/>
        <v>0</v>
      </c>
    </row>
    <row r="267" spans="1:8" x14ac:dyDescent="0.25">
      <c r="A267" t="str">
        <f>conclusions!A267</f>
        <v>Cihan (2014)</v>
      </c>
      <c r="B267" t="e">
        <f>conclusions!#REF!</f>
        <v>#REF!</v>
      </c>
      <c r="C267" t="str">
        <f>conclusions!J267</f>
        <v>dispatch time;travel time</v>
      </c>
      <c r="F267">
        <f t="shared" si="12"/>
        <v>0</v>
      </c>
      <c r="G267">
        <f t="shared" si="13"/>
        <v>0</v>
      </c>
      <c r="H267">
        <f t="shared" si="14"/>
        <v>0</v>
      </c>
    </row>
    <row r="268" spans="1:8" x14ac:dyDescent="0.25">
      <c r="A268" t="str">
        <f>conclusions!A268</f>
        <v>Cihan (2014)</v>
      </c>
      <c r="B268" t="e">
        <f>conclusions!#REF!</f>
        <v>#REF!</v>
      </c>
      <c r="C268" t="str">
        <f>conclusions!J268</f>
        <v>dispatch time;travel time</v>
      </c>
      <c r="F268">
        <f t="shared" si="12"/>
        <v>0</v>
      </c>
      <c r="G268">
        <f t="shared" si="13"/>
        <v>0</v>
      </c>
      <c r="H268">
        <f t="shared" si="14"/>
        <v>0</v>
      </c>
    </row>
    <row r="269" spans="1:8" x14ac:dyDescent="0.25">
      <c r="A269" t="str">
        <f>conclusions!A269</f>
        <v>Cihan (2014)</v>
      </c>
      <c r="B269" t="e">
        <f>conclusions!#REF!</f>
        <v>#REF!</v>
      </c>
      <c r="C269" t="str">
        <f>conclusions!J269</f>
        <v>dispatch time;travel time</v>
      </c>
      <c r="F269">
        <f t="shared" si="12"/>
        <v>0</v>
      </c>
      <c r="G269">
        <f t="shared" si="13"/>
        <v>0</v>
      </c>
      <c r="H269">
        <f t="shared" si="14"/>
        <v>0</v>
      </c>
    </row>
    <row r="270" spans="1:8" x14ac:dyDescent="0.25">
      <c r="A270" t="str">
        <f>conclusions!A270</f>
        <v>Cihan (2014)</v>
      </c>
      <c r="B270" t="e">
        <f>conclusions!#REF!</f>
        <v>#REF!</v>
      </c>
      <c r="C270" t="str">
        <f>conclusions!J270</f>
        <v>dispatch time;travel time</v>
      </c>
      <c r="F270">
        <f t="shared" si="12"/>
        <v>0</v>
      </c>
      <c r="G270">
        <f t="shared" si="13"/>
        <v>0</v>
      </c>
      <c r="H270">
        <f t="shared" si="14"/>
        <v>0</v>
      </c>
    </row>
    <row r="271" spans="1:8" x14ac:dyDescent="0.25">
      <c r="A271" t="str">
        <f>conclusions!A271</f>
        <v>Cihan (2014)</v>
      </c>
      <c r="B271" t="e">
        <f>conclusions!#REF!</f>
        <v>#REF!</v>
      </c>
      <c r="C271" t="str">
        <f>conclusions!J271</f>
        <v>dispatch time;travel time</v>
      </c>
      <c r="F271">
        <f t="shared" si="12"/>
        <v>0</v>
      </c>
      <c r="G271">
        <f t="shared" si="13"/>
        <v>0</v>
      </c>
      <c r="H271">
        <f t="shared" si="14"/>
        <v>0</v>
      </c>
    </row>
    <row r="272" spans="1:8" x14ac:dyDescent="0.25">
      <c r="A272" t="str">
        <f>conclusions!A272</f>
        <v>Cihan (2014)</v>
      </c>
      <c r="B272" t="e">
        <f>conclusions!#REF!</f>
        <v>#REF!</v>
      </c>
      <c r="C272" t="str">
        <f>conclusions!J272</f>
        <v>dispatch time;travel time</v>
      </c>
      <c r="F272">
        <f t="shared" si="12"/>
        <v>0</v>
      </c>
      <c r="G272">
        <f t="shared" si="13"/>
        <v>0</v>
      </c>
      <c r="H272">
        <f t="shared" si="14"/>
        <v>0</v>
      </c>
    </row>
    <row r="273" spans="1:8" x14ac:dyDescent="0.25">
      <c r="A273" t="str">
        <f>conclusions!A273</f>
        <v>Cihan (2014)</v>
      </c>
      <c r="B273" t="e">
        <f>conclusions!#REF!</f>
        <v>#REF!</v>
      </c>
      <c r="C273" t="str">
        <f>conclusions!J273</f>
        <v>dispatch time;travel time</v>
      </c>
      <c r="F273">
        <f t="shared" si="12"/>
        <v>0</v>
      </c>
      <c r="G273">
        <f t="shared" si="13"/>
        <v>0</v>
      </c>
      <c r="H273">
        <f t="shared" si="14"/>
        <v>0</v>
      </c>
    </row>
    <row r="274" spans="1:8" x14ac:dyDescent="0.25">
      <c r="A274" t="str">
        <f>conclusions!A274</f>
        <v>Cihan (2014)</v>
      </c>
      <c r="B274" t="e">
        <f>conclusions!#REF!</f>
        <v>#REF!</v>
      </c>
      <c r="C274" t="str">
        <f>conclusions!J274</f>
        <v>dispatch time;travel time</v>
      </c>
      <c r="F274">
        <f t="shared" si="12"/>
        <v>0</v>
      </c>
      <c r="G274">
        <f t="shared" si="13"/>
        <v>0</v>
      </c>
      <c r="H274">
        <f t="shared" si="14"/>
        <v>0</v>
      </c>
    </row>
    <row r="275" spans="1:8" x14ac:dyDescent="0.25">
      <c r="A275" t="str">
        <f>conclusions!A275</f>
        <v>Cihan (2014)</v>
      </c>
      <c r="B275" t="e">
        <f>conclusions!#REF!</f>
        <v>#REF!</v>
      </c>
      <c r="C275" t="str">
        <f>conclusions!J275</f>
        <v>dispatch time;travel time</v>
      </c>
      <c r="F275">
        <f t="shared" si="12"/>
        <v>0</v>
      </c>
      <c r="G275">
        <f t="shared" si="13"/>
        <v>0</v>
      </c>
      <c r="H275">
        <f t="shared" si="14"/>
        <v>0</v>
      </c>
    </row>
    <row r="276" spans="1:8" x14ac:dyDescent="0.25">
      <c r="A276" t="str">
        <f>conclusions!A276</f>
        <v>Cihan (2014)</v>
      </c>
      <c r="B276" t="e">
        <f>conclusions!#REF!</f>
        <v>#REF!</v>
      </c>
      <c r="C276" t="str">
        <f>conclusions!J276</f>
        <v>dispatch time;travel time</v>
      </c>
      <c r="F276">
        <f t="shared" si="12"/>
        <v>0</v>
      </c>
      <c r="G276">
        <f t="shared" si="13"/>
        <v>0</v>
      </c>
      <c r="H276">
        <f t="shared" si="14"/>
        <v>0</v>
      </c>
    </row>
    <row r="277" spans="1:8" x14ac:dyDescent="0.25">
      <c r="A277" t="str">
        <f>conclusions!A277</f>
        <v>Hill (1978)</v>
      </c>
      <c r="B277" t="e">
        <f>conclusions!#REF!</f>
        <v>#REF!</v>
      </c>
      <c r="C277" t="str">
        <f>conclusions!J277</f>
        <v>reporting time;dispatch time;travel time</v>
      </c>
      <c r="F277">
        <f t="shared" si="12"/>
        <v>0</v>
      </c>
      <c r="G277">
        <f t="shared" si="13"/>
        <v>0</v>
      </c>
      <c r="H277">
        <f t="shared" si="14"/>
        <v>0</v>
      </c>
    </row>
    <row r="278" spans="1:8" x14ac:dyDescent="0.25">
      <c r="A278" t="str">
        <f>conclusions!A278</f>
        <v>Hill (1978)</v>
      </c>
      <c r="B278" t="e">
        <f>conclusions!#REF!</f>
        <v>#REF!</v>
      </c>
      <c r="C278" t="str">
        <f>conclusions!J278</f>
        <v>reporting time;dispatch time;travel time</v>
      </c>
      <c r="F278">
        <f t="shared" si="12"/>
        <v>0</v>
      </c>
      <c r="G278">
        <f t="shared" si="13"/>
        <v>0</v>
      </c>
      <c r="H278">
        <f t="shared" si="14"/>
        <v>0</v>
      </c>
    </row>
    <row r="279" spans="1:8" x14ac:dyDescent="0.25">
      <c r="A279" t="str">
        <f>conclusions!A279</f>
        <v>Hill (1978)</v>
      </c>
      <c r="B279" t="e">
        <f>conclusions!#REF!</f>
        <v>#REF!</v>
      </c>
      <c r="C279" t="str">
        <f>conclusions!J279</f>
        <v>reporting time;dispatch time;travel time</v>
      </c>
      <c r="F279">
        <f t="shared" si="12"/>
        <v>0</v>
      </c>
      <c r="G279">
        <f t="shared" si="13"/>
        <v>0</v>
      </c>
      <c r="H279">
        <f t="shared" si="14"/>
        <v>0</v>
      </c>
    </row>
    <row r="280" spans="1:8" x14ac:dyDescent="0.25">
      <c r="A280" t="str">
        <f>conclusions!A280</f>
        <v>Hill (1978)</v>
      </c>
      <c r="B280" t="e">
        <f>conclusions!#REF!</f>
        <v>#REF!</v>
      </c>
      <c r="C280" t="str">
        <f>conclusions!J280</f>
        <v>reporting time;dispatch time;travel time</v>
      </c>
      <c r="F280">
        <f t="shared" si="12"/>
        <v>0</v>
      </c>
      <c r="G280">
        <f t="shared" si="13"/>
        <v>0</v>
      </c>
      <c r="H280">
        <f t="shared" si="14"/>
        <v>0</v>
      </c>
    </row>
    <row r="281" spans="1:8" x14ac:dyDescent="0.25">
      <c r="A281" t="str">
        <f>conclusions!A281</f>
        <v>Hill (1978)</v>
      </c>
      <c r="B281" t="e">
        <f>conclusions!#REF!</f>
        <v>#REF!</v>
      </c>
      <c r="C281" t="str">
        <f>conclusions!J281</f>
        <v>reporting time;dispatch time;travel time</v>
      </c>
      <c r="F281">
        <f t="shared" si="12"/>
        <v>0</v>
      </c>
      <c r="G281">
        <f t="shared" si="13"/>
        <v>0</v>
      </c>
      <c r="H281">
        <f t="shared" si="14"/>
        <v>0</v>
      </c>
    </row>
    <row r="282" spans="1:8" x14ac:dyDescent="0.25">
      <c r="A282" t="str">
        <f>conclusions!A282</f>
        <v>Hill (1978)</v>
      </c>
      <c r="B282" t="e">
        <f>conclusions!#REF!</f>
        <v>#REF!</v>
      </c>
      <c r="C282" t="str">
        <f>conclusions!J282</f>
        <v>reporting time;dispatch time;travel time</v>
      </c>
      <c r="F282">
        <f t="shared" si="12"/>
        <v>0</v>
      </c>
      <c r="G282">
        <f t="shared" si="13"/>
        <v>0</v>
      </c>
      <c r="H282">
        <f t="shared" si="14"/>
        <v>0</v>
      </c>
    </row>
    <row r="283" spans="1:8" x14ac:dyDescent="0.25">
      <c r="A283" t="str">
        <f>conclusions!A283</f>
        <v>Hill (1978)</v>
      </c>
      <c r="B283" t="e">
        <f>conclusions!#REF!</f>
        <v>#REF!</v>
      </c>
      <c r="C283" t="str">
        <f>conclusions!J283</f>
        <v>reporting time;dispatch time;travel time</v>
      </c>
      <c r="F283">
        <f t="shared" si="12"/>
        <v>0</v>
      </c>
      <c r="G283">
        <f t="shared" si="13"/>
        <v>0</v>
      </c>
      <c r="H283">
        <f t="shared" si="14"/>
        <v>0</v>
      </c>
    </row>
    <row r="284" spans="1:8" x14ac:dyDescent="0.25">
      <c r="A284" t="str">
        <f>conclusions!A284</f>
        <v>Hill (1978)</v>
      </c>
      <c r="B284" t="e">
        <f>conclusions!#REF!</f>
        <v>#REF!</v>
      </c>
      <c r="C284" t="str">
        <f>conclusions!J284</f>
        <v>reporting time;dispatch time;travel time</v>
      </c>
      <c r="F284">
        <f t="shared" si="12"/>
        <v>0</v>
      </c>
      <c r="G284">
        <f t="shared" si="13"/>
        <v>0</v>
      </c>
      <c r="H284">
        <f t="shared" si="14"/>
        <v>0</v>
      </c>
    </row>
    <row r="285" spans="1:8" x14ac:dyDescent="0.25">
      <c r="A285" t="str">
        <f>conclusions!A285</f>
        <v>Hill (1978)</v>
      </c>
      <c r="B285" t="e">
        <f>conclusions!#REF!</f>
        <v>#REF!</v>
      </c>
      <c r="C285" t="str">
        <f>conclusions!J285</f>
        <v>travel time</v>
      </c>
      <c r="F285">
        <f t="shared" si="12"/>
        <v>0</v>
      </c>
      <c r="G285">
        <f t="shared" si="13"/>
        <v>0</v>
      </c>
      <c r="H285">
        <f t="shared" si="14"/>
        <v>1</v>
      </c>
    </row>
    <row r="286" spans="1:8" x14ac:dyDescent="0.25">
      <c r="A286" t="str">
        <f>conclusions!A286</f>
        <v>Hill (1978)</v>
      </c>
      <c r="B286" t="e">
        <f>conclusions!#REF!</f>
        <v>#REF!</v>
      </c>
      <c r="C286" t="str">
        <f>conclusions!J286</f>
        <v>travel time</v>
      </c>
      <c r="F286">
        <f t="shared" si="12"/>
        <v>0</v>
      </c>
      <c r="G286">
        <f t="shared" si="13"/>
        <v>0</v>
      </c>
      <c r="H286">
        <f t="shared" si="14"/>
        <v>1</v>
      </c>
    </row>
    <row r="287" spans="1:8" x14ac:dyDescent="0.25">
      <c r="A287" t="str">
        <f>conclusions!A287</f>
        <v>Hill (1978)</v>
      </c>
      <c r="B287" t="e">
        <f>conclusions!#REF!</f>
        <v>#REF!</v>
      </c>
      <c r="C287" t="str">
        <f>conclusions!J287</f>
        <v>travel time</v>
      </c>
      <c r="F287">
        <f t="shared" si="12"/>
        <v>0</v>
      </c>
      <c r="G287">
        <f t="shared" si="13"/>
        <v>0</v>
      </c>
      <c r="H287">
        <f t="shared" si="14"/>
        <v>1</v>
      </c>
    </row>
    <row r="288" spans="1:8" x14ac:dyDescent="0.25">
      <c r="A288" t="str">
        <f>conclusions!A288</f>
        <v>Hill (1978)</v>
      </c>
      <c r="B288" t="e">
        <f>conclusions!#REF!</f>
        <v>#REF!</v>
      </c>
      <c r="C288" t="str">
        <f>conclusions!J288</f>
        <v>travel time</v>
      </c>
      <c r="F288">
        <f t="shared" si="12"/>
        <v>0</v>
      </c>
      <c r="G288">
        <f t="shared" si="13"/>
        <v>0</v>
      </c>
      <c r="H288">
        <f t="shared" si="14"/>
        <v>1</v>
      </c>
    </row>
    <row r="289" spans="1:8" x14ac:dyDescent="0.25">
      <c r="A289" t="str">
        <f>conclusions!A289</f>
        <v>Hill (1978)</v>
      </c>
      <c r="B289" t="e">
        <f>conclusions!#REF!</f>
        <v>#REF!</v>
      </c>
      <c r="C289" t="str">
        <f>conclusions!J289</f>
        <v>travel time</v>
      </c>
      <c r="F289">
        <f t="shared" si="12"/>
        <v>0</v>
      </c>
      <c r="G289">
        <f t="shared" si="13"/>
        <v>0</v>
      </c>
      <c r="H289">
        <f t="shared" si="14"/>
        <v>1</v>
      </c>
    </row>
    <row r="290" spans="1:8" x14ac:dyDescent="0.25">
      <c r="A290" t="str">
        <f>conclusions!A290</f>
        <v>Hill (1978)</v>
      </c>
      <c r="B290" t="e">
        <f>conclusions!#REF!</f>
        <v>#REF!</v>
      </c>
      <c r="C290" t="str">
        <f>conclusions!J290</f>
        <v>travel time</v>
      </c>
      <c r="F290">
        <f t="shared" si="12"/>
        <v>0</v>
      </c>
      <c r="G290">
        <f t="shared" si="13"/>
        <v>0</v>
      </c>
      <c r="H290">
        <f t="shared" si="14"/>
        <v>1</v>
      </c>
    </row>
    <row r="291" spans="1:8" x14ac:dyDescent="0.25">
      <c r="A291" t="str">
        <f>conclusions!A291</f>
        <v>Hill (1978)</v>
      </c>
      <c r="B291" t="e">
        <f>conclusions!#REF!</f>
        <v>#REF!</v>
      </c>
      <c r="C291" t="str">
        <f>conclusions!J291</f>
        <v>travel time</v>
      </c>
      <c r="F291">
        <f t="shared" si="12"/>
        <v>0</v>
      </c>
      <c r="G291">
        <f t="shared" si="13"/>
        <v>0</v>
      </c>
      <c r="H291">
        <f t="shared" si="14"/>
        <v>1</v>
      </c>
    </row>
    <row r="292" spans="1:8" x14ac:dyDescent="0.25">
      <c r="A292" t="str">
        <f>conclusions!A292</f>
        <v>Hill (1978)</v>
      </c>
      <c r="B292" t="e">
        <f>conclusions!#REF!</f>
        <v>#REF!</v>
      </c>
      <c r="C292" t="str">
        <f>conclusions!J292</f>
        <v>travel time</v>
      </c>
      <c r="F292">
        <f t="shared" si="12"/>
        <v>0</v>
      </c>
      <c r="G292">
        <f t="shared" si="13"/>
        <v>0</v>
      </c>
      <c r="H292">
        <f t="shared" si="14"/>
        <v>1</v>
      </c>
    </row>
    <row r="293" spans="1:8" x14ac:dyDescent="0.25">
      <c r="A293" t="str">
        <f>conclusions!A293</f>
        <v>Hill (1978)</v>
      </c>
      <c r="B293" t="e">
        <f>conclusions!#REF!</f>
        <v>#REF!</v>
      </c>
      <c r="C293" t="str">
        <f>conclusions!J293</f>
        <v>reporting time</v>
      </c>
      <c r="F293">
        <f t="shared" si="12"/>
        <v>1</v>
      </c>
      <c r="G293">
        <f t="shared" si="13"/>
        <v>0</v>
      </c>
      <c r="H293">
        <f t="shared" si="14"/>
        <v>0</v>
      </c>
    </row>
    <row r="294" spans="1:8" x14ac:dyDescent="0.25">
      <c r="A294" t="str">
        <f>conclusions!A294</f>
        <v>Hill (1978)</v>
      </c>
      <c r="B294" t="e">
        <f>conclusions!#REF!</f>
        <v>#REF!</v>
      </c>
      <c r="C294" t="str">
        <f>conclusions!J294</f>
        <v>reporting time</v>
      </c>
      <c r="F294">
        <f t="shared" si="12"/>
        <v>1</v>
      </c>
      <c r="G294">
        <f t="shared" si="13"/>
        <v>0</v>
      </c>
      <c r="H294">
        <f t="shared" si="14"/>
        <v>0</v>
      </c>
    </row>
    <row r="295" spans="1:8" x14ac:dyDescent="0.25">
      <c r="A295" t="str">
        <f>conclusions!A295</f>
        <v>Hill (1978)</v>
      </c>
      <c r="B295" t="e">
        <f>conclusions!#REF!</f>
        <v>#REF!</v>
      </c>
      <c r="C295" t="str">
        <f>conclusions!J295</f>
        <v>reporting time</v>
      </c>
      <c r="F295">
        <f t="shared" si="12"/>
        <v>1</v>
      </c>
      <c r="G295">
        <f t="shared" si="13"/>
        <v>0</v>
      </c>
      <c r="H295">
        <f t="shared" si="14"/>
        <v>0</v>
      </c>
    </row>
    <row r="296" spans="1:8" x14ac:dyDescent="0.25">
      <c r="A296" t="str">
        <f>conclusions!A296</f>
        <v>Hill (1978)</v>
      </c>
      <c r="B296" t="e">
        <f>conclusions!#REF!</f>
        <v>#REF!</v>
      </c>
      <c r="C296" t="str">
        <f>conclusions!J296</f>
        <v>reporting time</v>
      </c>
      <c r="F296">
        <f t="shared" si="12"/>
        <v>1</v>
      </c>
      <c r="G296">
        <f t="shared" si="13"/>
        <v>0</v>
      </c>
      <c r="H296">
        <f t="shared" si="14"/>
        <v>0</v>
      </c>
    </row>
    <row r="297" spans="1:8" x14ac:dyDescent="0.25">
      <c r="A297" t="str">
        <f>conclusions!A297</f>
        <v>Hill (1978)</v>
      </c>
      <c r="B297" t="e">
        <f>conclusions!#REF!</f>
        <v>#REF!</v>
      </c>
      <c r="C297" t="str">
        <f>conclusions!J297</f>
        <v>reporting time</v>
      </c>
      <c r="F297">
        <f t="shared" si="12"/>
        <v>1</v>
      </c>
      <c r="G297">
        <f t="shared" si="13"/>
        <v>0</v>
      </c>
      <c r="H297">
        <f t="shared" si="14"/>
        <v>0</v>
      </c>
    </row>
    <row r="298" spans="1:8" x14ac:dyDescent="0.25">
      <c r="A298" t="str">
        <f>conclusions!A298</f>
        <v>Hill (1978)</v>
      </c>
      <c r="B298" t="e">
        <f>conclusions!#REF!</f>
        <v>#REF!</v>
      </c>
      <c r="C298" t="str">
        <f>conclusions!J298</f>
        <v>reporting time</v>
      </c>
      <c r="F298">
        <f t="shared" si="12"/>
        <v>1</v>
      </c>
      <c r="G298">
        <f t="shared" si="13"/>
        <v>0</v>
      </c>
      <c r="H298">
        <f t="shared" si="14"/>
        <v>0</v>
      </c>
    </row>
    <row r="299" spans="1:8" x14ac:dyDescent="0.25">
      <c r="A299" t="str">
        <f>conclusions!A299</f>
        <v>Hill (1978)</v>
      </c>
      <c r="B299" t="e">
        <f>conclusions!#REF!</f>
        <v>#REF!</v>
      </c>
      <c r="C299" t="str">
        <f>conclusions!J299</f>
        <v>reporting time</v>
      </c>
      <c r="F299">
        <f t="shared" si="12"/>
        <v>1</v>
      </c>
      <c r="G299">
        <f t="shared" si="13"/>
        <v>0</v>
      </c>
      <c r="H299">
        <f t="shared" si="14"/>
        <v>0</v>
      </c>
    </row>
    <row r="300" spans="1:8" x14ac:dyDescent="0.25">
      <c r="A300" t="str">
        <f>conclusions!A300</f>
        <v>Hill (1978)</v>
      </c>
      <c r="B300" t="e">
        <f>conclusions!#REF!</f>
        <v>#REF!</v>
      </c>
      <c r="C300" t="str">
        <f>conclusions!J300</f>
        <v>reporting time</v>
      </c>
      <c r="F300">
        <f t="shared" si="12"/>
        <v>1</v>
      </c>
      <c r="G300">
        <f t="shared" si="13"/>
        <v>0</v>
      </c>
      <c r="H300">
        <f t="shared" si="14"/>
        <v>0</v>
      </c>
    </row>
    <row r="301" spans="1:8" x14ac:dyDescent="0.25">
      <c r="A301" t="str">
        <f>conclusions!A301</f>
        <v>Sullivan (2012)</v>
      </c>
      <c r="B301" t="e">
        <f>conclusions!#REF!</f>
        <v>#REF!</v>
      </c>
      <c r="C301" t="str">
        <f>conclusions!J301</f>
        <v>dispatch time;travel time</v>
      </c>
      <c r="F301">
        <f t="shared" si="12"/>
        <v>0</v>
      </c>
      <c r="G301">
        <f t="shared" si="13"/>
        <v>0</v>
      </c>
      <c r="H301">
        <f t="shared" si="14"/>
        <v>0</v>
      </c>
    </row>
    <row r="302" spans="1:8" x14ac:dyDescent="0.25">
      <c r="A302" t="str">
        <f>conclusions!A302</f>
        <v>Sullivan (2012)</v>
      </c>
      <c r="B302" t="e">
        <f>conclusions!#REF!</f>
        <v>#REF!</v>
      </c>
      <c r="C302" t="str">
        <f>conclusions!J302</f>
        <v>dispatch time;travel time</v>
      </c>
      <c r="F302">
        <f t="shared" si="12"/>
        <v>0</v>
      </c>
      <c r="G302">
        <f t="shared" si="13"/>
        <v>0</v>
      </c>
      <c r="H302">
        <f t="shared" si="14"/>
        <v>0</v>
      </c>
    </row>
    <row r="303" spans="1:8" x14ac:dyDescent="0.25">
      <c r="A303" t="str">
        <f>conclusions!A303</f>
        <v>Sullivan (2012)</v>
      </c>
      <c r="B303" t="e">
        <f>conclusions!#REF!</f>
        <v>#REF!</v>
      </c>
      <c r="C303" t="str">
        <f>conclusions!J303</f>
        <v>dispatch time;travel time</v>
      </c>
      <c r="F303">
        <f t="shared" si="12"/>
        <v>0</v>
      </c>
      <c r="G303">
        <f t="shared" si="13"/>
        <v>0</v>
      </c>
      <c r="H303">
        <f t="shared" si="14"/>
        <v>0</v>
      </c>
    </row>
    <row r="304" spans="1:8" x14ac:dyDescent="0.25">
      <c r="A304" t="str">
        <f>conclusions!A304</f>
        <v>Sullivan (2012)</v>
      </c>
      <c r="B304" t="e">
        <f>conclusions!#REF!</f>
        <v>#REF!</v>
      </c>
      <c r="C304" t="str">
        <f>conclusions!J304</f>
        <v>dispatch time;travel time</v>
      </c>
      <c r="F304">
        <f t="shared" si="12"/>
        <v>0</v>
      </c>
      <c r="G304">
        <f t="shared" si="13"/>
        <v>0</v>
      </c>
      <c r="H304">
        <f t="shared" si="14"/>
        <v>0</v>
      </c>
    </row>
    <row r="305" spans="1:8" x14ac:dyDescent="0.25">
      <c r="A305" t="str">
        <f>conclusions!A305</f>
        <v>Sullivan (2012)</v>
      </c>
      <c r="B305" t="e">
        <f>conclusions!#REF!</f>
        <v>#REF!</v>
      </c>
      <c r="C305" t="str">
        <f>conclusions!J305</f>
        <v>dispatch time;travel time</v>
      </c>
      <c r="F305">
        <f t="shared" si="12"/>
        <v>0</v>
      </c>
      <c r="G305">
        <f t="shared" si="13"/>
        <v>0</v>
      </c>
      <c r="H305">
        <f t="shared" si="14"/>
        <v>0</v>
      </c>
    </row>
    <row r="306" spans="1:8" x14ac:dyDescent="0.25">
      <c r="A306" t="str">
        <f>conclusions!A306</f>
        <v>Sullivan (2012)</v>
      </c>
      <c r="B306" t="e">
        <f>conclusions!#REF!</f>
        <v>#REF!</v>
      </c>
      <c r="C306" t="str">
        <f>conclusions!J306</f>
        <v>dispatch time;travel time</v>
      </c>
      <c r="F306">
        <f t="shared" si="12"/>
        <v>0</v>
      </c>
      <c r="G306">
        <f t="shared" si="13"/>
        <v>0</v>
      </c>
      <c r="H306">
        <f t="shared" si="14"/>
        <v>0</v>
      </c>
    </row>
    <row r="307" spans="1:8" x14ac:dyDescent="0.25">
      <c r="A307" t="str">
        <f>conclusions!A307</f>
        <v>Sullivan (2012)</v>
      </c>
      <c r="B307" t="e">
        <f>conclusions!#REF!</f>
        <v>#REF!</v>
      </c>
      <c r="C307" t="str">
        <f>conclusions!J307</f>
        <v>dispatch time;travel time</v>
      </c>
      <c r="F307">
        <f t="shared" si="12"/>
        <v>0</v>
      </c>
      <c r="G307">
        <f t="shared" si="13"/>
        <v>0</v>
      </c>
      <c r="H307">
        <f t="shared" si="14"/>
        <v>0</v>
      </c>
    </row>
    <row r="308" spans="1:8" x14ac:dyDescent="0.25">
      <c r="A308" t="str">
        <f>conclusions!A308</f>
        <v>Sullivan (2012)</v>
      </c>
      <c r="B308" t="e">
        <f>conclusions!#REF!</f>
        <v>#REF!</v>
      </c>
      <c r="C308" t="str">
        <f>conclusions!J308</f>
        <v>dispatch time;travel time</v>
      </c>
      <c r="F308">
        <f t="shared" si="12"/>
        <v>0</v>
      </c>
      <c r="G308">
        <f t="shared" si="13"/>
        <v>0</v>
      </c>
      <c r="H308">
        <f t="shared" si="14"/>
        <v>0</v>
      </c>
    </row>
    <row r="309" spans="1:8" x14ac:dyDescent="0.25">
      <c r="A309" t="str">
        <f>conclusions!A309</f>
        <v>Sullivan (2012)</v>
      </c>
      <c r="B309" t="e">
        <f>conclusions!#REF!</f>
        <v>#REF!</v>
      </c>
      <c r="C309" t="str">
        <f>conclusions!J309</f>
        <v>dispatch time;travel time</v>
      </c>
      <c r="F309">
        <f t="shared" si="12"/>
        <v>0</v>
      </c>
      <c r="G309">
        <f t="shared" si="13"/>
        <v>0</v>
      </c>
      <c r="H309">
        <f t="shared" si="14"/>
        <v>0</v>
      </c>
    </row>
    <row r="310" spans="1:8" x14ac:dyDescent="0.25">
      <c r="A310" t="str">
        <f>conclusions!A310</f>
        <v>Sullivan (2012)</v>
      </c>
      <c r="B310" t="e">
        <f>conclusions!#REF!</f>
        <v>#REF!</v>
      </c>
      <c r="C310" t="str">
        <f>conclusions!J310</f>
        <v>dispatch time;travel time</v>
      </c>
      <c r="F310">
        <f t="shared" si="12"/>
        <v>0</v>
      </c>
      <c r="G310">
        <f t="shared" si="13"/>
        <v>0</v>
      </c>
      <c r="H310">
        <f t="shared" si="14"/>
        <v>0</v>
      </c>
    </row>
    <row r="311" spans="1:8" x14ac:dyDescent="0.25">
      <c r="A311" t="str">
        <f>conclusions!A311</f>
        <v>Sullivan (2012)</v>
      </c>
      <c r="B311" t="e">
        <f>conclusions!#REF!</f>
        <v>#REF!</v>
      </c>
      <c r="C311" t="str">
        <f>conclusions!J311</f>
        <v>dispatch time;travel time</v>
      </c>
      <c r="F311">
        <f t="shared" si="12"/>
        <v>0</v>
      </c>
      <c r="G311">
        <f t="shared" si="13"/>
        <v>0</v>
      </c>
      <c r="H311">
        <f t="shared" si="14"/>
        <v>0</v>
      </c>
    </row>
    <row r="312" spans="1:8" x14ac:dyDescent="0.25">
      <c r="A312" t="str">
        <f>conclusions!A312</f>
        <v>Sullivan (2012)</v>
      </c>
      <c r="B312" t="e">
        <f>conclusions!#REF!</f>
        <v>#REF!</v>
      </c>
      <c r="C312" t="str">
        <f>conclusions!J312</f>
        <v>dispatch time;travel time</v>
      </c>
      <c r="F312">
        <f t="shared" si="12"/>
        <v>0</v>
      </c>
      <c r="G312">
        <f t="shared" si="13"/>
        <v>0</v>
      </c>
      <c r="H312">
        <f t="shared" si="14"/>
        <v>0</v>
      </c>
    </row>
    <row r="313" spans="1:8" x14ac:dyDescent="0.25">
      <c r="A313" t="str">
        <f>conclusions!A313</f>
        <v>Sullivan (2012)</v>
      </c>
      <c r="B313" t="e">
        <f>conclusions!#REF!</f>
        <v>#REF!</v>
      </c>
      <c r="C313" t="str">
        <f>conclusions!J313</f>
        <v>dispatch time;travel time</v>
      </c>
      <c r="F313">
        <f t="shared" si="12"/>
        <v>0</v>
      </c>
      <c r="G313">
        <f t="shared" si="13"/>
        <v>0</v>
      </c>
      <c r="H313">
        <f t="shared" si="14"/>
        <v>0</v>
      </c>
    </row>
    <row r="314" spans="1:8" x14ac:dyDescent="0.25">
      <c r="A314" t="str">
        <f>conclusions!A314</f>
        <v>Sullivan (2012)</v>
      </c>
      <c r="B314" t="e">
        <f>conclusions!#REF!</f>
        <v>#REF!</v>
      </c>
      <c r="C314" t="str">
        <f>conclusions!J314</f>
        <v>dispatch time;travel time</v>
      </c>
      <c r="F314">
        <f t="shared" si="12"/>
        <v>0</v>
      </c>
      <c r="G314">
        <f t="shared" si="13"/>
        <v>0</v>
      </c>
      <c r="H314">
        <f t="shared" si="14"/>
        <v>0</v>
      </c>
    </row>
    <row r="315" spans="1:8" x14ac:dyDescent="0.25">
      <c r="A315" t="str">
        <f>conclusions!A315</f>
        <v>Coupe and Blake (2005)</v>
      </c>
      <c r="B315" t="e">
        <f>conclusions!#REF!</f>
        <v>#REF!</v>
      </c>
      <c r="C315" t="str">
        <f>conclusions!J315</f>
        <v>dispatch time;travel time</v>
      </c>
      <c r="F315">
        <f t="shared" si="12"/>
        <v>0</v>
      </c>
      <c r="G315">
        <f t="shared" si="13"/>
        <v>0</v>
      </c>
      <c r="H315">
        <f t="shared" si="14"/>
        <v>0</v>
      </c>
    </row>
    <row r="316" spans="1:8" x14ac:dyDescent="0.25">
      <c r="A316" t="str">
        <f>conclusions!A316</f>
        <v>Coupe and Blake (2005)</v>
      </c>
      <c r="B316" t="e">
        <f>conclusions!#REF!</f>
        <v>#REF!</v>
      </c>
      <c r="C316" t="str">
        <f>conclusions!J316</f>
        <v>dispatch time;travel time</v>
      </c>
      <c r="F316">
        <f t="shared" si="12"/>
        <v>0</v>
      </c>
      <c r="G316">
        <f t="shared" si="13"/>
        <v>0</v>
      </c>
      <c r="H316">
        <f t="shared" si="14"/>
        <v>0</v>
      </c>
    </row>
    <row r="317" spans="1:8" x14ac:dyDescent="0.25">
      <c r="A317" t="str">
        <f>conclusions!A317</f>
        <v>Coupe and Blake (2005)</v>
      </c>
      <c r="B317" t="e">
        <f>conclusions!#REF!</f>
        <v>#REF!</v>
      </c>
      <c r="C317" t="str">
        <f>conclusions!J317</f>
        <v>dispatch time;travel time</v>
      </c>
      <c r="F317">
        <f t="shared" si="12"/>
        <v>0</v>
      </c>
      <c r="G317">
        <f t="shared" si="13"/>
        <v>0</v>
      </c>
      <c r="H317">
        <f t="shared" si="14"/>
        <v>0</v>
      </c>
    </row>
    <row r="318" spans="1:8" x14ac:dyDescent="0.25">
      <c r="A318" t="str">
        <f>conclusions!A318</f>
        <v>Coupe and Blake (2005)</v>
      </c>
      <c r="B318" t="e">
        <f>conclusions!#REF!</f>
        <v>#REF!</v>
      </c>
      <c r="C318" t="str">
        <f>conclusions!J318</f>
        <v>dispatch time;travel time</v>
      </c>
      <c r="F318">
        <f t="shared" si="12"/>
        <v>0</v>
      </c>
      <c r="G318">
        <f t="shared" si="13"/>
        <v>0</v>
      </c>
      <c r="H318">
        <f t="shared" si="14"/>
        <v>0</v>
      </c>
    </row>
    <row r="319" spans="1:8" x14ac:dyDescent="0.25">
      <c r="A319" t="str">
        <f>conclusions!A319</f>
        <v>Coupe and Blake (2005)</v>
      </c>
      <c r="B319" t="e">
        <f>conclusions!#REF!</f>
        <v>#REF!</v>
      </c>
      <c r="C319" t="str">
        <f>conclusions!J319</f>
        <v>dispatch time;travel time</v>
      </c>
      <c r="F319">
        <f t="shared" si="12"/>
        <v>0</v>
      </c>
      <c r="G319">
        <f t="shared" si="13"/>
        <v>0</v>
      </c>
      <c r="H319">
        <f t="shared" si="14"/>
        <v>0</v>
      </c>
    </row>
    <row r="320" spans="1:8" x14ac:dyDescent="0.25">
      <c r="A320" t="str">
        <f>conclusions!A320</f>
        <v>Coupe and Blake (2005)</v>
      </c>
      <c r="B320" t="e">
        <f>conclusions!#REF!</f>
        <v>#REF!</v>
      </c>
      <c r="C320" t="str">
        <f>conclusions!J320</f>
        <v>dispatch time;travel time</v>
      </c>
      <c r="F320">
        <f t="shared" si="12"/>
        <v>0</v>
      </c>
      <c r="G320">
        <f t="shared" si="13"/>
        <v>0</v>
      </c>
      <c r="H320">
        <f t="shared" si="14"/>
        <v>0</v>
      </c>
    </row>
    <row r="321" spans="1:8" x14ac:dyDescent="0.25">
      <c r="A321" t="str">
        <f>conclusions!A321</f>
        <v>Coupe and Blake (2005)</v>
      </c>
      <c r="B321" t="e">
        <f>conclusions!#REF!</f>
        <v>#REF!</v>
      </c>
      <c r="C321" t="str">
        <f>conclusions!J321</f>
        <v>dispatch time;travel time</v>
      </c>
      <c r="F321">
        <f t="shared" si="12"/>
        <v>0</v>
      </c>
      <c r="G321">
        <f t="shared" si="13"/>
        <v>0</v>
      </c>
      <c r="H321">
        <f t="shared" si="14"/>
        <v>0</v>
      </c>
    </row>
    <row r="322" spans="1:8" x14ac:dyDescent="0.25">
      <c r="A322" t="str">
        <f>conclusions!A322</f>
        <v>Coupe and Blake (2005)</v>
      </c>
      <c r="B322" t="e">
        <f>conclusions!#REF!</f>
        <v>#REF!</v>
      </c>
      <c r="C322" t="str">
        <f>conclusions!J322</f>
        <v>dispatch time;travel time</v>
      </c>
      <c r="F322">
        <f t="shared" si="12"/>
        <v>0</v>
      </c>
      <c r="G322">
        <f t="shared" si="13"/>
        <v>0</v>
      </c>
      <c r="H322">
        <f t="shared" si="14"/>
        <v>0</v>
      </c>
    </row>
    <row r="323" spans="1:8" x14ac:dyDescent="0.25">
      <c r="A323" t="str">
        <f>conclusions!A323</f>
        <v>Coupe and Blake (2005)</v>
      </c>
      <c r="B323" t="e">
        <f>conclusions!#REF!</f>
        <v>#REF!</v>
      </c>
      <c r="C323" t="str">
        <f>conclusions!J323</f>
        <v>dispatch time;travel time</v>
      </c>
      <c r="F323">
        <f t="shared" ref="F323:F386" si="15">IF($C323=$F$1,1,IF($C323="reporting + dispatch + travel time",1,0))</f>
        <v>0</v>
      </c>
      <c r="G323">
        <f t="shared" ref="G323:G386" si="16">IF($C323=$G$1,1,IF($C323="dispatch + travel time",1,IF($C323="reporting + dispatch + travel time",1,0)))</f>
        <v>0</v>
      </c>
      <c r="H323">
        <f t="shared" ref="H323:H386" si="17">IF($C323=$H$1,1,IF($C323="dispatch + travel time",1,IF($C323="reporting + dispatch + travel time",1,0)))</f>
        <v>0</v>
      </c>
    </row>
    <row r="324" spans="1:8" x14ac:dyDescent="0.25">
      <c r="A324" t="str">
        <f>conclusions!A324</f>
        <v>Coupe and Blake (2005)</v>
      </c>
      <c r="B324" t="e">
        <f>conclusions!#REF!</f>
        <v>#REF!</v>
      </c>
      <c r="C324" t="str">
        <f>conclusions!J324</f>
        <v>travel time</v>
      </c>
      <c r="F324">
        <f t="shared" si="15"/>
        <v>0</v>
      </c>
      <c r="G324">
        <f t="shared" si="16"/>
        <v>0</v>
      </c>
      <c r="H324">
        <f t="shared" si="17"/>
        <v>1</v>
      </c>
    </row>
    <row r="325" spans="1:8" x14ac:dyDescent="0.25">
      <c r="A325" t="str">
        <f>conclusions!A325</f>
        <v>Coupe and Blake (2005)</v>
      </c>
      <c r="B325" t="e">
        <f>conclusions!#REF!</f>
        <v>#REF!</v>
      </c>
      <c r="C325" t="str">
        <f>conclusions!J325</f>
        <v>travel time</v>
      </c>
      <c r="F325">
        <f t="shared" si="15"/>
        <v>0</v>
      </c>
      <c r="G325">
        <f t="shared" si="16"/>
        <v>0</v>
      </c>
      <c r="H325">
        <f t="shared" si="17"/>
        <v>1</v>
      </c>
    </row>
    <row r="326" spans="1:8" x14ac:dyDescent="0.25">
      <c r="A326" t="str">
        <f>conclusions!A326</f>
        <v>Coupe and Blake (2001)</v>
      </c>
      <c r="B326" t="e">
        <f>conclusions!#REF!</f>
        <v>#REF!</v>
      </c>
      <c r="C326" t="str">
        <f>conclusions!J326</f>
        <v>dispatch time</v>
      </c>
      <c r="F326">
        <f t="shared" si="15"/>
        <v>0</v>
      </c>
      <c r="G326">
        <f t="shared" si="16"/>
        <v>1</v>
      </c>
      <c r="H326">
        <f t="shared" si="17"/>
        <v>0</v>
      </c>
    </row>
    <row r="327" spans="1:8" x14ac:dyDescent="0.25">
      <c r="A327" t="str">
        <f>conclusions!A327</f>
        <v>Coupe and Blake (2001)</v>
      </c>
      <c r="B327" t="e">
        <f>conclusions!#REF!</f>
        <v>#REF!</v>
      </c>
      <c r="C327" t="str">
        <f>conclusions!J327</f>
        <v>travel time</v>
      </c>
      <c r="F327">
        <f t="shared" si="15"/>
        <v>0</v>
      </c>
      <c r="G327">
        <f t="shared" si="16"/>
        <v>0</v>
      </c>
      <c r="H327">
        <f t="shared" si="17"/>
        <v>1</v>
      </c>
    </row>
    <row r="328" spans="1:8" x14ac:dyDescent="0.25">
      <c r="A328" t="str">
        <f>conclusions!A328</f>
        <v>Coupe and Blake (2001)</v>
      </c>
      <c r="B328" t="e">
        <f>conclusions!#REF!</f>
        <v>#REF!</v>
      </c>
      <c r="C328" t="str">
        <f>conclusions!J328</f>
        <v>dispatch time;travel time</v>
      </c>
      <c r="F328">
        <f t="shared" si="15"/>
        <v>0</v>
      </c>
      <c r="G328">
        <f t="shared" si="16"/>
        <v>0</v>
      </c>
      <c r="H328">
        <f t="shared" si="17"/>
        <v>0</v>
      </c>
    </row>
    <row r="329" spans="1:8" x14ac:dyDescent="0.25">
      <c r="A329" t="str">
        <f>conclusions!A329</f>
        <v>Coupe and Blake (2001)</v>
      </c>
      <c r="B329" t="e">
        <f>conclusions!#REF!</f>
        <v>#REF!</v>
      </c>
      <c r="C329" t="str">
        <f>conclusions!J329</f>
        <v>travel time</v>
      </c>
      <c r="F329">
        <f t="shared" si="15"/>
        <v>0</v>
      </c>
      <c r="G329">
        <f t="shared" si="16"/>
        <v>0</v>
      </c>
      <c r="H329">
        <f t="shared" si="17"/>
        <v>1</v>
      </c>
    </row>
    <row r="330" spans="1:8" x14ac:dyDescent="0.25">
      <c r="A330" t="str">
        <f>conclusions!A330</f>
        <v>Coupe and Blake (2001)</v>
      </c>
      <c r="B330" t="e">
        <f>conclusions!#REF!</f>
        <v>#REF!</v>
      </c>
      <c r="C330" t="str">
        <f>conclusions!J330</f>
        <v>dispatch time;travel time</v>
      </c>
      <c r="F330">
        <f t="shared" si="15"/>
        <v>0</v>
      </c>
      <c r="G330">
        <f t="shared" si="16"/>
        <v>0</v>
      </c>
      <c r="H330">
        <f t="shared" si="17"/>
        <v>0</v>
      </c>
    </row>
    <row r="331" spans="1:8" x14ac:dyDescent="0.25">
      <c r="A331" t="str">
        <f>conclusions!A331</f>
        <v>Coupe and Blake (2001)</v>
      </c>
      <c r="B331" t="e">
        <f>conclusions!#REF!</f>
        <v>#REF!</v>
      </c>
      <c r="C331" t="str">
        <f>conclusions!J331</f>
        <v>dispatch time</v>
      </c>
      <c r="F331">
        <f t="shared" si="15"/>
        <v>0</v>
      </c>
      <c r="G331">
        <f t="shared" si="16"/>
        <v>1</v>
      </c>
      <c r="H331">
        <f t="shared" si="17"/>
        <v>0</v>
      </c>
    </row>
    <row r="332" spans="1:8" x14ac:dyDescent="0.25">
      <c r="A332" t="str">
        <f>conclusions!A332</f>
        <v>Goldenberg et al. (2019)</v>
      </c>
      <c r="B332" t="e">
        <f>conclusions!#REF!</f>
        <v>#REF!</v>
      </c>
      <c r="C332" t="str">
        <f>conclusions!J332</f>
        <v>travel time</v>
      </c>
      <c r="F332">
        <f t="shared" si="15"/>
        <v>0</v>
      </c>
      <c r="G332">
        <f t="shared" si="16"/>
        <v>0</v>
      </c>
      <c r="H332">
        <f t="shared" si="17"/>
        <v>1</v>
      </c>
    </row>
    <row r="333" spans="1:8" x14ac:dyDescent="0.25">
      <c r="A333" t="str">
        <f>conclusions!A333</f>
        <v>Joslin et al. (2016)</v>
      </c>
      <c r="B333" t="e">
        <f>conclusions!#REF!</f>
        <v>#REF!</v>
      </c>
      <c r="C333" t="str">
        <f>conclusions!J333</f>
        <v>dispatch time</v>
      </c>
      <c r="F333">
        <f t="shared" si="15"/>
        <v>0</v>
      </c>
      <c r="G333">
        <f t="shared" si="16"/>
        <v>1</v>
      </c>
      <c r="H333">
        <f t="shared" si="17"/>
        <v>0</v>
      </c>
    </row>
    <row r="334" spans="1:8" x14ac:dyDescent="0.25">
      <c r="A334" t="str">
        <f>conclusions!A334</f>
        <v>Mazerolle et al. (1998)</v>
      </c>
      <c r="B334" t="e">
        <f>conclusions!#REF!</f>
        <v>#REF!</v>
      </c>
      <c r="C334" t="str">
        <f>conclusions!J334</f>
        <v>dispatch time</v>
      </c>
      <c r="F334">
        <f t="shared" si="15"/>
        <v>0</v>
      </c>
      <c r="G334">
        <f t="shared" si="16"/>
        <v>1</v>
      </c>
      <c r="H334">
        <f t="shared" si="17"/>
        <v>0</v>
      </c>
    </row>
    <row r="335" spans="1:8" x14ac:dyDescent="0.25">
      <c r="A335" t="str">
        <f>conclusions!A335</f>
        <v>Mazerolle et al. (1998)</v>
      </c>
      <c r="B335" t="e">
        <f>conclusions!#REF!</f>
        <v>#REF!</v>
      </c>
      <c r="C335" t="str">
        <f>conclusions!J335</f>
        <v>dispatch time;travel time</v>
      </c>
      <c r="F335">
        <f t="shared" si="15"/>
        <v>0</v>
      </c>
      <c r="G335">
        <f t="shared" si="16"/>
        <v>0</v>
      </c>
      <c r="H335">
        <f t="shared" si="17"/>
        <v>0</v>
      </c>
    </row>
    <row r="336" spans="1:8" x14ac:dyDescent="0.25">
      <c r="A336" t="str">
        <f>conclusions!A336</f>
        <v>Lee, Lee &amp; Hoover (2017)</v>
      </c>
      <c r="B336" t="e">
        <f>conclusions!#REF!</f>
        <v>#REF!</v>
      </c>
      <c r="C336" t="str">
        <f>conclusions!J336</f>
        <v>dispatch time;travel time</v>
      </c>
      <c r="F336">
        <f t="shared" si="15"/>
        <v>0</v>
      </c>
      <c r="G336">
        <f t="shared" si="16"/>
        <v>0</v>
      </c>
      <c r="H336">
        <f t="shared" si="17"/>
        <v>0</v>
      </c>
    </row>
    <row r="337" spans="1:8" x14ac:dyDescent="0.25">
      <c r="A337" t="str">
        <f>conclusions!A337</f>
        <v>Lee, Lee &amp; Hoover (2017)</v>
      </c>
      <c r="B337" t="e">
        <f>conclusions!#REF!</f>
        <v>#REF!</v>
      </c>
      <c r="C337" t="str">
        <f>conclusions!J337</f>
        <v>dispatch time;travel time</v>
      </c>
      <c r="F337">
        <f t="shared" si="15"/>
        <v>0</v>
      </c>
      <c r="G337">
        <f t="shared" si="16"/>
        <v>0</v>
      </c>
      <c r="H337">
        <f t="shared" si="17"/>
        <v>0</v>
      </c>
    </row>
    <row r="338" spans="1:8" x14ac:dyDescent="0.25">
      <c r="A338" t="str">
        <f>conclusions!A338</f>
        <v>Lee, Lee &amp; Hoover (2017)</v>
      </c>
      <c r="B338" t="e">
        <f>conclusions!#REF!</f>
        <v>#REF!</v>
      </c>
      <c r="C338" t="str">
        <f>conclusions!J338</f>
        <v>dispatch time;travel time</v>
      </c>
      <c r="F338">
        <f t="shared" si="15"/>
        <v>0</v>
      </c>
      <c r="G338">
        <f t="shared" si="16"/>
        <v>0</v>
      </c>
      <c r="H338">
        <f t="shared" si="17"/>
        <v>0</v>
      </c>
    </row>
    <row r="339" spans="1:8" x14ac:dyDescent="0.25">
      <c r="A339" t="str">
        <f>conclusions!A339</f>
        <v>Lee, Lee &amp; Hoover (2017)</v>
      </c>
      <c r="B339" t="e">
        <f>conclusions!#REF!</f>
        <v>#REF!</v>
      </c>
      <c r="C339" t="str">
        <f>conclusions!J339</f>
        <v>dispatch time;travel time</v>
      </c>
      <c r="F339">
        <f t="shared" si="15"/>
        <v>0</v>
      </c>
      <c r="G339">
        <f t="shared" si="16"/>
        <v>0</v>
      </c>
      <c r="H339">
        <f t="shared" si="17"/>
        <v>0</v>
      </c>
    </row>
    <row r="340" spans="1:8" x14ac:dyDescent="0.25">
      <c r="A340" t="str">
        <f>conclusions!A340</f>
        <v>Lee, Lee &amp; Hoover (2017)</v>
      </c>
      <c r="B340" t="e">
        <f>conclusions!#REF!</f>
        <v>#REF!</v>
      </c>
      <c r="C340" t="str">
        <f>conclusions!J340</f>
        <v>dispatch time;travel time</v>
      </c>
      <c r="F340">
        <f t="shared" si="15"/>
        <v>0</v>
      </c>
      <c r="G340">
        <f t="shared" si="16"/>
        <v>0</v>
      </c>
      <c r="H340">
        <f t="shared" si="17"/>
        <v>0</v>
      </c>
    </row>
    <row r="341" spans="1:8" x14ac:dyDescent="0.25">
      <c r="A341" t="str">
        <f>conclusions!A341</f>
        <v>Lee, Lee &amp; Hoover (2017)</v>
      </c>
      <c r="B341" t="e">
        <f>conclusions!#REF!</f>
        <v>#REF!</v>
      </c>
      <c r="C341" t="str">
        <f>conclusions!J341</f>
        <v>dispatch time;travel time</v>
      </c>
      <c r="F341">
        <f t="shared" si="15"/>
        <v>0</v>
      </c>
      <c r="G341">
        <f t="shared" si="16"/>
        <v>0</v>
      </c>
      <c r="H341">
        <f t="shared" si="17"/>
        <v>0</v>
      </c>
    </row>
    <row r="342" spans="1:8" x14ac:dyDescent="0.25">
      <c r="A342" t="str">
        <f>conclusions!A342</f>
        <v>Lee, Lee &amp; Hoover (2017)</v>
      </c>
      <c r="B342" t="e">
        <f>conclusions!#REF!</f>
        <v>#REF!</v>
      </c>
      <c r="C342" t="str">
        <f>conclusions!J342</f>
        <v>dispatch time;travel time</v>
      </c>
      <c r="F342">
        <f t="shared" si="15"/>
        <v>0</v>
      </c>
      <c r="G342">
        <f t="shared" si="16"/>
        <v>0</v>
      </c>
      <c r="H342">
        <f t="shared" si="17"/>
        <v>0</v>
      </c>
    </row>
    <row r="343" spans="1:8" x14ac:dyDescent="0.25">
      <c r="A343" t="str">
        <f>conclusions!A343</f>
        <v>Lee, Lee &amp; Hoover (2017)</v>
      </c>
      <c r="B343" t="e">
        <f>conclusions!#REF!</f>
        <v>#REF!</v>
      </c>
      <c r="C343" t="str">
        <f>conclusions!J343</f>
        <v>dispatch time;travel time</v>
      </c>
      <c r="F343">
        <f t="shared" si="15"/>
        <v>0</v>
      </c>
      <c r="G343">
        <f t="shared" si="16"/>
        <v>0</v>
      </c>
      <c r="H343">
        <f t="shared" si="17"/>
        <v>0</v>
      </c>
    </row>
    <row r="344" spans="1:8" x14ac:dyDescent="0.25">
      <c r="A344" t="str">
        <f>conclusions!A344</f>
        <v>Lee, Lee &amp; Hoover (2017)</v>
      </c>
      <c r="B344" t="e">
        <f>conclusions!#REF!</f>
        <v>#REF!</v>
      </c>
      <c r="C344" t="str">
        <f>conclusions!J344</f>
        <v>dispatch time;travel time</v>
      </c>
      <c r="F344">
        <f t="shared" si="15"/>
        <v>0</v>
      </c>
      <c r="G344">
        <f t="shared" si="16"/>
        <v>0</v>
      </c>
      <c r="H344">
        <f t="shared" si="17"/>
        <v>0</v>
      </c>
    </row>
    <row r="345" spans="1:8" x14ac:dyDescent="0.25">
      <c r="A345" t="str">
        <f>conclusions!A345</f>
        <v>Lee, Lee &amp; Hoover (2017)</v>
      </c>
      <c r="B345" t="e">
        <f>conclusions!#REF!</f>
        <v>#REF!</v>
      </c>
      <c r="C345" t="str">
        <f>conclusions!J345</f>
        <v>dispatch time;travel time</v>
      </c>
      <c r="F345">
        <f t="shared" si="15"/>
        <v>0</v>
      </c>
      <c r="G345">
        <f t="shared" si="16"/>
        <v>0</v>
      </c>
      <c r="H345">
        <f t="shared" si="17"/>
        <v>0</v>
      </c>
    </row>
    <row r="346" spans="1:8" x14ac:dyDescent="0.25">
      <c r="A346" t="str">
        <f>conclusions!A346</f>
        <v>Lee, Lee &amp; Hoover (2017)</v>
      </c>
      <c r="B346" t="e">
        <f>conclusions!#REF!</f>
        <v>#REF!</v>
      </c>
      <c r="C346" t="str">
        <f>conclusions!J346</f>
        <v>dispatch time;travel time</v>
      </c>
      <c r="F346">
        <f t="shared" si="15"/>
        <v>0</v>
      </c>
      <c r="G346">
        <f t="shared" si="16"/>
        <v>0</v>
      </c>
      <c r="H346">
        <f t="shared" si="17"/>
        <v>0</v>
      </c>
    </row>
    <row r="347" spans="1:8" x14ac:dyDescent="0.25">
      <c r="A347" t="str">
        <f>conclusions!A347</f>
        <v>Lee, Lee &amp; Hoover (2017)</v>
      </c>
      <c r="B347" t="e">
        <f>conclusions!#REF!</f>
        <v>#REF!</v>
      </c>
      <c r="C347" t="str">
        <f>conclusions!J347</f>
        <v>dispatch time;travel time</v>
      </c>
      <c r="F347">
        <f t="shared" si="15"/>
        <v>0</v>
      </c>
      <c r="G347">
        <f t="shared" si="16"/>
        <v>0</v>
      </c>
      <c r="H347">
        <f t="shared" si="17"/>
        <v>0</v>
      </c>
    </row>
    <row r="348" spans="1:8" x14ac:dyDescent="0.25">
      <c r="A348" t="str">
        <f>conclusions!A348</f>
        <v>Lee, Lee &amp; Hoover (2017)</v>
      </c>
      <c r="B348" t="e">
        <f>conclusions!#REF!</f>
        <v>#REF!</v>
      </c>
      <c r="C348" t="str">
        <f>conclusions!J348</f>
        <v>dispatch time;travel time</v>
      </c>
      <c r="F348">
        <f t="shared" si="15"/>
        <v>0</v>
      </c>
      <c r="G348">
        <f t="shared" si="16"/>
        <v>0</v>
      </c>
      <c r="H348">
        <f t="shared" si="17"/>
        <v>0</v>
      </c>
    </row>
    <row r="349" spans="1:8" x14ac:dyDescent="0.25">
      <c r="A349" t="str">
        <f>conclusions!A349</f>
        <v>van Kirk (1978)</v>
      </c>
      <c r="B349" t="e">
        <f>conclusions!#REF!</f>
        <v>#REF!</v>
      </c>
      <c r="C349" t="str">
        <f>conclusions!J349</f>
        <v>reporting time</v>
      </c>
      <c r="F349">
        <f t="shared" si="15"/>
        <v>1</v>
      </c>
      <c r="G349">
        <f t="shared" si="16"/>
        <v>0</v>
      </c>
      <c r="H349">
        <f t="shared" si="17"/>
        <v>0</v>
      </c>
    </row>
    <row r="350" spans="1:8" x14ac:dyDescent="0.25">
      <c r="A350" t="str">
        <f>conclusions!A350</f>
        <v>van Kirk (1978)</v>
      </c>
      <c r="B350" t="e">
        <f>conclusions!#REF!</f>
        <v>#REF!</v>
      </c>
      <c r="C350" t="str">
        <f>conclusions!J350</f>
        <v>reporting time</v>
      </c>
      <c r="F350">
        <f t="shared" si="15"/>
        <v>1</v>
      </c>
      <c r="G350">
        <f t="shared" si="16"/>
        <v>0</v>
      </c>
      <c r="H350">
        <f t="shared" si="17"/>
        <v>0</v>
      </c>
    </row>
    <row r="351" spans="1:8" x14ac:dyDescent="0.25">
      <c r="A351" t="str">
        <f>conclusions!A351</f>
        <v>van Kirk (1978)</v>
      </c>
      <c r="B351" t="e">
        <f>conclusions!#REF!</f>
        <v>#REF!</v>
      </c>
      <c r="C351" t="str">
        <f>conclusions!J351</f>
        <v>reporting time</v>
      </c>
      <c r="F351">
        <f t="shared" si="15"/>
        <v>1</v>
      </c>
      <c r="G351">
        <f t="shared" si="16"/>
        <v>0</v>
      </c>
      <c r="H351">
        <f t="shared" si="17"/>
        <v>0</v>
      </c>
    </row>
    <row r="352" spans="1:8" x14ac:dyDescent="0.25">
      <c r="A352" t="str">
        <f>conclusions!A352</f>
        <v>van Kirk (1978)</v>
      </c>
      <c r="B352" t="e">
        <f>conclusions!#REF!</f>
        <v>#REF!</v>
      </c>
      <c r="C352" t="str">
        <f>conclusions!J352</f>
        <v>reporting time</v>
      </c>
      <c r="F352">
        <f t="shared" si="15"/>
        <v>1</v>
      </c>
      <c r="G352">
        <f t="shared" si="16"/>
        <v>0</v>
      </c>
      <c r="H352">
        <f t="shared" si="17"/>
        <v>0</v>
      </c>
    </row>
    <row r="353" spans="1:8" x14ac:dyDescent="0.25">
      <c r="A353" t="str">
        <f>conclusions!A353</f>
        <v>van Kirk (1978)</v>
      </c>
      <c r="B353" t="e">
        <f>conclusions!#REF!</f>
        <v>#REF!</v>
      </c>
      <c r="C353" t="str">
        <f>conclusions!J353</f>
        <v>reporting time</v>
      </c>
      <c r="F353">
        <f t="shared" si="15"/>
        <v>1</v>
      </c>
      <c r="G353">
        <f t="shared" si="16"/>
        <v>0</v>
      </c>
      <c r="H353">
        <f t="shared" si="17"/>
        <v>0</v>
      </c>
    </row>
    <row r="354" spans="1:8" x14ac:dyDescent="0.25">
      <c r="A354" t="str">
        <f>conclusions!A354</f>
        <v>van Kirk (1978)</v>
      </c>
      <c r="B354" t="e">
        <f>conclusions!#REF!</f>
        <v>#REF!</v>
      </c>
      <c r="C354" t="str">
        <f>conclusions!J354</f>
        <v>reporting time</v>
      </c>
      <c r="F354">
        <f t="shared" si="15"/>
        <v>1</v>
      </c>
      <c r="G354">
        <f t="shared" si="16"/>
        <v>0</v>
      </c>
      <c r="H354">
        <f t="shared" si="17"/>
        <v>0</v>
      </c>
    </row>
    <row r="355" spans="1:8" x14ac:dyDescent="0.25">
      <c r="A355" t="str">
        <f>conclusions!A355</f>
        <v>van Kirk (1978)</v>
      </c>
      <c r="B355" t="e">
        <f>conclusions!#REF!</f>
        <v>#REF!</v>
      </c>
      <c r="C355" t="str">
        <f>conclusions!J355</f>
        <v>reporting time</v>
      </c>
      <c r="F355">
        <f t="shared" si="15"/>
        <v>1</v>
      </c>
      <c r="G355">
        <f t="shared" si="16"/>
        <v>0</v>
      </c>
      <c r="H355">
        <f t="shared" si="17"/>
        <v>0</v>
      </c>
    </row>
    <row r="356" spans="1:8" x14ac:dyDescent="0.25">
      <c r="A356" t="str">
        <f>conclusions!A356</f>
        <v>van Kirk (1978)</v>
      </c>
      <c r="B356" t="e">
        <f>conclusions!#REF!</f>
        <v>#REF!</v>
      </c>
      <c r="C356" t="str">
        <f>conclusions!J356</f>
        <v>reporting time</v>
      </c>
      <c r="F356">
        <f t="shared" si="15"/>
        <v>1</v>
      </c>
      <c r="G356">
        <f t="shared" si="16"/>
        <v>0</v>
      </c>
      <c r="H356">
        <f t="shared" si="17"/>
        <v>0</v>
      </c>
    </row>
    <row r="357" spans="1:8" x14ac:dyDescent="0.25">
      <c r="A357" t="str">
        <f>conclusions!A357</f>
        <v>van Kirk (1978)</v>
      </c>
      <c r="B357" t="e">
        <f>conclusions!#REF!</f>
        <v>#REF!</v>
      </c>
      <c r="C357" t="str">
        <f>conclusions!J357</f>
        <v>dispatch time</v>
      </c>
      <c r="F357">
        <f t="shared" si="15"/>
        <v>0</v>
      </c>
      <c r="G357">
        <f t="shared" si="16"/>
        <v>1</v>
      </c>
      <c r="H357">
        <f t="shared" si="17"/>
        <v>0</v>
      </c>
    </row>
    <row r="358" spans="1:8" x14ac:dyDescent="0.25">
      <c r="A358" t="str">
        <f>conclusions!A358</f>
        <v>van Kirk (1978)</v>
      </c>
      <c r="B358" t="e">
        <f>conclusions!#REF!</f>
        <v>#REF!</v>
      </c>
      <c r="C358" t="str">
        <f>conclusions!J358</f>
        <v>dispatch time</v>
      </c>
      <c r="F358">
        <f t="shared" si="15"/>
        <v>0</v>
      </c>
      <c r="G358">
        <f t="shared" si="16"/>
        <v>1</v>
      </c>
      <c r="H358">
        <f t="shared" si="17"/>
        <v>0</v>
      </c>
    </row>
    <row r="359" spans="1:8" x14ac:dyDescent="0.25">
      <c r="A359" t="str">
        <f>conclusions!A359</f>
        <v>van Kirk (1978)</v>
      </c>
      <c r="B359" t="e">
        <f>conclusions!#REF!</f>
        <v>#REF!</v>
      </c>
      <c r="C359" t="str">
        <f>conclusions!J359</f>
        <v>dispatch time</v>
      </c>
      <c r="F359">
        <f t="shared" si="15"/>
        <v>0</v>
      </c>
      <c r="G359">
        <f t="shared" si="16"/>
        <v>1</v>
      </c>
      <c r="H359">
        <f t="shared" si="17"/>
        <v>0</v>
      </c>
    </row>
    <row r="360" spans="1:8" x14ac:dyDescent="0.25">
      <c r="A360" t="str">
        <f>conclusions!A360</f>
        <v>van Kirk (1978)</v>
      </c>
      <c r="B360" t="e">
        <f>conclusions!#REF!</f>
        <v>#REF!</v>
      </c>
      <c r="C360" t="str">
        <f>conclusions!J360</f>
        <v>dispatch time</v>
      </c>
      <c r="F360">
        <f t="shared" si="15"/>
        <v>0</v>
      </c>
      <c r="G360">
        <f t="shared" si="16"/>
        <v>1</v>
      </c>
      <c r="H360">
        <f t="shared" si="17"/>
        <v>0</v>
      </c>
    </row>
    <row r="361" spans="1:8" x14ac:dyDescent="0.25">
      <c r="A361" t="str">
        <f>conclusions!A361</f>
        <v>van Kirk (1978)</v>
      </c>
      <c r="B361" t="e">
        <f>conclusions!#REF!</f>
        <v>#REF!</v>
      </c>
      <c r="C361" t="str">
        <f>conclusions!J361</f>
        <v>dispatch time</v>
      </c>
      <c r="F361">
        <f t="shared" si="15"/>
        <v>0</v>
      </c>
      <c r="G361">
        <f t="shared" si="16"/>
        <v>1</v>
      </c>
      <c r="H361">
        <f t="shared" si="17"/>
        <v>0</v>
      </c>
    </row>
    <row r="362" spans="1:8" x14ac:dyDescent="0.25">
      <c r="A362" t="str">
        <f>conclusions!A362</f>
        <v>van Kirk (1978)</v>
      </c>
      <c r="B362" t="e">
        <f>conclusions!#REF!</f>
        <v>#REF!</v>
      </c>
      <c r="C362" t="str">
        <f>conclusions!J362</f>
        <v>dispatch time</v>
      </c>
      <c r="F362">
        <f t="shared" si="15"/>
        <v>0</v>
      </c>
      <c r="G362">
        <f t="shared" si="16"/>
        <v>1</v>
      </c>
      <c r="H362">
        <f t="shared" si="17"/>
        <v>0</v>
      </c>
    </row>
    <row r="363" spans="1:8" x14ac:dyDescent="0.25">
      <c r="A363" t="str">
        <f>conclusions!A363</f>
        <v>van Kirk (1978)</v>
      </c>
      <c r="B363" t="e">
        <f>conclusions!#REF!</f>
        <v>#REF!</v>
      </c>
      <c r="C363" t="str">
        <f>conclusions!J363</f>
        <v>dispatch time</v>
      </c>
      <c r="F363">
        <f t="shared" si="15"/>
        <v>0</v>
      </c>
      <c r="G363">
        <f t="shared" si="16"/>
        <v>1</v>
      </c>
      <c r="H363">
        <f t="shared" si="17"/>
        <v>0</v>
      </c>
    </row>
    <row r="364" spans="1:8" x14ac:dyDescent="0.25">
      <c r="A364" t="str">
        <f>conclusions!A364</f>
        <v>van Kirk (1978)</v>
      </c>
      <c r="B364" t="e">
        <f>conclusions!#REF!</f>
        <v>#REF!</v>
      </c>
      <c r="C364" t="str">
        <f>conclusions!J364</f>
        <v>dispatch time</v>
      </c>
      <c r="F364">
        <f t="shared" si="15"/>
        <v>0</v>
      </c>
      <c r="G364">
        <f t="shared" si="16"/>
        <v>1</v>
      </c>
      <c r="H364">
        <f t="shared" si="17"/>
        <v>0</v>
      </c>
    </row>
    <row r="365" spans="1:8" x14ac:dyDescent="0.25">
      <c r="A365" t="str">
        <f>conclusions!A365</f>
        <v>van Kirk (1978)</v>
      </c>
      <c r="B365" t="e">
        <f>conclusions!#REF!</f>
        <v>#REF!</v>
      </c>
      <c r="C365" t="str">
        <f>conclusions!J365</f>
        <v>dispatch time</v>
      </c>
      <c r="F365">
        <f t="shared" si="15"/>
        <v>0</v>
      </c>
      <c r="G365">
        <f t="shared" si="16"/>
        <v>1</v>
      </c>
      <c r="H365">
        <f t="shared" si="17"/>
        <v>0</v>
      </c>
    </row>
    <row r="366" spans="1:8" x14ac:dyDescent="0.25">
      <c r="A366" t="str">
        <f>conclusions!A366</f>
        <v>van Kirk (1978)</v>
      </c>
      <c r="B366" t="e">
        <f>conclusions!#REF!</f>
        <v>#REF!</v>
      </c>
      <c r="C366" t="str">
        <f>conclusions!J366</f>
        <v>travel time</v>
      </c>
      <c r="F366">
        <f t="shared" si="15"/>
        <v>0</v>
      </c>
      <c r="G366">
        <f t="shared" si="16"/>
        <v>0</v>
      </c>
      <c r="H366">
        <f t="shared" si="17"/>
        <v>1</v>
      </c>
    </row>
    <row r="367" spans="1:8" x14ac:dyDescent="0.25">
      <c r="A367" t="str">
        <f>conclusions!A367</f>
        <v>van Kirk (1978)</v>
      </c>
      <c r="B367" t="e">
        <f>conclusions!#REF!</f>
        <v>#REF!</v>
      </c>
      <c r="C367" t="str">
        <f>conclusions!J367</f>
        <v>travel time</v>
      </c>
      <c r="F367">
        <f t="shared" si="15"/>
        <v>0</v>
      </c>
      <c r="G367">
        <f t="shared" si="16"/>
        <v>0</v>
      </c>
      <c r="H367">
        <f t="shared" si="17"/>
        <v>1</v>
      </c>
    </row>
    <row r="368" spans="1:8" x14ac:dyDescent="0.25">
      <c r="A368" t="str">
        <f>conclusions!A368</f>
        <v>van Kirk (1978)</v>
      </c>
      <c r="B368" t="e">
        <f>conclusions!#REF!</f>
        <v>#REF!</v>
      </c>
      <c r="C368" t="str">
        <f>conclusions!J368</f>
        <v>travel time</v>
      </c>
      <c r="F368">
        <f t="shared" si="15"/>
        <v>0</v>
      </c>
      <c r="G368">
        <f t="shared" si="16"/>
        <v>0</v>
      </c>
      <c r="H368">
        <f t="shared" si="17"/>
        <v>1</v>
      </c>
    </row>
    <row r="369" spans="1:8" x14ac:dyDescent="0.25">
      <c r="A369" t="str">
        <f>conclusions!A369</f>
        <v>van Kirk (1978)</v>
      </c>
      <c r="B369" t="e">
        <f>conclusions!#REF!</f>
        <v>#REF!</v>
      </c>
      <c r="C369" t="str">
        <f>conclusions!J369</f>
        <v>travel time</v>
      </c>
      <c r="F369">
        <f t="shared" si="15"/>
        <v>0</v>
      </c>
      <c r="G369">
        <f t="shared" si="16"/>
        <v>0</v>
      </c>
      <c r="H369">
        <f t="shared" si="17"/>
        <v>1</v>
      </c>
    </row>
    <row r="370" spans="1:8" x14ac:dyDescent="0.25">
      <c r="A370" t="str">
        <f>conclusions!A370</f>
        <v>van Kirk (1978)</v>
      </c>
      <c r="B370" t="e">
        <f>conclusions!#REF!</f>
        <v>#REF!</v>
      </c>
      <c r="C370" t="str">
        <f>conclusions!J370</f>
        <v>travel time</v>
      </c>
      <c r="F370">
        <f t="shared" si="15"/>
        <v>0</v>
      </c>
      <c r="G370">
        <f t="shared" si="16"/>
        <v>0</v>
      </c>
      <c r="H370">
        <f t="shared" si="17"/>
        <v>1</v>
      </c>
    </row>
    <row r="371" spans="1:8" x14ac:dyDescent="0.25">
      <c r="A371" t="str">
        <f>conclusions!A371</f>
        <v>van Kirk (1978)</v>
      </c>
      <c r="B371" t="e">
        <f>conclusions!#REF!</f>
        <v>#REF!</v>
      </c>
      <c r="C371" t="str">
        <f>conclusions!J371</f>
        <v>travel time</v>
      </c>
      <c r="F371">
        <f t="shared" si="15"/>
        <v>0</v>
      </c>
      <c r="G371">
        <f t="shared" si="16"/>
        <v>0</v>
      </c>
      <c r="H371">
        <f t="shared" si="17"/>
        <v>1</v>
      </c>
    </row>
    <row r="372" spans="1:8" x14ac:dyDescent="0.25">
      <c r="A372" t="str">
        <f>conclusions!A372</f>
        <v>van Kirk (1978)</v>
      </c>
      <c r="B372" t="e">
        <f>conclusions!#REF!</f>
        <v>#REF!</v>
      </c>
      <c r="C372" t="str">
        <f>conclusions!J372</f>
        <v>travel time</v>
      </c>
      <c r="F372">
        <f t="shared" si="15"/>
        <v>0</v>
      </c>
      <c r="G372">
        <f t="shared" si="16"/>
        <v>0</v>
      </c>
      <c r="H372">
        <f t="shared" si="17"/>
        <v>1</v>
      </c>
    </row>
    <row r="373" spans="1:8" x14ac:dyDescent="0.25">
      <c r="A373" t="str">
        <f>conclusions!A373</f>
        <v>van Kirk (1978)</v>
      </c>
      <c r="B373" t="e">
        <f>conclusions!#REF!</f>
        <v>#REF!</v>
      </c>
      <c r="C373" t="str">
        <f>conclusions!J373</f>
        <v>travel time</v>
      </c>
      <c r="F373">
        <f t="shared" si="15"/>
        <v>0</v>
      </c>
      <c r="G373">
        <f t="shared" si="16"/>
        <v>0</v>
      </c>
      <c r="H373">
        <f t="shared" si="17"/>
        <v>1</v>
      </c>
    </row>
    <row r="374" spans="1:8" x14ac:dyDescent="0.25">
      <c r="A374" t="str">
        <f>conclusions!A374</f>
        <v>van Kirk (1978)</v>
      </c>
      <c r="B374" t="e">
        <f>conclusions!#REF!</f>
        <v>#REF!</v>
      </c>
      <c r="C374" t="str">
        <f>conclusions!J374</f>
        <v>travel time</v>
      </c>
      <c r="F374">
        <f t="shared" si="15"/>
        <v>0</v>
      </c>
      <c r="G374">
        <f t="shared" si="16"/>
        <v>0</v>
      </c>
      <c r="H374">
        <f t="shared" si="17"/>
        <v>1</v>
      </c>
    </row>
    <row r="375" spans="1:8" x14ac:dyDescent="0.25">
      <c r="A375" t="str">
        <f>conclusions!A375</f>
        <v>van Kirk (1978)</v>
      </c>
      <c r="B375" t="e">
        <f>conclusions!#REF!</f>
        <v>#REF!</v>
      </c>
      <c r="C375" t="str">
        <f>conclusions!J375</f>
        <v>travel time</v>
      </c>
      <c r="F375">
        <f t="shared" si="15"/>
        <v>0</v>
      </c>
      <c r="G375">
        <f t="shared" si="16"/>
        <v>0</v>
      </c>
      <c r="H375">
        <f t="shared" si="17"/>
        <v>1</v>
      </c>
    </row>
    <row r="376" spans="1:8" x14ac:dyDescent="0.25">
      <c r="A376" t="str">
        <f>conclusions!A376</f>
        <v>van Kirk (1978)</v>
      </c>
      <c r="B376" t="e">
        <f>conclusions!#REF!</f>
        <v>#REF!</v>
      </c>
      <c r="C376" t="str">
        <f>conclusions!J376</f>
        <v>travel time</v>
      </c>
      <c r="F376">
        <f t="shared" si="15"/>
        <v>0</v>
      </c>
      <c r="G376">
        <f t="shared" si="16"/>
        <v>0</v>
      </c>
      <c r="H376">
        <f t="shared" si="17"/>
        <v>1</v>
      </c>
    </row>
    <row r="377" spans="1:8" x14ac:dyDescent="0.25">
      <c r="A377" t="str">
        <f>conclusions!A377</f>
        <v>van Kirk (1978)</v>
      </c>
      <c r="B377" t="e">
        <f>conclusions!#REF!</f>
        <v>#REF!</v>
      </c>
      <c r="C377" t="str">
        <f>conclusions!J377</f>
        <v>travel time</v>
      </c>
      <c r="F377">
        <f t="shared" si="15"/>
        <v>0</v>
      </c>
      <c r="G377">
        <f t="shared" si="16"/>
        <v>0</v>
      </c>
      <c r="H377">
        <f t="shared" si="17"/>
        <v>1</v>
      </c>
    </row>
    <row r="378" spans="1:8" x14ac:dyDescent="0.25">
      <c r="A378" t="str">
        <f>conclusions!A378</f>
        <v>van Kirk (1978)</v>
      </c>
      <c r="B378" t="e">
        <f>conclusions!#REF!</f>
        <v>#REF!</v>
      </c>
      <c r="C378" t="str">
        <f>conclusions!J378</f>
        <v>travel time</v>
      </c>
      <c r="F378">
        <f t="shared" si="15"/>
        <v>0</v>
      </c>
      <c r="G378">
        <f t="shared" si="16"/>
        <v>0</v>
      </c>
      <c r="H378">
        <f t="shared" si="17"/>
        <v>1</v>
      </c>
    </row>
    <row r="379" spans="1:8" x14ac:dyDescent="0.25">
      <c r="A379" t="str">
        <f>conclusions!A379</f>
        <v>van Kirk (1978)</v>
      </c>
      <c r="B379" t="e">
        <f>conclusions!#REF!</f>
        <v>#REF!</v>
      </c>
      <c r="C379" t="str">
        <f>conclusions!J379</f>
        <v>travel time</v>
      </c>
      <c r="F379">
        <f t="shared" si="15"/>
        <v>0</v>
      </c>
      <c r="G379">
        <f t="shared" si="16"/>
        <v>0</v>
      </c>
      <c r="H379">
        <f t="shared" si="17"/>
        <v>1</v>
      </c>
    </row>
    <row r="380" spans="1:8" x14ac:dyDescent="0.25">
      <c r="A380" t="str">
        <f>conclusions!A380</f>
        <v>van Kirk (1978)</v>
      </c>
      <c r="B380" t="e">
        <f>conclusions!#REF!</f>
        <v>#REF!</v>
      </c>
      <c r="C380" t="str">
        <f>conclusions!J380</f>
        <v>travel time</v>
      </c>
      <c r="F380">
        <f t="shared" si="15"/>
        <v>0</v>
      </c>
      <c r="G380">
        <f t="shared" si="16"/>
        <v>0</v>
      </c>
      <c r="H380">
        <f t="shared" si="17"/>
        <v>1</v>
      </c>
    </row>
    <row r="381" spans="1:8" x14ac:dyDescent="0.25">
      <c r="A381" t="str">
        <f>conclusions!A381</f>
        <v>van Kirk (1978)</v>
      </c>
      <c r="B381" t="e">
        <f>conclusions!#REF!</f>
        <v>#REF!</v>
      </c>
      <c r="C381" t="str">
        <f>conclusions!J381</f>
        <v>travel time</v>
      </c>
      <c r="F381">
        <f t="shared" si="15"/>
        <v>0</v>
      </c>
      <c r="G381">
        <f t="shared" si="16"/>
        <v>0</v>
      </c>
      <c r="H381">
        <f t="shared" si="17"/>
        <v>1</v>
      </c>
    </row>
    <row r="382" spans="1:8" x14ac:dyDescent="0.25">
      <c r="A382" t="str">
        <f>conclusions!A382</f>
        <v>van Kirk (1978)</v>
      </c>
      <c r="B382" t="e">
        <f>conclusions!#REF!</f>
        <v>#REF!</v>
      </c>
      <c r="C382" t="str">
        <f>conclusions!J382</f>
        <v>travel time</v>
      </c>
      <c r="F382">
        <f t="shared" si="15"/>
        <v>0</v>
      </c>
      <c r="G382">
        <f t="shared" si="16"/>
        <v>0</v>
      </c>
      <c r="H382">
        <f t="shared" si="17"/>
        <v>1</v>
      </c>
    </row>
    <row r="383" spans="1:8" x14ac:dyDescent="0.25">
      <c r="A383" t="str">
        <f>conclusions!A383</f>
        <v>van Kirk (1978)</v>
      </c>
      <c r="B383" t="e">
        <f>conclusions!#REF!</f>
        <v>#REF!</v>
      </c>
      <c r="C383" t="str">
        <f>conclusions!J383</f>
        <v>travel time</v>
      </c>
      <c r="F383">
        <f t="shared" si="15"/>
        <v>0</v>
      </c>
      <c r="G383">
        <f t="shared" si="16"/>
        <v>0</v>
      </c>
      <c r="H383">
        <f t="shared" si="17"/>
        <v>1</v>
      </c>
    </row>
    <row r="384" spans="1:8" x14ac:dyDescent="0.25">
      <c r="A384" t="str">
        <f>conclusions!A384</f>
        <v>van Kirk (1978)</v>
      </c>
      <c r="B384" t="e">
        <f>conclusions!#REF!</f>
        <v>#REF!</v>
      </c>
      <c r="C384" t="str">
        <f>conclusions!J384</f>
        <v>travel time</v>
      </c>
      <c r="F384">
        <f t="shared" si="15"/>
        <v>0</v>
      </c>
      <c r="G384">
        <f t="shared" si="16"/>
        <v>0</v>
      </c>
      <c r="H384">
        <f t="shared" si="17"/>
        <v>1</v>
      </c>
    </row>
    <row r="385" spans="1:8" x14ac:dyDescent="0.25">
      <c r="A385" t="str">
        <f>conclusions!A385</f>
        <v>van Kirk (1978)</v>
      </c>
      <c r="B385" t="e">
        <f>conclusions!#REF!</f>
        <v>#REF!</v>
      </c>
      <c r="C385" t="str">
        <f>conclusions!J385</f>
        <v>travel time</v>
      </c>
      <c r="F385">
        <f t="shared" si="15"/>
        <v>0</v>
      </c>
      <c r="G385">
        <f t="shared" si="16"/>
        <v>0</v>
      </c>
      <c r="H385">
        <f t="shared" si="17"/>
        <v>1</v>
      </c>
    </row>
    <row r="386" spans="1:8" x14ac:dyDescent="0.25">
      <c r="A386" t="str">
        <f>conclusions!A386</f>
        <v>van Kirk (1978)</v>
      </c>
      <c r="B386" t="e">
        <f>conclusions!#REF!</f>
        <v>#REF!</v>
      </c>
      <c r="C386" t="str">
        <f>conclusions!J386</f>
        <v>travel time</v>
      </c>
      <c r="F386">
        <f t="shared" si="15"/>
        <v>0</v>
      </c>
      <c r="G386">
        <f t="shared" si="16"/>
        <v>0</v>
      </c>
      <c r="H386">
        <f t="shared" si="17"/>
        <v>1</v>
      </c>
    </row>
    <row r="387" spans="1:8" x14ac:dyDescent="0.25">
      <c r="A387" t="str">
        <f>conclusions!A387</f>
        <v>van Kirk (1978)</v>
      </c>
      <c r="B387" t="e">
        <f>conclusions!#REF!</f>
        <v>#REF!</v>
      </c>
      <c r="C387" t="str">
        <f>conclusions!J387</f>
        <v>travel time</v>
      </c>
      <c r="F387">
        <f t="shared" ref="F387:F450" si="18">IF($C387=$F$1,1,IF($C387="reporting + dispatch + travel time",1,0))</f>
        <v>0</v>
      </c>
      <c r="G387">
        <f t="shared" ref="G387:G450" si="19">IF($C387=$G$1,1,IF($C387="dispatch + travel time",1,IF($C387="reporting + dispatch + travel time",1,0)))</f>
        <v>0</v>
      </c>
      <c r="H387">
        <f t="shared" ref="H387:H450" si="20">IF($C387=$H$1,1,IF($C387="dispatch + travel time",1,IF($C387="reporting + dispatch + travel time",1,0)))</f>
        <v>1</v>
      </c>
    </row>
    <row r="388" spans="1:8" x14ac:dyDescent="0.25">
      <c r="A388" t="str">
        <f>conclusions!A388</f>
        <v>van Kirk (1978)</v>
      </c>
      <c r="B388" t="e">
        <f>conclusions!#REF!</f>
        <v>#REF!</v>
      </c>
      <c r="C388" t="str">
        <f>conclusions!J388</f>
        <v>travel time</v>
      </c>
      <c r="F388">
        <f t="shared" si="18"/>
        <v>0</v>
      </c>
      <c r="G388">
        <f t="shared" si="19"/>
        <v>0</v>
      </c>
      <c r="H388">
        <f t="shared" si="20"/>
        <v>1</v>
      </c>
    </row>
    <row r="389" spans="1:8" x14ac:dyDescent="0.25">
      <c r="A389" t="str">
        <f>conclusions!A389</f>
        <v>van Kirk (1978)</v>
      </c>
      <c r="B389" t="e">
        <f>conclusions!#REF!</f>
        <v>#REF!</v>
      </c>
      <c r="C389" t="str">
        <f>conclusions!J389</f>
        <v>travel time</v>
      </c>
      <c r="F389">
        <f t="shared" si="18"/>
        <v>0</v>
      </c>
      <c r="G389">
        <f t="shared" si="19"/>
        <v>0</v>
      </c>
      <c r="H389">
        <f t="shared" si="20"/>
        <v>1</v>
      </c>
    </row>
    <row r="390" spans="1:8" x14ac:dyDescent="0.25">
      <c r="A390" t="str">
        <f>conclusions!A390</f>
        <v>van Kirk (1978)</v>
      </c>
      <c r="B390" t="e">
        <f>conclusions!#REF!</f>
        <v>#REF!</v>
      </c>
      <c r="C390" t="str">
        <f>conclusions!J390</f>
        <v>travel time</v>
      </c>
      <c r="F390">
        <f t="shared" si="18"/>
        <v>0</v>
      </c>
      <c r="G390">
        <f t="shared" si="19"/>
        <v>0</v>
      </c>
      <c r="H390">
        <f t="shared" si="20"/>
        <v>1</v>
      </c>
    </row>
    <row r="391" spans="1:8" x14ac:dyDescent="0.25">
      <c r="A391" t="str">
        <f>conclusions!A391</f>
        <v>van Kirk (1978)</v>
      </c>
      <c r="B391" t="e">
        <f>conclusions!#REF!</f>
        <v>#REF!</v>
      </c>
      <c r="C391" t="str">
        <f>conclusions!J391</f>
        <v>travel time</v>
      </c>
      <c r="F391">
        <f t="shared" si="18"/>
        <v>0</v>
      </c>
      <c r="G391">
        <f t="shared" si="19"/>
        <v>0</v>
      </c>
      <c r="H391">
        <f t="shared" si="20"/>
        <v>1</v>
      </c>
    </row>
    <row r="392" spans="1:8" x14ac:dyDescent="0.25">
      <c r="A392" t="str">
        <f>conclusions!A392</f>
        <v>van Kirk (1978)</v>
      </c>
      <c r="B392" t="e">
        <f>conclusions!#REF!</f>
        <v>#REF!</v>
      </c>
      <c r="C392" t="str">
        <f>conclusions!J392</f>
        <v>reporting time</v>
      </c>
      <c r="F392">
        <f t="shared" si="18"/>
        <v>1</v>
      </c>
      <c r="G392">
        <f t="shared" si="19"/>
        <v>0</v>
      </c>
      <c r="H392">
        <f t="shared" si="20"/>
        <v>0</v>
      </c>
    </row>
    <row r="393" spans="1:8" x14ac:dyDescent="0.25">
      <c r="A393" t="str">
        <f>conclusions!A393</f>
        <v>van Kirk (1978)</v>
      </c>
      <c r="B393" t="e">
        <f>conclusions!#REF!</f>
        <v>#REF!</v>
      </c>
      <c r="C393" t="str">
        <f>conclusions!J393</f>
        <v>dispatch time</v>
      </c>
      <c r="F393">
        <f t="shared" si="18"/>
        <v>0</v>
      </c>
      <c r="G393">
        <f t="shared" si="19"/>
        <v>1</v>
      </c>
      <c r="H393">
        <f t="shared" si="20"/>
        <v>0</v>
      </c>
    </row>
    <row r="394" spans="1:8" x14ac:dyDescent="0.25">
      <c r="A394" t="str">
        <f>conclusions!A394</f>
        <v>van Kirk (1978)</v>
      </c>
      <c r="B394" t="e">
        <f>conclusions!#REF!</f>
        <v>#REF!</v>
      </c>
      <c r="C394" t="str">
        <f>conclusions!J394</f>
        <v>travel time</v>
      </c>
      <c r="F394">
        <f t="shared" si="18"/>
        <v>0</v>
      </c>
      <c r="G394">
        <f t="shared" si="19"/>
        <v>0</v>
      </c>
      <c r="H394">
        <f t="shared" si="20"/>
        <v>1</v>
      </c>
    </row>
    <row r="395" spans="1:8" x14ac:dyDescent="0.25">
      <c r="A395" t="str">
        <f>conclusions!A395</f>
        <v>van Kirk (1978)</v>
      </c>
      <c r="B395" t="e">
        <f>conclusions!#REF!</f>
        <v>#REF!</v>
      </c>
      <c r="C395" t="str">
        <f>conclusions!J395</f>
        <v>travel time</v>
      </c>
      <c r="F395">
        <f t="shared" si="18"/>
        <v>0</v>
      </c>
      <c r="G395">
        <f t="shared" si="19"/>
        <v>0</v>
      </c>
      <c r="H395">
        <f t="shared" si="20"/>
        <v>1</v>
      </c>
    </row>
    <row r="396" spans="1:8" x14ac:dyDescent="0.25">
      <c r="A396" t="str">
        <f>conclusions!A396</f>
        <v>van Kirk (1978)</v>
      </c>
      <c r="B396" t="e">
        <f>conclusions!#REF!</f>
        <v>#REF!</v>
      </c>
      <c r="C396" t="str">
        <f>conclusions!J396</f>
        <v>travel time</v>
      </c>
      <c r="F396">
        <f t="shared" si="18"/>
        <v>0</v>
      </c>
      <c r="G396">
        <f t="shared" si="19"/>
        <v>0</v>
      </c>
      <c r="H396">
        <f t="shared" si="20"/>
        <v>1</v>
      </c>
    </row>
    <row r="397" spans="1:8" x14ac:dyDescent="0.25">
      <c r="A397" t="str">
        <f>conclusions!A397</f>
        <v>van Kirk (1978)</v>
      </c>
      <c r="B397" t="e">
        <f>conclusions!#REF!</f>
        <v>#REF!</v>
      </c>
      <c r="C397" t="str">
        <f>conclusions!J397</f>
        <v>travel time</v>
      </c>
      <c r="F397">
        <f t="shared" si="18"/>
        <v>0</v>
      </c>
      <c r="G397">
        <f t="shared" si="19"/>
        <v>0</v>
      </c>
      <c r="H397">
        <f t="shared" si="20"/>
        <v>1</v>
      </c>
    </row>
    <row r="398" spans="1:8" x14ac:dyDescent="0.25">
      <c r="A398" t="str">
        <f>conclusions!A398</f>
        <v>van Kirk (1978)</v>
      </c>
      <c r="B398" t="e">
        <f>conclusions!#REF!</f>
        <v>#REF!</v>
      </c>
      <c r="C398" t="str">
        <f>conclusions!J398</f>
        <v>reporting time</v>
      </c>
      <c r="F398">
        <f t="shared" si="18"/>
        <v>1</v>
      </c>
      <c r="G398">
        <f t="shared" si="19"/>
        <v>0</v>
      </c>
      <c r="H398">
        <f t="shared" si="20"/>
        <v>0</v>
      </c>
    </row>
    <row r="399" spans="1:8" x14ac:dyDescent="0.25">
      <c r="A399" t="str">
        <f>conclusions!A399</f>
        <v>van Kirk (1978)</v>
      </c>
      <c r="B399" t="e">
        <f>conclusions!#REF!</f>
        <v>#REF!</v>
      </c>
      <c r="C399" t="str">
        <f>conclusions!J399</f>
        <v>reporting time</v>
      </c>
      <c r="F399">
        <f t="shared" si="18"/>
        <v>1</v>
      </c>
      <c r="G399">
        <f t="shared" si="19"/>
        <v>0</v>
      </c>
      <c r="H399">
        <f t="shared" si="20"/>
        <v>0</v>
      </c>
    </row>
    <row r="400" spans="1:8" x14ac:dyDescent="0.25">
      <c r="A400" t="str">
        <f>conclusions!A400</f>
        <v>van Kirk (1978)</v>
      </c>
      <c r="B400" t="e">
        <f>conclusions!#REF!</f>
        <v>#REF!</v>
      </c>
      <c r="C400" t="str">
        <f>conclusions!J400</f>
        <v>reporting time</v>
      </c>
      <c r="F400">
        <f t="shared" si="18"/>
        <v>1</v>
      </c>
      <c r="G400">
        <f t="shared" si="19"/>
        <v>0</v>
      </c>
      <c r="H400">
        <f t="shared" si="20"/>
        <v>0</v>
      </c>
    </row>
    <row r="401" spans="1:8" x14ac:dyDescent="0.25">
      <c r="A401" t="str">
        <f>conclusions!A401</f>
        <v>van Kirk (1978)</v>
      </c>
      <c r="B401" t="e">
        <f>conclusions!#REF!</f>
        <v>#REF!</v>
      </c>
      <c r="C401" t="str">
        <f>conclusions!J401</f>
        <v>reporting time</v>
      </c>
      <c r="F401">
        <f t="shared" si="18"/>
        <v>1</v>
      </c>
      <c r="G401">
        <f t="shared" si="19"/>
        <v>0</v>
      </c>
      <c r="H401">
        <f t="shared" si="20"/>
        <v>0</v>
      </c>
    </row>
    <row r="402" spans="1:8" x14ac:dyDescent="0.25">
      <c r="A402" t="str">
        <f>conclusions!A402</f>
        <v>van Kirk (1978)</v>
      </c>
      <c r="B402" t="e">
        <f>conclusions!#REF!</f>
        <v>#REF!</v>
      </c>
      <c r="C402" t="str">
        <f>conclusions!J402</f>
        <v>reporting time</v>
      </c>
      <c r="F402">
        <f t="shared" si="18"/>
        <v>1</v>
      </c>
      <c r="G402">
        <f t="shared" si="19"/>
        <v>0</v>
      </c>
      <c r="H402">
        <f t="shared" si="20"/>
        <v>0</v>
      </c>
    </row>
    <row r="403" spans="1:8" x14ac:dyDescent="0.25">
      <c r="A403" t="str">
        <f>conclusions!A403</f>
        <v>van Kirk (1978)</v>
      </c>
      <c r="B403" t="e">
        <f>conclusions!#REF!</f>
        <v>#REF!</v>
      </c>
      <c r="C403" t="str">
        <f>conclusions!J403</f>
        <v>reporting time</v>
      </c>
      <c r="F403">
        <f t="shared" si="18"/>
        <v>1</v>
      </c>
      <c r="G403">
        <f t="shared" si="19"/>
        <v>0</v>
      </c>
      <c r="H403">
        <f t="shared" si="20"/>
        <v>0</v>
      </c>
    </row>
    <row r="404" spans="1:8" x14ac:dyDescent="0.25">
      <c r="A404" t="str">
        <f>conclusions!A404</f>
        <v>van Kirk (1978)</v>
      </c>
      <c r="B404" t="e">
        <f>conclusions!#REF!</f>
        <v>#REF!</v>
      </c>
      <c r="C404" t="str">
        <f>conclusions!J404</f>
        <v>reporting time</v>
      </c>
      <c r="F404">
        <f t="shared" si="18"/>
        <v>1</v>
      </c>
      <c r="G404">
        <f t="shared" si="19"/>
        <v>0</v>
      </c>
      <c r="H404">
        <f t="shared" si="20"/>
        <v>0</v>
      </c>
    </row>
    <row r="405" spans="1:8" x14ac:dyDescent="0.25">
      <c r="A405" t="str">
        <f>conclusions!A405</f>
        <v>van Kirk (1978)</v>
      </c>
      <c r="B405" t="e">
        <f>conclusions!#REF!</f>
        <v>#REF!</v>
      </c>
      <c r="C405" t="str">
        <f>conclusions!J405</f>
        <v>reporting time</v>
      </c>
      <c r="F405">
        <f t="shared" si="18"/>
        <v>1</v>
      </c>
      <c r="G405">
        <f t="shared" si="19"/>
        <v>0</v>
      </c>
      <c r="H405">
        <f t="shared" si="20"/>
        <v>0</v>
      </c>
    </row>
    <row r="406" spans="1:8" x14ac:dyDescent="0.25">
      <c r="A406" t="str">
        <f>conclusions!A406</f>
        <v>van Kirk (1978)</v>
      </c>
      <c r="B406" t="e">
        <f>conclusions!#REF!</f>
        <v>#REF!</v>
      </c>
      <c r="C406" t="str">
        <f>conclusions!J406</f>
        <v>reporting time</v>
      </c>
      <c r="F406">
        <f t="shared" si="18"/>
        <v>1</v>
      </c>
      <c r="G406">
        <f t="shared" si="19"/>
        <v>0</v>
      </c>
      <c r="H406">
        <f t="shared" si="20"/>
        <v>0</v>
      </c>
    </row>
    <row r="407" spans="1:8" x14ac:dyDescent="0.25">
      <c r="A407" t="str">
        <f>conclusions!A407</f>
        <v>van Kirk (1978)</v>
      </c>
      <c r="B407" t="e">
        <f>conclusions!#REF!</f>
        <v>#REF!</v>
      </c>
      <c r="C407" t="str">
        <f>conclusions!J407</f>
        <v>reporting time</v>
      </c>
      <c r="F407">
        <f t="shared" si="18"/>
        <v>1</v>
      </c>
      <c r="G407">
        <f t="shared" si="19"/>
        <v>0</v>
      </c>
      <c r="H407">
        <f t="shared" si="20"/>
        <v>0</v>
      </c>
    </row>
    <row r="408" spans="1:8" x14ac:dyDescent="0.25">
      <c r="A408" t="str">
        <f>conclusions!A408</f>
        <v>van Kirk (1978)</v>
      </c>
      <c r="B408" t="e">
        <f>conclusions!#REF!</f>
        <v>#REF!</v>
      </c>
      <c r="C408" t="str">
        <f>conclusions!J408</f>
        <v>reporting time</v>
      </c>
      <c r="F408">
        <f t="shared" si="18"/>
        <v>1</v>
      </c>
      <c r="G408">
        <f t="shared" si="19"/>
        <v>0</v>
      </c>
      <c r="H408">
        <f t="shared" si="20"/>
        <v>0</v>
      </c>
    </row>
    <row r="409" spans="1:8" x14ac:dyDescent="0.25">
      <c r="A409" t="str">
        <f>conclusions!A409</f>
        <v>van Kirk (1978)</v>
      </c>
      <c r="B409" t="e">
        <f>conclusions!#REF!</f>
        <v>#REF!</v>
      </c>
      <c r="C409" t="str">
        <f>conclusions!J409</f>
        <v>reporting time</v>
      </c>
      <c r="F409">
        <f t="shared" si="18"/>
        <v>1</v>
      </c>
      <c r="G409">
        <f t="shared" si="19"/>
        <v>0</v>
      </c>
      <c r="H409">
        <f t="shared" si="20"/>
        <v>0</v>
      </c>
    </row>
    <row r="410" spans="1:8" x14ac:dyDescent="0.25">
      <c r="A410" t="str">
        <f>conclusions!A410</f>
        <v>van Kirk (1978)</v>
      </c>
      <c r="B410" t="e">
        <f>conclusions!#REF!</f>
        <v>#REF!</v>
      </c>
      <c r="C410" t="str">
        <f>conclusions!J410</f>
        <v>reporting time</v>
      </c>
      <c r="F410">
        <f t="shared" si="18"/>
        <v>1</v>
      </c>
      <c r="G410">
        <f t="shared" si="19"/>
        <v>0</v>
      </c>
      <c r="H410">
        <f t="shared" si="20"/>
        <v>0</v>
      </c>
    </row>
    <row r="411" spans="1:8" x14ac:dyDescent="0.25">
      <c r="A411" t="str">
        <f>conclusions!A411</f>
        <v>van Kirk (1978)</v>
      </c>
      <c r="B411" t="e">
        <f>conclusions!#REF!</f>
        <v>#REF!</v>
      </c>
      <c r="C411" t="str">
        <f>conclusions!J411</f>
        <v>reporting time</v>
      </c>
      <c r="F411">
        <f t="shared" si="18"/>
        <v>1</v>
      </c>
      <c r="G411">
        <f t="shared" si="19"/>
        <v>0</v>
      </c>
      <c r="H411">
        <f t="shared" si="20"/>
        <v>0</v>
      </c>
    </row>
    <row r="412" spans="1:8" x14ac:dyDescent="0.25">
      <c r="A412" t="str">
        <f>conclusions!A412</f>
        <v>van Kirk (1978)</v>
      </c>
      <c r="B412" t="e">
        <f>conclusions!#REF!</f>
        <v>#REF!</v>
      </c>
      <c r="C412" t="str">
        <f>conclusions!J412</f>
        <v>reporting time</v>
      </c>
      <c r="F412">
        <f t="shared" si="18"/>
        <v>1</v>
      </c>
      <c r="G412">
        <f t="shared" si="19"/>
        <v>0</v>
      </c>
      <c r="H412">
        <f t="shared" si="20"/>
        <v>0</v>
      </c>
    </row>
    <row r="413" spans="1:8" x14ac:dyDescent="0.25">
      <c r="A413" t="str">
        <f>conclusions!A413</f>
        <v>van Kirk (1978)</v>
      </c>
      <c r="B413" t="e">
        <f>conclusions!#REF!</f>
        <v>#REF!</v>
      </c>
      <c r="C413" t="str">
        <f>conclusions!J413</f>
        <v>reporting time</v>
      </c>
      <c r="F413">
        <f t="shared" si="18"/>
        <v>1</v>
      </c>
      <c r="G413">
        <f t="shared" si="19"/>
        <v>0</v>
      </c>
      <c r="H413">
        <f t="shared" si="20"/>
        <v>0</v>
      </c>
    </row>
    <row r="414" spans="1:8" x14ac:dyDescent="0.25">
      <c r="A414" t="str">
        <f>conclusions!A414</f>
        <v>van Kirk (1978)</v>
      </c>
      <c r="B414" t="e">
        <f>conclusions!#REF!</f>
        <v>#REF!</v>
      </c>
      <c r="C414" t="str">
        <f>conclusions!J414</f>
        <v>reporting time</v>
      </c>
      <c r="F414">
        <f t="shared" si="18"/>
        <v>1</v>
      </c>
      <c r="G414">
        <f t="shared" si="19"/>
        <v>0</v>
      </c>
      <c r="H414">
        <f t="shared" si="20"/>
        <v>0</v>
      </c>
    </row>
    <row r="415" spans="1:8" x14ac:dyDescent="0.25">
      <c r="A415" t="str">
        <f>conclusions!A415</f>
        <v>van Kirk (1978)</v>
      </c>
      <c r="B415" t="e">
        <f>conclusions!#REF!</f>
        <v>#REF!</v>
      </c>
      <c r="C415" t="str">
        <f>conclusions!J415</f>
        <v>reporting time</v>
      </c>
      <c r="F415">
        <f t="shared" si="18"/>
        <v>1</v>
      </c>
      <c r="G415">
        <f t="shared" si="19"/>
        <v>0</v>
      </c>
      <c r="H415">
        <f t="shared" si="20"/>
        <v>0</v>
      </c>
    </row>
    <row r="416" spans="1:8" x14ac:dyDescent="0.25">
      <c r="A416" t="str">
        <f>conclusions!A416</f>
        <v>van Kirk (1978)</v>
      </c>
      <c r="B416" t="e">
        <f>conclusions!#REF!</f>
        <v>#REF!</v>
      </c>
      <c r="C416" t="str">
        <f>conclusions!J416</f>
        <v>reporting time</v>
      </c>
      <c r="F416">
        <f t="shared" si="18"/>
        <v>1</v>
      </c>
      <c r="G416">
        <f t="shared" si="19"/>
        <v>0</v>
      </c>
      <c r="H416">
        <f t="shared" si="20"/>
        <v>0</v>
      </c>
    </row>
    <row r="417" spans="1:8" x14ac:dyDescent="0.25">
      <c r="A417" t="str">
        <f>conclusions!A417</f>
        <v>van Kirk (1978)</v>
      </c>
      <c r="B417" t="e">
        <f>conclusions!#REF!</f>
        <v>#REF!</v>
      </c>
      <c r="C417" t="str">
        <f>conclusions!J417</f>
        <v>reporting time</v>
      </c>
      <c r="F417">
        <f t="shared" si="18"/>
        <v>1</v>
      </c>
      <c r="G417">
        <f t="shared" si="19"/>
        <v>0</v>
      </c>
      <c r="H417">
        <f t="shared" si="20"/>
        <v>0</v>
      </c>
    </row>
    <row r="418" spans="1:8" x14ac:dyDescent="0.25">
      <c r="A418" t="str">
        <f>conclusions!A418</f>
        <v>van Kirk (1978)</v>
      </c>
      <c r="B418" t="e">
        <f>conclusions!#REF!</f>
        <v>#REF!</v>
      </c>
      <c r="C418" t="str">
        <f>conclusions!J418</f>
        <v>reporting time</v>
      </c>
      <c r="F418">
        <f t="shared" si="18"/>
        <v>1</v>
      </c>
      <c r="G418">
        <f t="shared" si="19"/>
        <v>0</v>
      </c>
      <c r="H418">
        <f t="shared" si="20"/>
        <v>0</v>
      </c>
    </row>
    <row r="419" spans="1:8" x14ac:dyDescent="0.25">
      <c r="A419" t="str">
        <f>conclusions!A419</f>
        <v>van Kirk (1978)</v>
      </c>
      <c r="B419" t="e">
        <f>conclusions!#REF!</f>
        <v>#REF!</v>
      </c>
      <c r="C419" t="str">
        <f>conclusions!J419</f>
        <v>reporting time</v>
      </c>
      <c r="F419">
        <f t="shared" si="18"/>
        <v>1</v>
      </c>
      <c r="G419">
        <f t="shared" si="19"/>
        <v>0</v>
      </c>
      <c r="H419">
        <f t="shared" si="20"/>
        <v>0</v>
      </c>
    </row>
    <row r="420" spans="1:8" x14ac:dyDescent="0.25">
      <c r="A420" t="str">
        <f>conclusions!A420</f>
        <v>van Kirk (1978)</v>
      </c>
      <c r="B420" t="e">
        <f>conclusions!#REF!</f>
        <v>#REF!</v>
      </c>
      <c r="C420" t="str">
        <f>conclusions!J420</f>
        <v>reporting time</v>
      </c>
      <c r="F420">
        <f t="shared" si="18"/>
        <v>1</v>
      </c>
      <c r="G420">
        <f t="shared" si="19"/>
        <v>0</v>
      </c>
      <c r="H420">
        <f t="shared" si="20"/>
        <v>0</v>
      </c>
    </row>
    <row r="421" spans="1:8" x14ac:dyDescent="0.25">
      <c r="A421" t="str">
        <f>conclusions!A421</f>
        <v>van Kirk (1978)</v>
      </c>
      <c r="B421" t="e">
        <f>conclusions!#REF!</f>
        <v>#REF!</v>
      </c>
      <c r="C421" t="str">
        <f>conclusions!J421</f>
        <v>reporting time</v>
      </c>
      <c r="F421">
        <f t="shared" si="18"/>
        <v>1</v>
      </c>
      <c r="G421">
        <f t="shared" si="19"/>
        <v>0</v>
      </c>
      <c r="H421">
        <f t="shared" si="20"/>
        <v>0</v>
      </c>
    </row>
    <row r="422" spans="1:8" x14ac:dyDescent="0.25">
      <c r="A422" t="str">
        <f>conclusions!A422</f>
        <v>van Kirk (1978)</v>
      </c>
      <c r="B422" t="e">
        <f>conclusions!#REF!</f>
        <v>#REF!</v>
      </c>
      <c r="C422" t="str">
        <f>conclusions!J422</f>
        <v>reporting time</v>
      </c>
      <c r="F422">
        <f t="shared" si="18"/>
        <v>1</v>
      </c>
      <c r="G422">
        <f t="shared" si="19"/>
        <v>0</v>
      </c>
      <c r="H422">
        <f t="shared" si="20"/>
        <v>0</v>
      </c>
    </row>
    <row r="423" spans="1:8" x14ac:dyDescent="0.25">
      <c r="A423" t="str">
        <f>conclusions!A423</f>
        <v>van Kirk (1978)</v>
      </c>
      <c r="B423" t="e">
        <f>conclusions!#REF!</f>
        <v>#REF!</v>
      </c>
      <c r="C423" t="str">
        <f>conclusions!J423</f>
        <v>reporting time</v>
      </c>
      <c r="F423">
        <f t="shared" si="18"/>
        <v>1</v>
      </c>
      <c r="G423">
        <f t="shared" si="19"/>
        <v>0</v>
      </c>
      <c r="H423">
        <f t="shared" si="20"/>
        <v>0</v>
      </c>
    </row>
    <row r="424" spans="1:8" x14ac:dyDescent="0.25">
      <c r="A424" t="str">
        <f>conclusions!A424</f>
        <v>van Kirk (1978)</v>
      </c>
      <c r="B424" t="e">
        <f>conclusions!#REF!</f>
        <v>#REF!</v>
      </c>
      <c r="C424" t="str">
        <f>conclusions!J424</f>
        <v>reporting time</v>
      </c>
      <c r="F424">
        <f t="shared" si="18"/>
        <v>1</v>
      </c>
      <c r="G424">
        <f t="shared" si="19"/>
        <v>0</v>
      </c>
      <c r="H424">
        <f t="shared" si="20"/>
        <v>0</v>
      </c>
    </row>
    <row r="425" spans="1:8" x14ac:dyDescent="0.25">
      <c r="A425" t="str">
        <f>conclusions!A425</f>
        <v>van Kirk (1978)</v>
      </c>
      <c r="B425" t="e">
        <f>conclusions!#REF!</f>
        <v>#REF!</v>
      </c>
      <c r="C425" t="str">
        <f>conclusions!J425</f>
        <v>reporting time</v>
      </c>
      <c r="F425">
        <f t="shared" si="18"/>
        <v>1</v>
      </c>
      <c r="G425">
        <f t="shared" si="19"/>
        <v>0</v>
      </c>
      <c r="H425">
        <f t="shared" si="20"/>
        <v>0</v>
      </c>
    </row>
    <row r="426" spans="1:8" x14ac:dyDescent="0.25">
      <c r="A426" t="str">
        <f>conclusions!A426</f>
        <v>van Kirk (1978)</v>
      </c>
      <c r="B426" t="e">
        <f>conclusions!#REF!</f>
        <v>#REF!</v>
      </c>
      <c r="C426" t="str">
        <f>conclusions!J426</f>
        <v>reporting time</v>
      </c>
      <c r="F426">
        <f t="shared" si="18"/>
        <v>1</v>
      </c>
      <c r="G426">
        <f t="shared" si="19"/>
        <v>0</v>
      </c>
      <c r="H426">
        <f t="shared" si="20"/>
        <v>0</v>
      </c>
    </row>
    <row r="427" spans="1:8" x14ac:dyDescent="0.25">
      <c r="A427" t="str">
        <f>conclusions!A427</f>
        <v>van Kirk (1978)</v>
      </c>
      <c r="B427" t="e">
        <f>conclusions!#REF!</f>
        <v>#REF!</v>
      </c>
      <c r="C427" t="str">
        <f>conclusions!J427</f>
        <v>reporting time</v>
      </c>
      <c r="F427">
        <f t="shared" si="18"/>
        <v>1</v>
      </c>
      <c r="G427">
        <f t="shared" si="19"/>
        <v>0</v>
      </c>
      <c r="H427">
        <f t="shared" si="20"/>
        <v>0</v>
      </c>
    </row>
    <row r="428" spans="1:8" x14ac:dyDescent="0.25">
      <c r="A428" t="str">
        <f>conclusions!A428</f>
        <v>van Kirk (1978)</v>
      </c>
      <c r="B428" t="e">
        <f>conclusions!#REF!</f>
        <v>#REF!</v>
      </c>
      <c r="C428" t="str">
        <f>conclusions!J428</f>
        <v>reporting time</v>
      </c>
      <c r="F428">
        <f t="shared" si="18"/>
        <v>1</v>
      </c>
      <c r="G428">
        <f t="shared" si="19"/>
        <v>0</v>
      </c>
      <c r="H428">
        <f t="shared" si="20"/>
        <v>0</v>
      </c>
    </row>
    <row r="429" spans="1:8" x14ac:dyDescent="0.25">
      <c r="A429" t="str">
        <f>conclusions!A429</f>
        <v>van Kirk (1978)</v>
      </c>
      <c r="B429" t="e">
        <f>conclusions!#REF!</f>
        <v>#REF!</v>
      </c>
      <c r="C429" t="str">
        <f>conclusions!J429</f>
        <v>reporting time</v>
      </c>
      <c r="F429">
        <f t="shared" si="18"/>
        <v>1</v>
      </c>
      <c r="G429">
        <f t="shared" si="19"/>
        <v>0</v>
      </c>
      <c r="H429">
        <f t="shared" si="20"/>
        <v>0</v>
      </c>
    </row>
    <row r="430" spans="1:8" x14ac:dyDescent="0.25">
      <c r="A430" t="str">
        <f>conclusions!A430</f>
        <v>van Kirk (1978)</v>
      </c>
      <c r="B430" t="e">
        <f>conclusions!#REF!</f>
        <v>#REF!</v>
      </c>
      <c r="C430" t="str">
        <f>conclusions!J430</f>
        <v>reporting time</v>
      </c>
      <c r="F430">
        <f t="shared" si="18"/>
        <v>1</v>
      </c>
      <c r="G430">
        <f t="shared" si="19"/>
        <v>0</v>
      </c>
      <c r="H430">
        <f t="shared" si="20"/>
        <v>0</v>
      </c>
    </row>
    <row r="431" spans="1:8" x14ac:dyDescent="0.25">
      <c r="A431" t="str">
        <f>conclusions!A431</f>
        <v>van Kirk (1978)</v>
      </c>
      <c r="B431" t="e">
        <f>conclusions!#REF!</f>
        <v>#REF!</v>
      </c>
      <c r="C431" t="str">
        <f>conclusions!J431</f>
        <v>reporting time</v>
      </c>
      <c r="F431">
        <f t="shared" si="18"/>
        <v>1</v>
      </c>
      <c r="G431">
        <f t="shared" si="19"/>
        <v>0</v>
      </c>
      <c r="H431">
        <f t="shared" si="20"/>
        <v>0</v>
      </c>
    </row>
    <row r="432" spans="1:8" x14ac:dyDescent="0.25">
      <c r="A432" t="str">
        <f>conclusions!A432</f>
        <v>van Kirk (1978)</v>
      </c>
      <c r="B432" t="e">
        <f>conclusions!#REF!</f>
        <v>#REF!</v>
      </c>
      <c r="C432" t="str">
        <f>conclusions!J432</f>
        <v>reporting time</v>
      </c>
      <c r="F432">
        <f t="shared" si="18"/>
        <v>1</v>
      </c>
      <c r="G432">
        <f t="shared" si="19"/>
        <v>0</v>
      </c>
      <c r="H432">
        <f t="shared" si="20"/>
        <v>0</v>
      </c>
    </row>
    <row r="433" spans="1:8" x14ac:dyDescent="0.25">
      <c r="A433" t="str">
        <f>conclusions!A433</f>
        <v>van Kirk (1978)</v>
      </c>
      <c r="B433" t="e">
        <f>conclusions!#REF!</f>
        <v>#REF!</v>
      </c>
      <c r="C433" t="str">
        <f>conclusions!J433</f>
        <v>reporting time</v>
      </c>
      <c r="F433">
        <f t="shared" si="18"/>
        <v>1</v>
      </c>
      <c r="G433">
        <f t="shared" si="19"/>
        <v>0</v>
      </c>
      <c r="H433">
        <f t="shared" si="20"/>
        <v>0</v>
      </c>
    </row>
    <row r="434" spans="1:8" x14ac:dyDescent="0.25">
      <c r="A434" t="str">
        <f>conclusions!A434</f>
        <v>van Kirk (1978)</v>
      </c>
      <c r="B434" t="e">
        <f>conclusions!#REF!</f>
        <v>#REF!</v>
      </c>
      <c r="C434" t="str">
        <f>conclusions!J434</f>
        <v>reporting time</v>
      </c>
      <c r="F434">
        <f t="shared" si="18"/>
        <v>1</v>
      </c>
      <c r="G434">
        <f t="shared" si="19"/>
        <v>0</v>
      </c>
      <c r="H434">
        <f t="shared" si="20"/>
        <v>0</v>
      </c>
    </row>
    <row r="435" spans="1:8" x14ac:dyDescent="0.25">
      <c r="A435" t="str">
        <f>conclusions!A435</f>
        <v>van Kirk (1978)</v>
      </c>
      <c r="B435" t="e">
        <f>conclusions!#REF!</f>
        <v>#REF!</v>
      </c>
      <c r="C435" t="str">
        <f>conclusions!J435</f>
        <v>reporting time</v>
      </c>
      <c r="F435">
        <f t="shared" si="18"/>
        <v>1</v>
      </c>
      <c r="G435">
        <f t="shared" si="19"/>
        <v>0</v>
      </c>
      <c r="H435">
        <f t="shared" si="20"/>
        <v>0</v>
      </c>
    </row>
    <row r="436" spans="1:8" x14ac:dyDescent="0.25">
      <c r="A436" t="str">
        <f>conclusions!A436</f>
        <v>van Kirk (1978)</v>
      </c>
      <c r="B436" t="e">
        <f>conclusions!#REF!</f>
        <v>#REF!</v>
      </c>
      <c r="C436" t="str">
        <f>conclusions!J436</f>
        <v>reporting time</v>
      </c>
      <c r="F436">
        <f t="shared" si="18"/>
        <v>1</v>
      </c>
      <c r="G436">
        <f t="shared" si="19"/>
        <v>0</v>
      </c>
      <c r="H436">
        <f t="shared" si="20"/>
        <v>0</v>
      </c>
    </row>
    <row r="437" spans="1:8" x14ac:dyDescent="0.25">
      <c r="A437" t="str">
        <f>conclusions!A437</f>
        <v>van Kirk (1978)</v>
      </c>
      <c r="B437" t="e">
        <f>conclusions!#REF!</f>
        <v>#REF!</v>
      </c>
      <c r="C437" t="str">
        <f>conclusions!J437</f>
        <v>reporting time</v>
      </c>
      <c r="F437">
        <f t="shared" si="18"/>
        <v>1</v>
      </c>
      <c r="G437">
        <f t="shared" si="19"/>
        <v>0</v>
      </c>
      <c r="H437">
        <f t="shared" si="20"/>
        <v>0</v>
      </c>
    </row>
    <row r="438" spans="1:8" x14ac:dyDescent="0.25">
      <c r="A438" t="str">
        <f>conclusions!A438</f>
        <v>van Kirk (1978)</v>
      </c>
      <c r="B438" t="e">
        <f>conclusions!#REF!</f>
        <v>#REF!</v>
      </c>
      <c r="C438" t="str">
        <f>conclusions!J438</f>
        <v>reporting time</v>
      </c>
      <c r="F438">
        <f t="shared" si="18"/>
        <v>1</v>
      </c>
      <c r="G438">
        <f t="shared" si="19"/>
        <v>0</v>
      </c>
      <c r="H438">
        <f t="shared" si="20"/>
        <v>0</v>
      </c>
    </row>
    <row r="439" spans="1:8" x14ac:dyDescent="0.25">
      <c r="A439" t="str">
        <f>conclusions!A439</f>
        <v>van Kirk (1978)</v>
      </c>
      <c r="B439" t="e">
        <f>conclusions!#REF!</f>
        <v>#REF!</v>
      </c>
      <c r="C439" t="str">
        <f>conclusions!J439</f>
        <v>reporting time</v>
      </c>
      <c r="F439">
        <f t="shared" si="18"/>
        <v>1</v>
      </c>
      <c r="G439">
        <f t="shared" si="19"/>
        <v>0</v>
      </c>
      <c r="H439">
        <f t="shared" si="20"/>
        <v>0</v>
      </c>
    </row>
    <row r="440" spans="1:8" x14ac:dyDescent="0.25">
      <c r="A440" t="str">
        <f>conclusions!A440</f>
        <v>van Kirk (1978)</v>
      </c>
      <c r="B440" t="e">
        <f>conclusions!#REF!</f>
        <v>#REF!</v>
      </c>
      <c r="C440" t="str">
        <f>conclusions!J440</f>
        <v>reporting time</v>
      </c>
      <c r="F440">
        <f t="shared" si="18"/>
        <v>1</v>
      </c>
      <c r="G440">
        <f t="shared" si="19"/>
        <v>0</v>
      </c>
      <c r="H440">
        <f t="shared" si="20"/>
        <v>0</v>
      </c>
    </row>
    <row r="441" spans="1:8" x14ac:dyDescent="0.25">
      <c r="A441" t="str">
        <f>conclusions!A441</f>
        <v>van Kirk (1978)</v>
      </c>
      <c r="B441" t="e">
        <f>conclusions!#REF!</f>
        <v>#REF!</v>
      </c>
      <c r="C441" t="str">
        <f>conclusions!J441</f>
        <v>reporting time</v>
      </c>
      <c r="F441">
        <f t="shared" si="18"/>
        <v>1</v>
      </c>
      <c r="G441">
        <f t="shared" si="19"/>
        <v>0</v>
      </c>
      <c r="H441">
        <f t="shared" si="20"/>
        <v>0</v>
      </c>
    </row>
    <row r="442" spans="1:8" x14ac:dyDescent="0.25">
      <c r="A442" t="str">
        <f>conclusions!A442</f>
        <v>van Kirk (1978)</v>
      </c>
      <c r="B442" t="e">
        <f>conclusions!#REF!</f>
        <v>#REF!</v>
      </c>
      <c r="C442" t="str">
        <f>conclusions!J442</f>
        <v>reporting time</v>
      </c>
      <c r="F442">
        <f t="shared" si="18"/>
        <v>1</v>
      </c>
      <c r="G442">
        <f t="shared" si="19"/>
        <v>0</v>
      </c>
      <c r="H442">
        <f t="shared" si="20"/>
        <v>0</v>
      </c>
    </row>
    <row r="443" spans="1:8" x14ac:dyDescent="0.25">
      <c r="A443" t="str">
        <f>conclusions!A443</f>
        <v>van Kirk (1978)</v>
      </c>
      <c r="B443" t="e">
        <f>conclusions!#REF!</f>
        <v>#REF!</v>
      </c>
      <c r="C443" t="str">
        <f>conclusions!J443</f>
        <v>reporting time</v>
      </c>
      <c r="F443">
        <f t="shared" si="18"/>
        <v>1</v>
      </c>
      <c r="G443">
        <f t="shared" si="19"/>
        <v>0</v>
      </c>
      <c r="H443">
        <f t="shared" si="20"/>
        <v>0</v>
      </c>
    </row>
    <row r="444" spans="1:8" x14ac:dyDescent="0.25">
      <c r="A444" t="str">
        <f>conclusions!A444</f>
        <v>van Kirk (1978)</v>
      </c>
      <c r="B444" t="e">
        <f>conclusions!#REF!</f>
        <v>#REF!</v>
      </c>
      <c r="C444" t="str">
        <f>conclusions!J444</f>
        <v>reporting time</v>
      </c>
      <c r="F444">
        <f t="shared" si="18"/>
        <v>1</v>
      </c>
      <c r="G444">
        <f t="shared" si="19"/>
        <v>0</v>
      </c>
      <c r="H444">
        <f t="shared" si="20"/>
        <v>0</v>
      </c>
    </row>
    <row r="445" spans="1:8" x14ac:dyDescent="0.25">
      <c r="A445" t="str">
        <f>conclusions!A445</f>
        <v>van Kirk (1978)</v>
      </c>
      <c r="B445" t="e">
        <f>conclusions!#REF!</f>
        <v>#REF!</v>
      </c>
      <c r="C445" t="str">
        <f>conclusions!J445</f>
        <v>reporting time</v>
      </c>
      <c r="F445">
        <f t="shared" si="18"/>
        <v>1</v>
      </c>
      <c r="G445">
        <f t="shared" si="19"/>
        <v>0</v>
      </c>
      <c r="H445">
        <f t="shared" si="20"/>
        <v>0</v>
      </c>
    </row>
    <row r="446" spans="1:8" x14ac:dyDescent="0.25">
      <c r="A446" t="str">
        <f>conclusions!A446</f>
        <v>van Kirk (1978)</v>
      </c>
      <c r="B446" t="e">
        <f>conclusions!#REF!</f>
        <v>#REF!</v>
      </c>
      <c r="C446" t="str">
        <f>conclusions!J446</f>
        <v>reporting time</v>
      </c>
      <c r="F446">
        <f t="shared" si="18"/>
        <v>1</v>
      </c>
      <c r="G446">
        <f t="shared" si="19"/>
        <v>0</v>
      </c>
      <c r="H446">
        <f t="shared" si="20"/>
        <v>0</v>
      </c>
    </row>
    <row r="447" spans="1:8" x14ac:dyDescent="0.25">
      <c r="A447" t="str">
        <f>conclusions!A447</f>
        <v>van Kirk (1978)</v>
      </c>
      <c r="B447" t="e">
        <f>conclusions!#REF!</f>
        <v>#REF!</v>
      </c>
      <c r="C447" t="str">
        <f>conclusions!J447</f>
        <v>reporting time</v>
      </c>
      <c r="F447">
        <f t="shared" si="18"/>
        <v>1</v>
      </c>
      <c r="G447">
        <f t="shared" si="19"/>
        <v>0</v>
      </c>
      <c r="H447">
        <f t="shared" si="20"/>
        <v>0</v>
      </c>
    </row>
    <row r="448" spans="1:8" x14ac:dyDescent="0.25">
      <c r="A448" t="str">
        <f>conclusions!A448</f>
        <v>van Kirk (1978)</v>
      </c>
      <c r="B448" t="e">
        <f>conclusions!#REF!</f>
        <v>#REF!</v>
      </c>
      <c r="C448" t="str">
        <f>conclusions!J448</f>
        <v>reporting time</v>
      </c>
      <c r="F448">
        <f t="shared" si="18"/>
        <v>1</v>
      </c>
      <c r="G448">
        <f t="shared" si="19"/>
        <v>0</v>
      </c>
      <c r="H448">
        <f t="shared" si="20"/>
        <v>0</v>
      </c>
    </row>
    <row r="449" spans="1:8" x14ac:dyDescent="0.25">
      <c r="A449" t="str">
        <f>conclusions!A449</f>
        <v>van Kirk (1978)</v>
      </c>
      <c r="B449" t="e">
        <f>conclusions!#REF!</f>
        <v>#REF!</v>
      </c>
      <c r="C449" t="str">
        <f>conclusions!J449</f>
        <v>reporting time</v>
      </c>
      <c r="F449">
        <f t="shared" si="18"/>
        <v>1</v>
      </c>
      <c r="G449">
        <f t="shared" si="19"/>
        <v>0</v>
      </c>
      <c r="H449">
        <f t="shared" si="20"/>
        <v>0</v>
      </c>
    </row>
    <row r="450" spans="1:8" x14ac:dyDescent="0.25">
      <c r="A450" t="str">
        <f>conclusions!A450</f>
        <v>van Kirk (1978)</v>
      </c>
      <c r="B450" t="e">
        <f>conclusions!#REF!</f>
        <v>#REF!</v>
      </c>
      <c r="C450" t="str">
        <f>conclusions!J450</f>
        <v>reporting time</v>
      </c>
      <c r="F450">
        <f t="shared" si="18"/>
        <v>1</v>
      </c>
      <c r="G450">
        <f t="shared" si="19"/>
        <v>0</v>
      </c>
      <c r="H450">
        <f t="shared" si="20"/>
        <v>0</v>
      </c>
    </row>
    <row r="451" spans="1:8" x14ac:dyDescent="0.25">
      <c r="A451" t="str">
        <f>conclusions!A451</f>
        <v>van Kirk (1978)</v>
      </c>
      <c r="B451" t="e">
        <f>conclusions!#REF!</f>
        <v>#REF!</v>
      </c>
      <c r="C451" t="str">
        <f>conclusions!J451</f>
        <v>reporting time</v>
      </c>
      <c r="F451">
        <f t="shared" ref="F451:F514" si="21">IF($C451=$F$1,1,IF($C451="reporting + dispatch + travel time",1,0))</f>
        <v>1</v>
      </c>
      <c r="G451">
        <f t="shared" ref="G451:G514" si="22">IF($C451=$G$1,1,IF($C451="dispatch + travel time",1,IF($C451="reporting + dispatch + travel time",1,0)))</f>
        <v>0</v>
      </c>
      <c r="H451">
        <f t="shared" ref="H451:H514" si="23">IF($C451=$H$1,1,IF($C451="dispatch + travel time",1,IF($C451="reporting + dispatch + travel time",1,0)))</f>
        <v>0</v>
      </c>
    </row>
    <row r="452" spans="1:8" x14ac:dyDescent="0.25">
      <c r="A452" t="str">
        <f>conclusions!A452</f>
        <v>van Kirk (1978)</v>
      </c>
      <c r="B452" t="e">
        <f>conclusions!#REF!</f>
        <v>#REF!</v>
      </c>
      <c r="C452" t="str">
        <f>conclusions!J452</f>
        <v>dispatch time</v>
      </c>
      <c r="F452">
        <f t="shared" si="21"/>
        <v>0</v>
      </c>
      <c r="G452">
        <f t="shared" si="22"/>
        <v>1</v>
      </c>
      <c r="H452">
        <f t="shared" si="23"/>
        <v>0</v>
      </c>
    </row>
    <row r="453" spans="1:8" x14ac:dyDescent="0.25">
      <c r="A453" t="str">
        <f>conclusions!A453</f>
        <v>van Kirk (1978)</v>
      </c>
      <c r="B453" t="e">
        <f>conclusions!#REF!</f>
        <v>#REF!</v>
      </c>
      <c r="C453" t="str">
        <f>conclusions!J453</f>
        <v>dispatch time</v>
      </c>
      <c r="F453">
        <f t="shared" si="21"/>
        <v>0</v>
      </c>
      <c r="G453">
        <f t="shared" si="22"/>
        <v>1</v>
      </c>
      <c r="H453">
        <f t="shared" si="23"/>
        <v>0</v>
      </c>
    </row>
    <row r="454" spans="1:8" x14ac:dyDescent="0.25">
      <c r="A454" t="str">
        <f>conclusions!A454</f>
        <v>van Kirk (1978)</v>
      </c>
      <c r="B454" t="e">
        <f>conclusions!#REF!</f>
        <v>#REF!</v>
      </c>
      <c r="C454" t="str">
        <f>conclusions!J454</f>
        <v>dispatch time</v>
      </c>
      <c r="F454">
        <f t="shared" si="21"/>
        <v>0</v>
      </c>
      <c r="G454">
        <f t="shared" si="22"/>
        <v>1</v>
      </c>
      <c r="H454">
        <f t="shared" si="23"/>
        <v>0</v>
      </c>
    </row>
    <row r="455" spans="1:8" x14ac:dyDescent="0.25">
      <c r="A455" t="str">
        <f>conclusions!A455</f>
        <v>van Kirk (1978)</v>
      </c>
      <c r="B455" t="e">
        <f>conclusions!#REF!</f>
        <v>#REF!</v>
      </c>
      <c r="C455" t="str">
        <f>conclusions!J455</f>
        <v>dispatch time</v>
      </c>
      <c r="F455">
        <f t="shared" si="21"/>
        <v>0</v>
      </c>
      <c r="G455">
        <f t="shared" si="22"/>
        <v>1</v>
      </c>
      <c r="H455">
        <f t="shared" si="23"/>
        <v>0</v>
      </c>
    </row>
    <row r="456" spans="1:8" x14ac:dyDescent="0.25">
      <c r="A456" t="str">
        <f>conclusions!A456</f>
        <v>van Kirk (1978)</v>
      </c>
      <c r="B456" t="e">
        <f>conclusions!#REF!</f>
        <v>#REF!</v>
      </c>
      <c r="C456" t="str">
        <f>conclusions!J456</f>
        <v>dispatch time</v>
      </c>
      <c r="F456">
        <f t="shared" si="21"/>
        <v>0</v>
      </c>
      <c r="G456">
        <f t="shared" si="22"/>
        <v>1</v>
      </c>
      <c r="H456">
        <f t="shared" si="23"/>
        <v>0</v>
      </c>
    </row>
    <row r="457" spans="1:8" x14ac:dyDescent="0.25">
      <c r="A457" t="str">
        <f>conclusions!A457</f>
        <v>van Kirk (1978)</v>
      </c>
      <c r="B457" t="e">
        <f>conclusions!#REF!</f>
        <v>#REF!</v>
      </c>
      <c r="C457" t="str">
        <f>conclusions!J457</f>
        <v>dispatch time</v>
      </c>
      <c r="F457">
        <f t="shared" si="21"/>
        <v>0</v>
      </c>
      <c r="G457">
        <f t="shared" si="22"/>
        <v>1</v>
      </c>
      <c r="H457">
        <f t="shared" si="23"/>
        <v>0</v>
      </c>
    </row>
    <row r="458" spans="1:8" x14ac:dyDescent="0.25">
      <c r="A458" t="str">
        <f>conclusions!A458</f>
        <v>van Kirk (1978)</v>
      </c>
      <c r="B458" t="e">
        <f>conclusions!#REF!</f>
        <v>#REF!</v>
      </c>
      <c r="C458" t="str">
        <f>conclusions!J458</f>
        <v>dispatch time</v>
      </c>
      <c r="F458">
        <f t="shared" si="21"/>
        <v>0</v>
      </c>
      <c r="G458">
        <f t="shared" si="22"/>
        <v>1</v>
      </c>
      <c r="H458">
        <f t="shared" si="23"/>
        <v>0</v>
      </c>
    </row>
    <row r="459" spans="1:8" x14ac:dyDescent="0.25">
      <c r="A459" t="str">
        <f>conclusions!A459</f>
        <v>van Kirk (1978)</v>
      </c>
      <c r="B459" t="e">
        <f>conclusions!#REF!</f>
        <v>#REF!</v>
      </c>
      <c r="C459" t="str">
        <f>conclusions!J459</f>
        <v>dispatch time</v>
      </c>
      <c r="F459">
        <f t="shared" si="21"/>
        <v>0</v>
      </c>
      <c r="G459">
        <f t="shared" si="22"/>
        <v>1</v>
      </c>
      <c r="H459">
        <f t="shared" si="23"/>
        <v>0</v>
      </c>
    </row>
    <row r="460" spans="1:8" x14ac:dyDescent="0.25">
      <c r="A460" t="str">
        <f>conclusions!A460</f>
        <v>van Kirk (1978)</v>
      </c>
      <c r="B460" t="e">
        <f>conclusions!#REF!</f>
        <v>#REF!</v>
      </c>
      <c r="C460" t="str">
        <f>conclusions!J460</f>
        <v>travel time</v>
      </c>
      <c r="F460">
        <f t="shared" si="21"/>
        <v>0</v>
      </c>
      <c r="G460">
        <f t="shared" si="22"/>
        <v>0</v>
      </c>
      <c r="H460">
        <f t="shared" si="23"/>
        <v>1</v>
      </c>
    </row>
    <row r="461" spans="1:8" x14ac:dyDescent="0.25">
      <c r="A461" t="str">
        <f>conclusions!A461</f>
        <v>van Kirk (1978)</v>
      </c>
      <c r="B461" t="e">
        <f>conclusions!#REF!</f>
        <v>#REF!</v>
      </c>
      <c r="C461" t="str">
        <f>conclusions!J461</f>
        <v>travel time</v>
      </c>
      <c r="F461">
        <f t="shared" si="21"/>
        <v>0</v>
      </c>
      <c r="G461">
        <f t="shared" si="22"/>
        <v>0</v>
      </c>
      <c r="H461">
        <f t="shared" si="23"/>
        <v>1</v>
      </c>
    </row>
    <row r="462" spans="1:8" x14ac:dyDescent="0.25">
      <c r="A462" t="str">
        <f>conclusions!A462</f>
        <v>van Kirk (1978)</v>
      </c>
      <c r="B462" t="e">
        <f>conclusions!#REF!</f>
        <v>#REF!</v>
      </c>
      <c r="C462" t="str">
        <f>conclusions!J462</f>
        <v>travel time</v>
      </c>
      <c r="F462">
        <f t="shared" si="21"/>
        <v>0</v>
      </c>
      <c r="G462">
        <f t="shared" si="22"/>
        <v>0</v>
      </c>
      <c r="H462">
        <f t="shared" si="23"/>
        <v>1</v>
      </c>
    </row>
    <row r="463" spans="1:8" x14ac:dyDescent="0.25">
      <c r="A463" t="str">
        <f>conclusions!A463</f>
        <v>van Kirk (1978)</v>
      </c>
      <c r="B463" t="e">
        <f>conclusions!#REF!</f>
        <v>#REF!</v>
      </c>
      <c r="C463" t="str">
        <f>conclusions!J463</f>
        <v>travel time</v>
      </c>
      <c r="F463">
        <f t="shared" si="21"/>
        <v>0</v>
      </c>
      <c r="G463">
        <f t="shared" si="22"/>
        <v>0</v>
      </c>
      <c r="H463">
        <f t="shared" si="23"/>
        <v>1</v>
      </c>
    </row>
    <row r="464" spans="1:8" x14ac:dyDescent="0.25">
      <c r="A464" t="str">
        <f>conclusions!A464</f>
        <v>van Kirk (1978)</v>
      </c>
      <c r="B464" t="e">
        <f>conclusions!#REF!</f>
        <v>#REF!</v>
      </c>
      <c r="C464" t="str">
        <f>conclusions!J464</f>
        <v>travel time</v>
      </c>
      <c r="F464">
        <f t="shared" si="21"/>
        <v>0</v>
      </c>
      <c r="G464">
        <f t="shared" si="22"/>
        <v>0</v>
      </c>
      <c r="H464">
        <f t="shared" si="23"/>
        <v>1</v>
      </c>
    </row>
    <row r="465" spans="1:8" x14ac:dyDescent="0.25">
      <c r="A465" t="str">
        <f>conclusions!A465</f>
        <v>van Kirk (1978)</v>
      </c>
      <c r="B465" t="e">
        <f>conclusions!#REF!</f>
        <v>#REF!</v>
      </c>
      <c r="C465" t="str">
        <f>conclusions!J465</f>
        <v>travel time</v>
      </c>
      <c r="F465">
        <f t="shared" si="21"/>
        <v>0</v>
      </c>
      <c r="G465">
        <f t="shared" si="22"/>
        <v>0</v>
      </c>
      <c r="H465">
        <f t="shared" si="23"/>
        <v>1</v>
      </c>
    </row>
    <row r="466" spans="1:8" x14ac:dyDescent="0.25">
      <c r="A466" t="str">
        <f>conclusions!A466</f>
        <v>van Kirk (1978)</v>
      </c>
      <c r="B466" t="e">
        <f>conclusions!#REF!</f>
        <v>#REF!</v>
      </c>
      <c r="C466" t="str">
        <f>conclusions!J466</f>
        <v>travel time</v>
      </c>
      <c r="F466">
        <f t="shared" si="21"/>
        <v>0</v>
      </c>
      <c r="G466">
        <f t="shared" si="22"/>
        <v>0</v>
      </c>
      <c r="H466">
        <f t="shared" si="23"/>
        <v>1</v>
      </c>
    </row>
    <row r="467" spans="1:8" x14ac:dyDescent="0.25">
      <c r="A467" t="str">
        <f>conclusions!A467</f>
        <v>van Kirk (1978)</v>
      </c>
      <c r="B467" t="e">
        <f>conclusions!#REF!</f>
        <v>#REF!</v>
      </c>
      <c r="C467" t="str">
        <f>conclusions!J467</f>
        <v>travel time</v>
      </c>
      <c r="F467">
        <f t="shared" si="21"/>
        <v>0</v>
      </c>
      <c r="G467">
        <f t="shared" si="22"/>
        <v>0</v>
      </c>
      <c r="H467">
        <f t="shared" si="23"/>
        <v>1</v>
      </c>
    </row>
    <row r="468" spans="1:8" x14ac:dyDescent="0.25">
      <c r="A468" t="str">
        <f>conclusions!A468</f>
        <v>van Kirk (1980b)</v>
      </c>
      <c r="B468" t="e">
        <f>conclusions!#REF!</f>
        <v>#REF!</v>
      </c>
      <c r="C468" t="str">
        <f>conclusions!J468</f>
        <v>reporting time</v>
      </c>
      <c r="F468">
        <f t="shared" si="21"/>
        <v>1</v>
      </c>
      <c r="G468">
        <f t="shared" si="22"/>
        <v>0</v>
      </c>
      <c r="H468">
        <f t="shared" si="23"/>
        <v>0</v>
      </c>
    </row>
    <row r="469" spans="1:8" x14ac:dyDescent="0.25">
      <c r="A469" t="str">
        <f>conclusions!A469</f>
        <v>van Kirk (1980b)</v>
      </c>
      <c r="B469" t="e">
        <f>conclusions!#REF!</f>
        <v>#REF!</v>
      </c>
      <c r="C469" t="str">
        <f>conclusions!J469</f>
        <v>dispatch time</v>
      </c>
      <c r="F469">
        <f t="shared" si="21"/>
        <v>0</v>
      </c>
      <c r="G469">
        <f t="shared" si="22"/>
        <v>1</v>
      </c>
      <c r="H469">
        <f t="shared" si="23"/>
        <v>0</v>
      </c>
    </row>
    <row r="470" spans="1:8" x14ac:dyDescent="0.25">
      <c r="A470" t="str">
        <f>conclusions!A470</f>
        <v>van Kirk (1980b)</v>
      </c>
      <c r="B470" t="e">
        <f>conclusions!#REF!</f>
        <v>#REF!</v>
      </c>
      <c r="C470" t="str">
        <f>conclusions!J470</f>
        <v>travel time</v>
      </c>
      <c r="F470">
        <f t="shared" si="21"/>
        <v>0</v>
      </c>
      <c r="G470">
        <f t="shared" si="22"/>
        <v>0</v>
      </c>
      <c r="H470">
        <f t="shared" si="23"/>
        <v>1</v>
      </c>
    </row>
    <row r="471" spans="1:8" x14ac:dyDescent="0.25">
      <c r="A471" t="str">
        <f>conclusions!A471</f>
        <v>van Kirk (1980b)</v>
      </c>
      <c r="B471" t="e">
        <f>conclusions!#REF!</f>
        <v>#REF!</v>
      </c>
      <c r="C471" t="str">
        <f>conclusions!J471</f>
        <v>reporting time</v>
      </c>
      <c r="F471">
        <f t="shared" si="21"/>
        <v>1</v>
      </c>
      <c r="G471">
        <f t="shared" si="22"/>
        <v>0</v>
      </c>
      <c r="H471">
        <f t="shared" si="23"/>
        <v>0</v>
      </c>
    </row>
    <row r="472" spans="1:8" x14ac:dyDescent="0.25">
      <c r="A472" t="str">
        <f>conclusions!A472</f>
        <v>van Kirk (1980b)</v>
      </c>
      <c r="B472" t="e">
        <f>conclusions!#REF!</f>
        <v>#REF!</v>
      </c>
      <c r="C472" t="str">
        <f>conclusions!J472</f>
        <v>reporting time</v>
      </c>
      <c r="F472">
        <f t="shared" si="21"/>
        <v>1</v>
      </c>
      <c r="G472">
        <f t="shared" si="22"/>
        <v>0</v>
      </c>
      <c r="H472">
        <f t="shared" si="23"/>
        <v>0</v>
      </c>
    </row>
    <row r="473" spans="1:8" x14ac:dyDescent="0.25">
      <c r="A473" t="str">
        <f>conclusions!A473</f>
        <v>van Kirk (1980b)</v>
      </c>
      <c r="B473" t="e">
        <f>conclusions!#REF!</f>
        <v>#REF!</v>
      </c>
      <c r="C473" t="str">
        <f>conclusions!J473</f>
        <v>reporting time</v>
      </c>
      <c r="F473">
        <f t="shared" si="21"/>
        <v>1</v>
      </c>
      <c r="G473">
        <f t="shared" si="22"/>
        <v>0</v>
      </c>
      <c r="H473">
        <f t="shared" si="23"/>
        <v>0</v>
      </c>
    </row>
    <row r="474" spans="1:8" x14ac:dyDescent="0.25">
      <c r="A474" t="str">
        <f>conclusions!A474</f>
        <v>van Kirk (1980b)</v>
      </c>
      <c r="B474" t="e">
        <f>conclusions!#REF!</f>
        <v>#REF!</v>
      </c>
      <c r="C474" t="str">
        <f>conclusions!J474</f>
        <v>reporting time</v>
      </c>
      <c r="F474">
        <f t="shared" si="21"/>
        <v>1</v>
      </c>
      <c r="G474">
        <f t="shared" si="22"/>
        <v>0</v>
      </c>
      <c r="H474">
        <f t="shared" si="23"/>
        <v>0</v>
      </c>
    </row>
    <row r="475" spans="1:8" x14ac:dyDescent="0.25">
      <c r="A475" t="str">
        <f>conclusions!A475</f>
        <v>van Kirk (1980b)</v>
      </c>
      <c r="B475" t="e">
        <f>conclusions!#REF!</f>
        <v>#REF!</v>
      </c>
      <c r="C475" t="str">
        <f>conclusions!J475</f>
        <v>reporting time</v>
      </c>
      <c r="F475">
        <f t="shared" si="21"/>
        <v>1</v>
      </c>
      <c r="G475">
        <f t="shared" si="22"/>
        <v>0</v>
      </c>
      <c r="H475">
        <f t="shared" si="23"/>
        <v>0</v>
      </c>
    </row>
    <row r="476" spans="1:8" x14ac:dyDescent="0.25">
      <c r="A476" t="str">
        <f>conclusions!A476</f>
        <v>van Kirk (1980b)</v>
      </c>
      <c r="B476" t="e">
        <f>conclusions!#REF!</f>
        <v>#REF!</v>
      </c>
      <c r="C476" t="str">
        <f>conclusions!J476</f>
        <v>reporting time</v>
      </c>
      <c r="F476">
        <f t="shared" si="21"/>
        <v>1</v>
      </c>
      <c r="G476">
        <f t="shared" si="22"/>
        <v>0</v>
      </c>
      <c r="H476">
        <f t="shared" si="23"/>
        <v>0</v>
      </c>
    </row>
    <row r="477" spans="1:8" x14ac:dyDescent="0.25">
      <c r="A477" t="str">
        <f>conclusions!A477</f>
        <v>van Kirk (1980b)</v>
      </c>
      <c r="B477" t="e">
        <f>conclusions!#REF!</f>
        <v>#REF!</v>
      </c>
      <c r="C477" t="str">
        <f>conclusions!J477</f>
        <v>reporting time</v>
      </c>
      <c r="F477">
        <f t="shared" si="21"/>
        <v>1</v>
      </c>
      <c r="G477">
        <f t="shared" si="22"/>
        <v>0</v>
      </c>
      <c r="H477">
        <f t="shared" si="23"/>
        <v>0</v>
      </c>
    </row>
    <row r="478" spans="1:8" x14ac:dyDescent="0.25">
      <c r="A478" t="str">
        <f>conclusions!A478</f>
        <v>van Kirk (1980b)</v>
      </c>
      <c r="B478" t="e">
        <f>conclusions!#REF!</f>
        <v>#REF!</v>
      </c>
      <c r="C478" t="str">
        <f>conclusions!J478</f>
        <v>dispatch time</v>
      </c>
      <c r="F478">
        <f t="shared" si="21"/>
        <v>0</v>
      </c>
      <c r="G478">
        <f t="shared" si="22"/>
        <v>1</v>
      </c>
      <c r="H478">
        <f t="shared" si="23"/>
        <v>0</v>
      </c>
    </row>
    <row r="479" spans="1:8" x14ac:dyDescent="0.25">
      <c r="A479" t="str">
        <f>conclusions!A479</f>
        <v>van Kirk (1980b)</v>
      </c>
      <c r="B479" t="e">
        <f>conclusions!#REF!</f>
        <v>#REF!</v>
      </c>
      <c r="C479" t="str">
        <f>conclusions!J479</f>
        <v>dispatch time</v>
      </c>
      <c r="F479">
        <f t="shared" si="21"/>
        <v>0</v>
      </c>
      <c r="G479">
        <f t="shared" si="22"/>
        <v>1</v>
      </c>
      <c r="H479">
        <f t="shared" si="23"/>
        <v>0</v>
      </c>
    </row>
    <row r="480" spans="1:8" x14ac:dyDescent="0.25">
      <c r="A480" t="str">
        <f>conclusions!A480</f>
        <v>van Kirk (1980b)</v>
      </c>
      <c r="B480" t="e">
        <f>conclusions!#REF!</f>
        <v>#REF!</v>
      </c>
      <c r="C480" t="str">
        <f>conclusions!J480</f>
        <v>dispatch time</v>
      </c>
      <c r="F480">
        <f t="shared" si="21"/>
        <v>0</v>
      </c>
      <c r="G480">
        <f t="shared" si="22"/>
        <v>1</v>
      </c>
      <c r="H480">
        <f t="shared" si="23"/>
        <v>0</v>
      </c>
    </row>
    <row r="481" spans="1:8" x14ac:dyDescent="0.25">
      <c r="A481" t="str">
        <f>conclusions!A481</f>
        <v>van Kirk (1980b)</v>
      </c>
      <c r="B481" t="e">
        <f>conclusions!#REF!</f>
        <v>#REF!</v>
      </c>
      <c r="C481" t="str">
        <f>conclusions!J481</f>
        <v>dispatch time</v>
      </c>
      <c r="F481">
        <f t="shared" si="21"/>
        <v>0</v>
      </c>
      <c r="G481">
        <f t="shared" si="22"/>
        <v>1</v>
      </c>
      <c r="H481">
        <f t="shared" si="23"/>
        <v>0</v>
      </c>
    </row>
    <row r="482" spans="1:8" x14ac:dyDescent="0.25">
      <c r="A482" t="str">
        <f>conclusions!A482</f>
        <v>van Kirk (1980b)</v>
      </c>
      <c r="B482" t="e">
        <f>conclusions!#REF!</f>
        <v>#REF!</v>
      </c>
      <c r="C482" t="str">
        <f>conclusions!J482</f>
        <v>dispatch time</v>
      </c>
      <c r="F482">
        <f t="shared" si="21"/>
        <v>0</v>
      </c>
      <c r="G482">
        <f t="shared" si="22"/>
        <v>1</v>
      </c>
      <c r="H482">
        <f t="shared" si="23"/>
        <v>0</v>
      </c>
    </row>
    <row r="483" spans="1:8" x14ac:dyDescent="0.25">
      <c r="A483" t="str">
        <f>conclusions!A483</f>
        <v>van Kirk (1980b)</v>
      </c>
      <c r="B483" t="e">
        <f>conclusions!#REF!</f>
        <v>#REF!</v>
      </c>
      <c r="C483" t="str">
        <f>conclusions!J483</f>
        <v>dispatch time</v>
      </c>
      <c r="F483">
        <f t="shared" si="21"/>
        <v>0</v>
      </c>
      <c r="G483">
        <f t="shared" si="22"/>
        <v>1</v>
      </c>
      <c r="H483">
        <f t="shared" si="23"/>
        <v>0</v>
      </c>
    </row>
    <row r="484" spans="1:8" x14ac:dyDescent="0.25">
      <c r="A484" t="str">
        <f>conclusions!A484</f>
        <v>van Kirk (1980b)</v>
      </c>
      <c r="B484" t="e">
        <f>conclusions!#REF!</f>
        <v>#REF!</v>
      </c>
      <c r="C484" t="str">
        <f>conclusions!J484</f>
        <v>dispatch time</v>
      </c>
      <c r="F484">
        <f t="shared" si="21"/>
        <v>0</v>
      </c>
      <c r="G484">
        <f t="shared" si="22"/>
        <v>1</v>
      </c>
      <c r="H484">
        <f t="shared" si="23"/>
        <v>0</v>
      </c>
    </row>
    <row r="485" spans="1:8" x14ac:dyDescent="0.25">
      <c r="A485" t="str">
        <f>conclusions!A485</f>
        <v>van Kirk (1980b)</v>
      </c>
      <c r="B485" t="e">
        <f>conclusions!#REF!</f>
        <v>#REF!</v>
      </c>
      <c r="C485" t="str">
        <f>conclusions!J485</f>
        <v>travel time</v>
      </c>
      <c r="F485">
        <f t="shared" si="21"/>
        <v>0</v>
      </c>
      <c r="G485">
        <f t="shared" si="22"/>
        <v>0</v>
      </c>
      <c r="H485">
        <f t="shared" si="23"/>
        <v>1</v>
      </c>
    </row>
    <row r="486" spans="1:8" x14ac:dyDescent="0.25">
      <c r="A486" t="str">
        <f>conclusions!A486</f>
        <v>van Kirk (1980b)</v>
      </c>
      <c r="B486" t="e">
        <f>conclusions!#REF!</f>
        <v>#REF!</v>
      </c>
      <c r="C486" t="str">
        <f>conclusions!J486</f>
        <v>travel time</v>
      </c>
      <c r="F486">
        <f t="shared" si="21"/>
        <v>0</v>
      </c>
      <c r="G486">
        <f t="shared" si="22"/>
        <v>0</v>
      </c>
      <c r="H486">
        <f t="shared" si="23"/>
        <v>1</v>
      </c>
    </row>
    <row r="487" spans="1:8" x14ac:dyDescent="0.25">
      <c r="A487" t="str">
        <f>conclusions!A487</f>
        <v>van Kirk (1980b)</v>
      </c>
      <c r="B487" t="e">
        <f>conclusions!#REF!</f>
        <v>#REF!</v>
      </c>
      <c r="C487" t="str">
        <f>conclusions!J487</f>
        <v>travel time</v>
      </c>
      <c r="F487">
        <f t="shared" si="21"/>
        <v>0</v>
      </c>
      <c r="G487">
        <f t="shared" si="22"/>
        <v>0</v>
      </c>
      <c r="H487">
        <f t="shared" si="23"/>
        <v>1</v>
      </c>
    </row>
    <row r="488" spans="1:8" x14ac:dyDescent="0.25">
      <c r="A488" t="str">
        <f>conclusions!A488</f>
        <v>van Kirk (1980b)</v>
      </c>
      <c r="B488" t="e">
        <f>conclusions!#REF!</f>
        <v>#REF!</v>
      </c>
      <c r="C488" t="str">
        <f>conclusions!J488</f>
        <v>travel time</v>
      </c>
      <c r="F488">
        <f t="shared" si="21"/>
        <v>0</v>
      </c>
      <c r="G488">
        <f t="shared" si="22"/>
        <v>0</v>
      </c>
      <c r="H488">
        <f t="shared" si="23"/>
        <v>1</v>
      </c>
    </row>
    <row r="489" spans="1:8" x14ac:dyDescent="0.25">
      <c r="A489" t="str">
        <f>conclusions!A489</f>
        <v>van Kirk (1980b)</v>
      </c>
      <c r="B489" t="e">
        <f>conclusions!#REF!</f>
        <v>#REF!</v>
      </c>
      <c r="C489" t="str">
        <f>conclusions!J489</f>
        <v>travel time</v>
      </c>
      <c r="F489">
        <f t="shared" si="21"/>
        <v>0</v>
      </c>
      <c r="G489">
        <f t="shared" si="22"/>
        <v>0</v>
      </c>
      <c r="H489">
        <f t="shared" si="23"/>
        <v>1</v>
      </c>
    </row>
    <row r="490" spans="1:8" x14ac:dyDescent="0.25">
      <c r="A490" t="str">
        <f>conclusions!A490</f>
        <v>van Kirk (1980b)</v>
      </c>
      <c r="B490" t="e">
        <f>conclusions!#REF!</f>
        <v>#REF!</v>
      </c>
      <c r="C490" t="str">
        <f>conclusions!J490</f>
        <v>travel time</v>
      </c>
      <c r="F490">
        <f t="shared" si="21"/>
        <v>0</v>
      </c>
      <c r="G490">
        <f t="shared" si="22"/>
        <v>0</v>
      </c>
      <c r="H490">
        <f t="shared" si="23"/>
        <v>1</v>
      </c>
    </row>
    <row r="491" spans="1:8" x14ac:dyDescent="0.25">
      <c r="A491" t="str">
        <f>conclusions!A491</f>
        <v>van Kirk (1980b)</v>
      </c>
      <c r="B491" t="e">
        <f>conclusions!#REF!</f>
        <v>#REF!</v>
      </c>
      <c r="C491" t="str">
        <f>conclusions!J491</f>
        <v>travel time</v>
      </c>
      <c r="F491">
        <f t="shared" si="21"/>
        <v>0</v>
      </c>
      <c r="G491">
        <f t="shared" si="22"/>
        <v>0</v>
      </c>
      <c r="H491">
        <f t="shared" si="23"/>
        <v>1</v>
      </c>
    </row>
    <row r="492" spans="1:8" x14ac:dyDescent="0.25">
      <c r="A492" t="str">
        <f>conclusions!A492</f>
        <v>van Kirk (1980b)</v>
      </c>
      <c r="B492" t="e">
        <f>conclusions!#REF!</f>
        <v>#REF!</v>
      </c>
      <c r="C492" t="str">
        <f>conclusions!J492</f>
        <v>dispatch time</v>
      </c>
      <c r="F492">
        <f t="shared" si="21"/>
        <v>0</v>
      </c>
      <c r="G492">
        <f t="shared" si="22"/>
        <v>1</v>
      </c>
      <c r="H492">
        <f t="shared" si="23"/>
        <v>0</v>
      </c>
    </row>
    <row r="493" spans="1:8" x14ac:dyDescent="0.25">
      <c r="A493" t="str">
        <f>conclusions!A493</f>
        <v>van Kirk (1980b)</v>
      </c>
      <c r="B493" t="e">
        <f>conclusions!#REF!</f>
        <v>#REF!</v>
      </c>
      <c r="C493" t="str">
        <f>conclusions!J493</f>
        <v>dispatch time</v>
      </c>
      <c r="F493">
        <f t="shared" si="21"/>
        <v>0</v>
      </c>
      <c r="G493">
        <f t="shared" si="22"/>
        <v>1</v>
      </c>
      <c r="H493">
        <f t="shared" si="23"/>
        <v>0</v>
      </c>
    </row>
    <row r="494" spans="1:8" x14ac:dyDescent="0.25">
      <c r="A494" t="str">
        <f>conclusions!A494</f>
        <v>van Kirk (1980b)</v>
      </c>
      <c r="B494" t="e">
        <f>conclusions!#REF!</f>
        <v>#REF!</v>
      </c>
      <c r="C494" t="str">
        <f>conclusions!J494</f>
        <v>dispatch time</v>
      </c>
      <c r="F494">
        <f t="shared" si="21"/>
        <v>0</v>
      </c>
      <c r="G494">
        <f t="shared" si="22"/>
        <v>1</v>
      </c>
      <c r="H494">
        <f t="shared" si="23"/>
        <v>0</v>
      </c>
    </row>
    <row r="495" spans="1:8" x14ac:dyDescent="0.25">
      <c r="A495" t="str">
        <f>conclusions!A495</f>
        <v>van Kirk (1980b)</v>
      </c>
      <c r="B495" t="e">
        <f>conclusions!#REF!</f>
        <v>#REF!</v>
      </c>
      <c r="C495" t="str">
        <f>conclusions!J495</f>
        <v>dispatch time</v>
      </c>
      <c r="F495">
        <f t="shared" si="21"/>
        <v>0</v>
      </c>
      <c r="G495">
        <f t="shared" si="22"/>
        <v>1</v>
      </c>
      <c r="H495">
        <f t="shared" si="23"/>
        <v>0</v>
      </c>
    </row>
    <row r="496" spans="1:8" x14ac:dyDescent="0.25">
      <c r="A496" t="str">
        <f>conclusions!A496</f>
        <v>van Kirk (1980b)</v>
      </c>
      <c r="B496" t="e">
        <f>conclusions!#REF!</f>
        <v>#REF!</v>
      </c>
      <c r="C496" t="str">
        <f>conclusions!J496</f>
        <v>dispatch time</v>
      </c>
      <c r="F496">
        <f t="shared" si="21"/>
        <v>0</v>
      </c>
      <c r="G496">
        <f t="shared" si="22"/>
        <v>1</v>
      </c>
      <c r="H496">
        <f t="shared" si="23"/>
        <v>0</v>
      </c>
    </row>
    <row r="497" spans="1:8" x14ac:dyDescent="0.25">
      <c r="A497" t="str">
        <f>conclusions!A497</f>
        <v>van Kirk (1980b)</v>
      </c>
      <c r="B497" t="e">
        <f>conclusions!#REF!</f>
        <v>#REF!</v>
      </c>
      <c r="C497" t="str">
        <f>conclusions!J497</f>
        <v>travel time</v>
      </c>
      <c r="F497">
        <f t="shared" si="21"/>
        <v>0</v>
      </c>
      <c r="G497">
        <f t="shared" si="22"/>
        <v>0</v>
      </c>
      <c r="H497">
        <f t="shared" si="23"/>
        <v>1</v>
      </c>
    </row>
    <row r="498" spans="1:8" x14ac:dyDescent="0.25">
      <c r="A498" t="str">
        <f>conclusions!A498</f>
        <v>van Kirk (1980b)</v>
      </c>
      <c r="B498" t="e">
        <f>conclusions!#REF!</f>
        <v>#REF!</v>
      </c>
      <c r="C498" t="str">
        <f>conclusions!J498</f>
        <v>travel time</v>
      </c>
      <c r="F498">
        <f t="shared" si="21"/>
        <v>0</v>
      </c>
      <c r="G498">
        <f t="shared" si="22"/>
        <v>0</v>
      </c>
      <c r="H498">
        <f t="shared" si="23"/>
        <v>1</v>
      </c>
    </row>
    <row r="499" spans="1:8" x14ac:dyDescent="0.25">
      <c r="A499" t="str">
        <f>conclusions!A499</f>
        <v>van Kirk (1980b)</v>
      </c>
      <c r="B499" t="e">
        <f>conclusions!#REF!</f>
        <v>#REF!</v>
      </c>
      <c r="C499" t="str">
        <f>conclusions!J499</f>
        <v>travel time</v>
      </c>
      <c r="F499">
        <f t="shared" si="21"/>
        <v>0</v>
      </c>
      <c r="G499">
        <f t="shared" si="22"/>
        <v>0</v>
      </c>
      <c r="H499">
        <f t="shared" si="23"/>
        <v>1</v>
      </c>
    </row>
    <row r="500" spans="1:8" x14ac:dyDescent="0.25">
      <c r="A500" t="str">
        <f>conclusions!A500</f>
        <v>van Kirk (1980b)</v>
      </c>
      <c r="B500" t="e">
        <f>conclusions!#REF!</f>
        <v>#REF!</v>
      </c>
      <c r="C500" t="str">
        <f>conclusions!J500</f>
        <v>travel time</v>
      </c>
      <c r="F500">
        <f t="shared" si="21"/>
        <v>0</v>
      </c>
      <c r="G500">
        <f t="shared" si="22"/>
        <v>0</v>
      </c>
      <c r="H500">
        <f t="shared" si="23"/>
        <v>1</v>
      </c>
    </row>
    <row r="501" spans="1:8" x14ac:dyDescent="0.25">
      <c r="A501" t="str">
        <f>conclusions!A501</f>
        <v>van Kirk (1980b)</v>
      </c>
      <c r="B501" t="e">
        <f>conclusions!#REF!</f>
        <v>#REF!</v>
      </c>
      <c r="C501" t="str">
        <f>conclusions!J501</f>
        <v>travel time</v>
      </c>
      <c r="F501">
        <f t="shared" si="21"/>
        <v>0</v>
      </c>
      <c r="G501">
        <f t="shared" si="22"/>
        <v>0</v>
      </c>
      <c r="H501">
        <f t="shared" si="23"/>
        <v>1</v>
      </c>
    </row>
    <row r="502" spans="1:8" x14ac:dyDescent="0.25">
      <c r="A502" t="str">
        <f>conclusions!A502</f>
        <v>van Kirk (1980b)</v>
      </c>
      <c r="B502" t="e">
        <f>conclusions!#REF!</f>
        <v>#REF!</v>
      </c>
      <c r="C502" t="str">
        <f>conclusions!J502</f>
        <v>travel time</v>
      </c>
      <c r="F502">
        <f t="shared" si="21"/>
        <v>0</v>
      </c>
      <c r="G502">
        <f t="shared" si="22"/>
        <v>0</v>
      </c>
      <c r="H502">
        <f t="shared" si="23"/>
        <v>1</v>
      </c>
    </row>
    <row r="503" spans="1:8" x14ac:dyDescent="0.25">
      <c r="A503" t="str">
        <f>conclusions!A503</f>
        <v>van Kirk (1980b)</v>
      </c>
      <c r="B503" t="e">
        <f>conclusions!#REF!</f>
        <v>#REF!</v>
      </c>
      <c r="C503" t="str">
        <f>conclusions!J503</f>
        <v>travel time</v>
      </c>
      <c r="F503">
        <f t="shared" si="21"/>
        <v>0</v>
      </c>
      <c r="G503">
        <f t="shared" si="22"/>
        <v>0</v>
      </c>
      <c r="H503">
        <f t="shared" si="23"/>
        <v>1</v>
      </c>
    </row>
    <row r="504" spans="1:8" x14ac:dyDescent="0.25">
      <c r="A504" t="str">
        <f>conclusions!A504</f>
        <v>van Kirk (1980b)</v>
      </c>
      <c r="B504" t="e">
        <f>conclusions!#REF!</f>
        <v>#REF!</v>
      </c>
      <c r="C504" t="str">
        <f>conclusions!J504</f>
        <v>travel time</v>
      </c>
      <c r="F504">
        <f t="shared" si="21"/>
        <v>0</v>
      </c>
      <c r="G504">
        <f t="shared" si="22"/>
        <v>0</v>
      </c>
      <c r="H504">
        <f t="shared" si="23"/>
        <v>1</v>
      </c>
    </row>
    <row r="505" spans="1:8" x14ac:dyDescent="0.25">
      <c r="A505" t="str">
        <f>conclusions!A505</f>
        <v>van Kirk (1980b)</v>
      </c>
      <c r="B505" t="e">
        <f>conclusions!#REF!</f>
        <v>#REF!</v>
      </c>
      <c r="C505" t="str">
        <f>conclusions!J505</f>
        <v>travel time</v>
      </c>
      <c r="F505">
        <f t="shared" si="21"/>
        <v>0</v>
      </c>
      <c r="G505">
        <f t="shared" si="22"/>
        <v>0</v>
      </c>
      <c r="H505">
        <f t="shared" si="23"/>
        <v>1</v>
      </c>
    </row>
    <row r="506" spans="1:8" x14ac:dyDescent="0.25">
      <c r="A506" t="str">
        <f>conclusions!A506</f>
        <v>van Kirk (1980b)</v>
      </c>
      <c r="B506" t="e">
        <f>conclusions!#REF!</f>
        <v>#REF!</v>
      </c>
      <c r="C506" t="str">
        <f>conclusions!J506</f>
        <v>travel time</v>
      </c>
      <c r="F506">
        <f t="shared" si="21"/>
        <v>0</v>
      </c>
      <c r="G506">
        <f t="shared" si="22"/>
        <v>0</v>
      </c>
      <c r="H506">
        <f t="shared" si="23"/>
        <v>1</v>
      </c>
    </row>
    <row r="507" spans="1:8" x14ac:dyDescent="0.25">
      <c r="A507" t="str">
        <f>conclusions!A507</f>
        <v>van Kirk (1980b)</v>
      </c>
      <c r="B507" t="e">
        <f>conclusions!#REF!</f>
        <v>#REF!</v>
      </c>
      <c r="C507" t="str">
        <f>conclusions!J507</f>
        <v>travel time</v>
      </c>
      <c r="F507">
        <f t="shared" si="21"/>
        <v>0</v>
      </c>
      <c r="G507">
        <f t="shared" si="22"/>
        <v>0</v>
      </c>
      <c r="H507">
        <f t="shared" si="23"/>
        <v>1</v>
      </c>
    </row>
    <row r="508" spans="1:8" x14ac:dyDescent="0.25">
      <c r="A508" t="str">
        <f>conclusions!A508</f>
        <v>van Kirk (1980b)</v>
      </c>
      <c r="B508" t="e">
        <f>conclusions!#REF!</f>
        <v>#REF!</v>
      </c>
      <c r="C508" t="str">
        <f>conclusions!J508</f>
        <v>travel time</v>
      </c>
      <c r="F508">
        <f t="shared" si="21"/>
        <v>0</v>
      </c>
      <c r="G508">
        <f t="shared" si="22"/>
        <v>0</v>
      </c>
      <c r="H508">
        <f t="shared" si="23"/>
        <v>1</v>
      </c>
    </row>
    <row r="509" spans="1:8" x14ac:dyDescent="0.25">
      <c r="A509" t="str">
        <f>conclusions!A509</f>
        <v>van Kirk (1980b)</v>
      </c>
      <c r="B509" t="e">
        <f>conclusions!#REF!</f>
        <v>#REF!</v>
      </c>
      <c r="C509" t="str">
        <f>conclusions!J509</f>
        <v>travel time</v>
      </c>
      <c r="F509">
        <f t="shared" si="21"/>
        <v>0</v>
      </c>
      <c r="G509">
        <f t="shared" si="22"/>
        <v>0</v>
      </c>
      <c r="H509">
        <f t="shared" si="23"/>
        <v>1</v>
      </c>
    </row>
    <row r="510" spans="1:8" x14ac:dyDescent="0.25">
      <c r="A510" t="str">
        <f>conclusions!A510</f>
        <v>van Kirk (1980b)</v>
      </c>
      <c r="B510" t="e">
        <f>conclusions!#REF!</f>
        <v>#REF!</v>
      </c>
      <c r="C510" t="str">
        <f>conclusions!J510</f>
        <v>travel time</v>
      </c>
      <c r="F510">
        <f t="shared" si="21"/>
        <v>0</v>
      </c>
      <c r="G510">
        <f t="shared" si="22"/>
        <v>0</v>
      </c>
      <c r="H510">
        <f t="shared" si="23"/>
        <v>1</v>
      </c>
    </row>
    <row r="511" spans="1:8" x14ac:dyDescent="0.25">
      <c r="A511" t="str">
        <f>conclusions!A511</f>
        <v>van Kirk (1980b)</v>
      </c>
      <c r="B511" t="e">
        <f>conclusions!#REF!</f>
        <v>#REF!</v>
      </c>
      <c r="C511" t="str">
        <f>conclusions!J511</f>
        <v>travel time</v>
      </c>
      <c r="F511">
        <f t="shared" si="21"/>
        <v>0</v>
      </c>
      <c r="G511">
        <f t="shared" si="22"/>
        <v>0</v>
      </c>
      <c r="H511">
        <f t="shared" si="23"/>
        <v>1</v>
      </c>
    </row>
    <row r="512" spans="1:8" x14ac:dyDescent="0.25">
      <c r="A512" t="str">
        <f>conclusions!A512</f>
        <v>van Kirk (1980b)</v>
      </c>
      <c r="B512" t="e">
        <f>conclusions!#REF!</f>
        <v>#REF!</v>
      </c>
      <c r="C512" t="str">
        <f>conclusions!J512</f>
        <v>travel time</v>
      </c>
      <c r="F512">
        <f t="shared" si="21"/>
        <v>0</v>
      </c>
      <c r="G512">
        <f t="shared" si="22"/>
        <v>0</v>
      </c>
      <c r="H512">
        <f t="shared" si="23"/>
        <v>1</v>
      </c>
    </row>
    <row r="513" spans="1:8" x14ac:dyDescent="0.25">
      <c r="A513" t="str">
        <f>conclusions!A513</f>
        <v>van Kirk (1980b)</v>
      </c>
      <c r="B513" t="e">
        <f>conclusions!#REF!</f>
        <v>#REF!</v>
      </c>
      <c r="C513" t="str">
        <f>conclusions!J513</f>
        <v>reporting time</v>
      </c>
      <c r="F513">
        <f t="shared" si="21"/>
        <v>1</v>
      </c>
      <c r="G513">
        <f t="shared" si="22"/>
        <v>0</v>
      </c>
      <c r="H513">
        <f t="shared" si="23"/>
        <v>0</v>
      </c>
    </row>
    <row r="514" spans="1:8" x14ac:dyDescent="0.25">
      <c r="A514" t="str">
        <f>conclusions!A514</f>
        <v>van Kirk (1980b)</v>
      </c>
      <c r="B514" t="e">
        <f>conclusions!#REF!</f>
        <v>#REF!</v>
      </c>
      <c r="C514" t="str">
        <f>conclusions!J514</f>
        <v>dispatch time</v>
      </c>
      <c r="F514">
        <f t="shared" si="21"/>
        <v>0</v>
      </c>
      <c r="G514">
        <f t="shared" si="22"/>
        <v>1</v>
      </c>
      <c r="H514">
        <f t="shared" si="23"/>
        <v>0</v>
      </c>
    </row>
    <row r="515" spans="1:8" x14ac:dyDescent="0.25">
      <c r="A515" t="str">
        <f>conclusions!A515</f>
        <v>van Kirk (1980b)</v>
      </c>
      <c r="B515" t="e">
        <f>conclusions!#REF!</f>
        <v>#REF!</v>
      </c>
      <c r="C515" t="str">
        <f>conclusions!J515</f>
        <v>travel time</v>
      </c>
      <c r="F515">
        <f t="shared" ref="F515:F549" si="24">IF($C515=$F$1,1,IF($C515="reporting + dispatch + travel time",1,0))</f>
        <v>0</v>
      </c>
      <c r="G515">
        <f t="shared" ref="G515:G549" si="25">IF($C515=$G$1,1,IF($C515="dispatch + travel time",1,IF($C515="reporting + dispatch + travel time",1,0)))</f>
        <v>0</v>
      </c>
      <c r="H515">
        <f t="shared" ref="H515:H549" si="26">IF($C515=$H$1,1,IF($C515="dispatch + travel time",1,IF($C515="reporting + dispatch + travel time",1,0)))</f>
        <v>1</v>
      </c>
    </row>
    <row r="516" spans="1:8" x14ac:dyDescent="0.25">
      <c r="A516" t="str">
        <f>conclusions!A516</f>
        <v>van Kirk (1980b)</v>
      </c>
      <c r="B516" t="e">
        <f>conclusions!#REF!</f>
        <v>#REF!</v>
      </c>
      <c r="C516" t="str">
        <f>conclusions!J516</f>
        <v>dispatch time</v>
      </c>
      <c r="F516">
        <f t="shared" si="24"/>
        <v>0</v>
      </c>
      <c r="G516">
        <f t="shared" si="25"/>
        <v>1</v>
      </c>
      <c r="H516">
        <f t="shared" si="26"/>
        <v>0</v>
      </c>
    </row>
    <row r="517" spans="1:8" x14ac:dyDescent="0.25">
      <c r="A517" t="str">
        <f>conclusions!A517</f>
        <v>van Kirk (1980b)</v>
      </c>
      <c r="B517" t="e">
        <f>conclusions!#REF!</f>
        <v>#REF!</v>
      </c>
      <c r="C517" t="str">
        <f>conclusions!J517</f>
        <v>reporting time</v>
      </c>
      <c r="F517">
        <f t="shared" si="24"/>
        <v>1</v>
      </c>
      <c r="G517">
        <f t="shared" si="25"/>
        <v>0</v>
      </c>
      <c r="H517">
        <f t="shared" si="26"/>
        <v>0</v>
      </c>
    </row>
    <row r="518" spans="1:8" x14ac:dyDescent="0.25">
      <c r="A518" t="str">
        <f>conclusions!A518</f>
        <v>van Kirk (1980b)</v>
      </c>
      <c r="B518" t="e">
        <f>conclusions!#REF!</f>
        <v>#REF!</v>
      </c>
      <c r="C518" t="str">
        <f>conclusions!J518</f>
        <v>reporting time</v>
      </c>
      <c r="F518">
        <f t="shared" si="24"/>
        <v>1</v>
      </c>
      <c r="G518">
        <f t="shared" si="25"/>
        <v>0</v>
      </c>
      <c r="H518">
        <f t="shared" si="26"/>
        <v>0</v>
      </c>
    </row>
    <row r="519" spans="1:8" x14ac:dyDescent="0.25">
      <c r="A519" t="str">
        <f>conclusions!A519</f>
        <v>van Kirk (1980b)</v>
      </c>
      <c r="B519" t="e">
        <f>conclusions!#REF!</f>
        <v>#REF!</v>
      </c>
      <c r="C519" t="str">
        <f>conclusions!J519</f>
        <v>reporting time</v>
      </c>
      <c r="F519">
        <f t="shared" si="24"/>
        <v>1</v>
      </c>
      <c r="G519">
        <f t="shared" si="25"/>
        <v>0</v>
      </c>
      <c r="H519">
        <f t="shared" si="26"/>
        <v>0</v>
      </c>
    </row>
    <row r="520" spans="1:8" x14ac:dyDescent="0.25">
      <c r="A520" t="str">
        <f>conclusions!A520</f>
        <v>van Kirk (1980b)</v>
      </c>
      <c r="B520" t="e">
        <f>conclusions!#REF!</f>
        <v>#REF!</v>
      </c>
      <c r="C520" t="str">
        <f>conclusions!J520</f>
        <v>reporting time</v>
      </c>
      <c r="F520">
        <f t="shared" si="24"/>
        <v>1</v>
      </c>
      <c r="G520">
        <f t="shared" si="25"/>
        <v>0</v>
      </c>
      <c r="H520">
        <f t="shared" si="26"/>
        <v>0</v>
      </c>
    </row>
    <row r="521" spans="1:8" x14ac:dyDescent="0.25">
      <c r="A521" t="str">
        <f>conclusions!A521</f>
        <v>van Kirk (1980b)</v>
      </c>
      <c r="B521" t="e">
        <f>conclusions!#REF!</f>
        <v>#REF!</v>
      </c>
      <c r="C521" t="str">
        <f>conclusions!J521</f>
        <v>reporting time</v>
      </c>
      <c r="F521">
        <f t="shared" si="24"/>
        <v>1</v>
      </c>
      <c r="G521">
        <f t="shared" si="25"/>
        <v>0</v>
      </c>
      <c r="H521">
        <f t="shared" si="26"/>
        <v>0</v>
      </c>
    </row>
    <row r="522" spans="1:8" x14ac:dyDescent="0.25">
      <c r="A522" t="str">
        <f>conclusions!A522</f>
        <v>van Kirk (1980b)</v>
      </c>
      <c r="B522" t="e">
        <f>conclusions!#REF!</f>
        <v>#REF!</v>
      </c>
      <c r="C522" t="str">
        <f>conclusions!J522</f>
        <v>reporting time</v>
      </c>
      <c r="F522">
        <f t="shared" si="24"/>
        <v>1</v>
      </c>
      <c r="G522">
        <f t="shared" si="25"/>
        <v>0</v>
      </c>
      <c r="H522">
        <f t="shared" si="26"/>
        <v>0</v>
      </c>
    </row>
    <row r="523" spans="1:8" x14ac:dyDescent="0.25">
      <c r="A523" t="str">
        <f>conclusions!A523</f>
        <v>van Kirk (1980b)</v>
      </c>
      <c r="B523" t="e">
        <f>conclusions!#REF!</f>
        <v>#REF!</v>
      </c>
      <c r="C523" t="str">
        <f>conclusions!J523</f>
        <v>dispatch time</v>
      </c>
      <c r="F523">
        <f t="shared" si="24"/>
        <v>0</v>
      </c>
      <c r="G523">
        <f t="shared" si="25"/>
        <v>1</v>
      </c>
      <c r="H523">
        <f t="shared" si="26"/>
        <v>0</v>
      </c>
    </row>
    <row r="524" spans="1:8" x14ac:dyDescent="0.25">
      <c r="A524" t="str">
        <f>conclusions!A524</f>
        <v>van Kirk (1980b)</v>
      </c>
      <c r="B524" t="e">
        <f>conclusions!#REF!</f>
        <v>#REF!</v>
      </c>
      <c r="C524" t="str">
        <f>conclusions!J524</f>
        <v>dispatch time</v>
      </c>
      <c r="F524">
        <f t="shared" si="24"/>
        <v>0</v>
      </c>
      <c r="G524">
        <f t="shared" si="25"/>
        <v>1</v>
      </c>
      <c r="H524">
        <f t="shared" si="26"/>
        <v>0</v>
      </c>
    </row>
    <row r="525" spans="1:8" x14ac:dyDescent="0.25">
      <c r="A525" t="str">
        <f>conclusions!A525</f>
        <v>van Kirk (1980b)</v>
      </c>
      <c r="B525" t="e">
        <f>conclusions!#REF!</f>
        <v>#REF!</v>
      </c>
      <c r="C525" t="str">
        <f>conclusions!J525</f>
        <v>dispatch time</v>
      </c>
      <c r="F525">
        <f t="shared" si="24"/>
        <v>0</v>
      </c>
      <c r="G525">
        <f t="shared" si="25"/>
        <v>1</v>
      </c>
      <c r="H525">
        <f t="shared" si="26"/>
        <v>0</v>
      </c>
    </row>
    <row r="526" spans="1:8" x14ac:dyDescent="0.25">
      <c r="A526" t="str">
        <f>conclusions!A526</f>
        <v>van Kirk (1980b)</v>
      </c>
      <c r="B526" t="e">
        <f>conclusions!#REF!</f>
        <v>#REF!</v>
      </c>
      <c r="C526" t="str">
        <f>conclusions!J526</f>
        <v>dispatch time</v>
      </c>
      <c r="F526">
        <f t="shared" si="24"/>
        <v>0</v>
      </c>
      <c r="G526">
        <f t="shared" si="25"/>
        <v>1</v>
      </c>
      <c r="H526">
        <f t="shared" si="26"/>
        <v>0</v>
      </c>
    </row>
    <row r="527" spans="1:8" x14ac:dyDescent="0.25">
      <c r="A527" t="str">
        <f>conclusions!A527</f>
        <v>van Kirk (1980b)</v>
      </c>
      <c r="B527" t="e">
        <f>conclusions!#REF!</f>
        <v>#REF!</v>
      </c>
      <c r="C527" t="str">
        <f>conclusions!J527</f>
        <v>dispatch time</v>
      </c>
      <c r="F527">
        <f t="shared" si="24"/>
        <v>0</v>
      </c>
      <c r="G527">
        <f t="shared" si="25"/>
        <v>1</v>
      </c>
      <c r="H527">
        <f t="shared" si="26"/>
        <v>0</v>
      </c>
    </row>
    <row r="528" spans="1:8" x14ac:dyDescent="0.25">
      <c r="A528" t="str">
        <f>conclusions!A528</f>
        <v>van Kirk (1980b)</v>
      </c>
      <c r="B528" t="e">
        <f>conclusions!#REF!</f>
        <v>#REF!</v>
      </c>
      <c r="C528" t="str">
        <f>conclusions!J528</f>
        <v>dispatch time</v>
      </c>
      <c r="F528">
        <f t="shared" si="24"/>
        <v>0</v>
      </c>
      <c r="G528">
        <f t="shared" si="25"/>
        <v>1</v>
      </c>
      <c r="H528">
        <f t="shared" si="26"/>
        <v>0</v>
      </c>
    </row>
    <row r="529" spans="1:8" x14ac:dyDescent="0.25">
      <c r="A529" t="str">
        <f>conclusions!A529</f>
        <v>van Kirk (1980b)</v>
      </c>
      <c r="B529" t="e">
        <f>conclusions!#REF!</f>
        <v>#REF!</v>
      </c>
      <c r="C529" t="str">
        <f>conclusions!J529</f>
        <v>dispatch time</v>
      </c>
      <c r="F529">
        <f t="shared" si="24"/>
        <v>0</v>
      </c>
      <c r="G529">
        <f t="shared" si="25"/>
        <v>1</v>
      </c>
      <c r="H529">
        <f t="shared" si="26"/>
        <v>0</v>
      </c>
    </row>
    <row r="530" spans="1:8" x14ac:dyDescent="0.25">
      <c r="A530" t="str">
        <f>conclusions!A530</f>
        <v>van Kirk (1980b)</v>
      </c>
      <c r="B530" t="e">
        <f>conclusions!#REF!</f>
        <v>#REF!</v>
      </c>
      <c r="C530" t="str">
        <f>conclusions!J530</f>
        <v>travel time</v>
      </c>
      <c r="F530">
        <f t="shared" si="24"/>
        <v>0</v>
      </c>
      <c r="G530">
        <f t="shared" si="25"/>
        <v>0</v>
      </c>
      <c r="H530">
        <f t="shared" si="26"/>
        <v>1</v>
      </c>
    </row>
    <row r="531" spans="1:8" x14ac:dyDescent="0.25">
      <c r="A531" t="str">
        <f>conclusions!A531</f>
        <v>van Kirk (1980b)</v>
      </c>
      <c r="B531" t="e">
        <f>conclusions!#REF!</f>
        <v>#REF!</v>
      </c>
      <c r="C531" t="str">
        <f>conclusions!J531</f>
        <v>travel time</v>
      </c>
      <c r="F531">
        <f t="shared" si="24"/>
        <v>0</v>
      </c>
      <c r="G531">
        <f t="shared" si="25"/>
        <v>0</v>
      </c>
      <c r="H531">
        <f t="shared" si="26"/>
        <v>1</v>
      </c>
    </row>
    <row r="532" spans="1:8" x14ac:dyDescent="0.25">
      <c r="A532" t="str">
        <f>conclusions!A532</f>
        <v>van Kirk (1980b)</v>
      </c>
      <c r="B532" t="e">
        <f>conclusions!#REF!</f>
        <v>#REF!</v>
      </c>
      <c r="C532" t="str">
        <f>conclusions!J532</f>
        <v>travel time</v>
      </c>
      <c r="F532">
        <f t="shared" si="24"/>
        <v>0</v>
      </c>
      <c r="G532">
        <f t="shared" si="25"/>
        <v>0</v>
      </c>
      <c r="H532">
        <f t="shared" si="26"/>
        <v>1</v>
      </c>
    </row>
    <row r="533" spans="1:8" x14ac:dyDescent="0.25">
      <c r="A533" t="str">
        <f>conclusions!A533</f>
        <v>van Kirk (1980b)</v>
      </c>
      <c r="B533" t="e">
        <f>conclusions!#REF!</f>
        <v>#REF!</v>
      </c>
      <c r="C533" t="str">
        <f>conclusions!J533</f>
        <v>travel time</v>
      </c>
      <c r="F533">
        <f t="shared" si="24"/>
        <v>0</v>
      </c>
      <c r="G533">
        <f t="shared" si="25"/>
        <v>0</v>
      </c>
      <c r="H533">
        <f t="shared" si="26"/>
        <v>1</v>
      </c>
    </row>
    <row r="534" spans="1:8" x14ac:dyDescent="0.25">
      <c r="A534" t="str">
        <f>conclusions!A534</f>
        <v>van Kirk (1980b)</v>
      </c>
      <c r="B534" t="e">
        <f>conclusions!#REF!</f>
        <v>#REF!</v>
      </c>
      <c r="C534" t="str">
        <f>conclusions!J534</f>
        <v>travel time</v>
      </c>
      <c r="F534">
        <f t="shared" si="24"/>
        <v>0</v>
      </c>
      <c r="G534">
        <f t="shared" si="25"/>
        <v>0</v>
      </c>
      <c r="H534">
        <f t="shared" si="26"/>
        <v>1</v>
      </c>
    </row>
    <row r="535" spans="1:8" x14ac:dyDescent="0.25">
      <c r="A535" t="str">
        <f>conclusions!A535</f>
        <v>van Kirk (1980b)</v>
      </c>
      <c r="B535" t="e">
        <f>conclusions!#REF!</f>
        <v>#REF!</v>
      </c>
      <c r="C535" t="str">
        <f>conclusions!J535</f>
        <v>travel time</v>
      </c>
      <c r="F535">
        <f t="shared" si="24"/>
        <v>0</v>
      </c>
      <c r="G535">
        <f t="shared" si="25"/>
        <v>0</v>
      </c>
      <c r="H535">
        <f t="shared" si="26"/>
        <v>1</v>
      </c>
    </row>
    <row r="536" spans="1:8" x14ac:dyDescent="0.25">
      <c r="A536" t="str">
        <f>conclusions!A536</f>
        <v>van Kirk (1980b)</v>
      </c>
      <c r="B536" t="e">
        <f>conclusions!#REF!</f>
        <v>#REF!</v>
      </c>
      <c r="C536" t="str">
        <f>conclusions!J536</f>
        <v>travel time</v>
      </c>
      <c r="F536">
        <f t="shared" si="24"/>
        <v>0</v>
      </c>
      <c r="G536">
        <f t="shared" si="25"/>
        <v>0</v>
      </c>
      <c r="H536">
        <f t="shared" si="26"/>
        <v>1</v>
      </c>
    </row>
    <row r="537" spans="1:8" x14ac:dyDescent="0.25">
      <c r="A537" t="str">
        <f>conclusions!A537</f>
        <v>van Kirk (1980b)</v>
      </c>
      <c r="B537" t="e">
        <f>conclusions!#REF!</f>
        <v>#REF!</v>
      </c>
      <c r="C537" t="str">
        <f>conclusions!J537</f>
        <v>reporting time</v>
      </c>
      <c r="F537">
        <f t="shared" si="24"/>
        <v>1</v>
      </c>
      <c r="G537">
        <f t="shared" si="25"/>
        <v>0</v>
      </c>
      <c r="H537">
        <f t="shared" si="26"/>
        <v>0</v>
      </c>
    </row>
    <row r="538" spans="1:8" x14ac:dyDescent="0.25">
      <c r="A538" t="str">
        <f>conclusions!A538</f>
        <v>van Kirk (1980b)</v>
      </c>
      <c r="B538" t="e">
        <f>conclusions!#REF!</f>
        <v>#REF!</v>
      </c>
      <c r="C538" t="str">
        <f>conclusions!J538</f>
        <v>reporting time</v>
      </c>
      <c r="F538">
        <f t="shared" si="24"/>
        <v>1</v>
      </c>
      <c r="G538">
        <f t="shared" si="25"/>
        <v>0</v>
      </c>
      <c r="H538">
        <f t="shared" si="26"/>
        <v>0</v>
      </c>
    </row>
    <row r="539" spans="1:8" x14ac:dyDescent="0.25">
      <c r="A539" t="str">
        <f>conclusions!A539</f>
        <v>van Kirk (1980b)</v>
      </c>
      <c r="B539" t="e">
        <f>conclusions!#REF!</f>
        <v>#REF!</v>
      </c>
      <c r="C539" t="str">
        <f>conclusions!J539</f>
        <v>reporting time</v>
      </c>
      <c r="F539">
        <f t="shared" si="24"/>
        <v>1</v>
      </c>
      <c r="G539">
        <f t="shared" si="25"/>
        <v>0</v>
      </c>
      <c r="H539">
        <f t="shared" si="26"/>
        <v>0</v>
      </c>
    </row>
    <row r="540" spans="1:8" x14ac:dyDescent="0.25">
      <c r="A540" t="str">
        <f>conclusions!A540</f>
        <v>van Kirk (1980b)</v>
      </c>
      <c r="B540" t="e">
        <f>conclusions!#REF!</f>
        <v>#REF!</v>
      </c>
      <c r="C540" t="str">
        <f>conclusions!J540</f>
        <v>reporting time</v>
      </c>
      <c r="F540">
        <f t="shared" si="24"/>
        <v>1</v>
      </c>
      <c r="G540">
        <f t="shared" si="25"/>
        <v>0</v>
      </c>
      <c r="H540">
        <f t="shared" si="26"/>
        <v>0</v>
      </c>
    </row>
    <row r="541" spans="1:8" x14ac:dyDescent="0.25">
      <c r="A541" t="str">
        <f>conclusions!A541</f>
        <v>van Kirk (1980b)</v>
      </c>
      <c r="B541" t="e">
        <f>conclusions!#REF!</f>
        <v>#REF!</v>
      </c>
      <c r="C541" t="str">
        <f>conclusions!J541</f>
        <v>reporting time</v>
      </c>
      <c r="F541">
        <f t="shared" si="24"/>
        <v>1</v>
      </c>
      <c r="G541">
        <f t="shared" si="25"/>
        <v>0</v>
      </c>
      <c r="H541">
        <f t="shared" si="26"/>
        <v>0</v>
      </c>
    </row>
    <row r="542" spans="1:8" x14ac:dyDescent="0.25">
      <c r="A542" t="str">
        <f>conclusions!A542</f>
        <v>van Kirk (1980b)</v>
      </c>
      <c r="B542" t="e">
        <f>conclusions!#REF!</f>
        <v>#REF!</v>
      </c>
      <c r="C542" t="str">
        <f>conclusions!J542</f>
        <v>reporting time</v>
      </c>
      <c r="F542">
        <f t="shared" si="24"/>
        <v>1</v>
      </c>
      <c r="G542">
        <f t="shared" si="25"/>
        <v>0</v>
      </c>
      <c r="H542">
        <f t="shared" si="26"/>
        <v>0</v>
      </c>
    </row>
    <row r="543" spans="1:8" x14ac:dyDescent="0.25">
      <c r="A543" t="str">
        <f>conclusions!A543</f>
        <v>van Kirk (1980b)</v>
      </c>
      <c r="B543" t="e">
        <f>conclusions!#REF!</f>
        <v>#REF!</v>
      </c>
      <c r="C543" t="str">
        <f>conclusions!J543</f>
        <v>reporting time</v>
      </c>
      <c r="F543">
        <f t="shared" si="24"/>
        <v>1</v>
      </c>
      <c r="G543">
        <f t="shared" si="25"/>
        <v>0</v>
      </c>
      <c r="H543">
        <f t="shared" si="26"/>
        <v>0</v>
      </c>
    </row>
    <row r="544" spans="1:8" x14ac:dyDescent="0.25">
      <c r="A544" t="str">
        <f>conclusions!A544</f>
        <v>van Kirk (1980b)</v>
      </c>
      <c r="B544" t="e">
        <f>conclusions!#REF!</f>
        <v>#REF!</v>
      </c>
      <c r="C544" t="str">
        <f>conclusions!J544</f>
        <v>reporting time</v>
      </c>
      <c r="F544">
        <f t="shared" si="24"/>
        <v>1</v>
      </c>
      <c r="G544">
        <f t="shared" si="25"/>
        <v>0</v>
      </c>
      <c r="H544">
        <f t="shared" si="26"/>
        <v>0</v>
      </c>
    </row>
    <row r="545" spans="1:8" x14ac:dyDescent="0.25">
      <c r="A545" t="str">
        <f>conclusions!A545</f>
        <v>van Kirk (1980b)</v>
      </c>
      <c r="B545" t="e">
        <f>conclusions!#REF!</f>
        <v>#REF!</v>
      </c>
      <c r="C545" t="str">
        <f>conclusions!J545</f>
        <v>reporting time</v>
      </c>
      <c r="F545">
        <f t="shared" si="24"/>
        <v>1</v>
      </c>
      <c r="G545">
        <f t="shared" si="25"/>
        <v>0</v>
      </c>
      <c r="H545">
        <f t="shared" si="26"/>
        <v>0</v>
      </c>
    </row>
    <row r="546" spans="1:8" x14ac:dyDescent="0.25">
      <c r="A546" t="str">
        <f>conclusions!A546</f>
        <v>van Kirk (1980b)</v>
      </c>
      <c r="B546" t="e">
        <f>conclusions!#REF!</f>
        <v>#REF!</v>
      </c>
      <c r="C546" t="str">
        <f>conclusions!J546</f>
        <v>reporting time</v>
      </c>
      <c r="F546">
        <f t="shared" si="24"/>
        <v>1</v>
      </c>
      <c r="G546">
        <f t="shared" si="25"/>
        <v>0</v>
      </c>
      <c r="H546">
        <f t="shared" si="26"/>
        <v>0</v>
      </c>
    </row>
    <row r="547" spans="1:8" x14ac:dyDescent="0.25">
      <c r="A547" t="str">
        <f>conclusions!A547</f>
        <v>van Kirk (1980b)</v>
      </c>
      <c r="B547" t="e">
        <f>conclusions!#REF!</f>
        <v>#REF!</v>
      </c>
      <c r="C547" t="str">
        <f>conclusions!J547</f>
        <v>reporting time</v>
      </c>
      <c r="F547">
        <f t="shared" si="24"/>
        <v>1</v>
      </c>
      <c r="G547">
        <f t="shared" si="25"/>
        <v>0</v>
      </c>
      <c r="H547">
        <f t="shared" si="26"/>
        <v>0</v>
      </c>
    </row>
    <row r="548" spans="1:8" x14ac:dyDescent="0.25">
      <c r="A548" t="str">
        <f>conclusions!A548</f>
        <v>van Kirk (1980b)</v>
      </c>
      <c r="B548" t="e">
        <f>conclusions!#REF!</f>
        <v>#REF!</v>
      </c>
      <c r="C548" t="str">
        <f>conclusions!J548</f>
        <v>reporting time</v>
      </c>
      <c r="F548">
        <f t="shared" si="24"/>
        <v>1</v>
      </c>
      <c r="G548">
        <f t="shared" si="25"/>
        <v>0</v>
      </c>
      <c r="H548">
        <f t="shared" si="26"/>
        <v>0</v>
      </c>
    </row>
    <row r="549" spans="1:8" x14ac:dyDescent="0.25">
      <c r="A549" t="str">
        <f>conclusions!A549</f>
        <v>van Kirk (1980b)</v>
      </c>
      <c r="B549" t="e">
        <f>conclusions!#REF!</f>
        <v>#REF!</v>
      </c>
      <c r="C549" t="str">
        <f>conclusions!J549</f>
        <v>reporting time</v>
      </c>
      <c r="F549">
        <f t="shared" si="24"/>
        <v>1</v>
      </c>
      <c r="G549">
        <f t="shared" si="25"/>
        <v>0</v>
      </c>
      <c r="H549">
        <f t="shared" si="26"/>
        <v>0</v>
      </c>
    </row>
  </sheetData>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main_generics</vt:lpstr>
      <vt:lpstr>generics</vt:lpstr>
      <vt:lpstr>extractions</vt:lpstr>
      <vt:lpstr>interpretations</vt:lpstr>
      <vt:lpstr>conclusions</vt:lpstr>
      <vt:lpstr>variables_value</vt:lpstr>
      <vt:lpstr>variables_unit</vt:lpstr>
      <vt:lpstr>variables_significance</vt:lpstr>
      <vt:lpstr>variable_mechanism</vt:lpstr>
      <vt:lpstr>relative_distribution</vt:lpstr>
      <vt:lpstr>statistic_interpretations</vt:lpstr>
      <vt:lpstr>Table 4</vt:lpstr>
      <vt:lpstr>Sheet1</vt:lpstr>
      <vt:lpstr>categories</vt:lpstr>
      <vt:lpstr>SANKEY</vt:lpstr>
      <vt:lpstr>descr</vt:lpstr>
      <vt:lpstr>vars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TV128</dc:creator>
  <cp:lastModifiedBy>Tim Verlaan</cp:lastModifiedBy>
  <dcterms:created xsi:type="dcterms:W3CDTF">2021-10-06T09:58:12Z</dcterms:created>
  <dcterms:modified xsi:type="dcterms:W3CDTF">2022-02-07T16:28:51Z</dcterms:modified>
</cp:coreProperties>
</file>